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codeName="ЭтаКнига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3B9A6C77-87FB-4059-B781-3D06E234F22A}" xr6:coauthVersionLast="45" xr6:coauthVersionMax="45" xr10:uidLastSave="{00000000-0000-0000-0000-000000000000}"/>
  <bookViews>
    <workbookView xWindow="-120" yWindow="-120" windowWidth="20730" windowHeight="11160" tabRatio="794" xr2:uid="{00000000-000D-0000-FFFF-FFFF00000000}"/>
  </bookViews>
  <sheets>
    <sheet name="% ФОТ факт" sheetId="8" r:id="rId1"/>
    <sheet name="загрузка табеля" sheetId="4" r:id="rId2"/>
    <sheet name="ТО за период" sheetId="3" r:id="rId3"/>
    <sheet name="рабочие дни  %ФОТ" sheetId="6" state="hidden" r:id="rId4"/>
    <sheet name="тарифы" sheetId="1" state="hidden" r:id="rId5"/>
    <sheet name="Табель аутсорса" sheetId="11" r:id="rId6"/>
    <sheet name="Инструкция" sheetId="9" state="hidden" r:id="rId7"/>
  </sheets>
  <definedNames>
    <definedName name="_xlnm._FilterDatabase" localSheetId="1" hidden="1">'загрузка табеля'!$A$5:$EE$7001</definedName>
    <definedName name="_xlnm._FilterDatabase" localSheetId="3" hidden="1">'рабочие дни  %ФОТ'!$AJ$2:$AK$2</definedName>
    <definedName name="_xlnm._FilterDatabase" localSheetId="4" hidden="1">тарифы!$A$1:$J$5495</definedName>
  </definedNames>
  <calcPr calcId="181029"/>
  <pivotCaches>
    <pivotCache cacheId="3" r:id="rId8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5" i="8" l="1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46" i="8"/>
  <c r="B47" i="8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4" i="8"/>
  <c r="AI21" i="11" l="1"/>
  <c r="AJ21" i="11" s="1"/>
  <c r="AI20" i="11"/>
  <c r="AJ20" i="11" s="1"/>
  <c r="AI19" i="11"/>
  <c r="AJ19" i="11" s="1"/>
  <c r="AI18" i="11"/>
  <c r="AJ18" i="11" s="1"/>
  <c r="AI17" i="11"/>
  <c r="AJ17" i="11" s="1"/>
  <c r="AI16" i="11"/>
  <c r="AJ16" i="11" s="1"/>
  <c r="AI15" i="11"/>
  <c r="AJ15" i="11" s="1"/>
  <c r="AI14" i="11"/>
  <c r="AJ14" i="11" s="1"/>
  <c r="AI13" i="11"/>
  <c r="AJ13" i="11" s="1"/>
  <c r="AI12" i="11"/>
  <c r="AJ12" i="11" s="1"/>
  <c r="AI11" i="11"/>
  <c r="AJ11" i="11" s="1"/>
  <c r="AI10" i="11"/>
  <c r="AJ10" i="11" s="1"/>
  <c r="AI9" i="11"/>
  <c r="AJ9" i="11" s="1"/>
  <c r="AI8" i="11"/>
  <c r="AJ8" i="11" s="1"/>
  <c r="AI7" i="11"/>
  <c r="AJ7" i="11" s="1"/>
  <c r="AI6" i="11"/>
  <c r="AJ6" i="11" s="1"/>
  <c r="AI5" i="11"/>
  <c r="AJ5" i="11" s="1"/>
  <c r="AI4" i="11"/>
  <c r="AJ4" i="11" s="1"/>
  <c r="AI3" i="11"/>
  <c r="AJ3" i="11" s="1"/>
  <c r="D7" i="4" l="1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D210" i="4"/>
  <c r="D211" i="4"/>
  <c r="D212" i="4"/>
  <c r="D213" i="4"/>
  <c r="D214" i="4"/>
  <c r="D215" i="4"/>
  <c r="D216" i="4"/>
  <c r="D217" i="4"/>
  <c r="D218" i="4"/>
  <c r="D219" i="4"/>
  <c r="D220" i="4"/>
  <c r="D221" i="4"/>
  <c r="D222" i="4"/>
  <c r="D223" i="4"/>
  <c r="D224" i="4"/>
  <c r="D225" i="4"/>
  <c r="D226" i="4"/>
  <c r="D227" i="4"/>
  <c r="D228" i="4"/>
  <c r="D229" i="4"/>
  <c r="D230" i="4"/>
  <c r="D231" i="4"/>
  <c r="D232" i="4"/>
  <c r="D233" i="4"/>
  <c r="D234" i="4"/>
  <c r="D235" i="4"/>
  <c r="D236" i="4"/>
  <c r="D237" i="4"/>
  <c r="D238" i="4"/>
  <c r="D239" i="4"/>
  <c r="D240" i="4"/>
  <c r="D241" i="4"/>
  <c r="D242" i="4"/>
  <c r="D243" i="4"/>
  <c r="D244" i="4"/>
  <c r="D245" i="4"/>
  <c r="D246" i="4"/>
  <c r="D247" i="4"/>
  <c r="D248" i="4"/>
  <c r="D249" i="4"/>
  <c r="D250" i="4"/>
  <c r="D251" i="4"/>
  <c r="D252" i="4"/>
  <c r="D253" i="4"/>
  <c r="D254" i="4"/>
  <c r="D255" i="4"/>
  <c r="D256" i="4"/>
  <c r="D257" i="4"/>
  <c r="D258" i="4"/>
  <c r="D259" i="4"/>
  <c r="D260" i="4"/>
  <c r="D261" i="4"/>
  <c r="D262" i="4"/>
  <c r="D263" i="4"/>
  <c r="D264" i="4"/>
  <c r="D265" i="4"/>
  <c r="D266" i="4"/>
  <c r="D267" i="4"/>
  <c r="D268" i="4"/>
  <c r="D269" i="4"/>
  <c r="D270" i="4"/>
  <c r="D271" i="4"/>
  <c r="D272" i="4"/>
  <c r="D273" i="4"/>
  <c r="D274" i="4"/>
  <c r="D275" i="4"/>
  <c r="D276" i="4"/>
  <c r="D277" i="4"/>
  <c r="D278" i="4"/>
  <c r="D279" i="4"/>
  <c r="D280" i="4"/>
  <c r="D281" i="4"/>
  <c r="D282" i="4"/>
  <c r="D283" i="4"/>
  <c r="D284" i="4"/>
  <c r="D285" i="4"/>
  <c r="D286" i="4"/>
  <c r="D287" i="4"/>
  <c r="D288" i="4"/>
  <c r="D289" i="4"/>
  <c r="D290" i="4"/>
  <c r="D291" i="4"/>
  <c r="D292" i="4"/>
  <c r="D293" i="4"/>
  <c r="D294" i="4"/>
  <c r="D295" i="4"/>
  <c r="D296" i="4"/>
  <c r="D297" i="4"/>
  <c r="D298" i="4"/>
  <c r="D299" i="4"/>
  <c r="D300" i="4"/>
  <c r="D301" i="4"/>
  <c r="D302" i="4"/>
  <c r="D303" i="4"/>
  <c r="D304" i="4"/>
  <c r="D305" i="4"/>
  <c r="D306" i="4"/>
  <c r="D307" i="4"/>
  <c r="D308" i="4"/>
  <c r="D309" i="4"/>
  <c r="D310" i="4"/>
  <c r="D311" i="4"/>
  <c r="D312" i="4"/>
  <c r="D313" i="4"/>
  <c r="D314" i="4"/>
  <c r="D315" i="4"/>
  <c r="D316" i="4"/>
  <c r="D317" i="4"/>
  <c r="D318" i="4"/>
  <c r="D319" i="4"/>
  <c r="D320" i="4"/>
  <c r="D321" i="4"/>
  <c r="D322" i="4"/>
  <c r="D323" i="4"/>
  <c r="D324" i="4"/>
  <c r="D325" i="4"/>
  <c r="D326" i="4"/>
  <c r="D327" i="4"/>
  <c r="D328" i="4"/>
  <c r="D329" i="4"/>
  <c r="D330" i="4"/>
  <c r="D331" i="4"/>
  <c r="D332" i="4"/>
  <c r="D333" i="4"/>
  <c r="D334" i="4"/>
  <c r="D335" i="4"/>
  <c r="D336" i="4"/>
  <c r="D337" i="4"/>
  <c r="D338" i="4"/>
  <c r="D339" i="4"/>
  <c r="D340" i="4"/>
  <c r="D341" i="4"/>
  <c r="D342" i="4"/>
  <c r="D343" i="4"/>
  <c r="D344" i="4"/>
  <c r="D345" i="4"/>
  <c r="D346" i="4"/>
  <c r="D347" i="4"/>
  <c r="D348" i="4"/>
  <c r="D349" i="4"/>
  <c r="D350" i="4"/>
  <c r="D351" i="4"/>
  <c r="D352" i="4"/>
  <c r="D353" i="4"/>
  <c r="D354" i="4"/>
  <c r="D355" i="4"/>
  <c r="D356" i="4"/>
  <c r="D357" i="4"/>
  <c r="D358" i="4"/>
  <c r="D359" i="4"/>
  <c r="D360" i="4"/>
  <c r="D361" i="4"/>
  <c r="D362" i="4"/>
  <c r="D363" i="4"/>
  <c r="D364" i="4"/>
  <c r="D365" i="4"/>
  <c r="D366" i="4"/>
  <c r="D367" i="4"/>
  <c r="D368" i="4"/>
  <c r="D369" i="4"/>
  <c r="D370" i="4"/>
  <c r="D371" i="4"/>
  <c r="D372" i="4"/>
  <c r="D373" i="4"/>
  <c r="D374" i="4"/>
  <c r="D375" i="4"/>
  <c r="D376" i="4"/>
  <c r="D377" i="4"/>
  <c r="D378" i="4"/>
  <c r="D379" i="4"/>
  <c r="D380" i="4"/>
  <c r="D381" i="4"/>
  <c r="D382" i="4"/>
  <c r="D383" i="4"/>
  <c r="D384" i="4"/>
  <c r="D385" i="4"/>
  <c r="D386" i="4"/>
  <c r="D387" i="4"/>
  <c r="D388" i="4"/>
  <c r="D389" i="4"/>
  <c r="D390" i="4"/>
  <c r="D391" i="4"/>
  <c r="D392" i="4"/>
  <c r="D393" i="4"/>
  <c r="D394" i="4"/>
  <c r="D395" i="4"/>
  <c r="D396" i="4"/>
  <c r="D397" i="4"/>
  <c r="D398" i="4"/>
  <c r="D399" i="4"/>
  <c r="D400" i="4"/>
  <c r="D401" i="4"/>
  <c r="D402" i="4"/>
  <c r="D403" i="4"/>
  <c r="D404" i="4"/>
  <c r="D405" i="4"/>
  <c r="D406" i="4"/>
  <c r="D407" i="4"/>
  <c r="D408" i="4"/>
  <c r="D409" i="4"/>
  <c r="D410" i="4"/>
  <c r="D411" i="4"/>
  <c r="D412" i="4"/>
  <c r="D413" i="4"/>
  <c r="D414" i="4"/>
  <c r="D415" i="4"/>
  <c r="D416" i="4"/>
  <c r="D417" i="4"/>
  <c r="D418" i="4"/>
  <c r="D419" i="4"/>
  <c r="D420" i="4"/>
  <c r="D421" i="4"/>
  <c r="D422" i="4"/>
  <c r="D423" i="4"/>
  <c r="D424" i="4"/>
  <c r="D425" i="4"/>
  <c r="D426" i="4"/>
  <c r="D427" i="4"/>
  <c r="D428" i="4"/>
  <c r="D429" i="4"/>
  <c r="D430" i="4"/>
  <c r="D431" i="4"/>
  <c r="D432" i="4"/>
  <c r="D433" i="4"/>
  <c r="D434" i="4"/>
  <c r="D435" i="4"/>
  <c r="D436" i="4"/>
  <c r="D437" i="4"/>
  <c r="D438" i="4"/>
  <c r="D439" i="4"/>
  <c r="D440" i="4"/>
  <c r="D441" i="4"/>
  <c r="D442" i="4"/>
  <c r="D443" i="4"/>
  <c r="D444" i="4"/>
  <c r="D445" i="4"/>
  <c r="D446" i="4"/>
  <c r="D447" i="4"/>
  <c r="D448" i="4"/>
  <c r="D449" i="4"/>
  <c r="D450" i="4"/>
  <c r="D451" i="4"/>
  <c r="D452" i="4"/>
  <c r="D453" i="4"/>
  <c r="D454" i="4"/>
  <c r="D455" i="4"/>
  <c r="D456" i="4"/>
  <c r="D457" i="4"/>
  <c r="D458" i="4"/>
  <c r="D459" i="4"/>
  <c r="D460" i="4"/>
  <c r="D461" i="4"/>
  <c r="D462" i="4"/>
  <c r="D463" i="4"/>
  <c r="D464" i="4"/>
  <c r="D465" i="4"/>
  <c r="D466" i="4"/>
  <c r="D467" i="4"/>
  <c r="D468" i="4"/>
  <c r="D469" i="4"/>
  <c r="D470" i="4"/>
  <c r="D471" i="4"/>
  <c r="D472" i="4"/>
  <c r="D473" i="4"/>
  <c r="D474" i="4"/>
  <c r="D475" i="4"/>
  <c r="D476" i="4"/>
  <c r="D477" i="4"/>
  <c r="D478" i="4"/>
  <c r="D479" i="4"/>
  <c r="D480" i="4"/>
  <c r="D481" i="4"/>
  <c r="D482" i="4"/>
  <c r="D483" i="4"/>
  <c r="D484" i="4"/>
  <c r="D485" i="4"/>
  <c r="D486" i="4"/>
  <c r="D487" i="4"/>
  <c r="D488" i="4"/>
  <c r="D489" i="4"/>
  <c r="D490" i="4"/>
  <c r="D491" i="4"/>
  <c r="D492" i="4"/>
  <c r="D493" i="4"/>
  <c r="D494" i="4"/>
  <c r="D495" i="4"/>
  <c r="D496" i="4"/>
  <c r="D497" i="4"/>
  <c r="D498" i="4"/>
  <c r="D499" i="4"/>
  <c r="D500" i="4"/>
  <c r="D501" i="4"/>
  <c r="D502" i="4"/>
  <c r="D503" i="4"/>
  <c r="D504" i="4"/>
  <c r="D505" i="4"/>
  <c r="D506" i="4"/>
  <c r="D507" i="4"/>
  <c r="D508" i="4"/>
  <c r="D509" i="4"/>
  <c r="D510" i="4"/>
  <c r="D511" i="4"/>
  <c r="D512" i="4"/>
  <c r="D513" i="4"/>
  <c r="D514" i="4"/>
  <c r="D515" i="4"/>
  <c r="D516" i="4"/>
  <c r="D517" i="4"/>
  <c r="D518" i="4"/>
  <c r="D519" i="4"/>
  <c r="D520" i="4"/>
  <c r="D521" i="4"/>
  <c r="D522" i="4"/>
  <c r="D523" i="4"/>
  <c r="D524" i="4"/>
  <c r="D525" i="4"/>
  <c r="D526" i="4"/>
  <c r="D527" i="4"/>
  <c r="D528" i="4"/>
  <c r="D529" i="4"/>
  <c r="D530" i="4"/>
  <c r="D531" i="4"/>
  <c r="D532" i="4"/>
  <c r="D533" i="4"/>
  <c r="D534" i="4"/>
  <c r="D535" i="4"/>
  <c r="D536" i="4"/>
  <c r="D537" i="4"/>
  <c r="D538" i="4"/>
  <c r="D539" i="4"/>
  <c r="D540" i="4"/>
  <c r="D541" i="4"/>
  <c r="D542" i="4"/>
  <c r="D543" i="4"/>
  <c r="D544" i="4"/>
  <c r="D545" i="4"/>
  <c r="D546" i="4"/>
  <c r="D547" i="4"/>
  <c r="D548" i="4"/>
  <c r="D549" i="4"/>
  <c r="D550" i="4"/>
  <c r="D551" i="4"/>
  <c r="D552" i="4"/>
  <c r="D553" i="4"/>
  <c r="D554" i="4"/>
  <c r="D555" i="4"/>
  <c r="D556" i="4"/>
  <c r="D557" i="4"/>
  <c r="D558" i="4"/>
  <c r="D559" i="4"/>
  <c r="D560" i="4"/>
  <c r="D561" i="4"/>
  <c r="D562" i="4"/>
  <c r="D563" i="4"/>
  <c r="D564" i="4"/>
  <c r="D565" i="4"/>
  <c r="D566" i="4"/>
  <c r="D567" i="4"/>
  <c r="D568" i="4"/>
  <c r="D569" i="4"/>
  <c r="D570" i="4"/>
  <c r="D571" i="4"/>
  <c r="D572" i="4"/>
  <c r="D573" i="4"/>
  <c r="D574" i="4"/>
  <c r="D575" i="4"/>
  <c r="D576" i="4"/>
  <c r="D577" i="4"/>
  <c r="D578" i="4"/>
  <c r="D579" i="4"/>
  <c r="D580" i="4"/>
  <c r="D581" i="4"/>
  <c r="D582" i="4"/>
  <c r="D583" i="4"/>
  <c r="D584" i="4"/>
  <c r="D585" i="4"/>
  <c r="D586" i="4"/>
  <c r="D587" i="4"/>
  <c r="D588" i="4"/>
  <c r="D589" i="4"/>
  <c r="D590" i="4"/>
  <c r="D591" i="4"/>
  <c r="D592" i="4"/>
  <c r="D593" i="4"/>
  <c r="D594" i="4"/>
  <c r="D595" i="4"/>
  <c r="D596" i="4"/>
  <c r="D597" i="4"/>
  <c r="D598" i="4"/>
  <c r="D599" i="4"/>
  <c r="D600" i="4"/>
  <c r="D601" i="4"/>
  <c r="D602" i="4"/>
  <c r="D603" i="4"/>
  <c r="D604" i="4"/>
  <c r="D605" i="4"/>
  <c r="D606" i="4"/>
  <c r="D607" i="4"/>
  <c r="D608" i="4"/>
  <c r="D609" i="4"/>
  <c r="D610" i="4"/>
  <c r="D611" i="4"/>
  <c r="D612" i="4"/>
  <c r="D613" i="4"/>
  <c r="D614" i="4"/>
  <c r="D615" i="4"/>
  <c r="D616" i="4"/>
  <c r="D617" i="4"/>
  <c r="D618" i="4"/>
  <c r="D619" i="4"/>
  <c r="D620" i="4"/>
  <c r="D621" i="4"/>
  <c r="D622" i="4"/>
  <c r="D623" i="4"/>
  <c r="D624" i="4"/>
  <c r="D625" i="4"/>
  <c r="D626" i="4"/>
  <c r="D627" i="4"/>
  <c r="D628" i="4"/>
  <c r="D629" i="4"/>
  <c r="D630" i="4"/>
  <c r="D631" i="4"/>
  <c r="D632" i="4"/>
  <c r="D633" i="4"/>
  <c r="D634" i="4"/>
  <c r="D635" i="4"/>
  <c r="D636" i="4"/>
  <c r="D637" i="4"/>
  <c r="D638" i="4"/>
  <c r="D639" i="4"/>
  <c r="D640" i="4"/>
  <c r="D641" i="4"/>
  <c r="D642" i="4"/>
  <c r="D643" i="4"/>
  <c r="D644" i="4"/>
  <c r="D645" i="4"/>
  <c r="D646" i="4"/>
  <c r="D647" i="4"/>
  <c r="D648" i="4"/>
  <c r="D649" i="4"/>
  <c r="D650" i="4"/>
  <c r="D651" i="4"/>
  <c r="D652" i="4"/>
  <c r="D653" i="4"/>
  <c r="D654" i="4"/>
  <c r="D655" i="4"/>
  <c r="D656" i="4"/>
  <c r="D657" i="4"/>
  <c r="D658" i="4"/>
  <c r="D659" i="4"/>
  <c r="D660" i="4"/>
  <c r="D661" i="4"/>
  <c r="D662" i="4"/>
  <c r="D663" i="4"/>
  <c r="D664" i="4"/>
  <c r="D665" i="4"/>
  <c r="D666" i="4"/>
  <c r="D667" i="4"/>
  <c r="D668" i="4"/>
  <c r="D669" i="4"/>
  <c r="D670" i="4"/>
  <c r="D671" i="4"/>
  <c r="D672" i="4"/>
  <c r="D673" i="4"/>
  <c r="D674" i="4"/>
  <c r="D675" i="4"/>
  <c r="D676" i="4"/>
  <c r="D677" i="4"/>
  <c r="D678" i="4"/>
  <c r="D679" i="4"/>
  <c r="D680" i="4"/>
  <c r="D681" i="4"/>
  <c r="D682" i="4"/>
  <c r="D683" i="4"/>
  <c r="D684" i="4"/>
  <c r="D685" i="4"/>
  <c r="D686" i="4"/>
  <c r="D687" i="4"/>
  <c r="D688" i="4"/>
  <c r="D689" i="4"/>
  <c r="D690" i="4"/>
  <c r="D691" i="4"/>
  <c r="D692" i="4"/>
  <c r="D693" i="4"/>
  <c r="D694" i="4"/>
  <c r="D695" i="4"/>
  <c r="D696" i="4"/>
  <c r="D697" i="4"/>
  <c r="D698" i="4"/>
  <c r="D699" i="4"/>
  <c r="D700" i="4"/>
  <c r="D701" i="4"/>
  <c r="D702" i="4"/>
  <c r="D703" i="4"/>
  <c r="D704" i="4"/>
  <c r="D705" i="4"/>
  <c r="D706" i="4"/>
  <c r="D707" i="4"/>
  <c r="D708" i="4"/>
  <c r="D709" i="4"/>
  <c r="D710" i="4"/>
  <c r="D711" i="4"/>
  <c r="D712" i="4"/>
  <c r="D713" i="4"/>
  <c r="D714" i="4"/>
  <c r="D715" i="4"/>
  <c r="D716" i="4"/>
  <c r="D717" i="4"/>
  <c r="D718" i="4"/>
  <c r="D719" i="4"/>
  <c r="D720" i="4"/>
  <c r="D721" i="4"/>
  <c r="D722" i="4"/>
  <c r="D723" i="4"/>
  <c r="D724" i="4"/>
  <c r="D725" i="4"/>
  <c r="D726" i="4"/>
  <c r="D727" i="4"/>
  <c r="D728" i="4"/>
  <c r="D729" i="4"/>
  <c r="D730" i="4"/>
  <c r="D731" i="4"/>
  <c r="D732" i="4"/>
  <c r="D733" i="4"/>
  <c r="D734" i="4"/>
  <c r="D735" i="4"/>
  <c r="D736" i="4"/>
  <c r="D737" i="4"/>
  <c r="D738" i="4"/>
  <c r="D739" i="4"/>
  <c r="D740" i="4"/>
  <c r="D741" i="4"/>
  <c r="D742" i="4"/>
  <c r="D743" i="4"/>
  <c r="D744" i="4"/>
  <c r="D745" i="4"/>
  <c r="D746" i="4"/>
  <c r="D747" i="4"/>
  <c r="D748" i="4"/>
  <c r="D749" i="4"/>
  <c r="D750" i="4"/>
  <c r="D751" i="4"/>
  <c r="D752" i="4"/>
  <c r="D753" i="4"/>
  <c r="D754" i="4"/>
  <c r="D755" i="4"/>
  <c r="D756" i="4"/>
  <c r="D757" i="4"/>
  <c r="D758" i="4"/>
  <c r="D759" i="4"/>
  <c r="D760" i="4"/>
  <c r="D761" i="4"/>
  <c r="D762" i="4"/>
  <c r="D763" i="4"/>
  <c r="D764" i="4"/>
  <c r="D765" i="4"/>
  <c r="D766" i="4"/>
  <c r="D767" i="4"/>
  <c r="D768" i="4"/>
  <c r="D769" i="4"/>
  <c r="D770" i="4"/>
  <c r="D771" i="4"/>
  <c r="D772" i="4"/>
  <c r="D773" i="4"/>
  <c r="D774" i="4"/>
  <c r="D775" i="4"/>
  <c r="D776" i="4"/>
  <c r="D777" i="4"/>
  <c r="D778" i="4"/>
  <c r="D779" i="4"/>
  <c r="D780" i="4"/>
  <c r="D781" i="4"/>
  <c r="D782" i="4"/>
  <c r="D783" i="4"/>
  <c r="D784" i="4"/>
  <c r="D785" i="4"/>
  <c r="D786" i="4"/>
  <c r="D787" i="4"/>
  <c r="D788" i="4"/>
  <c r="D789" i="4"/>
  <c r="D790" i="4"/>
  <c r="D791" i="4"/>
  <c r="D792" i="4"/>
  <c r="D793" i="4"/>
  <c r="D794" i="4"/>
  <c r="D795" i="4"/>
  <c r="D796" i="4"/>
  <c r="D797" i="4"/>
  <c r="D798" i="4"/>
  <c r="D799" i="4"/>
  <c r="D800" i="4"/>
  <c r="D801" i="4"/>
  <c r="D802" i="4"/>
  <c r="D803" i="4"/>
  <c r="D804" i="4"/>
  <c r="D805" i="4"/>
  <c r="D806" i="4"/>
  <c r="D807" i="4"/>
  <c r="D808" i="4"/>
  <c r="D809" i="4"/>
  <c r="D810" i="4"/>
  <c r="D811" i="4"/>
  <c r="D812" i="4"/>
  <c r="D813" i="4"/>
  <c r="D814" i="4"/>
  <c r="D815" i="4"/>
  <c r="D816" i="4"/>
  <c r="D817" i="4"/>
  <c r="D818" i="4"/>
  <c r="D819" i="4"/>
  <c r="D820" i="4"/>
  <c r="D821" i="4"/>
  <c r="D822" i="4"/>
  <c r="D823" i="4"/>
  <c r="D824" i="4"/>
  <c r="D825" i="4"/>
  <c r="D826" i="4"/>
  <c r="D827" i="4"/>
  <c r="D828" i="4"/>
  <c r="D829" i="4"/>
  <c r="D830" i="4"/>
  <c r="D831" i="4"/>
  <c r="D832" i="4"/>
  <c r="D833" i="4"/>
  <c r="D834" i="4"/>
  <c r="D835" i="4"/>
  <c r="D836" i="4"/>
  <c r="D837" i="4"/>
  <c r="D838" i="4"/>
  <c r="D839" i="4"/>
  <c r="D840" i="4"/>
  <c r="D841" i="4"/>
  <c r="D842" i="4"/>
  <c r="D843" i="4"/>
  <c r="D844" i="4"/>
  <c r="D845" i="4"/>
  <c r="D846" i="4"/>
  <c r="D847" i="4"/>
  <c r="D848" i="4"/>
  <c r="D849" i="4"/>
  <c r="D850" i="4"/>
  <c r="D851" i="4"/>
  <c r="D852" i="4"/>
  <c r="D853" i="4"/>
  <c r="D854" i="4"/>
  <c r="D855" i="4"/>
  <c r="D856" i="4"/>
  <c r="D857" i="4"/>
  <c r="D858" i="4"/>
  <c r="D859" i="4"/>
  <c r="D860" i="4"/>
  <c r="D861" i="4"/>
  <c r="D862" i="4"/>
  <c r="D863" i="4"/>
  <c r="D864" i="4"/>
  <c r="D865" i="4"/>
  <c r="D866" i="4"/>
  <c r="D867" i="4"/>
  <c r="D868" i="4"/>
  <c r="D869" i="4"/>
  <c r="D870" i="4"/>
  <c r="D871" i="4"/>
  <c r="D872" i="4"/>
  <c r="D873" i="4"/>
  <c r="D874" i="4"/>
  <c r="D875" i="4"/>
  <c r="D876" i="4"/>
  <c r="D877" i="4"/>
  <c r="D878" i="4"/>
  <c r="D879" i="4"/>
  <c r="D880" i="4"/>
  <c r="D881" i="4"/>
  <c r="D882" i="4"/>
  <c r="D883" i="4"/>
  <c r="D884" i="4"/>
  <c r="D885" i="4"/>
  <c r="D886" i="4"/>
  <c r="D887" i="4"/>
  <c r="D888" i="4"/>
  <c r="D889" i="4"/>
  <c r="D890" i="4"/>
  <c r="D891" i="4"/>
  <c r="D892" i="4"/>
  <c r="D893" i="4"/>
  <c r="D894" i="4"/>
  <c r="D895" i="4"/>
  <c r="D896" i="4"/>
  <c r="D897" i="4"/>
  <c r="D898" i="4"/>
  <c r="D899" i="4"/>
  <c r="D900" i="4"/>
  <c r="D901" i="4"/>
  <c r="D902" i="4"/>
  <c r="D903" i="4"/>
  <c r="D904" i="4"/>
  <c r="D905" i="4"/>
  <c r="D906" i="4"/>
  <c r="D907" i="4"/>
  <c r="D908" i="4"/>
  <c r="D909" i="4"/>
  <c r="D910" i="4"/>
  <c r="D911" i="4"/>
  <c r="D912" i="4"/>
  <c r="D913" i="4"/>
  <c r="D914" i="4"/>
  <c r="D915" i="4"/>
  <c r="D916" i="4"/>
  <c r="D917" i="4"/>
  <c r="D918" i="4"/>
  <c r="D919" i="4"/>
  <c r="D920" i="4"/>
  <c r="D921" i="4"/>
  <c r="D922" i="4"/>
  <c r="D923" i="4"/>
  <c r="D924" i="4"/>
  <c r="D925" i="4"/>
  <c r="D926" i="4"/>
  <c r="D927" i="4"/>
  <c r="D928" i="4"/>
  <c r="D929" i="4"/>
  <c r="D930" i="4"/>
  <c r="D931" i="4"/>
  <c r="D932" i="4"/>
  <c r="D933" i="4"/>
  <c r="D934" i="4"/>
  <c r="D935" i="4"/>
  <c r="D936" i="4"/>
  <c r="D937" i="4"/>
  <c r="D938" i="4"/>
  <c r="D939" i="4"/>
  <c r="D940" i="4"/>
  <c r="D941" i="4"/>
  <c r="D942" i="4"/>
  <c r="D943" i="4"/>
  <c r="D944" i="4"/>
  <c r="D945" i="4"/>
  <c r="D946" i="4"/>
  <c r="D947" i="4"/>
  <c r="D948" i="4"/>
  <c r="D949" i="4"/>
  <c r="D950" i="4"/>
  <c r="D951" i="4"/>
  <c r="D952" i="4"/>
  <c r="D953" i="4"/>
  <c r="D954" i="4"/>
  <c r="D955" i="4"/>
  <c r="D956" i="4"/>
  <c r="D957" i="4"/>
  <c r="D958" i="4"/>
  <c r="D959" i="4"/>
  <c r="D960" i="4"/>
  <c r="D961" i="4"/>
  <c r="D962" i="4"/>
  <c r="D963" i="4"/>
  <c r="D964" i="4"/>
  <c r="D965" i="4"/>
  <c r="D966" i="4"/>
  <c r="D967" i="4"/>
  <c r="D968" i="4"/>
  <c r="D969" i="4"/>
  <c r="D970" i="4"/>
  <c r="D971" i="4"/>
  <c r="D972" i="4"/>
  <c r="D973" i="4"/>
  <c r="D974" i="4"/>
  <c r="D975" i="4"/>
  <c r="D976" i="4"/>
  <c r="D977" i="4"/>
  <c r="D978" i="4"/>
  <c r="D979" i="4"/>
  <c r="D980" i="4"/>
  <c r="D981" i="4"/>
  <c r="D982" i="4"/>
  <c r="D983" i="4"/>
  <c r="D984" i="4"/>
  <c r="D985" i="4"/>
  <c r="D986" i="4"/>
  <c r="D987" i="4"/>
  <c r="D988" i="4"/>
  <c r="D989" i="4"/>
  <c r="D990" i="4"/>
  <c r="D991" i="4"/>
  <c r="D992" i="4"/>
  <c r="D993" i="4"/>
  <c r="D994" i="4"/>
  <c r="D995" i="4"/>
  <c r="D996" i="4"/>
  <c r="D997" i="4"/>
  <c r="D998" i="4"/>
  <c r="D999" i="4"/>
  <c r="D1000" i="4"/>
  <c r="D1001" i="4"/>
  <c r="D1002" i="4"/>
  <c r="D1003" i="4"/>
  <c r="D1004" i="4"/>
  <c r="D1005" i="4"/>
  <c r="D1006" i="4"/>
  <c r="D1007" i="4"/>
  <c r="D1008" i="4"/>
  <c r="D1009" i="4"/>
  <c r="D1010" i="4"/>
  <c r="D1011" i="4"/>
  <c r="D1012" i="4"/>
  <c r="D1013" i="4"/>
  <c r="D1014" i="4"/>
  <c r="D1015" i="4"/>
  <c r="D1016" i="4"/>
  <c r="D1017" i="4"/>
  <c r="D1018" i="4"/>
  <c r="D1019" i="4"/>
  <c r="D1020" i="4"/>
  <c r="D1021" i="4"/>
  <c r="D1022" i="4"/>
  <c r="D1023" i="4"/>
  <c r="D1024" i="4"/>
  <c r="D1025" i="4"/>
  <c r="D1026" i="4"/>
  <c r="D1027" i="4"/>
  <c r="D1028" i="4"/>
  <c r="D1029" i="4"/>
  <c r="D1030" i="4"/>
  <c r="D1031" i="4"/>
  <c r="D1032" i="4"/>
  <c r="D1033" i="4"/>
  <c r="D1034" i="4"/>
  <c r="D1035" i="4"/>
  <c r="D1036" i="4"/>
  <c r="D1037" i="4"/>
  <c r="D1038" i="4"/>
  <c r="D1039" i="4"/>
  <c r="D1040" i="4"/>
  <c r="D1041" i="4"/>
  <c r="D1042" i="4"/>
  <c r="D1043" i="4"/>
  <c r="D1044" i="4"/>
  <c r="D1045" i="4"/>
  <c r="D1046" i="4"/>
  <c r="D1047" i="4"/>
  <c r="D1048" i="4"/>
  <c r="D1049" i="4"/>
  <c r="D1050" i="4"/>
  <c r="D1051" i="4"/>
  <c r="D1052" i="4"/>
  <c r="D1053" i="4"/>
  <c r="D1054" i="4"/>
  <c r="D1055" i="4"/>
  <c r="D1056" i="4"/>
  <c r="D1057" i="4"/>
  <c r="D1058" i="4"/>
  <c r="D1059" i="4"/>
  <c r="D1060" i="4"/>
  <c r="D1061" i="4"/>
  <c r="D1062" i="4"/>
  <c r="D1063" i="4"/>
  <c r="D1064" i="4"/>
  <c r="D1065" i="4"/>
  <c r="D1066" i="4"/>
  <c r="D1067" i="4"/>
  <c r="D1068" i="4"/>
  <c r="D1069" i="4"/>
  <c r="D1070" i="4"/>
  <c r="D1071" i="4"/>
  <c r="D1072" i="4"/>
  <c r="D1073" i="4"/>
  <c r="D1074" i="4"/>
  <c r="D1075" i="4"/>
  <c r="D1076" i="4"/>
  <c r="D1077" i="4"/>
  <c r="D1078" i="4"/>
  <c r="D1079" i="4"/>
  <c r="D1080" i="4"/>
  <c r="D1081" i="4"/>
  <c r="D1082" i="4"/>
  <c r="D1083" i="4"/>
  <c r="D1084" i="4"/>
  <c r="D1085" i="4"/>
  <c r="D1086" i="4"/>
  <c r="D1087" i="4"/>
  <c r="D1088" i="4"/>
  <c r="D1089" i="4"/>
  <c r="D1090" i="4"/>
  <c r="D1091" i="4"/>
  <c r="D1092" i="4"/>
  <c r="D1093" i="4"/>
  <c r="D1094" i="4"/>
  <c r="D1095" i="4"/>
  <c r="D1096" i="4"/>
  <c r="D1097" i="4"/>
  <c r="D1098" i="4"/>
  <c r="D1099" i="4"/>
  <c r="D1100" i="4"/>
  <c r="D1101" i="4"/>
  <c r="D1102" i="4"/>
  <c r="D1103" i="4"/>
  <c r="D1104" i="4"/>
  <c r="D1105" i="4"/>
  <c r="D1106" i="4"/>
  <c r="D1107" i="4"/>
  <c r="D1108" i="4"/>
  <c r="D1109" i="4"/>
  <c r="D1110" i="4"/>
  <c r="D1111" i="4"/>
  <c r="D1112" i="4"/>
  <c r="D1113" i="4"/>
  <c r="D1114" i="4"/>
  <c r="D1115" i="4"/>
  <c r="D1116" i="4"/>
  <c r="D1117" i="4"/>
  <c r="D1118" i="4"/>
  <c r="D1119" i="4"/>
  <c r="D1120" i="4"/>
  <c r="D1121" i="4"/>
  <c r="D1122" i="4"/>
  <c r="D1123" i="4"/>
  <c r="D1124" i="4"/>
  <c r="D1125" i="4"/>
  <c r="D1126" i="4"/>
  <c r="D1127" i="4"/>
  <c r="D1128" i="4"/>
  <c r="D1129" i="4"/>
  <c r="D1130" i="4"/>
  <c r="D1131" i="4"/>
  <c r="D1132" i="4"/>
  <c r="D1133" i="4"/>
  <c r="D1134" i="4"/>
  <c r="D1135" i="4"/>
  <c r="D1136" i="4"/>
  <c r="D1137" i="4"/>
  <c r="D1138" i="4"/>
  <c r="D1139" i="4"/>
  <c r="D1140" i="4"/>
  <c r="D1141" i="4"/>
  <c r="D1142" i="4"/>
  <c r="D1143" i="4"/>
  <c r="D1144" i="4"/>
  <c r="D1145" i="4"/>
  <c r="D1146" i="4"/>
  <c r="D1147" i="4"/>
  <c r="D1148" i="4"/>
  <c r="D1149" i="4"/>
  <c r="D1150" i="4"/>
  <c r="D1151" i="4"/>
  <c r="D1152" i="4"/>
  <c r="D1153" i="4"/>
  <c r="D1154" i="4"/>
  <c r="D1155" i="4"/>
  <c r="D1156" i="4"/>
  <c r="D1157" i="4"/>
  <c r="D1158" i="4"/>
  <c r="D1159" i="4"/>
  <c r="D1160" i="4"/>
  <c r="D1161" i="4"/>
  <c r="D1162" i="4"/>
  <c r="D1163" i="4"/>
  <c r="D1164" i="4"/>
  <c r="D1165" i="4"/>
  <c r="D1166" i="4"/>
  <c r="D1167" i="4"/>
  <c r="D1168" i="4"/>
  <c r="D1169" i="4"/>
  <c r="D1170" i="4"/>
  <c r="D1171" i="4"/>
  <c r="D1172" i="4"/>
  <c r="D1173" i="4"/>
  <c r="D1174" i="4"/>
  <c r="D1175" i="4"/>
  <c r="D1176" i="4"/>
  <c r="D1177" i="4"/>
  <c r="D1178" i="4"/>
  <c r="D1179" i="4"/>
  <c r="D1180" i="4"/>
  <c r="D1181" i="4"/>
  <c r="D1182" i="4"/>
  <c r="D1183" i="4"/>
  <c r="D1184" i="4"/>
  <c r="D1185" i="4"/>
  <c r="D1186" i="4"/>
  <c r="D1187" i="4"/>
  <c r="D1188" i="4"/>
  <c r="D1189" i="4"/>
  <c r="D1190" i="4"/>
  <c r="D1191" i="4"/>
  <c r="D1192" i="4"/>
  <c r="D1193" i="4"/>
  <c r="D1194" i="4"/>
  <c r="D1195" i="4"/>
  <c r="D1196" i="4"/>
  <c r="D1197" i="4"/>
  <c r="D1198" i="4"/>
  <c r="D1199" i="4"/>
  <c r="D1200" i="4"/>
  <c r="D1201" i="4"/>
  <c r="D1202" i="4"/>
  <c r="D1203" i="4"/>
  <c r="D1204" i="4"/>
  <c r="D1205" i="4"/>
  <c r="D1206" i="4"/>
  <c r="D1207" i="4"/>
  <c r="D1208" i="4"/>
  <c r="D1209" i="4"/>
  <c r="D1210" i="4"/>
  <c r="D1211" i="4"/>
  <c r="D1212" i="4"/>
  <c r="D1213" i="4"/>
  <c r="D1214" i="4"/>
  <c r="D1215" i="4"/>
  <c r="D1216" i="4"/>
  <c r="D1217" i="4"/>
  <c r="D1218" i="4"/>
  <c r="D1219" i="4"/>
  <c r="D1220" i="4"/>
  <c r="D1221" i="4"/>
  <c r="D1222" i="4"/>
  <c r="D1223" i="4"/>
  <c r="D1224" i="4"/>
  <c r="D1225" i="4"/>
  <c r="D1226" i="4"/>
  <c r="D1227" i="4"/>
  <c r="D1228" i="4"/>
  <c r="D1229" i="4"/>
  <c r="D1230" i="4"/>
  <c r="D1231" i="4"/>
  <c r="D1232" i="4"/>
  <c r="D1233" i="4"/>
  <c r="D1234" i="4"/>
  <c r="D1235" i="4"/>
  <c r="D1236" i="4"/>
  <c r="D1237" i="4"/>
  <c r="D1238" i="4"/>
  <c r="D1239" i="4"/>
  <c r="D1240" i="4"/>
  <c r="D1241" i="4"/>
  <c r="D1242" i="4"/>
  <c r="D1243" i="4"/>
  <c r="D1244" i="4"/>
  <c r="D1245" i="4"/>
  <c r="D1246" i="4"/>
  <c r="D1247" i="4"/>
  <c r="D1248" i="4"/>
  <c r="D1249" i="4"/>
  <c r="D1250" i="4"/>
  <c r="D1251" i="4"/>
  <c r="D1252" i="4"/>
  <c r="D1253" i="4"/>
  <c r="D1254" i="4"/>
  <c r="D1255" i="4"/>
  <c r="D1256" i="4"/>
  <c r="D1257" i="4"/>
  <c r="D1258" i="4"/>
  <c r="D1259" i="4"/>
  <c r="D1260" i="4"/>
  <c r="D1261" i="4"/>
  <c r="D1262" i="4"/>
  <c r="D1263" i="4"/>
  <c r="D1264" i="4"/>
  <c r="D1265" i="4"/>
  <c r="D1266" i="4"/>
  <c r="D1267" i="4"/>
  <c r="D1268" i="4"/>
  <c r="D1269" i="4"/>
  <c r="D1270" i="4"/>
  <c r="D1271" i="4"/>
  <c r="D1272" i="4"/>
  <c r="D1273" i="4"/>
  <c r="D1274" i="4"/>
  <c r="D1275" i="4"/>
  <c r="D1276" i="4"/>
  <c r="D1277" i="4"/>
  <c r="D1278" i="4"/>
  <c r="D1279" i="4"/>
  <c r="D1280" i="4"/>
  <c r="D1281" i="4"/>
  <c r="D1282" i="4"/>
  <c r="D1283" i="4"/>
  <c r="D1284" i="4"/>
  <c r="D1285" i="4"/>
  <c r="D1286" i="4"/>
  <c r="D1287" i="4"/>
  <c r="D1288" i="4"/>
  <c r="D1289" i="4"/>
  <c r="D1290" i="4"/>
  <c r="D1291" i="4"/>
  <c r="D1292" i="4"/>
  <c r="D1293" i="4"/>
  <c r="D1294" i="4"/>
  <c r="D1295" i="4"/>
  <c r="D1296" i="4"/>
  <c r="D1297" i="4"/>
  <c r="D1298" i="4"/>
  <c r="D1299" i="4"/>
  <c r="D1300" i="4"/>
  <c r="D1301" i="4"/>
  <c r="D1302" i="4"/>
  <c r="D1303" i="4"/>
  <c r="D1304" i="4"/>
  <c r="D1305" i="4"/>
  <c r="D1306" i="4"/>
  <c r="D1307" i="4"/>
  <c r="D1308" i="4"/>
  <c r="D1309" i="4"/>
  <c r="D1310" i="4"/>
  <c r="D1311" i="4"/>
  <c r="D1312" i="4"/>
  <c r="D1313" i="4"/>
  <c r="D1314" i="4"/>
  <c r="D1315" i="4"/>
  <c r="D1316" i="4"/>
  <c r="D1317" i="4"/>
  <c r="D1318" i="4"/>
  <c r="D1319" i="4"/>
  <c r="D1320" i="4"/>
  <c r="D1321" i="4"/>
  <c r="D1322" i="4"/>
  <c r="D1323" i="4"/>
  <c r="D1324" i="4"/>
  <c r="D1325" i="4"/>
  <c r="D1326" i="4"/>
  <c r="D1327" i="4"/>
  <c r="D1328" i="4"/>
  <c r="D1329" i="4"/>
  <c r="D1330" i="4"/>
  <c r="D1331" i="4"/>
  <c r="D1332" i="4"/>
  <c r="D1333" i="4"/>
  <c r="D1334" i="4"/>
  <c r="D1335" i="4"/>
  <c r="D1336" i="4"/>
  <c r="D1337" i="4"/>
  <c r="D1338" i="4"/>
  <c r="D1339" i="4"/>
  <c r="D1340" i="4"/>
  <c r="D1341" i="4"/>
  <c r="D1342" i="4"/>
  <c r="D1343" i="4"/>
  <c r="D1344" i="4"/>
  <c r="D1345" i="4"/>
  <c r="D1346" i="4"/>
  <c r="D1347" i="4"/>
  <c r="D1348" i="4"/>
  <c r="D1349" i="4"/>
  <c r="D1350" i="4"/>
  <c r="D1351" i="4"/>
  <c r="D1352" i="4"/>
  <c r="D1353" i="4"/>
  <c r="D1354" i="4"/>
  <c r="D1355" i="4"/>
  <c r="D1356" i="4"/>
  <c r="D1357" i="4"/>
  <c r="D1358" i="4"/>
  <c r="D1359" i="4"/>
  <c r="D1360" i="4"/>
  <c r="D1361" i="4"/>
  <c r="D1362" i="4"/>
  <c r="D1363" i="4"/>
  <c r="D1364" i="4"/>
  <c r="D1365" i="4"/>
  <c r="D1366" i="4"/>
  <c r="D1367" i="4"/>
  <c r="D1368" i="4"/>
  <c r="D1369" i="4"/>
  <c r="D1370" i="4"/>
  <c r="D1371" i="4"/>
  <c r="D1372" i="4"/>
  <c r="D1373" i="4"/>
  <c r="D1374" i="4"/>
  <c r="D1375" i="4"/>
  <c r="D1376" i="4"/>
  <c r="D1377" i="4"/>
  <c r="D1378" i="4"/>
  <c r="D1379" i="4"/>
  <c r="D1380" i="4"/>
  <c r="D1381" i="4"/>
  <c r="D1382" i="4"/>
  <c r="D1383" i="4"/>
  <c r="D1384" i="4"/>
  <c r="D1385" i="4"/>
  <c r="D1386" i="4"/>
  <c r="D1387" i="4"/>
  <c r="D1388" i="4"/>
  <c r="D1389" i="4"/>
  <c r="D1390" i="4"/>
  <c r="D1391" i="4"/>
  <c r="D1392" i="4"/>
  <c r="D1393" i="4"/>
  <c r="D1394" i="4"/>
  <c r="D1395" i="4"/>
  <c r="D1396" i="4"/>
  <c r="D1397" i="4"/>
  <c r="D1398" i="4"/>
  <c r="D1399" i="4"/>
  <c r="D1400" i="4"/>
  <c r="D1401" i="4"/>
  <c r="D1402" i="4"/>
  <c r="D1403" i="4"/>
  <c r="D1404" i="4"/>
  <c r="D1405" i="4"/>
  <c r="D1406" i="4"/>
  <c r="D1407" i="4"/>
  <c r="D1408" i="4"/>
  <c r="D1409" i="4"/>
  <c r="D1410" i="4"/>
  <c r="D1411" i="4"/>
  <c r="D1412" i="4"/>
  <c r="D1413" i="4"/>
  <c r="D1414" i="4"/>
  <c r="D1415" i="4"/>
  <c r="D1416" i="4"/>
  <c r="D1417" i="4"/>
  <c r="D1418" i="4"/>
  <c r="D1419" i="4"/>
  <c r="D1420" i="4"/>
  <c r="D1421" i="4"/>
  <c r="D1422" i="4"/>
  <c r="D1423" i="4"/>
  <c r="D1424" i="4"/>
  <c r="D1425" i="4"/>
  <c r="D1426" i="4"/>
  <c r="D1427" i="4"/>
  <c r="D1428" i="4"/>
  <c r="D1429" i="4"/>
  <c r="D1430" i="4"/>
  <c r="D1431" i="4"/>
  <c r="D1432" i="4"/>
  <c r="D1433" i="4"/>
  <c r="D1434" i="4"/>
  <c r="D1435" i="4"/>
  <c r="D1436" i="4"/>
  <c r="D1437" i="4"/>
  <c r="D1438" i="4"/>
  <c r="D1439" i="4"/>
  <c r="D1440" i="4"/>
  <c r="D1441" i="4"/>
  <c r="D1442" i="4"/>
  <c r="D1443" i="4"/>
  <c r="D1444" i="4"/>
  <c r="D1445" i="4"/>
  <c r="D1446" i="4"/>
  <c r="D1447" i="4"/>
  <c r="D1448" i="4"/>
  <c r="D1449" i="4"/>
  <c r="D1450" i="4"/>
  <c r="D1451" i="4"/>
  <c r="D1452" i="4"/>
  <c r="D1453" i="4"/>
  <c r="D1454" i="4"/>
  <c r="D1455" i="4"/>
  <c r="D1456" i="4"/>
  <c r="D1457" i="4"/>
  <c r="D1458" i="4"/>
  <c r="D1459" i="4"/>
  <c r="D1460" i="4"/>
  <c r="D1461" i="4"/>
  <c r="D1462" i="4"/>
  <c r="D1463" i="4"/>
  <c r="D1464" i="4"/>
  <c r="D1465" i="4"/>
  <c r="D1466" i="4"/>
  <c r="D1467" i="4"/>
  <c r="D1468" i="4"/>
  <c r="D1469" i="4"/>
  <c r="D1470" i="4"/>
  <c r="D1471" i="4"/>
  <c r="D1472" i="4"/>
  <c r="D1473" i="4"/>
  <c r="D1474" i="4"/>
  <c r="D1475" i="4"/>
  <c r="D1476" i="4"/>
  <c r="D1477" i="4"/>
  <c r="D1478" i="4"/>
  <c r="D1479" i="4"/>
  <c r="D1480" i="4"/>
  <c r="D1481" i="4"/>
  <c r="D1482" i="4"/>
  <c r="D1483" i="4"/>
  <c r="D1484" i="4"/>
  <c r="D1485" i="4"/>
  <c r="D1486" i="4"/>
  <c r="D1487" i="4"/>
  <c r="D1488" i="4"/>
  <c r="D1489" i="4"/>
  <c r="D1490" i="4"/>
  <c r="D1491" i="4"/>
  <c r="D1492" i="4"/>
  <c r="D1493" i="4"/>
  <c r="D1494" i="4"/>
  <c r="D1495" i="4"/>
  <c r="D1496" i="4"/>
  <c r="D1497" i="4"/>
  <c r="D1498" i="4"/>
  <c r="D1499" i="4"/>
  <c r="D1500" i="4"/>
  <c r="D1501" i="4"/>
  <c r="D1502" i="4"/>
  <c r="D1503" i="4"/>
  <c r="D1504" i="4"/>
  <c r="D1505" i="4"/>
  <c r="D1506" i="4"/>
  <c r="D1507" i="4"/>
  <c r="D1508" i="4"/>
  <c r="D1509" i="4"/>
  <c r="D1510" i="4"/>
  <c r="D1511" i="4"/>
  <c r="D1512" i="4"/>
  <c r="D1513" i="4"/>
  <c r="D1514" i="4"/>
  <c r="D1515" i="4"/>
  <c r="D1516" i="4"/>
  <c r="D1517" i="4"/>
  <c r="D1518" i="4"/>
  <c r="D1519" i="4"/>
  <c r="D1520" i="4"/>
  <c r="D1521" i="4"/>
  <c r="D1522" i="4"/>
  <c r="D1523" i="4"/>
  <c r="D1524" i="4"/>
  <c r="D1525" i="4"/>
  <c r="D1526" i="4"/>
  <c r="D1527" i="4"/>
  <c r="D1528" i="4"/>
  <c r="D1529" i="4"/>
  <c r="D1530" i="4"/>
  <c r="D1531" i="4"/>
  <c r="D1532" i="4"/>
  <c r="D1533" i="4"/>
  <c r="D1534" i="4"/>
  <c r="D1535" i="4"/>
  <c r="D1536" i="4"/>
  <c r="D1537" i="4"/>
  <c r="D1538" i="4"/>
  <c r="D1539" i="4"/>
  <c r="D1540" i="4"/>
  <c r="D1541" i="4"/>
  <c r="D1542" i="4"/>
  <c r="D1543" i="4"/>
  <c r="D1544" i="4"/>
  <c r="D1545" i="4"/>
  <c r="D1546" i="4"/>
  <c r="D1547" i="4"/>
  <c r="D1548" i="4"/>
  <c r="D1549" i="4"/>
  <c r="D1550" i="4"/>
  <c r="D1551" i="4"/>
  <c r="D1552" i="4"/>
  <c r="D1553" i="4"/>
  <c r="D1554" i="4"/>
  <c r="D1555" i="4"/>
  <c r="D1556" i="4"/>
  <c r="D1557" i="4"/>
  <c r="D1558" i="4"/>
  <c r="D1559" i="4"/>
  <c r="D1560" i="4"/>
  <c r="D1561" i="4"/>
  <c r="D1562" i="4"/>
  <c r="D1563" i="4"/>
  <c r="D1564" i="4"/>
  <c r="D1565" i="4"/>
  <c r="D1566" i="4"/>
  <c r="D1567" i="4"/>
  <c r="D1568" i="4"/>
  <c r="D1569" i="4"/>
  <c r="D1570" i="4"/>
  <c r="D1571" i="4"/>
  <c r="D1572" i="4"/>
  <c r="D1573" i="4"/>
  <c r="D1574" i="4"/>
  <c r="D1575" i="4"/>
  <c r="D1576" i="4"/>
  <c r="D1577" i="4"/>
  <c r="D1578" i="4"/>
  <c r="D1579" i="4"/>
  <c r="D1580" i="4"/>
  <c r="D1581" i="4"/>
  <c r="D1582" i="4"/>
  <c r="D1583" i="4"/>
  <c r="D1584" i="4"/>
  <c r="D1585" i="4"/>
  <c r="D1586" i="4"/>
  <c r="D1587" i="4"/>
  <c r="D1588" i="4"/>
  <c r="D1589" i="4"/>
  <c r="D1590" i="4"/>
  <c r="D1591" i="4"/>
  <c r="D1592" i="4"/>
  <c r="D1593" i="4"/>
  <c r="D1594" i="4"/>
  <c r="D1595" i="4"/>
  <c r="D1596" i="4"/>
  <c r="D1597" i="4"/>
  <c r="D1598" i="4"/>
  <c r="D1599" i="4"/>
  <c r="D1600" i="4"/>
  <c r="D1601" i="4"/>
  <c r="D1602" i="4"/>
  <c r="D1603" i="4"/>
  <c r="D1604" i="4"/>
  <c r="D1605" i="4"/>
  <c r="D1606" i="4"/>
  <c r="D1607" i="4"/>
  <c r="D1608" i="4"/>
  <c r="D1609" i="4"/>
  <c r="D1610" i="4"/>
  <c r="D1611" i="4"/>
  <c r="D1612" i="4"/>
  <c r="D1613" i="4"/>
  <c r="D1614" i="4"/>
  <c r="D1615" i="4"/>
  <c r="D1616" i="4"/>
  <c r="D1617" i="4"/>
  <c r="D1618" i="4"/>
  <c r="D1619" i="4"/>
  <c r="D1620" i="4"/>
  <c r="D1621" i="4"/>
  <c r="D1622" i="4"/>
  <c r="D1623" i="4"/>
  <c r="D1624" i="4"/>
  <c r="D1625" i="4"/>
  <c r="D1626" i="4"/>
  <c r="D1627" i="4"/>
  <c r="D1628" i="4"/>
  <c r="D1629" i="4"/>
  <c r="D1630" i="4"/>
  <c r="D1631" i="4"/>
  <c r="D1632" i="4"/>
  <c r="D1633" i="4"/>
  <c r="D1634" i="4"/>
  <c r="D1635" i="4"/>
  <c r="D1636" i="4"/>
  <c r="D1637" i="4"/>
  <c r="D1638" i="4"/>
  <c r="D1639" i="4"/>
  <c r="D1640" i="4"/>
  <c r="D1641" i="4"/>
  <c r="D1642" i="4"/>
  <c r="D1643" i="4"/>
  <c r="D1644" i="4"/>
  <c r="D1645" i="4"/>
  <c r="D1646" i="4"/>
  <c r="D1647" i="4"/>
  <c r="D1648" i="4"/>
  <c r="D1649" i="4"/>
  <c r="D1650" i="4"/>
  <c r="D1651" i="4"/>
  <c r="D1652" i="4"/>
  <c r="D1653" i="4"/>
  <c r="D1654" i="4"/>
  <c r="D1655" i="4"/>
  <c r="D1656" i="4"/>
  <c r="D1657" i="4"/>
  <c r="D1658" i="4"/>
  <c r="D1659" i="4"/>
  <c r="D1660" i="4"/>
  <c r="D1661" i="4"/>
  <c r="D1662" i="4"/>
  <c r="D1663" i="4"/>
  <c r="D1664" i="4"/>
  <c r="D1665" i="4"/>
  <c r="D1666" i="4"/>
  <c r="D1667" i="4"/>
  <c r="D1668" i="4"/>
  <c r="D1669" i="4"/>
  <c r="D1670" i="4"/>
  <c r="D1671" i="4"/>
  <c r="D1672" i="4"/>
  <c r="D1673" i="4"/>
  <c r="D1674" i="4"/>
  <c r="D1675" i="4"/>
  <c r="D1676" i="4"/>
  <c r="D1677" i="4"/>
  <c r="D1678" i="4"/>
  <c r="D1679" i="4"/>
  <c r="D1680" i="4"/>
  <c r="D1681" i="4"/>
  <c r="D1682" i="4"/>
  <c r="D1683" i="4"/>
  <c r="D1684" i="4"/>
  <c r="D1685" i="4"/>
  <c r="D1686" i="4"/>
  <c r="D1687" i="4"/>
  <c r="D1688" i="4"/>
  <c r="D1689" i="4"/>
  <c r="D1690" i="4"/>
  <c r="D1691" i="4"/>
  <c r="D1692" i="4"/>
  <c r="D1693" i="4"/>
  <c r="D1694" i="4"/>
  <c r="D1695" i="4"/>
  <c r="D1696" i="4"/>
  <c r="D1697" i="4"/>
  <c r="D1698" i="4"/>
  <c r="D1699" i="4"/>
  <c r="D1700" i="4"/>
  <c r="D1701" i="4"/>
  <c r="D1702" i="4"/>
  <c r="D1703" i="4"/>
  <c r="D1704" i="4"/>
  <c r="D1705" i="4"/>
  <c r="D1706" i="4"/>
  <c r="D1707" i="4"/>
  <c r="D1708" i="4"/>
  <c r="D1709" i="4"/>
  <c r="D1710" i="4"/>
  <c r="D1711" i="4"/>
  <c r="D1712" i="4"/>
  <c r="D1713" i="4"/>
  <c r="D1714" i="4"/>
  <c r="D1715" i="4"/>
  <c r="D1716" i="4"/>
  <c r="D1717" i="4"/>
  <c r="D1718" i="4"/>
  <c r="D1719" i="4"/>
  <c r="D1720" i="4"/>
  <c r="D1721" i="4"/>
  <c r="D1722" i="4"/>
  <c r="D1723" i="4"/>
  <c r="D1724" i="4"/>
  <c r="D1725" i="4"/>
  <c r="D1726" i="4"/>
  <c r="D1727" i="4"/>
  <c r="D1728" i="4"/>
  <c r="D1729" i="4"/>
  <c r="D1730" i="4"/>
  <c r="D1731" i="4"/>
  <c r="D1732" i="4"/>
  <c r="D1733" i="4"/>
  <c r="D1734" i="4"/>
  <c r="D1735" i="4"/>
  <c r="D1736" i="4"/>
  <c r="D1737" i="4"/>
  <c r="D1738" i="4"/>
  <c r="D1739" i="4"/>
  <c r="D1740" i="4"/>
  <c r="D1741" i="4"/>
  <c r="D1742" i="4"/>
  <c r="D1743" i="4"/>
  <c r="D1744" i="4"/>
  <c r="D1745" i="4"/>
  <c r="D1746" i="4"/>
  <c r="D1747" i="4"/>
  <c r="D1748" i="4"/>
  <c r="D1749" i="4"/>
  <c r="D1750" i="4"/>
  <c r="D1751" i="4"/>
  <c r="D1752" i="4"/>
  <c r="D1753" i="4"/>
  <c r="D1754" i="4"/>
  <c r="D1755" i="4"/>
  <c r="D1756" i="4"/>
  <c r="D1757" i="4"/>
  <c r="D1758" i="4"/>
  <c r="D1759" i="4"/>
  <c r="D1760" i="4"/>
  <c r="D1761" i="4"/>
  <c r="D1762" i="4"/>
  <c r="D1763" i="4"/>
  <c r="D1764" i="4"/>
  <c r="D1765" i="4"/>
  <c r="D1766" i="4"/>
  <c r="D1767" i="4"/>
  <c r="D1768" i="4"/>
  <c r="D1769" i="4"/>
  <c r="D1770" i="4"/>
  <c r="D1771" i="4"/>
  <c r="D1772" i="4"/>
  <c r="D1773" i="4"/>
  <c r="D1774" i="4"/>
  <c r="D1775" i="4"/>
  <c r="D1776" i="4"/>
  <c r="D1777" i="4"/>
  <c r="D1778" i="4"/>
  <c r="D1779" i="4"/>
  <c r="D1780" i="4"/>
  <c r="D1781" i="4"/>
  <c r="D1782" i="4"/>
  <c r="D1783" i="4"/>
  <c r="D1784" i="4"/>
  <c r="D1785" i="4"/>
  <c r="D1786" i="4"/>
  <c r="D1787" i="4"/>
  <c r="D1788" i="4"/>
  <c r="D1789" i="4"/>
  <c r="D1790" i="4"/>
  <c r="D1791" i="4"/>
  <c r="D1792" i="4"/>
  <c r="D1793" i="4"/>
  <c r="D1794" i="4"/>
  <c r="D1795" i="4"/>
  <c r="D1796" i="4"/>
  <c r="D1797" i="4"/>
  <c r="D1798" i="4"/>
  <c r="D1799" i="4"/>
  <c r="D1800" i="4"/>
  <c r="D1801" i="4"/>
  <c r="D1802" i="4"/>
  <c r="D1803" i="4"/>
  <c r="D1804" i="4"/>
  <c r="D1805" i="4"/>
  <c r="D1806" i="4"/>
  <c r="D1807" i="4"/>
  <c r="D1808" i="4"/>
  <c r="D1809" i="4"/>
  <c r="D1810" i="4"/>
  <c r="D1811" i="4"/>
  <c r="D1812" i="4"/>
  <c r="D1813" i="4"/>
  <c r="D1814" i="4"/>
  <c r="D1815" i="4"/>
  <c r="D1816" i="4"/>
  <c r="D1817" i="4"/>
  <c r="D1818" i="4"/>
  <c r="D1819" i="4"/>
  <c r="D1820" i="4"/>
  <c r="D1821" i="4"/>
  <c r="D1822" i="4"/>
  <c r="D1823" i="4"/>
  <c r="D1824" i="4"/>
  <c r="D1825" i="4"/>
  <c r="D1826" i="4"/>
  <c r="D1827" i="4"/>
  <c r="D1828" i="4"/>
  <c r="D1829" i="4"/>
  <c r="D1830" i="4"/>
  <c r="D1831" i="4"/>
  <c r="D1832" i="4"/>
  <c r="D1833" i="4"/>
  <c r="D1834" i="4"/>
  <c r="D1835" i="4"/>
  <c r="D1836" i="4"/>
  <c r="D1837" i="4"/>
  <c r="D1838" i="4"/>
  <c r="D1839" i="4"/>
  <c r="D1840" i="4"/>
  <c r="D1841" i="4"/>
  <c r="D1842" i="4"/>
  <c r="D1843" i="4"/>
  <c r="D1844" i="4"/>
  <c r="D1845" i="4"/>
  <c r="D1846" i="4"/>
  <c r="D1847" i="4"/>
  <c r="D1848" i="4"/>
  <c r="D1849" i="4"/>
  <c r="D1850" i="4"/>
  <c r="D1851" i="4"/>
  <c r="D1852" i="4"/>
  <c r="D1853" i="4"/>
  <c r="D1854" i="4"/>
  <c r="D1855" i="4"/>
  <c r="D1856" i="4"/>
  <c r="D1857" i="4"/>
  <c r="D1858" i="4"/>
  <c r="D1859" i="4"/>
  <c r="D1860" i="4"/>
  <c r="D1861" i="4"/>
  <c r="D1862" i="4"/>
  <c r="D1863" i="4"/>
  <c r="D1864" i="4"/>
  <c r="D1865" i="4"/>
  <c r="D1866" i="4"/>
  <c r="D1867" i="4"/>
  <c r="D1868" i="4"/>
  <c r="D1869" i="4"/>
  <c r="D1870" i="4"/>
  <c r="D1871" i="4"/>
  <c r="D1872" i="4"/>
  <c r="D1873" i="4"/>
  <c r="D1874" i="4"/>
  <c r="D1875" i="4"/>
  <c r="D1876" i="4"/>
  <c r="D1877" i="4"/>
  <c r="D1878" i="4"/>
  <c r="D1879" i="4"/>
  <c r="D1880" i="4"/>
  <c r="D1881" i="4"/>
  <c r="D1882" i="4"/>
  <c r="D1883" i="4"/>
  <c r="D1884" i="4"/>
  <c r="D1885" i="4"/>
  <c r="D1886" i="4"/>
  <c r="D1887" i="4"/>
  <c r="D1888" i="4"/>
  <c r="D1889" i="4"/>
  <c r="D1890" i="4"/>
  <c r="D1891" i="4"/>
  <c r="D1892" i="4"/>
  <c r="D1893" i="4"/>
  <c r="D1894" i="4"/>
  <c r="D1895" i="4"/>
  <c r="D1896" i="4"/>
  <c r="D1897" i="4"/>
  <c r="D1898" i="4"/>
  <c r="D1899" i="4"/>
  <c r="D1900" i="4"/>
  <c r="D1901" i="4"/>
  <c r="D1902" i="4"/>
  <c r="D1903" i="4"/>
  <c r="D1904" i="4"/>
  <c r="D1905" i="4"/>
  <c r="D1906" i="4"/>
  <c r="D1907" i="4"/>
  <c r="D1908" i="4"/>
  <c r="D1909" i="4"/>
  <c r="D1910" i="4"/>
  <c r="D1911" i="4"/>
  <c r="D1912" i="4"/>
  <c r="D1913" i="4"/>
  <c r="D1914" i="4"/>
  <c r="D1915" i="4"/>
  <c r="D1916" i="4"/>
  <c r="D1917" i="4"/>
  <c r="D1918" i="4"/>
  <c r="D1919" i="4"/>
  <c r="D1920" i="4"/>
  <c r="D1921" i="4"/>
  <c r="D1922" i="4"/>
  <c r="D1923" i="4"/>
  <c r="D1924" i="4"/>
  <c r="D1925" i="4"/>
  <c r="D1926" i="4"/>
  <c r="D1927" i="4"/>
  <c r="D1928" i="4"/>
  <c r="D1929" i="4"/>
  <c r="D1930" i="4"/>
  <c r="D1931" i="4"/>
  <c r="D1932" i="4"/>
  <c r="D1933" i="4"/>
  <c r="D1934" i="4"/>
  <c r="D1935" i="4"/>
  <c r="D1936" i="4"/>
  <c r="D1937" i="4"/>
  <c r="D1938" i="4"/>
  <c r="D1939" i="4"/>
  <c r="D1940" i="4"/>
  <c r="D1941" i="4"/>
  <c r="D1942" i="4"/>
  <c r="D1943" i="4"/>
  <c r="D1944" i="4"/>
  <c r="D1945" i="4"/>
  <c r="D1946" i="4"/>
  <c r="D1947" i="4"/>
  <c r="D1948" i="4"/>
  <c r="D1949" i="4"/>
  <c r="D1950" i="4"/>
  <c r="D1951" i="4"/>
  <c r="D1952" i="4"/>
  <c r="D1953" i="4"/>
  <c r="D1954" i="4"/>
  <c r="D1955" i="4"/>
  <c r="D1956" i="4"/>
  <c r="D1957" i="4"/>
  <c r="D1958" i="4"/>
  <c r="D1959" i="4"/>
  <c r="D1960" i="4"/>
  <c r="D1961" i="4"/>
  <c r="D1962" i="4"/>
  <c r="D1963" i="4"/>
  <c r="D1964" i="4"/>
  <c r="D1965" i="4"/>
  <c r="D1966" i="4"/>
  <c r="D1967" i="4"/>
  <c r="D1968" i="4"/>
  <c r="D1969" i="4"/>
  <c r="D1970" i="4"/>
  <c r="D1971" i="4"/>
  <c r="D1972" i="4"/>
  <c r="D1973" i="4"/>
  <c r="D1974" i="4"/>
  <c r="D1975" i="4"/>
  <c r="D1976" i="4"/>
  <c r="D1977" i="4"/>
  <c r="D1978" i="4"/>
  <c r="D1979" i="4"/>
  <c r="D1980" i="4"/>
  <c r="D1981" i="4"/>
  <c r="D1982" i="4"/>
  <c r="D1983" i="4"/>
  <c r="D1984" i="4"/>
  <c r="D1985" i="4"/>
  <c r="D1986" i="4"/>
  <c r="D1987" i="4"/>
  <c r="D1988" i="4"/>
  <c r="D1989" i="4"/>
  <c r="D1990" i="4"/>
  <c r="D1991" i="4"/>
  <c r="D1992" i="4"/>
  <c r="D1993" i="4"/>
  <c r="D1994" i="4"/>
  <c r="D1995" i="4"/>
  <c r="D1996" i="4"/>
  <c r="D1997" i="4"/>
  <c r="D1998" i="4"/>
  <c r="D1999" i="4"/>
  <c r="D2000" i="4"/>
  <c r="D2001" i="4"/>
  <c r="D2002" i="4"/>
  <c r="D2003" i="4"/>
  <c r="D2004" i="4"/>
  <c r="D2005" i="4"/>
  <c r="D2006" i="4"/>
  <c r="D2007" i="4"/>
  <c r="D2008" i="4"/>
  <c r="D2009" i="4"/>
  <c r="D2010" i="4"/>
  <c r="D2011" i="4"/>
  <c r="D2012" i="4"/>
  <c r="D2013" i="4"/>
  <c r="D2014" i="4"/>
  <c r="D2015" i="4"/>
  <c r="D2016" i="4"/>
  <c r="D2017" i="4"/>
  <c r="D2018" i="4"/>
  <c r="D2019" i="4"/>
  <c r="D2020" i="4"/>
  <c r="D2021" i="4"/>
  <c r="D2022" i="4"/>
  <c r="D2023" i="4"/>
  <c r="D2024" i="4"/>
  <c r="D2025" i="4"/>
  <c r="D2026" i="4"/>
  <c r="D2027" i="4"/>
  <c r="D2028" i="4"/>
  <c r="D2029" i="4"/>
  <c r="D2030" i="4"/>
  <c r="D2031" i="4"/>
  <c r="D2032" i="4"/>
  <c r="D2033" i="4"/>
  <c r="D2034" i="4"/>
  <c r="D2035" i="4"/>
  <c r="D2036" i="4"/>
  <c r="D2037" i="4"/>
  <c r="D2038" i="4"/>
  <c r="D2039" i="4"/>
  <c r="D2040" i="4"/>
  <c r="D2041" i="4"/>
  <c r="D2042" i="4"/>
  <c r="D2043" i="4"/>
  <c r="D2044" i="4"/>
  <c r="D2045" i="4"/>
  <c r="D2046" i="4"/>
  <c r="D2047" i="4"/>
  <c r="D2048" i="4"/>
  <c r="D2049" i="4"/>
  <c r="D2050" i="4"/>
  <c r="D2051" i="4"/>
  <c r="D2052" i="4"/>
  <c r="D2053" i="4"/>
  <c r="D2054" i="4"/>
  <c r="D2055" i="4"/>
  <c r="D2056" i="4"/>
  <c r="D2057" i="4"/>
  <c r="D2058" i="4"/>
  <c r="D2059" i="4"/>
  <c r="D2060" i="4"/>
  <c r="D2061" i="4"/>
  <c r="D2062" i="4"/>
  <c r="D2063" i="4"/>
  <c r="D2064" i="4"/>
  <c r="D2065" i="4"/>
  <c r="D2066" i="4"/>
  <c r="D2067" i="4"/>
  <c r="D2068" i="4"/>
  <c r="D2069" i="4"/>
  <c r="D2070" i="4"/>
  <c r="D2071" i="4"/>
  <c r="D2072" i="4"/>
  <c r="D2073" i="4"/>
  <c r="D2074" i="4"/>
  <c r="D2075" i="4"/>
  <c r="D2076" i="4"/>
  <c r="D2077" i="4"/>
  <c r="D2078" i="4"/>
  <c r="D2079" i="4"/>
  <c r="D2080" i="4"/>
  <c r="D2081" i="4"/>
  <c r="D2082" i="4"/>
  <c r="D2083" i="4"/>
  <c r="D2084" i="4"/>
  <c r="D2085" i="4"/>
  <c r="D2086" i="4"/>
  <c r="D2087" i="4"/>
  <c r="D2088" i="4"/>
  <c r="D2089" i="4"/>
  <c r="D2090" i="4"/>
  <c r="D2091" i="4"/>
  <c r="D2092" i="4"/>
  <c r="D2093" i="4"/>
  <c r="D2094" i="4"/>
  <c r="D2095" i="4"/>
  <c r="D2096" i="4"/>
  <c r="D2097" i="4"/>
  <c r="D2098" i="4"/>
  <c r="D2099" i="4"/>
  <c r="D2100" i="4"/>
  <c r="D2101" i="4"/>
  <c r="D2102" i="4"/>
  <c r="D2103" i="4"/>
  <c r="D2104" i="4"/>
  <c r="D2105" i="4"/>
  <c r="D2106" i="4"/>
  <c r="D2107" i="4"/>
  <c r="D2108" i="4"/>
  <c r="D2109" i="4"/>
  <c r="D2110" i="4"/>
  <c r="D2111" i="4"/>
  <c r="D2112" i="4"/>
  <c r="D2113" i="4"/>
  <c r="D2114" i="4"/>
  <c r="D2115" i="4"/>
  <c r="D2116" i="4"/>
  <c r="D2117" i="4"/>
  <c r="D2118" i="4"/>
  <c r="D2119" i="4"/>
  <c r="D2120" i="4"/>
  <c r="D2121" i="4"/>
  <c r="D2122" i="4"/>
  <c r="D2123" i="4"/>
  <c r="D2124" i="4"/>
  <c r="D2125" i="4"/>
  <c r="D2126" i="4"/>
  <c r="D2127" i="4"/>
  <c r="D2128" i="4"/>
  <c r="D2129" i="4"/>
  <c r="D2130" i="4"/>
  <c r="D2131" i="4"/>
  <c r="D2132" i="4"/>
  <c r="D2133" i="4"/>
  <c r="D2134" i="4"/>
  <c r="D2135" i="4"/>
  <c r="D2136" i="4"/>
  <c r="D2137" i="4"/>
  <c r="D2138" i="4"/>
  <c r="D2139" i="4"/>
  <c r="D2140" i="4"/>
  <c r="D2141" i="4"/>
  <c r="D2142" i="4"/>
  <c r="D2143" i="4"/>
  <c r="D2144" i="4"/>
  <c r="D2145" i="4"/>
  <c r="D2146" i="4"/>
  <c r="D2147" i="4"/>
  <c r="D2148" i="4"/>
  <c r="D2149" i="4"/>
  <c r="D2150" i="4"/>
  <c r="D2151" i="4"/>
  <c r="D2152" i="4"/>
  <c r="D2153" i="4"/>
  <c r="D2154" i="4"/>
  <c r="D2155" i="4"/>
  <c r="D2156" i="4"/>
  <c r="D2157" i="4"/>
  <c r="D2158" i="4"/>
  <c r="D2159" i="4"/>
  <c r="D2160" i="4"/>
  <c r="D2161" i="4"/>
  <c r="D2162" i="4"/>
  <c r="D2163" i="4"/>
  <c r="D2164" i="4"/>
  <c r="D2165" i="4"/>
  <c r="D2166" i="4"/>
  <c r="D2167" i="4"/>
  <c r="D2168" i="4"/>
  <c r="D2169" i="4"/>
  <c r="D2170" i="4"/>
  <c r="D2171" i="4"/>
  <c r="D2172" i="4"/>
  <c r="D2173" i="4"/>
  <c r="D2174" i="4"/>
  <c r="D2175" i="4"/>
  <c r="D2176" i="4"/>
  <c r="D2177" i="4"/>
  <c r="D2178" i="4"/>
  <c r="D2179" i="4"/>
  <c r="D2180" i="4"/>
  <c r="D2181" i="4"/>
  <c r="D2182" i="4"/>
  <c r="D2183" i="4"/>
  <c r="D2184" i="4"/>
  <c r="D2185" i="4"/>
  <c r="D2186" i="4"/>
  <c r="D2187" i="4"/>
  <c r="D2188" i="4"/>
  <c r="D2189" i="4"/>
  <c r="D2190" i="4"/>
  <c r="D2191" i="4"/>
  <c r="D2192" i="4"/>
  <c r="D2193" i="4"/>
  <c r="D2194" i="4"/>
  <c r="D2195" i="4"/>
  <c r="D2196" i="4"/>
  <c r="D2197" i="4"/>
  <c r="D2198" i="4"/>
  <c r="D2199" i="4"/>
  <c r="D2200" i="4"/>
  <c r="D2201" i="4"/>
  <c r="D2202" i="4"/>
  <c r="D2203" i="4"/>
  <c r="D2204" i="4"/>
  <c r="D2205" i="4"/>
  <c r="D2206" i="4"/>
  <c r="D2207" i="4"/>
  <c r="D2208" i="4"/>
  <c r="D2209" i="4"/>
  <c r="D2210" i="4"/>
  <c r="D2211" i="4"/>
  <c r="D2212" i="4"/>
  <c r="D2213" i="4"/>
  <c r="D2214" i="4"/>
  <c r="D2215" i="4"/>
  <c r="D2216" i="4"/>
  <c r="D2217" i="4"/>
  <c r="D2218" i="4"/>
  <c r="D2219" i="4"/>
  <c r="D2220" i="4"/>
  <c r="D2221" i="4"/>
  <c r="D2222" i="4"/>
  <c r="D2223" i="4"/>
  <c r="D2224" i="4"/>
  <c r="D2225" i="4"/>
  <c r="D2226" i="4"/>
  <c r="D2227" i="4"/>
  <c r="D2228" i="4"/>
  <c r="D2229" i="4"/>
  <c r="D2230" i="4"/>
  <c r="D2231" i="4"/>
  <c r="D2232" i="4"/>
  <c r="D2233" i="4"/>
  <c r="D2234" i="4"/>
  <c r="D2235" i="4"/>
  <c r="D2236" i="4"/>
  <c r="D2237" i="4"/>
  <c r="D2238" i="4"/>
  <c r="D2239" i="4"/>
  <c r="D2240" i="4"/>
  <c r="D2241" i="4"/>
  <c r="D2242" i="4"/>
  <c r="D2243" i="4"/>
  <c r="D2244" i="4"/>
  <c r="D2245" i="4"/>
  <c r="D2246" i="4"/>
  <c r="D2247" i="4"/>
  <c r="D2248" i="4"/>
  <c r="D2249" i="4"/>
  <c r="D2250" i="4"/>
  <c r="D2251" i="4"/>
  <c r="D2252" i="4"/>
  <c r="D2253" i="4"/>
  <c r="D2254" i="4"/>
  <c r="D2255" i="4"/>
  <c r="D2256" i="4"/>
  <c r="D2257" i="4"/>
  <c r="D2258" i="4"/>
  <c r="D2259" i="4"/>
  <c r="D2260" i="4"/>
  <c r="D2261" i="4"/>
  <c r="D2262" i="4"/>
  <c r="D2263" i="4"/>
  <c r="D2264" i="4"/>
  <c r="D2265" i="4"/>
  <c r="D2266" i="4"/>
  <c r="D2267" i="4"/>
  <c r="D2268" i="4"/>
  <c r="D2269" i="4"/>
  <c r="D2270" i="4"/>
  <c r="D2271" i="4"/>
  <c r="D2272" i="4"/>
  <c r="D2273" i="4"/>
  <c r="D2274" i="4"/>
  <c r="D2275" i="4"/>
  <c r="D2276" i="4"/>
  <c r="D2277" i="4"/>
  <c r="D2278" i="4"/>
  <c r="D2279" i="4"/>
  <c r="D2280" i="4"/>
  <c r="D2281" i="4"/>
  <c r="D2282" i="4"/>
  <c r="D2283" i="4"/>
  <c r="D2284" i="4"/>
  <c r="D2285" i="4"/>
  <c r="D2286" i="4"/>
  <c r="D2287" i="4"/>
  <c r="D2288" i="4"/>
  <c r="D2289" i="4"/>
  <c r="D2290" i="4"/>
  <c r="D2291" i="4"/>
  <c r="D2292" i="4"/>
  <c r="D2293" i="4"/>
  <c r="D2294" i="4"/>
  <c r="D2295" i="4"/>
  <c r="D2296" i="4"/>
  <c r="D2297" i="4"/>
  <c r="D2298" i="4"/>
  <c r="D2299" i="4"/>
  <c r="D2300" i="4"/>
  <c r="D2301" i="4"/>
  <c r="D2302" i="4"/>
  <c r="D2303" i="4"/>
  <c r="D2304" i="4"/>
  <c r="D2305" i="4"/>
  <c r="D2306" i="4"/>
  <c r="D2307" i="4"/>
  <c r="D2308" i="4"/>
  <c r="D2309" i="4"/>
  <c r="D2310" i="4"/>
  <c r="D2311" i="4"/>
  <c r="D2312" i="4"/>
  <c r="D2313" i="4"/>
  <c r="D2314" i="4"/>
  <c r="D2315" i="4"/>
  <c r="D2316" i="4"/>
  <c r="D2317" i="4"/>
  <c r="D2318" i="4"/>
  <c r="D2319" i="4"/>
  <c r="D2320" i="4"/>
  <c r="D2321" i="4"/>
  <c r="D2322" i="4"/>
  <c r="D2323" i="4"/>
  <c r="D2324" i="4"/>
  <c r="D2325" i="4"/>
  <c r="D2326" i="4"/>
  <c r="D2327" i="4"/>
  <c r="D2328" i="4"/>
  <c r="D2329" i="4"/>
  <c r="D2330" i="4"/>
  <c r="D2331" i="4"/>
  <c r="D2332" i="4"/>
  <c r="D2333" i="4"/>
  <c r="D2334" i="4"/>
  <c r="D2335" i="4"/>
  <c r="D2336" i="4"/>
  <c r="D2337" i="4"/>
  <c r="D2338" i="4"/>
  <c r="D2339" i="4"/>
  <c r="D2340" i="4"/>
  <c r="D2341" i="4"/>
  <c r="D2342" i="4"/>
  <c r="D2343" i="4"/>
  <c r="D2344" i="4"/>
  <c r="D2345" i="4"/>
  <c r="D2346" i="4"/>
  <c r="D2347" i="4"/>
  <c r="D2348" i="4"/>
  <c r="D2349" i="4"/>
  <c r="D2350" i="4"/>
  <c r="D2351" i="4"/>
  <c r="D2352" i="4"/>
  <c r="D2353" i="4"/>
  <c r="D2354" i="4"/>
  <c r="D2355" i="4"/>
  <c r="D2356" i="4"/>
  <c r="D2357" i="4"/>
  <c r="D2358" i="4"/>
  <c r="D2359" i="4"/>
  <c r="D2360" i="4"/>
  <c r="D2361" i="4"/>
  <c r="D2362" i="4"/>
  <c r="D2363" i="4"/>
  <c r="D2364" i="4"/>
  <c r="D2365" i="4"/>
  <c r="D2366" i="4"/>
  <c r="D2367" i="4"/>
  <c r="D2368" i="4"/>
  <c r="D2369" i="4"/>
  <c r="D2370" i="4"/>
  <c r="D2371" i="4"/>
  <c r="D2372" i="4"/>
  <c r="D2373" i="4"/>
  <c r="D2374" i="4"/>
  <c r="D2375" i="4"/>
  <c r="D2376" i="4"/>
  <c r="D2377" i="4"/>
  <c r="D2378" i="4"/>
  <c r="D2379" i="4"/>
  <c r="D2380" i="4"/>
  <c r="D2381" i="4"/>
  <c r="D2382" i="4"/>
  <c r="D2383" i="4"/>
  <c r="D2384" i="4"/>
  <c r="D2385" i="4"/>
  <c r="D2386" i="4"/>
  <c r="D2387" i="4"/>
  <c r="D2388" i="4"/>
  <c r="D2389" i="4"/>
  <c r="D2390" i="4"/>
  <c r="D2391" i="4"/>
  <c r="D2392" i="4"/>
  <c r="D2393" i="4"/>
  <c r="D2394" i="4"/>
  <c r="D2395" i="4"/>
  <c r="D2396" i="4"/>
  <c r="D2397" i="4"/>
  <c r="D2398" i="4"/>
  <c r="D2399" i="4"/>
  <c r="D2400" i="4"/>
  <c r="D2401" i="4"/>
  <c r="D2402" i="4"/>
  <c r="D2403" i="4"/>
  <c r="D2404" i="4"/>
  <c r="D2405" i="4"/>
  <c r="D2406" i="4"/>
  <c r="D2407" i="4"/>
  <c r="D2408" i="4"/>
  <c r="D2409" i="4"/>
  <c r="D2410" i="4"/>
  <c r="D2411" i="4"/>
  <c r="D2412" i="4"/>
  <c r="D2413" i="4"/>
  <c r="D2414" i="4"/>
  <c r="D2415" i="4"/>
  <c r="D2416" i="4"/>
  <c r="D2417" i="4"/>
  <c r="D2418" i="4"/>
  <c r="D2419" i="4"/>
  <c r="D2420" i="4"/>
  <c r="D2421" i="4"/>
  <c r="D2422" i="4"/>
  <c r="D2423" i="4"/>
  <c r="D2424" i="4"/>
  <c r="D2425" i="4"/>
  <c r="D2426" i="4"/>
  <c r="D2427" i="4"/>
  <c r="D2428" i="4"/>
  <c r="D2429" i="4"/>
  <c r="D2430" i="4"/>
  <c r="D2431" i="4"/>
  <c r="D2432" i="4"/>
  <c r="D2433" i="4"/>
  <c r="D2434" i="4"/>
  <c r="D2435" i="4"/>
  <c r="D2436" i="4"/>
  <c r="D2437" i="4"/>
  <c r="D2438" i="4"/>
  <c r="D2439" i="4"/>
  <c r="D2440" i="4"/>
  <c r="D2441" i="4"/>
  <c r="D2442" i="4"/>
  <c r="D2443" i="4"/>
  <c r="D2444" i="4"/>
  <c r="D2445" i="4"/>
  <c r="D2446" i="4"/>
  <c r="D2447" i="4"/>
  <c r="D2448" i="4"/>
  <c r="D2449" i="4"/>
  <c r="D2450" i="4"/>
  <c r="D2451" i="4"/>
  <c r="D2452" i="4"/>
  <c r="D2453" i="4"/>
  <c r="D2454" i="4"/>
  <c r="D2455" i="4"/>
  <c r="D2456" i="4"/>
  <c r="D2457" i="4"/>
  <c r="D2458" i="4"/>
  <c r="D2459" i="4"/>
  <c r="D2460" i="4"/>
  <c r="D2461" i="4"/>
  <c r="D2462" i="4"/>
  <c r="D2463" i="4"/>
  <c r="D2464" i="4"/>
  <c r="D2465" i="4"/>
  <c r="D2466" i="4"/>
  <c r="D2467" i="4"/>
  <c r="D2468" i="4"/>
  <c r="D2469" i="4"/>
  <c r="D2470" i="4"/>
  <c r="D2471" i="4"/>
  <c r="D2472" i="4"/>
  <c r="D2473" i="4"/>
  <c r="D2474" i="4"/>
  <c r="D2475" i="4"/>
  <c r="D2476" i="4"/>
  <c r="D2477" i="4"/>
  <c r="D2478" i="4"/>
  <c r="D2479" i="4"/>
  <c r="D2480" i="4"/>
  <c r="D2481" i="4"/>
  <c r="D2482" i="4"/>
  <c r="D2483" i="4"/>
  <c r="D2484" i="4"/>
  <c r="D2485" i="4"/>
  <c r="D2486" i="4"/>
  <c r="D2487" i="4"/>
  <c r="D2488" i="4"/>
  <c r="D2489" i="4"/>
  <c r="D2490" i="4"/>
  <c r="D2491" i="4"/>
  <c r="D2492" i="4"/>
  <c r="D2493" i="4"/>
  <c r="D2494" i="4"/>
  <c r="D2495" i="4"/>
  <c r="D2496" i="4"/>
  <c r="D2497" i="4"/>
  <c r="D2498" i="4"/>
  <c r="D2499" i="4"/>
  <c r="D2500" i="4"/>
  <c r="D2501" i="4"/>
  <c r="D2502" i="4"/>
  <c r="D2503" i="4"/>
  <c r="D2504" i="4"/>
  <c r="D2505" i="4"/>
  <c r="D2506" i="4"/>
  <c r="D2507" i="4"/>
  <c r="D2508" i="4"/>
  <c r="D2509" i="4"/>
  <c r="D2510" i="4"/>
  <c r="D2511" i="4"/>
  <c r="D2512" i="4"/>
  <c r="D2513" i="4"/>
  <c r="D2514" i="4"/>
  <c r="D2515" i="4"/>
  <c r="D2516" i="4"/>
  <c r="D2517" i="4"/>
  <c r="D2518" i="4"/>
  <c r="D2519" i="4"/>
  <c r="D2520" i="4"/>
  <c r="D2521" i="4"/>
  <c r="D2522" i="4"/>
  <c r="D2523" i="4"/>
  <c r="D2524" i="4"/>
  <c r="D2525" i="4"/>
  <c r="D2526" i="4"/>
  <c r="D2527" i="4"/>
  <c r="D2528" i="4"/>
  <c r="D2529" i="4"/>
  <c r="D2530" i="4"/>
  <c r="D2531" i="4"/>
  <c r="D2532" i="4"/>
  <c r="D2533" i="4"/>
  <c r="D2534" i="4"/>
  <c r="D2535" i="4"/>
  <c r="D2536" i="4"/>
  <c r="D2537" i="4"/>
  <c r="D2538" i="4"/>
  <c r="D2539" i="4"/>
  <c r="D2540" i="4"/>
  <c r="D2541" i="4"/>
  <c r="D2542" i="4"/>
  <c r="D2543" i="4"/>
  <c r="D2544" i="4"/>
  <c r="D2545" i="4"/>
  <c r="D2546" i="4"/>
  <c r="D2547" i="4"/>
  <c r="D2548" i="4"/>
  <c r="D2549" i="4"/>
  <c r="D2550" i="4"/>
  <c r="D2551" i="4"/>
  <c r="D2552" i="4"/>
  <c r="D2553" i="4"/>
  <c r="D2554" i="4"/>
  <c r="D2555" i="4"/>
  <c r="D2556" i="4"/>
  <c r="D2557" i="4"/>
  <c r="D2558" i="4"/>
  <c r="D2559" i="4"/>
  <c r="D2560" i="4"/>
  <c r="D2561" i="4"/>
  <c r="D2562" i="4"/>
  <c r="D2563" i="4"/>
  <c r="D2564" i="4"/>
  <c r="D2565" i="4"/>
  <c r="D2566" i="4"/>
  <c r="D2567" i="4"/>
  <c r="D2568" i="4"/>
  <c r="D2569" i="4"/>
  <c r="D2570" i="4"/>
  <c r="D2571" i="4"/>
  <c r="D2572" i="4"/>
  <c r="D2573" i="4"/>
  <c r="D2574" i="4"/>
  <c r="D2575" i="4"/>
  <c r="D2576" i="4"/>
  <c r="D2577" i="4"/>
  <c r="D2578" i="4"/>
  <c r="D2579" i="4"/>
  <c r="D2580" i="4"/>
  <c r="D2581" i="4"/>
  <c r="D2582" i="4"/>
  <c r="D2583" i="4"/>
  <c r="D2584" i="4"/>
  <c r="D2585" i="4"/>
  <c r="D2586" i="4"/>
  <c r="D2587" i="4"/>
  <c r="D2588" i="4"/>
  <c r="D2589" i="4"/>
  <c r="D2590" i="4"/>
  <c r="D2591" i="4"/>
  <c r="D2592" i="4"/>
  <c r="D2593" i="4"/>
  <c r="D2594" i="4"/>
  <c r="D2595" i="4"/>
  <c r="D2596" i="4"/>
  <c r="D2597" i="4"/>
  <c r="D2598" i="4"/>
  <c r="D2599" i="4"/>
  <c r="D2600" i="4"/>
  <c r="D2601" i="4"/>
  <c r="D2602" i="4"/>
  <c r="D2603" i="4"/>
  <c r="D2604" i="4"/>
  <c r="D2605" i="4"/>
  <c r="D2606" i="4"/>
  <c r="D2607" i="4"/>
  <c r="D2608" i="4"/>
  <c r="D2609" i="4"/>
  <c r="D2610" i="4"/>
  <c r="D2611" i="4"/>
  <c r="D2612" i="4"/>
  <c r="D2613" i="4"/>
  <c r="D2614" i="4"/>
  <c r="D2615" i="4"/>
  <c r="D2616" i="4"/>
  <c r="D2617" i="4"/>
  <c r="D2618" i="4"/>
  <c r="D2619" i="4"/>
  <c r="D2620" i="4"/>
  <c r="D2621" i="4"/>
  <c r="D2622" i="4"/>
  <c r="D2623" i="4"/>
  <c r="D2624" i="4"/>
  <c r="D2625" i="4"/>
  <c r="D2626" i="4"/>
  <c r="D2627" i="4"/>
  <c r="D2628" i="4"/>
  <c r="D2629" i="4"/>
  <c r="D2630" i="4"/>
  <c r="D2631" i="4"/>
  <c r="D2632" i="4"/>
  <c r="D2633" i="4"/>
  <c r="D2634" i="4"/>
  <c r="D2635" i="4"/>
  <c r="D2636" i="4"/>
  <c r="D2637" i="4"/>
  <c r="D2638" i="4"/>
  <c r="D2639" i="4"/>
  <c r="D2640" i="4"/>
  <c r="D2641" i="4"/>
  <c r="D2642" i="4"/>
  <c r="D2643" i="4"/>
  <c r="D2644" i="4"/>
  <c r="D2645" i="4"/>
  <c r="D2646" i="4"/>
  <c r="D2647" i="4"/>
  <c r="D2648" i="4"/>
  <c r="D2649" i="4"/>
  <c r="D2650" i="4"/>
  <c r="D2651" i="4"/>
  <c r="D2652" i="4"/>
  <c r="D2653" i="4"/>
  <c r="D2654" i="4"/>
  <c r="D2655" i="4"/>
  <c r="D2656" i="4"/>
  <c r="D2657" i="4"/>
  <c r="D2658" i="4"/>
  <c r="D2659" i="4"/>
  <c r="D2660" i="4"/>
  <c r="D2661" i="4"/>
  <c r="D2662" i="4"/>
  <c r="D2663" i="4"/>
  <c r="D2664" i="4"/>
  <c r="D2665" i="4"/>
  <c r="D2666" i="4"/>
  <c r="D2667" i="4"/>
  <c r="D2668" i="4"/>
  <c r="D2669" i="4"/>
  <c r="D2670" i="4"/>
  <c r="D2671" i="4"/>
  <c r="D2672" i="4"/>
  <c r="D2673" i="4"/>
  <c r="D2674" i="4"/>
  <c r="D2675" i="4"/>
  <c r="D2676" i="4"/>
  <c r="D2677" i="4"/>
  <c r="D2678" i="4"/>
  <c r="D2679" i="4"/>
  <c r="D2680" i="4"/>
  <c r="D2681" i="4"/>
  <c r="D2682" i="4"/>
  <c r="D2683" i="4"/>
  <c r="D2684" i="4"/>
  <c r="D2685" i="4"/>
  <c r="D2686" i="4"/>
  <c r="D2687" i="4"/>
  <c r="D2688" i="4"/>
  <c r="D2689" i="4"/>
  <c r="D2690" i="4"/>
  <c r="D2691" i="4"/>
  <c r="D2692" i="4"/>
  <c r="D2693" i="4"/>
  <c r="D2694" i="4"/>
  <c r="D2695" i="4"/>
  <c r="D2696" i="4"/>
  <c r="D2697" i="4"/>
  <c r="D2698" i="4"/>
  <c r="D2699" i="4"/>
  <c r="D2700" i="4"/>
  <c r="D2701" i="4"/>
  <c r="D2702" i="4"/>
  <c r="D2703" i="4"/>
  <c r="D2704" i="4"/>
  <c r="D2705" i="4"/>
  <c r="D2706" i="4"/>
  <c r="D2707" i="4"/>
  <c r="D2708" i="4"/>
  <c r="D2709" i="4"/>
  <c r="D2710" i="4"/>
  <c r="D2711" i="4"/>
  <c r="D2712" i="4"/>
  <c r="D2713" i="4"/>
  <c r="D2714" i="4"/>
  <c r="D2715" i="4"/>
  <c r="D2716" i="4"/>
  <c r="D2717" i="4"/>
  <c r="D2718" i="4"/>
  <c r="D2719" i="4"/>
  <c r="D2720" i="4"/>
  <c r="D2721" i="4"/>
  <c r="D2722" i="4"/>
  <c r="D2723" i="4"/>
  <c r="D2724" i="4"/>
  <c r="D2725" i="4"/>
  <c r="D2726" i="4"/>
  <c r="D2727" i="4"/>
  <c r="D2728" i="4"/>
  <c r="D2729" i="4"/>
  <c r="D2730" i="4"/>
  <c r="D2731" i="4"/>
  <c r="D2732" i="4"/>
  <c r="D2733" i="4"/>
  <c r="D2734" i="4"/>
  <c r="D2735" i="4"/>
  <c r="D2736" i="4"/>
  <c r="D2737" i="4"/>
  <c r="D2738" i="4"/>
  <c r="D2739" i="4"/>
  <c r="D2740" i="4"/>
  <c r="D2741" i="4"/>
  <c r="D2742" i="4"/>
  <c r="D2743" i="4"/>
  <c r="D2744" i="4"/>
  <c r="D2745" i="4"/>
  <c r="D2746" i="4"/>
  <c r="D2747" i="4"/>
  <c r="D2748" i="4"/>
  <c r="D2749" i="4"/>
  <c r="D2750" i="4"/>
  <c r="D2751" i="4"/>
  <c r="D2752" i="4"/>
  <c r="D2753" i="4"/>
  <c r="D2754" i="4"/>
  <c r="D2755" i="4"/>
  <c r="D2756" i="4"/>
  <c r="D2757" i="4"/>
  <c r="D2758" i="4"/>
  <c r="D2759" i="4"/>
  <c r="D2760" i="4"/>
  <c r="D2761" i="4"/>
  <c r="D2762" i="4"/>
  <c r="D2763" i="4"/>
  <c r="D2764" i="4"/>
  <c r="D2765" i="4"/>
  <c r="D2766" i="4"/>
  <c r="D2767" i="4"/>
  <c r="D2768" i="4"/>
  <c r="D2769" i="4"/>
  <c r="D2770" i="4"/>
  <c r="D2771" i="4"/>
  <c r="D2772" i="4"/>
  <c r="D2773" i="4"/>
  <c r="D2774" i="4"/>
  <c r="D2775" i="4"/>
  <c r="D2776" i="4"/>
  <c r="D2777" i="4"/>
  <c r="D2778" i="4"/>
  <c r="D2779" i="4"/>
  <c r="D2780" i="4"/>
  <c r="D2781" i="4"/>
  <c r="D2782" i="4"/>
  <c r="D2783" i="4"/>
  <c r="D2784" i="4"/>
  <c r="D2785" i="4"/>
  <c r="D2786" i="4"/>
  <c r="D2787" i="4"/>
  <c r="D2788" i="4"/>
  <c r="D2789" i="4"/>
  <c r="D2790" i="4"/>
  <c r="D2791" i="4"/>
  <c r="D2792" i="4"/>
  <c r="D2793" i="4"/>
  <c r="D2794" i="4"/>
  <c r="D2795" i="4"/>
  <c r="D2796" i="4"/>
  <c r="D2797" i="4"/>
  <c r="D2798" i="4"/>
  <c r="D2799" i="4"/>
  <c r="D2800" i="4"/>
  <c r="D2801" i="4"/>
  <c r="D2802" i="4"/>
  <c r="D2803" i="4"/>
  <c r="D2804" i="4"/>
  <c r="D2805" i="4"/>
  <c r="D2806" i="4"/>
  <c r="D2807" i="4"/>
  <c r="D2808" i="4"/>
  <c r="D2809" i="4"/>
  <c r="D2810" i="4"/>
  <c r="D2811" i="4"/>
  <c r="D2812" i="4"/>
  <c r="D2813" i="4"/>
  <c r="D2814" i="4"/>
  <c r="D2815" i="4"/>
  <c r="D2816" i="4"/>
  <c r="D2817" i="4"/>
  <c r="D2818" i="4"/>
  <c r="D2819" i="4"/>
  <c r="D2820" i="4"/>
  <c r="D2821" i="4"/>
  <c r="D2822" i="4"/>
  <c r="D2823" i="4"/>
  <c r="D2824" i="4"/>
  <c r="D2825" i="4"/>
  <c r="D2826" i="4"/>
  <c r="D2827" i="4"/>
  <c r="D2828" i="4"/>
  <c r="D2829" i="4"/>
  <c r="D2830" i="4"/>
  <c r="D2831" i="4"/>
  <c r="D2832" i="4"/>
  <c r="D2833" i="4"/>
  <c r="D2834" i="4"/>
  <c r="D2835" i="4"/>
  <c r="D2836" i="4"/>
  <c r="D2837" i="4"/>
  <c r="D2838" i="4"/>
  <c r="D2839" i="4"/>
  <c r="D2840" i="4"/>
  <c r="D2841" i="4"/>
  <c r="D2842" i="4"/>
  <c r="D2843" i="4"/>
  <c r="D2844" i="4"/>
  <c r="D2845" i="4"/>
  <c r="D2846" i="4"/>
  <c r="D2847" i="4"/>
  <c r="D2848" i="4"/>
  <c r="D2849" i="4"/>
  <c r="D2850" i="4"/>
  <c r="D2851" i="4"/>
  <c r="D2852" i="4"/>
  <c r="D2853" i="4"/>
  <c r="D2854" i="4"/>
  <c r="D2855" i="4"/>
  <c r="D2856" i="4"/>
  <c r="D2857" i="4"/>
  <c r="D2858" i="4"/>
  <c r="D2859" i="4"/>
  <c r="D2860" i="4"/>
  <c r="D2861" i="4"/>
  <c r="D2862" i="4"/>
  <c r="D2863" i="4"/>
  <c r="D2864" i="4"/>
  <c r="D2865" i="4"/>
  <c r="D2866" i="4"/>
  <c r="D2867" i="4"/>
  <c r="D2868" i="4"/>
  <c r="D2869" i="4"/>
  <c r="D2870" i="4"/>
  <c r="D2871" i="4"/>
  <c r="D2872" i="4"/>
  <c r="D2873" i="4"/>
  <c r="D2874" i="4"/>
  <c r="D2875" i="4"/>
  <c r="D2876" i="4"/>
  <c r="D2877" i="4"/>
  <c r="D2878" i="4"/>
  <c r="D2879" i="4"/>
  <c r="D2880" i="4"/>
  <c r="D2881" i="4"/>
  <c r="D2882" i="4"/>
  <c r="D2883" i="4"/>
  <c r="D2884" i="4"/>
  <c r="D2885" i="4"/>
  <c r="D2886" i="4"/>
  <c r="D2887" i="4"/>
  <c r="D2888" i="4"/>
  <c r="D2889" i="4"/>
  <c r="D2890" i="4"/>
  <c r="D2891" i="4"/>
  <c r="D2892" i="4"/>
  <c r="D2893" i="4"/>
  <c r="D2894" i="4"/>
  <c r="D2895" i="4"/>
  <c r="D2896" i="4"/>
  <c r="D2897" i="4"/>
  <c r="D2898" i="4"/>
  <c r="D2899" i="4"/>
  <c r="D2900" i="4"/>
  <c r="D2901" i="4"/>
  <c r="D2902" i="4"/>
  <c r="D2903" i="4"/>
  <c r="D2904" i="4"/>
  <c r="D2905" i="4"/>
  <c r="D2906" i="4"/>
  <c r="D2907" i="4"/>
  <c r="D2908" i="4"/>
  <c r="D2909" i="4"/>
  <c r="D2910" i="4"/>
  <c r="D2911" i="4"/>
  <c r="D2912" i="4"/>
  <c r="D2913" i="4"/>
  <c r="D2914" i="4"/>
  <c r="D2915" i="4"/>
  <c r="D2916" i="4"/>
  <c r="D2917" i="4"/>
  <c r="D2918" i="4"/>
  <c r="D2919" i="4"/>
  <c r="D2920" i="4"/>
  <c r="D2921" i="4"/>
  <c r="D2922" i="4"/>
  <c r="D2923" i="4"/>
  <c r="D2924" i="4"/>
  <c r="D2925" i="4"/>
  <c r="D2926" i="4"/>
  <c r="D2927" i="4"/>
  <c r="D2928" i="4"/>
  <c r="D2929" i="4"/>
  <c r="D2930" i="4"/>
  <c r="D2931" i="4"/>
  <c r="D2932" i="4"/>
  <c r="D2933" i="4"/>
  <c r="D2934" i="4"/>
  <c r="D2935" i="4"/>
  <c r="D2936" i="4"/>
  <c r="D2937" i="4"/>
  <c r="D2938" i="4"/>
  <c r="D2939" i="4"/>
  <c r="D2940" i="4"/>
  <c r="D2941" i="4"/>
  <c r="D2942" i="4"/>
  <c r="D2943" i="4"/>
  <c r="D2944" i="4"/>
  <c r="D2945" i="4"/>
  <c r="D2946" i="4"/>
  <c r="D2947" i="4"/>
  <c r="D2948" i="4"/>
  <c r="D2949" i="4"/>
  <c r="D2950" i="4"/>
  <c r="D2951" i="4"/>
  <c r="D2952" i="4"/>
  <c r="D2953" i="4"/>
  <c r="D2954" i="4"/>
  <c r="D2955" i="4"/>
  <c r="D2956" i="4"/>
  <c r="D2957" i="4"/>
  <c r="D2958" i="4"/>
  <c r="D2959" i="4"/>
  <c r="D2960" i="4"/>
  <c r="D2961" i="4"/>
  <c r="D2962" i="4"/>
  <c r="D2963" i="4"/>
  <c r="D2964" i="4"/>
  <c r="D2965" i="4"/>
  <c r="D2966" i="4"/>
  <c r="D2967" i="4"/>
  <c r="D2968" i="4"/>
  <c r="D2969" i="4"/>
  <c r="D2970" i="4"/>
  <c r="D2971" i="4"/>
  <c r="D2972" i="4"/>
  <c r="D2973" i="4"/>
  <c r="D2974" i="4"/>
  <c r="D2975" i="4"/>
  <c r="D2976" i="4"/>
  <c r="D2977" i="4"/>
  <c r="D2978" i="4"/>
  <c r="D2979" i="4"/>
  <c r="D2980" i="4"/>
  <c r="D2981" i="4"/>
  <c r="D2982" i="4"/>
  <c r="D2983" i="4"/>
  <c r="D2984" i="4"/>
  <c r="D2985" i="4"/>
  <c r="D2986" i="4"/>
  <c r="D2987" i="4"/>
  <c r="D2988" i="4"/>
  <c r="D2989" i="4"/>
  <c r="D2990" i="4"/>
  <c r="D2991" i="4"/>
  <c r="D2992" i="4"/>
  <c r="D2993" i="4"/>
  <c r="D2994" i="4"/>
  <c r="D2995" i="4"/>
  <c r="D2996" i="4"/>
  <c r="D2997" i="4"/>
  <c r="D2998" i="4"/>
  <c r="D2999" i="4"/>
  <c r="D3000" i="4"/>
  <c r="D3001" i="4"/>
  <c r="D3002" i="4"/>
  <c r="D3003" i="4"/>
  <c r="D3004" i="4"/>
  <c r="D3005" i="4"/>
  <c r="D3006" i="4"/>
  <c r="D3007" i="4"/>
  <c r="D3008" i="4"/>
  <c r="D3009" i="4"/>
  <c r="D3010" i="4"/>
  <c r="D3011" i="4"/>
  <c r="D3012" i="4"/>
  <c r="D3013" i="4"/>
  <c r="D3014" i="4"/>
  <c r="D3015" i="4"/>
  <c r="D3016" i="4"/>
  <c r="D3017" i="4"/>
  <c r="D3018" i="4"/>
  <c r="D3019" i="4"/>
  <c r="D3020" i="4"/>
  <c r="D3021" i="4"/>
  <c r="D3022" i="4"/>
  <c r="D3023" i="4"/>
  <c r="D3024" i="4"/>
  <c r="D3025" i="4"/>
  <c r="D3026" i="4"/>
  <c r="D3027" i="4"/>
  <c r="D3028" i="4"/>
  <c r="D3029" i="4"/>
  <c r="D3030" i="4"/>
  <c r="D3031" i="4"/>
  <c r="D3032" i="4"/>
  <c r="D3033" i="4"/>
  <c r="D3034" i="4"/>
  <c r="D3035" i="4"/>
  <c r="D3036" i="4"/>
  <c r="D3037" i="4"/>
  <c r="D3038" i="4"/>
  <c r="D3039" i="4"/>
  <c r="D3040" i="4"/>
  <c r="D3041" i="4"/>
  <c r="D3042" i="4"/>
  <c r="D3043" i="4"/>
  <c r="D3044" i="4"/>
  <c r="D3045" i="4"/>
  <c r="D3046" i="4"/>
  <c r="D3047" i="4"/>
  <c r="D3048" i="4"/>
  <c r="D3049" i="4"/>
  <c r="D3050" i="4"/>
  <c r="D3051" i="4"/>
  <c r="D3052" i="4"/>
  <c r="D3053" i="4"/>
  <c r="D3054" i="4"/>
  <c r="D3055" i="4"/>
  <c r="D3056" i="4"/>
  <c r="D3057" i="4"/>
  <c r="D3058" i="4"/>
  <c r="D3059" i="4"/>
  <c r="D3060" i="4"/>
  <c r="D3061" i="4"/>
  <c r="D3062" i="4"/>
  <c r="D3063" i="4"/>
  <c r="D3064" i="4"/>
  <c r="D3065" i="4"/>
  <c r="D3066" i="4"/>
  <c r="D3067" i="4"/>
  <c r="D3068" i="4"/>
  <c r="D3069" i="4"/>
  <c r="D3070" i="4"/>
  <c r="D3071" i="4"/>
  <c r="D3072" i="4"/>
  <c r="D3073" i="4"/>
  <c r="D3074" i="4"/>
  <c r="D3075" i="4"/>
  <c r="D3076" i="4"/>
  <c r="D3077" i="4"/>
  <c r="D3078" i="4"/>
  <c r="D3079" i="4"/>
  <c r="D3080" i="4"/>
  <c r="D3081" i="4"/>
  <c r="D3082" i="4"/>
  <c r="D3083" i="4"/>
  <c r="D3084" i="4"/>
  <c r="D3085" i="4"/>
  <c r="D3086" i="4"/>
  <c r="D3087" i="4"/>
  <c r="D3088" i="4"/>
  <c r="D3089" i="4"/>
  <c r="D3090" i="4"/>
  <c r="D3091" i="4"/>
  <c r="D3092" i="4"/>
  <c r="D3093" i="4"/>
  <c r="D3094" i="4"/>
  <c r="D3095" i="4"/>
  <c r="D3096" i="4"/>
  <c r="D3097" i="4"/>
  <c r="D3098" i="4"/>
  <c r="D3099" i="4"/>
  <c r="D3100" i="4"/>
  <c r="D3101" i="4"/>
  <c r="D3102" i="4"/>
  <c r="D3103" i="4"/>
  <c r="D3104" i="4"/>
  <c r="D3105" i="4"/>
  <c r="D3106" i="4"/>
  <c r="D3107" i="4"/>
  <c r="D3108" i="4"/>
  <c r="D3109" i="4"/>
  <c r="D3110" i="4"/>
  <c r="D3111" i="4"/>
  <c r="D3112" i="4"/>
  <c r="D3113" i="4"/>
  <c r="D3114" i="4"/>
  <c r="D3115" i="4"/>
  <c r="D3116" i="4"/>
  <c r="D3117" i="4"/>
  <c r="D3118" i="4"/>
  <c r="D3119" i="4"/>
  <c r="D3120" i="4"/>
  <c r="D3121" i="4"/>
  <c r="D3122" i="4"/>
  <c r="D3123" i="4"/>
  <c r="D3124" i="4"/>
  <c r="D3125" i="4"/>
  <c r="D3126" i="4"/>
  <c r="D3127" i="4"/>
  <c r="D3128" i="4"/>
  <c r="D3129" i="4"/>
  <c r="D3130" i="4"/>
  <c r="D3131" i="4"/>
  <c r="D3132" i="4"/>
  <c r="D3133" i="4"/>
  <c r="D3134" i="4"/>
  <c r="D3135" i="4"/>
  <c r="D3136" i="4"/>
  <c r="D3137" i="4"/>
  <c r="D3138" i="4"/>
  <c r="D3139" i="4"/>
  <c r="D3140" i="4"/>
  <c r="D3141" i="4"/>
  <c r="D3142" i="4"/>
  <c r="D3143" i="4"/>
  <c r="D3144" i="4"/>
  <c r="D3145" i="4"/>
  <c r="D3146" i="4"/>
  <c r="D3147" i="4"/>
  <c r="D3148" i="4"/>
  <c r="D3149" i="4"/>
  <c r="D3150" i="4"/>
  <c r="D3151" i="4"/>
  <c r="D3152" i="4"/>
  <c r="D3153" i="4"/>
  <c r="D3154" i="4"/>
  <c r="D3155" i="4"/>
  <c r="D3156" i="4"/>
  <c r="D3157" i="4"/>
  <c r="D3158" i="4"/>
  <c r="D3159" i="4"/>
  <c r="D3160" i="4"/>
  <c r="D3161" i="4"/>
  <c r="D3162" i="4"/>
  <c r="D3163" i="4"/>
  <c r="D3164" i="4"/>
  <c r="D3165" i="4"/>
  <c r="D3166" i="4"/>
  <c r="D3167" i="4"/>
  <c r="D3168" i="4"/>
  <c r="D3169" i="4"/>
  <c r="D3170" i="4"/>
  <c r="D3171" i="4"/>
  <c r="D3172" i="4"/>
  <c r="D3173" i="4"/>
  <c r="D3174" i="4"/>
  <c r="D3175" i="4"/>
  <c r="D3176" i="4"/>
  <c r="D3177" i="4"/>
  <c r="D3178" i="4"/>
  <c r="D3179" i="4"/>
  <c r="D3180" i="4"/>
  <c r="D3181" i="4"/>
  <c r="D3182" i="4"/>
  <c r="D3183" i="4"/>
  <c r="D3184" i="4"/>
  <c r="D3185" i="4"/>
  <c r="D3186" i="4"/>
  <c r="D3187" i="4"/>
  <c r="D3188" i="4"/>
  <c r="D3189" i="4"/>
  <c r="D3190" i="4"/>
  <c r="D3191" i="4"/>
  <c r="D3192" i="4"/>
  <c r="D3193" i="4"/>
  <c r="D3194" i="4"/>
  <c r="D3195" i="4"/>
  <c r="D3196" i="4"/>
  <c r="D3197" i="4"/>
  <c r="D3198" i="4"/>
  <c r="D3199" i="4"/>
  <c r="D3200" i="4"/>
  <c r="D3201" i="4"/>
  <c r="D3202" i="4"/>
  <c r="D3203" i="4"/>
  <c r="D3204" i="4"/>
  <c r="D3205" i="4"/>
  <c r="D3206" i="4"/>
  <c r="D3207" i="4"/>
  <c r="D3208" i="4"/>
  <c r="D3209" i="4"/>
  <c r="D3210" i="4"/>
  <c r="D3211" i="4"/>
  <c r="D3212" i="4"/>
  <c r="D3213" i="4"/>
  <c r="D3214" i="4"/>
  <c r="D3215" i="4"/>
  <c r="D3216" i="4"/>
  <c r="D3217" i="4"/>
  <c r="D3218" i="4"/>
  <c r="D3219" i="4"/>
  <c r="D3220" i="4"/>
  <c r="D3221" i="4"/>
  <c r="D3222" i="4"/>
  <c r="D3223" i="4"/>
  <c r="D3224" i="4"/>
  <c r="D3225" i="4"/>
  <c r="D3226" i="4"/>
  <c r="D3227" i="4"/>
  <c r="D3228" i="4"/>
  <c r="D3229" i="4"/>
  <c r="D3230" i="4"/>
  <c r="D3231" i="4"/>
  <c r="D3232" i="4"/>
  <c r="D3233" i="4"/>
  <c r="D3234" i="4"/>
  <c r="D3235" i="4"/>
  <c r="D3236" i="4"/>
  <c r="D3237" i="4"/>
  <c r="D3238" i="4"/>
  <c r="D3239" i="4"/>
  <c r="D3240" i="4"/>
  <c r="D3241" i="4"/>
  <c r="D3242" i="4"/>
  <c r="D3243" i="4"/>
  <c r="D3244" i="4"/>
  <c r="D3245" i="4"/>
  <c r="D3246" i="4"/>
  <c r="D3247" i="4"/>
  <c r="D3248" i="4"/>
  <c r="D3249" i="4"/>
  <c r="D3250" i="4"/>
  <c r="D3251" i="4"/>
  <c r="D3252" i="4"/>
  <c r="D3253" i="4"/>
  <c r="D3254" i="4"/>
  <c r="D3255" i="4"/>
  <c r="D3256" i="4"/>
  <c r="D3257" i="4"/>
  <c r="D3258" i="4"/>
  <c r="D3259" i="4"/>
  <c r="D3260" i="4"/>
  <c r="D3261" i="4"/>
  <c r="D3262" i="4"/>
  <c r="D3263" i="4"/>
  <c r="D3264" i="4"/>
  <c r="D3265" i="4"/>
  <c r="D3266" i="4"/>
  <c r="D3267" i="4"/>
  <c r="D3268" i="4"/>
  <c r="D3269" i="4"/>
  <c r="D3270" i="4"/>
  <c r="D3271" i="4"/>
  <c r="D3272" i="4"/>
  <c r="D3273" i="4"/>
  <c r="D3274" i="4"/>
  <c r="D3275" i="4"/>
  <c r="D3276" i="4"/>
  <c r="D3277" i="4"/>
  <c r="D3278" i="4"/>
  <c r="D3279" i="4"/>
  <c r="D3280" i="4"/>
  <c r="D3281" i="4"/>
  <c r="D3282" i="4"/>
  <c r="D3283" i="4"/>
  <c r="D3284" i="4"/>
  <c r="D3285" i="4"/>
  <c r="D3286" i="4"/>
  <c r="D3287" i="4"/>
  <c r="D3288" i="4"/>
  <c r="D3289" i="4"/>
  <c r="D3290" i="4"/>
  <c r="D3291" i="4"/>
  <c r="D3292" i="4"/>
  <c r="D3293" i="4"/>
  <c r="D3294" i="4"/>
  <c r="D3295" i="4"/>
  <c r="D3296" i="4"/>
  <c r="D3297" i="4"/>
  <c r="D3298" i="4"/>
  <c r="D3299" i="4"/>
  <c r="D3300" i="4"/>
  <c r="D3301" i="4"/>
  <c r="D3302" i="4"/>
  <c r="D3303" i="4"/>
  <c r="D3304" i="4"/>
  <c r="D3305" i="4"/>
  <c r="D3306" i="4"/>
  <c r="D3307" i="4"/>
  <c r="D3308" i="4"/>
  <c r="D3309" i="4"/>
  <c r="D3310" i="4"/>
  <c r="D3311" i="4"/>
  <c r="D3312" i="4"/>
  <c r="D3313" i="4"/>
  <c r="D3314" i="4"/>
  <c r="D3315" i="4"/>
  <c r="D3316" i="4"/>
  <c r="D3317" i="4"/>
  <c r="D3318" i="4"/>
  <c r="D3319" i="4"/>
  <c r="D3320" i="4"/>
  <c r="D3321" i="4"/>
  <c r="D3322" i="4"/>
  <c r="D3323" i="4"/>
  <c r="D3324" i="4"/>
  <c r="D3325" i="4"/>
  <c r="D3326" i="4"/>
  <c r="D3327" i="4"/>
  <c r="D3328" i="4"/>
  <c r="D3329" i="4"/>
  <c r="D3330" i="4"/>
  <c r="D3331" i="4"/>
  <c r="D3332" i="4"/>
  <c r="D3333" i="4"/>
  <c r="D3334" i="4"/>
  <c r="D3335" i="4"/>
  <c r="D3336" i="4"/>
  <c r="D3337" i="4"/>
  <c r="D3338" i="4"/>
  <c r="D3339" i="4"/>
  <c r="D3340" i="4"/>
  <c r="D3341" i="4"/>
  <c r="D3342" i="4"/>
  <c r="D3343" i="4"/>
  <c r="D3344" i="4"/>
  <c r="D3345" i="4"/>
  <c r="D3346" i="4"/>
  <c r="D3347" i="4"/>
  <c r="D3348" i="4"/>
  <c r="D3349" i="4"/>
  <c r="D3350" i="4"/>
  <c r="D3351" i="4"/>
  <c r="D3352" i="4"/>
  <c r="D3353" i="4"/>
  <c r="D3354" i="4"/>
  <c r="D3355" i="4"/>
  <c r="D3356" i="4"/>
  <c r="D3357" i="4"/>
  <c r="D3358" i="4"/>
  <c r="D3359" i="4"/>
  <c r="D3360" i="4"/>
  <c r="D3361" i="4"/>
  <c r="D3362" i="4"/>
  <c r="D3363" i="4"/>
  <c r="D3364" i="4"/>
  <c r="D3365" i="4"/>
  <c r="D3366" i="4"/>
  <c r="D3367" i="4"/>
  <c r="D3368" i="4"/>
  <c r="D3369" i="4"/>
  <c r="D3370" i="4"/>
  <c r="D3371" i="4"/>
  <c r="D3372" i="4"/>
  <c r="D3373" i="4"/>
  <c r="D3374" i="4"/>
  <c r="D3375" i="4"/>
  <c r="D3376" i="4"/>
  <c r="D3377" i="4"/>
  <c r="D3378" i="4"/>
  <c r="D3379" i="4"/>
  <c r="D3380" i="4"/>
  <c r="D3381" i="4"/>
  <c r="D3382" i="4"/>
  <c r="D3383" i="4"/>
  <c r="D3384" i="4"/>
  <c r="D3385" i="4"/>
  <c r="D3386" i="4"/>
  <c r="D3387" i="4"/>
  <c r="D3388" i="4"/>
  <c r="D3389" i="4"/>
  <c r="D3390" i="4"/>
  <c r="D3391" i="4"/>
  <c r="D3392" i="4"/>
  <c r="D3393" i="4"/>
  <c r="D3394" i="4"/>
  <c r="D3395" i="4"/>
  <c r="D3396" i="4"/>
  <c r="D3397" i="4"/>
  <c r="D3398" i="4"/>
  <c r="D3399" i="4"/>
  <c r="D3400" i="4"/>
  <c r="D3401" i="4"/>
  <c r="D3402" i="4"/>
  <c r="D3403" i="4"/>
  <c r="D3404" i="4"/>
  <c r="D3405" i="4"/>
  <c r="D3406" i="4"/>
  <c r="D3407" i="4"/>
  <c r="D3408" i="4"/>
  <c r="D3409" i="4"/>
  <c r="D3410" i="4"/>
  <c r="D3411" i="4"/>
  <c r="D3412" i="4"/>
  <c r="D3413" i="4"/>
  <c r="D3414" i="4"/>
  <c r="D3415" i="4"/>
  <c r="D3416" i="4"/>
  <c r="D3417" i="4"/>
  <c r="D3418" i="4"/>
  <c r="D3419" i="4"/>
  <c r="D3420" i="4"/>
  <c r="D3421" i="4"/>
  <c r="D3422" i="4"/>
  <c r="D3423" i="4"/>
  <c r="D3424" i="4"/>
  <c r="D3425" i="4"/>
  <c r="D3426" i="4"/>
  <c r="D3427" i="4"/>
  <c r="D3428" i="4"/>
  <c r="D3429" i="4"/>
  <c r="D3430" i="4"/>
  <c r="D3431" i="4"/>
  <c r="D3432" i="4"/>
  <c r="D3433" i="4"/>
  <c r="D3434" i="4"/>
  <c r="D3435" i="4"/>
  <c r="D3436" i="4"/>
  <c r="D3437" i="4"/>
  <c r="D3438" i="4"/>
  <c r="D3439" i="4"/>
  <c r="D3440" i="4"/>
  <c r="D3441" i="4"/>
  <c r="D3442" i="4"/>
  <c r="D3443" i="4"/>
  <c r="D3444" i="4"/>
  <c r="D3445" i="4"/>
  <c r="D3446" i="4"/>
  <c r="D3447" i="4"/>
  <c r="D3448" i="4"/>
  <c r="D3449" i="4"/>
  <c r="D3450" i="4"/>
  <c r="D3451" i="4"/>
  <c r="D3452" i="4"/>
  <c r="D3453" i="4"/>
  <c r="D3454" i="4"/>
  <c r="D3455" i="4"/>
  <c r="D3456" i="4"/>
  <c r="D3457" i="4"/>
  <c r="D3458" i="4"/>
  <c r="D3459" i="4"/>
  <c r="D3460" i="4"/>
  <c r="D3461" i="4"/>
  <c r="D3462" i="4"/>
  <c r="D3463" i="4"/>
  <c r="D3464" i="4"/>
  <c r="D3465" i="4"/>
  <c r="D3466" i="4"/>
  <c r="D3467" i="4"/>
  <c r="D3468" i="4"/>
  <c r="D3469" i="4"/>
  <c r="D3470" i="4"/>
  <c r="D3471" i="4"/>
  <c r="D3472" i="4"/>
  <c r="D3473" i="4"/>
  <c r="D3474" i="4"/>
  <c r="D3475" i="4"/>
  <c r="D3476" i="4"/>
  <c r="D3477" i="4"/>
  <c r="D3478" i="4"/>
  <c r="D3479" i="4"/>
  <c r="D3480" i="4"/>
  <c r="D3481" i="4"/>
  <c r="D3482" i="4"/>
  <c r="D3483" i="4"/>
  <c r="D3484" i="4"/>
  <c r="D3485" i="4"/>
  <c r="D3486" i="4"/>
  <c r="D3487" i="4"/>
  <c r="D3488" i="4"/>
  <c r="D3489" i="4"/>
  <c r="D3490" i="4"/>
  <c r="D3491" i="4"/>
  <c r="D3492" i="4"/>
  <c r="D3493" i="4"/>
  <c r="D3494" i="4"/>
  <c r="D3495" i="4"/>
  <c r="D3496" i="4"/>
  <c r="D3497" i="4"/>
  <c r="D3498" i="4"/>
  <c r="D3499" i="4"/>
  <c r="D3500" i="4"/>
  <c r="D3501" i="4"/>
  <c r="D3502" i="4"/>
  <c r="D3503" i="4"/>
  <c r="D3504" i="4"/>
  <c r="D3505" i="4"/>
  <c r="D3506" i="4"/>
  <c r="D3507" i="4"/>
  <c r="D3508" i="4"/>
  <c r="D3509" i="4"/>
  <c r="D3510" i="4"/>
  <c r="D3511" i="4"/>
  <c r="D3512" i="4"/>
  <c r="D3513" i="4"/>
  <c r="D3514" i="4"/>
  <c r="D3515" i="4"/>
  <c r="D3516" i="4"/>
  <c r="D3517" i="4"/>
  <c r="D3518" i="4"/>
  <c r="D3519" i="4"/>
  <c r="D3520" i="4"/>
  <c r="D3521" i="4"/>
  <c r="D3522" i="4"/>
  <c r="D3523" i="4"/>
  <c r="D3524" i="4"/>
  <c r="D3525" i="4"/>
  <c r="D3526" i="4"/>
  <c r="D3527" i="4"/>
  <c r="D3528" i="4"/>
  <c r="D3529" i="4"/>
  <c r="D3530" i="4"/>
  <c r="D3531" i="4"/>
  <c r="D3532" i="4"/>
  <c r="D3533" i="4"/>
  <c r="D3534" i="4"/>
  <c r="D3535" i="4"/>
  <c r="D3536" i="4"/>
  <c r="D3537" i="4"/>
  <c r="D3538" i="4"/>
  <c r="D3539" i="4"/>
  <c r="D3540" i="4"/>
  <c r="D3541" i="4"/>
  <c r="D3542" i="4"/>
  <c r="D3543" i="4"/>
  <c r="D3544" i="4"/>
  <c r="D3545" i="4"/>
  <c r="D3546" i="4"/>
  <c r="D3547" i="4"/>
  <c r="D3548" i="4"/>
  <c r="D3549" i="4"/>
  <c r="D3550" i="4"/>
  <c r="D3551" i="4"/>
  <c r="D3552" i="4"/>
  <c r="D3553" i="4"/>
  <c r="D3554" i="4"/>
  <c r="D3555" i="4"/>
  <c r="D3556" i="4"/>
  <c r="D3557" i="4"/>
  <c r="D3558" i="4"/>
  <c r="D3559" i="4"/>
  <c r="D3560" i="4"/>
  <c r="D3561" i="4"/>
  <c r="D3562" i="4"/>
  <c r="D3563" i="4"/>
  <c r="D3564" i="4"/>
  <c r="D3565" i="4"/>
  <c r="D3566" i="4"/>
  <c r="D3567" i="4"/>
  <c r="D3568" i="4"/>
  <c r="D3569" i="4"/>
  <c r="D3570" i="4"/>
  <c r="D3571" i="4"/>
  <c r="D3572" i="4"/>
  <c r="D3573" i="4"/>
  <c r="D3574" i="4"/>
  <c r="D3575" i="4"/>
  <c r="D3576" i="4"/>
  <c r="D3577" i="4"/>
  <c r="D3578" i="4"/>
  <c r="D3579" i="4"/>
  <c r="D3580" i="4"/>
  <c r="D3581" i="4"/>
  <c r="D3582" i="4"/>
  <c r="D3583" i="4"/>
  <c r="D3584" i="4"/>
  <c r="D3585" i="4"/>
  <c r="D3586" i="4"/>
  <c r="D3587" i="4"/>
  <c r="D3588" i="4"/>
  <c r="D3589" i="4"/>
  <c r="D3590" i="4"/>
  <c r="D3591" i="4"/>
  <c r="D3592" i="4"/>
  <c r="D3593" i="4"/>
  <c r="D3594" i="4"/>
  <c r="D3595" i="4"/>
  <c r="D3596" i="4"/>
  <c r="D3597" i="4"/>
  <c r="D3598" i="4"/>
  <c r="D3599" i="4"/>
  <c r="D3600" i="4"/>
  <c r="D3601" i="4"/>
  <c r="D3602" i="4"/>
  <c r="D3603" i="4"/>
  <c r="D3604" i="4"/>
  <c r="D3605" i="4"/>
  <c r="D3606" i="4"/>
  <c r="D3607" i="4"/>
  <c r="D3608" i="4"/>
  <c r="D3609" i="4"/>
  <c r="D3610" i="4"/>
  <c r="D3611" i="4"/>
  <c r="D3612" i="4"/>
  <c r="D3613" i="4"/>
  <c r="D3614" i="4"/>
  <c r="D3615" i="4"/>
  <c r="D3616" i="4"/>
  <c r="D3617" i="4"/>
  <c r="D3618" i="4"/>
  <c r="D3619" i="4"/>
  <c r="D3620" i="4"/>
  <c r="D3621" i="4"/>
  <c r="D3622" i="4"/>
  <c r="D3623" i="4"/>
  <c r="D3624" i="4"/>
  <c r="D3625" i="4"/>
  <c r="D3626" i="4"/>
  <c r="D3627" i="4"/>
  <c r="D3628" i="4"/>
  <c r="D3629" i="4"/>
  <c r="D3630" i="4"/>
  <c r="D3631" i="4"/>
  <c r="D3632" i="4"/>
  <c r="D3633" i="4"/>
  <c r="D3634" i="4"/>
  <c r="D3635" i="4"/>
  <c r="D3636" i="4"/>
  <c r="D3637" i="4"/>
  <c r="D3638" i="4"/>
  <c r="D3639" i="4"/>
  <c r="D3640" i="4"/>
  <c r="D3641" i="4"/>
  <c r="D3642" i="4"/>
  <c r="D3643" i="4"/>
  <c r="D3644" i="4"/>
  <c r="D3645" i="4"/>
  <c r="D3646" i="4"/>
  <c r="D3647" i="4"/>
  <c r="D3648" i="4"/>
  <c r="D3649" i="4"/>
  <c r="D3650" i="4"/>
  <c r="D3651" i="4"/>
  <c r="D3652" i="4"/>
  <c r="D3653" i="4"/>
  <c r="D3654" i="4"/>
  <c r="D3655" i="4"/>
  <c r="D3656" i="4"/>
  <c r="D3657" i="4"/>
  <c r="D3658" i="4"/>
  <c r="D3659" i="4"/>
  <c r="D3660" i="4"/>
  <c r="D3661" i="4"/>
  <c r="D3662" i="4"/>
  <c r="D3663" i="4"/>
  <c r="D3664" i="4"/>
  <c r="D3665" i="4"/>
  <c r="D3666" i="4"/>
  <c r="D3667" i="4"/>
  <c r="D3668" i="4"/>
  <c r="D3669" i="4"/>
  <c r="D3670" i="4"/>
  <c r="D3671" i="4"/>
  <c r="D3672" i="4"/>
  <c r="D3673" i="4"/>
  <c r="D3674" i="4"/>
  <c r="D3675" i="4"/>
  <c r="D3676" i="4"/>
  <c r="D3677" i="4"/>
  <c r="D3678" i="4"/>
  <c r="D3679" i="4"/>
  <c r="D3680" i="4"/>
  <c r="D3681" i="4"/>
  <c r="D3682" i="4"/>
  <c r="D3683" i="4"/>
  <c r="D3684" i="4"/>
  <c r="D3685" i="4"/>
  <c r="D3686" i="4"/>
  <c r="D3687" i="4"/>
  <c r="D3688" i="4"/>
  <c r="D3689" i="4"/>
  <c r="D3690" i="4"/>
  <c r="D3691" i="4"/>
  <c r="D3692" i="4"/>
  <c r="D3693" i="4"/>
  <c r="D3694" i="4"/>
  <c r="D3695" i="4"/>
  <c r="D3696" i="4"/>
  <c r="D3697" i="4"/>
  <c r="D3698" i="4"/>
  <c r="D3699" i="4"/>
  <c r="D3700" i="4"/>
  <c r="D3701" i="4"/>
  <c r="D3702" i="4"/>
  <c r="D3703" i="4"/>
  <c r="D3704" i="4"/>
  <c r="D3705" i="4"/>
  <c r="D3706" i="4"/>
  <c r="D3707" i="4"/>
  <c r="D3708" i="4"/>
  <c r="D3709" i="4"/>
  <c r="D3710" i="4"/>
  <c r="D3711" i="4"/>
  <c r="D3712" i="4"/>
  <c r="D3713" i="4"/>
  <c r="D3714" i="4"/>
  <c r="D3715" i="4"/>
  <c r="D3716" i="4"/>
  <c r="D3717" i="4"/>
  <c r="D3718" i="4"/>
  <c r="D3719" i="4"/>
  <c r="D3720" i="4"/>
  <c r="D3721" i="4"/>
  <c r="D3722" i="4"/>
  <c r="D3723" i="4"/>
  <c r="D3724" i="4"/>
  <c r="D3725" i="4"/>
  <c r="D3726" i="4"/>
  <c r="D3727" i="4"/>
  <c r="D3728" i="4"/>
  <c r="D3729" i="4"/>
  <c r="D3730" i="4"/>
  <c r="D3731" i="4"/>
  <c r="D3732" i="4"/>
  <c r="D3733" i="4"/>
  <c r="D3734" i="4"/>
  <c r="D3735" i="4"/>
  <c r="D3736" i="4"/>
  <c r="D3737" i="4"/>
  <c r="D3738" i="4"/>
  <c r="D3739" i="4"/>
  <c r="D3740" i="4"/>
  <c r="D3741" i="4"/>
  <c r="D3742" i="4"/>
  <c r="D3743" i="4"/>
  <c r="D3744" i="4"/>
  <c r="D3745" i="4"/>
  <c r="D3746" i="4"/>
  <c r="D3747" i="4"/>
  <c r="D3748" i="4"/>
  <c r="D3749" i="4"/>
  <c r="D3750" i="4"/>
  <c r="D3751" i="4"/>
  <c r="D3752" i="4"/>
  <c r="D3753" i="4"/>
  <c r="D3754" i="4"/>
  <c r="D3755" i="4"/>
  <c r="D3756" i="4"/>
  <c r="D3757" i="4"/>
  <c r="D3758" i="4"/>
  <c r="D3759" i="4"/>
  <c r="D3760" i="4"/>
  <c r="D3761" i="4"/>
  <c r="D3762" i="4"/>
  <c r="D3763" i="4"/>
  <c r="D3764" i="4"/>
  <c r="D3765" i="4"/>
  <c r="D3766" i="4"/>
  <c r="D3767" i="4"/>
  <c r="D3768" i="4"/>
  <c r="D3769" i="4"/>
  <c r="D3770" i="4"/>
  <c r="D3771" i="4"/>
  <c r="D3772" i="4"/>
  <c r="D3773" i="4"/>
  <c r="D3774" i="4"/>
  <c r="D3775" i="4"/>
  <c r="D3776" i="4"/>
  <c r="D3777" i="4"/>
  <c r="D3778" i="4"/>
  <c r="D3779" i="4"/>
  <c r="D3780" i="4"/>
  <c r="D3781" i="4"/>
  <c r="D3782" i="4"/>
  <c r="D3783" i="4"/>
  <c r="D3784" i="4"/>
  <c r="D3785" i="4"/>
  <c r="D3786" i="4"/>
  <c r="D3787" i="4"/>
  <c r="D3788" i="4"/>
  <c r="D3789" i="4"/>
  <c r="D3790" i="4"/>
  <c r="D3791" i="4"/>
  <c r="D3792" i="4"/>
  <c r="D3793" i="4"/>
  <c r="D3794" i="4"/>
  <c r="D3795" i="4"/>
  <c r="D3796" i="4"/>
  <c r="D3797" i="4"/>
  <c r="D3798" i="4"/>
  <c r="D3799" i="4"/>
  <c r="D3800" i="4"/>
  <c r="D3801" i="4"/>
  <c r="D3802" i="4"/>
  <c r="D3803" i="4"/>
  <c r="D3804" i="4"/>
  <c r="D3805" i="4"/>
  <c r="D3806" i="4"/>
  <c r="D3807" i="4"/>
  <c r="D3808" i="4"/>
  <c r="D3809" i="4"/>
  <c r="D3810" i="4"/>
  <c r="D3811" i="4"/>
  <c r="D3812" i="4"/>
  <c r="D3813" i="4"/>
  <c r="D3814" i="4"/>
  <c r="D3815" i="4"/>
  <c r="D3816" i="4"/>
  <c r="D3817" i="4"/>
  <c r="D3818" i="4"/>
  <c r="D3819" i="4"/>
  <c r="D3820" i="4"/>
  <c r="D3821" i="4"/>
  <c r="D3822" i="4"/>
  <c r="D3823" i="4"/>
  <c r="D3824" i="4"/>
  <c r="D3825" i="4"/>
  <c r="D3826" i="4"/>
  <c r="D3827" i="4"/>
  <c r="D3828" i="4"/>
  <c r="D3829" i="4"/>
  <c r="D3830" i="4"/>
  <c r="D3831" i="4"/>
  <c r="D3832" i="4"/>
  <c r="D3833" i="4"/>
  <c r="D3834" i="4"/>
  <c r="D3835" i="4"/>
  <c r="D3836" i="4"/>
  <c r="D3837" i="4"/>
  <c r="D3838" i="4"/>
  <c r="D3839" i="4"/>
  <c r="D3840" i="4"/>
  <c r="D3841" i="4"/>
  <c r="D3842" i="4"/>
  <c r="D3843" i="4"/>
  <c r="D3844" i="4"/>
  <c r="D3845" i="4"/>
  <c r="D3846" i="4"/>
  <c r="D3847" i="4"/>
  <c r="D3848" i="4"/>
  <c r="D3849" i="4"/>
  <c r="D3850" i="4"/>
  <c r="D3851" i="4"/>
  <c r="D3852" i="4"/>
  <c r="D3853" i="4"/>
  <c r="D3854" i="4"/>
  <c r="D3855" i="4"/>
  <c r="D3856" i="4"/>
  <c r="D3857" i="4"/>
  <c r="D3858" i="4"/>
  <c r="D3859" i="4"/>
  <c r="D3860" i="4"/>
  <c r="D3861" i="4"/>
  <c r="D3862" i="4"/>
  <c r="D3863" i="4"/>
  <c r="D3864" i="4"/>
  <c r="D3865" i="4"/>
  <c r="D3866" i="4"/>
  <c r="D3867" i="4"/>
  <c r="D3868" i="4"/>
  <c r="D3869" i="4"/>
  <c r="D3870" i="4"/>
  <c r="D3871" i="4"/>
  <c r="D3872" i="4"/>
  <c r="D3873" i="4"/>
  <c r="D3874" i="4"/>
  <c r="D3875" i="4"/>
  <c r="D3876" i="4"/>
  <c r="D3877" i="4"/>
  <c r="D3878" i="4"/>
  <c r="D3879" i="4"/>
  <c r="D3880" i="4"/>
  <c r="D3881" i="4"/>
  <c r="D3882" i="4"/>
  <c r="D3883" i="4"/>
  <c r="D3884" i="4"/>
  <c r="D3885" i="4"/>
  <c r="D3886" i="4"/>
  <c r="D3887" i="4"/>
  <c r="D3888" i="4"/>
  <c r="D3889" i="4"/>
  <c r="D3890" i="4"/>
  <c r="D3891" i="4"/>
  <c r="D3892" i="4"/>
  <c r="D3893" i="4"/>
  <c r="D3894" i="4"/>
  <c r="D3895" i="4"/>
  <c r="D3896" i="4"/>
  <c r="D3897" i="4"/>
  <c r="D3898" i="4"/>
  <c r="D3899" i="4"/>
  <c r="D3900" i="4"/>
  <c r="D3901" i="4"/>
  <c r="D3902" i="4"/>
  <c r="D3903" i="4"/>
  <c r="D3904" i="4"/>
  <c r="D3905" i="4"/>
  <c r="D3906" i="4"/>
  <c r="D3907" i="4"/>
  <c r="D3908" i="4"/>
  <c r="D3909" i="4"/>
  <c r="D3910" i="4"/>
  <c r="D3911" i="4"/>
  <c r="D3912" i="4"/>
  <c r="D3913" i="4"/>
  <c r="D3914" i="4"/>
  <c r="D3915" i="4"/>
  <c r="D3916" i="4"/>
  <c r="D3917" i="4"/>
  <c r="D3918" i="4"/>
  <c r="D3919" i="4"/>
  <c r="D3920" i="4"/>
  <c r="D3921" i="4"/>
  <c r="D3922" i="4"/>
  <c r="D3923" i="4"/>
  <c r="D3924" i="4"/>
  <c r="D3925" i="4"/>
  <c r="D3926" i="4"/>
  <c r="D3927" i="4"/>
  <c r="D3928" i="4"/>
  <c r="D3929" i="4"/>
  <c r="D3930" i="4"/>
  <c r="D3931" i="4"/>
  <c r="D3932" i="4"/>
  <c r="D3933" i="4"/>
  <c r="D3934" i="4"/>
  <c r="D3935" i="4"/>
  <c r="D3936" i="4"/>
  <c r="D3937" i="4"/>
  <c r="D3938" i="4"/>
  <c r="D3939" i="4"/>
  <c r="D3940" i="4"/>
  <c r="D3941" i="4"/>
  <c r="D3942" i="4"/>
  <c r="D3943" i="4"/>
  <c r="D3944" i="4"/>
  <c r="D3945" i="4"/>
  <c r="D3946" i="4"/>
  <c r="D3947" i="4"/>
  <c r="D3948" i="4"/>
  <c r="D3949" i="4"/>
  <c r="D3950" i="4"/>
  <c r="D3951" i="4"/>
  <c r="D3952" i="4"/>
  <c r="D3953" i="4"/>
  <c r="D3954" i="4"/>
  <c r="D3955" i="4"/>
  <c r="D3956" i="4"/>
  <c r="D3957" i="4"/>
  <c r="D3958" i="4"/>
  <c r="D3959" i="4"/>
  <c r="D3960" i="4"/>
  <c r="D3961" i="4"/>
  <c r="D3962" i="4"/>
  <c r="D3963" i="4"/>
  <c r="D3964" i="4"/>
  <c r="D3965" i="4"/>
  <c r="D3966" i="4"/>
  <c r="D3967" i="4"/>
  <c r="D3968" i="4"/>
  <c r="D3969" i="4"/>
  <c r="D3970" i="4"/>
  <c r="D3971" i="4"/>
  <c r="D3972" i="4"/>
  <c r="D3973" i="4"/>
  <c r="D3974" i="4"/>
  <c r="D3975" i="4"/>
  <c r="D3976" i="4"/>
  <c r="D3977" i="4"/>
  <c r="D3978" i="4"/>
  <c r="D3979" i="4"/>
  <c r="D3980" i="4"/>
  <c r="D3981" i="4"/>
  <c r="D3982" i="4"/>
  <c r="D3983" i="4"/>
  <c r="D3984" i="4"/>
  <c r="D3985" i="4"/>
  <c r="D3986" i="4"/>
  <c r="D3987" i="4"/>
  <c r="D3988" i="4"/>
  <c r="D3989" i="4"/>
  <c r="D3990" i="4"/>
  <c r="D3991" i="4"/>
  <c r="D3992" i="4"/>
  <c r="D3993" i="4"/>
  <c r="D3994" i="4"/>
  <c r="D3995" i="4"/>
  <c r="D3996" i="4"/>
  <c r="D3997" i="4"/>
  <c r="D3998" i="4"/>
  <c r="D3999" i="4"/>
  <c r="D4000" i="4"/>
  <c r="D4001" i="4"/>
  <c r="D4002" i="4"/>
  <c r="D4003" i="4"/>
  <c r="D4004" i="4"/>
  <c r="D4005" i="4"/>
  <c r="D4006" i="4"/>
  <c r="D4007" i="4"/>
  <c r="D4008" i="4"/>
  <c r="D4009" i="4"/>
  <c r="D4010" i="4"/>
  <c r="D4011" i="4"/>
  <c r="D4012" i="4"/>
  <c r="D4013" i="4"/>
  <c r="D4014" i="4"/>
  <c r="D4015" i="4"/>
  <c r="D4016" i="4"/>
  <c r="D4017" i="4"/>
  <c r="D4018" i="4"/>
  <c r="D4019" i="4"/>
  <c r="D4020" i="4"/>
  <c r="D4021" i="4"/>
  <c r="D4022" i="4"/>
  <c r="D4023" i="4"/>
  <c r="D4024" i="4"/>
  <c r="D4025" i="4"/>
  <c r="D4026" i="4"/>
  <c r="D4027" i="4"/>
  <c r="D4028" i="4"/>
  <c r="D4029" i="4"/>
  <c r="D4030" i="4"/>
  <c r="D4031" i="4"/>
  <c r="D4032" i="4"/>
  <c r="D4033" i="4"/>
  <c r="D4034" i="4"/>
  <c r="D4035" i="4"/>
  <c r="D4036" i="4"/>
  <c r="D4037" i="4"/>
  <c r="D4038" i="4"/>
  <c r="D4039" i="4"/>
  <c r="D4040" i="4"/>
  <c r="D4041" i="4"/>
  <c r="D4042" i="4"/>
  <c r="D4043" i="4"/>
  <c r="D4044" i="4"/>
  <c r="D4045" i="4"/>
  <c r="D4046" i="4"/>
  <c r="D4047" i="4"/>
  <c r="D4048" i="4"/>
  <c r="D4049" i="4"/>
  <c r="D4050" i="4"/>
  <c r="D4051" i="4"/>
  <c r="D4052" i="4"/>
  <c r="D4053" i="4"/>
  <c r="D4054" i="4"/>
  <c r="D4055" i="4"/>
  <c r="D4056" i="4"/>
  <c r="D4057" i="4"/>
  <c r="D4058" i="4"/>
  <c r="D4059" i="4"/>
  <c r="D4060" i="4"/>
  <c r="D4061" i="4"/>
  <c r="D4062" i="4"/>
  <c r="D4063" i="4"/>
  <c r="D4064" i="4"/>
  <c r="D4065" i="4"/>
  <c r="D4066" i="4"/>
  <c r="D4067" i="4"/>
  <c r="D4068" i="4"/>
  <c r="D4069" i="4"/>
  <c r="D4070" i="4"/>
  <c r="D4071" i="4"/>
  <c r="D4072" i="4"/>
  <c r="D4073" i="4"/>
  <c r="D4074" i="4"/>
  <c r="D4075" i="4"/>
  <c r="D4076" i="4"/>
  <c r="D4077" i="4"/>
  <c r="D4078" i="4"/>
  <c r="D4079" i="4"/>
  <c r="D4080" i="4"/>
  <c r="D4081" i="4"/>
  <c r="D4082" i="4"/>
  <c r="D4083" i="4"/>
  <c r="D4084" i="4"/>
  <c r="D4085" i="4"/>
  <c r="D4086" i="4"/>
  <c r="D4087" i="4"/>
  <c r="D4088" i="4"/>
  <c r="D4089" i="4"/>
  <c r="D4090" i="4"/>
  <c r="D4091" i="4"/>
  <c r="D4092" i="4"/>
  <c r="D4093" i="4"/>
  <c r="D4094" i="4"/>
  <c r="D4095" i="4"/>
  <c r="D4096" i="4"/>
  <c r="D4097" i="4"/>
  <c r="D4098" i="4"/>
  <c r="D4099" i="4"/>
  <c r="D4100" i="4"/>
  <c r="D4101" i="4"/>
  <c r="D4102" i="4"/>
  <c r="D4103" i="4"/>
  <c r="D4104" i="4"/>
  <c r="D4105" i="4"/>
  <c r="D4106" i="4"/>
  <c r="D4107" i="4"/>
  <c r="D4108" i="4"/>
  <c r="D4109" i="4"/>
  <c r="D4110" i="4"/>
  <c r="D4111" i="4"/>
  <c r="D4112" i="4"/>
  <c r="D4113" i="4"/>
  <c r="D4114" i="4"/>
  <c r="D4115" i="4"/>
  <c r="D4116" i="4"/>
  <c r="D4117" i="4"/>
  <c r="D4118" i="4"/>
  <c r="D4119" i="4"/>
  <c r="D4120" i="4"/>
  <c r="D4121" i="4"/>
  <c r="D4122" i="4"/>
  <c r="D4123" i="4"/>
  <c r="D4124" i="4"/>
  <c r="D4125" i="4"/>
  <c r="D4126" i="4"/>
  <c r="D4127" i="4"/>
  <c r="D4128" i="4"/>
  <c r="D4129" i="4"/>
  <c r="D4130" i="4"/>
  <c r="D4131" i="4"/>
  <c r="D4132" i="4"/>
  <c r="D4133" i="4"/>
  <c r="D4134" i="4"/>
  <c r="D4135" i="4"/>
  <c r="D4136" i="4"/>
  <c r="D4137" i="4"/>
  <c r="D4138" i="4"/>
  <c r="D4139" i="4"/>
  <c r="D4140" i="4"/>
  <c r="D4141" i="4"/>
  <c r="D4142" i="4"/>
  <c r="D4143" i="4"/>
  <c r="D4144" i="4"/>
  <c r="D4145" i="4"/>
  <c r="D4146" i="4"/>
  <c r="D4147" i="4"/>
  <c r="D4148" i="4"/>
  <c r="D4149" i="4"/>
  <c r="D4150" i="4"/>
  <c r="D4151" i="4"/>
  <c r="D4152" i="4"/>
  <c r="D4153" i="4"/>
  <c r="D4154" i="4"/>
  <c r="D4155" i="4"/>
  <c r="D4156" i="4"/>
  <c r="D4157" i="4"/>
  <c r="D4158" i="4"/>
  <c r="D4159" i="4"/>
  <c r="D4160" i="4"/>
  <c r="D4161" i="4"/>
  <c r="D4162" i="4"/>
  <c r="D4163" i="4"/>
  <c r="D4164" i="4"/>
  <c r="D4165" i="4"/>
  <c r="D4166" i="4"/>
  <c r="D4167" i="4"/>
  <c r="D4168" i="4"/>
  <c r="D4169" i="4"/>
  <c r="D4170" i="4"/>
  <c r="D4171" i="4"/>
  <c r="D4172" i="4"/>
  <c r="D4173" i="4"/>
  <c r="D4174" i="4"/>
  <c r="D4175" i="4"/>
  <c r="D4176" i="4"/>
  <c r="D4177" i="4"/>
  <c r="D4178" i="4"/>
  <c r="D4179" i="4"/>
  <c r="D4180" i="4"/>
  <c r="D4181" i="4"/>
  <c r="D4182" i="4"/>
  <c r="D4183" i="4"/>
  <c r="D4184" i="4"/>
  <c r="D4185" i="4"/>
  <c r="D4186" i="4"/>
  <c r="D4187" i="4"/>
  <c r="D4188" i="4"/>
  <c r="D4189" i="4"/>
  <c r="D4190" i="4"/>
  <c r="D4191" i="4"/>
  <c r="D4192" i="4"/>
  <c r="D4193" i="4"/>
  <c r="D4194" i="4"/>
  <c r="D4195" i="4"/>
  <c r="D4196" i="4"/>
  <c r="D4197" i="4"/>
  <c r="D4198" i="4"/>
  <c r="D4199" i="4"/>
  <c r="D4200" i="4"/>
  <c r="D4201" i="4"/>
  <c r="D4202" i="4"/>
  <c r="D4203" i="4"/>
  <c r="D4204" i="4"/>
  <c r="D4205" i="4"/>
  <c r="D4206" i="4"/>
  <c r="D4207" i="4"/>
  <c r="D4208" i="4"/>
  <c r="D4209" i="4"/>
  <c r="D4210" i="4"/>
  <c r="D4211" i="4"/>
  <c r="D4212" i="4"/>
  <c r="D4213" i="4"/>
  <c r="D4214" i="4"/>
  <c r="D4215" i="4"/>
  <c r="D4216" i="4"/>
  <c r="D4217" i="4"/>
  <c r="D4218" i="4"/>
  <c r="D4219" i="4"/>
  <c r="D4220" i="4"/>
  <c r="D4221" i="4"/>
  <c r="D4222" i="4"/>
  <c r="D4223" i="4"/>
  <c r="D4224" i="4"/>
  <c r="D4225" i="4"/>
  <c r="D4226" i="4"/>
  <c r="D4227" i="4"/>
  <c r="D4228" i="4"/>
  <c r="D4229" i="4"/>
  <c r="D4230" i="4"/>
  <c r="D4231" i="4"/>
  <c r="D4232" i="4"/>
  <c r="D4233" i="4"/>
  <c r="D4234" i="4"/>
  <c r="D4235" i="4"/>
  <c r="D4236" i="4"/>
  <c r="D4237" i="4"/>
  <c r="D4238" i="4"/>
  <c r="D4239" i="4"/>
  <c r="D4240" i="4"/>
  <c r="D4241" i="4"/>
  <c r="D4242" i="4"/>
  <c r="D4243" i="4"/>
  <c r="D4244" i="4"/>
  <c r="D4245" i="4"/>
  <c r="D4246" i="4"/>
  <c r="D4247" i="4"/>
  <c r="D4248" i="4"/>
  <c r="D4249" i="4"/>
  <c r="D4250" i="4"/>
  <c r="D4251" i="4"/>
  <c r="D4252" i="4"/>
  <c r="D4253" i="4"/>
  <c r="D4254" i="4"/>
  <c r="D4255" i="4"/>
  <c r="D4256" i="4"/>
  <c r="D4257" i="4"/>
  <c r="D4258" i="4"/>
  <c r="D4259" i="4"/>
  <c r="D4260" i="4"/>
  <c r="D4261" i="4"/>
  <c r="D4262" i="4"/>
  <c r="D4263" i="4"/>
  <c r="D4264" i="4"/>
  <c r="D4265" i="4"/>
  <c r="D4266" i="4"/>
  <c r="D4267" i="4"/>
  <c r="D4268" i="4"/>
  <c r="D4269" i="4"/>
  <c r="D4270" i="4"/>
  <c r="D4271" i="4"/>
  <c r="D4272" i="4"/>
  <c r="D4273" i="4"/>
  <c r="D4274" i="4"/>
  <c r="D4275" i="4"/>
  <c r="D4276" i="4"/>
  <c r="D4277" i="4"/>
  <c r="D4278" i="4"/>
  <c r="D4279" i="4"/>
  <c r="D4280" i="4"/>
  <c r="D4281" i="4"/>
  <c r="D4282" i="4"/>
  <c r="D4283" i="4"/>
  <c r="D4284" i="4"/>
  <c r="D4285" i="4"/>
  <c r="D4286" i="4"/>
  <c r="D4287" i="4"/>
  <c r="D4288" i="4"/>
  <c r="D4289" i="4"/>
  <c r="D4290" i="4"/>
  <c r="D4291" i="4"/>
  <c r="D4292" i="4"/>
  <c r="D4293" i="4"/>
  <c r="D4294" i="4"/>
  <c r="D4295" i="4"/>
  <c r="D4296" i="4"/>
  <c r="D4297" i="4"/>
  <c r="D4298" i="4"/>
  <c r="D4299" i="4"/>
  <c r="D4300" i="4"/>
  <c r="D4301" i="4"/>
  <c r="D4302" i="4"/>
  <c r="D4303" i="4"/>
  <c r="D4304" i="4"/>
  <c r="D4305" i="4"/>
  <c r="D4306" i="4"/>
  <c r="D4307" i="4"/>
  <c r="D4308" i="4"/>
  <c r="D4309" i="4"/>
  <c r="D4310" i="4"/>
  <c r="D4311" i="4"/>
  <c r="D4312" i="4"/>
  <c r="D4313" i="4"/>
  <c r="D4314" i="4"/>
  <c r="D4315" i="4"/>
  <c r="D4316" i="4"/>
  <c r="D4317" i="4"/>
  <c r="D4318" i="4"/>
  <c r="D4319" i="4"/>
  <c r="D4320" i="4"/>
  <c r="D4321" i="4"/>
  <c r="D4322" i="4"/>
  <c r="D4323" i="4"/>
  <c r="D4324" i="4"/>
  <c r="D4325" i="4"/>
  <c r="D4326" i="4"/>
  <c r="D4327" i="4"/>
  <c r="D4328" i="4"/>
  <c r="D4329" i="4"/>
  <c r="D4330" i="4"/>
  <c r="D4331" i="4"/>
  <c r="D4332" i="4"/>
  <c r="D4333" i="4"/>
  <c r="D4334" i="4"/>
  <c r="D4335" i="4"/>
  <c r="D4336" i="4"/>
  <c r="D4337" i="4"/>
  <c r="D4338" i="4"/>
  <c r="D4339" i="4"/>
  <c r="D4340" i="4"/>
  <c r="D4341" i="4"/>
  <c r="D4342" i="4"/>
  <c r="D4343" i="4"/>
  <c r="D4344" i="4"/>
  <c r="D4345" i="4"/>
  <c r="D4346" i="4"/>
  <c r="D4347" i="4"/>
  <c r="D4348" i="4"/>
  <c r="D4349" i="4"/>
  <c r="D4350" i="4"/>
  <c r="D4351" i="4"/>
  <c r="D4352" i="4"/>
  <c r="D4353" i="4"/>
  <c r="D4354" i="4"/>
  <c r="D4355" i="4"/>
  <c r="D4356" i="4"/>
  <c r="D4357" i="4"/>
  <c r="D4358" i="4"/>
  <c r="D4359" i="4"/>
  <c r="D4360" i="4"/>
  <c r="D4361" i="4"/>
  <c r="D4362" i="4"/>
  <c r="D4363" i="4"/>
  <c r="D4364" i="4"/>
  <c r="D4365" i="4"/>
  <c r="D4366" i="4"/>
  <c r="D4367" i="4"/>
  <c r="D4368" i="4"/>
  <c r="D4369" i="4"/>
  <c r="D4370" i="4"/>
  <c r="D4371" i="4"/>
  <c r="D4372" i="4"/>
  <c r="D4373" i="4"/>
  <c r="D4374" i="4"/>
  <c r="D4375" i="4"/>
  <c r="D4376" i="4"/>
  <c r="D4377" i="4"/>
  <c r="D4378" i="4"/>
  <c r="D4379" i="4"/>
  <c r="D4380" i="4"/>
  <c r="D4381" i="4"/>
  <c r="D4382" i="4"/>
  <c r="D4383" i="4"/>
  <c r="D4384" i="4"/>
  <c r="D4385" i="4"/>
  <c r="D4386" i="4"/>
  <c r="D4387" i="4"/>
  <c r="D4388" i="4"/>
  <c r="D4389" i="4"/>
  <c r="D4390" i="4"/>
  <c r="D4391" i="4"/>
  <c r="D4392" i="4"/>
  <c r="D4393" i="4"/>
  <c r="D4394" i="4"/>
  <c r="D4395" i="4"/>
  <c r="D4396" i="4"/>
  <c r="D4397" i="4"/>
  <c r="D4398" i="4"/>
  <c r="D4399" i="4"/>
  <c r="D4400" i="4"/>
  <c r="D4401" i="4"/>
  <c r="D4402" i="4"/>
  <c r="D4403" i="4"/>
  <c r="D4404" i="4"/>
  <c r="D4405" i="4"/>
  <c r="D4406" i="4"/>
  <c r="D4407" i="4"/>
  <c r="D4408" i="4"/>
  <c r="D4409" i="4"/>
  <c r="D4410" i="4"/>
  <c r="D4411" i="4"/>
  <c r="D4412" i="4"/>
  <c r="D4413" i="4"/>
  <c r="D4414" i="4"/>
  <c r="D4415" i="4"/>
  <c r="D4416" i="4"/>
  <c r="D4417" i="4"/>
  <c r="D4418" i="4"/>
  <c r="D4419" i="4"/>
  <c r="D4420" i="4"/>
  <c r="D4421" i="4"/>
  <c r="D4422" i="4"/>
  <c r="D4423" i="4"/>
  <c r="D4424" i="4"/>
  <c r="D4425" i="4"/>
  <c r="D4426" i="4"/>
  <c r="D4427" i="4"/>
  <c r="D4428" i="4"/>
  <c r="D4429" i="4"/>
  <c r="D4430" i="4"/>
  <c r="D4431" i="4"/>
  <c r="D4432" i="4"/>
  <c r="D4433" i="4"/>
  <c r="D4434" i="4"/>
  <c r="D4435" i="4"/>
  <c r="D4436" i="4"/>
  <c r="D4437" i="4"/>
  <c r="D4438" i="4"/>
  <c r="D4439" i="4"/>
  <c r="D4440" i="4"/>
  <c r="D4441" i="4"/>
  <c r="D4442" i="4"/>
  <c r="D4443" i="4"/>
  <c r="D4444" i="4"/>
  <c r="D4445" i="4"/>
  <c r="D4446" i="4"/>
  <c r="D4447" i="4"/>
  <c r="D4448" i="4"/>
  <c r="D4449" i="4"/>
  <c r="D4450" i="4"/>
  <c r="D4451" i="4"/>
  <c r="D4452" i="4"/>
  <c r="D4453" i="4"/>
  <c r="D4454" i="4"/>
  <c r="D4455" i="4"/>
  <c r="D4456" i="4"/>
  <c r="D4457" i="4"/>
  <c r="D4458" i="4"/>
  <c r="D4459" i="4"/>
  <c r="D4460" i="4"/>
  <c r="D4461" i="4"/>
  <c r="D4462" i="4"/>
  <c r="D4463" i="4"/>
  <c r="D4464" i="4"/>
  <c r="D4465" i="4"/>
  <c r="D4466" i="4"/>
  <c r="D4467" i="4"/>
  <c r="D4468" i="4"/>
  <c r="D4469" i="4"/>
  <c r="D4470" i="4"/>
  <c r="D4471" i="4"/>
  <c r="D4472" i="4"/>
  <c r="D4473" i="4"/>
  <c r="D4474" i="4"/>
  <c r="D4475" i="4"/>
  <c r="D4476" i="4"/>
  <c r="D4477" i="4"/>
  <c r="D4478" i="4"/>
  <c r="D4479" i="4"/>
  <c r="D4480" i="4"/>
  <c r="D4481" i="4"/>
  <c r="D4482" i="4"/>
  <c r="D4483" i="4"/>
  <c r="D4484" i="4"/>
  <c r="D4485" i="4"/>
  <c r="D4486" i="4"/>
  <c r="D4487" i="4"/>
  <c r="D4488" i="4"/>
  <c r="D4489" i="4"/>
  <c r="D4490" i="4"/>
  <c r="D4491" i="4"/>
  <c r="D4492" i="4"/>
  <c r="D4493" i="4"/>
  <c r="D4494" i="4"/>
  <c r="D4495" i="4"/>
  <c r="D4496" i="4"/>
  <c r="D4497" i="4"/>
  <c r="D4498" i="4"/>
  <c r="D4499" i="4"/>
  <c r="D4500" i="4"/>
  <c r="D4501" i="4"/>
  <c r="D4502" i="4"/>
  <c r="D4503" i="4"/>
  <c r="D4504" i="4"/>
  <c r="D4505" i="4"/>
  <c r="D4506" i="4"/>
  <c r="D4507" i="4"/>
  <c r="D4508" i="4"/>
  <c r="D4509" i="4"/>
  <c r="D4510" i="4"/>
  <c r="D4511" i="4"/>
  <c r="D4512" i="4"/>
  <c r="D4513" i="4"/>
  <c r="D4514" i="4"/>
  <c r="D4515" i="4"/>
  <c r="D4516" i="4"/>
  <c r="D4517" i="4"/>
  <c r="D4518" i="4"/>
  <c r="D4519" i="4"/>
  <c r="D4520" i="4"/>
  <c r="D4521" i="4"/>
  <c r="D4522" i="4"/>
  <c r="D4523" i="4"/>
  <c r="D4524" i="4"/>
  <c r="D4525" i="4"/>
  <c r="D4526" i="4"/>
  <c r="D4527" i="4"/>
  <c r="D4528" i="4"/>
  <c r="D4529" i="4"/>
  <c r="D4530" i="4"/>
  <c r="D4531" i="4"/>
  <c r="D4532" i="4"/>
  <c r="D4533" i="4"/>
  <c r="D4534" i="4"/>
  <c r="D4535" i="4"/>
  <c r="D4536" i="4"/>
  <c r="D4537" i="4"/>
  <c r="D4538" i="4"/>
  <c r="D4539" i="4"/>
  <c r="D4540" i="4"/>
  <c r="D4541" i="4"/>
  <c r="D4542" i="4"/>
  <c r="D4543" i="4"/>
  <c r="D4544" i="4"/>
  <c r="D4545" i="4"/>
  <c r="D4546" i="4"/>
  <c r="D4547" i="4"/>
  <c r="D4548" i="4"/>
  <c r="D4549" i="4"/>
  <c r="D4550" i="4"/>
  <c r="D4551" i="4"/>
  <c r="D4552" i="4"/>
  <c r="D4553" i="4"/>
  <c r="D4554" i="4"/>
  <c r="D4555" i="4"/>
  <c r="D4556" i="4"/>
  <c r="D4557" i="4"/>
  <c r="D4558" i="4"/>
  <c r="D4559" i="4"/>
  <c r="D4560" i="4"/>
  <c r="D4561" i="4"/>
  <c r="D4562" i="4"/>
  <c r="D4563" i="4"/>
  <c r="D4564" i="4"/>
  <c r="D4565" i="4"/>
  <c r="D4566" i="4"/>
  <c r="D4567" i="4"/>
  <c r="D4568" i="4"/>
  <c r="D4569" i="4"/>
  <c r="D4570" i="4"/>
  <c r="D4571" i="4"/>
  <c r="D4572" i="4"/>
  <c r="D4573" i="4"/>
  <c r="D4574" i="4"/>
  <c r="D4575" i="4"/>
  <c r="D4576" i="4"/>
  <c r="D4577" i="4"/>
  <c r="D4578" i="4"/>
  <c r="D4579" i="4"/>
  <c r="D4580" i="4"/>
  <c r="D4581" i="4"/>
  <c r="D4582" i="4"/>
  <c r="D4583" i="4"/>
  <c r="D4584" i="4"/>
  <c r="D4585" i="4"/>
  <c r="D4586" i="4"/>
  <c r="D4587" i="4"/>
  <c r="D4588" i="4"/>
  <c r="D4589" i="4"/>
  <c r="D4590" i="4"/>
  <c r="D4591" i="4"/>
  <c r="D4592" i="4"/>
  <c r="D4593" i="4"/>
  <c r="D4594" i="4"/>
  <c r="D4595" i="4"/>
  <c r="D4596" i="4"/>
  <c r="D4597" i="4"/>
  <c r="D4598" i="4"/>
  <c r="D4599" i="4"/>
  <c r="D4600" i="4"/>
  <c r="D4601" i="4"/>
  <c r="D4602" i="4"/>
  <c r="D4603" i="4"/>
  <c r="D4604" i="4"/>
  <c r="D4605" i="4"/>
  <c r="D4606" i="4"/>
  <c r="D4607" i="4"/>
  <c r="D4608" i="4"/>
  <c r="D4609" i="4"/>
  <c r="D4610" i="4"/>
  <c r="D4611" i="4"/>
  <c r="D4612" i="4"/>
  <c r="D4613" i="4"/>
  <c r="D4614" i="4"/>
  <c r="D4615" i="4"/>
  <c r="D4616" i="4"/>
  <c r="D4617" i="4"/>
  <c r="D4618" i="4"/>
  <c r="D4619" i="4"/>
  <c r="D4620" i="4"/>
  <c r="D4621" i="4"/>
  <c r="D4622" i="4"/>
  <c r="D4623" i="4"/>
  <c r="D4624" i="4"/>
  <c r="D4625" i="4"/>
  <c r="D4626" i="4"/>
  <c r="D4627" i="4"/>
  <c r="D4628" i="4"/>
  <c r="D4629" i="4"/>
  <c r="D4630" i="4"/>
  <c r="D4631" i="4"/>
  <c r="D4632" i="4"/>
  <c r="D4633" i="4"/>
  <c r="D4634" i="4"/>
  <c r="D4635" i="4"/>
  <c r="D4636" i="4"/>
  <c r="D4637" i="4"/>
  <c r="D4638" i="4"/>
  <c r="D4639" i="4"/>
  <c r="D4640" i="4"/>
  <c r="D4641" i="4"/>
  <c r="D4642" i="4"/>
  <c r="D4643" i="4"/>
  <c r="D4644" i="4"/>
  <c r="D4645" i="4"/>
  <c r="D4646" i="4"/>
  <c r="D4647" i="4"/>
  <c r="D4648" i="4"/>
  <c r="D4649" i="4"/>
  <c r="D4650" i="4"/>
  <c r="D4651" i="4"/>
  <c r="D4652" i="4"/>
  <c r="D4653" i="4"/>
  <c r="D4654" i="4"/>
  <c r="D4655" i="4"/>
  <c r="D4656" i="4"/>
  <c r="D4657" i="4"/>
  <c r="D4658" i="4"/>
  <c r="D4659" i="4"/>
  <c r="D4660" i="4"/>
  <c r="D4661" i="4"/>
  <c r="D4662" i="4"/>
  <c r="D4663" i="4"/>
  <c r="D4664" i="4"/>
  <c r="D4665" i="4"/>
  <c r="D4666" i="4"/>
  <c r="D4667" i="4"/>
  <c r="D4668" i="4"/>
  <c r="D4669" i="4"/>
  <c r="D4670" i="4"/>
  <c r="D4671" i="4"/>
  <c r="D4672" i="4"/>
  <c r="D4673" i="4"/>
  <c r="D4674" i="4"/>
  <c r="D4675" i="4"/>
  <c r="D4676" i="4"/>
  <c r="D4677" i="4"/>
  <c r="D4678" i="4"/>
  <c r="D4679" i="4"/>
  <c r="D4680" i="4"/>
  <c r="D4681" i="4"/>
  <c r="D4682" i="4"/>
  <c r="D4683" i="4"/>
  <c r="D4684" i="4"/>
  <c r="D4685" i="4"/>
  <c r="D4686" i="4"/>
  <c r="D4687" i="4"/>
  <c r="D4688" i="4"/>
  <c r="D4689" i="4"/>
  <c r="D4690" i="4"/>
  <c r="D4691" i="4"/>
  <c r="D4692" i="4"/>
  <c r="D4693" i="4"/>
  <c r="D4694" i="4"/>
  <c r="D4695" i="4"/>
  <c r="D4696" i="4"/>
  <c r="D4697" i="4"/>
  <c r="D4698" i="4"/>
  <c r="D4699" i="4"/>
  <c r="D4700" i="4"/>
  <c r="D4701" i="4"/>
  <c r="D4702" i="4"/>
  <c r="D4703" i="4"/>
  <c r="D4704" i="4"/>
  <c r="D4705" i="4"/>
  <c r="D4706" i="4"/>
  <c r="D4707" i="4"/>
  <c r="D4708" i="4"/>
  <c r="D4709" i="4"/>
  <c r="D4710" i="4"/>
  <c r="D4711" i="4"/>
  <c r="D4712" i="4"/>
  <c r="D4713" i="4"/>
  <c r="D4714" i="4"/>
  <c r="D4715" i="4"/>
  <c r="D4716" i="4"/>
  <c r="D4717" i="4"/>
  <c r="D4718" i="4"/>
  <c r="D4719" i="4"/>
  <c r="D4720" i="4"/>
  <c r="D4721" i="4"/>
  <c r="D4722" i="4"/>
  <c r="D4723" i="4"/>
  <c r="D4724" i="4"/>
  <c r="D4725" i="4"/>
  <c r="D4726" i="4"/>
  <c r="D4727" i="4"/>
  <c r="D4728" i="4"/>
  <c r="D4729" i="4"/>
  <c r="D4730" i="4"/>
  <c r="D4731" i="4"/>
  <c r="D4732" i="4"/>
  <c r="D4733" i="4"/>
  <c r="D4734" i="4"/>
  <c r="D4735" i="4"/>
  <c r="D4736" i="4"/>
  <c r="D4737" i="4"/>
  <c r="D4738" i="4"/>
  <c r="D4739" i="4"/>
  <c r="D4740" i="4"/>
  <c r="D4741" i="4"/>
  <c r="D4742" i="4"/>
  <c r="D4743" i="4"/>
  <c r="D4744" i="4"/>
  <c r="D4745" i="4"/>
  <c r="D4746" i="4"/>
  <c r="D4747" i="4"/>
  <c r="D4748" i="4"/>
  <c r="D4749" i="4"/>
  <c r="D4750" i="4"/>
  <c r="D4751" i="4"/>
  <c r="D4752" i="4"/>
  <c r="D4753" i="4"/>
  <c r="D4754" i="4"/>
  <c r="D4755" i="4"/>
  <c r="D4756" i="4"/>
  <c r="D4757" i="4"/>
  <c r="D4758" i="4"/>
  <c r="D4759" i="4"/>
  <c r="D4760" i="4"/>
  <c r="D4761" i="4"/>
  <c r="D4762" i="4"/>
  <c r="D4763" i="4"/>
  <c r="D4764" i="4"/>
  <c r="D4765" i="4"/>
  <c r="D4766" i="4"/>
  <c r="D4767" i="4"/>
  <c r="D4768" i="4"/>
  <c r="D4769" i="4"/>
  <c r="D4770" i="4"/>
  <c r="D4771" i="4"/>
  <c r="D4772" i="4"/>
  <c r="D4773" i="4"/>
  <c r="D4774" i="4"/>
  <c r="D4775" i="4"/>
  <c r="D4776" i="4"/>
  <c r="D4777" i="4"/>
  <c r="D4778" i="4"/>
  <c r="D4779" i="4"/>
  <c r="D4780" i="4"/>
  <c r="D4781" i="4"/>
  <c r="D4782" i="4"/>
  <c r="D4783" i="4"/>
  <c r="D4784" i="4"/>
  <c r="D4785" i="4"/>
  <c r="D4786" i="4"/>
  <c r="D4787" i="4"/>
  <c r="D4788" i="4"/>
  <c r="D4789" i="4"/>
  <c r="D4790" i="4"/>
  <c r="D4791" i="4"/>
  <c r="D4792" i="4"/>
  <c r="D4793" i="4"/>
  <c r="D4794" i="4"/>
  <c r="D4795" i="4"/>
  <c r="D4796" i="4"/>
  <c r="D4797" i="4"/>
  <c r="D4798" i="4"/>
  <c r="D4799" i="4"/>
  <c r="D4800" i="4"/>
  <c r="D4801" i="4"/>
  <c r="D4802" i="4"/>
  <c r="D4803" i="4"/>
  <c r="D4804" i="4"/>
  <c r="D4805" i="4"/>
  <c r="D4806" i="4"/>
  <c r="D4807" i="4"/>
  <c r="D4808" i="4"/>
  <c r="D4809" i="4"/>
  <c r="D4810" i="4"/>
  <c r="D4811" i="4"/>
  <c r="D4812" i="4"/>
  <c r="D4813" i="4"/>
  <c r="D4814" i="4"/>
  <c r="D4815" i="4"/>
  <c r="D4816" i="4"/>
  <c r="D4817" i="4"/>
  <c r="D4818" i="4"/>
  <c r="D4819" i="4"/>
  <c r="D4820" i="4"/>
  <c r="D4821" i="4"/>
  <c r="D4822" i="4"/>
  <c r="D4823" i="4"/>
  <c r="D4824" i="4"/>
  <c r="D4825" i="4"/>
  <c r="D4826" i="4"/>
  <c r="D4827" i="4"/>
  <c r="D4828" i="4"/>
  <c r="D4829" i="4"/>
  <c r="D4830" i="4"/>
  <c r="D4831" i="4"/>
  <c r="D4832" i="4"/>
  <c r="D4833" i="4"/>
  <c r="D4834" i="4"/>
  <c r="D4835" i="4"/>
  <c r="D4836" i="4"/>
  <c r="D4837" i="4"/>
  <c r="D4838" i="4"/>
  <c r="D4839" i="4"/>
  <c r="D4840" i="4"/>
  <c r="D4841" i="4"/>
  <c r="D4842" i="4"/>
  <c r="D4843" i="4"/>
  <c r="D4844" i="4"/>
  <c r="D4845" i="4"/>
  <c r="D4846" i="4"/>
  <c r="D4847" i="4"/>
  <c r="D4848" i="4"/>
  <c r="D4849" i="4"/>
  <c r="D4850" i="4"/>
  <c r="D4851" i="4"/>
  <c r="D4852" i="4"/>
  <c r="D4853" i="4"/>
  <c r="D4854" i="4"/>
  <c r="D4855" i="4"/>
  <c r="D4856" i="4"/>
  <c r="D4857" i="4"/>
  <c r="D4858" i="4"/>
  <c r="D4859" i="4"/>
  <c r="D4860" i="4"/>
  <c r="D4861" i="4"/>
  <c r="D4862" i="4"/>
  <c r="D4863" i="4"/>
  <c r="D4864" i="4"/>
  <c r="D4865" i="4"/>
  <c r="D4866" i="4"/>
  <c r="D4867" i="4"/>
  <c r="D4868" i="4"/>
  <c r="D4869" i="4"/>
  <c r="D4870" i="4"/>
  <c r="D4871" i="4"/>
  <c r="D4872" i="4"/>
  <c r="D4873" i="4"/>
  <c r="D4874" i="4"/>
  <c r="D4875" i="4"/>
  <c r="D4876" i="4"/>
  <c r="D4877" i="4"/>
  <c r="D4878" i="4"/>
  <c r="D4879" i="4"/>
  <c r="D4880" i="4"/>
  <c r="D4881" i="4"/>
  <c r="D4882" i="4"/>
  <c r="D4883" i="4"/>
  <c r="D4884" i="4"/>
  <c r="D4885" i="4"/>
  <c r="D4886" i="4"/>
  <c r="D4887" i="4"/>
  <c r="D4888" i="4"/>
  <c r="D4889" i="4"/>
  <c r="D4890" i="4"/>
  <c r="D4891" i="4"/>
  <c r="D4892" i="4"/>
  <c r="D4893" i="4"/>
  <c r="D4894" i="4"/>
  <c r="D4895" i="4"/>
  <c r="D4896" i="4"/>
  <c r="D4897" i="4"/>
  <c r="D4898" i="4"/>
  <c r="D4899" i="4"/>
  <c r="D4900" i="4"/>
  <c r="D4901" i="4"/>
  <c r="D4902" i="4"/>
  <c r="D4903" i="4"/>
  <c r="D4904" i="4"/>
  <c r="D4905" i="4"/>
  <c r="D4906" i="4"/>
  <c r="D4907" i="4"/>
  <c r="D4908" i="4"/>
  <c r="D4909" i="4"/>
  <c r="D4910" i="4"/>
  <c r="D4911" i="4"/>
  <c r="D4912" i="4"/>
  <c r="D4913" i="4"/>
  <c r="D4914" i="4"/>
  <c r="D4915" i="4"/>
  <c r="D4916" i="4"/>
  <c r="D4917" i="4"/>
  <c r="D4918" i="4"/>
  <c r="D4919" i="4"/>
  <c r="D4920" i="4"/>
  <c r="D4921" i="4"/>
  <c r="D4922" i="4"/>
  <c r="D4923" i="4"/>
  <c r="D4924" i="4"/>
  <c r="D4925" i="4"/>
  <c r="D4926" i="4"/>
  <c r="D4927" i="4"/>
  <c r="D4928" i="4"/>
  <c r="D4929" i="4"/>
  <c r="D4930" i="4"/>
  <c r="D4931" i="4"/>
  <c r="D4932" i="4"/>
  <c r="D4933" i="4"/>
  <c r="D4934" i="4"/>
  <c r="D4935" i="4"/>
  <c r="D4936" i="4"/>
  <c r="D4937" i="4"/>
  <c r="D4938" i="4"/>
  <c r="D4939" i="4"/>
  <c r="D4940" i="4"/>
  <c r="D4941" i="4"/>
  <c r="D4942" i="4"/>
  <c r="D4943" i="4"/>
  <c r="D4944" i="4"/>
  <c r="D4945" i="4"/>
  <c r="D4946" i="4"/>
  <c r="D4947" i="4"/>
  <c r="D4948" i="4"/>
  <c r="D4949" i="4"/>
  <c r="D4950" i="4"/>
  <c r="D4951" i="4"/>
  <c r="D4952" i="4"/>
  <c r="D4953" i="4"/>
  <c r="D4954" i="4"/>
  <c r="D4955" i="4"/>
  <c r="D4956" i="4"/>
  <c r="D4957" i="4"/>
  <c r="D4958" i="4"/>
  <c r="D4959" i="4"/>
  <c r="D4960" i="4"/>
  <c r="D4961" i="4"/>
  <c r="D4962" i="4"/>
  <c r="D4963" i="4"/>
  <c r="D4964" i="4"/>
  <c r="D4965" i="4"/>
  <c r="D4966" i="4"/>
  <c r="D4967" i="4"/>
  <c r="D4968" i="4"/>
  <c r="D4969" i="4"/>
  <c r="D4970" i="4"/>
  <c r="D4971" i="4"/>
  <c r="D4972" i="4"/>
  <c r="D4973" i="4"/>
  <c r="D4974" i="4"/>
  <c r="D4975" i="4"/>
  <c r="D4976" i="4"/>
  <c r="D4977" i="4"/>
  <c r="D4978" i="4"/>
  <c r="D4979" i="4"/>
  <c r="D4980" i="4"/>
  <c r="D4981" i="4"/>
  <c r="D4982" i="4"/>
  <c r="D4983" i="4"/>
  <c r="D4984" i="4"/>
  <c r="D4985" i="4"/>
  <c r="D4986" i="4"/>
  <c r="D4987" i="4"/>
  <c r="D4988" i="4"/>
  <c r="D4989" i="4"/>
  <c r="D4990" i="4"/>
  <c r="D4991" i="4"/>
  <c r="D4992" i="4"/>
  <c r="D4993" i="4"/>
  <c r="D4994" i="4"/>
  <c r="D4995" i="4"/>
  <c r="D4996" i="4"/>
  <c r="D4997" i="4"/>
  <c r="D4998" i="4"/>
  <c r="D4999" i="4"/>
  <c r="D5000" i="4"/>
  <c r="D5001" i="4"/>
  <c r="D5002" i="4"/>
  <c r="D5003" i="4"/>
  <c r="D5004" i="4"/>
  <c r="D5005" i="4"/>
  <c r="D5006" i="4"/>
  <c r="D5007" i="4"/>
  <c r="D5008" i="4"/>
  <c r="D5009" i="4"/>
  <c r="D5010" i="4"/>
  <c r="D5011" i="4"/>
  <c r="D5012" i="4"/>
  <c r="D5013" i="4"/>
  <c r="D5014" i="4"/>
  <c r="D5015" i="4"/>
  <c r="D5016" i="4"/>
  <c r="D5017" i="4"/>
  <c r="D5018" i="4"/>
  <c r="D5019" i="4"/>
  <c r="D5020" i="4"/>
  <c r="D5021" i="4"/>
  <c r="D5022" i="4"/>
  <c r="D5023" i="4"/>
  <c r="D5024" i="4"/>
  <c r="D5025" i="4"/>
  <c r="D5026" i="4"/>
  <c r="D5027" i="4"/>
  <c r="D5028" i="4"/>
  <c r="D5029" i="4"/>
  <c r="D5030" i="4"/>
  <c r="D5031" i="4"/>
  <c r="D5032" i="4"/>
  <c r="D5033" i="4"/>
  <c r="D5034" i="4"/>
  <c r="D5035" i="4"/>
  <c r="D5036" i="4"/>
  <c r="D5037" i="4"/>
  <c r="D5038" i="4"/>
  <c r="D5039" i="4"/>
  <c r="D5040" i="4"/>
  <c r="D5041" i="4"/>
  <c r="D5042" i="4"/>
  <c r="D5043" i="4"/>
  <c r="D5044" i="4"/>
  <c r="D5045" i="4"/>
  <c r="D5046" i="4"/>
  <c r="D5047" i="4"/>
  <c r="D5048" i="4"/>
  <c r="D5049" i="4"/>
  <c r="D5050" i="4"/>
  <c r="D5051" i="4"/>
  <c r="D5052" i="4"/>
  <c r="D5053" i="4"/>
  <c r="D5054" i="4"/>
  <c r="D5055" i="4"/>
  <c r="D5056" i="4"/>
  <c r="D5057" i="4"/>
  <c r="D5058" i="4"/>
  <c r="D5059" i="4"/>
  <c r="D5060" i="4"/>
  <c r="D5061" i="4"/>
  <c r="D5062" i="4"/>
  <c r="D5063" i="4"/>
  <c r="D5064" i="4"/>
  <c r="D5065" i="4"/>
  <c r="D5066" i="4"/>
  <c r="D5067" i="4"/>
  <c r="D5068" i="4"/>
  <c r="D5069" i="4"/>
  <c r="D5070" i="4"/>
  <c r="D5071" i="4"/>
  <c r="D5072" i="4"/>
  <c r="D5073" i="4"/>
  <c r="D5074" i="4"/>
  <c r="D5075" i="4"/>
  <c r="D5076" i="4"/>
  <c r="D5077" i="4"/>
  <c r="D5078" i="4"/>
  <c r="D5079" i="4"/>
  <c r="D5080" i="4"/>
  <c r="D5081" i="4"/>
  <c r="D5082" i="4"/>
  <c r="D5083" i="4"/>
  <c r="D5084" i="4"/>
  <c r="D5085" i="4"/>
  <c r="D5086" i="4"/>
  <c r="D5087" i="4"/>
  <c r="D5088" i="4"/>
  <c r="D5089" i="4"/>
  <c r="D5090" i="4"/>
  <c r="D5091" i="4"/>
  <c r="D5092" i="4"/>
  <c r="D5093" i="4"/>
  <c r="D5094" i="4"/>
  <c r="D5095" i="4"/>
  <c r="D5096" i="4"/>
  <c r="D5097" i="4"/>
  <c r="D5098" i="4"/>
  <c r="D5099" i="4"/>
  <c r="D5100" i="4"/>
  <c r="D5101" i="4"/>
  <c r="D5102" i="4"/>
  <c r="D5103" i="4"/>
  <c r="D5104" i="4"/>
  <c r="D5105" i="4"/>
  <c r="D5106" i="4"/>
  <c r="D5107" i="4"/>
  <c r="D5108" i="4"/>
  <c r="D5109" i="4"/>
  <c r="D5110" i="4"/>
  <c r="D5111" i="4"/>
  <c r="D5112" i="4"/>
  <c r="D5113" i="4"/>
  <c r="D5114" i="4"/>
  <c r="D5115" i="4"/>
  <c r="D5116" i="4"/>
  <c r="D5117" i="4"/>
  <c r="D5118" i="4"/>
  <c r="D5119" i="4"/>
  <c r="D5120" i="4"/>
  <c r="D5121" i="4"/>
  <c r="D5122" i="4"/>
  <c r="D5123" i="4"/>
  <c r="D5124" i="4"/>
  <c r="D5125" i="4"/>
  <c r="D5126" i="4"/>
  <c r="D5127" i="4"/>
  <c r="D5128" i="4"/>
  <c r="D5129" i="4"/>
  <c r="D5130" i="4"/>
  <c r="D5131" i="4"/>
  <c r="D5132" i="4"/>
  <c r="D5133" i="4"/>
  <c r="D5134" i="4"/>
  <c r="D5135" i="4"/>
  <c r="D5136" i="4"/>
  <c r="D5137" i="4"/>
  <c r="D5138" i="4"/>
  <c r="D5139" i="4"/>
  <c r="D5140" i="4"/>
  <c r="D5141" i="4"/>
  <c r="D5142" i="4"/>
  <c r="D5143" i="4"/>
  <c r="D5144" i="4"/>
  <c r="D5145" i="4"/>
  <c r="D5146" i="4"/>
  <c r="D5147" i="4"/>
  <c r="D5148" i="4"/>
  <c r="D5149" i="4"/>
  <c r="D5150" i="4"/>
  <c r="D5151" i="4"/>
  <c r="D5152" i="4"/>
  <c r="D5153" i="4"/>
  <c r="D5154" i="4"/>
  <c r="D5155" i="4"/>
  <c r="D5156" i="4"/>
  <c r="D5157" i="4"/>
  <c r="D5158" i="4"/>
  <c r="D5159" i="4"/>
  <c r="D5160" i="4"/>
  <c r="D5161" i="4"/>
  <c r="D5162" i="4"/>
  <c r="D5163" i="4"/>
  <c r="D5164" i="4"/>
  <c r="D5165" i="4"/>
  <c r="D5166" i="4"/>
  <c r="D5167" i="4"/>
  <c r="D5168" i="4"/>
  <c r="D5169" i="4"/>
  <c r="D5170" i="4"/>
  <c r="D5171" i="4"/>
  <c r="D5172" i="4"/>
  <c r="D5173" i="4"/>
  <c r="D5174" i="4"/>
  <c r="D5175" i="4"/>
  <c r="D5176" i="4"/>
  <c r="D5177" i="4"/>
  <c r="D5178" i="4"/>
  <c r="D5179" i="4"/>
  <c r="D5180" i="4"/>
  <c r="D5181" i="4"/>
  <c r="D5182" i="4"/>
  <c r="D5183" i="4"/>
  <c r="D5184" i="4"/>
  <c r="D5185" i="4"/>
  <c r="D5186" i="4"/>
  <c r="D5187" i="4"/>
  <c r="D5188" i="4"/>
  <c r="D5189" i="4"/>
  <c r="D5190" i="4"/>
  <c r="D5191" i="4"/>
  <c r="D5192" i="4"/>
  <c r="D5193" i="4"/>
  <c r="D5194" i="4"/>
  <c r="D5195" i="4"/>
  <c r="D5196" i="4"/>
  <c r="D5197" i="4"/>
  <c r="D5198" i="4"/>
  <c r="D5199" i="4"/>
  <c r="D5200" i="4"/>
  <c r="D5201" i="4"/>
  <c r="D5202" i="4"/>
  <c r="D5203" i="4"/>
  <c r="D5204" i="4"/>
  <c r="D5205" i="4"/>
  <c r="D5206" i="4"/>
  <c r="D5207" i="4"/>
  <c r="D5208" i="4"/>
  <c r="D5209" i="4"/>
  <c r="D5210" i="4"/>
  <c r="D5211" i="4"/>
  <c r="D5212" i="4"/>
  <c r="D5213" i="4"/>
  <c r="D5214" i="4"/>
  <c r="D5215" i="4"/>
  <c r="D5216" i="4"/>
  <c r="D5217" i="4"/>
  <c r="D5218" i="4"/>
  <c r="D5219" i="4"/>
  <c r="D5220" i="4"/>
  <c r="D5221" i="4"/>
  <c r="D5222" i="4"/>
  <c r="D5223" i="4"/>
  <c r="D5224" i="4"/>
  <c r="D5225" i="4"/>
  <c r="D5226" i="4"/>
  <c r="D5227" i="4"/>
  <c r="D5228" i="4"/>
  <c r="D5229" i="4"/>
  <c r="D5230" i="4"/>
  <c r="D5231" i="4"/>
  <c r="D5232" i="4"/>
  <c r="D5233" i="4"/>
  <c r="D5234" i="4"/>
  <c r="D5235" i="4"/>
  <c r="D5236" i="4"/>
  <c r="D5237" i="4"/>
  <c r="D5238" i="4"/>
  <c r="D5239" i="4"/>
  <c r="D5240" i="4"/>
  <c r="D5241" i="4"/>
  <c r="D5242" i="4"/>
  <c r="D5243" i="4"/>
  <c r="D5244" i="4"/>
  <c r="D5245" i="4"/>
  <c r="D5246" i="4"/>
  <c r="D5247" i="4"/>
  <c r="D5248" i="4"/>
  <c r="D5249" i="4"/>
  <c r="D5250" i="4"/>
  <c r="D5251" i="4"/>
  <c r="D5252" i="4"/>
  <c r="D5253" i="4"/>
  <c r="D5254" i="4"/>
  <c r="D5255" i="4"/>
  <c r="D5256" i="4"/>
  <c r="D5257" i="4"/>
  <c r="D5258" i="4"/>
  <c r="D5259" i="4"/>
  <c r="D5260" i="4"/>
  <c r="D5261" i="4"/>
  <c r="D5262" i="4"/>
  <c r="D5263" i="4"/>
  <c r="D5264" i="4"/>
  <c r="D5265" i="4"/>
  <c r="D5266" i="4"/>
  <c r="D5267" i="4"/>
  <c r="D5268" i="4"/>
  <c r="D5269" i="4"/>
  <c r="D5270" i="4"/>
  <c r="D5271" i="4"/>
  <c r="D5272" i="4"/>
  <c r="D5273" i="4"/>
  <c r="D5274" i="4"/>
  <c r="D5275" i="4"/>
  <c r="D5276" i="4"/>
  <c r="D5277" i="4"/>
  <c r="D5278" i="4"/>
  <c r="D5279" i="4"/>
  <c r="D5280" i="4"/>
  <c r="D5281" i="4"/>
  <c r="D5282" i="4"/>
  <c r="D5283" i="4"/>
  <c r="D5284" i="4"/>
  <c r="D5285" i="4"/>
  <c r="D5286" i="4"/>
  <c r="D5287" i="4"/>
  <c r="D5288" i="4"/>
  <c r="D5289" i="4"/>
  <c r="D5290" i="4"/>
  <c r="D5291" i="4"/>
  <c r="D5292" i="4"/>
  <c r="D5293" i="4"/>
  <c r="D5294" i="4"/>
  <c r="D5295" i="4"/>
  <c r="D5296" i="4"/>
  <c r="D5297" i="4"/>
  <c r="D5298" i="4"/>
  <c r="D5299" i="4"/>
  <c r="D5300" i="4"/>
  <c r="D5301" i="4"/>
  <c r="D5302" i="4"/>
  <c r="D5303" i="4"/>
  <c r="D5304" i="4"/>
  <c r="D5305" i="4"/>
  <c r="D5306" i="4"/>
  <c r="D5307" i="4"/>
  <c r="D5308" i="4"/>
  <c r="D5309" i="4"/>
  <c r="D5310" i="4"/>
  <c r="D5311" i="4"/>
  <c r="D5312" i="4"/>
  <c r="D5313" i="4"/>
  <c r="D5314" i="4"/>
  <c r="D5315" i="4"/>
  <c r="D5316" i="4"/>
  <c r="D5317" i="4"/>
  <c r="D5318" i="4"/>
  <c r="D5319" i="4"/>
  <c r="D5320" i="4"/>
  <c r="D5321" i="4"/>
  <c r="D5322" i="4"/>
  <c r="D5323" i="4"/>
  <c r="D5324" i="4"/>
  <c r="D5325" i="4"/>
  <c r="D5326" i="4"/>
  <c r="D5327" i="4"/>
  <c r="D5328" i="4"/>
  <c r="D5329" i="4"/>
  <c r="D5330" i="4"/>
  <c r="D5331" i="4"/>
  <c r="D5332" i="4"/>
  <c r="D5333" i="4"/>
  <c r="D5334" i="4"/>
  <c r="D5335" i="4"/>
  <c r="D5336" i="4"/>
  <c r="D5337" i="4"/>
  <c r="D5338" i="4"/>
  <c r="D5339" i="4"/>
  <c r="D5340" i="4"/>
  <c r="D5341" i="4"/>
  <c r="D5342" i="4"/>
  <c r="D5343" i="4"/>
  <c r="D5344" i="4"/>
  <c r="D5345" i="4"/>
  <c r="D5346" i="4"/>
  <c r="D5347" i="4"/>
  <c r="D5348" i="4"/>
  <c r="D5349" i="4"/>
  <c r="D5350" i="4"/>
  <c r="D5351" i="4"/>
  <c r="D5352" i="4"/>
  <c r="D5353" i="4"/>
  <c r="D5354" i="4"/>
  <c r="D5355" i="4"/>
  <c r="D5356" i="4"/>
  <c r="D5357" i="4"/>
  <c r="D5358" i="4"/>
  <c r="D5359" i="4"/>
  <c r="D5360" i="4"/>
  <c r="D5361" i="4"/>
  <c r="D5362" i="4"/>
  <c r="D5363" i="4"/>
  <c r="D5364" i="4"/>
  <c r="D5365" i="4"/>
  <c r="D5366" i="4"/>
  <c r="D5367" i="4"/>
  <c r="D5368" i="4"/>
  <c r="D5369" i="4"/>
  <c r="D5370" i="4"/>
  <c r="D5371" i="4"/>
  <c r="D5372" i="4"/>
  <c r="D5373" i="4"/>
  <c r="D5374" i="4"/>
  <c r="D5375" i="4"/>
  <c r="D5376" i="4"/>
  <c r="D5377" i="4"/>
  <c r="D5378" i="4"/>
  <c r="D5379" i="4"/>
  <c r="D5380" i="4"/>
  <c r="D5381" i="4"/>
  <c r="D5382" i="4"/>
  <c r="D5383" i="4"/>
  <c r="D5384" i="4"/>
  <c r="D5385" i="4"/>
  <c r="D5386" i="4"/>
  <c r="D5387" i="4"/>
  <c r="D5388" i="4"/>
  <c r="D5389" i="4"/>
  <c r="D5390" i="4"/>
  <c r="D5391" i="4"/>
  <c r="D5392" i="4"/>
  <c r="D5393" i="4"/>
  <c r="D5394" i="4"/>
  <c r="D5395" i="4"/>
  <c r="D5396" i="4"/>
  <c r="D5397" i="4"/>
  <c r="D5398" i="4"/>
  <c r="D5399" i="4"/>
  <c r="D5400" i="4"/>
  <c r="D5401" i="4"/>
  <c r="D5402" i="4"/>
  <c r="D5403" i="4"/>
  <c r="D5404" i="4"/>
  <c r="D5405" i="4"/>
  <c r="D5406" i="4"/>
  <c r="D5407" i="4"/>
  <c r="D5408" i="4"/>
  <c r="D5409" i="4"/>
  <c r="D5410" i="4"/>
  <c r="D5411" i="4"/>
  <c r="D5412" i="4"/>
  <c r="D5413" i="4"/>
  <c r="D5414" i="4"/>
  <c r="D5415" i="4"/>
  <c r="D5416" i="4"/>
  <c r="D5417" i="4"/>
  <c r="D5418" i="4"/>
  <c r="D5419" i="4"/>
  <c r="D5420" i="4"/>
  <c r="D5421" i="4"/>
  <c r="D5422" i="4"/>
  <c r="D5423" i="4"/>
  <c r="D5424" i="4"/>
  <c r="D5425" i="4"/>
  <c r="D5426" i="4"/>
  <c r="D5427" i="4"/>
  <c r="D5428" i="4"/>
  <c r="D5429" i="4"/>
  <c r="D5430" i="4"/>
  <c r="D5431" i="4"/>
  <c r="D5432" i="4"/>
  <c r="D5433" i="4"/>
  <c r="D5434" i="4"/>
  <c r="D5435" i="4"/>
  <c r="D5436" i="4"/>
  <c r="D5437" i="4"/>
  <c r="D5438" i="4"/>
  <c r="D5439" i="4"/>
  <c r="D5440" i="4"/>
  <c r="D5441" i="4"/>
  <c r="D5442" i="4"/>
  <c r="D5443" i="4"/>
  <c r="D5444" i="4"/>
  <c r="D5445" i="4"/>
  <c r="D5446" i="4"/>
  <c r="D5447" i="4"/>
  <c r="D5448" i="4"/>
  <c r="D5449" i="4"/>
  <c r="D5450" i="4"/>
  <c r="D5451" i="4"/>
  <c r="D5452" i="4"/>
  <c r="D5453" i="4"/>
  <c r="D5454" i="4"/>
  <c r="D5455" i="4"/>
  <c r="D5456" i="4"/>
  <c r="D5457" i="4"/>
  <c r="D5458" i="4"/>
  <c r="D5459" i="4"/>
  <c r="D5460" i="4"/>
  <c r="D5461" i="4"/>
  <c r="D5462" i="4"/>
  <c r="D5463" i="4"/>
  <c r="D5464" i="4"/>
  <c r="D5465" i="4"/>
  <c r="D5466" i="4"/>
  <c r="D5467" i="4"/>
  <c r="D5468" i="4"/>
  <c r="D5469" i="4"/>
  <c r="D5470" i="4"/>
  <c r="D5471" i="4"/>
  <c r="D5472" i="4"/>
  <c r="D5473" i="4"/>
  <c r="D5474" i="4"/>
  <c r="D5475" i="4"/>
  <c r="D5476" i="4"/>
  <c r="D5477" i="4"/>
  <c r="D5478" i="4"/>
  <c r="D5479" i="4"/>
  <c r="D5480" i="4"/>
  <c r="D5481" i="4"/>
  <c r="D5482" i="4"/>
  <c r="D5483" i="4"/>
  <c r="D5484" i="4"/>
  <c r="D5485" i="4"/>
  <c r="D5486" i="4"/>
  <c r="D5487" i="4"/>
  <c r="D5488" i="4"/>
  <c r="D5489" i="4"/>
  <c r="D5490" i="4"/>
  <c r="D5491" i="4"/>
  <c r="D5492" i="4"/>
  <c r="D5493" i="4"/>
  <c r="D5494" i="4"/>
  <c r="D5495" i="4"/>
  <c r="D5496" i="4"/>
  <c r="D5497" i="4"/>
  <c r="D5498" i="4"/>
  <c r="D5499" i="4"/>
  <c r="D5500" i="4"/>
  <c r="D5501" i="4"/>
  <c r="D5502" i="4"/>
  <c r="D5503" i="4"/>
  <c r="D5504" i="4"/>
  <c r="D5505" i="4"/>
  <c r="D5506" i="4"/>
  <c r="D5507" i="4"/>
  <c r="D5508" i="4"/>
  <c r="D5509" i="4"/>
  <c r="D5510" i="4"/>
  <c r="D5511" i="4"/>
  <c r="D5512" i="4"/>
  <c r="D5513" i="4"/>
  <c r="D5514" i="4"/>
  <c r="D5515" i="4"/>
  <c r="D5516" i="4"/>
  <c r="D5517" i="4"/>
  <c r="D5518" i="4"/>
  <c r="D5519" i="4"/>
  <c r="D5520" i="4"/>
  <c r="D5521" i="4"/>
  <c r="D5522" i="4"/>
  <c r="D5523" i="4"/>
  <c r="D5524" i="4"/>
  <c r="D5525" i="4"/>
  <c r="D5526" i="4"/>
  <c r="D5527" i="4"/>
  <c r="D5528" i="4"/>
  <c r="D5529" i="4"/>
  <c r="D5530" i="4"/>
  <c r="D5531" i="4"/>
  <c r="D5532" i="4"/>
  <c r="D5533" i="4"/>
  <c r="D5534" i="4"/>
  <c r="D5535" i="4"/>
  <c r="D5536" i="4"/>
  <c r="D5537" i="4"/>
  <c r="D5538" i="4"/>
  <c r="D5539" i="4"/>
  <c r="D5540" i="4"/>
  <c r="D5541" i="4"/>
  <c r="D5542" i="4"/>
  <c r="D5543" i="4"/>
  <c r="D5544" i="4"/>
  <c r="D5545" i="4"/>
  <c r="D5546" i="4"/>
  <c r="D5547" i="4"/>
  <c r="D5548" i="4"/>
  <c r="D5549" i="4"/>
  <c r="D5550" i="4"/>
  <c r="D5551" i="4"/>
  <c r="D5552" i="4"/>
  <c r="D5553" i="4"/>
  <c r="D5554" i="4"/>
  <c r="D5555" i="4"/>
  <c r="D5556" i="4"/>
  <c r="D5557" i="4"/>
  <c r="D5558" i="4"/>
  <c r="D5559" i="4"/>
  <c r="D5560" i="4"/>
  <c r="D5561" i="4"/>
  <c r="D5562" i="4"/>
  <c r="D5563" i="4"/>
  <c r="D5564" i="4"/>
  <c r="D5565" i="4"/>
  <c r="D5566" i="4"/>
  <c r="D5567" i="4"/>
  <c r="D5568" i="4"/>
  <c r="D5569" i="4"/>
  <c r="D5570" i="4"/>
  <c r="D5571" i="4"/>
  <c r="D5572" i="4"/>
  <c r="D5573" i="4"/>
  <c r="D5574" i="4"/>
  <c r="D5575" i="4"/>
  <c r="D5576" i="4"/>
  <c r="D5577" i="4"/>
  <c r="D5578" i="4"/>
  <c r="D5579" i="4"/>
  <c r="D5580" i="4"/>
  <c r="D5581" i="4"/>
  <c r="D5582" i="4"/>
  <c r="D5583" i="4"/>
  <c r="D5584" i="4"/>
  <c r="D5585" i="4"/>
  <c r="D5586" i="4"/>
  <c r="D5587" i="4"/>
  <c r="D5588" i="4"/>
  <c r="D5589" i="4"/>
  <c r="D5590" i="4"/>
  <c r="D5591" i="4"/>
  <c r="D5592" i="4"/>
  <c r="D5593" i="4"/>
  <c r="D5594" i="4"/>
  <c r="D5595" i="4"/>
  <c r="D5596" i="4"/>
  <c r="D5597" i="4"/>
  <c r="D5598" i="4"/>
  <c r="D5599" i="4"/>
  <c r="D5600" i="4"/>
  <c r="D5601" i="4"/>
  <c r="D5602" i="4"/>
  <c r="D5603" i="4"/>
  <c r="D5604" i="4"/>
  <c r="D5605" i="4"/>
  <c r="D5606" i="4"/>
  <c r="D5607" i="4"/>
  <c r="D5608" i="4"/>
  <c r="D5609" i="4"/>
  <c r="D5610" i="4"/>
  <c r="D5611" i="4"/>
  <c r="D5612" i="4"/>
  <c r="D5613" i="4"/>
  <c r="D5614" i="4"/>
  <c r="D5615" i="4"/>
  <c r="D5616" i="4"/>
  <c r="D5617" i="4"/>
  <c r="D5618" i="4"/>
  <c r="D5619" i="4"/>
  <c r="D5620" i="4"/>
  <c r="D5621" i="4"/>
  <c r="D5622" i="4"/>
  <c r="D5623" i="4"/>
  <c r="D5624" i="4"/>
  <c r="D5625" i="4"/>
  <c r="D5626" i="4"/>
  <c r="D5627" i="4"/>
  <c r="D5628" i="4"/>
  <c r="D5629" i="4"/>
  <c r="D5630" i="4"/>
  <c r="D5631" i="4"/>
  <c r="D5632" i="4"/>
  <c r="D5633" i="4"/>
  <c r="D5634" i="4"/>
  <c r="D5635" i="4"/>
  <c r="D5636" i="4"/>
  <c r="D5637" i="4"/>
  <c r="D5638" i="4"/>
  <c r="D5639" i="4"/>
  <c r="D5640" i="4"/>
  <c r="D5641" i="4"/>
  <c r="D5642" i="4"/>
  <c r="D5643" i="4"/>
  <c r="D5644" i="4"/>
  <c r="D5645" i="4"/>
  <c r="D5646" i="4"/>
  <c r="D5647" i="4"/>
  <c r="D5648" i="4"/>
  <c r="D5649" i="4"/>
  <c r="D5650" i="4"/>
  <c r="D5651" i="4"/>
  <c r="D5652" i="4"/>
  <c r="D5653" i="4"/>
  <c r="D5654" i="4"/>
  <c r="D5655" i="4"/>
  <c r="D5656" i="4"/>
  <c r="D5657" i="4"/>
  <c r="D5658" i="4"/>
  <c r="D5659" i="4"/>
  <c r="D5660" i="4"/>
  <c r="D5661" i="4"/>
  <c r="D5662" i="4"/>
  <c r="D5663" i="4"/>
  <c r="D5664" i="4"/>
  <c r="D5665" i="4"/>
  <c r="D5666" i="4"/>
  <c r="D5667" i="4"/>
  <c r="D5668" i="4"/>
  <c r="D5669" i="4"/>
  <c r="D5670" i="4"/>
  <c r="D5671" i="4"/>
  <c r="D5672" i="4"/>
  <c r="D5673" i="4"/>
  <c r="D5674" i="4"/>
  <c r="D5675" i="4"/>
  <c r="D5676" i="4"/>
  <c r="D5677" i="4"/>
  <c r="D5678" i="4"/>
  <c r="D5679" i="4"/>
  <c r="D5680" i="4"/>
  <c r="D5681" i="4"/>
  <c r="D5682" i="4"/>
  <c r="D5683" i="4"/>
  <c r="D5684" i="4"/>
  <c r="D5685" i="4"/>
  <c r="D5686" i="4"/>
  <c r="D5687" i="4"/>
  <c r="D5688" i="4"/>
  <c r="D5689" i="4"/>
  <c r="D5690" i="4"/>
  <c r="D5691" i="4"/>
  <c r="D5692" i="4"/>
  <c r="D5693" i="4"/>
  <c r="D5694" i="4"/>
  <c r="D5695" i="4"/>
  <c r="D5696" i="4"/>
  <c r="D5697" i="4"/>
  <c r="D5698" i="4"/>
  <c r="D5699" i="4"/>
  <c r="D5700" i="4"/>
  <c r="D5701" i="4"/>
  <c r="D5702" i="4"/>
  <c r="D5703" i="4"/>
  <c r="D5704" i="4"/>
  <c r="D5705" i="4"/>
  <c r="D5706" i="4"/>
  <c r="D5707" i="4"/>
  <c r="D5708" i="4"/>
  <c r="D5709" i="4"/>
  <c r="D5710" i="4"/>
  <c r="D5711" i="4"/>
  <c r="D5712" i="4"/>
  <c r="D5713" i="4"/>
  <c r="D5714" i="4"/>
  <c r="D5715" i="4"/>
  <c r="D5716" i="4"/>
  <c r="D5717" i="4"/>
  <c r="D5718" i="4"/>
  <c r="D5719" i="4"/>
  <c r="D5720" i="4"/>
  <c r="D5721" i="4"/>
  <c r="D5722" i="4"/>
  <c r="D5723" i="4"/>
  <c r="D5724" i="4"/>
  <c r="D5725" i="4"/>
  <c r="D5726" i="4"/>
  <c r="D5727" i="4"/>
  <c r="D5728" i="4"/>
  <c r="D5729" i="4"/>
  <c r="D5730" i="4"/>
  <c r="D5731" i="4"/>
  <c r="D5732" i="4"/>
  <c r="D5733" i="4"/>
  <c r="D5734" i="4"/>
  <c r="D5735" i="4"/>
  <c r="D5736" i="4"/>
  <c r="D5737" i="4"/>
  <c r="D5738" i="4"/>
  <c r="D5739" i="4"/>
  <c r="D5740" i="4"/>
  <c r="D5741" i="4"/>
  <c r="D5742" i="4"/>
  <c r="D5743" i="4"/>
  <c r="D5744" i="4"/>
  <c r="D5745" i="4"/>
  <c r="D5746" i="4"/>
  <c r="D5747" i="4"/>
  <c r="D5748" i="4"/>
  <c r="D5749" i="4"/>
  <c r="D5750" i="4"/>
  <c r="D5751" i="4"/>
  <c r="D5752" i="4"/>
  <c r="D5753" i="4"/>
  <c r="D5754" i="4"/>
  <c r="D5755" i="4"/>
  <c r="D5756" i="4"/>
  <c r="D5757" i="4"/>
  <c r="D5758" i="4"/>
  <c r="D5759" i="4"/>
  <c r="D5760" i="4"/>
  <c r="D5761" i="4"/>
  <c r="D5762" i="4"/>
  <c r="D5763" i="4"/>
  <c r="D5764" i="4"/>
  <c r="D5765" i="4"/>
  <c r="D5766" i="4"/>
  <c r="D5767" i="4"/>
  <c r="D5768" i="4"/>
  <c r="D5769" i="4"/>
  <c r="D5770" i="4"/>
  <c r="D5771" i="4"/>
  <c r="D5772" i="4"/>
  <c r="D5773" i="4"/>
  <c r="D5774" i="4"/>
  <c r="D5775" i="4"/>
  <c r="D5776" i="4"/>
  <c r="D5777" i="4"/>
  <c r="D5778" i="4"/>
  <c r="D5779" i="4"/>
  <c r="D5780" i="4"/>
  <c r="D5781" i="4"/>
  <c r="D5782" i="4"/>
  <c r="D5783" i="4"/>
  <c r="D5784" i="4"/>
  <c r="D5785" i="4"/>
  <c r="D5786" i="4"/>
  <c r="D5787" i="4"/>
  <c r="D5788" i="4"/>
  <c r="D5789" i="4"/>
  <c r="D5790" i="4"/>
  <c r="D5791" i="4"/>
  <c r="D5792" i="4"/>
  <c r="D5793" i="4"/>
  <c r="D5794" i="4"/>
  <c r="D5795" i="4"/>
  <c r="D5796" i="4"/>
  <c r="D5797" i="4"/>
  <c r="D5798" i="4"/>
  <c r="D5799" i="4"/>
  <c r="D5800" i="4"/>
  <c r="D5801" i="4"/>
  <c r="D5802" i="4"/>
  <c r="D5803" i="4"/>
  <c r="D5804" i="4"/>
  <c r="D5805" i="4"/>
  <c r="D5806" i="4"/>
  <c r="D5807" i="4"/>
  <c r="D5808" i="4"/>
  <c r="D5809" i="4"/>
  <c r="D5810" i="4"/>
  <c r="D5811" i="4"/>
  <c r="D5812" i="4"/>
  <c r="D5813" i="4"/>
  <c r="D5814" i="4"/>
  <c r="D5815" i="4"/>
  <c r="D5816" i="4"/>
  <c r="D5817" i="4"/>
  <c r="D5818" i="4"/>
  <c r="D5819" i="4"/>
  <c r="D5820" i="4"/>
  <c r="D5821" i="4"/>
  <c r="D5822" i="4"/>
  <c r="D5823" i="4"/>
  <c r="D5824" i="4"/>
  <c r="D5825" i="4"/>
  <c r="D5826" i="4"/>
  <c r="D5827" i="4"/>
  <c r="D5828" i="4"/>
  <c r="D5829" i="4"/>
  <c r="D5830" i="4"/>
  <c r="D5831" i="4"/>
  <c r="D5832" i="4"/>
  <c r="D5833" i="4"/>
  <c r="D5834" i="4"/>
  <c r="D5835" i="4"/>
  <c r="D5836" i="4"/>
  <c r="D5837" i="4"/>
  <c r="D5838" i="4"/>
  <c r="D5839" i="4"/>
  <c r="D5840" i="4"/>
  <c r="D5841" i="4"/>
  <c r="D5842" i="4"/>
  <c r="D5843" i="4"/>
  <c r="D5844" i="4"/>
  <c r="D5845" i="4"/>
  <c r="D5846" i="4"/>
  <c r="D5847" i="4"/>
  <c r="D5848" i="4"/>
  <c r="D5849" i="4"/>
  <c r="D5850" i="4"/>
  <c r="D5851" i="4"/>
  <c r="D5852" i="4"/>
  <c r="D5853" i="4"/>
  <c r="D5854" i="4"/>
  <c r="D5855" i="4"/>
  <c r="D5856" i="4"/>
  <c r="D5857" i="4"/>
  <c r="D5858" i="4"/>
  <c r="D5859" i="4"/>
  <c r="D5860" i="4"/>
  <c r="D5861" i="4"/>
  <c r="D5862" i="4"/>
  <c r="D5863" i="4"/>
  <c r="D5864" i="4"/>
  <c r="D5865" i="4"/>
  <c r="D5866" i="4"/>
  <c r="D5867" i="4"/>
  <c r="D5868" i="4"/>
  <c r="D5869" i="4"/>
  <c r="D5870" i="4"/>
  <c r="D5871" i="4"/>
  <c r="D5872" i="4"/>
  <c r="D5873" i="4"/>
  <c r="D5874" i="4"/>
  <c r="D5875" i="4"/>
  <c r="D5876" i="4"/>
  <c r="D5877" i="4"/>
  <c r="D5878" i="4"/>
  <c r="D5879" i="4"/>
  <c r="D5880" i="4"/>
  <c r="D5881" i="4"/>
  <c r="D5882" i="4"/>
  <c r="D5883" i="4"/>
  <c r="D5884" i="4"/>
  <c r="D5885" i="4"/>
  <c r="D5886" i="4"/>
  <c r="D5887" i="4"/>
  <c r="D5888" i="4"/>
  <c r="D5889" i="4"/>
  <c r="D5890" i="4"/>
  <c r="D5891" i="4"/>
  <c r="D5892" i="4"/>
  <c r="D5893" i="4"/>
  <c r="D5894" i="4"/>
  <c r="D5895" i="4"/>
  <c r="D5896" i="4"/>
  <c r="D5897" i="4"/>
  <c r="D5898" i="4"/>
  <c r="D5899" i="4"/>
  <c r="D5900" i="4"/>
  <c r="D5901" i="4"/>
  <c r="D5902" i="4"/>
  <c r="D5903" i="4"/>
  <c r="D5904" i="4"/>
  <c r="D5905" i="4"/>
  <c r="D5906" i="4"/>
  <c r="D5907" i="4"/>
  <c r="D5908" i="4"/>
  <c r="D5909" i="4"/>
  <c r="D5910" i="4"/>
  <c r="D5911" i="4"/>
  <c r="D5912" i="4"/>
  <c r="D5913" i="4"/>
  <c r="D5914" i="4"/>
  <c r="D5915" i="4"/>
  <c r="D5916" i="4"/>
  <c r="D5917" i="4"/>
  <c r="D5918" i="4"/>
  <c r="D5919" i="4"/>
  <c r="D5920" i="4"/>
  <c r="D5921" i="4"/>
  <c r="D5922" i="4"/>
  <c r="D5923" i="4"/>
  <c r="D5924" i="4"/>
  <c r="D5925" i="4"/>
  <c r="D5926" i="4"/>
  <c r="D5927" i="4"/>
  <c r="D5928" i="4"/>
  <c r="D5929" i="4"/>
  <c r="D5930" i="4"/>
  <c r="D5931" i="4"/>
  <c r="D5932" i="4"/>
  <c r="D5933" i="4"/>
  <c r="D5934" i="4"/>
  <c r="D5935" i="4"/>
  <c r="D5936" i="4"/>
  <c r="D5937" i="4"/>
  <c r="D5938" i="4"/>
  <c r="D5939" i="4"/>
  <c r="D5940" i="4"/>
  <c r="D5941" i="4"/>
  <c r="D5942" i="4"/>
  <c r="D5943" i="4"/>
  <c r="D5944" i="4"/>
  <c r="D5945" i="4"/>
  <c r="D5946" i="4"/>
  <c r="D5947" i="4"/>
  <c r="D5948" i="4"/>
  <c r="D5949" i="4"/>
  <c r="D5950" i="4"/>
  <c r="D5951" i="4"/>
  <c r="D5952" i="4"/>
  <c r="D5953" i="4"/>
  <c r="D5954" i="4"/>
  <c r="D5955" i="4"/>
  <c r="D5956" i="4"/>
  <c r="D5957" i="4"/>
  <c r="D5958" i="4"/>
  <c r="D5959" i="4"/>
  <c r="D5960" i="4"/>
  <c r="D5961" i="4"/>
  <c r="D5962" i="4"/>
  <c r="D5963" i="4"/>
  <c r="D5964" i="4"/>
  <c r="D5965" i="4"/>
  <c r="D5966" i="4"/>
  <c r="D5967" i="4"/>
  <c r="D5968" i="4"/>
  <c r="D5969" i="4"/>
  <c r="D5970" i="4"/>
  <c r="D5971" i="4"/>
  <c r="D5972" i="4"/>
  <c r="D5973" i="4"/>
  <c r="D5974" i="4"/>
  <c r="D5975" i="4"/>
  <c r="D5976" i="4"/>
  <c r="D5977" i="4"/>
  <c r="D5978" i="4"/>
  <c r="D5979" i="4"/>
  <c r="D5980" i="4"/>
  <c r="D5981" i="4"/>
  <c r="D5982" i="4"/>
  <c r="D5983" i="4"/>
  <c r="D5984" i="4"/>
  <c r="D5985" i="4"/>
  <c r="D5986" i="4"/>
  <c r="D5987" i="4"/>
  <c r="D5988" i="4"/>
  <c r="D5989" i="4"/>
  <c r="D5990" i="4"/>
  <c r="D5991" i="4"/>
  <c r="D5992" i="4"/>
  <c r="D5993" i="4"/>
  <c r="D5994" i="4"/>
  <c r="D5995" i="4"/>
  <c r="D5996" i="4"/>
  <c r="D5997" i="4"/>
  <c r="D5998" i="4"/>
  <c r="D5999" i="4"/>
  <c r="D6000" i="4"/>
  <c r="D6001" i="4"/>
  <c r="D6002" i="4"/>
  <c r="D6003" i="4"/>
  <c r="D6004" i="4"/>
  <c r="D6005" i="4"/>
  <c r="D6006" i="4"/>
  <c r="D6007" i="4"/>
  <c r="D6008" i="4"/>
  <c r="D6009" i="4"/>
  <c r="D6010" i="4"/>
  <c r="D6011" i="4"/>
  <c r="D6012" i="4"/>
  <c r="D6013" i="4"/>
  <c r="D6014" i="4"/>
  <c r="D6015" i="4"/>
  <c r="D6016" i="4"/>
  <c r="D6017" i="4"/>
  <c r="D6018" i="4"/>
  <c r="D6019" i="4"/>
  <c r="D6020" i="4"/>
  <c r="D6021" i="4"/>
  <c r="D6022" i="4"/>
  <c r="D6023" i="4"/>
  <c r="D6024" i="4"/>
  <c r="D6025" i="4"/>
  <c r="D6026" i="4"/>
  <c r="D6027" i="4"/>
  <c r="D6028" i="4"/>
  <c r="D6029" i="4"/>
  <c r="D6030" i="4"/>
  <c r="D6031" i="4"/>
  <c r="D6032" i="4"/>
  <c r="D6033" i="4"/>
  <c r="D6034" i="4"/>
  <c r="D6035" i="4"/>
  <c r="D6036" i="4"/>
  <c r="D6037" i="4"/>
  <c r="D6038" i="4"/>
  <c r="D6039" i="4"/>
  <c r="D6040" i="4"/>
  <c r="D6041" i="4"/>
  <c r="D6042" i="4"/>
  <c r="D6043" i="4"/>
  <c r="D6044" i="4"/>
  <c r="D6045" i="4"/>
  <c r="D6046" i="4"/>
  <c r="D6047" i="4"/>
  <c r="D6048" i="4"/>
  <c r="D6049" i="4"/>
  <c r="D6050" i="4"/>
  <c r="D6051" i="4"/>
  <c r="D6052" i="4"/>
  <c r="D6053" i="4"/>
  <c r="D6054" i="4"/>
  <c r="D6055" i="4"/>
  <c r="D6056" i="4"/>
  <c r="D6057" i="4"/>
  <c r="D6058" i="4"/>
  <c r="D6059" i="4"/>
  <c r="D6060" i="4"/>
  <c r="D6061" i="4"/>
  <c r="D6062" i="4"/>
  <c r="D6063" i="4"/>
  <c r="D6064" i="4"/>
  <c r="D6065" i="4"/>
  <c r="D6066" i="4"/>
  <c r="D6067" i="4"/>
  <c r="D6068" i="4"/>
  <c r="D6069" i="4"/>
  <c r="D6070" i="4"/>
  <c r="D6071" i="4"/>
  <c r="D6072" i="4"/>
  <c r="D6073" i="4"/>
  <c r="D6074" i="4"/>
  <c r="D6075" i="4"/>
  <c r="D6076" i="4"/>
  <c r="D6077" i="4"/>
  <c r="D6078" i="4"/>
  <c r="D6079" i="4"/>
  <c r="D6080" i="4"/>
  <c r="D6081" i="4"/>
  <c r="D6082" i="4"/>
  <c r="D6083" i="4"/>
  <c r="D6084" i="4"/>
  <c r="D6085" i="4"/>
  <c r="D6086" i="4"/>
  <c r="D6087" i="4"/>
  <c r="D6088" i="4"/>
  <c r="D6089" i="4"/>
  <c r="D6090" i="4"/>
  <c r="D6091" i="4"/>
  <c r="D6092" i="4"/>
  <c r="D6093" i="4"/>
  <c r="D6094" i="4"/>
  <c r="D6095" i="4"/>
  <c r="D6096" i="4"/>
  <c r="D6097" i="4"/>
  <c r="D6098" i="4"/>
  <c r="D6099" i="4"/>
  <c r="D6100" i="4"/>
  <c r="D6101" i="4"/>
  <c r="D6102" i="4"/>
  <c r="D6103" i="4"/>
  <c r="D6104" i="4"/>
  <c r="D6105" i="4"/>
  <c r="D6106" i="4"/>
  <c r="D6107" i="4"/>
  <c r="D6108" i="4"/>
  <c r="D6109" i="4"/>
  <c r="D6110" i="4"/>
  <c r="D6111" i="4"/>
  <c r="D6112" i="4"/>
  <c r="D6113" i="4"/>
  <c r="D6114" i="4"/>
  <c r="D6115" i="4"/>
  <c r="D6116" i="4"/>
  <c r="D6117" i="4"/>
  <c r="D6118" i="4"/>
  <c r="D6119" i="4"/>
  <c r="D6120" i="4"/>
  <c r="D6121" i="4"/>
  <c r="D6122" i="4"/>
  <c r="D6123" i="4"/>
  <c r="D6124" i="4"/>
  <c r="D6125" i="4"/>
  <c r="D6126" i="4"/>
  <c r="D6127" i="4"/>
  <c r="D6128" i="4"/>
  <c r="D6129" i="4"/>
  <c r="D6130" i="4"/>
  <c r="D6131" i="4"/>
  <c r="D6132" i="4"/>
  <c r="D6133" i="4"/>
  <c r="D6134" i="4"/>
  <c r="D6135" i="4"/>
  <c r="D6136" i="4"/>
  <c r="D6137" i="4"/>
  <c r="D6138" i="4"/>
  <c r="D6139" i="4"/>
  <c r="D6140" i="4"/>
  <c r="D6141" i="4"/>
  <c r="D6142" i="4"/>
  <c r="D6143" i="4"/>
  <c r="D6144" i="4"/>
  <c r="D6145" i="4"/>
  <c r="D6146" i="4"/>
  <c r="D6147" i="4"/>
  <c r="D6148" i="4"/>
  <c r="D6149" i="4"/>
  <c r="D6150" i="4"/>
  <c r="D6151" i="4"/>
  <c r="D6152" i="4"/>
  <c r="D6153" i="4"/>
  <c r="D6154" i="4"/>
  <c r="D6155" i="4"/>
  <c r="D6156" i="4"/>
  <c r="D6157" i="4"/>
  <c r="D6158" i="4"/>
  <c r="D6159" i="4"/>
  <c r="D6160" i="4"/>
  <c r="D6161" i="4"/>
  <c r="D6162" i="4"/>
  <c r="D6163" i="4"/>
  <c r="D6164" i="4"/>
  <c r="D6165" i="4"/>
  <c r="D6166" i="4"/>
  <c r="D6167" i="4"/>
  <c r="D6168" i="4"/>
  <c r="D6169" i="4"/>
  <c r="D6170" i="4"/>
  <c r="D6171" i="4"/>
  <c r="D6172" i="4"/>
  <c r="D6173" i="4"/>
  <c r="D6174" i="4"/>
  <c r="D6175" i="4"/>
  <c r="D6176" i="4"/>
  <c r="D6177" i="4"/>
  <c r="D6178" i="4"/>
  <c r="D6179" i="4"/>
  <c r="D6180" i="4"/>
  <c r="D6181" i="4"/>
  <c r="D6182" i="4"/>
  <c r="D6183" i="4"/>
  <c r="D6184" i="4"/>
  <c r="D6185" i="4"/>
  <c r="D6186" i="4"/>
  <c r="D6187" i="4"/>
  <c r="D6188" i="4"/>
  <c r="D6189" i="4"/>
  <c r="D6190" i="4"/>
  <c r="D6191" i="4"/>
  <c r="D6192" i="4"/>
  <c r="D6193" i="4"/>
  <c r="D6194" i="4"/>
  <c r="D6195" i="4"/>
  <c r="D6196" i="4"/>
  <c r="D6197" i="4"/>
  <c r="D6198" i="4"/>
  <c r="D6199" i="4"/>
  <c r="D6200" i="4"/>
  <c r="D6201" i="4"/>
  <c r="D6202" i="4"/>
  <c r="D6203" i="4"/>
  <c r="D6204" i="4"/>
  <c r="D6205" i="4"/>
  <c r="D6206" i="4"/>
  <c r="D6207" i="4"/>
  <c r="D6208" i="4"/>
  <c r="D6209" i="4"/>
  <c r="D6210" i="4"/>
  <c r="D6211" i="4"/>
  <c r="D6212" i="4"/>
  <c r="D6213" i="4"/>
  <c r="D6214" i="4"/>
  <c r="D6215" i="4"/>
  <c r="D6216" i="4"/>
  <c r="D6217" i="4"/>
  <c r="D6218" i="4"/>
  <c r="D6219" i="4"/>
  <c r="D6220" i="4"/>
  <c r="D6221" i="4"/>
  <c r="D6222" i="4"/>
  <c r="D6223" i="4"/>
  <c r="D6224" i="4"/>
  <c r="D6225" i="4"/>
  <c r="D6226" i="4"/>
  <c r="D6227" i="4"/>
  <c r="D6228" i="4"/>
  <c r="D6229" i="4"/>
  <c r="D6230" i="4"/>
  <c r="D6231" i="4"/>
  <c r="D6232" i="4"/>
  <c r="D6233" i="4"/>
  <c r="D6234" i="4"/>
  <c r="D6235" i="4"/>
  <c r="D6236" i="4"/>
  <c r="D6237" i="4"/>
  <c r="D6238" i="4"/>
  <c r="D6239" i="4"/>
  <c r="D6240" i="4"/>
  <c r="D6241" i="4"/>
  <c r="D6242" i="4"/>
  <c r="D6243" i="4"/>
  <c r="D6244" i="4"/>
  <c r="D6245" i="4"/>
  <c r="D6246" i="4"/>
  <c r="D6247" i="4"/>
  <c r="D6248" i="4"/>
  <c r="D6249" i="4"/>
  <c r="D6250" i="4"/>
  <c r="D6251" i="4"/>
  <c r="D6252" i="4"/>
  <c r="D6253" i="4"/>
  <c r="D6254" i="4"/>
  <c r="D6255" i="4"/>
  <c r="D6256" i="4"/>
  <c r="D6257" i="4"/>
  <c r="D6258" i="4"/>
  <c r="D6259" i="4"/>
  <c r="D6260" i="4"/>
  <c r="D6261" i="4"/>
  <c r="D6262" i="4"/>
  <c r="D6263" i="4"/>
  <c r="D6264" i="4"/>
  <c r="D6265" i="4"/>
  <c r="D6266" i="4"/>
  <c r="D6267" i="4"/>
  <c r="D6268" i="4"/>
  <c r="D6269" i="4"/>
  <c r="D6270" i="4"/>
  <c r="D6271" i="4"/>
  <c r="D6272" i="4"/>
  <c r="D6273" i="4"/>
  <c r="D6274" i="4"/>
  <c r="D6275" i="4"/>
  <c r="D6276" i="4"/>
  <c r="D6277" i="4"/>
  <c r="D6278" i="4"/>
  <c r="D6279" i="4"/>
  <c r="D6280" i="4"/>
  <c r="D6281" i="4"/>
  <c r="D6282" i="4"/>
  <c r="D6283" i="4"/>
  <c r="D6284" i="4"/>
  <c r="D6285" i="4"/>
  <c r="D6286" i="4"/>
  <c r="D6287" i="4"/>
  <c r="D6288" i="4"/>
  <c r="D6289" i="4"/>
  <c r="D6290" i="4"/>
  <c r="D6291" i="4"/>
  <c r="D6292" i="4"/>
  <c r="D6293" i="4"/>
  <c r="D6294" i="4"/>
  <c r="D6295" i="4"/>
  <c r="D6296" i="4"/>
  <c r="D6297" i="4"/>
  <c r="D6298" i="4"/>
  <c r="D6299" i="4"/>
  <c r="D6300" i="4"/>
  <c r="D6301" i="4"/>
  <c r="D6302" i="4"/>
  <c r="D6303" i="4"/>
  <c r="D6304" i="4"/>
  <c r="D6305" i="4"/>
  <c r="D6306" i="4"/>
  <c r="D6307" i="4"/>
  <c r="D6308" i="4"/>
  <c r="D6309" i="4"/>
  <c r="D6310" i="4"/>
  <c r="D6311" i="4"/>
  <c r="D6312" i="4"/>
  <c r="D6313" i="4"/>
  <c r="D6314" i="4"/>
  <c r="D6315" i="4"/>
  <c r="D6316" i="4"/>
  <c r="D6317" i="4"/>
  <c r="D6318" i="4"/>
  <c r="D6319" i="4"/>
  <c r="D6320" i="4"/>
  <c r="D6321" i="4"/>
  <c r="D6322" i="4"/>
  <c r="D6323" i="4"/>
  <c r="D6324" i="4"/>
  <c r="D6325" i="4"/>
  <c r="D6326" i="4"/>
  <c r="D6327" i="4"/>
  <c r="D6328" i="4"/>
  <c r="D6329" i="4"/>
  <c r="D6330" i="4"/>
  <c r="D6331" i="4"/>
  <c r="D6332" i="4"/>
  <c r="D6333" i="4"/>
  <c r="D6334" i="4"/>
  <c r="D6335" i="4"/>
  <c r="D6336" i="4"/>
  <c r="D6337" i="4"/>
  <c r="D6338" i="4"/>
  <c r="D6339" i="4"/>
  <c r="D6340" i="4"/>
  <c r="D6341" i="4"/>
  <c r="D6342" i="4"/>
  <c r="D6343" i="4"/>
  <c r="D6344" i="4"/>
  <c r="D6345" i="4"/>
  <c r="D6346" i="4"/>
  <c r="D6347" i="4"/>
  <c r="D6348" i="4"/>
  <c r="D6349" i="4"/>
  <c r="D6350" i="4"/>
  <c r="D6351" i="4"/>
  <c r="D6352" i="4"/>
  <c r="D6353" i="4"/>
  <c r="D6354" i="4"/>
  <c r="D6355" i="4"/>
  <c r="D6356" i="4"/>
  <c r="D6357" i="4"/>
  <c r="D6358" i="4"/>
  <c r="D6359" i="4"/>
  <c r="D6360" i="4"/>
  <c r="D6361" i="4"/>
  <c r="D6362" i="4"/>
  <c r="D6363" i="4"/>
  <c r="D6364" i="4"/>
  <c r="D6365" i="4"/>
  <c r="D6366" i="4"/>
  <c r="D6367" i="4"/>
  <c r="D6368" i="4"/>
  <c r="D6369" i="4"/>
  <c r="D6370" i="4"/>
  <c r="D6371" i="4"/>
  <c r="D6372" i="4"/>
  <c r="D6373" i="4"/>
  <c r="D6374" i="4"/>
  <c r="D6375" i="4"/>
  <c r="D6376" i="4"/>
  <c r="D6377" i="4"/>
  <c r="D6378" i="4"/>
  <c r="D6379" i="4"/>
  <c r="D6380" i="4"/>
  <c r="D6381" i="4"/>
  <c r="D6382" i="4"/>
  <c r="D6383" i="4"/>
  <c r="D6384" i="4"/>
  <c r="D6385" i="4"/>
  <c r="D6386" i="4"/>
  <c r="D6387" i="4"/>
  <c r="D6388" i="4"/>
  <c r="D6389" i="4"/>
  <c r="D6390" i="4"/>
  <c r="D6391" i="4"/>
  <c r="D6392" i="4"/>
  <c r="D6393" i="4"/>
  <c r="D6394" i="4"/>
  <c r="D6395" i="4"/>
  <c r="D6396" i="4"/>
  <c r="D6397" i="4"/>
  <c r="D6398" i="4"/>
  <c r="D6399" i="4"/>
  <c r="D6400" i="4"/>
  <c r="D6401" i="4"/>
  <c r="D6402" i="4"/>
  <c r="D6403" i="4"/>
  <c r="D6404" i="4"/>
  <c r="D6405" i="4"/>
  <c r="D6406" i="4"/>
  <c r="D6407" i="4"/>
  <c r="D6408" i="4"/>
  <c r="D6409" i="4"/>
  <c r="D6410" i="4"/>
  <c r="D6411" i="4"/>
  <c r="D6412" i="4"/>
  <c r="D6413" i="4"/>
  <c r="D6414" i="4"/>
  <c r="D6415" i="4"/>
  <c r="D6416" i="4"/>
  <c r="D6417" i="4"/>
  <c r="D6418" i="4"/>
  <c r="D6419" i="4"/>
  <c r="D6420" i="4"/>
  <c r="D6421" i="4"/>
  <c r="D6422" i="4"/>
  <c r="D6423" i="4"/>
  <c r="D6424" i="4"/>
  <c r="D6425" i="4"/>
  <c r="D6426" i="4"/>
  <c r="D6427" i="4"/>
  <c r="D6428" i="4"/>
  <c r="D6429" i="4"/>
  <c r="D6430" i="4"/>
  <c r="D6431" i="4"/>
  <c r="D6432" i="4"/>
  <c r="D6433" i="4"/>
  <c r="D6434" i="4"/>
  <c r="D6435" i="4"/>
  <c r="D6436" i="4"/>
  <c r="D6437" i="4"/>
  <c r="D6438" i="4"/>
  <c r="D6439" i="4"/>
  <c r="D6440" i="4"/>
  <c r="D6441" i="4"/>
  <c r="D6442" i="4"/>
  <c r="D6443" i="4"/>
  <c r="D6444" i="4"/>
  <c r="D6445" i="4"/>
  <c r="D6446" i="4"/>
  <c r="D6447" i="4"/>
  <c r="D6448" i="4"/>
  <c r="D6449" i="4"/>
  <c r="D6450" i="4"/>
  <c r="D6451" i="4"/>
  <c r="D6452" i="4"/>
  <c r="D6453" i="4"/>
  <c r="D6454" i="4"/>
  <c r="D6455" i="4"/>
  <c r="D6456" i="4"/>
  <c r="D6457" i="4"/>
  <c r="D6458" i="4"/>
  <c r="D6459" i="4"/>
  <c r="D6460" i="4"/>
  <c r="D6461" i="4"/>
  <c r="D6462" i="4"/>
  <c r="D6463" i="4"/>
  <c r="D6464" i="4"/>
  <c r="D6465" i="4"/>
  <c r="D6466" i="4"/>
  <c r="D6467" i="4"/>
  <c r="D6468" i="4"/>
  <c r="D6469" i="4"/>
  <c r="D6470" i="4"/>
  <c r="D6471" i="4"/>
  <c r="D6472" i="4"/>
  <c r="D6473" i="4"/>
  <c r="D6474" i="4"/>
  <c r="D6475" i="4"/>
  <c r="D6476" i="4"/>
  <c r="D6477" i="4"/>
  <c r="D6478" i="4"/>
  <c r="D6479" i="4"/>
  <c r="D6480" i="4"/>
  <c r="D6481" i="4"/>
  <c r="D6482" i="4"/>
  <c r="D6483" i="4"/>
  <c r="D6484" i="4"/>
  <c r="D6485" i="4"/>
  <c r="D6486" i="4"/>
  <c r="D6487" i="4"/>
  <c r="D6488" i="4"/>
  <c r="D6489" i="4"/>
  <c r="D6490" i="4"/>
  <c r="D6491" i="4"/>
  <c r="D6492" i="4"/>
  <c r="D6493" i="4"/>
  <c r="D6494" i="4"/>
  <c r="D6495" i="4"/>
  <c r="D6496" i="4"/>
  <c r="D6497" i="4"/>
  <c r="D6498" i="4"/>
  <c r="D6499" i="4"/>
  <c r="D6500" i="4"/>
  <c r="D6501" i="4"/>
  <c r="D6502" i="4"/>
  <c r="D6503" i="4"/>
  <c r="D6504" i="4"/>
  <c r="D6505" i="4"/>
  <c r="D6506" i="4"/>
  <c r="D6507" i="4"/>
  <c r="D6508" i="4"/>
  <c r="D6509" i="4"/>
  <c r="D6510" i="4"/>
  <c r="D6511" i="4"/>
  <c r="D6512" i="4"/>
  <c r="D6513" i="4"/>
  <c r="D6514" i="4"/>
  <c r="D6515" i="4"/>
  <c r="D6516" i="4"/>
  <c r="D6517" i="4"/>
  <c r="D6518" i="4"/>
  <c r="D6519" i="4"/>
  <c r="D6520" i="4"/>
  <c r="D6521" i="4"/>
  <c r="D6522" i="4"/>
  <c r="D6523" i="4"/>
  <c r="D6524" i="4"/>
  <c r="D6525" i="4"/>
  <c r="D6526" i="4"/>
  <c r="D6527" i="4"/>
  <c r="D6528" i="4"/>
  <c r="D6529" i="4"/>
  <c r="D6530" i="4"/>
  <c r="D6531" i="4"/>
  <c r="D6532" i="4"/>
  <c r="D6533" i="4"/>
  <c r="D6534" i="4"/>
  <c r="D6535" i="4"/>
  <c r="D6536" i="4"/>
  <c r="D6537" i="4"/>
  <c r="D6538" i="4"/>
  <c r="D6539" i="4"/>
  <c r="D6540" i="4"/>
  <c r="D6541" i="4"/>
  <c r="D6542" i="4"/>
  <c r="D6543" i="4"/>
  <c r="D6544" i="4"/>
  <c r="D6545" i="4"/>
  <c r="D6546" i="4"/>
  <c r="D6547" i="4"/>
  <c r="D6548" i="4"/>
  <c r="D6549" i="4"/>
  <c r="D6550" i="4"/>
  <c r="D6551" i="4"/>
  <c r="D6552" i="4"/>
  <c r="D6553" i="4"/>
  <c r="D6554" i="4"/>
  <c r="D6555" i="4"/>
  <c r="D6556" i="4"/>
  <c r="D6557" i="4"/>
  <c r="D6558" i="4"/>
  <c r="D6559" i="4"/>
  <c r="D6560" i="4"/>
  <c r="D6561" i="4"/>
  <c r="D6562" i="4"/>
  <c r="D6563" i="4"/>
  <c r="D6564" i="4"/>
  <c r="D6565" i="4"/>
  <c r="D6566" i="4"/>
  <c r="D6567" i="4"/>
  <c r="D6568" i="4"/>
  <c r="D6569" i="4"/>
  <c r="D6570" i="4"/>
  <c r="D6571" i="4"/>
  <c r="D6572" i="4"/>
  <c r="D6573" i="4"/>
  <c r="D6574" i="4"/>
  <c r="D6575" i="4"/>
  <c r="D6576" i="4"/>
  <c r="D6577" i="4"/>
  <c r="D6578" i="4"/>
  <c r="D6579" i="4"/>
  <c r="D6580" i="4"/>
  <c r="D6581" i="4"/>
  <c r="D6582" i="4"/>
  <c r="D6583" i="4"/>
  <c r="D6584" i="4"/>
  <c r="D6585" i="4"/>
  <c r="D6586" i="4"/>
  <c r="D6587" i="4"/>
  <c r="D6588" i="4"/>
  <c r="D6589" i="4"/>
  <c r="D6590" i="4"/>
  <c r="D6591" i="4"/>
  <c r="D6592" i="4"/>
  <c r="D6593" i="4"/>
  <c r="D6594" i="4"/>
  <c r="D6595" i="4"/>
  <c r="D6596" i="4"/>
  <c r="D6597" i="4"/>
  <c r="D6598" i="4"/>
  <c r="D6599" i="4"/>
  <c r="D6600" i="4"/>
  <c r="D6601" i="4"/>
  <c r="D6602" i="4"/>
  <c r="D6603" i="4"/>
  <c r="D6604" i="4"/>
  <c r="D6605" i="4"/>
  <c r="D6606" i="4"/>
  <c r="D6607" i="4"/>
  <c r="D6608" i="4"/>
  <c r="D6609" i="4"/>
  <c r="D6610" i="4"/>
  <c r="D6611" i="4"/>
  <c r="D6612" i="4"/>
  <c r="D6613" i="4"/>
  <c r="D6614" i="4"/>
  <c r="D6615" i="4"/>
  <c r="D6616" i="4"/>
  <c r="D6617" i="4"/>
  <c r="D6618" i="4"/>
  <c r="D6619" i="4"/>
  <c r="D6620" i="4"/>
  <c r="D6621" i="4"/>
  <c r="D6622" i="4"/>
  <c r="D6623" i="4"/>
  <c r="D6624" i="4"/>
  <c r="D6625" i="4"/>
  <c r="D6626" i="4"/>
  <c r="D6627" i="4"/>
  <c r="D6628" i="4"/>
  <c r="D6629" i="4"/>
  <c r="D6630" i="4"/>
  <c r="D6631" i="4"/>
  <c r="D6632" i="4"/>
  <c r="D6633" i="4"/>
  <c r="D6634" i="4"/>
  <c r="D6635" i="4"/>
  <c r="D6636" i="4"/>
  <c r="D6637" i="4"/>
  <c r="D6638" i="4"/>
  <c r="D6639" i="4"/>
  <c r="D6640" i="4"/>
  <c r="D6641" i="4"/>
  <c r="D6642" i="4"/>
  <c r="D6643" i="4"/>
  <c r="D6644" i="4"/>
  <c r="D6645" i="4"/>
  <c r="D6646" i="4"/>
  <c r="D6647" i="4"/>
  <c r="D6648" i="4"/>
  <c r="D6649" i="4"/>
  <c r="D6650" i="4"/>
  <c r="D6651" i="4"/>
  <c r="D6652" i="4"/>
  <c r="D6653" i="4"/>
  <c r="D6654" i="4"/>
  <c r="D6655" i="4"/>
  <c r="D6656" i="4"/>
  <c r="D6657" i="4"/>
  <c r="D6658" i="4"/>
  <c r="D6659" i="4"/>
  <c r="D6660" i="4"/>
  <c r="D6661" i="4"/>
  <c r="D6662" i="4"/>
  <c r="D6663" i="4"/>
  <c r="D6664" i="4"/>
  <c r="D6665" i="4"/>
  <c r="D6666" i="4"/>
  <c r="D6667" i="4"/>
  <c r="D6668" i="4"/>
  <c r="D6669" i="4"/>
  <c r="D6670" i="4"/>
  <c r="D6671" i="4"/>
  <c r="D6672" i="4"/>
  <c r="D6673" i="4"/>
  <c r="D6674" i="4"/>
  <c r="D6675" i="4"/>
  <c r="D6676" i="4"/>
  <c r="D6677" i="4"/>
  <c r="D6678" i="4"/>
  <c r="D6679" i="4"/>
  <c r="D6680" i="4"/>
  <c r="D6681" i="4"/>
  <c r="D6682" i="4"/>
  <c r="D6683" i="4"/>
  <c r="D6684" i="4"/>
  <c r="D6685" i="4"/>
  <c r="D6686" i="4"/>
  <c r="D6687" i="4"/>
  <c r="D6688" i="4"/>
  <c r="D6689" i="4"/>
  <c r="D6690" i="4"/>
  <c r="D6691" i="4"/>
  <c r="D6692" i="4"/>
  <c r="D6693" i="4"/>
  <c r="D6694" i="4"/>
  <c r="D6695" i="4"/>
  <c r="D6696" i="4"/>
  <c r="D6697" i="4"/>
  <c r="D6698" i="4"/>
  <c r="D6699" i="4"/>
  <c r="D6700" i="4"/>
  <c r="D6701" i="4"/>
  <c r="D6702" i="4"/>
  <c r="D6703" i="4"/>
  <c r="D6704" i="4"/>
  <c r="D6705" i="4"/>
  <c r="D6706" i="4"/>
  <c r="D6707" i="4"/>
  <c r="D6708" i="4"/>
  <c r="D6709" i="4"/>
  <c r="D6710" i="4"/>
  <c r="D6711" i="4"/>
  <c r="D6712" i="4"/>
  <c r="D6713" i="4"/>
  <c r="D6714" i="4"/>
  <c r="D6715" i="4"/>
  <c r="D6716" i="4"/>
  <c r="D6717" i="4"/>
  <c r="D6718" i="4"/>
  <c r="D6719" i="4"/>
  <c r="D6720" i="4"/>
  <c r="D6721" i="4"/>
  <c r="D6722" i="4"/>
  <c r="D6723" i="4"/>
  <c r="D6724" i="4"/>
  <c r="D6725" i="4"/>
  <c r="D6726" i="4"/>
  <c r="D6727" i="4"/>
  <c r="D6728" i="4"/>
  <c r="D6729" i="4"/>
  <c r="D6730" i="4"/>
  <c r="D6731" i="4"/>
  <c r="D6732" i="4"/>
  <c r="D6733" i="4"/>
  <c r="D6734" i="4"/>
  <c r="D6735" i="4"/>
  <c r="D6736" i="4"/>
  <c r="D6737" i="4"/>
  <c r="D6738" i="4"/>
  <c r="D6739" i="4"/>
  <c r="D6740" i="4"/>
  <c r="D6741" i="4"/>
  <c r="D6742" i="4"/>
  <c r="D6743" i="4"/>
  <c r="D6744" i="4"/>
  <c r="D6745" i="4"/>
  <c r="D6746" i="4"/>
  <c r="D6747" i="4"/>
  <c r="D6748" i="4"/>
  <c r="D6749" i="4"/>
  <c r="D6750" i="4"/>
  <c r="D6751" i="4"/>
  <c r="D6752" i="4"/>
  <c r="D6753" i="4"/>
  <c r="D6754" i="4"/>
  <c r="D6755" i="4"/>
  <c r="D6756" i="4"/>
  <c r="D6757" i="4"/>
  <c r="D6758" i="4"/>
  <c r="D6759" i="4"/>
  <c r="D6760" i="4"/>
  <c r="D6761" i="4"/>
  <c r="D6762" i="4"/>
  <c r="D6763" i="4"/>
  <c r="D6764" i="4"/>
  <c r="D6765" i="4"/>
  <c r="D6766" i="4"/>
  <c r="D6767" i="4"/>
  <c r="D6768" i="4"/>
  <c r="D6769" i="4"/>
  <c r="D6770" i="4"/>
  <c r="D6771" i="4"/>
  <c r="D6772" i="4"/>
  <c r="D6773" i="4"/>
  <c r="D6774" i="4"/>
  <c r="D6775" i="4"/>
  <c r="D6776" i="4"/>
  <c r="D6777" i="4"/>
  <c r="D6778" i="4"/>
  <c r="D6779" i="4"/>
  <c r="D6780" i="4"/>
  <c r="D6781" i="4"/>
  <c r="D6782" i="4"/>
  <c r="D6783" i="4"/>
  <c r="D6784" i="4"/>
  <c r="D6785" i="4"/>
  <c r="D6786" i="4"/>
  <c r="D6787" i="4"/>
  <c r="D6788" i="4"/>
  <c r="D6789" i="4"/>
  <c r="D6790" i="4"/>
  <c r="D6791" i="4"/>
  <c r="D6792" i="4"/>
  <c r="D6793" i="4"/>
  <c r="D6794" i="4"/>
  <c r="D6795" i="4"/>
  <c r="D6796" i="4"/>
  <c r="D6797" i="4"/>
  <c r="D6798" i="4"/>
  <c r="D6799" i="4"/>
  <c r="D6800" i="4"/>
  <c r="D6801" i="4"/>
  <c r="D6802" i="4"/>
  <c r="D6803" i="4"/>
  <c r="D6804" i="4"/>
  <c r="D6805" i="4"/>
  <c r="D6806" i="4"/>
  <c r="D6807" i="4"/>
  <c r="D6808" i="4"/>
  <c r="D6809" i="4"/>
  <c r="D6810" i="4"/>
  <c r="D6811" i="4"/>
  <c r="D6812" i="4"/>
  <c r="D6813" i="4"/>
  <c r="D6814" i="4"/>
  <c r="D6815" i="4"/>
  <c r="D6816" i="4"/>
  <c r="D6817" i="4"/>
  <c r="D6818" i="4"/>
  <c r="D6819" i="4"/>
  <c r="D6820" i="4"/>
  <c r="D6821" i="4"/>
  <c r="D6822" i="4"/>
  <c r="D6823" i="4"/>
  <c r="D6824" i="4"/>
  <c r="D6825" i="4"/>
  <c r="D6826" i="4"/>
  <c r="D6827" i="4"/>
  <c r="D6828" i="4"/>
  <c r="D6829" i="4"/>
  <c r="D6830" i="4"/>
  <c r="D6831" i="4"/>
  <c r="D6832" i="4"/>
  <c r="D6833" i="4"/>
  <c r="D6834" i="4"/>
  <c r="D6835" i="4"/>
  <c r="D6836" i="4"/>
  <c r="D6837" i="4"/>
  <c r="D6838" i="4"/>
  <c r="D6839" i="4"/>
  <c r="D6840" i="4"/>
  <c r="D6841" i="4"/>
  <c r="D6842" i="4"/>
  <c r="D6843" i="4"/>
  <c r="D6844" i="4"/>
  <c r="D6845" i="4"/>
  <c r="D6846" i="4"/>
  <c r="D6847" i="4"/>
  <c r="D6848" i="4"/>
  <c r="D6849" i="4"/>
  <c r="D6850" i="4"/>
  <c r="D6851" i="4"/>
  <c r="D6852" i="4"/>
  <c r="D6853" i="4"/>
  <c r="D6854" i="4"/>
  <c r="D6855" i="4"/>
  <c r="D6856" i="4"/>
  <c r="D6857" i="4"/>
  <c r="D6858" i="4"/>
  <c r="D6859" i="4"/>
  <c r="D6860" i="4"/>
  <c r="D6861" i="4"/>
  <c r="D6862" i="4"/>
  <c r="D6863" i="4"/>
  <c r="D6864" i="4"/>
  <c r="D6865" i="4"/>
  <c r="D6866" i="4"/>
  <c r="D6867" i="4"/>
  <c r="D6868" i="4"/>
  <c r="D6869" i="4"/>
  <c r="D6870" i="4"/>
  <c r="D6871" i="4"/>
  <c r="D6872" i="4"/>
  <c r="D6873" i="4"/>
  <c r="D6874" i="4"/>
  <c r="D6875" i="4"/>
  <c r="D6876" i="4"/>
  <c r="D6877" i="4"/>
  <c r="D6878" i="4"/>
  <c r="D6879" i="4"/>
  <c r="D6880" i="4"/>
  <c r="D6881" i="4"/>
  <c r="D6882" i="4"/>
  <c r="D6883" i="4"/>
  <c r="D6884" i="4"/>
  <c r="D6885" i="4"/>
  <c r="D6886" i="4"/>
  <c r="D6887" i="4"/>
  <c r="D6888" i="4"/>
  <c r="D6889" i="4"/>
  <c r="D6890" i="4"/>
  <c r="D6891" i="4"/>
  <c r="D6892" i="4"/>
  <c r="D6893" i="4"/>
  <c r="D6894" i="4"/>
  <c r="D6895" i="4"/>
  <c r="D6896" i="4"/>
  <c r="D6897" i="4"/>
  <c r="D6898" i="4"/>
  <c r="D6899" i="4"/>
  <c r="D6900" i="4"/>
  <c r="D6901" i="4"/>
  <c r="D6902" i="4"/>
  <c r="D6903" i="4"/>
  <c r="D6904" i="4"/>
  <c r="D6905" i="4"/>
  <c r="D6906" i="4"/>
  <c r="D6907" i="4"/>
  <c r="D6908" i="4"/>
  <c r="D6909" i="4"/>
  <c r="D6910" i="4"/>
  <c r="D6911" i="4"/>
  <c r="D6912" i="4"/>
  <c r="D6913" i="4"/>
  <c r="D6914" i="4"/>
  <c r="D6915" i="4"/>
  <c r="D6916" i="4"/>
  <c r="D6917" i="4"/>
  <c r="D6918" i="4"/>
  <c r="D6919" i="4"/>
  <c r="D6920" i="4"/>
  <c r="D6921" i="4"/>
  <c r="D6922" i="4"/>
  <c r="D6923" i="4"/>
  <c r="D6924" i="4"/>
  <c r="D6925" i="4"/>
  <c r="D6926" i="4"/>
  <c r="D6927" i="4"/>
  <c r="D6928" i="4"/>
  <c r="D6929" i="4"/>
  <c r="D6930" i="4"/>
  <c r="D6931" i="4"/>
  <c r="D6932" i="4"/>
  <c r="D6933" i="4"/>
  <c r="D6934" i="4"/>
  <c r="D6935" i="4"/>
  <c r="D6936" i="4"/>
  <c r="D6937" i="4"/>
  <c r="D6938" i="4"/>
  <c r="D6939" i="4"/>
  <c r="D6940" i="4"/>
  <c r="D6941" i="4"/>
  <c r="D6942" i="4"/>
  <c r="D6943" i="4"/>
  <c r="D6944" i="4"/>
  <c r="D6945" i="4"/>
  <c r="D6946" i="4"/>
  <c r="D6947" i="4"/>
  <c r="D6948" i="4"/>
  <c r="D6949" i="4"/>
  <c r="D6950" i="4"/>
  <c r="D6951" i="4"/>
  <c r="D6952" i="4"/>
  <c r="D6953" i="4"/>
  <c r="D6954" i="4"/>
  <c r="D6955" i="4"/>
  <c r="D6956" i="4"/>
  <c r="D6957" i="4"/>
  <c r="D6958" i="4"/>
  <c r="D6959" i="4"/>
  <c r="D6960" i="4"/>
  <c r="D6961" i="4"/>
  <c r="D6962" i="4"/>
  <c r="D6963" i="4"/>
  <c r="D6964" i="4"/>
  <c r="D6965" i="4"/>
  <c r="D6966" i="4"/>
  <c r="D6967" i="4"/>
  <c r="D6968" i="4"/>
  <c r="D6969" i="4"/>
  <c r="D6970" i="4"/>
  <c r="D6971" i="4"/>
  <c r="D6972" i="4"/>
  <c r="D6973" i="4"/>
  <c r="D6974" i="4"/>
  <c r="D6975" i="4"/>
  <c r="D6976" i="4"/>
  <c r="D6977" i="4"/>
  <c r="D6978" i="4"/>
  <c r="D6979" i="4"/>
  <c r="D6980" i="4"/>
  <c r="D6981" i="4"/>
  <c r="D6982" i="4"/>
  <c r="D6983" i="4"/>
  <c r="D6984" i="4"/>
  <c r="D6985" i="4"/>
  <c r="D6986" i="4"/>
  <c r="D6987" i="4"/>
  <c r="D6988" i="4"/>
  <c r="D6989" i="4"/>
  <c r="D6990" i="4"/>
  <c r="D6991" i="4"/>
  <c r="D6992" i="4"/>
  <c r="D6993" i="4"/>
  <c r="D6994" i="4"/>
  <c r="D6995" i="4"/>
  <c r="D6996" i="4"/>
  <c r="D6997" i="4"/>
  <c r="D6998" i="4"/>
  <c r="D6999" i="4"/>
  <c r="D7000" i="4"/>
  <c r="D7001" i="4"/>
  <c r="D6" i="4"/>
  <c r="A6000" i="4"/>
  <c r="C6000" i="4"/>
  <c r="E6000" i="4"/>
  <c r="G6000" i="4"/>
  <c r="A6001" i="4"/>
  <c r="C6001" i="4"/>
  <c r="E6001" i="4"/>
  <c r="G6001" i="4"/>
  <c r="A6002" i="4"/>
  <c r="C6002" i="4"/>
  <c r="E6002" i="4"/>
  <c r="G6002" i="4"/>
  <c r="A6003" i="4"/>
  <c r="C6003" i="4"/>
  <c r="E6003" i="4"/>
  <c r="G6003" i="4"/>
  <c r="A6004" i="4"/>
  <c r="C6004" i="4"/>
  <c r="E6004" i="4"/>
  <c r="G6004" i="4"/>
  <c r="A6005" i="4"/>
  <c r="C6005" i="4"/>
  <c r="E6005" i="4"/>
  <c r="G6005" i="4"/>
  <c r="A6006" i="4"/>
  <c r="C6006" i="4"/>
  <c r="E6006" i="4"/>
  <c r="G6006" i="4"/>
  <c r="A6007" i="4"/>
  <c r="C6007" i="4"/>
  <c r="E6007" i="4"/>
  <c r="G6007" i="4"/>
  <c r="A6008" i="4"/>
  <c r="C6008" i="4"/>
  <c r="E6008" i="4"/>
  <c r="G6008" i="4"/>
  <c r="A6009" i="4"/>
  <c r="C6009" i="4"/>
  <c r="E6009" i="4"/>
  <c r="G6009" i="4"/>
  <c r="A6010" i="4"/>
  <c r="C6010" i="4"/>
  <c r="E6010" i="4"/>
  <c r="G6010" i="4"/>
  <c r="A6011" i="4"/>
  <c r="C6011" i="4"/>
  <c r="E6011" i="4"/>
  <c r="G6011" i="4"/>
  <c r="A6012" i="4"/>
  <c r="C6012" i="4"/>
  <c r="E6012" i="4"/>
  <c r="G6012" i="4"/>
  <c r="A6013" i="4"/>
  <c r="C6013" i="4"/>
  <c r="E6013" i="4"/>
  <c r="G6013" i="4"/>
  <c r="A6014" i="4"/>
  <c r="C6014" i="4"/>
  <c r="E6014" i="4"/>
  <c r="G6014" i="4"/>
  <c r="A6015" i="4"/>
  <c r="C6015" i="4"/>
  <c r="E6015" i="4"/>
  <c r="G6015" i="4"/>
  <c r="A6016" i="4"/>
  <c r="C6016" i="4"/>
  <c r="E6016" i="4"/>
  <c r="G6016" i="4"/>
  <c r="A6017" i="4"/>
  <c r="C6017" i="4"/>
  <c r="E6017" i="4"/>
  <c r="G6017" i="4"/>
  <c r="A6018" i="4"/>
  <c r="C6018" i="4"/>
  <c r="E6018" i="4"/>
  <c r="G6018" i="4"/>
  <c r="A6019" i="4"/>
  <c r="C6019" i="4"/>
  <c r="E6019" i="4"/>
  <c r="G6019" i="4"/>
  <c r="A6020" i="4"/>
  <c r="C6020" i="4"/>
  <c r="E6020" i="4"/>
  <c r="G6020" i="4"/>
  <c r="A6021" i="4"/>
  <c r="C6021" i="4"/>
  <c r="E6021" i="4"/>
  <c r="G6021" i="4"/>
  <c r="A6022" i="4"/>
  <c r="C6022" i="4"/>
  <c r="E6022" i="4"/>
  <c r="G6022" i="4"/>
  <c r="A6023" i="4"/>
  <c r="C6023" i="4"/>
  <c r="E6023" i="4"/>
  <c r="G6023" i="4"/>
  <c r="A6024" i="4"/>
  <c r="C6024" i="4"/>
  <c r="E6024" i="4"/>
  <c r="G6024" i="4"/>
  <c r="A6025" i="4"/>
  <c r="C6025" i="4"/>
  <c r="E6025" i="4"/>
  <c r="G6025" i="4"/>
  <c r="A6026" i="4"/>
  <c r="C6026" i="4"/>
  <c r="E6026" i="4"/>
  <c r="G6026" i="4"/>
  <c r="A6027" i="4"/>
  <c r="C6027" i="4"/>
  <c r="E6027" i="4"/>
  <c r="G6027" i="4"/>
  <c r="A6028" i="4"/>
  <c r="C6028" i="4"/>
  <c r="E6028" i="4"/>
  <c r="G6028" i="4"/>
  <c r="A6029" i="4"/>
  <c r="C6029" i="4"/>
  <c r="E6029" i="4"/>
  <c r="G6029" i="4"/>
  <c r="A6030" i="4"/>
  <c r="C6030" i="4"/>
  <c r="E6030" i="4"/>
  <c r="G6030" i="4"/>
  <c r="A6031" i="4"/>
  <c r="C6031" i="4"/>
  <c r="E6031" i="4"/>
  <c r="G6031" i="4"/>
  <c r="A6032" i="4"/>
  <c r="C6032" i="4"/>
  <c r="E6032" i="4"/>
  <c r="G6032" i="4"/>
  <c r="A6033" i="4"/>
  <c r="C6033" i="4"/>
  <c r="E6033" i="4"/>
  <c r="G6033" i="4"/>
  <c r="A6034" i="4"/>
  <c r="C6034" i="4"/>
  <c r="E6034" i="4"/>
  <c r="G6034" i="4"/>
  <c r="A6035" i="4"/>
  <c r="C6035" i="4"/>
  <c r="E6035" i="4"/>
  <c r="G6035" i="4"/>
  <c r="A6036" i="4"/>
  <c r="C6036" i="4"/>
  <c r="E6036" i="4"/>
  <c r="G6036" i="4"/>
  <c r="A6037" i="4"/>
  <c r="C6037" i="4"/>
  <c r="E6037" i="4"/>
  <c r="G6037" i="4"/>
  <c r="A6038" i="4"/>
  <c r="C6038" i="4"/>
  <c r="E6038" i="4"/>
  <c r="G6038" i="4"/>
  <c r="A6039" i="4"/>
  <c r="C6039" i="4"/>
  <c r="E6039" i="4"/>
  <c r="G6039" i="4"/>
  <c r="A6040" i="4"/>
  <c r="C6040" i="4"/>
  <c r="E6040" i="4"/>
  <c r="G6040" i="4"/>
  <c r="A6041" i="4"/>
  <c r="C6041" i="4"/>
  <c r="E6041" i="4"/>
  <c r="G6041" i="4"/>
  <c r="A6042" i="4"/>
  <c r="C6042" i="4"/>
  <c r="E6042" i="4"/>
  <c r="G6042" i="4"/>
  <c r="A6043" i="4"/>
  <c r="C6043" i="4"/>
  <c r="E6043" i="4"/>
  <c r="G6043" i="4"/>
  <c r="A6044" i="4"/>
  <c r="C6044" i="4"/>
  <c r="E6044" i="4"/>
  <c r="G6044" i="4"/>
  <c r="A6045" i="4"/>
  <c r="C6045" i="4"/>
  <c r="E6045" i="4"/>
  <c r="G6045" i="4"/>
  <c r="A6046" i="4"/>
  <c r="C6046" i="4"/>
  <c r="E6046" i="4"/>
  <c r="G6046" i="4"/>
  <c r="A6047" i="4"/>
  <c r="C6047" i="4"/>
  <c r="E6047" i="4"/>
  <c r="G6047" i="4"/>
  <c r="A6048" i="4"/>
  <c r="C6048" i="4"/>
  <c r="E6048" i="4"/>
  <c r="G6048" i="4"/>
  <c r="A6049" i="4"/>
  <c r="C6049" i="4"/>
  <c r="E6049" i="4"/>
  <c r="G6049" i="4"/>
  <c r="A6050" i="4"/>
  <c r="C6050" i="4"/>
  <c r="E6050" i="4"/>
  <c r="G6050" i="4"/>
  <c r="A6051" i="4"/>
  <c r="C6051" i="4"/>
  <c r="E6051" i="4"/>
  <c r="G6051" i="4"/>
  <c r="A6052" i="4"/>
  <c r="C6052" i="4"/>
  <c r="E6052" i="4"/>
  <c r="G6052" i="4"/>
  <c r="A6053" i="4"/>
  <c r="C6053" i="4"/>
  <c r="E6053" i="4"/>
  <c r="G6053" i="4"/>
  <c r="A6054" i="4"/>
  <c r="C6054" i="4"/>
  <c r="E6054" i="4"/>
  <c r="G6054" i="4"/>
  <c r="A6055" i="4"/>
  <c r="C6055" i="4"/>
  <c r="E6055" i="4"/>
  <c r="G6055" i="4"/>
  <c r="A6056" i="4"/>
  <c r="C6056" i="4"/>
  <c r="E6056" i="4"/>
  <c r="G6056" i="4"/>
  <c r="A6057" i="4"/>
  <c r="C6057" i="4"/>
  <c r="E6057" i="4"/>
  <c r="G6057" i="4"/>
  <c r="A6058" i="4"/>
  <c r="C6058" i="4"/>
  <c r="E6058" i="4"/>
  <c r="G6058" i="4"/>
  <c r="A6059" i="4"/>
  <c r="C6059" i="4"/>
  <c r="E6059" i="4"/>
  <c r="G6059" i="4"/>
  <c r="A6060" i="4"/>
  <c r="C6060" i="4"/>
  <c r="E6060" i="4"/>
  <c r="G6060" i="4"/>
  <c r="A6061" i="4"/>
  <c r="C6061" i="4"/>
  <c r="E6061" i="4"/>
  <c r="G6061" i="4"/>
  <c r="A6062" i="4"/>
  <c r="C6062" i="4"/>
  <c r="E6062" i="4"/>
  <c r="G6062" i="4"/>
  <c r="A6063" i="4"/>
  <c r="C6063" i="4"/>
  <c r="E6063" i="4"/>
  <c r="G6063" i="4"/>
  <c r="A6064" i="4"/>
  <c r="C6064" i="4"/>
  <c r="E6064" i="4"/>
  <c r="G6064" i="4"/>
  <c r="A6065" i="4"/>
  <c r="C6065" i="4"/>
  <c r="E6065" i="4"/>
  <c r="G6065" i="4"/>
  <c r="A6066" i="4"/>
  <c r="C6066" i="4"/>
  <c r="E6066" i="4"/>
  <c r="G6066" i="4"/>
  <c r="A6067" i="4"/>
  <c r="C6067" i="4"/>
  <c r="E6067" i="4"/>
  <c r="G6067" i="4"/>
  <c r="A6068" i="4"/>
  <c r="C6068" i="4"/>
  <c r="E6068" i="4"/>
  <c r="G6068" i="4"/>
  <c r="A6069" i="4"/>
  <c r="C6069" i="4"/>
  <c r="E6069" i="4"/>
  <c r="G6069" i="4"/>
  <c r="A6070" i="4"/>
  <c r="C6070" i="4"/>
  <c r="E6070" i="4"/>
  <c r="G6070" i="4"/>
  <c r="A6071" i="4"/>
  <c r="C6071" i="4"/>
  <c r="E6071" i="4"/>
  <c r="G6071" i="4"/>
  <c r="A6072" i="4"/>
  <c r="C6072" i="4"/>
  <c r="E6072" i="4"/>
  <c r="G6072" i="4"/>
  <c r="A6073" i="4"/>
  <c r="C6073" i="4"/>
  <c r="E6073" i="4"/>
  <c r="G6073" i="4"/>
  <c r="A6074" i="4"/>
  <c r="C6074" i="4"/>
  <c r="E6074" i="4"/>
  <c r="G6074" i="4"/>
  <c r="A6075" i="4"/>
  <c r="C6075" i="4"/>
  <c r="E6075" i="4"/>
  <c r="G6075" i="4"/>
  <c r="A6076" i="4"/>
  <c r="C6076" i="4"/>
  <c r="E6076" i="4"/>
  <c r="G6076" i="4"/>
  <c r="A6077" i="4"/>
  <c r="C6077" i="4"/>
  <c r="E6077" i="4"/>
  <c r="G6077" i="4"/>
  <c r="A6078" i="4"/>
  <c r="C6078" i="4"/>
  <c r="E6078" i="4"/>
  <c r="G6078" i="4"/>
  <c r="A6079" i="4"/>
  <c r="C6079" i="4"/>
  <c r="E6079" i="4"/>
  <c r="G6079" i="4"/>
  <c r="A6080" i="4"/>
  <c r="C6080" i="4"/>
  <c r="E6080" i="4"/>
  <c r="G6080" i="4"/>
  <c r="A6081" i="4"/>
  <c r="C6081" i="4"/>
  <c r="E6081" i="4"/>
  <c r="G6081" i="4"/>
  <c r="A6082" i="4"/>
  <c r="C6082" i="4"/>
  <c r="E6082" i="4"/>
  <c r="G6082" i="4"/>
  <c r="A6083" i="4"/>
  <c r="C6083" i="4"/>
  <c r="E6083" i="4"/>
  <c r="G6083" i="4"/>
  <c r="A6084" i="4"/>
  <c r="C6084" i="4"/>
  <c r="E6084" i="4"/>
  <c r="G6084" i="4"/>
  <c r="A6085" i="4"/>
  <c r="C6085" i="4"/>
  <c r="E6085" i="4"/>
  <c r="G6085" i="4"/>
  <c r="A6086" i="4"/>
  <c r="C6086" i="4"/>
  <c r="E6086" i="4"/>
  <c r="G6086" i="4"/>
  <c r="A6087" i="4"/>
  <c r="C6087" i="4"/>
  <c r="E6087" i="4"/>
  <c r="G6087" i="4"/>
  <c r="A6088" i="4"/>
  <c r="C6088" i="4"/>
  <c r="E6088" i="4"/>
  <c r="G6088" i="4"/>
  <c r="A6089" i="4"/>
  <c r="C6089" i="4"/>
  <c r="E6089" i="4"/>
  <c r="G6089" i="4"/>
  <c r="A6090" i="4"/>
  <c r="C6090" i="4"/>
  <c r="E6090" i="4"/>
  <c r="G6090" i="4"/>
  <c r="A6091" i="4"/>
  <c r="C6091" i="4"/>
  <c r="E6091" i="4"/>
  <c r="G6091" i="4"/>
  <c r="A6092" i="4"/>
  <c r="C6092" i="4"/>
  <c r="E6092" i="4"/>
  <c r="G6092" i="4"/>
  <c r="A6093" i="4"/>
  <c r="C6093" i="4"/>
  <c r="E6093" i="4"/>
  <c r="G6093" i="4"/>
  <c r="A6094" i="4"/>
  <c r="C6094" i="4"/>
  <c r="E6094" i="4"/>
  <c r="G6094" i="4"/>
  <c r="A6095" i="4"/>
  <c r="C6095" i="4"/>
  <c r="E6095" i="4"/>
  <c r="G6095" i="4"/>
  <c r="A6096" i="4"/>
  <c r="C6096" i="4"/>
  <c r="E6096" i="4"/>
  <c r="G6096" i="4"/>
  <c r="A6097" i="4"/>
  <c r="C6097" i="4"/>
  <c r="E6097" i="4"/>
  <c r="G6097" i="4"/>
  <c r="A6098" i="4"/>
  <c r="C6098" i="4"/>
  <c r="E6098" i="4"/>
  <c r="G6098" i="4"/>
  <c r="A6099" i="4"/>
  <c r="C6099" i="4"/>
  <c r="E6099" i="4"/>
  <c r="G6099" i="4"/>
  <c r="A6100" i="4"/>
  <c r="C6100" i="4"/>
  <c r="E6100" i="4"/>
  <c r="G6100" i="4"/>
  <c r="A6101" i="4"/>
  <c r="C6101" i="4"/>
  <c r="E6101" i="4"/>
  <c r="G6101" i="4"/>
  <c r="A6102" i="4"/>
  <c r="C6102" i="4"/>
  <c r="E6102" i="4"/>
  <c r="G6102" i="4"/>
  <c r="A6103" i="4"/>
  <c r="C6103" i="4"/>
  <c r="E6103" i="4"/>
  <c r="G6103" i="4"/>
  <c r="A6104" i="4"/>
  <c r="C6104" i="4"/>
  <c r="E6104" i="4"/>
  <c r="G6104" i="4"/>
  <c r="A6105" i="4"/>
  <c r="C6105" i="4"/>
  <c r="E6105" i="4"/>
  <c r="G6105" i="4"/>
  <c r="A6106" i="4"/>
  <c r="C6106" i="4"/>
  <c r="E6106" i="4"/>
  <c r="G6106" i="4"/>
  <c r="A6107" i="4"/>
  <c r="C6107" i="4"/>
  <c r="E6107" i="4"/>
  <c r="G6107" i="4"/>
  <c r="A6108" i="4"/>
  <c r="C6108" i="4"/>
  <c r="E6108" i="4"/>
  <c r="G6108" i="4"/>
  <c r="A6109" i="4"/>
  <c r="C6109" i="4"/>
  <c r="E6109" i="4"/>
  <c r="G6109" i="4"/>
  <c r="A6110" i="4"/>
  <c r="C6110" i="4"/>
  <c r="E6110" i="4"/>
  <c r="G6110" i="4"/>
  <c r="A6111" i="4"/>
  <c r="C6111" i="4"/>
  <c r="E6111" i="4"/>
  <c r="G6111" i="4"/>
  <c r="A6112" i="4"/>
  <c r="C6112" i="4"/>
  <c r="E6112" i="4"/>
  <c r="G6112" i="4"/>
  <c r="A6113" i="4"/>
  <c r="C6113" i="4"/>
  <c r="E6113" i="4"/>
  <c r="G6113" i="4"/>
  <c r="A6114" i="4"/>
  <c r="C6114" i="4"/>
  <c r="E6114" i="4"/>
  <c r="G6114" i="4"/>
  <c r="A6115" i="4"/>
  <c r="C6115" i="4"/>
  <c r="E6115" i="4"/>
  <c r="G6115" i="4"/>
  <c r="A6116" i="4"/>
  <c r="C6116" i="4"/>
  <c r="E6116" i="4"/>
  <c r="G6116" i="4"/>
  <c r="A6117" i="4"/>
  <c r="C6117" i="4"/>
  <c r="E6117" i="4"/>
  <c r="G6117" i="4"/>
  <c r="A6118" i="4"/>
  <c r="C6118" i="4"/>
  <c r="E6118" i="4"/>
  <c r="G6118" i="4"/>
  <c r="A6119" i="4"/>
  <c r="C6119" i="4"/>
  <c r="E6119" i="4"/>
  <c r="G6119" i="4"/>
  <c r="A6120" i="4"/>
  <c r="C6120" i="4"/>
  <c r="E6120" i="4"/>
  <c r="G6120" i="4"/>
  <c r="A6121" i="4"/>
  <c r="C6121" i="4"/>
  <c r="E6121" i="4"/>
  <c r="G6121" i="4"/>
  <c r="A6122" i="4"/>
  <c r="C6122" i="4"/>
  <c r="E6122" i="4"/>
  <c r="G6122" i="4"/>
  <c r="A6123" i="4"/>
  <c r="C6123" i="4"/>
  <c r="E6123" i="4"/>
  <c r="G6123" i="4"/>
  <c r="A6124" i="4"/>
  <c r="C6124" i="4"/>
  <c r="E6124" i="4"/>
  <c r="G6124" i="4"/>
  <c r="A6125" i="4"/>
  <c r="C6125" i="4"/>
  <c r="E6125" i="4"/>
  <c r="G6125" i="4"/>
  <c r="A6126" i="4"/>
  <c r="C6126" i="4"/>
  <c r="E6126" i="4"/>
  <c r="G6126" i="4"/>
  <c r="A6127" i="4"/>
  <c r="C6127" i="4"/>
  <c r="E6127" i="4"/>
  <c r="G6127" i="4"/>
  <c r="A6128" i="4"/>
  <c r="C6128" i="4"/>
  <c r="E6128" i="4"/>
  <c r="G6128" i="4"/>
  <c r="A6129" i="4"/>
  <c r="C6129" i="4"/>
  <c r="E6129" i="4"/>
  <c r="G6129" i="4"/>
  <c r="A6130" i="4"/>
  <c r="C6130" i="4"/>
  <c r="E6130" i="4"/>
  <c r="G6130" i="4"/>
  <c r="A6131" i="4"/>
  <c r="C6131" i="4"/>
  <c r="E6131" i="4"/>
  <c r="G6131" i="4"/>
  <c r="A6132" i="4"/>
  <c r="C6132" i="4"/>
  <c r="E6132" i="4"/>
  <c r="G6132" i="4"/>
  <c r="A6133" i="4"/>
  <c r="C6133" i="4"/>
  <c r="E6133" i="4"/>
  <c r="G6133" i="4"/>
  <c r="A6134" i="4"/>
  <c r="C6134" i="4"/>
  <c r="E6134" i="4"/>
  <c r="G6134" i="4"/>
  <c r="A6135" i="4"/>
  <c r="C6135" i="4"/>
  <c r="E6135" i="4"/>
  <c r="G6135" i="4"/>
  <c r="A6136" i="4"/>
  <c r="C6136" i="4"/>
  <c r="E6136" i="4"/>
  <c r="G6136" i="4"/>
  <c r="A6137" i="4"/>
  <c r="C6137" i="4"/>
  <c r="E6137" i="4"/>
  <c r="G6137" i="4"/>
  <c r="A6138" i="4"/>
  <c r="C6138" i="4"/>
  <c r="E6138" i="4"/>
  <c r="G6138" i="4"/>
  <c r="A6139" i="4"/>
  <c r="C6139" i="4"/>
  <c r="E6139" i="4"/>
  <c r="G6139" i="4"/>
  <c r="A6140" i="4"/>
  <c r="C6140" i="4"/>
  <c r="E6140" i="4"/>
  <c r="G6140" i="4"/>
  <c r="A6141" i="4"/>
  <c r="C6141" i="4"/>
  <c r="E6141" i="4"/>
  <c r="G6141" i="4"/>
  <c r="A6142" i="4"/>
  <c r="C6142" i="4"/>
  <c r="E6142" i="4"/>
  <c r="G6142" i="4"/>
  <c r="A6143" i="4"/>
  <c r="C6143" i="4"/>
  <c r="E6143" i="4"/>
  <c r="G6143" i="4"/>
  <c r="A6144" i="4"/>
  <c r="C6144" i="4"/>
  <c r="E6144" i="4"/>
  <c r="G6144" i="4"/>
  <c r="A6145" i="4"/>
  <c r="C6145" i="4"/>
  <c r="E6145" i="4"/>
  <c r="G6145" i="4"/>
  <c r="A6146" i="4"/>
  <c r="C6146" i="4"/>
  <c r="E6146" i="4"/>
  <c r="G6146" i="4"/>
  <c r="A6147" i="4"/>
  <c r="C6147" i="4"/>
  <c r="E6147" i="4"/>
  <c r="G6147" i="4"/>
  <c r="A6148" i="4"/>
  <c r="C6148" i="4"/>
  <c r="E6148" i="4"/>
  <c r="G6148" i="4"/>
  <c r="A6149" i="4"/>
  <c r="C6149" i="4"/>
  <c r="E6149" i="4"/>
  <c r="G6149" i="4"/>
  <c r="A6150" i="4"/>
  <c r="C6150" i="4"/>
  <c r="E6150" i="4"/>
  <c r="G6150" i="4"/>
  <c r="A6151" i="4"/>
  <c r="C6151" i="4"/>
  <c r="E6151" i="4"/>
  <c r="G6151" i="4"/>
  <c r="A6152" i="4"/>
  <c r="C6152" i="4"/>
  <c r="E6152" i="4"/>
  <c r="G6152" i="4"/>
  <c r="A6153" i="4"/>
  <c r="C6153" i="4"/>
  <c r="E6153" i="4"/>
  <c r="G6153" i="4"/>
  <c r="A6154" i="4"/>
  <c r="C6154" i="4"/>
  <c r="E6154" i="4"/>
  <c r="G6154" i="4"/>
  <c r="A6155" i="4"/>
  <c r="C6155" i="4"/>
  <c r="E6155" i="4"/>
  <c r="G6155" i="4"/>
  <c r="A6156" i="4"/>
  <c r="C6156" i="4"/>
  <c r="E6156" i="4"/>
  <c r="G6156" i="4"/>
  <c r="A6157" i="4"/>
  <c r="C6157" i="4"/>
  <c r="E6157" i="4"/>
  <c r="G6157" i="4"/>
  <c r="A6158" i="4"/>
  <c r="C6158" i="4"/>
  <c r="E6158" i="4"/>
  <c r="G6158" i="4"/>
  <c r="A6159" i="4"/>
  <c r="C6159" i="4"/>
  <c r="E6159" i="4"/>
  <c r="G6159" i="4"/>
  <c r="A6160" i="4"/>
  <c r="C6160" i="4"/>
  <c r="E6160" i="4"/>
  <c r="G6160" i="4"/>
  <c r="A6161" i="4"/>
  <c r="C6161" i="4"/>
  <c r="E6161" i="4"/>
  <c r="G6161" i="4"/>
  <c r="A6162" i="4"/>
  <c r="C6162" i="4"/>
  <c r="E6162" i="4"/>
  <c r="G6162" i="4"/>
  <c r="A6163" i="4"/>
  <c r="C6163" i="4"/>
  <c r="E6163" i="4"/>
  <c r="G6163" i="4"/>
  <c r="A6164" i="4"/>
  <c r="C6164" i="4"/>
  <c r="E6164" i="4"/>
  <c r="G6164" i="4"/>
  <c r="A6165" i="4"/>
  <c r="C6165" i="4"/>
  <c r="E6165" i="4"/>
  <c r="G6165" i="4"/>
  <c r="A6166" i="4"/>
  <c r="C6166" i="4"/>
  <c r="E6166" i="4"/>
  <c r="G6166" i="4"/>
  <c r="A6167" i="4"/>
  <c r="C6167" i="4"/>
  <c r="E6167" i="4"/>
  <c r="G6167" i="4"/>
  <c r="A6168" i="4"/>
  <c r="C6168" i="4"/>
  <c r="E6168" i="4"/>
  <c r="G6168" i="4"/>
  <c r="A6169" i="4"/>
  <c r="C6169" i="4"/>
  <c r="E6169" i="4"/>
  <c r="G6169" i="4"/>
  <c r="A6170" i="4"/>
  <c r="C6170" i="4"/>
  <c r="E6170" i="4"/>
  <c r="G6170" i="4"/>
  <c r="A6171" i="4"/>
  <c r="C6171" i="4"/>
  <c r="E6171" i="4"/>
  <c r="G6171" i="4"/>
  <c r="A6172" i="4"/>
  <c r="C6172" i="4"/>
  <c r="E6172" i="4"/>
  <c r="G6172" i="4"/>
  <c r="A6173" i="4"/>
  <c r="C6173" i="4"/>
  <c r="E6173" i="4"/>
  <c r="G6173" i="4"/>
  <c r="A6174" i="4"/>
  <c r="C6174" i="4"/>
  <c r="E6174" i="4"/>
  <c r="G6174" i="4"/>
  <c r="A6175" i="4"/>
  <c r="C6175" i="4"/>
  <c r="E6175" i="4"/>
  <c r="G6175" i="4"/>
  <c r="A6176" i="4"/>
  <c r="C6176" i="4"/>
  <c r="E6176" i="4"/>
  <c r="G6176" i="4"/>
  <c r="A6177" i="4"/>
  <c r="C6177" i="4"/>
  <c r="E6177" i="4"/>
  <c r="G6177" i="4"/>
  <c r="A6178" i="4"/>
  <c r="C6178" i="4"/>
  <c r="E6178" i="4"/>
  <c r="G6178" i="4"/>
  <c r="A6179" i="4"/>
  <c r="C6179" i="4"/>
  <c r="E6179" i="4"/>
  <c r="G6179" i="4"/>
  <c r="A6180" i="4"/>
  <c r="C6180" i="4"/>
  <c r="E6180" i="4"/>
  <c r="G6180" i="4"/>
  <c r="A6181" i="4"/>
  <c r="C6181" i="4"/>
  <c r="E6181" i="4"/>
  <c r="G6181" i="4"/>
  <c r="A6182" i="4"/>
  <c r="C6182" i="4"/>
  <c r="E6182" i="4"/>
  <c r="G6182" i="4"/>
  <c r="A6183" i="4"/>
  <c r="C6183" i="4"/>
  <c r="E6183" i="4"/>
  <c r="G6183" i="4"/>
  <c r="A6184" i="4"/>
  <c r="C6184" i="4"/>
  <c r="E6184" i="4"/>
  <c r="G6184" i="4"/>
  <c r="A6185" i="4"/>
  <c r="C6185" i="4"/>
  <c r="E6185" i="4"/>
  <c r="G6185" i="4"/>
  <c r="A6186" i="4"/>
  <c r="C6186" i="4"/>
  <c r="E6186" i="4"/>
  <c r="G6186" i="4"/>
  <c r="A6187" i="4"/>
  <c r="C6187" i="4"/>
  <c r="E6187" i="4"/>
  <c r="G6187" i="4"/>
  <c r="A6188" i="4"/>
  <c r="C6188" i="4"/>
  <c r="E6188" i="4"/>
  <c r="G6188" i="4"/>
  <c r="A6189" i="4"/>
  <c r="C6189" i="4"/>
  <c r="E6189" i="4"/>
  <c r="G6189" i="4"/>
  <c r="A6190" i="4"/>
  <c r="C6190" i="4"/>
  <c r="E6190" i="4"/>
  <c r="G6190" i="4"/>
  <c r="A6191" i="4"/>
  <c r="C6191" i="4"/>
  <c r="E6191" i="4"/>
  <c r="G6191" i="4"/>
  <c r="A6192" i="4"/>
  <c r="C6192" i="4"/>
  <c r="E6192" i="4"/>
  <c r="G6192" i="4"/>
  <c r="A6193" i="4"/>
  <c r="C6193" i="4"/>
  <c r="E6193" i="4"/>
  <c r="G6193" i="4"/>
  <c r="A6194" i="4"/>
  <c r="C6194" i="4"/>
  <c r="E6194" i="4"/>
  <c r="G6194" i="4"/>
  <c r="A6195" i="4"/>
  <c r="C6195" i="4"/>
  <c r="E6195" i="4"/>
  <c r="G6195" i="4"/>
  <c r="A6196" i="4"/>
  <c r="C6196" i="4"/>
  <c r="E6196" i="4"/>
  <c r="G6196" i="4"/>
  <c r="A6197" i="4"/>
  <c r="C6197" i="4"/>
  <c r="E6197" i="4"/>
  <c r="G6197" i="4"/>
  <c r="A6198" i="4"/>
  <c r="C6198" i="4"/>
  <c r="E6198" i="4"/>
  <c r="G6198" i="4"/>
  <c r="A6199" i="4"/>
  <c r="C6199" i="4"/>
  <c r="E6199" i="4"/>
  <c r="G6199" i="4"/>
  <c r="A6200" i="4"/>
  <c r="C6200" i="4"/>
  <c r="E6200" i="4"/>
  <c r="G6200" i="4"/>
  <c r="A6201" i="4"/>
  <c r="C6201" i="4"/>
  <c r="E6201" i="4"/>
  <c r="G6201" i="4"/>
  <c r="A6202" i="4"/>
  <c r="C6202" i="4"/>
  <c r="E6202" i="4"/>
  <c r="G6202" i="4"/>
  <c r="A6203" i="4"/>
  <c r="C6203" i="4"/>
  <c r="E6203" i="4"/>
  <c r="G6203" i="4"/>
  <c r="A6204" i="4"/>
  <c r="C6204" i="4"/>
  <c r="E6204" i="4"/>
  <c r="G6204" i="4"/>
  <c r="A6205" i="4"/>
  <c r="C6205" i="4"/>
  <c r="E6205" i="4"/>
  <c r="G6205" i="4"/>
  <c r="A6206" i="4"/>
  <c r="C6206" i="4"/>
  <c r="E6206" i="4"/>
  <c r="G6206" i="4"/>
  <c r="A6207" i="4"/>
  <c r="C6207" i="4"/>
  <c r="E6207" i="4"/>
  <c r="G6207" i="4"/>
  <c r="A6208" i="4"/>
  <c r="C6208" i="4"/>
  <c r="E6208" i="4"/>
  <c r="G6208" i="4"/>
  <c r="A6209" i="4"/>
  <c r="C6209" i="4"/>
  <c r="E6209" i="4"/>
  <c r="G6209" i="4"/>
  <c r="A6210" i="4"/>
  <c r="C6210" i="4"/>
  <c r="E6210" i="4"/>
  <c r="G6210" i="4"/>
  <c r="A6211" i="4"/>
  <c r="C6211" i="4"/>
  <c r="E6211" i="4"/>
  <c r="G6211" i="4"/>
  <c r="A6212" i="4"/>
  <c r="C6212" i="4"/>
  <c r="E6212" i="4"/>
  <c r="G6212" i="4"/>
  <c r="A6213" i="4"/>
  <c r="C6213" i="4"/>
  <c r="E6213" i="4"/>
  <c r="G6213" i="4"/>
  <c r="A6214" i="4"/>
  <c r="C6214" i="4"/>
  <c r="E6214" i="4"/>
  <c r="G6214" i="4"/>
  <c r="A6215" i="4"/>
  <c r="C6215" i="4"/>
  <c r="E6215" i="4"/>
  <c r="G6215" i="4"/>
  <c r="A6216" i="4"/>
  <c r="C6216" i="4"/>
  <c r="E6216" i="4"/>
  <c r="G6216" i="4"/>
  <c r="A6217" i="4"/>
  <c r="C6217" i="4"/>
  <c r="E6217" i="4"/>
  <c r="G6217" i="4"/>
  <c r="A6218" i="4"/>
  <c r="C6218" i="4"/>
  <c r="E6218" i="4"/>
  <c r="G6218" i="4"/>
  <c r="A6219" i="4"/>
  <c r="C6219" i="4"/>
  <c r="E6219" i="4"/>
  <c r="G6219" i="4"/>
  <c r="A6220" i="4"/>
  <c r="C6220" i="4"/>
  <c r="E6220" i="4"/>
  <c r="G6220" i="4"/>
  <c r="A6221" i="4"/>
  <c r="C6221" i="4"/>
  <c r="E6221" i="4"/>
  <c r="G6221" i="4"/>
  <c r="A6222" i="4"/>
  <c r="C6222" i="4"/>
  <c r="E6222" i="4"/>
  <c r="G6222" i="4"/>
  <c r="A6223" i="4"/>
  <c r="C6223" i="4"/>
  <c r="E6223" i="4"/>
  <c r="G6223" i="4"/>
  <c r="A6224" i="4"/>
  <c r="C6224" i="4"/>
  <c r="E6224" i="4"/>
  <c r="G6224" i="4"/>
  <c r="A6225" i="4"/>
  <c r="C6225" i="4"/>
  <c r="E6225" i="4"/>
  <c r="G6225" i="4"/>
  <c r="A6226" i="4"/>
  <c r="C6226" i="4"/>
  <c r="E6226" i="4"/>
  <c r="G6226" i="4"/>
  <c r="A6227" i="4"/>
  <c r="C6227" i="4"/>
  <c r="E6227" i="4"/>
  <c r="G6227" i="4"/>
  <c r="A6228" i="4"/>
  <c r="C6228" i="4"/>
  <c r="E6228" i="4"/>
  <c r="G6228" i="4"/>
  <c r="A6229" i="4"/>
  <c r="C6229" i="4"/>
  <c r="E6229" i="4"/>
  <c r="G6229" i="4"/>
  <c r="A6230" i="4"/>
  <c r="C6230" i="4"/>
  <c r="E6230" i="4"/>
  <c r="G6230" i="4"/>
  <c r="A6231" i="4"/>
  <c r="C6231" i="4"/>
  <c r="E6231" i="4"/>
  <c r="G6231" i="4"/>
  <c r="A6232" i="4"/>
  <c r="C6232" i="4"/>
  <c r="E6232" i="4"/>
  <c r="G6232" i="4"/>
  <c r="A6233" i="4"/>
  <c r="C6233" i="4"/>
  <c r="E6233" i="4"/>
  <c r="G6233" i="4"/>
  <c r="A6234" i="4"/>
  <c r="C6234" i="4"/>
  <c r="E6234" i="4"/>
  <c r="G6234" i="4"/>
  <c r="A6235" i="4"/>
  <c r="C6235" i="4"/>
  <c r="E6235" i="4"/>
  <c r="G6235" i="4"/>
  <c r="A6236" i="4"/>
  <c r="C6236" i="4"/>
  <c r="E6236" i="4"/>
  <c r="G6236" i="4"/>
  <c r="A6237" i="4"/>
  <c r="C6237" i="4"/>
  <c r="E6237" i="4"/>
  <c r="G6237" i="4"/>
  <c r="A6238" i="4"/>
  <c r="C6238" i="4"/>
  <c r="E6238" i="4"/>
  <c r="G6238" i="4"/>
  <c r="A6239" i="4"/>
  <c r="C6239" i="4"/>
  <c r="E6239" i="4"/>
  <c r="G6239" i="4"/>
  <c r="A6240" i="4"/>
  <c r="C6240" i="4"/>
  <c r="E6240" i="4"/>
  <c r="G6240" i="4"/>
  <c r="A6241" i="4"/>
  <c r="C6241" i="4"/>
  <c r="E6241" i="4"/>
  <c r="G6241" i="4"/>
  <c r="A6242" i="4"/>
  <c r="C6242" i="4"/>
  <c r="E6242" i="4"/>
  <c r="G6242" i="4"/>
  <c r="A6243" i="4"/>
  <c r="C6243" i="4"/>
  <c r="E6243" i="4"/>
  <c r="G6243" i="4"/>
  <c r="A6244" i="4"/>
  <c r="C6244" i="4"/>
  <c r="E6244" i="4"/>
  <c r="G6244" i="4"/>
  <c r="A6245" i="4"/>
  <c r="C6245" i="4"/>
  <c r="E6245" i="4"/>
  <c r="G6245" i="4"/>
  <c r="A6246" i="4"/>
  <c r="C6246" i="4"/>
  <c r="E6246" i="4"/>
  <c r="G6246" i="4"/>
  <c r="A6247" i="4"/>
  <c r="C6247" i="4"/>
  <c r="E6247" i="4"/>
  <c r="G6247" i="4"/>
  <c r="A6248" i="4"/>
  <c r="C6248" i="4"/>
  <c r="E6248" i="4"/>
  <c r="G6248" i="4"/>
  <c r="A6249" i="4"/>
  <c r="C6249" i="4"/>
  <c r="E6249" i="4"/>
  <c r="G6249" i="4"/>
  <c r="A6250" i="4"/>
  <c r="C6250" i="4"/>
  <c r="E6250" i="4"/>
  <c r="G6250" i="4"/>
  <c r="A6251" i="4"/>
  <c r="C6251" i="4"/>
  <c r="E6251" i="4"/>
  <c r="G6251" i="4"/>
  <c r="A6252" i="4"/>
  <c r="C6252" i="4"/>
  <c r="E6252" i="4"/>
  <c r="G6252" i="4"/>
  <c r="A6253" i="4"/>
  <c r="C6253" i="4"/>
  <c r="E6253" i="4"/>
  <c r="G6253" i="4"/>
  <c r="A6254" i="4"/>
  <c r="C6254" i="4"/>
  <c r="E6254" i="4"/>
  <c r="G6254" i="4"/>
  <c r="A6255" i="4"/>
  <c r="C6255" i="4"/>
  <c r="E6255" i="4"/>
  <c r="G6255" i="4"/>
  <c r="A6256" i="4"/>
  <c r="C6256" i="4"/>
  <c r="E6256" i="4"/>
  <c r="G6256" i="4"/>
  <c r="A6257" i="4"/>
  <c r="C6257" i="4"/>
  <c r="E6257" i="4"/>
  <c r="G6257" i="4"/>
  <c r="A6258" i="4"/>
  <c r="C6258" i="4"/>
  <c r="E6258" i="4"/>
  <c r="G6258" i="4"/>
  <c r="A6259" i="4"/>
  <c r="C6259" i="4"/>
  <c r="E6259" i="4"/>
  <c r="G6259" i="4"/>
  <c r="A6260" i="4"/>
  <c r="C6260" i="4"/>
  <c r="E6260" i="4"/>
  <c r="G6260" i="4"/>
  <c r="A6261" i="4"/>
  <c r="C6261" i="4"/>
  <c r="E6261" i="4"/>
  <c r="G6261" i="4"/>
  <c r="A6262" i="4"/>
  <c r="C6262" i="4"/>
  <c r="E6262" i="4"/>
  <c r="G6262" i="4"/>
  <c r="A6263" i="4"/>
  <c r="C6263" i="4"/>
  <c r="E6263" i="4"/>
  <c r="G6263" i="4"/>
  <c r="A6264" i="4"/>
  <c r="C6264" i="4"/>
  <c r="E6264" i="4"/>
  <c r="G6264" i="4"/>
  <c r="A6265" i="4"/>
  <c r="C6265" i="4"/>
  <c r="E6265" i="4"/>
  <c r="G6265" i="4"/>
  <c r="A6266" i="4"/>
  <c r="C6266" i="4"/>
  <c r="E6266" i="4"/>
  <c r="G6266" i="4"/>
  <c r="A6267" i="4"/>
  <c r="C6267" i="4"/>
  <c r="E6267" i="4"/>
  <c r="G6267" i="4"/>
  <c r="A6268" i="4"/>
  <c r="C6268" i="4"/>
  <c r="E6268" i="4"/>
  <c r="G6268" i="4"/>
  <c r="A6269" i="4"/>
  <c r="C6269" i="4"/>
  <c r="E6269" i="4"/>
  <c r="G6269" i="4"/>
  <c r="A6270" i="4"/>
  <c r="C6270" i="4"/>
  <c r="E6270" i="4"/>
  <c r="G6270" i="4"/>
  <c r="A6271" i="4"/>
  <c r="C6271" i="4"/>
  <c r="E6271" i="4"/>
  <c r="G6271" i="4"/>
  <c r="A6272" i="4"/>
  <c r="C6272" i="4"/>
  <c r="E6272" i="4"/>
  <c r="G6272" i="4"/>
  <c r="A6273" i="4"/>
  <c r="C6273" i="4"/>
  <c r="E6273" i="4"/>
  <c r="G6273" i="4"/>
  <c r="A6274" i="4"/>
  <c r="C6274" i="4"/>
  <c r="E6274" i="4"/>
  <c r="G6274" i="4"/>
  <c r="A6275" i="4"/>
  <c r="C6275" i="4"/>
  <c r="E6275" i="4"/>
  <c r="G6275" i="4"/>
  <c r="A6276" i="4"/>
  <c r="C6276" i="4"/>
  <c r="E6276" i="4"/>
  <c r="G6276" i="4"/>
  <c r="A6277" i="4"/>
  <c r="C6277" i="4"/>
  <c r="E6277" i="4"/>
  <c r="G6277" i="4"/>
  <c r="A6278" i="4"/>
  <c r="C6278" i="4"/>
  <c r="E6278" i="4"/>
  <c r="G6278" i="4"/>
  <c r="A6279" i="4"/>
  <c r="C6279" i="4"/>
  <c r="E6279" i="4"/>
  <c r="G6279" i="4"/>
  <c r="A6280" i="4"/>
  <c r="C6280" i="4"/>
  <c r="E6280" i="4"/>
  <c r="G6280" i="4"/>
  <c r="A6281" i="4"/>
  <c r="C6281" i="4"/>
  <c r="E6281" i="4"/>
  <c r="G6281" i="4"/>
  <c r="A6282" i="4"/>
  <c r="C6282" i="4"/>
  <c r="E6282" i="4"/>
  <c r="G6282" i="4"/>
  <c r="A6283" i="4"/>
  <c r="C6283" i="4"/>
  <c r="E6283" i="4"/>
  <c r="G6283" i="4"/>
  <c r="A6284" i="4"/>
  <c r="C6284" i="4"/>
  <c r="E6284" i="4"/>
  <c r="G6284" i="4"/>
  <c r="A6285" i="4"/>
  <c r="C6285" i="4"/>
  <c r="E6285" i="4"/>
  <c r="G6285" i="4"/>
  <c r="A6286" i="4"/>
  <c r="C6286" i="4"/>
  <c r="E6286" i="4"/>
  <c r="G6286" i="4"/>
  <c r="A6287" i="4"/>
  <c r="C6287" i="4"/>
  <c r="E6287" i="4"/>
  <c r="G6287" i="4"/>
  <c r="A6288" i="4"/>
  <c r="C6288" i="4"/>
  <c r="E6288" i="4"/>
  <c r="G6288" i="4"/>
  <c r="A6289" i="4"/>
  <c r="C6289" i="4"/>
  <c r="E6289" i="4"/>
  <c r="G6289" i="4"/>
  <c r="A6290" i="4"/>
  <c r="C6290" i="4"/>
  <c r="E6290" i="4"/>
  <c r="G6290" i="4"/>
  <c r="A6291" i="4"/>
  <c r="C6291" i="4"/>
  <c r="E6291" i="4"/>
  <c r="G6291" i="4"/>
  <c r="A6292" i="4"/>
  <c r="C6292" i="4"/>
  <c r="E6292" i="4"/>
  <c r="G6292" i="4"/>
  <c r="A6293" i="4"/>
  <c r="C6293" i="4"/>
  <c r="E6293" i="4"/>
  <c r="G6293" i="4"/>
  <c r="A6294" i="4"/>
  <c r="C6294" i="4"/>
  <c r="E6294" i="4"/>
  <c r="G6294" i="4"/>
  <c r="A6295" i="4"/>
  <c r="C6295" i="4"/>
  <c r="E6295" i="4"/>
  <c r="G6295" i="4"/>
  <c r="A6296" i="4"/>
  <c r="C6296" i="4"/>
  <c r="E6296" i="4"/>
  <c r="G6296" i="4"/>
  <c r="A6297" i="4"/>
  <c r="C6297" i="4"/>
  <c r="E6297" i="4"/>
  <c r="G6297" i="4"/>
  <c r="A6298" i="4"/>
  <c r="C6298" i="4"/>
  <c r="E6298" i="4"/>
  <c r="G6298" i="4"/>
  <c r="A6299" i="4"/>
  <c r="C6299" i="4"/>
  <c r="E6299" i="4"/>
  <c r="G6299" i="4"/>
  <c r="A6300" i="4"/>
  <c r="C6300" i="4"/>
  <c r="E6300" i="4"/>
  <c r="G6300" i="4"/>
  <c r="A6301" i="4"/>
  <c r="C6301" i="4"/>
  <c r="E6301" i="4"/>
  <c r="G6301" i="4"/>
  <c r="A6302" i="4"/>
  <c r="C6302" i="4"/>
  <c r="E6302" i="4"/>
  <c r="G6302" i="4"/>
  <c r="A6303" i="4"/>
  <c r="C6303" i="4"/>
  <c r="E6303" i="4"/>
  <c r="G6303" i="4"/>
  <c r="A6304" i="4"/>
  <c r="C6304" i="4"/>
  <c r="E6304" i="4"/>
  <c r="G6304" i="4"/>
  <c r="A6305" i="4"/>
  <c r="C6305" i="4"/>
  <c r="E6305" i="4"/>
  <c r="G6305" i="4"/>
  <c r="A6306" i="4"/>
  <c r="C6306" i="4"/>
  <c r="E6306" i="4"/>
  <c r="G6306" i="4"/>
  <c r="A6307" i="4"/>
  <c r="C6307" i="4"/>
  <c r="E6307" i="4"/>
  <c r="G6307" i="4"/>
  <c r="A6308" i="4"/>
  <c r="C6308" i="4"/>
  <c r="E6308" i="4"/>
  <c r="G6308" i="4"/>
  <c r="A6309" i="4"/>
  <c r="C6309" i="4"/>
  <c r="E6309" i="4"/>
  <c r="G6309" i="4"/>
  <c r="A6310" i="4"/>
  <c r="C6310" i="4"/>
  <c r="E6310" i="4"/>
  <c r="G6310" i="4"/>
  <c r="A6311" i="4"/>
  <c r="C6311" i="4"/>
  <c r="E6311" i="4"/>
  <c r="G6311" i="4"/>
  <c r="A6312" i="4"/>
  <c r="C6312" i="4"/>
  <c r="E6312" i="4"/>
  <c r="G6312" i="4"/>
  <c r="A6313" i="4"/>
  <c r="C6313" i="4"/>
  <c r="E6313" i="4"/>
  <c r="G6313" i="4"/>
  <c r="A6314" i="4"/>
  <c r="C6314" i="4"/>
  <c r="E6314" i="4"/>
  <c r="G6314" i="4"/>
  <c r="A6315" i="4"/>
  <c r="C6315" i="4"/>
  <c r="E6315" i="4"/>
  <c r="G6315" i="4"/>
  <c r="A6316" i="4"/>
  <c r="C6316" i="4"/>
  <c r="E6316" i="4"/>
  <c r="G6316" i="4"/>
  <c r="A6317" i="4"/>
  <c r="C6317" i="4"/>
  <c r="E6317" i="4"/>
  <c r="G6317" i="4"/>
  <c r="A6318" i="4"/>
  <c r="C6318" i="4"/>
  <c r="E6318" i="4"/>
  <c r="G6318" i="4"/>
  <c r="A6319" i="4"/>
  <c r="C6319" i="4"/>
  <c r="E6319" i="4"/>
  <c r="G6319" i="4"/>
  <c r="A6320" i="4"/>
  <c r="C6320" i="4"/>
  <c r="E6320" i="4"/>
  <c r="G6320" i="4"/>
  <c r="A6321" i="4"/>
  <c r="C6321" i="4"/>
  <c r="E6321" i="4"/>
  <c r="G6321" i="4"/>
  <c r="A6322" i="4"/>
  <c r="C6322" i="4"/>
  <c r="E6322" i="4"/>
  <c r="G6322" i="4"/>
  <c r="A6323" i="4"/>
  <c r="C6323" i="4"/>
  <c r="E6323" i="4"/>
  <c r="G6323" i="4"/>
  <c r="A6324" i="4"/>
  <c r="C6324" i="4"/>
  <c r="E6324" i="4"/>
  <c r="G6324" i="4"/>
  <c r="A6325" i="4"/>
  <c r="C6325" i="4"/>
  <c r="E6325" i="4"/>
  <c r="G6325" i="4"/>
  <c r="A6326" i="4"/>
  <c r="C6326" i="4"/>
  <c r="E6326" i="4"/>
  <c r="G6326" i="4"/>
  <c r="A6327" i="4"/>
  <c r="C6327" i="4"/>
  <c r="E6327" i="4"/>
  <c r="G6327" i="4"/>
  <c r="A6328" i="4"/>
  <c r="C6328" i="4"/>
  <c r="E6328" i="4"/>
  <c r="G6328" i="4"/>
  <c r="A6329" i="4"/>
  <c r="C6329" i="4"/>
  <c r="E6329" i="4"/>
  <c r="G6329" i="4"/>
  <c r="A6330" i="4"/>
  <c r="C6330" i="4"/>
  <c r="E6330" i="4"/>
  <c r="G6330" i="4"/>
  <c r="A6331" i="4"/>
  <c r="C6331" i="4"/>
  <c r="E6331" i="4"/>
  <c r="G6331" i="4"/>
  <c r="A6332" i="4"/>
  <c r="C6332" i="4"/>
  <c r="E6332" i="4"/>
  <c r="G6332" i="4"/>
  <c r="A6333" i="4"/>
  <c r="C6333" i="4"/>
  <c r="E6333" i="4"/>
  <c r="G6333" i="4"/>
  <c r="A6334" i="4"/>
  <c r="C6334" i="4"/>
  <c r="E6334" i="4"/>
  <c r="G6334" i="4"/>
  <c r="A6335" i="4"/>
  <c r="C6335" i="4"/>
  <c r="E6335" i="4"/>
  <c r="G6335" i="4"/>
  <c r="A6336" i="4"/>
  <c r="C6336" i="4"/>
  <c r="E6336" i="4"/>
  <c r="G6336" i="4"/>
  <c r="A6337" i="4"/>
  <c r="C6337" i="4"/>
  <c r="E6337" i="4"/>
  <c r="G6337" i="4"/>
  <c r="A6338" i="4"/>
  <c r="C6338" i="4"/>
  <c r="E6338" i="4"/>
  <c r="G6338" i="4"/>
  <c r="A6339" i="4"/>
  <c r="C6339" i="4"/>
  <c r="E6339" i="4"/>
  <c r="G6339" i="4"/>
  <c r="A6340" i="4"/>
  <c r="C6340" i="4"/>
  <c r="E6340" i="4"/>
  <c r="G6340" i="4"/>
  <c r="A6341" i="4"/>
  <c r="C6341" i="4"/>
  <c r="E6341" i="4"/>
  <c r="G6341" i="4"/>
  <c r="A6342" i="4"/>
  <c r="C6342" i="4"/>
  <c r="E6342" i="4"/>
  <c r="G6342" i="4"/>
  <c r="A6343" i="4"/>
  <c r="C6343" i="4"/>
  <c r="E6343" i="4"/>
  <c r="G6343" i="4"/>
  <c r="A6344" i="4"/>
  <c r="C6344" i="4"/>
  <c r="E6344" i="4"/>
  <c r="G6344" i="4"/>
  <c r="A6345" i="4"/>
  <c r="C6345" i="4"/>
  <c r="E6345" i="4"/>
  <c r="G6345" i="4"/>
  <c r="A6346" i="4"/>
  <c r="C6346" i="4"/>
  <c r="E6346" i="4"/>
  <c r="G6346" i="4"/>
  <c r="A6347" i="4"/>
  <c r="C6347" i="4"/>
  <c r="E6347" i="4"/>
  <c r="G6347" i="4"/>
  <c r="A6348" i="4"/>
  <c r="C6348" i="4"/>
  <c r="E6348" i="4"/>
  <c r="G6348" i="4"/>
  <c r="A6349" i="4"/>
  <c r="C6349" i="4"/>
  <c r="E6349" i="4"/>
  <c r="G6349" i="4"/>
  <c r="A6350" i="4"/>
  <c r="C6350" i="4"/>
  <c r="E6350" i="4"/>
  <c r="G6350" i="4"/>
  <c r="A6351" i="4"/>
  <c r="C6351" i="4"/>
  <c r="E6351" i="4"/>
  <c r="G6351" i="4"/>
  <c r="A6352" i="4"/>
  <c r="C6352" i="4"/>
  <c r="E6352" i="4"/>
  <c r="G6352" i="4"/>
  <c r="A6353" i="4"/>
  <c r="C6353" i="4"/>
  <c r="E6353" i="4"/>
  <c r="G6353" i="4"/>
  <c r="A6354" i="4"/>
  <c r="C6354" i="4"/>
  <c r="E6354" i="4"/>
  <c r="G6354" i="4"/>
  <c r="A6355" i="4"/>
  <c r="C6355" i="4"/>
  <c r="E6355" i="4"/>
  <c r="G6355" i="4"/>
  <c r="A6356" i="4"/>
  <c r="C6356" i="4"/>
  <c r="E6356" i="4"/>
  <c r="G6356" i="4"/>
  <c r="A6357" i="4"/>
  <c r="C6357" i="4"/>
  <c r="E6357" i="4"/>
  <c r="G6357" i="4"/>
  <c r="A6358" i="4"/>
  <c r="C6358" i="4"/>
  <c r="E6358" i="4"/>
  <c r="G6358" i="4"/>
  <c r="A6359" i="4"/>
  <c r="C6359" i="4"/>
  <c r="E6359" i="4"/>
  <c r="G6359" i="4"/>
  <c r="A6360" i="4"/>
  <c r="C6360" i="4"/>
  <c r="E6360" i="4"/>
  <c r="G6360" i="4"/>
  <c r="A6361" i="4"/>
  <c r="C6361" i="4"/>
  <c r="E6361" i="4"/>
  <c r="G6361" i="4"/>
  <c r="A6362" i="4"/>
  <c r="C6362" i="4"/>
  <c r="E6362" i="4"/>
  <c r="G6362" i="4"/>
  <c r="A6363" i="4"/>
  <c r="C6363" i="4"/>
  <c r="E6363" i="4"/>
  <c r="G6363" i="4"/>
  <c r="A6364" i="4"/>
  <c r="C6364" i="4"/>
  <c r="E6364" i="4"/>
  <c r="G6364" i="4"/>
  <c r="A6365" i="4"/>
  <c r="C6365" i="4"/>
  <c r="E6365" i="4"/>
  <c r="G6365" i="4"/>
  <c r="A6366" i="4"/>
  <c r="C6366" i="4"/>
  <c r="E6366" i="4"/>
  <c r="G6366" i="4"/>
  <c r="A6367" i="4"/>
  <c r="C6367" i="4"/>
  <c r="E6367" i="4"/>
  <c r="G6367" i="4"/>
  <c r="A6368" i="4"/>
  <c r="C6368" i="4"/>
  <c r="E6368" i="4"/>
  <c r="G6368" i="4"/>
  <c r="A6369" i="4"/>
  <c r="C6369" i="4"/>
  <c r="E6369" i="4"/>
  <c r="G6369" i="4"/>
  <c r="A6370" i="4"/>
  <c r="C6370" i="4"/>
  <c r="E6370" i="4"/>
  <c r="G6370" i="4"/>
  <c r="A6371" i="4"/>
  <c r="C6371" i="4"/>
  <c r="E6371" i="4"/>
  <c r="G6371" i="4"/>
  <c r="A6372" i="4"/>
  <c r="C6372" i="4"/>
  <c r="E6372" i="4"/>
  <c r="G6372" i="4"/>
  <c r="A6373" i="4"/>
  <c r="C6373" i="4"/>
  <c r="E6373" i="4"/>
  <c r="G6373" i="4"/>
  <c r="A6374" i="4"/>
  <c r="C6374" i="4"/>
  <c r="E6374" i="4"/>
  <c r="G6374" i="4"/>
  <c r="A6375" i="4"/>
  <c r="C6375" i="4"/>
  <c r="E6375" i="4"/>
  <c r="G6375" i="4"/>
  <c r="A6376" i="4"/>
  <c r="C6376" i="4"/>
  <c r="E6376" i="4"/>
  <c r="G6376" i="4"/>
  <c r="A6377" i="4"/>
  <c r="C6377" i="4"/>
  <c r="E6377" i="4"/>
  <c r="G6377" i="4"/>
  <c r="A6378" i="4"/>
  <c r="C6378" i="4"/>
  <c r="E6378" i="4"/>
  <c r="G6378" i="4"/>
  <c r="A6379" i="4"/>
  <c r="C6379" i="4"/>
  <c r="E6379" i="4"/>
  <c r="G6379" i="4"/>
  <c r="A6380" i="4"/>
  <c r="C6380" i="4"/>
  <c r="E6380" i="4"/>
  <c r="G6380" i="4"/>
  <c r="A6381" i="4"/>
  <c r="C6381" i="4"/>
  <c r="E6381" i="4"/>
  <c r="G6381" i="4"/>
  <c r="A6382" i="4"/>
  <c r="C6382" i="4"/>
  <c r="E6382" i="4"/>
  <c r="G6382" i="4"/>
  <c r="A6383" i="4"/>
  <c r="C6383" i="4"/>
  <c r="E6383" i="4"/>
  <c r="G6383" i="4"/>
  <c r="A6384" i="4"/>
  <c r="C6384" i="4"/>
  <c r="E6384" i="4"/>
  <c r="G6384" i="4"/>
  <c r="A6385" i="4"/>
  <c r="C6385" i="4"/>
  <c r="E6385" i="4"/>
  <c r="G6385" i="4"/>
  <c r="A6386" i="4"/>
  <c r="C6386" i="4"/>
  <c r="E6386" i="4"/>
  <c r="G6386" i="4"/>
  <c r="A6387" i="4"/>
  <c r="C6387" i="4"/>
  <c r="E6387" i="4"/>
  <c r="G6387" i="4"/>
  <c r="A6388" i="4"/>
  <c r="C6388" i="4"/>
  <c r="E6388" i="4"/>
  <c r="G6388" i="4"/>
  <c r="A6389" i="4"/>
  <c r="C6389" i="4"/>
  <c r="E6389" i="4"/>
  <c r="G6389" i="4"/>
  <c r="A6390" i="4"/>
  <c r="C6390" i="4"/>
  <c r="E6390" i="4"/>
  <c r="G6390" i="4"/>
  <c r="A6391" i="4"/>
  <c r="C6391" i="4"/>
  <c r="E6391" i="4"/>
  <c r="G6391" i="4"/>
  <c r="A6392" i="4"/>
  <c r="C6392" i="4"/>
  <c r="E6392" i="4"/>
  <c r="G6392" i="4"/>
  <c r="A6393" i="4"/>
  <c r="C6393" i="4"/>
  <c r="E6393" i="4"/>
  <c r="G6393" i="4"/>
  <c r="A6394" i="4"/>
  <c r="C6394" i="4"/>
  <c r="E6394" i="4"/>
  <c r="G6394" i="4"/>
  <c r="A6395" i="4"/>
  <c r="C6395" i="4"/>
  <c r="E6395" i="4"/>
  <c r="G6395" i="4"/>
  <c r="A6396" i="4"/>
  <c r="C6396" i="4"/>
  <c r="E6396" i="4"/>
  <c r="G6396" i="4"/>
  <c r="A6397" i="4"/>
  <c r="C6397" i="4"/>
  <c r="E6397" i="4"/>
  <c r="G6397" i="4"/>
  <c r="A6398" i="4"/>
  <c r="C6398" i="4"/>
  <c r="E6398" i="4"/>
  <c r="G6398" i="4"/>
  <c r="A6399" i="4"/>
  <c r="C6399" i="4"/>
  <c r="E6399" i="4"/>
  <c r="G6399" i="4"/>
  <c r="A6400" i="4"/>
  <c r="C6400" i="4"/>
  <c r="E6400" i="4"/>
  <c r="G6400" i="4"/>
  <c r="A6401" i="4"/>
  <c r="C6401" i="4"/>
  <c r="E6401" i="4"/>
  <c r="G6401" i="4"/>
  <c r="A6402" i="4"/>
  <c r="C6402" i="4"/>
  <c r="E6402" i="4"/>
  <c r="G6402" i="4"/>
  <c r="A6403" i="4"/>
  <c r="C6403" i="4"/>
  <c r="E6403" i="4"/>
  <c r="G6403" i="4"/>
  <c r="A6404" i="4"/>
  <c r="C6404" i="4"/>
  <c r="E6404" i="4"/>
  <c r="G6404" i="4"/>
  <c r="A6405" i="4"/>
  <c r="C6405" i="4"/>
  <c r="E6405" i="4"/>
  <c r="G6405" i="4"/>
  <c r="A6406" i="4"/>
  <c r="C6406" i="4"/>
  <c r="E6406" i="4"/>
  <c r="G6406" i="4"/>
  <c r="A6407" i="4"/>
  <c r="C6407" i="4"/>
  <c r="E6407" i="4"/>
  <c r="G6407" i="4"/>
  <c r="A6408" i="4"/>
  <c r="C6408" i="4"/>
  <c r="E6408" i="4"/>
  <c r="G6408" i="4"/>
  <c r="A6409" i="4"/>
  <c r="C6409" i="4"/>
  <c r="E6409" i="4"/>
  <c r="G6409" i="4"/>
  <c r="A6410" i="4"/>
  <c r="C6410" i="4"/>
  <c r="E6410" i="4"/>
  <c r="G6410" i="4"/>
  <c r="A6411" i="4"/>
  <c r="C6411" i="4"/>
  <c r="E6411" i="4"/>
  <c r="G6411" i="4"/>
  <c r="A6412" i="4"/>
  <c r="C6412" i="4"/>
  <c r="E6412" i="4"/>
  <c r="G6412" i="4"/>
  <c r="A6413" i="4"/>
  <c r="C6413" i="4"/>
  <c r="E6413" i="4"/>
  <c r="G6413" i="4"/>
  <c r="A6414" i="4"/>
  <c r="C6414" i="4"/>
  <c r="E6414" i="4"/>
  <c r="G6414" i="4"/>
  <c r="A6415" i="4"/>
  <c r="C6415" i="4"/>
  <c r="E6415" i="4"/>
  <c r="G6415" i="4"/>
  <c r="A6416" i="4"/>
  <c r="C6416" i="4"/>
  <c r="E6416" i="4"/>
  <c r="G6416" i="4"/>
  <c r="A6417" i="4"/>
  <c r="C6417" i="4"/>
  <c r="E6417" i="4"/>
  <c r="G6417" i="4"/>
  <c r="A6418" i="4"/>
  <c r="C6418" i="4"/>
  <c r="E6418" i="4"/>
  <c r="G6418" i="4"/>
  <c r="A6419" i="4"/>
  <c r="C6419" i="4"/>
  <c r="E6419" i="4"/>
  <c r="G6419" i="4"/>
  <c r="A6420" i="4"/>
  <c r="C6420" i="4"/>
  <c r="E6420" i="4"/>
  <c r="G6420" i="4"/>
  <c r="A6421" i="4"/>
  <c r="C6421" i="4"/>
  <c r="E6421" i="4"/>
  <c r="G6421" i="4"/>
  <c r="A6422" i="4"/>
  <c r="C6422" i="4"/>
  <c r="E6422" i="4"/>
  <c r="G6422" i="4"/>
  <c r="A6423" i="4"/>
  <c r="C6423" i="4"/>
  <c r="E6423" i="4"/>
  <c r="G6423" i="4"/>
  <c r="A6424" i="4"/>
  <c r="C6424" i="4"/>
  <c r="E6424" i="4"/>
  <c r="G6424" i="4"/>
  <c r="A6425" i="4"/>
  <c r="C6425" i="4"/>
  <c r="E6425" i="4"/>
  <c r="G6425" i="4"/>
  <c r="A6426" i="4"/>
  <c r="C6426" i="4"/>
  <c r="E6426" i="4"/>
  <c r="G6426" i="4"/>
  <c r="A6427" i="4"/>
  <c r="C6427" i="4"/>
  <c r="E6427" i="4"/>
  <c r="G6427" i="4"/>
  <c r="A6428" i="4"/>
  <c r="C6428" i="4"/>
  <c r="E6428" i="4"/>
  <c r="G6428" i="4"/>
  <c r="A6429" i="4"/>
  <c r="C6429" i="4"/>
  <c r="E6429" i="4"/>
  <c r="G6429" i="4"/>
  <c r="A6430" i="4"/>
  <c r="C6430" i="4"/>
  <c r="E6430" i="4"/>
  <c r="G6430" i="4"/>
  <c r="A6431" i="4"/>
  <c r="C6431" i="4"/>
  <c r="E6431" i="4"/>
  <c r="G6431" i="4"/>
  <c r="A6432" i="4"/>
  <c r="C6432" i="4"/>
  <c r="E6432" i="4"/>
  <c r="G6432" i="4"/>
  <c r="A6433" i="4"/>
  <c r="C6433" i="4"/>
  <c r="E6433" i="4"/>
  <c r="G6433" i="4"/>
  <c r="A6434" i="4"/>
  <c r="C6434" i="4"/>
  <c r="E6434" i="4"/>
  <c r="G6434" i="4"/>
  <c r="A6435" i="4"/>
  <c r="C6435" i="4"/>
  <c r="E6435" i="4"/>
  <c r="G6435" i="4"/>
  <c r="A6436" i="4"/>
  <c r="C6436" i="4"/>
  <c r="E6436" i="4"/>
  <c r="G6436" i="4"/>
  <c r="A6437" i="4"/>
  <c r="C6437" i="4"/>
  <c r="E6437" i="4"/>
  <c r="G6437" i="4"/>
  <c r="A6438" i="4"/>
  <c r="C6438" i="4"/>
  <c r="E6438" i="4"/>
  <c r="G6438" i="4"/>
  <c r="A6439" i="4"/>
  <c r="C6439" i="4"/>
  <c r="E6439" i="4"/>
  <c r="G6439" i="4"/>
  <c r="A6440" i="4"/>
  <c r="C6440" i="4"/>
  <c r="E6440" i="4"/>
  <c r="G6440" i="4"/>
  <c r="A6441" i="4"/>
  <c r="C6441" i="4"/>
  <c r="E6441" i="4"/>
  <c r="G6441" i="4"/>
  <c r="A6442" i="4"/>
  <c r="C6442" i="4"/>
  <c r="E6442" i="4"/>
  <c r="G6442" i="4"/>
  <c r="A6443" i="4"/>
  <c r="C6443" i="4"/>
  <c r="E6443" i="4"/>
  <c r="G6443" i="4"/>
  <c r="A6444" i="4"/>
  <c r="C6444" i="4"/>
  <c r="E6444" i="4"/>
  <c r="G6444" i="4"/>
  <c r="A6445" i="4"/>
  <c r="C6445" i="4"/>
  <c r="E6445" i="4"/>
  <c r="G6445" i="4"/>
  <c r="A6446" i="4"/>
  <c r="C6446" i="4"/>
  <c r="E6446" i="4"/>
  <c r="G6446" i="4"/>
  <c r="A6447" i="4"/>
  <c r="C6447" i="4"/>
  <c r="E6447" i="4"/>
  <c r="G6447" i="4"/>
  <c r="A6448" i="4"/>
  <c r="C6448" i="4"/>
  <c r="E6448" i="4"/>
  <c r="G6448" i="4"/>
  <c r="A6449" i="4"/>
  <c r="C6449" i="4"/>
  <c r="E6449" i="4"/>
  <c r="G6449" i="4"/>
  <c r="A6450" i="4"/>
  <c r="C6450" i="4"/>
  <c r="E6450" i="4"/>
  <c r="G6450" i="4"/>
  <c r="A6451" i="4"/>
  <c r="C6451" i="4"/>
  <c r="E6451" i="4"/>
  <c r="G6451" i="4"/>
  <c r="A6452" i="4"/>
  <c r="C6452" i="4"/>
  <c r="E6452" i="4"/>
  <c r="G6452" i="4"/>
  <c r="A6453" i="4"/>
  <c r="C6453" i="4"/>
  <c r="E6453" i="4"/>
  <c r="G6453" i="4"/>
  <c r="A6454" i="4"/>
  <c r="C6454" i="4"/>
  <c r="E6454" i="4"/>
  <c r="G6454" i="4"/>
  <c r="A6455" i="4"/>
  <c r="C6455" i="4"/>
  <c r="E6455" i="4"/>
  <c r="G6455" i="4"/>
  <c r="A6456" i="4"/>
  <c r="C6456" i="4"/>
  <c r="E6456" i="4"/>
  <c r="G6456" i="4"/>
  <c r="A6457" i="4"/>
  <c r="C6457" i="4"/>
  <c r="E6457" i="4"/>
  <c r="G6457" i="4"/>
  <c r="A6458" i="4"/>
  <c r="C6458" i="4"/>
  <c r="E6458" i="4"/>
  <c r="G6458" i="4"/>
  <c r="A6459" i="4"/>
  <c r="C6459" i="4"/>
  <c r="E6459" i="4"/>
  <c r="G6459" i="4"/>
  <c r="A6460" i="4"/>
  <c r="C6460" i="4"/>
  <c r="E6460" i="4"/>
  <c r="G6460" i="4"/>
  <c r="A6461" i="4"/>
  <c r="C6461" i="4"/>
  <c r="E6461" i="4"/>
  <c r="G6461" i="4"/>
  <c r="A6462" i="4"/>
  <c r="C6462" i="4"/>
  <c r="E6462" i="4"/>
  <c r="G6462" i="4"/>
  <c r="A6463" i="4"/>
  <c r="C6463" i="4"/>
  <c r="E6463" i="4"/>
  <c r="G6463" i="4"/>
  <c r="A6464" i="4"/>
  <c r="C6464" i="4"/>
  <c r="E6464" i="4"/>
  <c r="G6464" i="4"/>
  <c r="A6465" i="4"/>
  <c r="C6465" i="4"/>
  <c r="E6465" i="4"/>
  <c r="G6465" i="4"/>
  <c r="A6466" i="4"/>
  <c r="C6466" i="4"/>
  <c r="E6466" i="4"/>
  <c r="G6466" i="4"/>
  <c r="A6467" i="4"/>
  <c r="C6467" i="4"/>
  <c r="E6467" i="4"/>
  <c r="G6467" i="4"/>
  <c r="A6468" i="4"/>
  <c r="C6468" i="4"/>
  <c r="E6468" i="4"/>
  <c r="G6468" i="4"/>
  <c r="A6469" i="4"/>
  <c r="C6469" i="4"/>
  <c r="E6469" i="4"/>
  <c r="G6469" i="4"/>
  <c r="A6470" i="4"/>
  <c r="C6470" i="4"/>
  <c r="E6470" i="4"/>
  <c r="G6470" i="4"/>
  <c r="A6471" i="4"/>
  <c r="C6471" i="4"/>
  <c r="E6471" i="4"/>
  <c r="G6471" i="4"/>
  <c r="A6472" i="4"/>
  <c r="C6472" i="4"/>
  <c r="E6472" i="4"/>
  <c r="G6472" i="4"/>
  <c r="A6473" i="4"/>
  <c r="C6473" i="4"/>
  <c r="E6473" i="4"/>
  <c r="G6473" i="4"/>
  <c r="A6474" i="4"/>
  <c r="C6474" i="4"/>
  <c r="E6474" i="4"/>
  <c r="G6474" i="4"/>
  <c r="A6475" i="4"/>
  <c r="C6475" i="4"/>
  <c r="E6475" i="4"/>
  <c r="G6475" i="4"/>
  <c r="A6476" i="4"/>
  <c r="C6476" i="4"/>
  <c r="E6476" i="4"/>
  <c r="G6476" i="4"/>
  <c r="A6477" i="4"/>
  <c r="C6477" i="4"/>
  <c r="E6477" i="4"/>
  <c r="G6477" i="4"/>
  <c r="A6478" i="4"/>
  <c r="C6478" i="4"/>
  <c r="E6478" i="4"/>
  <c r="G6478" i="4"/>
  <c r="A6479" i="4"/>
  <c r="C6479" i="4"/>
  <c r="E6479" i="4"/>
  <c r="G6479" i="4"/>
  <c r="A6480" i="4"/>
  <c r="C6480" i="4"/>
  <c r="E6480" i="4"/>
  <c r="G6480" i="4"/>
  <c r="A6481" i="4"/>
  <c r="C6481" i="4"/>
  <c r="E6481" i="4"/>
  <c r="G6481" i="4"/>
  <c r="A6482" i="4"/>
  <c r="C6482" i="4"/>
  <c r="E6482" i="4"/>
  <c r="G6482" i="4"/>
  <c r="A6483" i="4"/>
  <c r="C6483" i="4"/>
  <c r="E6483" i="4"/>
  <c r="G6483" i="4"/>
  <c r="A6484" i="4"/>
  <c r="C6484" i="4"/>
  <c r="E6484" i="4"/>
  <c r="G6484" i="4"/>
  <c r="A6485" i="4"/>
  <c r="C6485" i="4"/>
  <c r="E6485" i="4"/>
  <c r="G6485" i="4"/>
  <c r="A6486" i="4"/>
  <c r="C6486" i="4"/>
  <c r="E6486" i="4"/>
  <c r="G6486" i="4"/>
  <c r="A6487" i="4"/>
  <c r="C6487" i="4"/>
  <c r="E6487" i="4"/>
  <c r="G6487" i="4"/>
  <c r="A6488" i="4"/>
  <c r="C6488" i="4"/>
  <c r="E6488" i="4"/>
  <c r="G6488" i="4"/>
  <c r="A6489" i="4"/>
  <c r="C6489" i="4"/>
  <c r="E6489" i="4"/>
  <c r="G6489" i="4"/>
  <c r="A6490" i="4"/>
  <c r="C6490" i="4"/>
  <c r="E6490" i="4"/>
  <c r="G6490" i="4"/>
  <c r="A6491" i="4"/>
  <c r="C6491" i="4"/>
  <c r="E6491" i="4"/>
  <c r="G6491" i="4"/>
  <c r="A6492" i="4"/>
  <c r="C6492" i="4"/>
  <c r="E6492" i="4"/>
  <c r="G6492" i="4"/>
  <c r="A6493" i="4"/>
  <c r="C6493" i="4"/>
  <c r="E6493" i="4"/>
  <c r="G6493" i="4"/>
  <c r="A6494" i="4"/>
  <c r="C6494" i="4"/>
  <c r="E6494" i="4"/>
  <c r="G6494" i="4"/>
  <c r="A6495" i="4"/>
  <c r="C6495" i="4"/>
  <c r="E6495" i="4"/>
  <c r="G6495" i="4"/>
  <c r="A6496" i="4"/>
  <c r="C6496" i="4"/>
  <c r="E6496" i="4"/>
  <c r="G6496" i="4"/>
  <c r="A6497" i="4"/>
  <c r="C6497" i="4"/>
  <c r="E6497" i="4"/>
  <c r="G6497" i="4"/>
  <c r="A6498" i="4"/>
  <c r="C6498" i="4"/>
  <c r="E6498" i="4"/>
  <c r="G6498" i="4"/>
  <c r="A6499" i="4"/>
  <c r="C6499" i="4"/>
  <c r="E6499" i="4"/>
  <c r="G6499" i="4"/>
  <c r="A6500" i="4"/>
  <c r="C6500" i="4"/>
  <c r="E6500" i="4"/>
  <c r="G6500" i="4"/>
  <c r="A6501" i="4"/>
  <c r="C6501" i="4"/>
  <c r="E6501" i="4"/>
  <c r="G6501" i="4"/>
  <c r="A6502" i="4"/>
  <c r="C6502" i="4"/>
  <c r="E6502" i="4"/>
  <c r="G6502" i="4"/>
  <c r="A6503" i="4"/>
  <c r="C6503" i="4"/>
  <c r="E6503" i="4"/>
  <c r="G6503" i="4"/>
  <c r="A6504" i="4"/>
  <c r="C6504" i="4"/>
  <c r="E6504" i="4"/>
  <c r="G6504" i="4"/>
  <c r="A6505" i="4"/>
  <c r="C6505" i="4"/>
  <c r="E6505" i="4"/>
  <c r="G6505" i="4"/>
  <c r="A6506" i="4"/>
  <c r="C6506" i="4"/>
  <c r="E6506" i="4"/>
  <c r="G6506" i="4"/>
  <c r="A6507" i="4"/>
  <c r="C6507" i="4"/>
  <c r="E6507" i="4"/>
  <c r="G6507" i="4"/>
  <c r="A6508" i="4"/>
  <c r="C6508" i="4"/>
  <c r="E6508" i="4"/>
  <c r="G6508" i="4"/>
  <c r="A6509" i="4"/>
  <c r="C6509" i="4"/>
  <c r="E6509" i="4"/>
  <c r="G6509" i="4"/>
  <c r="A6510" i="4"/>
  <c r="C6510" i="4"/>
  <c r="E6510" i="4"/>
  <c r="G6510" i="4"/>
  <c r="A6511" i="4"/>
  <c r="C6511" i="4"/>
  <c r="E6511" i="4"/>
  <c r="G6511" i="4"/>
  <c r="A6512" i="4"/>
  <c r="C6512" i="4"/>
  <c r="E6512" i="4"/>
  <c r="G6512" i="4"/>
  <c r="A6513" i="4"/>
  <c r="C6513" i="4"/>
  <c r="E6513" i="4"/>
  <c r="G6513" i="4"/>
  <c r="A6514" i="4"/>
  <c r="C6514" i="4"/>
  <c r="E6514" i="4"/>
  <c r="G6514" i="4"/>
  <c r="A6515" i="4"/>
  <c r="C6515" i="4"/>
  <c r="E6515" i="4"/>
  <c r="G6515" i="4"/>
  <c r="A6516" i="4"/>
  <c r="C6516" i="4"/>
  <c r="E6516" i="4"/>
  <c r="G6516" i="4"/>
  <c r="A6517" i="4"/>
  <c r="C6517" i="4"/>
  <c r="E6517" i="4"/>
  <c r="G6517" i="4"/>
  <c r="A6518" i="4"/>
  <c r="C6518" i="4"/>
  <c r="E6518" i="4"/>
  <c r="G6518" i="4"/>
  <c r="A6519" i="4"/>
  <c r="C6519" i="4"/>
  <c r="E6519" i="4"/>
  <c r="G6519" i="4"/>
  <c r="A6520" i="4"/>
  <c r="C6520" i="4"/>
  <c r="E6520" i="4"/>
  <c r="G6520" i="4"/>
  <c r="A6521" i="4"/>
  <c r="C6521" i="4"/>
  <c r="E6521" i="4"/>
  <c r="G6521" i="4"/>
  <c r="A6522" i="4"/>
  <c r="C6522" i="4"/>
  <c r="E6522" i="4"/>
  <c r="G6522" i="4"/>
  <c r="A6523" i="4"/>
  <c r="C6523" i="4"/>
  <c r="E6523" i="4"/>
  <c r="G6523" i="4"/>
  <c r="A6524" i="4"/>
  <c r="C6524" i="4"/>
  <c r="E6524" i="4"/>
  <c r="G6524" i="4"/>
  <c r="A6525" i="4"/>
  <c r="C6525" i="4"/>
  <c r="E6525" i="4"/>
  <c r="G6525" i="4"/>
  <c r="A6526" i="4"/>
  <c r="C6526" i="4"/>
  <c r="E6526" i="4"/>
  <c r="G6526" i="4"/>
  <c r="A6527" i="4"/>
  <c r="C6527" i="4"/>
  <c r="E6527" i="4"/>
  <c r="G6527" i="4"/>
  <c r="A6528" i="4"/>
  <c r="C6528" i="4"/>
  <c r="E6528" i="4"/>
  <c r="G6528" i="4"/>
  <c r="A6529" i="4"/>
  <c r="C6529" i="4"/>
  <c r="E6529" i="4"/>
  <c r="G6529" i="4"/>
  <c r="A6530" i="4"/>
  <c r="C6530" i="4"/>
  <c r="E6530" i="4"/>
  <c r="G6530" i="4"/>
  <c r="A6531" i="4"/>
  <c r="C6531" i="4"/>
  <c r="E6531" i="4"/>
  <c r="G6531" i="4"/>
  <c r="A6532" i="4"/>
  <c r="C6532" i="4"/>
  <c r="E6532" i="4"/>
  <c r="G6532" i="4"/>
  <c r="A6533" i="4"/>
  <c r="C6533" i="4"/>
  <c r="E6533" i="4"/>
  <c r="G6533" i="4"/>
  <c r="A6534" i="4"/>
  <c r="C6534" i="4"/>
  <c r="E6534" i="4"/>
  <c r="G6534" i="4"/>
  <c r="A6535" i="4"/>
  <c r="C6535" i="4"/>
  <c r="E6535" i="4"/>
  <c r="G6535" i="4"/>
  <c r="A6536" i="4"/>
  <c r="C6536" i="4"/>
  <c r="E6536" i="4"/>
  <c r="G6536" i="4"/>
  <c r="A6537" i="4"/>
  <c r="C6537" i="4"/>
  <c r="E6537" i="4"/>
  <c r="G6537" i="4"/>
  <c r="A6538" i="4"/>
  <c r="C6538" i="4"/>
  <c r="E6538" i="4"/>
  <c r="G6538" i="4"/>
  <c r="A6539" i="4"/>
  <c r="C6539" i="4"/>
  <c r="E6539" i="4"/>
  <c r="G6539" i="4"/>
  <c r="A6540" i="4"/>
  <c r="C6540" i="4"/>
  <c r="E6540" i="4"/>
  <c r="G6540" i="4"/>
  <c r="A6541" i="4"/>
  <c r="C6541" i="4"/>
  <c r="E6541" i="4"/>
  <c r="G6541" i="4"/>
  <c r="A6542" i="4"/>
  <c r="C6542" i="4"/>
  <c r="E6542" i="4"/>
  <c r="G6542" i="4"/>
  <c r="A6543" i="4"/>
  <c r="C6543" i="4"/>
  <c r="E6543" i="4"/>
  <c r="G6543" i="4"/>
  <c r="A6544" i="4"/>
  <c r="C6544" i="4"/>
  <c r="E6544" i="4"/>
  <c r="G6544" i="4"/>
  <c r="A6545" i="4"/>
  <c r="C6545" i="4"/>
  <c r="E6545" i="4"/>
  <c r="G6545" i="4"/>
  <c r="A6546" i="4"/>
  <c r="C6546" i="4"/>
  <c r="E6546" i="4"/>
  <c r="G6546" i="4"/>
  <c r="A6547" i="4"/>
  <c r="C6547" i="4"/>
  <c r="E6547" i="4"/>
  <c r="G6547" i="4"/>
  <c r="A6548" i="4"/>
  <c r="C6548" i="4"/>
  <c r="E6548" i="4"/>
  <c r="G6548" i="4"/>
  <c r="A6549" i="4"/>
  <c r="C6549" i="4"/>
  <c r="E6549" i="4"/>
  <c r="G6549" i="4"/>
  <c r="A6550" i="4"/>
  <c r="C6550" i="4"/>
  <c r="E6550" i="4"/>
  <c r="G6550" i="4"/>
  <c r="A6551" i="4"/>
  <c r="C6551" i="4"/>
  <c r="E6551" i="4"/>
  <c r="G6551" i="4"/>
  <c r="A6552" i="4"/>
  <c r="C6552" i="4"/>
  <c r="E6552" i="4"/>
  <c r="G6552" i="4"/>
  <c r="A6553" i="4"/>
  <c r="C6553" i="4"/>
  <c r="E6553" i="4"/>
  <c r="G6553" i="4"/>
  <c r="A6554" i="4"/>
  <c r="C6554" i="4"/>
  <c r="E6554" i="4"/>
  <c r="G6554" i="4"/>
  <c r="A6555" i="4"/>
  <c r="C6555" i="4"/>
  <c r="E6555" i="4"/>
  <c r="G6555" i="4"/>
  <c r="A6556" i="4"/>
  <c r="C6556" i="4"/>
  <c r="E6556" i="4"/>
  <c r="G6556" i="4"/>
  <c r="A6557" i="4"/>
  <c r="C6557" i="4"/>
  <c r="E6557" i="4"/>
  <c r="G6557" i="4"/>
  <c r="A6558" i="4"/>
  <c r="C6558" i="4"/>
  <c r="E6558" i="4"/>
  <c r="G6558" i="4"/>
  <c r="A6559" i="4"/>
  <c r="C6559" i="4"/>
  <c r="E6559" i="4"/>
  <c r="G6559" i="4"/>
  <c r="A6560" i="4"/>
  <c r="C6560" i="4"/>
  <c r="E6560" i="4"/>
  <c r="G6560" i="4"/>
  <c r="A6561" i="4"/>
  <c r="C6561" i="4"/>
  <c r="E6561" i="4"/>
  <c r="G6561" i="4"/>
  <c r="A6562" i="4"/>
  <c r="C6562" i="4"/>
  <c r="E6562" i="4"/>
  <c r="G6562" i="4"/>
  <c r="A6563" i="4"/>
  <c r="C6563" i="4"/>
  <c r="E6563" i="4"/>
  <c r="G6563" i="4"/>
  <c r="A6564" i="4"/>
  <c r="C6564" i="4"/>
  <c r="E6564" i="4"/>
  <c r="G6564" i="4"/>
  <c r="A6565" i="4"/>
  <c r="C6565" i="4"/>
  <c r="E6565" i="4"/>
  <c r="G6565" i="4"/>
  <c r="A6566" i="4"/>
  <c r="C6566" i="4"/>
  <c r="E6566" i="4"/>
  <c r="G6566" i="4"/>
  <c r="A6567" i="4"/>
  <c r="C6567" i="4"/>
  <c r="E6567" i="4"/>
  <c r="G6567" i="4"/>
  <c r="A6568" i="4"/>
  <c r="C6568" i="4"/>
  <c r="E6568" i="4"/>
  <c r="G6568" i="4"/>
  <c r="A6569" i="4"/>
  <c r="C6569" i="4"/>
  <c r="E6569" i="4"/>
  <c r="G6569" i="4"/>
  <c r="A6570" i="4"/>
  <c r="C6570" i="4"/>
  <c r="E6570" i="4"/>
  <c r="G6570" i="4"/>
  <c r="A6571" i="4"/>
  <c r="C6571" i="4"/>
  <c r="E6571" i="4"/>
  <c r="G6571" i="4"/>
  <c r="A6572" i="4"/>
  <c r="C6572" i="4"/>
  <c r="E6572" i="4"/>
  <c r="G6572" i="4"/>
  <c r="A6573" i="4"/>
  <c r="C6573" i="4"/>
  <c r="E6573" i="4"/>
  <c r="G6573" i="4"/>
  <c r="A6574" i="4"/>
  <c r="C6574" i="4"/>
  <c r="E6574" i="4"/>
  <c r="G6574" i="4"/>
  <c r="A6575" i="4"/>
  <c r="C6575" i="4"/>
  <c r="E6575" i="4"/>
  <c r="G6575" i="4"/>
  <c r="A6576" i="4"/>
  <c r="C6576" i="4"/>
  <c r="E6576" i="4"/>
  <c r="G6576" i="4"/>
  <c r="A6577" i="4"/>
  <c r="C6577" i="4"/>
  <c r="E6577" i="4"/>
  <c r="G6577" i="4"/>
  <c r="A6578" i="4"/>
  <c r="C6578" i="4"/>
  <c r="E6578" i="4"/>
  <c r="G6578" i="4"/>
  <c r="A6579" i="4"/>
  <c r="C6579" i="4"/>
  <c r="E6579" i="4"/>
  <c r="G6579" i="4"/>
  <c r="A6580" i="4"/>
  <c r="C6580" i="4"/>
  <c r="E6580" i="4"/>
  <c r="G6580" i="4"/>
  <c r="A6581" i="4"/>
  <c r="C6581" i="4"/>
  <c r="E6581" i="4"/>
  <c r="G6581" i="4"/>
  <c r="A6582" i="4"/>
  <c r="C6582" i="4"/>
  <c r="E6582" i="4"/>
  <c r="G6582" i="4"/>
  <c r="A6583" i="4"/>
  <c r="C6583" i="4"/>
  <c r="E6583" i="4"/>
  <c r="G6583" i="4"/>
  <c r="A6584" i="4"/>
  <c r="C6584" i="4"/>
  <c r="E6584" i="4"/>
  <c r="G6584" i="4"/>
  <c r="A6585" i="4"/>
  <c r="C6585" i="4"/>
  <c r="E6585" i="4"/>
  <c r="G6585" i="4"/>
  <c r="A6586" i="4"/>
  <c r="C6586" i="4"/>
  <c r="E6586" i="4"/>
  <c r="G6586" i="4"/>
  <c r="A6587" i="4"/>
  <c r="C6587" i="4"/>
  <c r="E6587" i="4"/>
  <c r="G6587" i="4"/>
  <c r="A6588" i="4"/>
  <c r="C6588" i="4"/>
  <c r="E6588" i="4"/>
  <c r="G6588" i="4"/>
  <c r="A6589" i="4"/>
  <c r="C6589" i="4"/>
  <c r="E6589" i="4"/>
  <c r="G6589" i="4"/>
  <c r="A6590" i="4"/>
  <c r="C6590" i="4"/>
  <c r="E6590" i="4"/>
  <c r="G6590" i="4"/>
  <c r="A6591" i="4"/>
  <c r="C6591" i="4"/>
  <c r="E6591" i="4"/>
  <c r="G6591" i="4"/>
  <c r="A6592" i="4"/>
  <c r="C6592" i="4"/>
  <c r="E6592" i="4"/>
  <c r="G6592" i="4"/>
  <c r="A6593" i="4"/>
  <c r="C6593" i="4"/>
  <c r="E6593" i="4"/>
  <c r="G6593" i="4"/>
  <c r="A6594" i="4"/>
  <c r="C6594" i="4"/>
  <c r="E6594" i="4"/>
  <c r="G6594" i="4"/>
  <c r="A6595" i="4"/>
  <c r="C6595" i="4"/>
  <c r="E6595" i="4"/>
  <c r="G6595" i="4"/>
  <c r="A6596" i="4"/>
  <c r="C6596" i="4"/>
  <c r="E6596" i="4"/>
  <c r="G6596" i="4"/>
  <c r="A6597" i="4"/>
  <c r="C6597" i="4"/>
  <c r="E6597" i="4"/>
  <c r="G6597" i="4"/>
  <c r="A6598" i="4"/>
  <c r="C6598" i="4"/>
  <c r="E6598" i="4"/>
  <c r="G6598" i="4"/>
  <c r="A6599" i="4"/>
  <c r="C6599" i="4"/>
  <c r="E6599" i="4"/>
  <c r="G6599" i="4"/>
  <c r="A6600" i="4"/>
  <c r="C6600" i="4"/>
  <c r="E6600" i="4"/>
  <c r="G6600" i="4"/>
  <c r="A6601" i="4"/>
  <c r="C6601" i="4"/>
  <c r="E6601" i="4"/>
  <c r="G6601" i="4"/>
  <c r="A6602" i="4"/>
  <c r="C6602" i="4"/>
  <c r="E6602" i="4"/>
  <c r="G6602" i="4"/>
  <c r="A6603" i="4"/>
  <c r="C6603" i="4"/>
  <c r="E6603" i="4"/>
  <c r="G6603" i="4"/>
  <c r="A6604" i="4"/>
  <c r="C6604" i="4"/>
  <c r="E6604" i="4"/>
  <c r="G6604" i="4"/>
  <c r="A6605" i="4"/>
  <c r="C6605" i="4"/>
  <c r="E6605" i="4"/>
  <c r="G6605" i="4"/>
  <c r="A6606" i="4"/>
  <c r="C6606" i="4"/>
  <c r="E6606" i="4"/>
  <c r="G6606" i="4"/>
  <c r="A6607" i="4"/>
  <c r="C6607" i="4"/>
  <c r="E6607" i="4"/>
  <c r="G6607" i="4"/>
  <c r="A6608" i="4"/>
  <c r="C6608" i="4"/>
  <c r="E6608" i="4"/>
  <c r="G6608" i="4"/>
  <c r="A6609" i="4"/>
  <c r="C6609" i="4"/>
  <c r="E6609" i="4"/>
  <c r="G6609" i="4"/>
  <c r="A6610" i="4"/>
  <c r="C6610" i="4"/>
  <c r="E6610" i="4"/>
  <c r="G6610" i="4"/>
  <c r="A6611" i="4"/>
  <c r="C6611" i="4"/>
  <c r="E6611" i="4"/>
  <c r="G6611" i="4"/>
  <c r="A6612" i="4"/>
  <c r="C6612" i="4"/>
  <c r="E6612" i="4"/>
  <c r="G6612" i="4"/>
  <c r="A6613" i="4"/>
  <c r="C6613" i="4"/>
  <c r="E6613" i="4"/>
  <c r="G6613" i="4"/>
  <c r="A6614" i="4"/>
  <c r="C6614" i="4"/>
  <c r="E6614" i="4"/>
  <c r="G6614" i="4"/>
  <c r="A6615" i="4"/>
  <c r="C6615" i="4"/>
  <c r="E6615" i="4"/>
  <c r="G6615" i="4"/>
  <c r="A6616" i="4"/>
  <c r="C6616" i="4"/>
  <c r="E6616" i="4"/>
  <c r="G6616" i="4"/>
  <c r="A6617" i="4"/>
  <c r="C6617" i="4"/>
  <c r="E6617" i="4"/>
  <c r="G6617" i="4"/>
  <c r="A6618" i="4"/>
  <c r="C6618" i="4"/>
  <c r="E6618" i="4"/>
  <c r="G6618" i="4"/>
  <c r="A6619" i="4"/>
  <c r="C6619" i="4"/>
  <c r="E6619" i="4"/>
  <c r="G6619" i="4"/>
  <c r="A6620" i="4"/>
  <c r="C6620" i="4"/>
  <c r="E6620" i="4"/>
  <c r="G6620" i="4"/>
  <c r="A6621" i="4"/>
  <c r="C6621" i="4"/>
  <c r="E6621" i="4"/>
  <c r="G6621" i="4"/>
  <c r="A6622" i="4"/>
  <c r="C6622" i="4"/>
  <c r="E6622" i="4"/>
  <c r="G6622" i="4"/>
  <c r="A6623" i="4"/>
  <c r="C6623" i="4"/>
  <c r="E6623" i="4"/>
  <c r="G6623" i="4"/>
  <c r="A6624" i="4"/>
  <c r="C6624" i="4"/>
  <c r="E6624" i="4"/>
  <c r="G6624" i="4"/>
  <c r="A6625" i="4"/>
  <c r="C6625" i="4"/>
  <c r="E6625" i="4"/>
  <c r="G6625" i="4"/>
  <c r="A6626" i="4"/>
  <c r="C6626" i="4"/>
  <c r="E6626" i="4"/>
  <c r="G6626" i="4"/>
  <c r="A6627" i="4"/>
  <c r="C6627" i="4"/>
  <c r="E6627" i="4"/>
  <c r="G6627" i="4"/>
  <c r="A6628" i="4"/>
  <c r="C6628" i="4"/>
  <c r="E6628" i="4"/>
  <c r="G6628" i="4"/>
  <c r="A6629" i="4"/>
  <c r="C6629" i="4"/>
  <c r="E6629" i="4"/>
  <c r="G6629" i="4"/>
  <c r="A6630" i="4"/>
  <c r="C6630" i="4"/>
  <c r="E6630" i="4"/>
  <c r="G6630" i="4"/>
  <c r="A6631" i="4"/>
  <c r="C6631" i="4"/>
  <c r="E6631" i="4"/>
  <c r="G6631" i="4"/>
  <c r="A6632" i="4"/>
  <c r="C6632" i="4"/>
  <c r="E6632" i="4"/>
  <c r="G6632" i="4"/>
  <c r="A6633" i="4"/>
  <c r="C6633" i="4"/>
  <c r="E6633" i="4"/>
  <c r="G6633" i="4"/>
  <c r="A6634" i="4"/>
  <c r="C6634" i="4"/>
  <c r="E6634" i="4"/>
  <c r="G6634" i="4"/>
  <c r="A6635" i="4"/>
  <c r="C6635" i="4"/>
  <c r="E6635" i="4"/>
  <c r="G6635" i="4"/>
  <c r="A6636" i="4"/>
  <c r="C6636" i="4"/>
  <c r="E6636" i="4"/>
  <c r="G6636" i="4"/>
  <c r="A6637" i="4"/>
  <c r="C6637" i="4"/>
  <c r="E6637" i="4"/>
  <c r="G6637" i="4"/>
  <c r="A6638" i="4"/>
  <c r="C6638" i="4"/>
  <c r="E6638" i="4"/>
  <c r="G6638" i="4"/>
  <c r="A6639" i="4"/>
  <c r="C6639" i="4"/>
  <c r="E6639" i="4"/>
  <c r="G6639" i="4"/>
  <c r="A6640" i="4"/>
  <c r="C6640" i="4"/>
  <c r="E6640" i="4"/>
  <c r="G6640" i="4"/>
  <c r="A6641" i="4"/>
  <c r="C6641" i="4"/>
  <c r="E6641" i="4"/>
  <c r="G6641" i="4"/>
  <c r="A6642" i="4"/>
  <c r="C6642" i="4"/>
  <c r="E6642" i="4"/>
  <c r="G6642" i="4"/>
  <c r="A6643" i="4"/>
  <c r="C6643" i="4"/>
  <c r="E6643" i="4"/>
  <c r="G6643" i="4"/>
  <c r="A6644" i="4"/>
  <c r="C6644" i="4"/>
  <c r="E6644" i="4"/>
  <c r="G6644" i="4"/>
  <c r="A6645" i="4"/>
  <c r="C6645" i="4"/>
  <c r="E6645" i="4"/>
  <c r="G6645" i="4"/>
  <c r="A6646" i="4"/>
  <c r="C6646" i="4"/>
  <c r="E6646" i="4"/>
  <c r="G6646" i="4"/>
  <c r="A6647" i="4"/>
  <c r="C6647" i="4"/>
  <c r="E6647" i="4"/>
  <c r="G6647" i="4"/>
  <c r="A6648" i="4"/>
  <c r="C6648" i="4"/>
  <c r="E6648" i="4"/>
  <c r="G6648" i="4"/>
  <c r="A6649" i="4"/>
  <c r="C6649" i="4"/>
  <c r="E6649" i="4"/>
  <c r="G6649" i="4"/>
  <c r="A6650" i="4"/>
  <c r="C6650" i="4"/>
  <c r="E6650" i="4"/>
  <c r="G6650" i="4"/>
  <c r="A6651" i="4"/>
  <c r="C6651" i="4"/>
  <c r="E6651" i="4"/>
  <c r="G6651" i="4"/>
  <c r="A6652" i="4"/>
  <c r="C6652" i="4"/>
  <c r="E6652" i="4"/>
  <c r="G6652" i="4"/>
  <c r="A6653" i="4"/>
  <c r="C6653" i="4"/>
  <c r="E6653" i="4"/>
  <c r="G6653" i="4"/>
  <c r="A6654" i="4"/>
  <c r="C6654" i="4"/>
  <c r="E6654" i="4"/>
  <c r="G6654" i="4"/>
  <c r="A6655" i="4"/>
  <c r="C6655" i="4"/>
  <c r="E6655" i="4"/>
  <c r="G6655" i="4"/>
  <c r="A6656" i="4"/>
  <c r="C6656" i="4"/>
  <c r="E6656" i="4"/>
  <c r="G6656" i="4"/>
  <c r="A6657" i="4"/>
  <c r="C6657" i="4"/>
  <c r="E6657" i="4"/>
  <c r="G6657" i="4"/>
  <c r="A6658" i="4"/>
  <c r="C6658" i="4"/>
  <c r="E6658" i="4"/>
  <c r="G6658" i="4"/>
  <c r="A6659" i="4"/>
  <c r="C6659" i="4"/>
  <c r="E6659" i="4"/>
  <c r="G6659" i="4"/>
  <c r="A6660" i="4"/>
  <c r="C6660" i="4"/>
  <c r="E6660" i="4"/>
  <c r="G6660" i="4"/>
  <c r="A6661" i="4"/>
  <c r="C6661" i="4"/>
  <c r="E6661" i="4"/>
  <c r="G6661" i="4"/>
  <c r="A6662" i="4"/>
  <c r="C6662" i="4"/>
  <c r="E6662" i="4"/>
  <c r="G6662" i="4"/>
  <c r="A6663" i="4"/>
  <c r="C6663" i="4"/>
  <c r="E6663" i="4"/>
  <c r="G6663" i="4"/>
  <c r="A6664" i="4"/>
  <c r="C6664" i="4"/>
  <c r="E6664" i="4"/>
  <c r="G6664" i="4"/>
  <c r="A6665" i="4"/>
  <c r="C6665" i="4"/>
  <c r="E6665" i="4"/>
  <c r="G6665" i="4"/>
  <c r="A6666" i="4"/>
  <c r="C6666" i="4"/>
  <c r="E6666" i="4"/>
  <c r="G6666" i="4"/>
  <c r="A6667" i="4"/>
  <c r="C6667" i="4"/>
  <c r="E6667" i="4"/>
  <c r="G6667" i="4"/>
  <c r="A6668" i="4"/>
  <c r="C6668" i="4"/>
  <c r="E6668" i="4"/>
  <c r="G6668" i="4"/>
  <c r="A6669" i="4"/>
  <c r="C6669" i="4"/>
  <c r="E6669" i="4"/>
  <c r="G6669" i="4"/>
  <c r="A6670" i="4"/>
  <c r="C6670" i="4"/>
  <c r="E6670" i="4"/>
  <c r="G6670" i="4"/>
  <c r="A6671" i="4"/>
  <c r="C6671" i="4"/>
  <c r="E6671" i="4"/>
  <c r="G6671" i="4"/>
  <c r="A6672" i="4"/>
  <c r="C6672" i="4"/>
  <c r="E6672" i="4"/>
  <c r="G6672" i="4"/>
  <c r="A6673" i="4"/>
  <c r="C6673" i="4"/>
  <c r="E6673" i="4"/>
  <c r="G6673" i="4"/>
  <c r="A6674" i="4"/>
  <c r="C6674" i="4"/>
  <c r="E6674" i="4"/>
  <c r="G6674" i="4"/>
  <c r="A6675" i="4"/>
  <c r="C6675" i="4"/>
  <c r="E6675" i="4"/>
  <c r="G6675" i="4"/>
  <c r="A6676" i="4"/>
  <c r="C6676" i="4"/>
  <c r="E6676" i="4"/>
  <c r="G6676" i="4"/>
  <c r="A6677" i="4"/>
  <c r="C6677" i="4"/>
  <c r="E6677" i="4"/>
  <c r="G6677" i="4"/>
  <c r="A6678" i="4"/>
  <c r="C6678" i="4"/>
  <c r="E6678" i="4"/>
  <c r="G6678" i="4"/>
  <c r="A6679" i="4"/>
  <c r="C6679" i="4"/>
  <c r="E6679" i="4"/>
  <c r="G6679" i="4"/>
  <c r="A6680" i="4"/>
  <c r="C6680" i="4"/>
  <c r="E6680" i="4"/>
  <c r="G6680" i="4"/>
  <c r="A6681" i="4"/>
  <c r="C6681" i="4"/>
  <c r="E6681" i="4"/>
  <c r="G6681" i="4"/>
  <c r="A6682" i="4"/>
  <c r="C6682" i="4"/>
  <c r="E6682" i="4"/>
  <c r="G6682" i="4"/>
  <c r="A6683" i="4"/>
  <c r="C6683" i="4"/>
  <c r="E6683" i="4"/>
  <c r="G6683" i="4"/>
  <c r="A6684" i="4"/>
  <c r="C6684" i="4"/>
  <c r="E6684" i="4"/>
  <c r="G6684" i="4"/>
  <c r="A6685" i="4"/>
  <c r="C6685" i="4"/>
  <c r="E6685" i="4"/>
  <c r="G6685" i="4"/>
  <c r="A6686" i="4"/>
  <c r="C6686" i="4"/>
  <c r="E6686" i="4"/>
  <c r="G6686" i="4"/>
  <c r="A6687" i="4"/>
  <c r="C6687" i="4"/>
  <c r="E6687" i="4"/>
  <c r="G6687" i="4"/>
  <c r="A6688" i="4"/>
  <c r="C6688" i="4"/>
  <c r="E6688" i="4"/>
  <c r="G6688" i="4"/>
  <c r="A6689" i="4"/>
  <c r="C6689" i="4"/>
  <c r="E6689" i="4"/>
  <c r="G6689" i="4"/>
  <c r="A6690" i="4"/>
  <c r="C6690" i="4"/>
  <c r="E6690" i="4"/>
  <c r="G6690" i="4"/>
  <c r="A6691" i="4"/>
  <c r="C6691" i="4"/>
  <c r="E6691" i="4"/>
  <c r="G6691" i="4"/>
  <c r="A6692" i="4"/>
  <c r="C6692" i="4"/>
  <c r="E6692" i="4"/>
  <c r="G6692" i="4"/>
  <c r="A6693" i="4"/>
  <c r="C6693" i="4"/>
  <c r="E6693" i="4"/>
  <c r="G6693" i="4"/>
  <c r="A6694" i="4"/>
  <c r="C6694" i="4"/>
  <c r="E6694" i="4"/>
  <c r="G6694" i="4"/>
  <c r="A6695" i="4"/>
  <c r="C6695" i="4"/>
  <c r="E6695" i="4"/>
  <c r="G6695" i="4"/>
  <c r="A6696" i="4"/>
  <c r="C6696" i="4"/>
  <c r="E6696" i="4"/>
  <c r="G6696" i="4"/>
  <c r="A6697" i="4"/>
  <c r="C6697" i="4"/>
  <c r="E6697" i="4"/>
  <c r="G6697" i="4"/>
  <c r="A6698" i="4"/>
  <c r="C6698" i="4"/>
  <c r="E6698" i="4"/>
  <c r="G6698" i="4"/>
  <c r="A6699" i="4"/>
  <c r="C6699" i="4"/>
  <c r="E6699" i="4"/>
  <c r="G6699" i="4"/>
  <c r="A6700" i="4"/>
  <c r="C6700" i="4"/>
  <c r="E6700" i="4"/>
  <c r="G6700" i="4"/>
  <c r="A6701" i="4"/>
  <c r="C6701" i="4"/>
  <c r="E6701" i="4"/>
  <c r="G6701" i="4"/>
  <c r="A6702" i="4"/>
  <c r="C6702" i="4"/>
  <c r="E6702" i="4"/>
  <c r="G6702" i="4"/>
  <c r="A6703" i="4"/>
  <c r="C6703" i="4"/>
  <c r="E6703" i="4"/>
  <c r="G6703" i="4"/>
  <c r="A6704" i="4"/>
  <c r="C6704" i="4"/>
  <c r="E6704" i="4"/>
  <c r="G6704" i="4"/>
  <c r="A6705" i="4"/>
  <c r="C6705" i="4"/>
  <c r="E6705" i="4"/>
  <c r="G6705" i="4"/>
  <c r="A6706" i="4"/>
  <c r="C6706" i="4"/>
  <c r="E6706" i="4"/>
  <c r="G6706" i="4"/>
  <c r="A6707" i="4"/>
  <c r="C6707" i="4"/>
  <c r="E6707" i="4"/>
  <c r="G6707" i="4"/>
  <c r="A6708" i="4"/>
  <c r="C6708" i="4"/>
  <c r="E6708" i="4"/>
  <c r="G6708" i="4"/>
  <c r="A6709" i="4"/>
  <c r="C6709" i="4"/>
  <c r="E6709" i="4"/>
  <c r="G6709" i="4"/>
  <c r="A6710" i="4"/>
  <c r="C6710" i="4"/>
  <c r="E6710" i="4"/>
  <c r="G6710" i="4"/>
  <c r="A6711" i="4"/>
  <c r="C6711" i="4"/>
  <c r="E6711" i="4"/>
  <c r="G6711" i="4"/>
  <c r="A6712" i="4"/>
  <c r="C6712" i="4"/>
  <c r="E6712" i="4"/>
  <c r="G6712" i="4"/>
  <c r="A6713" i="4"/>
  <c r="C6713" i="4"/>
  <c r="E6713" i="4"/>
  <c r="G6713" i="4"/>
  <c r="A6714" i="4"/>
  <c r="C6714" i="4"/>
  <c r="E6714" i="4"/>
  <c r="G6714" i="4"/>
  <c r="A6715" i="4"/>
  <c r="C6715" i="4"/>
  <c r="E6715" i="4"/>
  <c r="G6715" i="4"/>
  <c r="A6716" i="4"/>
  <c r="C6716" i="4"/>
  <c r="E6716" i="4"/>
  <c r="G6716" i="4"/>
  <c r="A6717" i="4"/>
  <c r="C6717" i="4"/>
  <c r="E6717" i="4"/>
  <c r="G6717" i="4"/>
  <c r="A6718" i="4"/>
  <c r="C6718" i="4"/>
  <c r="E6718" i="4"/>
  <c r="G6718" i="4"/>
  <c r="A6719" i="4"/>
  <c r="C6719" i="4"/>
  <c r="E6719" i="4"/>
  <c r="G6719" i="4"/>
  <c r="A6720" i="4"/>
  <c r="C6720" i="4"/>
  <c r="E6720" i="4"/>
  <c r="G6720" i="4"/>
  <c r="A6721" i="4"/>
  <c r="C6721" i="4"/>
  <c r="E6721" i="4"/>
  <c r="G6721" i="4"/>
  <c r="A6722" i="4"/>
  <c r="C6722" i="4"/>
  <c r="E6722" i="4"/>
  <c r="G6722" i="4"/>
  <c r="A6723" i="4"/>
  <c r="C6723" i="4"/>
  <c r="E6723" i="4"/>
  <c r="G6723" i="4"/>
  <c r="A6724" i="4"/>
  <c r="C6724" i="4"/>
  <c r="E6724" i="4"/>
  <c r="G6724" i="4"/>
  <c r="A6725" i="4"/>
  <c r="C6725" i="4"/>
  <c r="E6725" i="4"/>
  <c r="G6725" i="4"/>
  <c r="A6726" i="4"/>
  <c r="C6726" i="4"/>
  <c r="E6726" i="4"/>
  <c r="G6726" i="4"/>
  <c r="A6727" i="4"/>
  <c r="C6727" i="4"/>
  <c r="E6727" i="4"/>
  <c r="G6727" i="4"/>
  <c r="A6728" i="4"/>
  <c r="C6728" i="4"/>
  <c r="E6728" i="4"/>
  <c r="G6728" i="4"/>
  <c r="A6729" i="4"/>
  <c r="C6729" i="4"/>
  <c r="E6729" i="4"/>
  <c r="G6729" i="4"/>
  <c r="A6730" i="4"/>
  <c r="C6730" i="4"/>
  <c r="E6730" i="4"/>
  <c r="G6730" i="4"/>
  <c r="A6731" i="4"/>
  <c r="C6731" i="4"/>
  <c r="E6731" i="4"/>
  <c r="G6731" i="4"/>
  <c r="A6732" i="4"/>
  <c r="C6732" i="4"/>
  <c r="E6732" i="4"/>
  <c r="G6732" i="4"/>
  <c r="A6733" i="4"/>
  <c r="C6733" i="4"/>
  <c r="E6733" i="4"/>
  <c r="G6733" i="4"/>
  <c r="A6734" i="4"/>
  <c r="C6734" i="4"/>
  <c r="E6734" i="4"/>
  <c r="G6734" i="4"/>
  <c r="A6735" i="4"/>
  <c r="C6735" i="4"/>
  <c r="E6735" i="4"/>
  <c r="G6735" i="4"/>
  <c r="A6736" i="4"/>
  <c r="C6736" i="4"/>
  <c r="E6736" i="4"/>
  <c r="G6736" i="4"/>
  <c r="A6737" i="4"/>
  <c r="C6737" i="4"/>
  <c r="E6737" i="4"/>
  <c r="G6737" i="4"/>
  <c r="A6738" i="4"/>
  <c r="C6738" i="4"/>
  <c r="E6738" i="4"/>
  <c r="G6738" i="4"/>
  <c r="A6739" i="4"/>
  <c r="C6739" i="4"/>
  <c r="E6739" i="4"/>
  <c r="G6739" i="4"/>
  <c r="A6740" i="4"/>
  <c r="C6740" i="4"/>
  <c r="E6740" i="4"/>
  <c r="G6740" i="4"/>
  <c r="A6741" i="4"/>
  <c r="C6741" i="4"/>
  <c r="E6741" i="4"/>
  <c r="G6741" i="4"/>
  <c r="A6742" i="4"/>
  <c r="C6742" i="4"/>
  <c r="E6742" i="4"/>
  <c r="G6742" i="4"/>
  <c r="A6743" i="4"/>
  <c r="C6743" i="4"/>
  <c r="E6743" i="4"/>
  <c r="G6743" i="4"/>
  <c r="A6744" i="4"/>
  <c r="C6744" i="4"/>
  <c r="E6744" i="4"/>
  <c r="G6744" i="4"/>
  <c r="A6745" i="4"/>
  <c r="C6745" i="4"/>
  <c r="E6745" i="4"/>
  <c r="G6745" i="4"/>
  <c r="A6746" i="4"/>
  <c r="C6746" i="4"/>
  <c r="E6746" i="4"/>
  <c r="G6746" i="4"/>
  <c r="A6747" i="4"/>
  <c r="C6747" i="4"/>
  <c r="E6747" i="4"/>
  <c r="G6747" i="4"/>
  <c r="A6748" i="4"/>
  <c r="C6748" i="4"/>
  <c r="E6748" i="4"/>
  <c r="G6748" i="4"/>
  <c r="A6749" i="4"/>
  <c r="C6749" i="4"/>
  <c r="E6749" i="4"/>
  <c r="G6749" i="4"/>
  <c r="A6750" i="4"/>
  <c r="C6750" i="4"/>
  <c r="E6750" i="4"/>
  <c r="G6750" i="4"/>
  <c r="A6751" i="4"/>
  <c r="C6751" i="4"/>
  <c r="E6751" i="4"/>
  <c r="G6751" i="4"/>
  <c r="A6752" i="4"/>
  <c r="C6752" i="4"/>
  <c r="E6752" i="4"/>
  <c r="G6752" i="4"/>
  <c r="A6753" i="4"/>
  <c r="C6753" i="4"/>
  <c r="E6753" i="4"/>
  <c r="G6753" i="4"/>
  <c r="A6754" i="4"/>
  <c r="C6754" i="4"/>
  <c r="E6754" i="4"/>
  <c r="G6754" i="4"/>
  <c r="A6755" i="4"/>
  <c r="C6755" i="4"/>
  <c r="E6755" i="4"/>
  <c r="G6755" i="4"/>
  <c r="A6756" i="4"/>
  <c r="C6756" i="4"/>
  <c r="E6756" i="4"/>
  <c r="G6756" i="4"/>
  <c r="A6757" i="4"/>
  <c r="C6757" i="4"/>
  <c r="E6757" i="4"/>
  <c r="G6757" i="4"/>
  <c r="A6758" i="4"/>
  <c r="C6758" i="4"/>
  <c r="E6758" i="4"/>
  <c r="G6758" i="4"/>
  <c r="A6759" i="4"/>
  <c r="C6759" i="4"/>
  <c r="E6759" i="4"/>
  <c r="G6759" i="4"/>
  <c r="A6760" i="4"/>
  <c r="C6760" i="4"/>
  <c r="E6760" i="4"/>
  <c r="G6760" i="4"/>
  <c r="A6761" i="4"/>
  <c r="C6761" i="4"/>
  <c r="E6761" i="4"/>
  <c r="G6761" i="4"/>
  <c r="A6762" i="4"/>
  <c r="C6762" i="4"/>
  <c r="E6762" i="4"/>
  <c r="G6762" i="4"/>
  <c r="A6763" i="4"/>
  <c r="C6763" i="4"/>
  <c r="E6763" i="4"/>
  <c r="G6763" i="4"/>
  <c r="A6764" i="4"/>
  <c r="C6764" i="4"/>
  <c r="E6764" i="4"/>
  <c r="G6764" i="4"/>
  <c r="A6765" i="4"/>
  <c r="C6765" i="4"/>
  <c r="E6765" i="4"/>
  <c r="G6765" i="4"/>
  <c r="A6766" i="4"/>
  <c r="C6766" i="4"/>
  <c r="E6766" i="4"/>
  <c r="G6766" i="4"/>
  <c r="A6767" i="4"/>
  <c r="C6767" i="4"/>
  <c r="E6767" i="4"/>
  <c r="G6767" i="4"/>
  <c r="A6768" i="4"/>
  <c r="C6768" i="4"/>
  <c r="E6768" i="4"/>
  <c r="G6768" i="4"/>
  <c r="A6769" i="4"/>
  <c r="C6769" i="4"/>
  <c r="E6769" i="4"/>
  <c r="G6769" i="4"/>
  <c r="A6770" i="4"/>
  <c r="C6770" i="4"/>
  <c r="E6770" i="4"/>
  <c r="G6770" i="4"/>
  <c r="A6771" i="4"/>
  <c r="C6771" i="4"/>
  <c r="E6771" i="4"/>
  <c r="G6771" i="4"/>
  <c r="A6772" i="4"/>
  <c r="C6772" i="4"/>
  <c r="E6772" i="4"/>
  <c r="G6772" i="4"/>
  <c r="A6773" i="4"/>
  <c r="C6773" i="4"/>
  <c r="E6773" i="4"/>
  <c r="G6773" i="4"/>
  <c r="A6774" i="4"/>
  <c r="C6774" i="4"/>
  <c r="E6774" i="4"/>
  <c r="G6774" i="4"/>
  <c r="A6775" i="4"/>
  <c r="C6775" i="4"/>
  <c r="E6775" i="4"/>
  <c r="G6775" i="4"/>
  <c r="A6776" i="4"/>
  <c r="C6776" i="4"/>
  <c r="E6776" i="4"/>
  <c r="G6776" i="4"/>
  <c r="A6777" i="4"/>
  <c r="C6777" i="4"/>
  <c r="E6777" i="4"/>
  <c r="G6777" i="4"/>
  <c r="A6778" i="4"/>
  <c r="C6778" i="4"/>
  <c r="E6778" i="4"/>
  <c r="G6778" i="4"/>
  <c r="A6779" i="4"/>
  <c r="C6779" i="4"/>
  <c r="E6779" i="4"/>
  <c r="G6779" i="4"/>
  <c r="A6780" i="4"/>
  <c r="C6780" i="4"/>
  <c r="E6780" i="4"/>
  <c r="G6780" i="4"/>
  <c r="A6781" i="4"/>
  <c r="C6781" i="4"/>
  <c r="E6781" i="4"/>
  <c r="G6781" i="4"/>
  <c r="A6782" i="4"/>
  <c r="C6782" i="4"/>
  <c r="E6782" i="4"/>
  <c r="G6782" i="4"/>
  <c r="A6783" i="4"/>
  <c r="C6783" i="4"/>
  <c r="E6783" i="4"/>
  <c r="G6783" i="4"/>
  <c r="A6784" i="4"/>
  <c r="C6784" i="4"/>
  <c r="E6784" i="4"/>
  <c r="G6784" i="4"/>
  <c r="A6785" i="4"/>
  <c r="C6785" i="4"/>
  <c r="E6785" i="4"/>
  <c r="G6785" i="4"/>
  <c r="A6786" i="4"/>
  <c r="C6786" i="4"/>
  <c r="E6786" i="4"/>
  <c r="G6786" i="4"/>
  <c r="A6787" i="4"/>
  <c r="C6787" i="4"/>
  <c r="E6787" i="4"/>
  <c r="G6787" i="4"/>
  <c r="A6788" i="4"/>
  <c r="C6788" i="4"/>
  <c r="E6788" i="4"/>
  <c r="G6788" i="4"/>
  <c r="A6789" i="4"/>
  <c r="C6789" i="4"/>
  <c r="E6789" i="4"/>
  <c r="G6789" i="4"/>
  <c r="A6790" i="4"/>
  <c r="C6790" i="4"/>
  <c r="E6790" i="4"/>
  <c r="G6790" i="4"/>
  <c r="A6791" i="4"/>
  <c r="C6791" i="4"/>
  <c r="E6791" i="4"/>
  <c r="G6791" i="4"/>
  <c r="A6792" i="4"/>
  <c r="C6792" i="4"/>
  <c r="E6792" i="4"/>
  <c r="G6792" i="4"/>
  <c r="A6793" i="4"/>
  <c r="C6793" i="4"/>
  <c r="E6793" i="4"/>
  <c r="G6793" i="4"/>
  <c r="A6794" i="4"/>
  <c r="C6794" i="4"/>
  <c r="E6794" i="4"/>
  <c r="G6794" i="4"/>
  <c r="A6795" i="4"/>
  <c r="C6795" i="4"/>
  <c r="E6795" i="4"/>
  <c r="G6795" i="4"/>
  <c r="A6796" i="4"/>
  <c r="C6796" i="4"/>
  <c r="E6796" i="4"/>
  <c r="G6796" i="4"/>
  <c r="A6797" i="4"/>
  <c r="C6797" i="4"/>
  <c r="E6797" i="4"/>
  <c r="G6797" i="4"/>
  <c r="A6798" i="4"/>
  <c r="C6798" i="4"/>
  <c r="E6798" i="4"/>
  <c r="G6798" i="4"/>
  <c r="A6799" i="4"/>
  <c r="C6799" i="4"/>
  <c r="E6799" i="4"/>
  <c r="G6799" i="4"/>
  <c r="A6800" i="4"/>
  <c r="C6800" i="4"/>
  <c r="E6800" i="4"/>
  <c r="G6800" i="4"/>
  <c r="A6801" i="4"/>
  <c r="C6801" i="4"/>
  <c r="E6801" i="4"/>
  <c r="G6801" i="4"/>
  <c r="A6802" i="4"/>
  <c r="C6802" i="4"/>
  <c r="E6802" i="4"/>
  <c r="G6802" i="4"/>
  <c r="A6803" i="4"/>
  <c r="C6803" i="4"/>
  <c r="E6803" i="4"/>
  <c r="G6803" i="4"/>
  <c r="A6804" i="4"/>
  <c r="C6804" i="4"/>
  <c r="E6804" i="4"/>
  <c r="G6804" i="4"/>
  <c r="A6805" i="4"/>
  <c r="C6805" i="4"/>
  <c r="E6805" i="4"/>
  <c r="G6805" i="4"/>
  <c r="A6806" i="4"/>
  <c r="C6806" i="4"/>
  <c r="E6806" i="4"/>
  <c r="G6806" i="4"/>
  <c r="A6807" i="4"/>
  <c r="C6807" i="4"/>
  <c r="E6807" i="4"/>
  <c r="G6807" i="4"/>
  <c r="A6808" i="4"/>
  <c r="C6808" i="4"/>
  <c r="E6808" i="4"/>
  <c r="G6808" i="4"/>
  <c r="A6809" i="4"/>
  <c r="C6809" i="4"/>
  <c r="E6809" i="4"/>
  <c r="G6809" i="4"/>
  <c r="A6810" i="4"/>
  <c r="C6810" i="4"/>
  <c r="E6810" i="4"/>
  <c r="G6810" i="4"/>
  <c r="A6811" i="4"/>
  <c r="C6811" i="4"/>
  <c r="E6811" i="4"/>
  <c r="G6811" i="4"/>
  <c r="A6812" i="4"/>
  <c r="C6812" i="4"/>
  <c r="E6812" i="4"/>
  <c r="G6812" i="4"/>
  <c r="A6813" i="4"/>
  <c r="C6813" i="4"/>
  <c r="E6813" i="4"/>
  <c r="G6813" i="4"/>
  <c r="A6814" i="4"/>
  <c r="C6814" i="4"/>
  <c r="E6814" i="4"/>
  <c r="G6814" i="4"/>
  <c r="A6815" i="4"/>
  <c r="C6815" i="4"/>
  <c r="E6815" i="4"/>
  <c r="G6815" i="4"/>
  <c r="A6816" i="4"/>
  <c r="C6816" i="4"/>
  <c r="E6816" i="4"/>
  <c r="G6816" i="4"/>
  <c r="A6817" i="4"/>
  <c r="C6817" i="4"/>
  <c r="E6817" i="4"/>
  <c r="G6817" i="4"/>
  <c r="A6818" i="4"/>
  <c r="C6818" i="4"/>
  <c r="E6818" i="4"/>
  <c r="G6818" i="4"/>
  <c r="A6819" i="4"/>
  <c r="C6819" i="4"/>
  <c r="E6819" i="4"/>
  <c r="G6819" i="4"/>
  <c r="A6820" i="4"/>
  <c r="C6820" i="4"/>
  <c r="E6820" i="4"/>
  <c r="G6820" i="4"/>
  <c r="A6821" i="4"/>
  <c r="C6821" i="4"/>
  <c r="E6821" i="4"/>
  <c r="G6821" i="4"/>
  <c r="A6822" i="4"/>
  <c r="C6822" i="4"/>
  <c r="E6822" i="4"/>
  <c r="G6822" i="4"/>
  <c r="A6823" i="4"/>
  <c r="C6823" i="4"/>
  <c r="E6823" i="4"/>
  <c r="G6823" i="4"/>
  <c r="A6824" i="4"/>
  <c r="C6824" i="4"/>
  <c r="E6824" i="4"/>
  <c r="G6824" i="4"/>
  <c r="A6825" i="4"/>
  <c r="C6825" i="4"/>
  <c r="E6825" i="4"/>
  <c r="G6825" i="4"/>
  <c r="A6826" i="4"/>
  <c r="C6826" i="4"/>
  <c r="E6826" i="4"/>
  <c r="G6826" i="4"/>
  <c r="A6827" i="4"/>
  <c r="C6827" i="4"/>
  <c r="E6827" i="4"/>
  <c r="G6827" i="4"/>
  <c r="A6828" i="4"/>
  <c r="C6828" i="4"/>
  <c r="E6828" i="4"/>
  <c r="G6828" i="4"/>
  <c r="A6829" i="4"/>
  <c r="C6829" i="4"/>
  <c r="E6829" i="4"/>
  <c r="G6829" i="4"/>
  <c r="A6830" i="4"/>
  <c r="C6830" i="4"/>
  <c r="E6830" i="4"/>
  <c r="G6830" i="4"/>
  <c r="A6831" i="4"/>
  <c r="C6831" i="4"/>
  <c r="E6831" i="4"/>
  <c r="G6831" i="4"/>
  <c r="A6832" i="4"/>
  <c r="C6832" i="4"/>
  <c r="E6832" i="4"/>
  <c r="G6832" i="4"/>
  <c r="A6833" i="4"/>
  <c r="C6833" i="4"/>
  <c r="E6833" i="4"/>
  <c r="G6833" i="4"/>
  <c r="A6834" i="4"/>
  <c r="C6834" i="4"/>
  <c r="E6834" i="4"/>
  <c r="G6834" i="4"/>
  <c r="A6835" i="4"/>
  <c r="C6835" i="4"/>
  <c r="E6835" i="4"/>
  <c r="G6835" i="4"/>
  <c r="A6836" i="4"/>
  <c r="C6836" i="4"/>
  <c r="E6836" i="4"/>
  <c r="G6836" i="4"/>
  <c r="A6837" i="4"/>
  <c r="C6837" i="4"/>
  <c r="E6837" i="4"/>
  <c r="G6837" i="4"/>
  <c r="A6838" i="4"/>
  <c r="C6838" i="4"/>
  <c r="E6838" i="4"/>
  <c r="G6838" i="4"/>
  <c r="A6839" i="4"/>
  <c r="C6839" i="4"/>
  <c r="E6839" i="4"/>
  <c r="G6839" i="4"/>
  <c r="A6840" i="4"/>
  <c r="C6840" i="4"/>
  <c r="E6840" i="4"/>
  <c r="G6840" i="4"/>
  <c r="A6841" i="4"/>
  <c r="C6841" i="4"/>
  <c r="E6841" i="4"/>
  <c r="G6841" i="4"/>
  <c r="A6842" i="4"/>
  <c r="C6842" i="4"/>
  <c r="E6842" i="4"/>
  <c r="G6842" i="4"/>
  <c r="A6843" i="4"/>
  <c r="C6843" i="4"/>
  <c r="E6843" i="4"/>
  <c r="G6843" i="4"/>
  <c r="A6844" i="4"/>
  <c r="C6844" i="4"/>
  <c r="E6844" i="4"/>
  <c r="G6844" i="4"/>
  <c r="A6845" i="4"/>
  <c r="C6845" i="4"/>
  <c r="E6845" i="4"/>
  <c r="G6845" i="4"/>
  <c r="A6846" i="4"/>
  <c r="C6846" i="4"/>
  <c r="E6846" i="4"/>
  <c r="G6846" i="4"/>
  <c r="A6847" i="4"/>
  <c r="C6847" i="4"/>
  <c r="E6847" i="4"/>
  <c r="G6847" i="4"/>
  <c r="A6848" i="4"/>
  <c r="C6848" i="4"/>
  <c r="E6848" i="4"/>
  <c r="G6848" i="4"/>
  <c r="A6849" i="4"/>
  <c r="C6849" i="4"/>
  <c r="E6849" i="4"/>
  <c r="G6849" i="4"/>
  <c r="A6850" i="4"/>
  <c r="C6850" i="4"/>
  <c r="E6850" i="4"/>
  <c r="G6850" i="4"/>
  <c r="A6851" i="4"/>
  <c r="C6851" i="4"/>
  <c r="E6851" i="4"/>
  <c r="G6851" i="4"/>
  <c r="A6852" i="4"/>
  <c r="C6852" i="4"/>
  <c r="E6852" i="4"/>
  <c r="G6852" i="4"/>
  <c r="A6853" i="4"/>
  <c r="C6853" i="4"/>
  <c r="E6853" i="4"/>
  <c r="G6853" i="4"/>
  <c r="A6854" i="4"/>
  <c r="C6854" i="4"/>
  <c r="E6854" i="4"/>
  <c r="G6854" i="4"/>
  <c r="A6855" i="4"/>
  <c r="C6855" i="4"/>
  <c r="E6855" i="4"/>
  <c r="G6855" i="4"/>
  <c r="A6856" i="4"/>
  <c r="C6856" i="4"/>
  <c r="E6856" i="4"/>
  <c r="G6856" i="4"/>
  <c r="A6857" i="4"/>
  <c r="C6857" i="4"/>
  <c r="E6857" i="4"/>
  <c r="G6857" i="4"/>
  <c r="A6858" i="4"/>
  <c r="C6858" i="4"/>
  <c r="E6858" i="4"/>
  <c r="G6858" i="4"/>
  <c r="A6859" i="4"/>
  <c r="C6859" i="4"/>
  <c r="E6859" i="4"/>
  <c r="G6859" i="4"/>
  <c r="A6860" i="4"/>
  <c r="C6860" i="4"/>
  <c r="E6860" i="4"/>
  <c r="G6860" i="4"/>
  <c r="A6861" i="4"/>
  <c r="C6861" i="4"/>
  <c r="E6861" i="4"/>
  <c r="G6861" i="4"/>
  <c r="A6862" i="4"/>
  <c r="C6862" i="4"/>
  <c r="E6862" i="4"/>
  <c r="G6862" i="4"/>
  <c r="A6863" i="4"/>
  <c r="C6863" i="4"/>
  <c r="E6863" i="4"/>
  <c r="G6863" i="4"/>
  <c r="A6864" i="4"/>
  <c r="C6864" i="4"/>
  <c r="E6864" i="4"/>
  <c r="G6864" i="4"/>
  <c r="A6865" i="4"/>
  <c r="C6865" i="4"/>
  <c r="E6865" i="4"/>
  <c r="G6865" i="4"/>
  <c r="A6866" i="4"/>
  <c r="C6866" i="4"/>
  <c r="E6866" i="4"/>
  <c r="G6866" i="4"/>
  <c r="A6867" i="4"/>
  <c r="C6867" i="4"/>
  <c r="E6867" i="4"/>
  <c r="G6867" i="4"/>
  <c r="A6868" i="4"/>
  <c r="C6868" i="4"/>
  <c r="E6868" i="4"/>
  <c r="G6868" i="4"/>
  <c r="A6869" i="4"/>
  <c r="C6869" i="4"/>
  <c r="E6869" i="4"/>
  <c r="G6869" i="4"/>
  <c r="A6870" i="4"/>
  <c r="C6870" i="4"/>
  <c r="E6870" i="4"/>
  <c r="G6870" i="4"/>
  <c r="A6871" i="4"/>
  <c r="C6871" i="4"/>
  <c r="E6871" i="4"/>
  <c r="G6871" i="4"/>
  <c r="A6872" i="4"/>
  <c r="C6872" i="4"/>
  <c r="E6872" i="4"/>
  <c r="G6872" i="4"/>
  <c r="A6873" i="4"/>
  <c r="C6873" i="4"/>
  <c r="E6873" i="4"/>
  <c r="G6873" i="4"/>
  <c r="A6874" i="4"/>
  <c r="C6874" i="4"/>
  <c r="E6874" i="4"/>
  <c r="G6874" i="4"/>
  <c r="A6875" i="4"/>
  <c r="C6875" i="4"/>
  <c r="E6875" i="4"/>
  <c r="G6875" i="4"/>
  <c r="A6876" i="4"/>
  <c r="C6876" i="4"/>
  <c r="E6876" i="4"/>
  <c r="G6876" i="4"/>
  <c r="A6877" i="4"/>
  <c r="C6877" i="4"/>
  <c r="E6877" i="4"/>
  <c r="G6877" i="4"/>
  <c r="A6878" i="4"/>
  <c r="C6878" i="4"/>
  <c r="E6878" i="4"/>
  <c r="G6878" i="4"/>
  <c r="A6879" i="4"/>
  <c r="C6879" i="4"/>
  <c r="E6879" i="4"/>
  <c r="G6879" i="4"/>
  <c r="A6880" i="4"/>
  <c r="C6880" i="4"/>
  <c r="E6880" i="4"/>
  <c r="G6880" i="4"/>
  <c r="A6881" i="4"/>
  <c r="C6881" i="4"/>
  <c r="E6881" i="4"/>
  <c r="G6881" i="4"/>
  <c r="A6882" i="4"/>
  <c r="C6882" i="4"/>
  <c r="E6882" i="4"/>
  <c r="G6882" i="4"/>
  <c r="A6883" i="4"/>
  <c r="C6883" i="4"/>
  <c r="E6883" i="4"/>
  <c r="G6883" i="4"/>
  <c r="A6884" i="4"/>
  <c r="C6884" i="4"/>
  <c r="E6884" i="4"/>
  <c r="G6884" i="4"/>
  <c r="A6885" i="4"/>
  <c r="C6885" i="4"/>
  <c r="E6885" i="4"/>
  <c r="G6885" i="4"/>
  <c r="A6886" i="4"/>
  <c r="C6886" i="4"/>
  <c r="E6886" i="4"/>
  <c r="G6886" i="4"/>
  <c r="A6887" i="4"/>
  <c r="C6887" i="4"/>
  <c r="E6887" i="4"/>
  <c r="G6887" i="4"/>
  <c r="A6888" i="4"/>
  <c r="C6888" i="4"/>
  <c r="E6888" i="4"/>
  <c r="G6888" i="4"/>
  <c r="A6889" i="4"/>
  <c r="C6889" i="4"/>
  <c r="E6889" i="4"/>
  <c r="G6889" i="4"/>
  <c r="A6890" i="4"/>
  <c r="C6890" i="4"/>
  <c r="E6890" i="4"/>
  <c r="G6890" i="4"/>
  <c r="A6891" i="4"/>
  <c r="C6891" i="4"/>
  <c r="E6891" i="4"/>
  <c r="G6891" i="4"/>
  <c r="A6892" i="4"/>
  <c r="C6892" i="4"/>
  <c r="E6892" i="4"/>
  <c r="G6892" i="4"/>
  <c r="A6893" i="4"/>
  <c r="C6893" i="4"/>
  <c r="E6893" i="4"/>
  <c r="G6893" i="4"/>
  <c r="A6894" i="4"/>
  <c r="C6894" i="4"/>
  <c r="E6894" i="4"/>
  <c r="G6894" i="4"/>
  <c r="A6895" i="4"/>
  <c r="C6895" i="4"/>
  <c r="E6895" i="4"/>
  <c r="G6895" i="4"/>
  <c r="A6896" i="4"/>
  <c r="C6896" i="4"/>
  <c r="E6896" i="4"/>
  <c r="G6896" i="4"/>
  <c r="A6897" i="4"/>
  <c r="C6897" i="4"/>
  <c r="E6897" i="4"/>
  <c r="G6897" i="4"/>
  <c r="A6898" i="4"/>
  <c r="C6898" i="4"/>
  <c r="E6898" i="4"/>
  <c r="G6898" i="4"/>
  <c r="A6899" i="4"/>
  <c r="C6899" i="4"/>
  <c r="E6899" i="4"/>
  <c r="G6899" i="4"/>
  <c r="A6900" i="4"/>
  <c r="C6900" i="4"/>
  <c r="E6900" i="4"/>
  <c r="G6900" i="4"/>
  <c r="A6901" i="4"/>
  <c r="C6901" i="4"/>
  <c r="E6901" i="4"/>
  <c r="G6901" i="4"/>
  <c r="A6902" i="4"/>
  <c r="C6902" i="4"/>
  <c r="E6902" i="4"/>
  <c r="G6902" i="4"/>
  <c r="A6903" i="4"/>
  <c r="C6903" i="4"/>
  <c r="E6903" i="4"/>
  <c r="G6903" i="4"/>
  <c r="A6904" i="4"/>
  <c r="C6904" i="4"/>
  <c r="E6904" i="4"/>
  <c r="G6904" i="4"/>
  <c r="A6905" i="4"/>
  <c r="C6905" i="4"/>
  <c r="E6905" i="4"/>
  <c r="G6905" i="4"/>
  <c r="A6906" i="4"/>
  <c r="C6906" i="4"/>
  <c r="E6906" i="4"/>
  <c r="G6906" i="4"/>
  <c r="A6907" i="4"/>
  <c r="C6907" i="4"/>
  <c r="E6907" i="4"/>
  <c r="G6907" i="4"/>
  <c r="A6908" i="4"/>
  <c r="C6908" i="4"/>
  <c r="E6908" i="4"/>
  <c r="G6908" i="4"/>
  <c r="A6909" i="4"/>
  <c r="C6909" i="4"/>
  <c r="E6909" i="4"/>
  <c r="G6909" i="4"/>
  <c r="A6910" i="4"/>
  <c r="C6910" i="4"/>
  <c r="E6910" i="4"/>
  <c r="G6910" i="4"/>
  <c r="A6911" i="4"/>
  <c r="C6911" i="4"/>
  <c r="E6911" i="4"/>
  <c r="G6911" i="4"/>
  <c r="A6912" i="4"/>
  <c r="C6912" i="4"/>
  <c r="E6912" i="4"/>
  <c r="G6912" i="4"/>
  <c r="A6913" i="4"/>
  <c r="C6913" i="4"/>
  <c r="E6913" i="4"/>
  <c r="G6913" i="4"/>
  <c r="A6914" i="4"/>
  <c r="C6914" i="4"/>
  <c r="E6914" i="4"/>
  <c r="G6914" i="4"/>
  <c r="A6915" i="4"/>
  <c r="C6915" i="4"/>
  <c r="E6915" i="4"/>
  <c r="G6915" i="4"/>
  <c r="A6916" i="4"/>
  <c r="C6916" i="4"/>
  <c r="E6916" i="4"/>
  <c r="G6916" i="4"/>
  <c r="A6917" i="4"/>
  <c r="C6917" i="4"/>
  <c r="E6917" i="4"/>
  <c r="G6917" i="4"/>
  <c r="A6918" i="4"/>
  <c r="C6918" i="4"/>
  <c r="E6918" i="4"/>
  <c r="G6918" i="4"/>
  <c r="A6919" i="4"/>
  <c r="C6919" i="4"/>
  <c r="E6919" i="4"/>
  <c r="G6919" i="4"/>
  <c r="A6920" i="4"/>
  <c r="C6920" i="4"/>
  <c r="E6920" i="4"/>
  <c r="G6920" i="4"/>
  <c r="A6921" i="4"/>
  <c r="C6921" i="4"/>
  <c r="E6921" i="4"/>
  <c r="G6921" i="4"/>
  <c r="A6922" i="4"/>
  <c r="C6922" i="4"/>
  <c r="E6922" i="4"/>
  <c r="G6922" i="4"/>
  <c r="A6923" i="4"/>
  <c r="C6923" i="4"/>
  <c r="E6923" i="4"/>
  <c r="G6923" i="4"/>
  <c r="A6924" i="4"/>
  <c r="C6924" i="4"/>
  <c r="E6924" i="4"/>
  <c r="G6924" i="4"/>
  <c r="A6925" i="4"/>
  <c r="C6925" i="4"/>
  <c r="E6925" i="4"/>
  <c r="G6925" i="4"/>
  <c r="A6926" i="4"/>
  <c r="C6926" i="4"/>
  <c r="E6926" i="4"/>
  <c r="G6926" i="4"/>
  <c r="A6927" i="4"/>
  <c r="C6927" i="4"/>
  <c r="E6927" i="4"/>
  <c r="G6927" i="4"/>
  <c r="A6928" i="4"/>
  <c r="C6928" i="4"/>
  <c r="E6928" i="4"/>
  <c r="G6928" i="4"/>
  <c r="A6929" i="4"/>
  <c r="C6929" i="4"/>
  <c r="E6929" i="4"/>
  <c r="G6929" i="4"/>
  <c r="A6930" i="4"/>
  <c r="C6930" i="4"/>
  <c r="E6930" i="4"/>
  <c r="G6930" i="4"/>
  <c r="A6931" i="4"/>
  <c r="C6931" i="4"/>
  <c r="E6931" i="4"/>
  <c r="G6931" i="4"/>
  <c r="A6932" i="4"/>
  <c r="C6932" i="4"/>
  <c r="E6932" i="4"/>
  <c r="G6932" i="4"/>
  <c r="A6933" i="4"/>
  <c r="C6933" i="4"/>
  <c r="E6933" i="4"/>
  <c r="G6933" i="4"/>
  <c r="A6934" i="4"/>
  <c r="C6934" i="4"/>
  <c r="E6934" i="4"/>
  <c r="G6934" i="4"/>
  <c r="A6935" i="4"/>
  <c r="C6935" i="4"/>
  <c r="E6935" i="4"/>
  <c r="G6935" i="4"/>
  <c r="A6936" i="4"/>
  <c r="C6936" i="4"/>
  <c r="E6936" i="4"/>
  <c r="G6936" i="4"/>
  <c r="A6937" i="4"/>
  <c r="C6937" i="4"/>
  <c r="E6937" i="4"/>
  <c r="G6937" i="4"/>
  <c r="A6938" i="4"/>
  <c r="C6938" i="4"/>
  <c r="E6938" i="4"/>
  <c r="G6938" i="4"/>
  <c r="A6939" i="4"/>
  <c r="C6939" i="4"/>
  <c r="E6939" i="4"/>
  <c r="G6939" i="4"/>
  <c r="A6940" i="4"/>
  <c r="C6940" i="4"/>
  <c r="E6940" i="4"/>
  <c r="G6940" i="4"/>
  <c r="A6941" i="4"/>
  <c r="C6941" i="4"/>
  <c r="E6941" i="4"/>
  <c r="G6941" i="4"/>
  <c r="A6942" i="4"/>
  <c r="C6942" i="4"/>
  <c r="E6942" i="4"/>
  <c r="G6942" i="4"/>
  <c r="A6943" i="4"/>
  <c r="C6943" i="4"/>
  <c r="E6943" i="4"/>
  <c r="G6943" i="4"/>
  <c r="A6944" i="4"/>
  <c r="C6944" i="4"/>
  <c r="E6944" i="4"/>
  <c r="G6944" i="4"/>
  <c r="A6945" i="4"/>
  <c r="C6945" i="4"/>
  <c r="E6945" i="4"/>
  <c r="G6945" i="4"/>
  <c r="A6946" i="4"/>
  <c r="C6946" i="4"/>
  <c r="E6946" i="4"/>
  <c r="G6946" i="4"/>
  <c r="A6947" i="4"/>
  <c r="C6947" i="4"/>
  <c r="E6947" i="4"/>
  <c r="G6947" i="4"/>
  <c r="A6948" i="4"/>
  <c r="C6948" i="4"/>
  <c r="E6948" i="4"/>
  <c r="G6948" i="4"/>
  <c r="A6949" i="4"/>
  <c r="C6949" i="4"/>
  <c r="E6949" i="4"/>
  <c r="G6949" i="4"/>
  <c r="A6950" i="4"/>
  <c r="C6950" i="4"/>
  <c r="E6950" i="4"/>
  <c r="G6950" i="4"/>
  <c r="A6951" i="4"/>
  <c r="C6951" i="4"/>
  <c r="E6951" i="4"/>
  <c r="G6951" i="4"/>
  <c r="A6952" i="4"/>
  <c r="C6952" i="4"/>
  <c r="E6952" i="4"/>
  <c r="G6952" i="4"/>
  <c r="A6953" i="4"/>
  <c r="C6953" i="4"/>
  <c r="E6953" i="4"/>
  <c r="G6953" i="4"/>
  <c r="A6954" i="4"/>
  <c r="C6954" i="4"/>
  <c r="E6954" i="4"/>
  <c r="G6954" i="4"/>
  <c r="A6955" i="4"/>
  <c r="C6955" i="4"/>
  <c r="E6955" i="4"/>
  <c r="G6955" i="4"/>
  <c r="A6956" i="4"/>
  <c r="C6956" i="4"/>
  <c r="E6956" i="4"/>
  <c r="G6956" i="4"/>
  <c r="A6957" i="4"/>
  <c r="C6957" i="4"/>
  <c r="E6957" i="4"/>
  <c r="G6957" i="4"/>
  <c r="A6958" i="4"/>
  <c r="C6958" i="4"/>
  <c r="E6958" i="4"/>
  <c r="G6958" i="4"/>
  <c r="A6959" i="4"/>
  <c r="C6959" i="4"/>
  <c r="E6959" i="4"/>
  <c r="G6959" i="4"/>
  <c r="A6960" i="4"/>
  <c r="C6960" i="4"/>
  <c r="E6960" i="4"/>
  <c r="G6960" i="4"/>
  <c r="A6961" i="4"/>
  <c r="C6961" i="4"/>
  <c r="E6961" i="4"/>
  <c r="G6961" i="4"/>
  <c r="A6962" i="4"/>
  <c r="C6962" i="4"/>
  <c r="E6962" i="4"/>
  <c r="G6962" i="4"/>
  <c r="A6963" i="4"/>
  <c r="C6963" i="4"/>
  <c r="E6963" i="4"/>
  <c r="G6963" i="4"/>
  <c r="A6964" i="4"/>
  <c r="C6964" i="4"/>
  <c r="E6964" i="4"/>
  <c r="G6964" i="4"/>
  <c r="A6965" i="4"/>
  <c r="C6965" i="4"/>
  <c r="E6965" i="4"/>
  <c r="G6965" i="4"/>
  <c r="A6966" i="4"/>
  <c r="C6966" i="4"/>
  <c r="E6966" i="4"/>
  <c r="G6966" i="4"/>
  <c r="A6967" i="4"/>
  <c r="C6967" i="4"/>
  <c r="E6967" i="4"/>
  <c r="G6967" i="4"/>
  <c r="A6968" i="4"/>
  <c r="C6968" i="4"/>
  <c r="E6968" i="4"/>
  <c r="G6968" i="4"/>
  <c r="A6969" i="4"/>
  <c r="C6969" i="4"/>
  <c r="E6969" i="4"/>
  <c r="G6969" i="4"/>
  <c r="A6970" i="4"/>
  <c r="C6970" i="4"/>
  <c r="E6970" i="4"/>
  <c r="G6970" i="4"/>
  <c r="A6971" i="4"/>
  <c r="C6971" i="4"/>
  <c r="E6971" i="4"/>
  <c r="G6971" i="4"/>
  <c r="A6972" i="4"/>
  <c r="C6972" i="4"/>
  <c r="E6972" i="4"/>
  <c r="G6972" i="4"/>
  <c r="A6973" i="4"/>
  <c r="C6973" i="4"/>
  <c r="E6973" i="4"/>
  <c r="G6973" i="4"/>
  <c r="A6974" i="4"/>
  <c r="C6974" i="4"/>
  <c r="E6974" i="4"/>
  <c r="G6974" i="4"/>
  <c r="A6975" i="4"/>
  <c r="C6975" i="4"/>
  <c r="E6975" i="4"/>
  <c r="G6975" i="4"/>
  <c r="A6976" i="4"/>
  <c r="C6976" i="4"/>
  <c r="E6976" i="4"/>
  <c r="G6976" i="4"/>
  <c r="A6977" i="4"/>
  <c r="C6977" i="4"/>
  <c r="E6977" i="4"/>
  <c r="G6977" i="4"/>
  <c r="A6978" i="4"/>
  <c r="C6978" i="4"/>
  <c r="E6978" i="4"/>
  <c r="G6978" i="4"/>
  <c r="A6979" i="4"/>
  <c r="C6979" i="4"/>
  <c r="E6979" i="4"/>
  <c r="G6979" i="4"/>
  <c r="A6980" i="4"/>
  <c r="C6980" i="4"/>
  <c r="E6980" i="4"/>
  <c r="G6980" i="4"/>
  <c r="A6981" i="4"/>
  <c r="C6981" i="4"/>
  <c r="E6981" i="4"/>
  <c r="G6981" i="4"/>
  <c r="A6982" i="4"/>
  <c r="C6982" i="4"/>
  <c r="E6982" i="4"/>
  <c r="G6982" i="4"/>
  <c r="A6983" i="4"/>
  <c r="C6983" i="4"/>
  <c r="E6983" i="4"/>
  <c r="G6983" i="4"/>
  <c r="A6984" i="4"/>
  <c r="C6984" i="4"/>
  <c r="E6984" i="4"/>
  <c r="G6984" i="4"/>
  <c r="A6985" i="4"/>
  <c r="C6985" i="4"/>
  <c r="E6985" i="4"/>
  <c r="G6985" i="4"/>
  <c r="A6986" i="4"/>
  <c r="C6986" i="4"/>
  <c r="E6986" i="4"/>
  <c r="G6986" i="4"/>
  <c r="A6987" i="4"/>
  <c r="C6987" i="4"/>
  <c r="E6987" i="4"/>
  <c r="G6987" i="4"/>
  <c r="A6988" i="4"/>
  <c r="C6988" i="4"/>
  <c r="E6988" i="4"/>
  <c r="G6988" i="4"/>
  <c r="A6989" i="4"/>
  <c r="C6989" i="4"/>
  <c r="E6989" i="4"/>
  <c r="G6989" i="4"/>
  <c r="A6990" i="4"/>
  <c r="C6990" i="4"/>
  <c r="E6990" i="4"/>
  <c r="G6990" i="4"/>
  <c r="A6991" i="4"/>
  <c r="C6991" i="4"/>
  <c r="E6991" i="4"/>
  <c r="G6991" i="4"/>
  <c r="A6992" i="4"/>
  <c r="C6992" i="4"/>
  <c r="E6992" i="4"/>
  <c r="G6992" i="4"/>
  <c r="A6993" i="4"/>
  <c r="C6993" i="4"/>
  <c r="E6993" i="4"/>
  <c r="G6993" i="4"/>
  <c r="A6994" i="4"/>
  <c r="C6994" i="4"/>
  <c r="E6994" i="4"/>
  <c r="G6994" i="4"/>
  <c r="A6995" i="4"/>
  <c r="C6995" i="4"/>
  <c r="E6995" i="4"/>
  <c r="G6995" i="4"/>
  <c r="A6996" i="4"/>
  <c r="C6996" i="4"/>
  <c r="E6996" i="4"/>
  <c r="G6996" i="4"/>
  <c r="A6997" i="4"/>
  <c r="C6997" i="4"/>
  <c r="E6997" i="4"/>
  <c r="G6997" i="4"/>
  <c r="A6998" i="4"/>
  <c r="C6998" i="4"/>
  <c r="E6998" i="4"/>
  <c r="G6998" i="4"/>
  <c r="A6999" i="4"/>
  <c r="C6999" i="4"/>
  <c r="E6999" i="4"/>
  <c r="G6999" i="4"/>
  <c r="A7000" i="4"/>
  <c r="C7000" i="4"/>
  <c r="E7000" i="4"/>
  <c r="G7000" i="4"/>
  <c r="A7001" i="4"/>
  <c r="C7001" i="4"/>
  <c r="E7001" i="4"/>
  <c r="G7001" i="4"/>
  <c r="AK62" i="6" l="1"/>
  <c r="AO63" i="6"/>
  <c r="AK63" i="6" s="1"/>
  <c r="AO64" i="6"/>
  <c r="AK64" i="6" s="1"/>
  <c r="AO65" i="6"/>
  <c r="AK65" i="6" s="1"/>
  <c r="AO66" i="6"/>
  <c r="AK66" i="6" s="1"/>
  <c r="AO67" i="6"/>
  <c r="AK67" i="6" s="1"/>
  <c r="AO4" i="6"/>
  <c r="AK4" i="6" s="1"/>
  <c r="AO5" i="6"/>
  <c r="AK5" i="6" s="1"/>
  <c r="AO6" i="6"/>
  <c r="AK6" i="6" s="1"/>
  <c r="AO7" i="6"/>
  <c r="AK7" i="6" s="1"/>
  <c r="AO8" i="6"/>
  <c r="AK8" i="6" s="1"/>
  <c r="AO9" i="6"/>
  <c r="AK9" i="6" s="1"/>
  <c r="AO10" i="6"/>
  <c r="AK10" i="6" s="1"/>
  <c r="AO11" i="6"/>
  <c r="AK11" i="6" s="1"/>
  <c r="AO12" i="6"/>
  <c r="AK12" i="6" s="1"/>
  <c r="AO13" i="6"/>
  <c r="AK13" i="6" s="1"/>
  <c r="AO14" i="6"/>
  <c r="AK14" i="6" s="1"/>
  <c r="AO15" i="6"/>
  <c r="AK15" i="6" s="1"/>
  <c r="AO16" i="6"/>
  <c r="AK16" i="6" s="1"/>
  <c r="AO17" i="6"/>
  <c r="AK17" i="6" s="1"/>
  <c r="AO18" i="6"/>
  <c r="AK18" i="6" s="1"/>
  <c r="AO19" i="6"/>
  <c r="AK19" i="6" s="1"/>
  <c r="AO20" i="6"/>
  <c r="AK20" i="6" s="1"/>
  <c r="AO21" i="6"/>
  <c r="AK21" i="6" s="1"/>
  <c r="AO22" i="6"/>
  <c r="AK22" i="6" s="1"/>
  <c r="AO23" i="6"/>
  <c r="AK23" i="6" s="1"/>
  <c r="AO24" i="6"/>
  <c r="AK24" i="6" s="1"/>
  <c r="AO25" i="6"/>
  <c r="AK25" i="6" s="1"/>
  <c r="AO26" i="6"/>
  <c r="AK26" i="6" s="1"/>
  <c r="AO27" i="6"/>
  <c r="AK27" i="6" s="1"/>
  <c r="AO28" i="6"/>
  <c r="AK28" i="6" s="1"/>
  <c r="AO29" i="6"/>
  <c r="AK29" i="6" s="1"/>
  <c r="AO30" i="6"/>
  <c r="AK30" i="6" s="1"/>
  <c r="AO31" i="6"/>
  <c r="AK31" i="6" s="1"/>
  <c r="AO32" i="6"/>
  <c r="AK32" i="6" s="1"/>
  <c r="AO33" i="6"/>
  <c r="AK33" i="6" s="1"/>
  <c r="AO34" i="6"/>
  <c r="AK34" i="6" s="1"/>
  <c r="AO35" i="6"/>
  <c r="AK35" i="6" s="1"/>
  <c r="AO36" i="6"/>
  <c r="AK36" i="6" s="1"/>
  <c r="AO37" i="6"/>
  <c r="AK37" i="6" s="1"/>
  <c r="AO38" i="6"/>
  <c r="AK38" i="6" s="1"/>
  <c r="AO39" i="6"/>
  <c r="AK39" i="6" s="1"/>
  <c r="AO40" i="6"/>
  <c r="AK40" i="6" s="1"/>
  <c r="AO41" i="6"/>
  <c r="AK41" i="6" s="1"/>
  <c r="AO42" i="6"/>
  <c r="AK42" i="6" s="1"/>
  <c r="AO43" i="6"/>
  <c r="AK43" i="6" s="1"/>
  <c r="AO44" i="6"/>
  <c r="AK44" i="6" s="1"/>
  <c r="AO45" i="6"/>
  <c r="AK45" i="6" s="1"/>
  <c r="AO46" i="6"/>
  <c r="AK46" i="6" s="1"/>
  <c r="AO47" i="6"/>
  <c r="AK47" i="6" s="1"/>
  <c r="AO48" i="6"/>
  <c r="AK48" i="6" s="1"/>
  <c r="AO49" i="6"/>
  <c r="AK49" i="6" s="1"/>
  <c r="AO50" i="6"/>
  <c r="AK50" i="6" s="1"/>
  <c r="AO51" i="6"/>
  <c r="AK51" i="6" s="1"/>
  <c r="AO52" i="6"/>
  <c r="AK52" i="6" s="1"/>
  <c r="AO53" i="6"/>
  <c r="AK53" i="6" s="1"/>
  <c r="AO54" i="6"/>
  <c r="AK54" i="6" s="1"/>
  <c r="AO55" i="6"/>
  <c r="AK55" i="6" s="1"/>
  <c r="AO56" i="6"/>
  <c r="AK56" i="6" s="1"/>
  <c r="AO57" i="6"/>
  <c r="AK57" i="6" s="1"/>
  <c r="AO58" i="6"/>
  <c r="AK58" i="6" s="1"/>
  <c r="AO59" i="6"/>
  <c r="AK59" i="6" s="1"/>
  <c r="AO60" i="6"/>
  <c r="AK60" i="6" s="1"/>
  <c r="AO61" i="6"/>
  <c r="AK61" i="6" s="1"/>
  <c r="AO3" i="6"/>
  <c r="AK3" i="6" s="1"/>
  <c r="L61" i="6" l="1"/>
  <c r="N61" i="6"/>
  <c r="P61" i="6"/>
  <c r="R61" i="6"/>
  <c r="T61" i="6"/>
  <c r="K61" i="6"/>
  <c r="M61" i="6"/>
  <c r="O61" i="6"/>
  <c r="Q61" i="6"/>
  <c r="S61" i="6"/>
  <c r="J61" i="6"/>
  <c r="I61" i="6"/>
  <c r="L59" i="6"/>
  <c r="N59" i="6"/>
  <c r="P59" i="6"/>
  <c r="R59" i="6"/>
  <c r="T59" i="6"/>
  <c r="K59" i="6"/>
  <c r="M59" i="6"/>
  <c r="O59" i="6"/>
  <c r="Q59" i="6"/>
  <c r="S59" i="6"/>
  <c r="J59" i="6"/>
  <c r="I59" i="6"/>
  <c r="L57" i="6"/>
  <c r="N57" i="6"/>
  <c r="P57" i="6"/>
  <c r="R57" i="6"/>
  <c r="T57" i="6"/>
  <c r="K57" i="6"/>
  <c r="M57" i="6"/>
  <c r="O57" i="6"/>
  <c r="Q57" i="6"/>
  <c r="S57" i="6"/>
  <c r="J57" i="6"/>
  <c r="I57" i="6"/>
  <c r="L55" i="6"/>
  <c r="N55" i="6"/>
  <c r="P55" i="6"/>
  <c r="R55" i="6"/>
  <c r="T55" i="6"/>
  <c r="K55" i="6"/>
  <c r="M55" i="6"/>
  <c r="O55" i="6"/>
  <c r="Q55" i="6"/>
  <c r="S55" i="6"/>
  <c r="J55" i="6"/>
  <c r="I55" i="6"/>
  <c r="L53" i="6"/>
  <c r="N53" i="6"/>
  <c r="P53" i="6"/>
  <c r="R53" i="6"/>
  <c r="T53" i="6"/>
  <c r="K53" i="6"/>
  <c r="M53" i="6"/>
  <c r="O53" i="6"/>
  <c r="Q53" i="6"/>
  <c r="S53" i="6"/>
  <c r="J53" i="6"/>
  <c r="I53" i="6"/>
  <c r="L51" i="6"/>
  <c r="N51" i="6"/>
  <c r="P51" i="6"/>
  <c r="R51" i="6"/>
  <c r="T51" i="6"/>
  <c r="K51" i="6"/>
  <c r="M51" i="6"/>
  <c r="O51" i="6"/>
  <c r="Q51" i="6"/>
  <c r="S51" i="6"/>
  <c r="J51" i="6"/>
  <c r="I51" i="6"/>
  <c r="L49" i="6"/>
  <c r="N49" i="6"/>
  <c r="P49" i="6"/>
  <c r="R49" i="6"/>
  <c r="T49" i="6"/>
  <c r="K49" i="6"/>
  <c r="M49" i="6"/>
  <c r="O49" i="6"/>
  <c r="Q49" i="6"/>
  <c r="S49" i="6"/>
  <c r="J49" i="6"/>
  <c r="I49" i="6"/>
  <c r="L47" i="6"/>
  <c r="N47" i="6"/>
  <c r="P47" i="6"/>
  <c r="R47" i="6"/>
  <c r="T47" i="6"/>
  <c r="K47" i="6"/>
  <c r="M47" i="6"/>
  <c r="O47" i="6"/>
  <c r="Q47" i="6"/>
  <c r="S47" i="6"/>
  <c r="J47" i="6"/>
  <c r="I47" i="6"/>
  <c r="L45" i="6"/>
  <c r="N45" i="6"/>
  <c r="P45" i="6"/>
  <c r="R45" i="6"/>
  <c r="T45" i="6"/>
  <c r="K45" i="6"/>
  <c r="M45" i="6"/>
  <c r="O45" i="6"/>
  <c r="Q45" i="6"/>
  <c r="S45" i="6"/>
  <c r="J45" i="6"/>
  <c r="I45" i="6"/>
  <c r="L43" i="6"/>
  <c r="N43" i="6"/>
  <c r="P43" i="6"/>
  <c r="R43" i="6"/>
  <c r="T43" i="6"/>
  <c r="K43" i="6"/>
  <c r="M43" i="6"/>
  <c r="O43" i="6"/>
  <c r="Q43" i="6"/>
  <c r="S43" i="6"/>
  <c r="J43" i="6"/>
  <c r="I43" i="6"/>
  <c r="L41" i="6"/>
  <c r="N41" i="6"/>
  <c r="P41" i="6"/>
  <c r="R41" i="6"/>
  <c r="T41" i="6"/>
  <c r="K41" i="6"/>
  <c r="M41" i="6"/>
  <c r="O41" i="6"/>
  <c r="Q41" i="6"/>
  <c r="S41" i="6"/>
  <c r="J41" i="6"/>
  <c r="I41" i="6"/>
  <c r="L39" i="6"/>
  <c r="N39" i="6"/>
  <c r="P39" i="6"/>
  <c r="R39" i="6"/>
  <c r="T39" i="6"/>
  <c r="K39" i="6"/>
  <c r="M39" i="6"/>
  <c r="O39" i="6"/>
  <c r="Q39" i="6"/>
  <c r="S39" i="6"/>
  <c r="J39" i="6"/>
  <c r="I39" i="6"/>
  <c r="K37" i="6"/>
  <c r="M37" i="6"/>
  <c r="O37" i="6"/>
  <c r="Q37" i="6"/>
  <c r="S37" i="6"/>
  <c r="L37" i="6"/>
  <c r="N37" i="6"/>
  <c r="P37" i="6"/>
  <c r="R37" i="6"/>
  <c r="T37" i="6"/>
  <c r="J37" i="6"/>
  <c r="I37" i="6"/>
  <c r="K35" i="6"/>
  <c r="M35" i="6"/>
  <c r="O35" i="6"/>
  <c r="Q35" i="6"/>
  <c r="S35" i="6"/>
  <c r="L35" i="6"/>
  <c r="N35" i="6"/>
  <c r="P35" i="6"/>
  <c r="R35" i="6"/>
  <c r="T35" i="6"/>
  <c r="J35" i="6"/>
  <c r="I35" i="6"/>
  <c r="K33" i="6"/>
  <c r="M33" i="6"/>
  <c r="O33" i="6"/>
  <c r="Q33" i="6"/>
  <c r="S33" i="6"/>
  <c r="L33" i="6"/>
  <c r="N33" i="6"/>
  <c r="P33" i="6"/>
  <c r="R33" i="6"/>
  <c r="T33" i="6"/>
  <c r="J33" i="6"/>
  <c r="I33" i="6"/>
  <c r="K31" i="6"/>
  <c r="M31" i="6"/>
  <c r="O31" i="6"/>
  <c r="Q31" i="6"/>
  <c r="S31" i="6"/>
  <c r="L31" i="6"/>
  <c r="N31" i="6"/>
  <c r="P31" i="6"/>
  <c r="R31" i="6"/>
  <c r="T31" i="6"/>
  <c r="J31" i="6"/>
  <c r="I31" i="6"/>
  <c r="K29" i="6"/>
  <c r="M29" i="6"/>
  <c r="O29" i="6"/>
  <c r="Q29" i="6"/>
  <c r="S29" i="6"/>
  <c r="L29" i="6"/>
  <c r="N29" i="6"/>
  <c r="P29" i="6"/>
  <c r="R29" i="6"/>
  <c r="T29" i="6"/>
  <c r="J29" i="6"/>
  <c r="I29" i="6"/>
  <c r="K27" i="6"/>
  <c r="M27" i="6"/>
  <c r="O27" i="6"/>
  <c r="Q27" i="6"/>
  <c r="S27" i="6"/>
  <c r="L27" i="6"/>
  <c r="N27" i="6"/>
  <c r="P27" i="6"/>
  <c r="R27" i="6"/>
  <c r="T27" i="6"/>
  <c r="J27" i="6"/>
  <c r="I27" i="6"/>
  <c r="K25" i="6"/>
  <c r="M25" i="6"/>
  <c r="O25" i="6"/>
  <c r="Q25" i="6"/>
  <c r="S25" i="6"/>
  <c r="L25" i="6"/>
  <c r="N25" i="6"/>
  <c r="P25" i="6"/>
  <c r="R25" i="6"/>
  <c r="T25" i="6"/>
  <c r="J25" i="6"/>
  <c r="I25" i="6"/>
  <c r="K23" i="6"/>
  <c r="M23" i="6"/>
  <c r="O23" i="6"/>
  <c r="Q23" i="6"/>
  <c r="S23" i="6"/>
  <c r="L23" i="6"/>
  <c r="N23" i="6"/>
  <c r="P23" i="6"/>
  <c r="R23" i="6"/>
  <c r="T23" i="6"/>
  <c r="J23" i="6"/>
  <c r="I23" i="6"/>
  <c r="K21" i="6"/>
  <c r="M21" i="6"/>
  <c r="O21" i="6"/>
  <c r="Q21" i="6"/>
  <c r="S21" i="6"/>
  <c r="L21" i="6"/>
  <c r="N21" i="6"/>
  <c r="P21" i="6"/>
  <c r="R21" i="6"/>
  <c r="T21" i="6"/>
  <c r="J21" i="6"/>
  <c r="I21" i="6"/>
  <c r="K19" i="6"/>
  <c r="M19" i="6"/>
  <c r="O19" i="6"/>
  <c r="Q19" i="6"/>
  <c r="S19" i="6"/>
  <c r="L19" i="6"/>
  <c r="N19" i="6"/>
  <c r="P19" i="6"/>
  <c r="R19" i="6"/>
  <c r="T19" i="6"/>
  <c r="J19" i="6"/>
  <c r="I19" i="6"/>
  <c r="K17" i="6"/>
  <c r="M17" i="6"/>
  <c r="O17" i="6"/>
  <c r="Q17" i="6"/>
  <c r="S17" i="6"/>
  <c r="L17" i="6"/>
  <c r="N17" i="6"/>
  <c r="P17" i="6"/>
  <c r="R17" i="6"/>
  <c r="T17" i="6"/>
  <c r="J17" i="6"/>
  <c r="I17" i="6"/>
  <c r="K15" i="6"/>
  <c r="M15" i="6"/>
  <c r="O15" i="6"/>
  <c r="Q15" i="6"/>
  <c r="S15" i="6"/>
  <c r="L15" i="6"/>
  <c r="N15" i="6"/>
  <c r="P15" i="6"/>
  <c r="R15" i="6"/>
  <c r="T15" i="6"/>
  <c r="J15" i="6"/>
  <c r="I15" i="6"/>
  <c r="K13" i="6"/>
  <c r="M13" i="6"/>
  <c r="O13" i="6"/>
  <c r="Q13" i="6"/>
  <c r="S13" i="6"/>
  <c r="L13" i="6"/>
  <c r="N13" i="6"/>
  <c r="P13" i="6"/>
  <c r="R13" i="6"/>
  <c r="T13" i="6"/>
  <c r="J13" i="6"/>
  <c r="I13" i="6"/>
  <c r="K11" i="6"/>
  <c r="M11" i="6"/>
  <c r="O11" i="6"/>
  <c r="Q11" i="6"/>
  <c r="S11" i="6"/>
  <c r="L11" i="6"/>
  <c r="N11" i="6"/>
  <c r="P11" i="6"/>
  <c r="R11" i="6"/>
  <c r="T11" i="6"/>
  <c r="J11" i="6"/>
  <c r="I11" i="6"/>
  <c r="K9" i="6"/>
  <c r="M9" i="6"/>
  <c r="O9" i="6"/>
  <c r="Q9" i="6"/>
  <c r="S9" i="6"/>
  <c r="L9" i="6"/>
  <c r="N9" i="6"/>
  <c r="P9" i="6"/>
  <c r="R9" i="6"/>
  <c r="T9" i="6"/>
  <c r="J9" i="6"/>
  <c r="I9" i="6"/>
  <c r="K7" i="6"/>
  <c r="M7" i="6"/>
  <c r="O7" i="6"/>
  <c r="Q7" i="6"/>
  <c r="S7" i="6"/>
  <c r="L7" i="6"/>
  <c r="N7" i="6"/>
  <c r="P7" i="6"/>
  <c r="R7" i="6"/>
  <c r="T7" i="6"/>
  <c r="J7" i="6"/>
  <c r="I7" i="6"/>
  <c r="K5" i="6"/>
  <c r="M5" i="6"/>
  <c r="O5" i="6"/>
  <c r="Q5" i="6"/>
  <c r="S5" i="6"/>
  <c r="L5" i="6"/>
  <c r="N5" i="6"/>
  <c r="P5" i="6"/>
  <c r="R5" i="6"/>
  <c r="T5" i="6"/>
  <c r="J5" i="6"/>
  <c r="I5" i="6"/>
  <c r="L67" i="6"/>
  <c r="N67" i="6"/>
  <c r="P67" i="6"/>
  <c r="R67" i="6"/>
  <c r="T67" i="6"/>
  <c r="K67" i="6"/>
  <c r="M67" i="6"/>
  <c r="O67" i="6"/>
  <c r="Q67" i="6"/>
  <c r="S67" i="6"/>
  <c r="I67" i="6"/>
  <c r="J67" i="6"/>
  <c r="L65" i="6"/>
  <c r="N65" i="6"/>
  <c r="P65" i="6"/>
  <c r="R65" i="6"/>
  <c r="T65" i="6"/>
  <c r="K65" i="6"/>
  <c r="M65" i="6"/>
  <c r="O65" i="6"/>
  <c r="Q65" i="6"/>
  <c r="S65" i="6"/>
  <c r="J65" i="6"/>
  <c r="I65" i="6"/>
  <c r="L63" i="6"/>
  <c r="N63" i="6"/>
  <c r="P63" i="6"/>
  <c r="R63" i="6"/>
  <c r="T63" i="6"/>
  <c r="K63" i="6"/>
  <c r="M63" i="6"/>
  <c r="O63" i="6"/>
  <c r="Q63" i="6"/>
  <c r="S63" i="6"/>
  <c r="J63" i="6"/>
  <c r="I63" i="6"/>
  <c r="L3" i="6"/>
  <c r="N3" i="6"/>
  <c r="P3" i="6"/>
  <c r="R3" i="6"/>
  <c r="T3" i="6"/>
  <c r="K3" i="6"/>
  <c r="M3" i="6"/>
  <c r="O3" i="6"/>
  <c r="Q3" i="6"/>
  <c r="S3" i="6"/>
  <c r="J3" i="6"/>
  <c r="I3" i="6"/>
  <c r="L60" i="6"/>
  <c r="N60" i="6"/>
  <c r="P60" i="6"/>
  <c r="R60" i="6"/>
  <c r="T60" i="6"/>
  <c r="K60" i="6"/>
  <c r="M60" i="6"/>
  <c r="O60" i="6"/>
  <c r="Q60" i="6"/>
  <c r="S60" i="6"/>
  <c r="J60" i="6"/>
  <c r="I60" i="6"/>
  <c r="L58" i="6"/>
  <c r="N58" i="6"/>
  <c r="P58" i="6"/>
  <c r="R58" i="6"/>
  <c r="T58" i="6"/>
  <c r="K58" i="6"/>
  <c r="M58" i="6"/>
  <c r="O58" i="6"/>
  <c r="Q58" i="6"/>
  <c r="S58" i="6"/>
  <c r="J58" i="6"/>
  <c r="I58" i="6"/>
  <c r="L56" i="6"/>
  <c r="N56" i="6"/>
  <c r="P56" i="6"/>
  <c r="R56" i="6"/>
  <c r="T56" i="6"/>
  <c r="K56" i="6"/>
  <c r="M56" i="6"/>
  <c r="O56" i="6"/>
  <c r="Q56" i="6"/>
  <c r="S56" i="6"/>
  <c r="J56" i="6"/>
  <c r="I56" i="6"/>
  <c r="L54" i="6"/>
  <c r="N54" i="6"/>
  <c r="P54" i="6"/>
  <c r="R54" i="6"/>
  <c r="T54" i="6"/>
  <c r="K54" i="6"/>
  <c r="M54" i="6"/>
  <c r="O54" i="6"/>
  <c r="Q54" i="6"/>
  <c r="S54" i="6"/>
  <c r="J54" i="6"/>
  <c r="I54" i="6"/>
  <c r="L52" i="6"/>
  <c r="N52" i="6"/>
  <c r="P52" i="6"/>
  <c r="R52" i="6"/>
  <c r="T52" i="6"/>
  <c r="K52" i="6"/>
  <c r="M52" i="6"/>
  <c r="O52" i="6"/>
  <c r="Q52" i="6"/>
  <c r="S52" i="6"/>
  <c r="J52" i="6"/>
  <c r="I52" i="6"/>
  <c r="L50" i="6"/>
  <c r="N50" i="6"/>
  <c r="P50" i="6"/>
  <c r="R50" i="6"/>
  <c r="T50" i="6"/>
  <c r="K50" i="6"/>
  <c r="M50" i="6"/>
  <c r="O50" i="6"/>
  <c r="Q50" i="6"/>
  <c r="S50" i="6"/>
  <c r="J50" i="6"/>
  <c r="I50" i="6"/>
  <c r="L48" i="6"/>
  <c r="N48" i="6"/>
  <c r="P48" i="6"/>
  <c r="R48" i="6"/>
  <c r="T48" i="6"/>
  <c r="K48" i="6"/>
  <c r="M48" i="6"/>
  <c r="O48" i="6"/>
  <c r="Q48" i="6"/>
  <c r="S48" i="6"/>
  <c r="J48" i="6"/>
  <c r="I48" i="6"/>
  <c r="L46" i="6"/>
  <c r="N46" i="6"/>
  <c r="P46" i="6"/>
  <c r="R46" i="6"/>
  <c r="T46" i="6"/>
  <c r="K46" i="6"/>
  <c r="M46" i="6"/>
  <c r="O46" i="6"/>
  <c r="Q46" i="6"/>
  <c r="S46" i="6"/>
  <c r="J46" i="6"/>
  <c r="I46" i="6"/>
  <c r="L44" i="6"/>
  <c r="N44" i="6"/>
  <c r="P44" i="6"/>
  <c r="R44" i="6"/>
  <c r="T44" i="6"/>
  <c r="K44" i="6"/>
  <c r="M44" i="6"/>
  <c r="O44" i="6"/>
  <c r="Q44" i="6"/>
  <c r="S44" i="6"/>
  <c r="J44" i="6"/>
  <c r="I44" i="6"/>
  <c r="L42" i="6"/>
  <c r="N42" i="6"/>
  <c r="P42" i="6"/>
  <c r="R42" i="6"/>
  <c r="T42" i="6"/>
  <c r="K42" i="6"/>
  <c r="M42" i="6"/>
  <c r="O42" i="6"/>
  <c r="Q42" i="6"/>
  <c r="S42" i="6"/>
  <c r="J42" i="6"/>
  <c r="I42" i="6"/>
  <c r="L40" i="6"/>
  <c r="N40" i="6"/>
  <c r="P40" i="6"/>
  <c r="R40" i="6"/>
  <c r="T40" i="6"/>
  <c r="K40" i="6"/>
  <c r="M40" i="6"/>
  <c r="O40" i="6"/>
  <c r="Q40" i="6"/>
  <c r="S40" i="6"/>
  <c r="J40" i="6"/>
  <c r="I40" i="6"/>
  <c r="K38" i="6"/>
  <c r="L38" i="6"/>
  <c r="N38" i="6"/>
  <c r="P38" i="6"/>
  <c r="R38" i="6"/>
  <c r="T38" i="6"/>
  <c r="M38" i="6"/>
  <c r="O38" i="6"/>
  <c r="Q38" i="6"/>
  <c r="S38" i="6"/>
  <c r="J38" i="6"/>
  <c r="I38" i="6"/>
  <c r="K36" i="6"/>
  <c r="M36" i="6"/>
  <c r="O36" i="6"/>
  <c r="Q36" i="6"/>
  <c r="S36" i="6"/>
  <c r="L36" i="6"/>
  <c r="N36" i="6"/>
  <c r="P36" i="6"/>
  <c r="R36" i="6"/>
  <c r="T36" i="6"/>
  <c r="J36" i="6"/>
  <c r="I36" i="6"/>
  <c r="K34" i="6"/>
  <c r="M34" i="6"/>
  <c r="O34" i="6"/>
  <c r="Q34" i="6"/>
  <c r="S34" i="6"/>
  <c r="L34" i="6"/>
  <c r="N34" i="6"/>
  <c r="P34" i="6"/>
  <c r="R34" i="6"/>
  <c r="T34" i="6"/>
  <c r="J34" i="6"/>
  <c r="I34" i="6"/>
  <c r="K32" i="6"/>
  <c r="M32" i="6"/>
  <c r="O32" i="6"/>
  <c r="Q32" i="6"/>
  <c r="S32" i="6"/>
  <c r="L32" i="6"/>
  <c r="N32" i="6"/>
  <c r="P32" i="6"/>
  <c r="R32" i="6"/>
  <c r="T32" i="6"/>
  <c r="J32" i="6"/>
  <c r="I32" i="6"/>
  <c r="K30" i="6"/>
  <c r="M30" i="6"/>
  <c r="O30" i="6"/>
  <c r="Q30" i="6"/>
  <c r="S30" i="6"/>
  <c r="L30" i="6"/>
  <c r="N30" i="6"/>
  <c r="P30" i="6"/>
  <c r="R30" i="6"/>
  <c r="T30" i="6"/>
  <c r="J30" i="6"/>
  <c r="I30" i="6"/>
  <c r="K28" i="6"/>
  <c r="M28" i="6"/>
  <c r="O28" i="6"/>
  <c r="Q28" i="6"/>
  <c r="S28" i="6"/>
  <c r="L28" i="6"/>
  <c r="N28" i="6"/>
  <c r="P28" i="6"/>
  <c r="R28" i="6"/>
  <c r="T28" i="6"/>
  <c r="J28" i="6"/>
  <c r="I28" i="6"/>
  <c r="K26" i="6"/>
  <c r="M26" i="6"/>
  <c r="O26" i="6"/>
  <c r="Q26" i="6"/>
  <c r="S26" i="6"/>
  <c r="L26" i="6"/>
  <c r="N26" i="6"/>
  <c r="P26" i="6"/>
  <c r="R26" i="6"/>
  <c r="T26" i="6"/>
  <c r="J26" i="6"/>
  <c r="I26" i="6"/>
  <c r="K24" i="6"/>
  <c r="M24" i="6"/>
  <c r="O24" i="6"/>
  <c r="Q24" i="6"/>
  <c r="S24" i="6"/>
  <c r="L24" i="6"/>
  <c r="N24" i="6"/>
  <c r="P24" i="6"/>
  <c r="R24" i="6"/>
  <c r="T24" i="6"/>
  <c r="J24" i="6"/>
  <c r="I24" i="6"/>
  <c r="K22" i="6"/>
  <c r="M22" i="6"/>
  <c r="O22" i="6"/>
  <c r="Q22" i="6"/>
  <c r="S22" i="6"/>
  <c r="L22" i="6"/>
  <c r="N22" i="6"/>
  <c r="P22" i="6"/>
  <c r="R22" i="6"/>
  <c r="T22" i="6"/>
  <c r="J22" i="6"/>
  <c r="I22" i="6"/>
  <c r="K20" i="6"/>
  <c r="M20" i="6"/>
  <c r="O20" i="6"/>
  <c r="Q20" i="6"/>
  <c r="S20" i="6"/>
  <c r="L20" i="6"/>
  <c r="N20" i="6"/>
  <c r="P20" i="6"/>
  <c r="R20" i="6"/>
  <c r="T20" i="6"/>
  <c r="J20" i="6"/>
  <c r="I20" i="6"/>
  <c r="K18" i="6"/>
  <c r="M18" i="6"/>
  <c r="O18" i="6"/>
  <c r="Q18" i="6"/>
  <c r="S18" i="6"/>
  <c r="L18" i="6"/>
  <c r="N18" i="6"/>
  <c r="P18" i="6"/>
  <c r="R18" i="6"/>
  <c r="T18" i="6"/>
  <c r="J18" i="6"/>
  <c r="I18" i="6"/>
  <c r="K16" i="6"/>
  <c r="M16" i="6"/>
  <c r="O16" i="6"/>
  <c r="Q16" i="6"/>
  <c r="S16" i="6"/>
  <c r="L16" i="6"/>
  <c r="N16" i="6"/>
  <c r="P16" i="6"/>
  <c r="R16" i="6"/>
  <c r="T16" i="6"/>
  <c r="J16" i="6"/>
  <c r="I16" i="6"/>
  <c r="K14" i="6"/>
  <c r="M14" i="6"/>
  <c r="O14" i="6"/>
  <c r="Q14" i="6"/>
  <c r="S14" i="6"/>
  <c r="L14" i="6"/>
  <c r="N14" i="6"/>
  <c r="P14" i="6"/>
  <c r="R14" i="6"/>
  <c r="T14" i="6"/>
  <c r="J14" i="6"/>
  <c r="I14" i="6"/>
  <c r="K12" i="6"/>
  <c r="M12" i="6"/>
  <c r="O12" i="6"/>
  <c r="Q12" i="6"/>
  <c r="S12" i="6"/>
  <c r="L12" i="6"/>
  <c r="N12" i="6"/>
  <c r="P12" i="6"/>
  <c r="R12" i="6"/>
  <c r="T12" i="6"/>
  <c r="J12" i="6"/>
  <c r="I12" i="6"/>
  <c r="K10" i="6"/>
  <c r="M10" i="6"/>
  <c r="O10" i="6"/>
  <c r="Q10" i="6"/>
  <c r="S10" i="6"/>
  <c r="L10" i="6"/>
  <c r="N10" i="6"/>
  <c r="P10" i="6"/>
  <c r="R10" i="6"/>
  <c r="T10" i="6"/>
  <c r="J10" i="6"/>
  <c r="I10" i="6"/>
  <c r="K8" i="6"/>
  <c r="M8" i="6"/>
  <c r="O8" i="6"/>
  <c r="Q8" i="6"/>
  <c r="S8" i="6"/>
  <c r="L8" i="6"/>
  <c r="N8" i="6"/>
  <c r="P8" i="6"/>
  <c r="R8" i="6"/>
  <c r="T8" i="6"/>
  <c r="J8" i="6"/>
  <c r="I8" i="6"/>
  <c r="K6" i="6"/>
  <c r="M6" i="6"/>
  <c r="O6" i="6"/>
  <c r="Q6" i="6"/>
  <c r="S6" i="6"/>
  <c r="L6" i="6"/>
  <c r="N6" i="6"/>
  <c r="P6" i="6"/>
  <c r="R6" i="6"/>
  <c r="T6" i="6"/>
  <c r="J6" i="6"/>
  <c r="I6" i="6"/>
  <c r="K4" i="6"/>
  <c r="M4" i="6"/>
  <c r="O4" i="6"/>
  <c r="Q4" i="6"/>
  <c r="S4" i="6"/>
  <c r="L4" i="6"/>
  <c r="N4" i="6"/>
  <c r="P4" i="6"/>
  <c r="R4" i="6"/>
  <c r="T4" i="6"/>
  <c r="J4" i="6"/>
  <c r="I4" i="6"/>
  <c r="L66" i="6"/>
  <c r="N66" i="6"/>
  <c r="P66" i="6"/>
  <c r="R66" i="6"/>
  <c r="T66" i="6"/>
  <c r="K66" i="6"/>
  <c r="M66" i="6"/>
  <c r="O66" i="6"/>
  <c r="Q66" i="6"/>
  <c r="S66" i="6"/>
  <c r="J66" i="6"/>
  <c r="I66" i="6"/>
  <c r="L64" i="6"/>
  <c r="N64" i="6"/>
  <c r="P64" i="6"/>
  <c r="R64" i="6"/>
  <c r="T64" i="6"/>
  <c r="K64" i="6"/>
  <c r="M64" i="6"/>
  <c r="O64" i="6"/>
  <c r="Q64" i="6"/>
  <c r="S64" i="6"/>
  <c r="J64" i="6"/>
  <c r="I64" i="6"/>
  <c r="L62" i="6"/>
  <c r="N62" i="6"/>
  <c r="P62" i="6"/>
  <c r="R62" i="6"/>
  <c r="T62" i="6"/>
  <c r="K62" i="6"/>
  <c r="M62" i="6"/>
  <c r="O62" i="6"/>
  <c r="Q62" i="6"/>
  <c r="S62" i="6"/>
  <c r="I62" i="6"/>
  <c r="J62" i="6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8" i="4"/>
  <c r="E409" i="4"/>
  <c r="E410" i="4"/>
  <c r="E411" i="4"/>
  <c r="E412" i="4"/>
  <c r="E413" i="4"/>
  <c r="E414" i="4"/>
  <c r="E415" i="4"/>
  <c r="E416" i="4"/>
  <c r="E417" i="4"/>
  <c r="E418" i="4"/>
  <c r="E419" i="4"/>
  <c r="E420" i="4"/>
  <c r="E421" i="4"/>
  <c r="E422" i="4"/>
  <c r="E423" i="4"/>
  <c r="E424" i="4"/>
  <c r="E425" i="4"/>
  <c r="E426" i="4"/>
  <c r="E427" i="4"/>
  <c r="E428" i="4"/>
  <c r="E429" i="4"/>
  <c r="E430" i="4"/>
  <c r="E431" i="4"/>
  <c r="E432" i="4"/>
  <c r="E433" i="4"/>
  <c r="E434" i="4"/>
  <c r="E435" i="4"/>
  <c r="E436" i="4"/>
  <c r="E437" i="4"/>
  <c r="E438" i="4"/>
  <c r="E439" i="4"/>
  <c r="E440" i="4"/>
  <c r="E441" i="4"/>
  <c r="E442" i="4"/>
  <c r="E443" i="4"/>
  <c r="E444" i="4"/>
  <c r="E445" i="4"/>
  <c r="E446" i="4"/>
  <c r="E447" i="4"/>
  <c r="E448" i="4"/>
  <c r="E449" i="4"/>
  <c r="E450" i="4"/>
  <c r="E451" i="4"/>
  <c r="E452" i="4"/>
  <c r="E453" i="4"/>
  <c r="E454" i="4"/>
  <c r="E455" i="4"/>
  <c r="E456" i="4"/>
  <c r="E457" i="4"/>
  <c r="E458" i="4"/>
  <c r="E459" i="4"/>
  <c r="E460" i="4"/>
  <c r="E461" i="4"/>
  <c r="E462" i="4"/>
  <c r="E463" i="4"/>
  <c r="E464" i="4"/>
  <c r="E465" i="4"/>
  <c r="E466" i="4"/>
  <c r="E467" i="4"/>
  <c r="E468" i="4"/>
  <c r="E469" i="4"/>
  <c r="E470" i="4"/>
  <c r="E471" i="4"/>
  <c r="E472" i="4"/>
  <c r="E473" i="4"/>
  <c r="E474" i="4"/>
  <c r="E475" i="4"/>
  <c r="E476" i="4"/>
  <c r="E477" i="4"/>
  <c r="E478" i="4"/>
  <c r="E479" i="4"/>
  <c r="E480" i="4"/>
  <c r="E481" i="4"/>
  <c r="E482" i="4"/>
  <c r="E483" i="4"/>
  <c r="E484" i="4"/>
  <c r="E485" i="4"/>
  <c r="E486" i="4"/>
  <c r="E487" i="4"/>
  <c r="E488" i="4"/>
  <c r="E489" i="4"/>
  <c r="E490" i="4"/>
  <c r="E491" i="4"/>
  <c r="E492" i="4"/>
  <c r="E493" i="4"/>
  <c r="E494" i="4"/>
  <c r="E495" i="4"/>
  <c r="E496" i="4"/>
  <c r="E497" i="4"/>
  <c r="E498" i="4"/>
  <c r="E499" i="4"/>
  <c r="E500" i="4"/>
  <c r="E501" i="4"/>
  <c r="E502" i="4"/>
  <c r="E503" i="4"/>
  <c r="E504" i="4"/>
  <c r="E505" i="4"/>
  <c r="E506" i="4"/>
  <c r="E507" i="4"/>
  <c r="E508" i="4"/>
  <c r="E509" i="4"/>
  <c r="E510" i="4"/>
  <c r="E511" i="4"/>
  <c r="E512" i="4"/>
  <c r="E513" i="4"/>
  <c r="E514" i="4"/>
  <c r="E515" i="4"/>
  <c r="E516" i="4"/>
  <c r="E517" i="4"/>
  <c r="E518" i="4"/>
  <c r="E519" i="4"/>
  <c r="E520" i="4"/>
  <c r="E521" i="4"/>
  <c r="E522" i="4"/>
  <c r="E523" i="4"/>
  <c r="E524" i="4"/>
  <c r="E525" i="4"/>
  <c r="E526" i="4"/>
  <c r="E527" i="4"/>
  <c r="E528" i="4"/>
  <c r="E529" i="4"/>
  <c r="E530" i="4"/>
  <c r="E531" i="4"/>
  <c r="E532" i="4"/>
  <c r="E533" i="4"/>
  <c r="E534" i="4"/>
  <c r="E535" i="4"/>
  <c r="E536" i="4"/>
  <c r="E537" i="4"/>
  <c r="E538" i="4"/>
  <c r="E539" i="4"/>
  <c r="E540" i="4"/>
  <c r="E541" i="4"/>
  <c r="E542" i="4"/>
  <c r="E543" i="4"/>
  <c r="E544" i="4"/>
  <c r="E545" i="4"/>
  <c r="E546" i="4"/>
  <c r="E547" i="4"/>
  <c r="E548" i="4"/>
  <c r="E549" i="4"/>
  <c r="E550" i="4"/>
  <c r="E551" i="4"/>
  <c r="E552" i="4"/>
  <c r="E553" i="4"/>
  <c r="E554" i="4"/>
  <c r="E555" i="4"/>
  <c r="E556" i="4"/>
  <c r="E557" i="4"/>
  <c r="E558" i="4"/>
  <c r="E559" i="4"/>
  <c r="E560" i="4"/>
  <c r="E561" i="4"/>
  <c r="E562" i="4"/>
  <c r="E563" i="4"/>
  <c r="E564" i="4"/>
  <c r="E565" i="4"/>
  <c r="E566" i="4"/>
  <c r="E567" i="4"/>
  <c r="E568" i="4"/>
  <c r="E569" i="4"/>
  <c r="E570" i="4"/>
  <c r="E571" i="4"/>
  <c r="E572" i="4"/>
  <c r="E573" i="4"/>
  <c r="E574" i="4"/>
  <c r="E575" i="4"/>
  <c r="E576" i="4"/>
  <c r="E577" i="4"/>
  <c r="E578" i="4"/>
  <c r="E579" i="4"/>
  <c r="E580" i="4"/>
  <c r="E581" i="4"/>
  <c r="E582" i="4"/>
  <c r="E583" i="4"/>
  <c r="E584" i="4"/>
  <c r="E585" i="4"/>
  <c r="E586" i="4"/>
  <c r="E587" i="4"/>
  <c r="E588" i="4"/>
  <c r="E589" i="4"/>
  <c r="E590" i="4"/>
  <c r="E591" i="4"/>
  <c r="E592" i="4"/>
  <c r="E593" i="4"/>
  <c r="E594" i="4"/>
  <c r="E595" i="4"/>
  <c r="E596" i="4"/>
  <c r="E597" i="4"/>
  <c r="E598" i="4"/>
  <c r="E599" i="4"/>
  <c r="E600" i="4"/>
  <c r="E601" i="4"/>
  <c r="E602" i="4"/>
  <c r="E603" i="4"/>
  <c r="E604" i="4"/>
  <c r="E605" i="4"/>
  <c r="E606" i="4"/>
  <c r="E607" i="4"/>
  <c r="E608" i="4"/>
  <c r="E609" i="4"/>
  <c r="E610" i="4"/>
  <c r="E611" i="4"/>
  <c r="E612" i="4"/>
  <c r="E613" i="4"/>
  <c r="E614" i="4"/>
  <c r="E615" i="4"/>
  <c r="E616" i="4"/>
  <c r="E617" i="4"/>
  <c r="E618" i="4"/>
  <c r="E619" i="4"/>
  <c r="E620" i="4"/>
  <c r="E621" i="4"/>
  <c r="E622" i="4"/>
  <c r="E623" i="4"/>
  <c r="E624" i="4"/>
  <c r="E625" i="4"/>
  <c r="E626" i="4"/>
  <c r="E627" i="4"/>
  <c r="E628" i="4"/>
  <c r="E629" i="4"/>
  <c r="E630" i="4"/>
  <c r="E631" i="4"/>
  <c r="E632" i="4"/>
  <c r="E633" i="4"/>
  <c r="E634" i="4"/>
  <c r="E635" i="4"/>
  <c r="E636" i="4"/>
  <c r="E637" i="4"/>
  <c r="E638" i="4"/>
  <c r="E639" i="4"/>
  <c r="E640" i="4"/>
  <c r="E641" i="4"/>
  <c r="E642" i="4"/>
  <c r="E643" i="4"/>
  <c r="E644" i="4"/>
  <c r="E645" i="4"/>
  <c r="E646" i="4"/>
  <c r="E647" i="4"/>
  <c r="E648" i="4"/>
  <c r="E649" i="4"/>
  <c r="E650" i="4"/>
  <c r="E651" i="4"/>
  <c r="E652" i="4"/>
  <c r="E653" i="4"/>
  <c r="E654" i="4"/>
  <c r="E655" i="4"/>
  <c r="E656" i="4"/>
  <c r="E657" i="4"/>
  <c r="E658" i="4"/>
  <c r="E659" i="4"/>
  <c r="E660" i="4"/>
  <c r="E661" i="4"/>
  <c r="E662" i="4"/>
  <c r="E663" i="4"/>
  <c r="E664" i="4"/>
  <c r="E665" i="4"/>
  <c r="E666" i="4"/>
  <c r="E667" i="4"/>
  <c r="E668" i="4"/>
  <c r="E669" i="4"/>
  <c r="E670" i="4"/>
  <c r="E671" i="4"/>
  <c r="E672" i="4"/>
  <c r="E673" i="4"/>
  <c r="E674" i="4"/>
  <c r="E675" i="4"/>
  <c r="E676" i="4"/>
  <c r="E677" i="4"/>
  <c r="E678" i="4"/>
  <c r="E679" i="4"/>
  <c r="E680" i="4"/>
  <c r="E681" i="4"/>
  <c r="E682" i="4"/>
  <c r="E683" i="4"/>
  <c r="E684" i="4"/>
  <c r="E685" i="4"/>
  <c r="E686" i="4"/>
  <c r="E687" i="4"/>
  <c r="E688" i="4"/>
  <c r="E689" i="4"/>
  <c r="E690" i="4"/>
  <c r="E691" i="4"/>
  <c r="E692" i="4"/>
  <c r="E693" i="4"/>
  <c r="E694" i="4"/>
  <c r="E695" i="4"/>
  <c r="E696" i="4"/>
  <c r="E697" i="4"/>
  <c r="E698" i="4"/>
  <c r="E699" i="4"/>
  <c r="E700" i="4"/>
  <c r="E701" i="4"/>
  <c r="E702" i="4"/>
  <c r="E703" i="4"/>
  <c r="E704" i="4"/>
  <c r="E705" i="4"/>
  <c r="E706" i="4"/>
  <c r="E707" i="4"/>
  <c r="E708" i="4"/>
  <c r="E709" i="4"/>
  <c r="E710" i="4"/>
  <c r="E711" i="4"/>
  <c r="E712" i="4"/>
  <c r="E713" i="4"/>
  <c r="E714" i="4"/>
  <c r="E715" i="4"/>
  <c r="E716" i="4"/>
  <c r="E717" i="4"/>
  <c r="E718" i="4"/>
  <c r="E719" i="4"/>
  <c r="E720" i="4"/>
  <c r="E721" i="4"/>
  <c r="E722" i="4"/>
  <c r="E723" i="4"/>
  <c r="E724" i="4"/>
  <c r="E725" i="4"/>
  <c r="E726" i="4"/>
  <c r="E727" i="4"/>
  <c r="E728" i="4"/>
  <c r="E729" i="4"/>
  <c r="E730" i="4"/>
  <c r="E731" i="4"/>
  <c r="E732" i="4"/>
  <c r="E733" i="4"/>
  <c r="E734" i="4"/>
  <c r="E735" i="4"/>
  <c r="E736" i="4"/>
  <c r="E737" i="4"/>
  <c r="E738" i="4"/>
  <c r="E739" i="4"/>
  <c r="E740" i="4"/>
  <c r="E741" i="4"/>
  <c r="E742" i="4"/>
  <c r="E743" i="4"/>
  <c r="E744" i="4"/>
  <c r="E745" i="4"/>
  <c r="E746" i="4"/>
  <c r="E747" i="4"/>
  <c r="E748" i="4"/>
  <c r="E749" i="4"/>
  <c r="E750" i="4"/>
  <c r="E751" i="4"/>
  <c r="E752" i="4"/>
  <c r="E753" i="4"/>
  <c r="E754" i="4"/>
  <c r="E755" i="4"/>
  <c r="E756" i="4"/>
  <c r="E757" i="4"/>
  <c r="E758" i="4"/>
  <c r="E759" i="4"/>
  <c r="E760" i="4"/>
  <c r="E761" i="4"/>
  <c r="E762" i="4"/>
  <c r="E763" i="4"/>
  <c r="E764" i="4"/>
  <c r="E765" i="4"/>
  <c r="E766" i="4"/>
  <c r="E767" i="4"/>
  <c r="E768" i="4"/>
  <c r="E769" i="4"/>
  <c r="E770" i="4"/>
  <c r="E771" i="4"/>
  <c r="E772" i="4"/>
  <c r="E773" i="4"/>
  <c r="E774" i="4"/>
  <c r="E775" i="4"/>
  <c r="E776" i="4"/>
  <c r="E777" i="4"/>
  <c r="E778" i="4"/>
  <c r="E779" i="4"/>
  <c r="E780" i="4"/>
  <c r="E781" i="4"/>
  <c r="E782" i="4"/>
  <c r="E783" i="4"/>
  <c r="E784" i="4"/>
  <c r="E785" i="4"/>
  <c r="E786" i="4"/>
  <c r="E787" i="4"/>
  <c r="E788" i="4"/>
  <c r="E789" i="4"/>
  <c r="E790" i="4"/>
  <c r="E791" i="4"/>
  <c r="E792" i="4"/>
  <c r="E793" i="4"/>
  <c r="E794" i="4"/>
  <c r="E795" i="4"/>
  <c r="E796" i="4"/>
  <c r="E797" i="4"/>
  <c r="E798" i="4"/>
  <c r="E799" i="4"/>
  <c r="E800" i="4"/>
  <c r="E801" i="4"/>
  <c r="E802" i="4"/>
  <c r="E803" i="4"/>
  <c r="E804" i="4"/>
  <c r="E805" i="4"/>
  <c r="E806" i="4"/>
  <c r="E807" i="4"/>
  <c r="E808" i="4"/>
  <c r="E809" i="4"/>
  <c r="E810" i="4"/>
  <c r="E811" i="4"/>
  <c r="E812" i="4"/>
  <c r="E813" i="4"/>
  <c r="E814" i="4"/>
  <c r="E815" i="4"/>
  <c r="E816" i="4"/>
  <c r="E817" i="4"/>
  <c r="E818" i="4"/>
  <c r="E819" i="4"/>
  <c r="E820" i="4"/>
  <c r="E821" i="4"/>
  <c r="E822" i="4"/>
  <c r="E823" i="4"/>
  <c r="E824" i="4"/>
  <c r="E825" i="4"/>
  <c r="E826" i="4"/>
  <c r="E827" i="4"/>
  <c r="E828" i="4"/>
  <c r="E829" i="4"/>
  <c r="E830" i="4"/>
  <c r="E831" i="4"/>
  <c r="E832" i="4"/>
  <c r="E833" i="4"/>
  <c r="E834" i="4"/>
  <c r="E835" i="4"/>
  <c r="E836" i="4"/>
  <c r="E837" i="4"/>
  <c r="E838" i="4"/>
  <c r="E839" i="4"/>
  <c r="E840" i="4"/>
  <c r="E841" i="4"/>
  <c r="E842" i="4"/>
  <c r="E843" i="4"/>
  <c r="E844" i="4"/>
  <c r="E845" i="4"/>
  <c r="E846" i="4"/>
  <c r="E847" i="4"/>
  <c r="E848" i="4"/>
  <c r="E849" i="4"/>
  <c r="E850" i="4"/>
  <c r="E851" i="4"/>
  <c r="E852" i="4"/>
  <c r="E853" i="4"/>
  <c r="E854" i="4"/>
  <c r="E855" i="4"/>
  <c r="E856" i="4"/>
  <c r="E857" i="4"/>
  <c r="E858" i="4"/>
  <c r="E859" i="4"/>
  <c r="E860" i="4"/>
  <c r="E861" i="4"/>
  <c r="E862" i="4"/>
  <c r="E863" i="4"/>
  <c r="E864" i="4"/>
  <c r="E865" i="4"/>
  <c r="E866" i="4"/>
  <c r="E867" i="4"/>
  <c r="E868" i="4"/>
  <c r="E869" i="4"/>
  <c r="E870" i="4"/>
  <c r="E871" i="4"/>
  <c r="E872" i="4"/>
  <c r="E873" i="4"/>
  <c r="E874" i="4"/>
  <c r="E875" i="4"/>
  <c r="E876" i="4"/>
  <c r="E877" i="4"/>
  <c r="E878" i="4"/>
  <c r="E879" i="4"/>
  <c r="E880" i="4"/>
  <c r="E881" i="4"/>
  <c r="E882" i="4"/>
  <c r="E883" i="4"/>
  <c r="E884" i="4"/>
  <c r="E885" i="4"/>
  <c r="E886" i="4"/>
  <c r="E887" i="4"/>
  <c r="E888" i="4"/>
  <c r="E889" i="4"/>
  <c r="E890" i="4"/>
  <c r="E891" i="4"/>
  <c r="E892" i="4"/>
  <c r="E893" i="4"/>
  <c r="E894" i="4"/>
  <c r="E895" i="4"/>
  <c r="E896" i="4"/>
  <c r="E897" i="4"/>
  <c r="E898" i="4"/>
  <c r="E899" i="4"/>
  <c r="E900" i="4"/>
  <c r="E901" i="4"/>
  <c r="E902" i="4"/>
  <c r="E903" i="4"/>
  <c r="E904" i="4"/>
  <c r="E905" i="4"/>
  <c r="E906" i="4"/>
  <c r="E907" i="4"/>
  <c r="E908" i="4"/>
  <c r="E909" i="4"/>
  <c r="E910" i="4"/>
  <c r="E911" i="4"/>
  <c r="E912" i="4"/>
  <c r="E913" i="4"/>
  <c r="E914" i="4"/>
  <c r="E915" i="4"/>
  <c r="E916" i="4"/>
  <c r="E917" i="4"/>
  <c r="E918" i="4"/>
  <c r="E919" i="4"/>
  <c r="E920" i="4"/>
  <c r="E921" i="4"/>
  <c r="E922" i="4"/>
  <c r="E923" i="4"/>
  <c r="E924" i="4"/>
  <c r="E925" i="4"/>
  <c r="E926" i="4"/>
  <c r="E927" i="4"/>
  <c r="E928" i="4"/>
  <c r="E929" i="4"/>
  <c r="E930" i="4"/>
  <c r="E931" i="4"/>
  <c r="E932" i="4"/>
  <c r="E933" i="4"/>
  <c r="E934" i="4"/>
  <c r="E935" i="4"/>
  <c r="E936" i="4"/>
  <c r="E937" i="4"/>
  <c r="E938" i="4"/>
  <c r="E939" i="4"/>
  <c r="E940" i="4"/>
  <c r="E941" i="4"/>
  <c r="E942" i="4"/>
  <c r="E943" i="4"/>
  <c r="E944" i="4"/>
  <c r="E945" i="4"/>
  <c r="E946" i="4"/>
  <c r="E947" i="4"/>
  <c r="E948" i="4"/>
  <c r="E949" i="4"/>
  <c r="E950" i="4"/>
  <c r="E951" i="4"/>
  <c r="E952" i="4"/>
  <c r="E953" i="4"/>
  <c r="E954" i="4"/>
  <c r="E955" i="4"/>
  <c r="E956" i="4"/>
  <c r="E957" i="4"/>
  <c r="E958" i="4"/>
  <c r="E959" i="4"/>
  <c r="E960" i="4"/>
  <c r="E961" i="4"/>
  <c r="E962" i="4"/>
  <c r="E963" i="4"/>
  <c r="E964" i="4"/>
  <c r="E965" i="4"/>
  <c r="E966" i="4"/>
  <c r="E967" i="4"/>
  <c r="E968" i="4"/>
  <c r="E969" i="4"/>
  <c r="E970" i="4"/>
  <c r="E971" i="4"/>
  <c r="E972" i="4"/>
  <c r="E973" i="4"/>
  <c r="E974" i="4"/>
  <c r="E975" i="4"/>
  <c r="E976" i="4"/>
  <c r="E977" i="4"/>
  <c r="E978" i="4"/>
  <c r="E979" i="4"/>
  <c r="E980" i="4"/>
  <c r="E981" i="4"/>
  <c r="E982" i="4"/>
  <c r="E983" i="4"/>
  <c r="E984" i="4"/>
  <c r="E985" i="4"/>
  <c r="E986" i="4"/>
  <c r="E987" i="4"/>
  <c r="E988" i="4"/>
  <c r="E989" i="4"/>
  <c r="E990" i="4"/>
  <c r="E991" i="4"/>
  <c r="E992" i="4"/>
  <c r="E993" i="4"/>
  <c r="E994" i="4"/>
  <c r="E995" i="4"/>
  <c r="E996" i="4"/>
  <c r="E997" i="4"/>
  <c r="E998" i="4"/>
  <c r="E999" i="4"/>
  <c r="E1000" i="4"/>
  <c r="E1001" i="4"/>
  <c r="E1002" i="4"/>
  <c r="E1003" i="4"/>
  <c r="E1004" i="4"/>
  <c r="E1005" i="4"/>
  <c r="E1006" i="4"/>
  <c r="E1007" i="4"/>
  <c r="E1008" i="4"/>
  <c r="E1009" i="4"/>
  <c r="E1010" i="4"/>
  <c r="E1011" i="4"/>
  <c r="E1012" i="4"/>
  <c r="E1013" i="4"/>
  <c r="E1014" i="4"/>
  <c r="E1015" i="4"/>
  <c r="E1016" i="4"/>
  <c r="E1017" i="4"/>
  <c r="E1018" i="4"/>
  <c r="E1019" i="4"/>
  <c r="E1020" i="4"/>
  <c r="E1021" i="4"/>
  <c r="E1022" i="4"/>
  <c r="E1023" i="4"/>
  <c r="E1024" i="4"/>
  <c r="E1025" i="4"/>
  <c r="E1026" i="4"/>
  <c r="E1027" i="4"/>
  <c r="E1028" i="4"/>
  <c r="E1029" i="4"/>
  <c r="E1030" i="4"/>
  <c r="E1031" i="4"/>
  <c r="E1032" i="4"/>
  <c r="E1033" i="4"/>
  <c r="E1034" i="4"/>
  <c r="E1035" i="4"/>
  <c r="E1036" i="4"/>
  <c r="E1037" i="4"/>
  <c r="E1038" i="4"/>
  <c r="E1039" i="4"/>
  <c r="E1040" i="4"/>
  <c r="E1041" i="4"/>
  <c r="E1042" i="4"/>
  <c r="E1043" i="4"/>
  <c r="E1044" i="4"/>
  <c r="E1045" i="4"/>
  <c r="E1046" i="4"/>
  <c r="E1047" i="4"/>
  <c r="E1048" i="4"/>
  <c r="E1049" i="4"/>
  <c r="E1050" i="4"/>
  <c r="E1051" i="4"/>
  <c r="E1052" i="4"/>
  <c r="E1053" i="4"/>
  <c r="E1054" i="4"/>
  <c r="E1055" i="4"/>
  <c r="E1056" i="4"/>
  <c r="E1057" i="4"/>
  <c r="E1058" i="4"/>
  <c r="E1059" i="4"/>
  <c r="E1060" i="4"/>
  <c r="E1061" i="4"/>
  <c r="E1062" i="4"/>
  <c r="E1063" i="4"/>
  <c r="E1064" i="4"/>
  <c r="E1065" i="4"/>
  <c r="E1066" i="4"/>
  <c r="E1067" i="4"/>
  <c r="E1068" i="4"/>
  <c r="E1069" i="4"/>
  <c r="E1070" i="4"/>
  <c r="E1071" i="4"/>
  <c r="E1072" i="4"/>
  <c r="E1073" i="4"/>
  <c r="E1074" i="4"/>
  <c r="E1075" i="4"/>
  <c r="E1076" i="4"/>
  <c r="E1077" i="4"/>
  <c r="E1078" i="4"/>
  <c r="E1079" i="4"/>
  <c r="E1080" i="4"/>
  <c r="E1081" i="4"/>
  <c r="E1082" i="4"/>
  <c r="E1083" i="4"/>
  <c r="E1084" i="4"/>
  <c r="E1085" i="4"/>
  <c r="E1086" i="4"/>
  <c r="E1087" i="4"/>
  <c r="E1088" i="4"/>
  <c r="E1089" i="4"/>
  <c r="E1090" i="4"/>
  <c r="E1091" i="4"/>
  <c r="E1092" i="4"/>
  <c r="E1093" i="4"/>
  <c r="E1094" i="4"/>
  <c r="E1095" i="4"/>
  <c r="E1096" i="4"/>
  <c r="E1097" i="4"/>
  <c r="E1098" i="4"/>
  <c r="E1099" i="4"/>
  <c r="E1100" i="4"/>
  <c r="E1101" i="4"/>
  <c r="E1102" i="4"/>
  <c r="E1103" i="4"/>
  <c r="E1104" i="4"/>
  <c r="E1105" i="4"/>
  <c r="E1106" i="4"/>
  <c r="E1107" i="4"/>
  <c r="E1108" i="4"/>
  <c r="E1109" i="4"/>
  <c r="E1110" i="4"/>
  <c r="E1111" i="4"/>
  <c r="E1112" i="4"/>
  <c r="E1113" i="4"/>
  <c r="E1114" i="4"/>
  <c r="E1115" i="4"/>
  <c r="E1116" i="4"/>
  <c r="E1117" i="4"/>
  <c r="E1118" i="4"/>
  <c r="E1119" i="4"/>
  <c r="E1120" i="4"/>
  <c r="E1121" i="4"/>
  <c r="E1122" i="4"/>
  <c r="E1123" i="4"/>
  <c r="E1124" i="4"/>
  <c r="E1125" i="4"/>
  <c r="E1126" i="4"/>
  <c r="E1127" i="4"/>
  <c r="E1128" i="4"/>
  <c r="E1129" i="4"/>
  <c r="E1130" i="4"/>
  <c r="E1131" i="4"/>
  <c r="E1132" i="4"/>
  <c r="E1133" i="4"/>
  <c r="E1134" i="4"/>
  <c r="E1135" i="4"/>
  <c r="E1136" i="4"/>
  <c r="E1137" i="4"/>
  <c r="E1138" i="4"/>
  <c r="E1139" i="4"/>
  <c r="E1140" i="4"/>
  <c r="E1141" i="4"/>
  <c r="E1142" i="4"/>
  <c r="E1143" i="4"/>
  <c r="E1144" i="4"/>
  <c r="E1145" i="4"/>
  <c r="E1146" i="4"/>
  <c r="E1147" i="4"/>
  <c r="E1148" i="4"/>
  <c r="E1149" i="4"/>
  <c r="E1150" i="4"/>
  <c r="E1151" i="4"/>
  <c r="E1152" i="4"/>
  <c r="E1153" i="4"/>
  <c r="E1154" i="4"/>
  <c r="E1155" i="4"/>
  <c r="E1156" i="4"/>
  <c r="E1157" i="4"/>
  <c r="E1158" i="4"/>
  <c r="E1159" i="4"/>
  <c r="E1160" i="4"/>
  <c r="E1161" i="4"/>
  <c r="E1162" i="4"/>
  <c r="E1163" i="4"/>
  <c r="E1164" i="4"/>
  <c r="E1165" i="4"/>
  <c r="E1166" i="4"/>
  <c r="E1167" i="4"/>
  <c r="E1168" i="4"/>
  <c r="E1169" i="4"/>
  <c r="E1170" i="4"/>
  <c r="E1171" i="4"/>
  <c r="E1172" i="4"/>
  <c r="E1173" i="4"/>
  <c r="E1174" i="4"/>
  <c r="E1175" i="4"/>
  <c r="E1176" i="4"/>
  <c r="E1177" i="4"/>
  <c r="E1178" i="4"/>
  <c r="E1179" i="4"/>
  <c r="E1180" i="4"/>
  <c r="E1181" i="4"/>
  <c r="E1182" i="4"/>
  <c r="E1183" i="4"/>
  <c r="E1184" i="4"/>
  <c r="E1185" i="4"/>
  <c r="E1186" i="4"/>
  <c r="E1187" i="4"/>
  <c r="E1188" i="4"/>
  <c r="E1189" i="4"/>
  <c r="E1190" i="4"/>
  <c r="E1191" i="4"/>
  <c r="E1192" i="4"/>
  <c r="E1193" i="4"/>
  <c r="E1194" i="4"/>
  <c r="E1195" i="4"/>
  <c r="E1196" i="4"/>
  <c r="E1197" i="4"/>
  <c r="E1198" i="4"/>
  <c r="E1199" i="4"/>
  <c r="E1200" i="4"/>
  <c r="E1201" i="4"/>
  <c r="E1202" i="4"/>
  <c r="E1203" i="4"/>
  <c r="E1204" i="4"/>
  <c r="E1205" i="4"/>
  <c r="E1206" i="4"/>
  <c r="E1207" i="4"/>
  <c r="E1208" i="4"/>
  <c r="E1209" i="4"/>
  <c r="E1210" i="4"/>
  <c r="E1211" i="4"/>
  <c r="E1212" i="4"/>
  <c r="E1213" i="4"/>
  <c r="E1214" i="4"/>
  <c r="E1215" i="4"/>
  <c r="E1216" i="4"/>
  <c r="E1217" i="4"/>
  <c r="E1218" i="4"/>
  <c r="E1219" i="4"/>
  <c r="E1220" i="4"/>
  <c r="E1221" i="4"/>
  <c r="E1222" i="4"/>
  <c r="E1223" i="4"/>
  <c r="E1224" i="4"/>
  <c r="E1225" i="4"/>
  <c r="E1226" i="4"/>
  <c r="E1227" i="4"/>
  <c r="E1228" i="4"/>
  <c r="E1229" i="4"/>
  <c r="E1230" i="4"/>
  <c r="E1231" i="4"/>
  <c r="E1232" i="4"/>
  <c r="E1233" i="4"/>
  <c r="E1234" i="4"/>
  <c r="E1235" i="4"/>
  <c r="E1236" i="4"/>
  <c r="E1237" i="4"/>
  <c r="E1238" i="4"/>
  <c r="E1239" i="4"/>
  <c r="E1240" i="4"/>
  <c r="E1241" i="4"/>
  <c r="E1242" i="4"/>
  <c r="E1243" i="4"/>
  <c r="E1244" i="4"/>
  <c r="E1245" i="4"/>
  <c r="E1246" i="4"/>
  <c r="E1247" i="4"/>
  <c r="E1248" i="4"/>
  <c r="E1249" i="4"/>
  <c r="E1250" i="4"/>
  <c r="E1251" i="4"/>
  <c r="E1252" i="4"/>
  <c r="E1253" i="4"/>
  <c r="E1254" i="4"/>
  <c r="E1255" i="4"/>
  <c r="E1256" i="4"/>
  <c r="E1257" i="4"/>
  <c r="E1258" i="4"/>
  <c r="E1259" i="4"/>
  <c r="E1260" i="4"/>
  <c r="E1261" i="4"/>
  <c r="E1262" i="4"/>
  <c r="E1263" i="4"/>
  <c r="E1264" i="4"/>
  <c r="E1265" i="4"/>
  <c r="E1266" i="4"/>
  <c r="E1267" i="4"/>
  <c r="E1268" i="4"/>
  <c r="E1269" i="4"/>
  <c r="E1270" i="4"/>
  <c r="E1271" i="4"/>
  <c r="E1272" i="4"/>
  <c r="E1273" i="4"/>
  <c r="E1274" i="4"/>
  <c r="E1275" i="4"/>
  <c r="E1276" i="4"/>
  <c r="E1277" i="4"/>
  <c r="E1278" i="4"/>
  <c r="E1279" i="4"/>
  <c r="E1280" i="4"/>
  <c r="E1281" i="4"/>
  <c r="E1282" i="4"/>
  <c r="E1283" i="4"/>
  <c r="E1284" i="4"/>
  <c r="E1285" i="4"/>
  <c r="E1286" i="4"/>
  <c r="E1287" i="4"/>
  <c r="E1288" i="4"/>
  <c r="E1289" i="4"/>
  <c r="E1290" i="4"/>
  <c r="E1291" i="4"/>
  <c r="E1292" i="4"/>
  <c r="E1293" i="4"/>
  <c r="E1294" i="4"/>
  <c r="E1295" i="4"/>
  <c r="E1296" i="4"/>
  <c r="E1297" i="4"/>
  <c r="E1298" i="4"/>
  <c r="E1299" i="4"/>
  <c r="E1300" i="4"/>
  <c r="E1301" i="4"/>
  <c r="E1302" i="4"/>
  <c r="E1303" i="4"/>
  <c r="E1304" i="4"/>
  <c r="E1305" i="4"/>
  <c r="E1306" i="4"/>
  <c r="E1307" i="4"/>
  <c r="E1308" i="4"/>
  <c r="E1309" i="4"/>
  <c r="E1310" i="4"/>
  <c r="E1311" i="4"/>
  <c r="E1312" i="4"/>
  <c r="E1313" i="4"/>
  <c r="E1314" i="4"/>
  <c r="E1315" i="4"/>
  <c r="E1316" i="4"/>
  <c r="E1317" i="4"/>
  <c r="E1318" i="4"/>
  <c r="E1319" i="4"/>
  <c r="E1320" i="4"/>
  <c r="E1321" i="4"/>
  <c r="E1322" i="4"/>
  <c r="E1323" i="4"/>
  <c r="E1324" i="4"/>
  <c r="E1325" i="4"/>
  <c r="E1326" i="4"/>
  <c r="E1327" i="4"/>
  <c r="E1328" i="4"/>
  <c r="E1329" i="4"/>
  <c r="E1330" i="4"/>
  <c r="E1331" i="4"/>
  <c r="E1332" i="4"/>
  <c r="E1333" i="4"/>
  <c r="E1334" i="4"/>
  <c r="E1335" i="4"/>
  <c r="E1336" i="4"/>
  <c r="E1337" i="4"/>
  <c r="E1338" i="4"/>
  <c r="E1339" i="4"/>
  <c r="E1340" i="4"/>
  <c r="E1341" i="4"/>
  <c r="E1342" i="4"/>
  <c r="E1343" i="4"/>
  <c r="E1344" i="4"/>
  <c r="E1345" i="4"/>
  <c r="E1346" i="4"/>
  <c r="E1347" i="4"/>
  <c r="E1348" i="4"/>
  <c r="E1349" i="4"/>
  <c r="E1350" i="4"/>
  <c r="E1351" i="4"/>
  <c r="E1352" i="4"/>
  <c r="E1353" i="4"/>
  <c r="E1354" i="4"/>
  <c r="E1355" i="4"/>
  <c r="E1356" i="4"/>
  <c r="E1357" i="4"/>
  <c r="E1358" i="4"/>
  <c r="E1359" i="4"/>
  <c r="E1360" i="4"/>
  <c r="E1361" i="4"/>
  <c r="E1362" i="4"/>
  <c r="E1363" i="4"/>
  <c r="E1364" i="4"/>
  <c r="E1365" i="4"/>
  <c r="E1366" i="4"/>
  <c r="E1367" i="4"/>
  <c r="E1368" i="4"/>
  <c r="E1369" i="4"/>
  <c r="E1370" i="4"/>
  <c r="E1371" i="4"/>
  <c r="E1372" i="4"/>
  <c r="E1373" i="4"/>
  <c r="E1374" i="4"/>
  <c r="E1375" i="4"/>
  <c r="E1376" i="4"/>
  <c r="E1377" i="4"/>
  <c r="E1378" i="4"/>
  <c r="E1379" i="4"/>
  <c r="E1380" i="4"/>
  <c r="E1381" i="4"/>
  <c r="E1382" i="4"/>
  <c r="E1383" i="4"/>
  <c r="E1384" i="4"/>
  <c r="E1385" i="4"/>
  <c r="E1386" i="4"/>
  <c r="E1387" i="4"/>
  <c r="E1388" i="4"/>
  <c r="E1389" i="4"/>
  <c r="E1390" i="4"/>
  <c r="E1391" i="4"/>
  <c r="E1392" i="4"/>
  <c r="E1393" i="4"/>
  <c r="E1394" i="4"/>
  <c r="E1395" i="4"/>
  <c r="E1396" i="4"/>
  <c r="E1397" i="4"/>
  <c r="E1398" i="4"/>
  <c r="E1399" i="4"/>
  <c r="E1400" i="4"/>
  <c r="E1401" i="4"/>
  <c r="E1402" i="4"/>
  <c r="E1403" i="4"/>
  <c r="E1404" i="4"/>
  <c r="E1405" i="4"/>
  <c r="E1406" i="4"/>
  <c r="E1407" i="4"/>
  <c r="E1408" i="4"/>
  <c r="E1409" i="4"/>
  <c r="E1410" i="4"/>
  <c r="E1411" i="4"/>
  <c r="E1412" i="4"/>
  <c r="E1413" i="4"/>
  <c r="E1414" i="4"/>
  <c r="E1415" i="4"/>
  <c r="E1416" i="4"/>
  <c r="E1417" i="4"/>
  <c r="E1418" i="4"/>
  <c r="E1419" i="4"/>
  <c r="E1420" i="4"/>
  <c r="E1421" i="4"/>
  <c r="E1422" i="4"/>
  <c r="E1423" i="4"/>
  <c r="E1424" i="4"/>
  <c r="E1425" i="4"/>
  <c r="E1426" i="4"/>
  <c r="E1427" i="4"/>
  <c r="E1428" i="4"/>
  <c r="E1429" i="4"/>
  <c r="E1430" i="4"/>
  <c r="E1431" i="4"/>
  <c r="E1432" i="4"/>
  <c r="E1433" i="4"/>
  <c r="E1434" i="4"/>
  <c r="E1435" i="4"/>
  <c r="E1436" i="4"/>
  <c r="E1437" i="4"/>
  <c r="E1438" i="4"/>
  <c r="E1439" i="4"/>
  <c r="E1440" i="4"/>
  <c r="E1441" i="4"/>
  <c r="E1442" i="4"/>
  <c r="E1443" i="4"/>
  <c r="E1444" i="4"/>
  <c r="E1445" i="4"/>
  <c r="E1446" i="4"/>
  <c r="E1447" i="4"/>
  <c r="E1448" i="4"/>
  <c r="E1449" i="4"/>
  <c r="E1450" i="4"/>
  <c r="E1451" i="4"/>
  <c r="E1452" i="4"/>
  <c r="E1453" i="4"/>
  <c r="E1454" i="4"/>
  <c r="E1455" i="4"/>
  <c r="E1456" i="4"/>
  <c r="E1457" i="4"/>
  <c r="E1458" i="4"/>
  <c r="E1459" i="4"/>
  <c r="E1460" i="4"/>
  <c r="E1461" i="4"/>
  <c r="E1462" i="4"/>
  <c r="E1463" i="4"/>
  <c r="E1464" i="4"/>
  <c r="E1465" i="4"/>
  <c r="E1466" i="4"/>
  <c r="E1467" i="4"/>
  <c r="E1468" i="4"/>
  <c r="E1469" i="4"/>
  <c r="E1470" i="4"/>
  <c r="E1471" i="4"/>
  <c r="E1472" i="4"/>
  <c r="E1473" i="4"/>
  <c r="E1474" i="4"/>
  <c r="E1475" i="4"/>
  <c r="E1476" i="4"/>
  <c r="E1477" i="4"/>
  <c r="E1478" i="4"/>
  <c r="E1479" i="4"/>
  <c r="E1480" i="4"/>
  <c r="E1481" i="4"/>
  <c r="E1482" i="4"/>
  <c r="E1483" i="4"/>
  <c r="E1484" i="4"/>
  <c r="E1485" i="4"/>
  <c r="E1486" i="4"/>
  <c r="E1487" i="4"/>
  <c r="E1488" i="4"/>
  <c r="E1489" i="4"/>
  <c r="E1490" i="4"/>
  <c r="E1491" i="4"/>
  <c r="E1492" i="4"/>
  <c r="E1493" i="4"/>
  <c r="E1494" i="4"/>
  <c r="E1495" i="4"/>
  <c r="E1496" i="4"/>
  <c r="E1497" i="4"/>
  <c r="E1498" i="4"/>
  <c r="E1499" i="4"/>
  <c r="E1500" i="4"/>
  <c r="E1501" i="4"/>
  <c r="E1502" i="4"/>
  <c r="E1503" i="4"/>
  <c r="E1504" i="4"/>
  <c r="E1505" i="4"/>
  <c r="E1506" i="4"/>
  <c r="E1507" i="4"/>
  <c r="E1508" i="4"/>
  <c r="E1509" i="4"/>
  <c r="E1510" i="4"/>
  <c r="E1511" i="4"/>
  <c r="E1512" i="4"/>
  <c r="E1513" i="4"/>
  <c r="E1514" i="4"/>
  <c r="E1515" i="4"/>
  <c r="E1516" i="4"/>
  <c r="E1517" i="4"/>
  <c r="E1518" i="4"/>
  <c r="E1519" i="4"/>
  <c r="E1520" i="4"/>
  <c r="E1521" i="4"/>
  <c r="E1522" i="4"/>
  <c r="E1523" i="4"/>
  <c r="E1524" i="4"/>
  <c r="E1525" i="4"/>
  <c r="E1526" i="4"/>
  <c r="E1527" i="4"/>
  <c r="E1528" i="4"/>
  <c r="E1529" i="4"/>
  <c r="E1530" i="4"/>
  <c r="E1531" i="4"/>
  <c r="E1532" i="4"/>
  <c r="E1533" i="4"/>
  <c r="E1534" i="4"/>
  <c r="E1535" i="4"/>
  <c r="E1536" i="4"/>
  <c r="E1537" i="4"/>
  <c r="E1538" i="4"/>
  <c r="E1539" i="4"/>
  <c r="E1540" i="4"/>
  <c r="E1541" i="4"/>
  <c r="E1542" i="4"/>
  <c r="E1543" i="4"/>
  <c r="E1544" i="4"/>
  <c r="E1545" i="4"/>
  <c r="E1546" i="4"/>
  <c r="E1547" i="4"/>
  <c r="E1548" i="4"/>
  <c r="E1549" i="4"/>
  <c r="E1550" i="4"/>
  <c r="E1551" i="4"/>
  <c r="E1552" i="4"/>
  <c r="E1553" i="4"/>
  <c r="E1554" i="4"/>
  <c r="E1555" i="4"/>
  <c r="E1556" i="4"/>
  <c r="E1557" i="4"/>
  <c r="E1558" i="4"/>
  <c r="E1559" i="4"/>
  <c r="E1560" i="4"/>
  <c r="E1561" i="4"/>
  <c r="E1562" i="4"/>
  <c r="E1563" i="4"/>
  <c r="E1564" i="4"/>
  <c r="E1565" i="4"/>
  <c r="E1566" i="4"/>
  <c r="E1567" i="4"/>
  <c r="E1568" i="4"/>
  <c r="E1569" i="4"/>
  <c r="E1570" i="4"/>
  <c r="E1571" i="4"/>
  <c r="E1572" i="4"/>
  <c r="E1573" i="4"/>
  <c r="E1574" i="4"/>
  <c r="E1575" i="4"/>
  <c r="E1576" i="4"/>
  <c r="E1577" i="4"/>
  <c r="E1578" i="4"/>
  <c r="E1579" i="4"/>
  <c r="E1580" i="4"/>
  <c r="E1581" i="4"/>
  <c r="E1582" i="4"/>
  <c r="E1583" i="4"/>
  <c r="E1584" i="4"/>
  <c r="E1585" i="4"/>
  <c r="E1586" i="4"/>
  <c r="E1587" i="4"/>
  <c r="E1588" i="4"/>
  <c r="E1589" i="4"/>
  <c r="E1590" i="4"/>
  <c r="E1591" i="4"/>
  <c r="E1592" i="4"/>
  <c r="E1593" i="4"/>
  <c r="E1594" i="4"/>
  <c r="E1595" i="4"/>
  <c r="E1596" i="4"/>
  <c r="E1597" i="4"/>
  <c r="E1598" i="4"/>
  <c r="E1599" i="4"/>
  <c r="E1600" i="4"/>
  <c r="E1601" i="4"/>
  <c r="E1602" i="4"/>
  <c r="E1603" i="4"/>
  <c r="E1604" i="4"/>
  <c r="E1605" i="4"/>
  <c r="E1606" i="4"/>
  <c r="E1607" i="4"/>
  <c r="E1608" i="4"/>
  <c r="E1609" i="4"/>
  <c r="E1610" i="4"/>
  <c r="E1611" i="4"/>
  <c r="E1612" i="4"/>
  <c r="E1613" i="4"/>
  <c r="E1614" i="4"/>
  <c r="E1615" i="4"/>
  <c r="E1616" i="4"/>
  <c r="E1617" i="4"/>
  <c r="E1618" i="4"/>
  <c r="E1619" i="4"/>
  <c r="E1620" i="4"/>
  <c r="E1621" i="4"/>
  <c r="E1622" i="4"/>
  <c r="E1623" i="4"/>
  <c r="E1624" i="4"/>
  <c r="E1625" i="4"/>
  <c r="E1626" i="4"/>
  <c r="E1627" i="4"/>
  <c r="E1628" i="4"/>
  <c r="E1629" i="4"/>
  <c r="E1630" i="4"/>
  <c r="E1631" i="4"/>
  <c r="E1632" i="4"/>
  <c r="E1633" i="4"/>
  <c r="E1634" i="4"/>
  <c r="E1635" i="4"/>
  <c r="E1636" i="4"/>
  <c r="E1637" i="4"/>
  <c r="E1638" i="4"/>
  <c r="E1639" i="4"/>
  <c r="E1640" i="4"/>
  <c r="E1641" i="4"/>
  <c r="E1642" i="4"/>
  <c r="E1643" i="4"/>
  <c r="E1644" i="4"/>
  <c r="E1645" i="4"/>
  <c r="E1646" i="4"/>
  <c r="E1647" i="4"/>
  <c r="E1648" i="4"/>
  <c r="E1649" i="4"/>
  <c r="E1650" i="4"/>
  <c r="E1651" i="4"/>
  <c r="E1652" i="4"/>
  <c r="E1653" i="4"/>
  <c r="E1654" i="4"/>
  <c r="E1655" i="4"/>
  <c r="E1656" i="4"/>
  <c r="E1657" i="4"/>
  <c r="E1658" i="4"/>
  <c r="E1659" i="4"/>
  <c r="E1660" i="4"/>
  <c r="E1661" i="4"/>
  <c r="E1662" i="4"/>
  <c r="E1663" i="4"/>
  <c r="E1664" i="4"/>
  <c r="E1665" i="4"/>
  <c r="E1666" i="4"/>
  <c r="E1667" i="4"/>
  <c r="E1668" i="4"/>
  <c r="E1669" i="4"/>
  <c r="E1670" i="4"/>
  <c r="E1671" i="4"/>
  <c r="E1672" i="4"/>
  <c r="E1673" i="4"/>
  <c r="E1674" i="4"/>
  <c r="E1675" i="4"/>
  <c r="E1676" i="4"/>
  <c r="E1677" i="4"/>
  <c r="E1678" i="4"/>
  <c r="E1679" i="4"/>
  <c r="E1680" i="4"/>
  <c r="E1681" i="4"/>
  <c r="E1682" i="4"/>
  <c r="E1683" i="4"/>
  <c r="E1684" i="4"/>
  <c r="E1685" i="4"/>
  <c r="E1686" i="4"/>
  <c r="E1687" i="4"/>
  <c r="E1688" i="4"/>
  <c r="E1689" i="4"/>
  <c r="E1690" i="4"/>
  <c r="E1691" i="4"/>
  <c r="E1692" i="4"/>
  <c r="E1693" i="4"/>
  <c r="E1694" i="4"/>
  <c r="E1695" i="4"/>
  <c r="E1696" i="4"/>
  <c r="E1697" i="4"/>
  <c r="E1698" i="4"/>
  <c r="E1699" i="4"/>
  <c r="E1700" i="4"/>
  <c r="E1701" i="4"/>
  <c r="E1702" i="4"/>
  <c r="E1703" i="4"/>
  <c r="E1704" i="4"/>
  <c r="E1705" i="4"/>
  <c r="E1706" i="4"/>
  <c r="E1707" i="4"/>
  <c r="E1708" i="4"/>
  <c r="E1709" i="4"/>
  <c r="E1710" i="4"/>
  <c r="E1711" i="4"/>
  <c r="E1712" i="4"/>
  <c r="E1713" i="4"/>
  <c r="E1714" i="4"/>
  <c r="E1715" i="4"/>
  <c r="E1716" i="4"/>
  <c r="E1717" i="4"/>
  <c r="E1718" i="4"/>
  <c r="E1719" i="4"/>
  <c r="E1720" i="4"/>
  <c r="E1721" i="4"/>
  <c r="E1722" i="4"/>
  <c r="E1723" i="4"/>
  <c r="E1724" i="4"/>
  <c r="E1725" i="4"/>
  <c r="E1726" i="4"/>
  <c r="E1727" i="4"/>
  <c r="E1728" i="4"/>
  <c r="E1729" i="4"/>
  <c r="E1730" i="4"/>
  <c r="E1731" i="4"/>
  <c r="E1732" i="4"/>
  <c r="E1733" i="4"/>
  <c r="E1734" i="4"/>
  <c r="E1735" i="4"/>
  <c r="E1736" i="4"/>
  <c r="E1737" i="4"/>
  <c r="E1738" i="4"/>
  <c r="E1739" i="4"/>
  <c r="E1740" i="4"/>
  <c r="E1741" i="4"/>
  <c r="E1742" i="4"/>
  <c r="E1743" i="4"/>
  <c r="E1744" i="4"/>
  <c r="E1745" i="4"/>
  <c r="E1746" i="4"/>
  <c r="E1747" i="4"/>
  <c r="E1748" i="4"/>
  <c r="E1749" i="4"/>
  <c r="E1750" i="4"/>
  <c r="E1751" i="4"/>
  <c r="E1752" i="4"/>
  <c r="E1753" i="4"/>
  <c r="E1754" i="4"/>
  <c r="E1755" i="4"/>
  <c r="E1756" i="4"/>
  <c r="E1757" i="4"/>
  <c r="E1758" i="4"/>
  <c r="E1759" i="4"/>
  <c r="E1760" i="4"/>
  <c r="E1761" i="4"/>
  <c r="E1762" i="4"/>
  <c r="E1763" i="4"/>
  <c r="E1764" i="4"/>
  <c r="E1765" i="4"/>
  <c r="E1766" i="4"/>
  <c r="E1767" i="4"/>
  <c r="E1768" i="4"/>
  <c r="E1769" i="4"/>
  <c r="E1770" i="4"/>
  <c r="E1771" i="4"/>
  <c r="E1772" i="4"/>
  <c r="E1773" i="4"/>
  <c r="E1774" i="4"/>
  <c r="E1775" i="4"/>
  <c r="E1776" i="4"/>
  <c r="E1777" i="4"/>
  <c r="E1778" i="4"/>
  <c r="E1779" i="4"/>
  <c r="E1780" i="4"/>
  <c r="E1781" i="4"/>
  <c r="E1782" i="4"/>
  <c r="E1783" i="4"/>
  <c r="E1784" i="4"/>
  <c r="E1785" i="4"/>
  <c r="E1786" i="4"/>
  <c r="E1787" i="4"/>
  <c r="E1788" i="4"/>
  <c r="E1789" i="4"/>
  <c r="E1790" i="4"/>
  <c r="E1791" i="4"/>
  <c r="E1792" i="4"/>
  <c r="E1793" i="4"/>
  <c r="E1794" i="4"/>
  <c r="E1795" i="4"/>
  <c r="E1796" i="4"/>
  <c r="E1797" i="4"/>
  <c r="E1798" i="4"/>
  <c r="E1799" i="4"/>
  <c r="E1800" i="4"/>
  <c r="E1801" i="4"/>
  <c r="E1802" i="4"/>
  <c r="E1803" i="4"/>
  <c r="E1804" i="4"/>
  <c r="E1805" i="4"/>
  <c r="E1806" i="4"/>
  <c r="E1807" i="4"/>
  <c r="E1808" i="4"/>
  <c r="E1809" i="4"/>
  <c r="E1810" i="4"/>
  <c r="E1811" i="4"/>
  <c r="E1812" i="4"/>
  <c r="E1813" i="4"/>
  <c r="E1814" i="4"/>
  <c r="E1815" i="4"/>
  <c r="E1816" i="4"/>
  <c r="E1817" i="4"/>
  <c r="E1818" i="4"/>
  <c r="E1819" i="4"/>
  <c r="E1820" i="4"/>
  <c r="E1821" i="4"/>
  <c r="E1822" i="4"/>
  <c r="E1823" i="4"/>
  <c r="E1824" i="4"/>
  <c r="E1825" i="4"/>
  <c r="E1826" i="4"/>
  <c r="E1827" i="4"/>
  <c r="E1828" i="4"/>
  <c r="E1829" i="4"/>
  <c r="E1830" i="4"/>
  <c r="E1831" i="4"/>
  <c r="E1832" i="4"/>
  <c r="E1833" i="4"/>
  <c r="E1834" i="4"/>
  <c r="E1835" i="4"/>
  <c r="E1836" i="4"/>
  <c r="E1837" i="4"/>
  <c r="E1838" i="4"/>
  <c r="E1839" i="4"/>
  <c r="E1840" i="4"/>
  <c r="E1841" i="4"/>
  <c r="E1842" i="4"/>
  <c r="E1843" i="4"/>
  <c r="E1844" i="4"/>
  <c r="E1845" i="4"/>
  <c r="E1846" i="4"/>
  <c r="E1847" i="4"/>
  <c r="E1848" i="4"/>
  <c r="E1849" i="4"/>
  <c r="E1850" i="4"/>
  <c r="E1851" i="4"/>
  <c r="E1852" i="4"/>
  <c r="E1853" i="4"/>
  <c r="E1854" i="4"/>
  <c r="E1855" i="4"/>
  <c r="E1856" i="4"/>
  <c r="E1857" i="4"/>
  <c r="E1858" i="4"/>
  <c r="E1859" i="4"/>
  <c r="E1860" i="4"/>
  <c r="E1861" i="4"/>
  <c r="E1862" i="4"/>
  <c r="E1863" i="4"/>
  <c r="E1864" i="4"/>
  <c r="E1865" i="4"/>
  <c r="E1866" i="4"/>
  <c r="E1867" i="4"/>
  <c r="E1868" i="4"/>
  <c r="E1869" i="4"/>
  <c r="E1870" i="4"/>
  <c r="E1871" i="4"/>
  <c r="E1872" i="4"/>
  <c r="E1873" i="4"/>
  <c r="E1874" i="4"/>
  <c r="E1875" i="4"/>
  <c r="E1876" i="4"/>
  <c r="E1877" i="4"/>
  <c r="E1878" i="4"/>
  <c r="E1879" i="4"/>
  <c r="E1880" i="4"/>
  <c r="E1881" i="4"/>
  <c r="E1882" i="4"/>
  <c r="E1883" i="4"/>
  <c r="E1884" i="4"/>
  <c r="E1885" i="4"/>
  <c r="E1886" i="4"/>
  <c r="E1887" i="4"/>
  <c r="E1888" i="4"/>
  <c r="E1889" i="4"/>
  <c r="E1890" i="4"/>
  <c r="E1891" i="4"/>
  <c r="E1892" i="4"/>
  <c r="E1893" i="4"/>
  <c r="E1894" i="4"/>
  <c r="E1895" i="4"/>
  <c r="E1896" i="4"/>
  <c r="E1897" i="4"/>
  <c r="E1898" i="4"/>
  <c r="E1899" i="4"/>
  <c r="E1900" i="4"/>
  <c r="E1901" i="4"/>
  <c r="E1902" i="4"/>
  <c r="E1903" i="4"/>
  <c r="E1904" i="4"/>
  <c r="E1905" i="4"/>
  <c r="E1906" i="4"/>
  <c r="E1907" i="4"/>
  <c r="E1908" i="4"/>
  <c r="E1909" i="4"/>
  <c r="E1910" i="4"/>
  <c r="E1911" i="4"/>
  <c r="E1912" i="4"/>
  <c r="E1913" i="4"/>
  <c r="E1914" i="4"/>
  <c r="E1915" i="4"/>
  <c r="E1916" i="4"/>
  <c r="E1917" i="4"/>
  <c r="E1918" i="4"/>
  <c r="E1919" i="4"/>
  <c r="E1920" i="4"/>
  <c r="E1921" i="4"/>
  <c r="E1922" i="4"/>
  <c r="E1923" i="4"/>
  <c r="E1924" i="4"/>
  <c r="E1925" i="4"/>
  <c r="E1926" i="4"/>
  <c r="E1927" i="4"/>
  <c r="E1928" i="4"/>
  <c r="E1929" i="4"/>
  <c r="E1930" i="4"/>
  <c r="E1931" i="4"/>
  <c r="E1932" i="4"/>
  <c r="E1933" i="4"/>
  <c r="E1934" i="4"/>
  <c r="E1935" i="4"/>
  <c r="E1936" i="4"/>
  <c r="E1937" i="4"/>
  <c r="E1938" i="4"/>
  <c r="E1939" i="4"/>
  <c r="E1940" i="4"/>
  <c r="E1941" i="4"/>
  <c r="E1942" i="4"/>
  <c r="E1943" i="4"/>
  <c r="E1944" i="4"/>
  <c r="E1945" i="4"/>
  <c r="E1946" i="4"/>
  <c r="E1947" i="4"/>
  <c r="E1948" i="4"/>
  <c r="E1949" i="4"/>
  <c r="E1950" i="4"/>
  <c r="E1951" i="4"/>
  <c r="E1952" i="4"/>
  <c r="E1953" i="4"/>
  <c r="E1954" i="4"/>
  <c r="E1955" i="4"/>
  <c r="E1956" i="4"/>
  <c r="E1957" i="4"/>
  <c r="E1958" i="4"/>
  <c r="E1959" i="4"/>
  <c r="E1960" i="4"/>
  <c r="E1961" i="4"/>
  <c r="E1962" i="4"/>
  <c r="E1963" i="4"/>
  <c r="E1964" i="4"/>
  <c r="E1965" i="4"/>
  <c r="E1966" i="4"/>
  <c r="E1967" i="4"/>
  <c r="E1968" i="4"/>
  <c r="E1969" i="4"/>
  <c r="E1970" i="4"/>
  <c r="E1971" i="4"/>
  <c r="E1972" i="4"/>
  <c r="E1973" i="4"/>
  <c r="E1974" i="4"/>
  <c r="E1975" i="4"/>
  <c r="E1976" i="4"/>
  <c r="E1977" i="4"/>
  <c r="E1978" i="4"/>
  <c r="E1979" i="4"/>
  <c r="E1980" i="4"/>
  <c r="E1981" i="4"/>
  <c r="E1982" i="4"/>
  <c r="E1983" i="4"/>
  <c r="E1984" i="4"/>
  <c r="E1985" i="4"/>
  <c r="E1986" i="4"/>
  <c r="E1987" i="4"/>
  <c r="E1988" i="4"/>
  <c r="E1989" i="4"/>
  <c r="E1990" i="4"/>
  <c r="E1991" i="4"/>
  <c r="E1992" i="4"/>
  <c r="E1993" i="4"/>
  <c r="E1994" i="4"/>
  <c r="E1995" i="4"/>
  <c r="E1996" i="4"/>
  <c r="E1997" i="4"/>
  <c r="E1998" i="4"/>
  <c r="E1999" i="4"/>
  <c r="E2000" i="4"/>
  <c r="E2001" i="4"/>
  <c r="E2002" i="4"/>
  <c r="E2003" i="4"/>
  <c r="E2004" i="4"/>
  <c r="E2005" i="4"/>
  <c r="E2006" i="4"/>
  <c r="E2007" i="4"/>
  <c r="E2008" i="4"/>
  <c r="E2009" i="4"/>
  <c r="E2010" i="4"/>
  <c r="E2011" i="4"/>
  <c r="E2012" i="4"/>
  <c r="E2013" i="4"/>
  <c r="E2014" i="4"/>
  <c r="E2015" i="4"/>
  <c r="E2016" i="4"/>
  <c r="E2017" i="4"/>
  <c r="E2018" i="4"/>
  <c r="E2019" i="4"/>
  <c r="E2020" i="4"/>
  <c r="E2021" i="4"/>
  <c r="E2022" i="4"/>
  <c r="E2023" i="4"/>
  <c r="E2024" i="4"/>
  <c r="E2025" i="4"/>
  <c r="E2026" i="4"/>
  <c r="E2027" i="4"/>
  <c r="E2028" i="4"/>
  <c r="E2029" i="4"/>
  <c r="E2030" i="4"/>
  <c r="E2031" i="4"/>
  <c r="E2032" i="4"/>
  <c r="E2033" i="4"/>
  <c r="E2034" i="4"/>
  <c r="E2035" i="4"/>
  <c r="E2036" i="4"/>
  <c r="E2037" i="4"/>
  <c r="E2038" i="4"/>
  <c r="E2039" i="4"/>
  <c r="E2040" i="4"/>
  <c r="E2041" i="4"/>
  <c r="E2042" i="4"/>
  <c r="E2043" i="4"/>
  <c r="E2044" i="4"/>
  <c r="E2045" i="4"/>
  <c r="E2046" i="4"/>
  <c r="E2047" i="4"/>
  <c r="E2048" i="4"/>
  <c r="E2049" i="4"/>
  <c r="E2050" i="4"/>
  <c r="E2051" i="4"/>
  <c r="E2052" i="4"/>
  <c r="E2053" i="4"/>
  <c r="E2054" i="4"/>
  <c r="E2055" i="4"/>
  <c r="E2056" i="4"/>
  <c r="E2057" i="4"/>
  <c r="E2058" i="4"/>
  <c r="E2059" i="4"/>
  <c r="E2060" i="4"/>
  <c r="E2061" i="4"/>
  <c r="E2062" i="4"/>
  <c r="E2063" i="4"/>
  <c r="E2064" i="4"/>
  <c r="E2065" i="4"/>
  <c r="E2066" i="4"/>
  <c r="E2067" i="4"/>
  <c r="E2068" i="4"/>
  <c r="E2069" i="4"/>
  <c r="E2070" i="4"/>
  <c r="E2071" i="4"/>
  <c r="E2072" i="4"/>
  <c r="E2073" i="4"/>
  <c r="E2074" i="4"/>
  <c r="E2075" i="4"/>
  <c r="E2076" i="4"/>
  <c r="E2077" i="4"/>
  <c r="E2078" i="4"/>
  <c r="E2079" i="4"/>
  <c r="E2080" i="4"/>
  <c r="E2081" i="4"/>
  <c r="E2082" i="4"/>
  <c r="E2083" i="4"/>
  <c r="E2084" i="4"/>
  <c r="E2085" i="4"/>
  <c r="E2086" i="4"/>
  <c r="E2087" i="4"/>
  <c r="E2088" i="4"/>
  <c r="E2089" i="4"/>
  <c r="E2090" i="4"/>
  <c r="E2091" i="4"/>
  <c r="E2092" i="4"/>
  <c r="E2093" i="4"/>
  <c r="E2094" i="4"/>
  <c r="E2095" i="4"/>
  <c r="E2096" i="4"/>
  <c r="E2097" i="4"/>
  <c r="E2098" i="4"/>
  <c r="E2099" i="4"/>
  <c r="E2100" i="4"/>
  <c r="E2101" i="4"/>
  <c r="E2102" i="4"/>
  <c r="E2103" i="4"/>
  <c r="E2104" i="4"/>
  <c r="E2105" i="4"/>
  <c r="E2106" i="4"/>
  <c r="E2107" i="4"/>
  <c r="E2108" i="4"/>
  <c r="E2109" i="4"/>
  <c r="E2110" i="4"/>
  <c r="E2111" i="4"/>
  <c r="E2112" i="4"/>
  <c r="E2113" i="4"/>
  <c r="E2114" i="4"/>
  <c r="E2115" i="4"/>
  <c r="E2116" i="4"/>
  <c r="E2117" i="4"/>
  <c r="E2118" i="4"/>
  <c r="E2119" i="4"/>
  <c r="E2120" i="4"/>
  <c r="E2121" i="4"/>
  <c r="E2122" i="4"/>
  <c r="E2123" i="4"/>
  <c r="E2124" i="4"/>
  <c r="E2125" i="4"/>
  <c r="E2126" i="4"/>
  <c r="E2127" i="4"/>
  <c r="E2128" i="4"/>
  <c r="E2129" i="4"/>
  <c r="E2130" i="4"/>
  <c r="E2131" i="4"/>
  <c r="E2132" i="4"/>
  <c r="E2133" i="4"/>
  <c r="E2134" i="4"/>
  <c r="E2135" i="4"/>
  <c r="E2136" i="4"/>
  <c r="E2137" i="4"/>
  <c r="E2138" i="4"/>
  <c r="E2139" i="4"/>
  <c r="E2140" i="4"/>
  <c r="E2141" i="4"/>
  <c r="E2142" i="4"/>
  <c r="E2143" i="4"/>
  <c r="E2144" i="4"/>
  <c r="E2145" i="4"/>
  <c r="E2146" i="4"/>
  <c r="E2147" i="4"/>
  <c r="E2148" i="4"/>
  <c r="E2149" i="4"/>
  <c r="E2150" i="4"/>
  <c r="E2151" i="4"/>
  <c r="E2152" i="4"/>
  <c r="E2153" i="4"/>
  <c r="E2154" i="4"/>
  <c r="E2155" i="4"/>
  <c r="E2156" i="4"/>
  <c r="E2157" i="4"/>
  <c r="E2158" i="4"/>
  <c r="E2159" i="4"/>
  <c r="E2160" i="4"/>
  <c r="E2161" i="4"/>
  <c r="E2162" i="4"/>
  <c r="E2163" i="4"/>
  <c r="E2164" i="4"/>
  <c r="E2165" i="4"/>
  <c r="E2166" i="4"/>
  <c r="E2167" i="4"/>
  <c r="E2168" i="4"/>
  <c r="E2169" i="4"/>
  <c r="E2170" i="4"/>
  <c r="E2171" i="4"/>
  <c r="E2172" i="4"/>
  <c r="E2173" i="4"/>
  <c r="E2174" i="4"/>
  <c r="E2175" i="4"/>
  <c r="E2176" i="4"/>
  <c r="E2177" i="4"/>
  <c r="E2178" i="4"/>
  <c r="E2179" i="4"/>
  <c r="E2180" i="4"/>
  <c r="E2181" i="4"/>
  <c r="E2182" i="4"/>
  <c r="E2183" i="4"/>
  <c r="E2184" i="4"/>
  <c r="E2185" i="4"/>
  <c r="E2186" i="4"/>
  <c r="E2187" i="4"/>
  <c r="E2188" i="4"/>
  <c r="E2189" i="4"/>
  <c r="E2190" i="4"/>
  <c r="E2191" i="4"/>
  <c r="E2192" i="4"/>
  <c r="E2193" i="4"/>
  <c r="E2194" i="4"/>
  <c r="E2195" i="4"/>
  <c r="E2196" i="4"/>
  <c r="E2197" i="4"/>
  <c r="E2198" i="4"/>
  <c r="E2199" i="4"/>
  <c r="E2200" i="4"/>
  <c r="E2201" i="4"/>
  <c r="E2202" i="4"/>
  <c r="E2203" i="4"/>
  <c r="E2204" i="4"/>
  <c r="E2205" i="4"/>
  <c r="E2206" i="4"/>
  <c r="E2207" i="4"/>
  <c r="E2208" i="4"/>
  <c r="E2209" i="4"/>
  <c r="E2210" i="4"/>
  <c r="E2211" i="4"/>
  <c r="E2212" i="4"/>
  <c r="E2213" i="4"/>
  <c r="E2214" i="4"/>
  <c r="E2215" i="4"/>
  <c r="E2216" i="4"/>
  <c r="E2217" i="4"/>
  <c r="E2218" i="4"/>
  <c r="E2219" i="4"/>
  <c r="E2220" i="4"/>
  <c r="E2221" i="4"/>
  <c r="E2222" i="4"/>
  <c r="E2223" i="4"/>
  <c r="E2224" i="4"/>
  <c r="E2225" i="4"/>
  <c r="E2226" i="4"/>
  <c r="E2227" i="4"/>
  <c r="E2228" i="4"/>
  <c r="E2229" i="4"/>
  <c r="E2230" i="4"/>
  <c r="E2231" i="4"/>
  <c r="E2232" i="4"/>
  <c r="E2233" i="4"/>
  <c r="E2234" i="4"/>
  <c r="E2235" i="4"/>
  <c r="E2236" i="4"/>
  <c r="E2237" i="4"/>
  <c r="E2238" i="4"/>
  <c r="E2239" i="4"/>
  <c r="E2240" i="4"/>
  <c r="E2241" i="4"/>
  <c r="E2242" i="4"/>
  <c r="E2243" i="4"/>
  <c r="E2244" i="4"/>
  <c r="E2245" i="4"/>
  <c r="E2246" i="4"/>
  <c r="E2247" i="4"/>
  <c r="E2248" i="4"/>
  <c r="E2249" i="4"/>
  <c r="E2250" i="4"/>
  <c r="E2251" i="4"/>
  <c r="E2252" i="4"/>
  <c r="E2253" i="4"/>
  <c r="E2254" i="4"/>
  <c r="E2255" i="4"/>
  <c r="E2256" i="4"/>
  <c r="E2257" i="4"/>
  <c r="E2258" i="4"/>
  <c r="E2259" i="4"/>
  <c r="E2260" i="4"/>
  <c r="E2261" i="4"/>
  <c r="E2262" i="4"/>
  <c r="E2263" i="4"/>
  <c r="E2264" i="4"/>
  <c r="E2265" i="4"/>
  <c r="E2266" i="4"/>
  <c r="E2267" i="4"/>
  <c r="E2268" i="4"/>
  <c r="E2269" i="4"/>
  <c r="E2270" i="4"/>
  <c r="E2271" i="4"/>
  <c r="E2272" i="4"/>
  <c r="E2273" i="4"/>
  <c r="E2274" i="4"/>
  <c r="E2275" i="4"/>
  <c r="E2276" i="4"/>
  <c r="E2277" i="4"/>
  <c r="E2278" i="4"/>
  <c r="E2279" i="4"/>
  <c r="E2280" i="4"/>
  <c r="E2281" i="4"/>
  <c r="E2282" i="4"/>
  <c r="E2283" i="4"/>
  <c r="E2284" i="4"/>
  <c r="E2285" i="4"/>
  <c r="E2286" i="4"/>
  <c r="E2287" i="4"/>
  <c r="E2288" i="4"/>
  <c r="E2289" i="4"/>
  <c r="E2290" i="4"/>
  <c r="E2291" i="4"/>
  <c r="E2292" i="4"/>
  <c r="E2293" i="4"/>
  <c r="E2294" i="4"/>
  <c r="E2295" i="4"/>
  <c r="E2296" i="4"/>
  <c r="E2297" i="4"/>
  <c r="E2298" i="4"/>
  <c r="E2299" i="4"/>
  <c r="E2300" i="4"/>
  <c r="E2301" i="4"/>
  <c r="E2302" i="4"/>
  <c r="E2303" i="4"/>
  <c r="E2304" i="4"/>
  <c r="E2305" i="4"/>
  <c r="E2306" i="4"/>
  <c r="E2307" i="4"/>
  <c r="E2308" i="4"/>
  <c r="E2309" i="4"/>
  <c r="E2310" i="4"/>
  <c r="E2311" i="4"/>
  <c r="E2312" i="4"/>
  <c r="E2313" i="4"/>
  <c r="E2314" i="4"/>
  <c r="E2315" i="4"/>
  <c r="E2316" i="4"/>
  <c r="E2317" i="4"/>
  <c r="E2318" i="4"/>
  <c r="E2319" i="4"/>
  <c r="E2320" i="4"/>
  <c r="E2321" i="4"/>
  <c r="E2322" i="4"/>
  <c r="E2323" i="4"/>
  <c r="E2324" i="4"/>
  <c r="E2325" i="4"/>
  <c r="E2326" i="4"/>
  <c r="E2327" i="4"/>
  <c r="E2328" i="4"/>
  <c r="E2329" i="4"/>
  <c r="E2330" i="4"/>
  <c r="E2331" i="4"/>
  <c r="E2332" i="4"/>
  <c r="E2333" i="4"/>
  <c r="E2334" i="4"/>
  <c r="E2335" i="4"/>
  <c r="E2336" i="4"/>
  <c r="E2337" i="4"/>
  <c r="E2338" i="4"/>
  <c r="E2339" i="4"/>
  <c r="E2340" i="4"/>
  <c r="E2341" i="4"/>
  <c r="E2342" i="4"/>
  <c r="E2343" i="4"/>
  <c r="E2344" i="4"/>
  <c r="E2345" i="4"/>
  <c r="E2346" i="4"/>
  <c r="E2347" i="4"/>
  <c r="E2348" i="4"/>
  <c r="E2349" i="4"/>
  <c r="E2350" i="4"/>
  <c r="E2351" i="4"/>
  <c r="E2352" i="4"/>
  <c r="E2353" i="4"/>
  <c r="E2354" i="4"/>
  <c r="E2355" i="4"/>
  <c r="E2356" i="4"/>
  <c r="E2357" i="4"/>
  <c r="E2358" i="4"/>
  <c r="E2359" i="4"/>
  <c r="E2360" i="4"/>
  <c r="E2361" i="4"/>
  <c r="E2362" i="4"/>
  <c r="E2363" i="4"/>
  <c r="E2364" i="4"/>
  <c r="E2365" i="4"/>
  <c r="E2366" i="4"/>
  <c r="E2367" i="4"/>
  <c r="E2368" i="4"/>
  <c r="E2369" i="4"/>
  <c r="E2370" i="4"/>
  <c r="E2371" i="4"/>
  <c r="E2372" i="4"/>
  <c r="E2373" i="4"/>
  <c r="E2374" i="4"/>
  <c r="E2375" i="4"/>
  <c r="E2376" i="4"/>
  <c r="E2377" i="4"/>
  <c r="E2378" i="4"/>
  <c r="E2379" i="4"/>
  <c r="E2380" i="4"/>
  <c r="E2381" i="4"/>
  <c r="E2382" i="4"/>
  <c r="E2383" i="4"/>
  <c r="E2384" i="4"/>
  <c r="E2385" i="4"/>
  <c r="E2386" i="4"/>
  <c r="E2387" i="4"/>
  <c r="E2388" i="4"/>
  <c r="E2389" i="4"/>
  <c r="E2390" i="4"/>
  <c r="E2391" i="4"/>
  <c r="E2392" i="4"/>
  <c r="E2393" i="4"/>
  <c r="E2394" i="4"/>
  <c r="E2395" i="4"/>
  <c r="E2396" i="4"/>
  <c r="E2397" i="4"/>
  <c r="E2398" i="4"/>
  <c r="E2399" i="4"/>
  <c r="E2400" i="4"/>
  <c r="E2401" i="4"/>
  <c r="E2402" i="4"/>
  <c r="E2403" i="4"/>
  <c r="E2404" i="4"/>
  <c r="E2405" i="4"/>
  <c r="E2406" i="4"/>
  <c r="E2407" i="4"/>
  <c r="E2408" i="4"/>
  <c r="E2409" i="4"/>
  <c r="E2410" i="4"/>
  <c r="E2411" i="4"/>
  <c r="E2412" i="4"/>
  <c r="E2413" i="4"/>
  <c r="E2414" i="4"/>
  <c r="E2415" i="4"/>
  <c r="E2416" i="4"/>
  <c r="E2417" i="4"/>
  <c r="E2418" i="4"/>
  <c r="E2419" i="4"/>
  <c r="E2420" i="4"/>
  <c r="E2421" i="4"/>
  <c r="E2422" i="4"/>
  <c r="E2423" i="4"/>
  <c r="E2424" i="4"/>
  <c r="E2425" i="4"/>
  <c r="E2426" i="4"/>
  <c r="E2427" i="4"/>
  <c r="E2428" i="4"/>
  <c r="E2429" i="4"/>
  <c r="E2430" i="4"/>
  <c r="E2431" i="4"/>
  <c r="E2432" i="4"/>
  <c r="E2433" i="4"/>
  <c r="E2434" i="4"/>
  <c r="E2435" i="4"/>
  <c r="E2436" i="4"/>
  <c r="E2437" i="4"/>
  <c r="E2438" i="4"/>
  <c r="E2439" i="4"/>
  <c r="E2440" i="4"/>
  <c r="E2441" i="4"/>
  <c r="E2442" i="4"/>
  <c r="E2443" i="4"/>
  <c r="E2444" i="4"/>
  <c r="E2445" i="4"/>
  <c r="E2446" i="4"/>
  <c r="E2447" i="4"/>
  <c r="E2448" i="4"/>
  <c r="E2449" i="4"/>
  <c r="E2450" i="4"/>
  <c r="E2451" i="4"/>
  <c r="E2452" i="4"/>
  <c r="E2453" i="4"/>
  <c r="E2454" i="4"/>
  <c r="E2455" i="4"/>
  <c r="E2456" i="4"/>
  <c r="E2457" i="4"/>
  <c r="E2458" i="4"/>
  <c r="E2459" i="4"/>
  <c r="E2460" i="4"/>
  <c r="E2461" i="4"/>
  <c r="E2462" i="4"/>
  <c r="E2463" i="4"/>
  <c r="E2464" i="4"/>
  <c r="E2465" i="4"/>
  <c r="E2466" i="4"/>
  <c r="E2467" i="4"/>
  <c r="E2468" i="4"/>
  <c r="E2469" i="4"/>
  <c r="E2470" i="4"/>
  <c r="E2471" i="4"/>
  <c r="E2472" i="4"/>
  <c r="E2473" i="4"/>
  <c r="E2474" i="4"/>
  <c r="E2475" i="4"/>
  <c r="E2476" i="4"/>
  <c r="E2477" i="4"/>
  <c r="E2478" i="4"/>
  <c r="E2479" i="4"/>
  <c r="E2480" i="4"/>
  <c r="E2481" i="4"/>
  <c r="E2482" i="4"/>
  <c r="E2483" i="4"/>
  <c r="E2484" i="4"/>
  <c r="E2485" i="4"/>
  <c r="E2486" i="4"/>
  <c r="E2487" i="4"/>
  <c r="E2488" i="4"/>
  <c r="E2489" i="4"/>
  <c r="E2490" i="4"/>
  <c r="E2491" i="4"/>
  <c r="E2492" i="4"/>
  <c r="E2493" i="4"/>
  <c r="E2494" i="4"/>
  <c r="E2495" i="4"/>
  <c r="E2496" i="4"/>
  <c r="E2497" i="4"/>
  <c r="E2498" i="4"/>
  <c r="E2499" i="4"/>
  <c r="E2500" i="4"/>
  <c r="E2501" i="4"/>
  <c r="E2502" i="4"/>
  <c r="E2503" i="4"/>
  <c r="E2504" i="4"/>
  <c r="E2505" i="4"/>
  <c r="E2506" i="4"/>
  <c r="E2507" i="4"/>
  <c r="E2508" i="4"/>
  <c r="E2509" i="4"/>
  <c r="E2510" i="4"/>
  <c r="E2511" i="4"/>
  <c r="E2512" i="4"/>
  <c r="E2513" i="4"/>
  <c r="E2514" i="4"/>
  <c r="E2515" i="4"/>
  <c r="E2516" i="4"/>
  <c r="E2517" i="4"/>
  <c r="E2518" i="4"/>
  <c r="E2519" i="4"/>
  <c r="E2520" i="4"/>
  <c r="E2521" i="4"/>
  <c r="E2522" i="4"/>
  <c r="E2523" i="4"/>
  <c r="E2524" i="4"/>
  <c r="E2525" i="4"/>
  <c r="E2526" i="4"/>
  <c r="E2527" i="4"/>
  <c r="E2528" i="4"/>
  <c r="E2529" i="4"/>
  <c r="E2530" i="4"/>
  <c r="E2531" i="4"/>
  <c r="E2532" i="4"/>
  <c r="E2533" i="4"/>
  <c r="E2534" i="4"/>
  <c r="E2535" i="4"/>
  <c r="E2536" i="4"/>
  <c r="E2537" i="4"/>
  <c r="E2538" i="4"/>
  <c r="E2539" i="4"/>
  <c r="E2540" i="4"/>
  <c r="E2541" i="4"/>
  <c r="E2542" i="4"/>
  <c r="E2543" i="4"/>
  <c r="E2544" i="4"/>
  <c r="E2545" i="4"/>
  <c r="E2546" i="4"/>
  <c r="E2547" i="4"/>
  <c r="E2548" i="4"/>
  <c r="E2549" i="4"/>
  <c r="E2550" i="4"/>
  <c r="E2551" i="4"/>
  <c r="E2552" i="4"/>
  <c r="E2553" i="4"/>
  <c r="E2554" i="4"/>
  <c r="E2555" i="4"/>
  <c r="E2556" i="4"/>
  <c r="E2557" i="4"/>
  <c r="E2558" i="4"/>
  <c r="E2559" i="4"/>
  <c r="E2560" i="4"/>
  <c r="E2561" i="4"/>
  <c r="E2562" i="4"/>
  <c r="E2563" i="4"/>
  <c r="E2564" i="4"/>
  <c r="E2565" i="4"/>
  <c r="E2566" i="4"/>
  <c r="E2567" i="4"/>
  <c r="E2568" i="4"/>
  <c r="E2569" i="4"/>
  <c r="E2570" i="4"/>
  <c r="E2571" i="4"/>
  <c r="E2572" i="4"/>
  <c r="E2573" i="4"/>
  <c r="E2574" i="4"/>
  <c r="E2575" i="4"/>
  <c r="E2576" i="4"/>
  <c r="E2577" i="4"/>
  <c r="E2578" i="4"/>
  <c r="E2579" i="4"/>
  <c r="E2580" i="4"/>
  <c r="E2581" i="4"/>
  <c r="E2582" i="4"/>
  <c r="E2583" i="4"/>
  <c r="E2584" i="4"/>
  <c r="E2585" i="4"/>
  <c r="E2586" i="4"/>
  <c r="E2587" i="4"/>
  <c r="E2588" i="4"/>
  <c r="E2589" i="4"/>
  <c r="E2590" i="4"/>
  <c r="E2591" i="4"/>
  <c r="E2592" i="4"/>
  <c r="E2593" i="4"/>
  <c r="E2594" i="4"/>
  <c r="E2595" i="4"/>
  <c r="E2596" i="4"/>
  <c r="E2597" i="4"/>
  <c r="E2598" i="4"/>
  <c r="E2599" i="4"/>
  <c r="E2600" i="4"/>
  <c r="E2601" i="4"/>
  <c r="E2602" i="4"/>
  <c r="E2603" i="4"/>
  <c r="E2604" i="4"/>
  <c r="E2605" i="4"/>
  <c r="E2606" i="4"/>
  <c r="E2607" i="4"/>
  <c r="E2608" i="4"/>
  <c r="E2609" i="4"/>
  <c r="E2610" i="4"/>
  <c r="E2611" i="4"/>
  <c r="E2612" i="4"/>
  <c r="E2613" i="4"/>
  <c r="E2614" i="4"/>
  <c r="E2615" i="4"/>
  <c r="E2616" i="4"/>
  <c r="E2617" i="4"/>
  <c r="E2618" i="4"/>
  <c r="E2619" i="4"/>
  <c r="E2620" i="4"/>
  <c r="E2621" i="4"/>
  <c r="E2622" i="4"/>
  <c r="E2623" i="4"/>
  <c r="E2624" i="4"/>
  <c r="E2625" i="4"/>
  <c r="E2626" i="4"/>
  <c r="E2627" i="4"/>
  <c r="E2628" i="4"/>
  <c r="E2629" i="4"/>
  <c r="E2630" i="4"/>
  <c r="E2631" i="4"/>
  <c r="E2632" i="4"/>
  <c r="E2633" i="4"/>
  <c r="E2634" i="4"/>
  <c r="E2635" i="4"/>
  <c r="E2636" i="4"/>
  <c r="E2637" i="4"/>
  <c r="E2638" i="4"/>
  <c r="E2639" i="4"/>
  <c r="E2640" i="4"/>
  <c r="E2641" i="4"/>
  <c r="E2642" i="4"/>
  <c r="E2643" i="4"/>
  <c r="E2644" i="4"/>
  <c r="E2645" i="4"/>
  <c r="E2646" i="4"/>
  <c r="E2647" i="4"/>
  <c r="E2648" i="4"/>
  <c r="E2649" i="4"/>
  <c r="E2650" i="4"/>
  <c r="E2651" i="4"/>
  <c r="E2652" i="4"/>
  <c r="E2653" i="4"/>
  <c r="E2654" i="4"/>
  <c r="E2655" i="4"/>
  <c r="E2656" i="4"/>
  <c r="E2657" i="4"/>
  <c r="E2658" i="4"/>
  <c r="E2659" i="4"/>
  <c r="E2660" i="4"/>
  <c r="E2661" i="4"/>
  <c r="E2662" i="4"/>
  <c r="E2663" i="4"/>
  <c r="E2664" i="4"/>
  <c r="E2665" i="4"/>
  <c r="E2666" i="4"/>
  <c r="E2667" i="4"/>
  <c r="E2668" i="4"/>
  <c r="E2669" i="4"/>
  <c r="E2670" i="4"/>
  <c r="E2671" i="4"/>
  <c r="E2672" i="4"/>
  <c r="E2673" i="4"/>
  <c r="E2674" i="4"/>
  <c r="E2675" i="4"/>
  <c r="E2676" i="4"/>
  <c r="E2677" i="4"/>
  <c r="E2678" i="4"/>
  <c r="E2679" i="4"/>
  <c r="E2680" i="4"/>
  <c r="E2681" i="4"/>
  <c r="E2682" i="4"/>
  <c r="E2683" i="4"/>
  <c r="E2684" i="4"/>
  <c r="E2685" i="4"/>
  <c r="E2686" i="4"/>
  <c r="E2687" i="4"/>
  <c r="E2688" i="4"/>
  <c r="E2689" i="4"/>
  <c r="E2690" i="4"/>
  <c r="E2691" i="4"/>
  <c r="E2692" i="4"/>
  <c r="E2693" i="4"/>
  <c r="E2694" i="4"/>
  <c r="E2695" i="4"/>
  <c r="E2696" i="4"/>
  <c r="E2697" i="4"/>
  <c r="E2698" i="4"/>
  <c r="E2699" i="4"/>
  <c r="E2700" i="4"/>
  <c r="E2701" i="4"/>
  <c r="E2702" i="4"/>
  <c r="E2703" i="4"/>
  <c r="E2704" i="4"/>
  <c r="E2705" i="4"/>
  <c r="E2706" i="4"/>
  <c r="E2707" i="4"/>
  <c r="E2708" i="4"/>
  <c r="E2709" i="4"/>
  <c r="E2710" i="4"/>
  <c r="E2711" i="4"/>
  <c r="E2712" i="4"/>
  <c r="E2713" i="4"/>
  <c r="E2714" i="4"/>
  <c r="E2715" i="4"/>
  <c r="E2716" i="4"/>
  <c r="E2717" i="4"/>
  <c r="E2718" i="4"/>
  <c r="E2719" i="4"/>
  <c r="E2720" i="4"/>
  <c r="E2721" i="4"/>
  <c r="E2722" i="4"/>
  <c r="E2723" i="4"/>
  <c r="E2724" i="4"/>
  <c r="E2725" i="4"/>
  <c r="E2726" i="4"/>
  <c r="E2727" i="4"/>
  <c r="E2728" i="4"/>
  <c r="E2729" i="4"/>
  <c r="E2730" i="4"/>
  <c r="E2731" i="4"/>
  <c r="E2732" i="4"/>
  <c r="E2733" i="4"/>
  <c r="E2734" i="4"/>
  <c r="E2735" i="4"/>
  <c r="E2736" i="4"/>
  <c r="E2737" i="4"/>
  <c r="E2738" i="4"/>
  <c r="E2739" i="4"/>
  <c r="E2740" i="4"/>
  <c r="E2741" i="4"/>
  <c r="E2742" i="4"/>
  <c r="E2743" i="4"/>
  <c r="E2744" i="4"/>
  <c r="E2745" i="4"/>
  <c r="E2746" i="4"/>
  <c r="E2747" i="4"/>
  <c r="E2748" i="4"/>
  <c r="E2749" i="4"/>
  <c r="E2750" i="4"/>
  <c r="E2751" i="4"/>
  <c r="E2752" i="4"/>
  <c r="E2753" i="4"/>
  <c r="E2754" i="4"/>
  <c r="E2755" i="4"/>
  <c r="E2756" i="4"/>
  <c r="E2757" i="4"/>
  <c r="E2758" i="4"/>
  <c r="E2759" i="4"/>
  <c r="E2760" i="4"/>
  <c r="E2761" i="4"/>
  <c r="E2762" i="4"/>
  <c r="E2763" i="4"/>
  <c r="E2764" i="4"/>
  <c r="E2765" i="4"/>
  <c r="E2766" i="4"/>
  <c r="E2767" i="4"/>
  <c r="E2768" i="4"/>
  <c r="E2769" i="4"/>
  <c r="E2770" i="4"/>
  <c r="E2771" i="4"/>
  <c r="E2772" i="4"/>
  <c r="E2773" i="4"/>
  <c r="E2774" i="4"/>
  <c r="E2775" i="4"/>
  <c r="E2776" i="4"/>
  <c r="E2777" i="4"/>
  <c r="E2778" i="4"/>
  <c r="E2779" i="4"/>
  <c r="E2780" i="4"/>
  <c r="E2781" i="4"/>
  <c r="E2782" i="4"/>
  <c r="E2783" i="4"/>
  <c r="E2784" i="4"/>
  <c r="E2785" i="4"/>
  <c r="E2786" i="4"/>
  <c r="E2787" i="4"/>
  <c r="E2788" i="4"/>
  <c r="E2789" i="4"/>
  <c r="E2790" i="4"/>
  <c r="E2791" i="4"/>
  <c r="E2792" i="4"/>
  <c r="E2793" i="4"/>
  <c r="E2794" i="4"/>
  <c r="E2795" i="4"/>
  <c r="E2796" i="4"/>
  <c r="E2797" i="4"/>
  <c r="E2798" i="4"/>
  <c r="E2799" i="4"/>
  <c r="E2800" i="4"/>
  <c r="E2801" i="4"/>
  <c r="E2802" i="4"/>
  <c r="E2803" i="4"/>
  <c r="E2804" i="4"/>
  <c r="E2805" i="4"/>
  <c r="E2806" i="4"/>
  <c r="E2807" i="4"/>
  <c r="E2808" i="4"/>
  <c r="E2809" i="4"/>
  <c r="E2810" i="4"/>
  <c r="E2811" i="4"/>
  <c r="E2812" i="4"/>
  <c r="E2813" i="4"/>
  <c r="E2814" i="4"/>
  <c r="E2815" i="4"/>
  <c r="E2816" i="4"/>
  <c r="E2817" i="4"/>
  <c r="E2818" i="4"/>
  <c r="E2819" i="4"/>
  <c r="E2820" i="4"/>
  <c r="E2821" i="4"/>
  <c r="E2822" i="4"/>
  <c r="E2823" i="4"/>
  <c r="E2824" i="4"/>
  <c r="E2825" i="4"/>
  <c r="E2826" i="4"/>
  <c r="E2827" i="4"/>
  <c r="E2828" i="4"/>
  <c r="E2829" i="4"/>
  <c r="E2830" i="4"/>
  <c r="E2831" i="4"/>
  <c r="E2832" i="4"/>
  <c r="E2833" i="4"/>
  <c r="E2834" i="4"/>
  <c r="E2835" i="4"/>
  <c r="E2836" i="4"/>
  <c r="E2837" i="4"/>
  <c r="E2838" i="4"/>
  <c r="E2839" i="4"/>
  <c r="E2840" i="4"/>
  <c r="E2841" i="4"/>
  <c r="E2842" i="4"/>
  <c r="E2843" i="4"/>
  <c r="E2844" i="4"/>
  <c r="E2845" i="4"/>
  <c r="E2846" i="4"/>
  <c r="E2847" i="4"/>
  <c r="E2848" i="4"/>
  <c r="E2849" i="4"/>
  <c r="E2850" i="4"/>
  <c r="E2851" i="4"/>
  <c r="E2852" i="4"/>
  <c r="E2853" i="4"/>
  <c r="E2854" i="4"/>
  <c r="E2855" i="4"/>
  <c r="E2856" i="4"/>
  <c r="E2857" i="4"/>
  <c r="E2858" i="4"/>
  <c r="E2859" i="4"/>
  <c r="E2860" i="4"/>
  <c r="E2861" i="4"/>
  <c r="E2862" i="4"/>
  <c r="E2863" i="4"/>
  <c r="E2864" i="4"/>
  <c r="E2865" i="4"/>
  <c r="E2866" i="4"/>
  <c r="E2867" i="4"/>
  <c r="E2868" i="4"/>
  <c r="E2869" i="4"/>
  <c r="E2870" i="4"/>
  <c r="E2871" i="4"/>
  <c r="E2872" i="4"/>
  <c r="E2873" i="4"/>
  <c r="E2874" i="4"/>
  <c r="E2875" i="4"/>
  <c r="E2876" i="4"/>
  <c r="E2877" i="4"/>
  <c r="E2878" i="4"/>
  <c r="E2879" i="4"/>
  <c r="E2880" i="4"/>
  <c r="E2881" i="4"/>
  <c r="E2882" i="4"/>
  <c r="E2883" i="4"/>
  <c r="E2884" i="4"/>
  <c r="E2885" i="4"/>
  <c r="E2886" i="4"/>
  <c r="E2887" i="4"/>
  <c r="E2888" i="4"/>
  <c r="E2889" i="4"/>
  <c r="E2890" i="4"/>
  <c r="E2891" i="4"/>
  <c r="E2892" i="4"/>
  <c r="E2893" i="4"/>
  <c r="E2894" i="4"/>
  <c r="E2895" i="4"/>
  <c r="E2896" i="4"/>
  <c r="E2897" i="4"/>
  <c r="E2898" i="4"/>
  <c r="E2899" i="4"/>
  <c r="E2900" i="4"/>
  <c r="E2901" i="4"/>
  <c r="E2902" i="4"/>
  <c r="E2903" i="4"/>
  <c r="E2904" i="4"/>
  <c r="E2905" i="4"/>
  <c r="E2906" i="4"/>
  <c r="E2907" i="4"/>
  <c r="E2908" i="4"/>
  <c r="E2909" i="4"/>
  <c r="E2910" i="4"/>
  <c r="E2911" i="4"/>
  <c r="E2912" i="4"/>
  <c r="E2913" i="4"/>
  <c r="E2914" i="4"/>
  <c r="E2915" i="4"/>
  <c r="E2916" i="4"/>
  <c r="E2917" i="4"/>
  <c r="E2918" i="4"/>
  <c r="E2919" i="4"/>
  <c r="E2920" i="4"/>
  <c r="E2921" i="4"/>
  <c r="E2922" i="4"/>
  <c r="E2923" i="4"/>
  <c r="E2924" i="4"/>
  <c r="E2925" i="4"/>
  <c r="E2926" i="4"/>
  <c r="E2927" i="4"/>
  <c r="E2928" i="4"/>
  <c r="E2929" i="4"/>
  <c r="E2930" i="4"/>
  <c r="E2931" i="4"/>
  <c r="E2932" i="4"/>
  <c r="E2933" i="4"/>
  <c r="E2934" i="4"/>
  <c r="E2935" i="4"/>
  <c r="E2936" i="4"/>
  <c r="E2937" i="4"/>
  <c r="E2938" i="4"/>
  <c r="E2939" i="4"/>
  <c r="E2940" i="4"/>
  <c r="E2941" i="4"/>
  <c r="E2942" i="4"/>
  <c r="E2943" i="4"/>
  <c r="E2944" i="4"/>
  <c r="E2945" i="4"/>
  <c r="E2946" i="4"/>
  <c r="E2947" i="4"/>
  <c r="E2948" i="4"/>
  <c r="E2949" i="4"/>
  <c r="E2950" i="4"/>
  <c r="E2951" i="4"/>
  <c r="E2952" i="4"/>
  <c r="E2953" i="4"/>
  <c r="E2954" i="4"/>
  <c r="E2955" i="4"/>
  <c r="E2956" i="4"/>
  <c r="E2957" i="4"/>
  <c r="E2958" i="4"/>
  <c r="E2959" i="4"/>
  <c r="E2960" i="4"/>
  <c r="E2961" i="4"/>
  <c r="E2962" i="4"/>
  <c r="E2963" i="4"/>
  <c r="E2964" i="4"/>
  <c r="E2965" i="4"/>
  <c r="E2966" i="4"/>
  <c r="E2967" i="4"/>
  <c r="E2968" i="4"/>
  <c r="E2969" i="4"/>
  <c r="E2970" i="4"/>
  <c r="E2971" i="4"/>
  <c r="E2972" i="4"/>
  <c r="E2973" i="4"/>
  <c r="E2974" i="4"/>
  <c r="E2975" i="4"/>
  <c r="E2976" i="4"/>
  <c r="E2977" i="4"/>
  <c r="E2978" i="4"/>
  <c r="E2979" i="4"/>
  <c r="E2980" i="4"/>
  <c r="E2981" i="4"/>
  <c r="E2982" i="4"/>
  <c r="E2983" i="4"/>
  <c r="E2984" i="4"/>
  <c r="E2985" i="4"/>
  <c r="E2986" i="4"/>
  <c r="E2987" i="4"/>
  <c r="E2988" i="4"/>
  <c r="E2989" i="4"/>
  <c r="E2990" i="4"/>
  <c r="E2991" i="4"/>
  <c r="E2992" i="4"/>
  <c r="E2993" i="4"/>
  <c r="E2994" i="4"/>
  <c r="E2995" i="4"/>
  <c r="E2996" i="4"/>
  <c r="E2997" i="4"/>
  <c r="E2998" i="4"/>
  <c r="E2999" i="4"/>
  <c r="E3000" i="4"/>
  <c r="E3001" i="4"/>
  <c r="E3002" i="4"/>
  <c r="E3003" i="4"/>
  <c r="E3004" i="4"/>
  <c r="E3005" i="4"/>
  <c r="E3006" i="4"/>
  <c r="E3007" i="4"/>
  <c r="E3008" i="4"/>
  <c r="E3009" i="4"/>
  <c r="E3010" i="4"/>
  <c r="E3011" i="4"/>
  <c r="E3012" i="4"/>
  <c r="E3013" i="4"/>
  <c r="E3014" i="4"/>
  <c r="E3015" i="4"/>
  <c r="E3016" i="4"/>
  <c r="E3017" i="4"/>
  <c r="E3018" i="4"/>
  <c r="E3019" i="4"/>
  <c r="E3020" i="4"/>
  <c r="E3021" i="4"/>
  <c r="E3022" i="4"/>
  <c r="E3023" i="4"/>
  <c r="E3024" i="4"/>
  <c r="E3025" i="4"/>
  <c r="E3026" i="4"/>
  <c r="E3027" i="4"/>
  <c r="E3028" i="4"/>
  <c r="E3029" i="4"/>
  <c r="E3030" i="4"/>
  <c r="E3031" i="4"/>
  <c r="E3032" i="4"/>
  <c r="E3033" i="4"/>
  <c r="E3034" i="4"/>
  <c r="E3035" i="4"/>
  <c r="E3036" i="4"/>
  <c r="E3037" i="4"/>
  <c r="E3038" i="4"/>
  <c r="E3039" i="4"/>
  <c r="E3040" i="4"/>
  <c r="E3041" i="4"/>
  <c r="E3042" i="4"/>
  <c r="E3043" i="4"/>
  <c r="E3044" i="4"/>
  <c r="E3045" i="4"/>
  <c r="E3046" i="4"/>
  <c r="E3047" i="4"/>
  <c r="E3048" i="4"/>
  <c r="E3049" i="4"/>
  <c r="E3050" i="4"/>
  <c r="E3051" i="4"/>
  <c r="E3052" i="4"/>
  <c r="E3053" i="4"/>
  <c r="E3054" i="4"/>
  <c r="E3055" i="4"/>
  <c r="E3056" i="4"/>
  <c r="E3057" i="4"/>
  <c r="E3058" i="4"/>
  <c r="E3059" i="4"/>
  <c r="E3060" i="4"/>
  <c r="E3061" i="4"/>
  <c r="E3062" i="4"/>
  <c r="E3063" i="4"/>
  <c r="E3064" i="4"/>
  <c r="E3065" i="4"/>
  <c r="E3066" i="4"/>
  <c r="E3067" i="4"/>
  <c r="E3068" i="4"/>
  <c r="E3069" i="4"/>
  <c r="E3070" i="4"/>
  <c r="E3071" i="4"/>
  <c r="E3072" i="4"/>
  <c r="E3073" i="4"/>
  <c r="E3074" i="4"/>
  <c r="E3075" i="4"/>
  <c r="E3076" i="4"/>
  <c r="E3077" i="4"/>
  <c r="E3078" i="4"/>
  <c r="E3079" i="4"/>
  <c r="E3080" i="4"/>
  <c r="E3081" i="4"/>
  <c r="E3082" i="4"/>
  <c r="E3083" i="4"/>
  <c r="E3084" i="4"/>
  <c r="E3085" i="4"/>
  <c r="E3086" i="4"/>
  <c r="E3087" i="4"/>
  <c r="E3088" i="4"/>
  <c r="E3089" i="4"/>
  <c r="E3090" i="4"/>
  <c r="E3091" i="4"/>
  <c r="E3092" i="4"/>
  <c r="E3093" i="4"/>
  <c r="E3094" i="4"/>
  <c r="E3095" i="4"/>
  <c r="E3096" i="4"/>
  <c r="E3097" i="4"/>
  <c r="E3098" i="4"/>
  <c r="E3099" i="4"/>
  <c r="E3100" i="4"/>
  <c r="E3101" i="4"/>
  <c r="E3102" i="4"/>
  <c r="E3103" i="4"/>
  <c r="E3104" i="4"/>
  <c r="E3105" i="4"/>
  <c r="E3106" i="4"/>
  <c r="E3107" i="4"/>
  <c r="E3108" i="4"/>
  <c r="E3109" i="4"/>
  <c r="E3110" i="4"/>
  <c r="E3111" i="4"/>
  <c r="E3112" i="4"/>
  <c r="E3113" i="4"/>
  <c r="E3114" i="4"/>
  <c r="E3115" i="4"/>
  <c r="E3116" i="4"/>
  <c r="E3117" i="4"/>
  <c r="E3118" i="4"/>
  <c r="E3119" i="4"/>
  <c r="E3120" i="4"/>
  <c r="E3121" i="4"/>
  <c r="E3122" i="4"/>
  <c r="E3123" i="4"/>
  <c r="E3124" i="4"/>
  <c r="E3125" i="4"/>
  <c r="E3126" i="4"/>
  <c r="E3127" i="4"/>
  <c r="E3128" i="4"/>
  <c r="E3129" i="4"/>
  <c r="E3130" i="4"/>
  <c r="E3131" i="4"/>
  <c r="E3132" i="4"/>
  <c r="E3133" i="4"/>
  <c r="E3134" i="4"/>
  <c r="E3135" i="4"/>
  <c r="E3136" i="4"/>
  <c r="E3137" i="4"/>
  <c r="E3138" i="4"/>
  <c r="E3139" i="4"/>
  <c r="E3140" i="4"/>
  <c r="E3141" i="4"/>
  <c r="E3142" i="4"/>
  <c r="E3143" i="4"/>
  <c r="E3144" i="4"/>
  <c r="E3145" i="4"/>
  <c r="E3146" i="4"/>
  <c r="E3147" i="4"/>
  <c r="E3148" i="4"/>
  <c r="E3149" i="4"/>
  <c r="E3150" i="4"/>
  <c r="E3151" i="4"/>
  <c r="E3152" i="4"/>
  <c r="E3153" i="4"/>
  <c r="E3154" i="4"/>
  <c r="E3155" i="4"/>
  <c r="E3156" i="4"/>
  <c r="E3157" i="4"/>
  <c r="E3158" i="4"/>
  <c r="E3159" i="4"/>
  <c r="E3160" i="4"/>
  <c r="E3161" i="4"/>
  <c r="E3162" i="4"/>
  <c r="E3163" i="4"/>
  <c r="E3164" i="4"/>
  <c r="E3165" i="4"/>
  <c r="E3166" i="4"/>
  <c r="E3167" i="4"/>
  <c r="E3168" i="4"/>
  <c r="E3169" i="4"/>
  <c r="E3170" i="4"/>
  <c r="E3171" i="4"/>
  <c r="E3172" i="4"/>
  <c r="E3173" i="4"/>
  <c r="E3174" i="4"/>
  <c r="E3175" i="4"/>
  <c r="E3176" i="4"/>
  <c r="E3177" i="4"/>
  <c r="E3178" i="4"/>
  <c r="E3179" i="4"/>
  <c r="E3180" i="4"/>
  <c r="E3181" i="4"/>
  <c r="E3182" i="4"/>
  <c r="E3183" i="4"/>
  <c r="E3184" i="4"/>
  <c r="E3185" i="4"/>
  <c r="E3186" i="4"/>
  <c r="E3187" i="4"/>
  <c r="E3188" i="4"/>
  <c r="E3189" i="4"/>
  <c r="E3190" i="4"/>
  <c r="E3191" i="4"/>
  <c r="E3192" i="4"/>
  <c r="E3193" i="4"/>
  <c r="E3194" i="4"/>
  <c r="E3195" i="4"/>
  <c r="E3196" i="4"/>
  <c r="E3197" i="4"/>
  <c r="E3198" i="4"/>
  <c r="E3199" i="4"/>
  <c r="E3200" i="4"/>
  <c r="E3201" i="4"/>
  <c r="E3202" i="4"/>
  <c r="E3203" i="4"/>
  <c r="E3204" i="4"/>
  <c r="E3205" i="4"/>
  <c r="E3206" i="4"/>
  <c r="E3207" i="4"/>
  <c r="E3208" i="4"/>
  <c r="E3209" i="4"/>
  <c r="E3210" i="4"/>
  <c r="E3211" i="4"/>
  <c r="E3212" i="4"/>
  <c r="E3213" i="4"/>
  <c r="E3214" i="4"/>
  <c r="E3215" i="4"/>
  <c r="E3216" i="4"/>
  <c r="E3217" i="4"/>
  <c r="E3218" i="4"/>
  <c r="E3219" i="4"/>
  <c r="E3220" i="4"/>
  <c r="E3221" i="4"/>
  <c r="E3222" i="4"/>
  <c r="E3223" i="4"/>
  <c r="E3224" i="4"/>
  <c r="E3225" i="4"/>
  <c r="E3226" i="4"/>
  <c r="E3227" i="4"/>
  <c r="E3228" i="4"/>
  <c r="E3229" i="4"/>
  <c r="E3230" i="4"/>
  <c r="E3231" i="4"/>
  <c r="E3232" i="4"/>
  <c r="E3233" i="4"/>
  <c r="E3234" i="4"/>
  <c r="E3235" i="4"/>
  <c r="E3236" i="4"/>
  <c r="E3237" i="4"/>
  <c r="E3238" i="4"/>
  <c r="E3239" i="4"/>
  <c r="E3240" i="4"/>
  <c r="E3241" i="4"/>
  <c r="E3242" i="4"/>
  <c r="E3243" i="4"/>
  <c r="E3244" i="4"/>
  <c r="E3245" i="4"/>
  <c r="E3246" i="4"/>
  <c r="E3247" i="4"/>
  <c r="E3248" i="4"/>
  <c r="E3249" i="4"/>
  <c r="E3250" i="4"/>
  <c r="E3251" i="4"/>
  <c r="E3252" i="4"/>
  <c r="E3253" i="4"/>
  <c r="E3254" i="4"/>
  <c r="E3255" i="4"/>
  <c r="E3256" i="4"/>
  <c r="E3257" i="4"/>
  <c r="E3258" i="4"/>
  <c r="E3259" i="4"/>
  <c r="E3260" i="4"/>
  <c r="E3261" i="4"/>
  <c r="E3262" i="4"/>
  <c r="E3263" i="4"/>
  <c r="E3264" i="4"/>
  <c r="E3265" i="4"/>
  <c r="E3266" i="4"/>
  <c r="E3267" i="4"/>
  <c r="E3268" i="4"/>
  <c r="E3269" i="4"/>
  <c r="E3270" i="4"/>
  <c r="E3271" i="4"/>
  <c r="E3272" i="4"/>
  <c r="E3273" i="4"/>
  <c r="E3274" i="4"/>
  <c r="E3275" i="4"/>
  <c r="E3276" i="4"/>
  <c r="E3277" i="4"/>
  <c r="E3278" i="4"/>
  <c r="E3279" i="4"/>
  <c r="E3280" i="4"/>
  <c r="E3281" i="4"/>
  <c r="E3282" i="4"/>
  <c r="E3283" i="4"/>
  <c r="E3284" i="4"/>
  <c r="E3285" i="4"/>
  <c r="E3286" i="4"/>
  <c r="E3287" i="4"/>
  <c r="E3288" i="4"/>
  <c r="E3289" i="4"/>
  <c r="E3290" i="4"/>
  <c r="E3291" i="4"/>
  <c r="E3292" i="4"/>
  <c r="E3293" i="4"/>
  <c r="E3294" i="4"/>
  <c r="E3295" i="4"/>
  <c r="E3296" i="4"/>
  <c r="E3297" i="4"/>
  <c r="E3298" i="4"/>
  <c r="E3299" i="4"/>
  <c r="E3300" i="4"/>
  <c r="E3301" i="4"/>
  <c r="E3302" i="4"/>
  <c r="E3303" i="4"/>
  <c r="E3304" i="4"/>
  <c r="E3305" i="4"/>
  <c r="E3306" i="4"/>
  <c r="E3307" i="4"/>
  <c r="E3308" i="4"/>
  <c r="E3309" i="4"/>
  <c r="E3310" i="4"/>
  <c r="E3311" i="4"/>
  <c r="E3312" i="4"/>
  <c r="E3313" i="4"/>
  <c r="E3314" i="4"/>
  <c r="E3315" i="4"/>
  <c r="E3316" i="4"/>
  <c r="E3317" i="4"/>
  <c r="E3318" i="4"/>
  <c r="E3319" i="4"/>
  <c r="E3320" i="4"/>
  <c r="E3321" i="4"/>
  <c r="E3322" i="4"/>
  <c r="E3323" i="4"/>
  <c r="E3324" i="4"/>
  <c r="E3325" i="4"/>
  <c r="E3326" i="4"/>
  <c r="E3327" i="4"/>
  <c r="E3328" i="4"/>
  <c r="E3329" i="4"/>
  <c r="E3330" i="4"/>
  <c r="E3331" i="4"/>
  <c r="E3332" i="4"/>
  <c r="E3333" i="4"/>
  <c r="E3334" i="4"/>
  <c r="E3335" i="4"/>
  <c r="E3336" i="4"/>
  <c r="E3337" i="4"/>
  <c r="E3338" i="4"/>
  <c r="E3339" i="4"/>
  <c r="E3340" i="4"/>
  <c r="E3341" i="4"/>
  <c r="E3342" i="4"/>
  <c r="E3343" i="4"/>
  <c r="E3344" i="4"/>
  <c r="E3345" i="4"/>
  <c r="E3346" i="4"/>
  <c r="E3347" i="4"/>
  <c r="E3348" i="4"/>
  <c r="E3349" i="4"/>
  <c r="E3350" i="4"/>
  <c r="E3351" i="4"/>
  <c r="E3352" i="4"/>
  <c r="E3353" i="4"/>
  <c r="E3354" i="4"/>
  <c r="E3355" i="4"/>
  <c r="E3356" i="4"/>
  <c r="E3357" i="4"/>
  <c r="E3358" i="4"/>
  <c r="E3359" i="4"/>
  <c r="E3360" i="4"/>
  <c r="E3361" i="4"/>
  <c r="E3362" i="4"/>
  <c r="E3363" i="4"/>
  <c r="E3364" i="4"/>
  <c r="E3365" i="4"/>
  <c r="E3366" i="4"/>
  <c r="E3367" i="4"/>
  <c r="E3368" i="4"/>
  <c r="E3369" i="4"/>
  <c r="E3370" i="4"/>
  <c r="E3371" i="4"/>
  <c r="E3372" i="4"/>
  <c r="E3373" i="4"/>
  <c r="E3374" i="4"/>
  <c r="E3375" i="4"/>
  <c r="E3376" i="4"/>
  <c r="E3377" i="4"/>
  <c r="E3378" i="4"/>
  <c r="E3379" i="4"/>
  <c r="E3380" i="4"/>
  <c r="E3381" i="4"/>
  <c r="E3382" i="4"/>
  <c r="E3383" i="4"/>
  <c r="E3384" i="4"/>
  <c r="E3385" i="4"/>
  <c r="E3386" i="4"/>
  <c r="E3387" i="4"/>
  <c r="E3388" i="4"/>
  <c r="E3389" i="4"/>
  <c r="E3390" i="4"/>
  <c r="E3391" i="4"/>
  <c r="E3392" i="4"/>
  <c r="E3393" i="4"/>
  <c r="E3394" i="4"/>
  <c r="E3395" i="4"/>
  <c r="E3396" i="4"/>
  <c r="E3397" i="4"/>
  <c r="E3398" i="4"/>
  <c r="E3399" i="4"/>
  <c r="E3400" i="4"/>
  <c r="E3401" i="4"/>
  <c r="E3402" i="4"/>
  <c r="E3403" i="4"/>
  <c r="E3404" i="4"/>
  <c r="E3405" i="4"/>
  <c r="E3406" i="4"/>
  <c r="E3407" i="4"/>
  <c r="E3408" i="4"/>
  <c r="E3409" i="4"/>
  <c r="E3410" i="4"/>
  <c r="E3411" i="4"/>
  <c r="E3412" i="4"/>
  <c r="E3413" i="4"/>
  <c r="E3414" i="4"/>
  <c r="E3415" i="4"/>
  <c r="E3416" i="4"/>
  <c r="E3417" i="4"/>
  <c r="E3418" i="4"/>
  <c r="E3419" i="4"/>
  <c r="E3420" i="4"/>
  <c r="E3421" i="4"/>
  <c r="E3422" i="4"/>
  <c r="E3423" i="4"/>
  <c r="E3424" i="4"/>
  <c r="E3425" i="4"/>
  <c r="E3426" i="4"/>
  <c r="E3427" i="4"/>
  <c r="E3428" i="4"/>
  <c r="E3429" i="4"/>
  <c r="E3430" i="4"/>
  <c r="E3431" i="4"/>
  <c r="E3432" i="4"/>
  <c r="E3433" i="4"/>
  <c r="E3434" i="4"/>
  <c r="E3435" i="4"/>
  <c r="E3436" i="4"/>
  <c r="E3437" i="4"/>
  <c r="E3438" i="4"/>
  <c r="E3439" i="4"/>
  <c r="E3440" i="4"/>
  <c r="E3441" i="4"/>
  <c r="E3442" i="4"/>
  <c r="E3443" i="4"/>
  <c r="E3444" i="4"/>
  <c r="E3445" i="4"/>
  <c r="E3446" i="4"/>
  <c r="E3447" i="4"/>
  <c r="E3448" i="4"/>
  <c r="E3449" i="4"/>
  <c r="E3450" i="4"/>
  <c r="E3451" i="4"/>
  <c r="E3452" i="4"/>
  <c r="E3453" i="4"/>
  <c r="E3454" i="4"/>
  <c r="E3455" i="4"/>
  <c r="E3456" i="4"/>
  <c r="E3457" i="4"/>
  <c r="E3458" i="4"/>
  <c r="E3459" i="4"/>
  <c r="E3460" i="4"/>
  <c r="E3461" i="4"/>
  <c r="E3462" i="4"/>
  <c r="E3463" i="4"/>
  <c r="E3464" i="4"/>
  <c r="E3465" i="4"/>
  <c r="E3466" i="4"/>
  <c r="E3467" i="4"/>
  <c r="E3468" i="4"/>
  <c r="E3469" i="4"/>
  <c r="E3470" i="4"/>
  <c r="E3471" i="4"/>
  <c r="E3472" i="4"/>
  <c r="E3473" i="4"/>
  <c r="E3474" i="4"/>
  <c r="E3475" i="4"/>
  <c r="E3476" i="4"/>
  <c r="E3477" i="4"/>
  <c r="E3478" i="4"/>
  <c r="E3479" i="4"/>
  <c r="E3480" i="4"/>
  <c r="E3481" i="4"/>
  <c r="E3482" i="4"/>
  <c r="E3483" i="4"/>
  <c r="E3484" i="4"/>
  <c r="E3485" i="4"/>
  <c r="E3486" i="4"/>
  <c r="E3487" i="4"/>
  <c r="E3488" i="4"/>
  <c r="E3489" i="4"/>
  <c r="E3490" i="4"/>
  <c r="E3491" i="4"/>
  <c r="E3492" i="4"/>
  <c r="E3493" i="4"/>
  <c r="E3494" i="4"/>
  <c r="E3495" i="4"/>
  <c r="E3496" i="4"/>
  <c r="E3497" i="4"/>
  <c r="E3498" i="4"/>
  <c r="E3499" i="4"/>
  <c r="E3500" i="4"/>
  <c r="E3501" i="4"/>
  <c r="E3502" i="4"/>
  <c r="E3503" i="4"/>
  <c r="E3504" i="4"/>
  <c r="E3505" i="4"/>
  <c r="E3506" i="4"/>
  <c r="E3507" i="4"/>
  <c r="E3508" i="4"/>
  <c r="E3509" i="4"/>
  <c r="E3510" i="4"/>
  <c r="E3511" i="4"/>
  <c r="E3512" i="4"/>
  <c r="E3513" i="4"/>
  <c r="E3514" i="4"/>
  <c r="E3515" i="4"/>
  <c r="E3516" i="4"/>
  <c r="E3517" i="4"/>
  <c r="E3518" i="4"/>
  <c r="E3519" i="4"/>
  <c r="E3520" i="4"/>
  <c r="E3521" i="4"/>
  <c r="E3522" i="4"/>
  <c r="E3523" i="4"/>
  <c r="E3524" i="4"/>
  <c r="E3525" i="4"/>
  <c r="E3526" i="4"/>
  <c r="E3527" i="4"/>
  <c r="E3528" i="4"/>
  <c r="E3529" i="4"/>
  <c r="E3530" i="4"/>
  <c r="E3531" i="4"/>
  <c r="E3532" i="4"/>
  <c r="E3533" i="4"/>
  <c r="E3534" i="4"/>
  <c r="E3535" i="4"/>
  <c r="E3536" i="4"/>
  <c r="E3537" i="4"/>
  <c r="E3538" i="4"/>
  <c r="E3539" i="4"/>
  <c r="E3540" i="4"/>
  <c r="E3541" i="4"/>
  <c r="E3542" i="4"/>
  <c r="E3543" i="4"/>
  <c r="E3544" i="4"/>
  <c r="E3545" i="4"/>
  <c r="E3546" i="4"/>
  <c r="E3547" i="4"/>
  <c r="E3548" i="4"/>
  <c r="E3549" i="4"/>
  <c r="E3550" i="4"/>
  <c r="E3551" i="4"/>
  <c r="E3552" i="4"/>
  <c r="E3553" i="4"/>
  <c r="E3554" i="4"/>
  <c r="E3555" i="4"/>
  <c r="E3556" i="4"/>
  <c r="E3557" i="4"/>
  <c r="E3558" i="4"/>
  <c r="E3559" i="4"/>
  <c r="E3560" i="4"/>
  <c r="E3561" i="4"/>
  <c r="E3562" i="4"/>
  <c r="E3563" i="4"/>
  <c r="E3564" i="4"/>
  <c r="E3565" i="4"/>
  <c r="E3566" i="4"/>
  <c r="E3567" i="4"/>
  <c r="E3568" i="4"/>
  <c r="E3569" i="4"/>
  <c r="E3570" i="4"/>
  <c r="E3571" i="4"/>
  <c r="E3572" i="4"/>
  <c r="E3573" i="4"/>
  <c r="E3574" i="4"/>
  <c r="E3575" i="4"/>
  <c r="E3576" i="4"/>
  <c r="E3577" i="4"/>
  <c r="E3578" i="4"/>
  <c r="E3579" i="4"/>
  <c r="E3580" i="4"/>
  <c r="E3581" i="4"/>
  <c r="E3582" i="4"/>
  <c r="E3583" i="4"/>
  <c r="E3584" i="4"/>
  <c r="E3585" i="4"/>
  <c r="E3586" i="4"/>
  <c r="E3587" i="4"/>
  <c r="E3588" i="4"/>
  <c r="E3589" i="4"/>
  <c r="E3590" i="4"/>
  <c r="E3591" i="4"/>
  <c r="E3592" i="4"/>
  <c r="E3593" i="4"/>
  <c r="E3594" i="4"/>
  <c r="E3595" i="4"/>
  <c r="E3596" i="4"/>
  <c r="E3597" i="4"/>
  <c r="E3598" i="4"/>
  <c r="E3599" i="4"/>
  <c r="E3600" i="4"/>
  <c r="E3601" i="4"/>
  <c r="E3602" i="4"/>
  <c r="E3603" i="4"/>
  <c r="E3604" i="4"/>
  <c r="E3605" i="4"/>
  <c r="E3606" i="4"/>
  <c r="E3607" i="4"/>
  <c r="E3608" i="4"/>
  <c r="E3609" i="4"/>
  <c r="E3610" i="4"/>
  <c r="E3611" i="4"/>
  <c r="E3612" i="4"/>
  <c r="E3613" i="4"/>
  <c r="E3614" i="4"/>
  <c r="E3615" i="4"/>
  <c r="E3616" i="4"/>
  <c r="E3617" i="4"/>
  <c r="E3618" i="4"/>
  <c r="E3619" i="4"/>
  <c r="E3620" i="4"/>
  <c r="E3621" i="4"/>
  <c r="E3622" i="4"/>
  <c r="E3623" i="4"/>
  <c r="E3624" i="4"/>
  <c r="E3625" i="4"/>
  <c r="E3626" i="4"/>
  <c r="E3627" i="4"/>
  <c r="E3628" i="4"/>
  <c r="E3629" i="4"/>
  <c r="E3630" i="4"/>
  <c r="E3631" i="4"/>
  <c r="E3632" i="4"/>
  <c r="E3633" i="4"/>
  <c r="E3634" i="4"/>
  <c r="E3635" i="4"/>
  <c r="E3636" i="4"/>
  <c r="E3637" i="4"/>
  <c r="E3638" i="4"/>
  <c r="E3639" i="4"/>
  <c r="E3640" i="4"/>
  <c r="E3641" i="4"/>
  <c r="E3642" i="4"/>
  <c r="E3643" i="4"/>
  <c r="E3644" i="4"/>
  <c r="E3645" i="4"/>
  <c r="E3646" i="4"/>
  <c r="E3647" i="4"/>
  <c r="E3648" i="4"/>
  <c r="E3649" i="4"/>
  <c r="E3650" i="4"/>
  <c r="E3651" i="4"/>
  <c r="E3652" i="4"/>
  <c r="E3653" i="4"/>
  <c r="E3654" i="4"/>
  <c r="E3655" i="4"/>
  <c r="E3656" i="4"/>
  <c r="E3657" i="4"/>
  <c r="E3658" i="4"/>
  <c r="E3659" i="4"/>
  <c r="E3660" i="4"/>
  <c r="E3661" i="4"/>
  <c r="E3662" i="4"/>
  <c r="E3663" i="4"/>
  <c r="E3664" i="4"/>
  <c r="E3665" i="4"/>
  <c r="E3666" i="4"/>
  <c r="E3667" i="4"/>
  <c r="E3668" i="4"/>
  <c r="E3669" i="4"/>
  <c r="E3670" i="4"/>
  <c r="E3671" i="4"/>
  <c r="E3672" i="4"/>
  <c r="E3673" i="4"/>
  <c r="E3674" i="4"/>
  <c r="E3675" i="4"/>
  <c r="E3676" i="4"/>
  <c r="E3677" i="4"/>
  <c r="E3678" i="4"/>
  <c r="E3679" i="4"/>
  <c r="E3680" i="4"/>
  <c r="E3681" i="4"/>
  <c r="E3682" i="4"/>
  <c r="E3683" i="4"/>
  <c r="E3684" i="4"/>
  <c r="E3685" i="4"/>
  <c r="E3686" i="4"/>
  <c r="E3687" i="4"/>
  <c r="E3688" i="4"/>
  <c r="E3689" i="4"/>
  <c r="E3690" i="4"/>
  <c r="E3691" i="4"/>
  <c r="E3692" i="4"/>
  <c r="E3693" i="4"/>
  <c r="E3694" i="4"/>
  <c r="E3695" i="4"/>
  <c r="E3696" i="4"/>
  <c r="E3697" i="4"/>
  <c r="E3698" i="4"/>
  <c r="E3699" i="4"/>
  <c r="E3700" i="4"/>
  <c r="E3701" i="4"/>
  <c r="E3702" i="4"/>
  <c r="E3703" i="4"/>
  <c r="E3704" i="4"/>
  <c r="E3705" i="4"/>
  <c r="E3706" i="4"/>
  <c r="E3707" i="4"/>
  <c r="E3708" i="4"/>
  <c r="E3709" i="4"/>
  <c r="E3710" i="4"/>
  <c r="E3711" i="4"/>
  <c r="E3712" i="4"/>
  <c r="E3713" i="4"/>
  <c r="E3714" i="4"/>
  <c r="E3715" i="4"/>
  <c r="E3716" i="4"/>
  <c r="E3717" i="4"/>
  <c r="E3718" i="4"/>
  <c r="E3719" i="4"/>
  <c r="E3720" i="4"/>
  <c r="E3721" i="4"/>
  <c r="E3722" i="4"/>
  <c r="E3723" i="4"/>
  <c r="E3724" i="4"/>
  <c r="E3725" i="4"/>
  <c r="E3726" i="4"/>
  <c r="E3727" i="4"/>
  <c r="E3728" i="4"/>
  <c r="E3729" i="4"/>
  <c r="E3730" i="4"/>
  <c r="E3731" i="4"/>
  <c r="E3732" i="4"/>
  <c r="E3733" i="4"/>
  <c r="E3734" i="4"/>
  <c r="E3735" i="4"/>
  <c r="E3736" i="4"/>
  <c r="E3737" i="4"/>
  <c r="E3738" i="4"/>
  <c r="E3739" i="4"/>
  <c r="E3740" i="4"/>
  <c r="E3741" i="4"/>
  <c r="E3742" i="4"/>
  <c r="E3743" i="4"/>
  <c r="E3744" i="4"/>
  <c r="E3745" i="4"/>
  <c r="E3746" i="4"/>
  <c r="E3747" i="4"/>
  <c r="E3748" i="4"/>
  <c r="E3749" i="4"/>
  <c r="E3750" i="4"/>
  <c r="E3751" i="4"/>
  <c r="E3752" i="4"/>
  <c r="E3753" i="4"/>
  <c r="E3754" i="4"/>
  <c r="E3755" i="4"/>
  <c r="E3756" i="4"/>
  <c r="E3757" i="4"/>
  <c r="E3758" i="4"/>
  <c r="E3759" i="4"/>
  <c r="E3760" i="4"/>
  <c r="E3761" i="4"/>
  <c r="E3762" i="4"/>
  <c r="E3763" i="4"/>
  <c r="E3764" i="4"/>
  <c r="E3765" i="4"/>
  <c r="E3766" i="4"/>
  <c r="E3767" i="4"/>
  <c r="E3768" i="4"/>
  <c r="E3769" i="4"/>
  <c r="E3770" i="4"/>
  <c r="E3771" i="4"/>
  <c r="E3772" i="4"/>
  <c r="E3773" i="4"/>
  <c r="E3774" i="4"/>
  <c r="E3775" i="4"/>
  <c r="E3776" i="4"/>
  <c r="E3777" i="4"/>
  <c r="E3778" i="4"/>
  <c r="E3779" i="4"/>
  <c r="E3780" i="4"/>
  <c r="E3781" i="4"/>
  <c r="E3782" i="4"/>
  <c r="E3783" i="4"/>
  <c r="E3784" i="4"/>
  <c r="E3785" i="4"/>
  <c r="E3786" i="4"/>
  <c r="E3787" i="4"/>
  <c r="E3788" i="4"/>
  <c r="E3789" i="4"/>
  <c r="E3790" i="4"/>
  <c r="E3791" i="4"/>
  <c r="E3792" i="4"/>
  <c r="E3793" i="4"/>
  <c r="E3794" i="4"/>
  <c r="E3795" i="4"/>
  <c r="E3796" i="4"/>
  <c r="E3797" i="4"/>
  <c r="E3798" i="4"/>
  <c r="E3799" i="4"/>
  <c r="E3800" i="4"/>
  <c r="E3801" i="4"/>
  <c r="E3802" i="4"/>
  <c r="E3803" i="4"/>
  <c r="E3804" i="4"/>
  <c r="E3805" i="4"/>
  <c r="E3806" i="4"/>
  <c r="E3807" i="4"/>
  <c r="E3808" i="4"/>
  <c r="E3809" i="4"/>
  <c r="E3810" i="4"/>
  <c r="E3811" i="4"/>
  <c r="E3812" i="4"/>
  <c r="E3813" i="4"/>
  <c r="E3814" i="4"/>
  <c r="E3815" i="4"/>
  <c r="E3816" i="4"/>
  <c r="E3817" i="4"/>
  <c r="E3818" i="4"/>
  <c r="E3819" i="4"/>
  <c r="E3820" i="4"/>
  <c r="E3821" i="4"/>
  <c r="E3822" i="4"/>
  <c r="E3823" i="4"/>
  <c r="E3824" i="4"/>
  <c r="E3825" i="4"/>
  <c r="E3826" i="4"/>
  <c r="E3827" i="4"/>
  <c r="E3828" i="4"/>
  <c r="E3829" i="4"/>
  <c r="E3830" i="4"/>
  <c r="E3831" i="4"/>
  <c r="E3832" i="4"/>
  <c r="E3833" i="4"/>
  <c r="E3834" i="4"/>
  <c r="E3835" i="4"/>
  <c r="E3836" i="4"/>
  <c r="E3837" i="4"/>
  <c r="E3838" i="4"/>
  <c r="E3839" i="4"/>
  <c r="E3840" i="4"/>
  <c r="E3841" i="4"/>
  <c r="E3842" i="4"/>
  <c r="E3843" i="4"/>
  <c r="E3844" i="4"/>
  <c r="E3845" i="4"/>
  <c r="E3846" i="4"/>
  <c r="E3847" i="4"/>
  <c r="E3848" i="4"/>
  <c r="E3849" i="4"/>
  <c r="E3850" i="4"/>
  <c r="E3851" i="4"/>
  <c r="E3852" i="4"/>
  <c r="E3853" i="4"/>
  <c r="E3854" i="4"/>
  <c r="E3855" i="4"/>
  <c r="E3856" i="4"/>
  <c r="E3857" i="4"/>
  <c r="E3858" i="4"/>
  <c r="E3859" i="4"/>
  <c r="E3860" i="4"/>
  <c r="E3861" i="4"/>
  <c r="E3862" i="4"/>
  <c r="E3863" i="4"/>
  <c r="E3864" i="4"/>
  <c r="E3865" i="4"/>
  <c r="E3866" i="4"/>
  <c r="E3867" i="4"/>
  <c r="E3868" i="4"/>
  <c r="E3869" i="4"/>
  <c r="E3870" i="4"/>
  <c r="E3871" i="4"/>
  <c r="E3872" i="4"/>
  <c r="E3873" i="4"/>
  <c r="E3874" i="4"/>
  <c r="E3875" i="4"/>
  <c r="E3876" i="4"/>
  <c r="E3877" i="4"/>
  <c r="E3878" i="4"/>
  <c r="E3879" i="4"/>
  <c r="E3880" i="4"/>
  <c r="E3881" i="4"/>
  <c r="E3882" i="4"/>
  <c r="E3883" i="4"/>
  <c r="E3884" i="4"/>
  <c r="E3885" i="4"/>
  <c r="E3886" i="4"/>
  <c r="E3887" i="4"/>
  <c r="E3888" i="4"/>
  <c r="E3889" i="4"/>
  <c r="E3890" i="4"/>
  <c r="E3891" i="4"/>
  <c r="E3892" i="4"/>
  <c r="E3893" i="4"/>
  <c r="E3894" i="4"/>
  <c r="E3895" i="4"/>
  <c r="E3896" i="4"/>
  <c r="E3897" i="4"/>
  <c r="E3898" i="4"/>
  <c r="E3899" i="4"/>
  <c r="E3900" i="4"/>
  <c r="E3901" i="4"/>
  <c r="E3902" i="4"/>
  <c r="E3903" i="4"/>
  <c r="E3904" i="4"/>
  <c r="E3905" i="4"/>
  <c r="E3906" i="4"/>
  <c r="E3907" i="4"/>
  <c r="E3908" i="4"/>
  <c r="E3909" i="4"/>
  <c r="E3910" i="4"/>
  <c r="E3911" i="4"/>
  <c r="E3912" i="4"/>
  <c r="E3913" i="4"/>
  <c r="E3914" i="4"/>
  <c r="E3915" i="4"/>
  <c r="E3916" i="4"/>
  <c r="E3917" i="4"/>
  <c r="E3918" i="4"/>
  <c r="E3919" i="4"/>
  <c r="E3920" i="4"/>
  <c r="E3921" i="4"/>
  <c r="E3922" i="4"/>
  <c r="E3923" i="4"/>
  <c r="E3924" i="4"/>
  <c r="E3925" i="4"/>
  <c r="E3926" i="4"/>
  <c r="E3927" i="4"/>
  <c r="E3928" i="4"/>
  <c r="E3929" i="4"/>
  <c r="E3930" i="4"/>
  <c r="E3931" i="4"/>
  <c r="E3932" i="4"/>
  <c r="E3933" i="4"/>
  <c r="E3934" i="4"/>
  <c r="E3935" i="4"/>
  <c r="E3936" i="4"/>
  <c r="E3937" i="4"/>
  <c r="E3938" i="4"/>
  <c r="E3939" i="4"/>
  <c r="E3940" i="4"/>
  <c r="E3941" i="4"/>
  <c r="E3942" i="4"/>
  <c r="E3943" i="4"/>
  <c r="E3944" i="4"/>
  <c r="E3945" i="4"/>
  <c r="E3946" i="4"/>
  <c r="E3947" i="4"/>
  <c r="E3948" i="4"/>
  <c r="E3949" i="4"/>
  <c r="E3950" i="4"/>
  <c r="E3951" i="4"/>
  <c r="E3952" i="4"/>
  <c r="E3953" i="4"/>
  <c r="E3954" i="4"/>
  <c r="E3955" i="4"/>
  <c r="E3956" i="4"/>
  <c r="E3957" i="4"/>
  <c r="E3958" i="4"/>
  <c r="E3959" i="4"/>
  <c r="E3960" i="4"/>
  <c r="E3961" i="4"/>
  <c r="E3962" i="4"/>
  <c r="E3963" i="4"/>
  <c r="E3964" i="4"/>
  <c r="E3965" i="4"/>
  <c r="E3966" i="4"/>
  <c r="E3967" i="4"/>
  <c r="E3968" i="4"/>
  <c r="E3969" i="4"/>
  <c r="E3970" i="4"/>
  <c r="E3971" i="4"/>
  <c r="E3972" i="4"/>
  <c r="E3973" i="4"/>
  <c r="E3974" i="4"/>
  <c r="E3975" i="4"/>
  <c r="E3976" i="4"/>
  <c r="E3977" i="4"/>
  <c r="E3978" i="4"/>
  <c r="E3979" i="4"/>
  <c r="E3980" i="4"/>
  <c r="E3981" i="4"/>
  <c r="E3982" i="4"/>
  <c r="E3983" i="4"/>
  <c r="E3984" i="4"/>
  <c r="E3985" i="4"/>
  <c r="E3986" i="4"/>
  <c r="E3987" i="4"/>
  <c r="E3988" i="4"/>
  <c r="E3989" i="4"/>
  <c r="E3990" i="4"/>
  <c r="E3991" i="4"/>
  <c r="E3992" i="4"/>
  <c r="E3993" i="4"/>
  <c r="E3994" i="4"/>
  <c r="E3995" i="4"/>
  <c r="E3996" i="4"/>
  <c r="E3997" i="4"/>
  <c r="E3998" i="4"/>
  <c r="E3999" i="4"/>
  <c r="E4000" i="4"/>
  <c r="E4001" i="4"/>
  <c r="E4002" i="4"/>
  <c r="E4003" i="4"/>
  <c r="E4004" i="4"/>
  <c r="E4005" i="4"/>
  <c r="E4006" i="4"/>
  <c r="E4007" i="4"/>
  <c r="E4008" i="4"/>
  <c r="E4009" i="4"/>
  <c r="E4010" i="4"/>
  <c r="E4011" i="4"/>
  <c r="E4012" i="4"/>
  <c r="E4013" i="4"/>
  <c r="E4014" i="4"/>
  <c r="E4015" i="4"/>
  <c r="E4016" i="4"/>
  <c r="E4017" i="4"/>
  <c r="E4018" i="4"/>
  <c r="E4019" i="4"/>
  <c r="E4020" i="4"/>
  <c r="E4021" i="4"/>
  <c r="E4022" i="4"/>
  <c r="E4023" i="4"/>
  <c r="E4024" i="4"/>
  <c r="E4025" i="4"/>
  <c r="E4026" i="4"/>
  <c r="E4027" i="4"/>
  <c r="E4028" i="4"/>
  <c r="E4029" i="4"/>
  <c r="E4030" i="4"/>
  <c r="E4031" i="4"/>
  <c r="E4032" i="4"/>
  <c r="E4033" i="4"/>
  <c r="E4034" i="4"/>
  <c r="E4035" i="4"/>
  <c r="E4036" i="4"/>
  <c r="E4037" i="4"/>
  <c r="E4038" i="4"/>
  <c r="E4039" i="4"/>
  <c r="E4040" i="4"/>
  <c r="E4041" i="4"/>
  <c r="E4042" i="4"/>
  <c r="E4043" i="4"/>
  <c r="E4044" i="4"/>
  <c r="E4045" i="4"/>
  <c r="E4046" i="4"/>
  <c r="E4047" i="4"/>
  <c r="E4048" i="4"/>
  <c r="E4049" i="4"/>
  <c r="E4050" i="4"/>
  <c r="E4051" i="4"/>
  <c r="E4052" i="4"/>
  <c r="E4053" i="4"/>
  <c r="E4054" i="4"/>
  <c r="E4055" i="4"/>
  <c r="E4056" i="4"/>
  <c r="E4057" i="4"/>
  <c r="E4058" i="4"/>
  <c r="E4059" i="4"/>
  <c r="E4060" i="4"/>
  <c r="E4061" i="4"/>
  <c r="E4062" i="4"/>
  <c r="E4063" i="4"/>
  <c r="E4064" i="4"/>
  <c r="E4065" i="4"/>
  <c r="E4066" i="4"/>
  <c r="E4067" i="4"/>
  <c r="E4068" i="4"/>
  <c r="E4069" i="4"/>
  <c r="E4070" i="4"/>
  <c r="E4071" i="4"/>
  <c r="E4072" i="4"/>
  <c r="E4073" i="4"/>
  <c r="E4074" i="4"/>
  <c r="E4075" i="4"/>
  <c r="E4076" i="4"/>
  <c r="E4077" i="4"/>
  <c r="E4078" i="4"/>
  <c r="E4079" i="4"/>
  <c r="E4080" i="4"/>
  <c r="E4081" i="4"/>
  <c r="E4082" i="4"/>
  <c r="E4083" i="4"/>
  <c r="E4084" i="4"/>
  <c r="E4085" i="4"/>
  <c r="E4086" i="4"/>
  <c r="E4087" i="4"/>
  <c r="E4088" i="4"/>
  <c r="E4089" i="4"/>
  <c r="E4090" i="4"/>
  <c r="E4091" i="4"/>
  <c r="E4092" i="4"/>
  <c r="E4093" i="4"/>
  <c r="E4094" i="4"/>
  <c r="E4095" i="4"/>
  <c r="E4096" i="4"/>
  <c r="E4097" i="4"/>
  <c r="E4098" i="4"/>
  <c r="E4099" i="4"/>
  <c r="E4100" i="4"/>
  <c r="E4101" i="4"/>
  <c r="E4102" i="4"/>
  <c r="E4103" i="4"/>
  <c r="E4104" i="4"/>
  <c r="E4105" i="4"/>
  <c r="E4106" i="4"/>
  <c r="E4107" i="4"/>
  <c r="E4108" i="4"/>
  <c r="E4109" i="4"/>
  <c r="E4110" i="4"/>
  <c r="E4111" i="4"/>
  <c r="E4112" i="4"/>
  <c r="E4113" i="4"/>
  <c r="E4114" i="4"/>
  <c r="E4115" i="4"/>
  <c r="E4116" i="4"/>
  <c r="E4117" i="4"/>
  <c r="E4118" i="4"/>
  <c r="E4119" i="4"/>
  <c r="E4120" i="4"/>
  <c r="E4121" i="4"/>
  <c r="E4122" i="4"/>
  <c r="E4123" i="4"/>
  <c r="E4124" i="4"/>
  <c r="E4125" i="4"/>
  <c r="E4126" i="4"/>
  <c r="E4127" i="4"/>
  <c r="E4128" i="4"/>
  <c r="E4129" i="4"/>
  <c r="E4130" i="4"/>
  <c r="E4131" i="4"/>
  <c r="E4132" i="4"/>
  <c r="E4133" i="4"/>
  <c r="E4134" i="4"/>
  <c r="E4135" i="4"/>
  <c r="E4136" i="4"/>
  <c r="E4137" i="4"/>
  <c r="E4138" i="4"/>
  <c r="E4139" i="4"/>
  <c r="E4140" i="4"/>
  <c r="E4141" i="4"/>
  <c r="E4142" i="4"/>
  <c r="E4143" i="4"/>
  <c r="E4144" i="4"/>
  <c r="E4145" i="4"/>
  <c r="E4146" i="4"/>
  <c r="E4147" i="4"/>
  <c r="E4148" i="4"/>
  <c r="E4149" i="4"/>
  <c r="E4150" i="4"/>
  <c r="E4151" i="4"/>
  <c r="E4152" i="4"/>
  <c r="E4153" i="4"/>
  <c r="E4154" i="4"/>
  <c r="E4155" i="4"/>
  <c r="E4156" i="4"/>
  <c r="E4157" i="4"/>
  <c r="E4158" i="4"/>
  <c r="E4159" i="4"/>
  <c r="E4160" i="4"/>
  <c r="E4161" i="4"/>
  <c r="E4162" i="4"/>
  <c r="E4163" i="4"/>
  <c r="E4164" i="4"/>
  <c r="E4165" i="4"/>
  <c r="E4166" i="4"/>
  <c r="E4167" i="4"/>
  <c r="E4168" i="4"/>
  <c r="E4169" i="4"/>
  <c r="E4170" i="4"/>
  <c r="E4171" i="4"/>
  <c r="E4172" i="4"/>
  <c r="E4173" i="4"/>
  <c r="E4174" i="4"/>
  <c r="E4175" i="4"/>
  <c r="E4176" i="4"/>
  <c r="E4177" i="4"/>
  <c r="E4178" i="4"/>
  <c r="E4179" i="4"/>
  <c r="E4180" i="4"/>
  <c r="E4181" i="4"/>
  <c r="E4182" i="4"/>
  <c r="E4183" i="4"/>
  <c r="E4184" i="4"/>
  <c r="E4185" i="4"/>
  <c r="E4186" i="4"/>
  <c r="E4187" i="4"/>
  <c r="E4188" i="4"/>
  <c r="E4189" i="4"/>
  <c r="E4190" i="4"/>
  <c r="E4191" i="4"/>
  <c r="E4192" i="4"/>
  <c r="E4193" i="4"/>
  <c r="E4194" i="4"/>
  <c r="E4195" i="4"/>
  <c r="E4196" i="4"/>
  <c r="E4197" i="4"/>
  <c r="E4198" i="4"/>
  <c r="E4199" i="4"/>
  <c r="E4200" i="4"/>
  <c r="E4201" i="4"/>
  <c r="E4202" i="4"/>
  <c r="E4203" i="4"/>
  <c r="E4204" i="4"/>
  <c r="E4205" i="4"/>
  <c r="E4206" i="4"/>
  <c r="E4207" i="4"/>
  <c r="E4208" i="4"/>
  <c r="E4209" i="4"/>
  <c r="E4210" i="4"/>
  <c r="E4211" i="4"/>
  <c r="E4212" i="4"/>
  <c r="E4213" i="4"/>
  <c r="E4214" i="4"/>
  <c r="E4215" i="4"/>
  <c r="E4216" i="4"/>
  <c r="E4217" i="4"/>
  <c r="E4218" i="4"/>
  <c r="E4219" i="4"/>
  <c r="E4220" i="4"/>
  <c r="E4221" i="4"/>
  <c r="E4222" i="4"/>
  <c r="E4223" i="4"/>
  <c r="E4224" i="4"/>
  <c r="E4225" i="4"/>
  <c r="E4226" i="4"/>
  <c r="E4227" i="4"/>
  <c r="E4228" i="4"/>
  <c r="E4229" i="4"/>
  <c r="E4230" i="4"/>
  <c r="E4231" i="4"/>
  <c r="E4232" i="4"/>
  <c r="E4233" i="4"/>
  <c r="E4234" i="4"/>
  <c r="E4235" i="4"/>
  <c r="E4236" i="4"/>
  <c r="E4237" i="4"/>
  <c r="E4238" i="4"/>
  <c r="E4239" i="4"/>
  <c r="E4240" i="4"/>
  <c r="E4241" i="4"/>
  <c r="E4242" i="4"/>
  <c r="E4243" i="4"/>
  <c r="E4244" i="4"/>
  <c r="E4245" i="4"/>
  <c r="E4246" i="4"/>
  <c r="E4247" i="4"/>
  <c r="E4248" i="4"/>
  <c r="E4249" i="4"/>
  <c r="E4250" i="4"/>
  <c r="E4251" i="4"/>
  <c r="E4252" i="4"/>
  <c r="E4253" i="4"/>
  <c r="E4254" i="4"/>
  <c r="E4255" i="4"/>
  <c r="E4256" i="4"/>
  <c r="E4257" i="4"/>
  <c r="E4258" i="4"/>
  <c r="E4259" i="4"/>
  <c r="E4260" i="4"/>
  <c r="E4261" i="4"/>
  <c r="E4262" i="4"/>
  <c r="E4263" i="4"/>
  <c r="E4264" i="4"/>
  <c r="E4265" i="4"/>
  <c r="E4266" i="4"/>
  <c r="E4267" i="4"/>
  <c r="E4268" i="4"/>
  <c r="E4269" i="4"/>
  <c r="E4270" i="4"/>
  <c r="E4271" i="4"/>
  <c r="E4272" i="4"/>
  <c r="E4273" i="4"/>
  <c r="E4274" i="4"/>
  <c r="E4275" i="4"/>
  <c r="E4276" i="4"/>
  <c r="E4277" i="4"/>
  <c r="E4278" i="4"/>
  <c r="E4279" i="4"/>
  <c r="E4280" i="4"/>
  <c r="E4281" i="4"/>
  <c r="E4282" i="4"/>
  <c r="E4283" i="4"/>
  <c r="E4284" i="4"/>
  <c r="E4285" i="4"/>
  <c r="E4286" i="4"/>
  <c r="E4287" i="4"/>
  <c r="E4288" i="4"/>
  <c r="E4289" i="4"/>
  <c r="E4290" i="4"/>
  <c r="E4291" i="4"/>
  <c r="E4292" i="4"/>
  <c r="E4293" i="4"/>
  <c r="E4294" i="4"/>
  <c r="E4295" i="4"/>
  <c r="E4296" i="4"/>
  <c r="E4297" i="4"/>
  <c r="E4298" i="4"/>
  <c r="E4299" i="4"/>
  <c r="E4300" i="4"/>
  <c r="E4301" i="4"/>
  <c r="E4302" i="4"/>
  <c r="E4303" i="4"/>
  <c r="E4304" i="4"/>
  <c r="E4305" i="4"/>
  <c r="E4306" i="4"/>
  <c r="E4307" i="4"/>
  <c r="E4308" i="4"/>
  <c r="E4309" i="4"/>
  <c r="E4310" i="4"/>
  <c r="E4311" i="4"/>
  <c r="E4312" i="4"/>
  <c r="E4313" i="4"/>
  <c r="E4314" i="4"/>
  <c r="E4315" i="4"/>
  <c r="E4316" i="4"/>
  <c r="E4317" i="4"/>
  <c r="E4318" i="4"/>
  <c r="E4319" i="4"/>
  <c r="E4320" i="4"/>
  <c r="E4321" i="4"/>
  <c r="E4322" i="4"/>
  <c r="E4323" i="4"/>
  <c r="E4324" i="4"/>
  <c r="E4325" i="4"/>
  <c r="E4326" i="4"/>
  <c r="E4327" i="4"/>
  <c r="E4328" i="4"/>
  <c r="E4329" i="4"/>
  <c r="E4330" i="4"/>
  <c r="E4331" i="4"/>
  <c r="E4332" i="4"/>
  <c r="E4333" i="4"/>
  <c r="E4334" i="4"/>
  <c r="E4335" i="4"/>
  <c r="E4336" i="4"/>
  <c r="E4337" i="4"/>
  <c r="E4338" i="4"/>
  <c r="E4339" i="4"/>
  <c r="E4340" i="4"/>
  <c r="E4341" i="4"/>
  <c r="E4342" i="4"/>
  <c r="E4343" i="4"/>
  <c r="E4344" i="4"/>
  <c r="E4345" i="4"/>
  <c r="E4346" i="4"/>
  <c r="E4347" i="4"/>
  <c r="E4348" i="4"/>
  <c r="E4349" i="4"/>
  <c r="E4350" i="4"/>
  <c r="E4351" i="4"/>
  <c r="E4352" i="4"/>
  <c r="E4353" i="4"/>
  <c r="E4354" i="4"/>
  <c r="E4355" i="4"/>
  <c r="E4356" i="4"/>
  <c r="E4357" i="4"/>
  <c r="E4358" i="4"/>
  <c r="E4359" i="4"/>
  <c r="E4360" i="4"/>
  <c r="E4361" i="4"/>
  <c r="E4362" i="4"/>
  <c r="E4363" i="4"/>
  <c r="E4364" i="4"/>
  <c r="E4365" i="4"/>
  <c r="E4366" i="4"/>
  <c r="E4367" i="4"/>
  <c r="E4368" i="4"/>
  <c r="E4369" i="4"/>
  <c r="E4370" i="4"/>
  <c r="E4371" i="4"/>
  <c r="E4372" i="4"/>
  <c r="E4373" i="4"/>
  <c r="E4374" i="4"/>
  <c r="E4375" i="4"/>
  <c r="E4376" i="4"/>
  <c r="E4377" i="4"/>
  <c r="E4378" i="4"/>
  <c r="E4379" i="4"/>
  <c r="E4380" i="4"/>
  <c r="E4381" i="4"/>
  <c r="E4382" i="4"/>
  <c r="E4383" i="4"/>
  <c r="E4384" i="4"/>
  <c r="E4385" i="4"/>
  <c r="E4386" i="4"/>
  <c r="E4387" i="4"/>
  <c r="E4388" i="4"/>
  <c r="E4389" i="4"/>
  <c r="E4390" i="4"/>
  <c r="E4391" i="4"/>
  <c r="E4392" i="4"/>
  <c r="E4393" i="4"/>
  <c r="E4394" i="4"/>
  <c r="E4395" i="4"/>
  <c r="E4396" i="4"/>
  <c r="E4397" i="4"/>
  <c r="E4398" i="4"/>
  <c r="E4399" i="4"/>
  <c r="E4400" i="4"/>
  <c r="E4401" i="4"/>
  <c r="E4402" i="4"/>
  <c r="E4403" i="4"/>
  <c r="E4404" i="4"/>
  <c r="E4405" i="4"/>
  <c r="E4406" i="4"/>
  <c r="E4407" i="4"/>
  <c r="E4408" i="4"/>
  <c r="E4409" i="4"/>
  <c r="E4410" i="4"/>
  <c r="E4411" i="4"/>
  <c r="E4412" i="4"/>
  <c r="E4413" i="4"/>
  <c r="E4414" i="4"/>
  <c r="E4415" i="4"/>
  <c r="E4416" i="4"/>
  <c r="E4417" i="4"/>
  <c r="E4418" i="4"/>
  <c r="E4419" i="4"/>
  <c r="E4420" i="4"/>
  <c r="E4421" i="4"/>
  <c r="E4422" i="4"/>
  <c r="E4423" i="4"/>
  <c r="E4424" i="4"/>
  <c r="E4425" i="4"/>
  <c r="E4426" i="4"/>
  <c r="E4427" i="4"/>
  <c r="E4428" i="4"/>
  <c r="E4429" i="4"/>
  <c r="E4430" i="4"/>
  <c r="E4431" i="4"/>
  <c r="E4432" i="4"/>
  <c r="E4433" i="4"/>
  <c r="E4434" i="4"/>
  <c r="E4435" i="4"/>
  <c r="E4436" i="4"/>
  <c r="E4437" i="4"/>
  <c r="E4438" i="4"/>
  <c r="E4439" i="4"/>
  <c r="E4440" i="4"/>
  <c r="E4441" i="4"/>
  <c r="E4442" i="4"/>
  <c r="E4443" i="4"/>
  <c r="E4444" i="4"/>
  <c r="E4445" i="4"/>
  <c r="E4446" i="4"/>
  <c r="E4447" i="4"/>
  <c r="E4448" i="4"/>
  <c r="E4449" i="4"/>
  <c r="E4450" i="4"/>
  <c r="E4451" i="4"/>
  <c r="E4452" i="4"/>
  <c r="E4453" i="4"/>
  <c r="E4454" i="4"/>
  <c r="E4455" i="4"/>
  <c r="E4456" i="4"/>
  <c r="E4457" i="4"/>
  <c r="E4458" i="4"/>
  <c r="E4459" i="4"/>
  <c r="E4460" i="4"/>
  <c r="E4461" i="4"/>
  <c r="E4462" i="4"/>
  <c r="E4463" i="4"/>
  <c r="E4464" i="4"/>
  <c r="E4465" i="4"/>
  <c r="E4466" i="4"/>
  <c r="E4467" i="4"/>
  <c r="E4468" i="4"/>
  <c r="E4469" i="4"/>
  <c r="E4470" i="4"/>
  <c r="E4471" i="4"/>
  <c r="E4472" i="4"/>
  <c r="E4473" i="4"/>
  <c r="E4474" i="4"/>
  <c r="E4475" i="4"/>
  <c r="E4476" i="4"/>
  <c r="E4477" i="4"/>
  <c r="E4478" i="4"/>
  <c r="E4479" i="4"/>
  <c r="E4480" i="4"/>
  <c r="E4481" i="4"/>
  <c r="E4482" i="4"/>
  <c r="E4483" i="4"/>
  <c r="E4484" i="4"/>
  <c r="E4485" i="4"/>
  <c r="E4486" i="4"/>
  <c r="E4487" i="4"/>
  <c r="E4488" i="4"/>
  <c r="E4489" i="4"/>
  <c r="E4490" i="4"/>
  <c r="E4491" i="4"/>
  <c r="E4492" i="4"/>
  <c r="E4493" i="4"/>
  <c r="E4494" i="4"/>
  <c r="E4495" i="4"/>
  <c r="E4496" i="4"/>
  <c r="E4497" i="4"/>
  <c r="E4498" i="4"/>
  <c r="E4499" i="4"/>
  <c r="E4500" i="4"/>
  <c r="E4501" i="4"/>
  <c r="E4502" i="4"/>
  <c r="E4503" i="4"/>
  <c r="E4504" i="4"/>
  <c r="E4505" i="4"/>
  <c r="E4506" i="4"/>
  <c r="E4507" i="4"/>
  <c r="E4508" i="4"/>
  <c r="E4509" i="4"/>
  <c r="E4510" i="4"/>
  <c r="E4511" i="4"/>
  <c r="E4512" i="4"/>
  <c r="E4513" i="4"/>
  <c r="E4514" i="4"/>
  <c r="E4515" i="4"/>
  <c r="E4516" i="4"/>
  <c r="E4517" i="4"/>
  <c r="E4518" i="4"/>
  <c r="E4519" i="4"/>
  <c r="E4520" i="4"/>
  <c r="E4521" i="4"/>
  <c r="E4522" i="4"/>
  <c r="E4523" i="4"/>
  <c r="E4524" i="4"/>
  <c r="E4525" i="4"/>
  <c r="E4526" i="4"/>
  <c r="E4527" i="4"/>
  <c r="E4528" i="4"/>
  <c r="E4529" i="4"/>
  <c r="E4530" i="4"/>
  <c r="E4531" i="4"/>
  <c r="E4532" i="4"/>
  <c r="E4533" i="4"/>
  <c r="E4534" i="4"/>
  <c r="E4535" i="4"/>
  <c r="E4536" i="4"/>
  <c r="E4537" i="4"/>
  <c r="E4538" i="4"/>
  <c r="E4539" i="4"/>
  <c r="E4540" i="4"/>
  <c r="E4541" i="4"/>
  <c r="E4542" i="4"/>
  <c r="E4543" i="4"/>
  <c r="E4544" i="4"/>
  <c r="E4545" i="4"/>
  <c r="E4546" i="4"/>
  <c r="E4547" i="4"/>
  <c r="E4548" i="4"/>
  <c r="E4549" i="4"/>
  <c r="E4550" i="4"/>
  <c r="E4551" i="4"/>
  <c r="E4552" i="4"/>
  <c r="E4553" i="4"/>
  <c r="E4554" i="4"/>
  <c r="E4555" i="4"/>
  <c r="E4556" i="4"/>
  <c r="E4557" i="4"/>
  <c r="E4558" i="4"/>
  <c r="E4559" i="4"/>
  <c r="E4560" i="4"/>
  <c r="E4561" i="4"/>
  <c r="E4562" i="4"/>
  <c r="E4563" i="4"/>
  <c r="E4564" i="4"/>
  <c r="E4565" i="4"/>
  <c r="E4566" i="4"/>
  <c r="E4567" i="4"/>
  <c r="E4568" i="4"/>
  <c r="E4569" i="4"/>
  <c r="E4570" i="4"/>
  <c r="E4571" i="4"/>
  <c r="E4572" i="4"/>
  <c r="E4573" i="4"/>
  <c r="E4574" i="4"/>
  <c r="E4575" i="4"/>
  <c r="E4576" i="4"/>
  <c r="E4577" i="4"/>
  <c r="E4578" i="4"/>
  <c r="E4579" i="4"/>
  <c r="E4580" i="4"/>
  <c r="E4581" i="4"/>
  <c r="E4582" i="4"/>
  <c r="E4583" i="4"/>
  <c r="E4584" i="4"/>
  <c r="E4585" i="4"/>
  <c r="E4586" i="4"/>
  <c r="E4587" i="4"/>
  <c r="E4588" i="4"/>
  <c r="E4589" i="4"/>
  <c r="E4590" i="4"/>
  <c r="E4591" i="4"/>
  <c r="E4592" i="4"/>
  <c r="E4593" i="4"/>
  <c r="E4594" i="4"/>
  <c r="E4595" i="4"/>
  <c r="E4596" i="4"/>
  <c r="E4597" i="4"/>
  <c r="E4598" i="4"/>
  <c r="E4599" i="4"/>
  <c r="E4600" i="4"/>
  <c r="E4601" i="4"/>
  <c r="E4602" i="4"/>
  <c r="E4603" i="4"/>
  <c r="E4604" i="4"/>
  <c r="E4605" i="4"/>
  <c r="E4606" i="4"/>
  <c r="E4607" i="4"/>
  <c r="E4608" i="4"/>
  <c r="E4609" i="4"/>
  <c r="E4610" i="4"/>
  <c r="E4611" i="4"/>
  <c r="E4612" i="4"/>
  <c r="E4613" i="4"/>
  <c r="E4614" i="4"/>
  <c r="E4615" i="4"/>
  <c r="E4616" i="4"/>
  <c r="E4617" i="4"/>
  <c r="E4618" i="4"/>
  <c r="E4619" i="4"/>
  <c r="E4620" i="4"/>
  <c r="E4621" i="4"/>
  <c r="E4622" i="4"/>
  <c r="E4623" i="4"/>
  <c r="E4624" i="4"/>
  <c r="E4625" i="4"/>
  <c r="E4626" i="4"/>
  <c r="E4627" i="4"/>
  <c r="E4628" i="4"/>
  <c r="E4629" i="4"/>
  <c r="E4630" i="4"/>
  <c r="E4631" i="4"/>
  <c r="E4632" i="4"/>
  <c r="E4633" i="4"/>
  <c r="E4634" i="4"/>
  <c r="E4635" i="4"/>
  <c r="E4636" i="4"/>
  <c r="E4637" i="4"/>
  <c r="E4638" i="4"/>
  <c r="E4639" i="4"/>
  <c r="E4640" i="4"/>
  <c r="E4641" i="4"/>
  <c r="E4642" i="4"/>
  <c r="E4643" i="4"/>
  <c r="E4644" i="4"/>
  <c r="E4645" i="4"/>
  <c r="E4646" i="4"/>
  <c r="E4647" i="4"/>
  <c r="E4648" i="4"/>
  <c r="E4649" i="4"/>
  <c r="E4650" i="4"/>
  <c r="E4651" i="4"/>
  <c r="E4652" i="4"/>
  <c r="E4653" i="4"/>
  <c r="E4654" i="4"/>
  <c r="E4655" i="4"/>
  <c r="E4656" i="4"/>
  <c r="E4657" i="4"/>
  <c r="E4658" i="4"/>
  <c r="E4659" i="4"/>
  <c r="E4660" i="4"/>
  <c r="E4661" i="4"/>
  <c r="E4662" i="4"/>
  <c r="E4663" i="4"/>
  <c r="E4664" i="4"/>
  <c r="E4665" i="4"/>
  <c r="E4666" i="4"/>
  <c r="E4667" i="4"/>
  <c r="E4668" i="4"/>
  <c r="E4669" i="4"/>
  <c r="E4670" i="4"/>
  <c r="E4671" i="4"/>
  <c r="E4672" i="4"/>
  <c r="E4673" i="4"/>
  <c r="E4674" i="4"/>
  <c r="E4675" i="4"/>
  <c r="E4676" i="4"/>
  <c r="E4677" i="4"/>
  <c r="E4678" i="4"/>
  <c r="E4679" i="4"/>
  <c r="E4680" i="4"/>
  <c r="E4681" i="4"/>
  <c r="E4682" i="4"/>
  <c r="E4683" i="4"/>
  <c r="E4684" i="4"/>
  <c r="E4685" i="4"/>
  <c r="E4686" i="4"/>
  <c r="E4687" i="4"/>
  <c r="E4688" i="4"/>
  <c r="E4689" i="4"/>
  <c r="E4690" i="4"/>
  <c r="E4691" i="4"/>
  <c r="E4692" i="4"/>
  <c r="E4693" i="4"/>
  <c r="E4694" i="4"/>
  <c r="E4695" i="4"/>
  <c r="E4696" i="4"/>
  <c r="E4697" i="4"/>
  <c r="E4698" i="4"/>
  <c r="E4699" i="4"/>
  <c r="E4700" i="4"/>
  <c r="E4701" i="4"/>
  <c r="E4702" i="4"/>
  <c r="E4703" i="4"/>
  <c r="E4704" i="4"/>
  <c r="E4705" i="4"/>
  <c r="E4706" i="4"/>
  <c r="E4707" i="4"/>
  <c r="E4708" i="4"/>
  <c r="E4709" i="4"/>
  <c r="E4710" i="4"/>
  <c r="E4711" i="4"/>
  <c r="E4712" i="4"/>
  <c r="E4713" i="4"/>
  <c r="E4714" i="4"/>
  <c r="E4715" i="4"/>
  <c r="E4716" i="4"/>
  <c r="E4717" i="4"/>
  <c r="E4718" i="4"/>
  <c r="E4719" i="4"/>
  <c r="E4720" i="4"/>
  <c r="E4721" i="4"/>
  <c r="E4722" i="4"/>
  <c r="E4723" i="4"/>
  <c r="E4724" i="4"/>
  <c r="E4725" i="4"/>
  <c r="E4726" i="4"/>
  <c r="E4727" i="4"/>
  <c r="E4728" i="4"/>
  <c r="E4729" i="4"/>
  <c r="E4730" i="4"/>
  <c r="E4731" i="4"/>
  <c r="E4732" i="4"/>
  <c r="E4733" i="4"/>
  <c r="E4734" i="4"/>
  <c r="E4735" i="4"/>
  <c r="E4736" i="4"/>
  <c r="E4737" i="4"/>
  <c r="E4738" i="4"/>
  <c r="E4739" i="4"/>
  <c r="E4740" i="4"/>
  <c r="E4741" i="4"/>
  <c r="E4742" i="4"/>
  <c r="E4743" i="4"/>
  <c r="E4744" i="4"/>
  <c r="E4745" i="4"/>
  <c r="E4746" i="4"/>
  <c r="E4747" i="4"/>
  <c r="E4748" i="4"/>
  <c r="E4749" i="4"/>
  <c r="E4750" i="4"/>
  <c r="E4751" i="4"/>
  <c r="E4752" i="4"/>
  <c r="E4753" i="4"/>
  <c r="E4754" i="4"/>
  <c r="E4755" i="4"/>
  <c r="E4756" i="4"/>
  <c r="E4757" i="4"/>
  <c r="E4758" i="4"/>
  <c r="E4759" i="4"/>
  <c r="E4760" i="4"/>
  <c r="E4761" i="4"/>
  <c r="E4762" i="4"/>
  <c r="E4763" i="4"/>
  <c r="E4764" i="4"/>
  <c r="E4765" i="4"/>
  <c r="E4766" i="4"/>
  <c r="E4767" i="4"/>
  <c r="E4768" i="4"/>
  <c r="E4769" i="4"/>
  <c r="E4770" i="4"/>
  <c r="E4771" i="4"/>
  <c r="E4772" i="4"/>
  <c r="E4773" i="4"/>
  <c r="E4774" i="4"/>
  <c r="E4775" i="4"/>
  <c r="E4776" i="4"/>
  <c r="E4777" i="4"/>
  <c r="E4778" i="4"/>
  <c r="E4779" i="4"/>
  <c r="E4780" i="4"/>
  <c r="E4781" i="4"/>
  <c r="E4782" i="4"/>
  <c r="E4783" i="4"/>
  <c r="E4784" i="4"/>
  <c r="E4785" i="4"/>
  <c r="E4786" i="4"/>
  <c r="E4787" i="4"/>
  <c r="E4788" i="4"/>
  <c r="E4789" i="4"/>
  <c r="E4790" i="4"/>
  <c r="E4791" i="4"/>
  <c r="E4792" i="4"/>
  <c r="E4793" i="4"/>
  <c r="E4794" i="4"/>
  <c r="E4795" i="4"/>
  <c r="E4796" i="4"/>
  <c r="E4797" i="4"/>
  <c r="E4798" i="4"/>
  <c r="E4799" i="4"/>
  <c r="E4800" i="4"/>
  <c r="E4801" i="4"/>
  <c r="E4802" i="4"/>
  <c r="E4803" i="4"/>
  <c r="E4804" i="4"/>
  <c r="E4805" i="4"/>
  <c r="E4806" i="4"/>
  <c r="E4807" i="4"/>
  <c r="E4808" i="4"/>
  <c r="E4809" i="4"/>
  <c r="E4810" i="4"/>
  <c r="E4811" i="4"/>
  <c r="E4812" i="4"/>
  <c r="E4813" i="4"/>
  <c r="E4814" i="4"/>
  <c r="E4815" i="4"/>
  <c r="E4816" i="4"/>
  <c r="E4817" i="4"/>
  <c r="E4818" i="4"/>
  <c r="E4819" i="4"/>
  <c r="E4820" i="4"/>
  <c r="E4821" i="4"/>
  <c r="E4822" i="4"/>
  <c r="E4823" i="4"/>
  <c r="E4824" i="4"/>
  <c r="E4825" i="4"/>
  <c r="E4826" i="4"/>
  <c r="E4827" i="4"/>
  <c r="E4828" i="4"/>
  <c r="E4829" i="4"/>
  <c r="E4830" i="4"/>
  <c r="E4831" i="4"/>
  <c r="E4832" i="4"/>
  <c r="E4833" i="4"/>
  <c r="E4834" i="4"/>
  <c r="E4835" i="4"/>
  <c r="E4836" i="4"/>
  <c r="E4837" i="4"/>
  <c r="E4838" i="4"/>
  <c r="E4839" i="4"/>
  <c r="E4840" i="4"/>
  <c r="E4841" i="4"/>
  <c r="E4842" i="4"/>
  <c r="E4843" i="4"/>
  <c r="E4844" i="4"/>
  <c r="E4845" i="4"/>
  <c r="E4846" i="4"/>
  <c r="E4847" i="4"/>
  <c r="E4848" i="4"/>
  <c r="E4849" i="4"/>
  <c r="E4850" i="4"/>
  <c r="E4851" i="4"/>
  <c r="E4852" i="4"/>
  <c r="E4853" i="4"/>
  <c r="E4854" i="4"/>
  <c r="E4855" i="4"/>
  <c r="E4856" i="4"/>
  <c r="E4857" i="4"/>
  <c r="E4858" i="4"/>
  <c r="E4859" i="4"/>
  <c r="E4860" i="4"/>
  <c r="E4861" i="4"/>
  <c r="E4862" i="4"/>
  <c r="E4863" i="4"/>
  <c r="E4864" i="4"/>
  <c r="E4865" i="4"/>
  <c r="E4866" i="4"/>
  <c r="E4867" i="4"/>
  <c r="E4868" i="4"/>
  <c r="E4869" i="4"/>
  <c r="E4870" i="4"/>
  <c r="E4871" i="4"/>
  <c r="E4872" i="4"/>
  <c r="E4873" i="4"/>
  <c r="E4874" i="4"/>
  <c r="E4875" i="4"/>
  <c r="E4876" i="4"/>
  <c r="E4877" i="4"/>
  <c r="E4878" i="4"/>
  <c r="E4879" i="4"/>
  <c r="E4880" i="4"/>
  <c r="E4881" i="4"/>
  <c r="E4882" i="4"/>
  <c r="E4883" i="4"/>
  <c r="E4884" i="4"/>
  <c r="E4885" i="4"/>
  <c r="E4886" i="4"/>
  <c r="E4887" i="4"/>
  <c r="E4888" i="4"/>
  <c r="E4889" i="4"/>
  <c r="E4890" i="4"/>
  <c r="E4891" i="4"/>
  <c r="E4892" i="4"/>
  <c r="E4893" i="4"/>
  <c r="E4894" i="4"/>
  <c r="E4895" i="4"/>
  <c r="E4896" i="4"/>
  <c r="E4897" i="4"/>
  <c r="E4898" i="4"/>
  <c r="E4899" i="4"/>
  <c r="E4900" i="4"/>
  <c r="E4901" i="4"/>
  <c r="E4902" i="4"/>
  <c r="E4903" i="4"/>
  <c r="E4904" i="4"/>
  <c r="E4905" i="4"/>
  <c r="E4906" i="4"/>
  <c r="E4907" i="4"/>
  <c r="E4908" i="4"/>
  <c r="E4909" i="4"/>
  <c r="E4910" i="4"/>
  <c r="E4911" i="4"/>
  <c r="E4912" i="4"/>
  <c r="E4913" i="4"/>
  <c r="E4914" i="4"/>
  <c r="E4915" i="4"/>
  <c r="E4916" i="4"/>
  <c r="E4917" i="4"/>
  <c r="E4918" i="4"/>
  <c r="E4919" i="4"/>
  <c r="E4920" i="4"/>
  <c r="E4921" i="4"/>
  <c r="E4922" i="4"/>
  <c r="E4923" i="4"/>
  <c r="E4924" i="4"/>
  <c r="E4925" i="4"/>
  <c r="E4926" i="4"/>
  <c r="E4927" i="4"/>
  <c r="E4928" i="4"/>
  <c r="E4929" i="4"/>
  <c r="E4930" i="4"/>
  <c r="E4931" i="4"/>
  <c r="E4932" i="4"/>
  <c r="E4933" i="4"/>
  <c r="E4934" i="4"/>
  <c r="E4935" i="4"/>
  <c r="E4936" i="4"/>
  <c r="E4937" i="4"/>
  <c r="E4938" i="4"/>
  <c r="E4939" i="4"/>
  <c r="E4940" i="4"/>
  <c r="E4941" i="4"/>
  <c r="E4942" i="4"/>
  <c r="E4943" i="4"/>
  <c r="E4944" i="4"/>
  <c r="E4945" i="4"/>
  <c r="E4946" i="4"/>
  <c r="E4947" i="4"/>
  <c r="E4948" i="4"/>
  <c r="E4949" i="4"/>
  <c r="E4950" i="4"/>
  <c r="E4951" i="4"/>
  <c r="E4952" i="4"/>
  <c r="E4953" i="4"/>
  <c r="E4954" i="4"/>
  <c r="E4955" i="4"/>
  <c r="E4956" i="4"/>
  <c r="E4957" i="4"/>
  <c r="E4958" i="4"/>
  <c r="E4959" i="4"/>
  <c r="E4960" i="4"/>
  <c r="E4961" i="4"/>
  <c r="E4962" i="4"/>
  <c r="E4963" i="4"/>
  <c r="E4964" i="4"/>
  <c r="E4965" i="4"/>
  <c r="E4966" i="4"/>
  <c r="E4967" i="4"/>
  <c r="E4968" i="4"/>
  <c r="E4969" i="4"/>
  <c r="E4970" i="4"/>
  <c r="E4971" i="4"/>
  <c r="E4972" i="4"/>
  <c r="E4973" i="4"/>
  <c r="E4974" i="4"/>
  <c r="E4975" i="4"/>
  <c r="E4976" i="4"/>
  <c r="E4977" i="4"/>
  <c r="E4978" i="4"/>
  <c r="E4979" i="4"/>
  <c r="E4980" i="4"/>
  <c r="E4981" i="4"/>
  <c r="E4982" i="4"/>
  <c r="E4983" i="4"/>
  <c r="E4984" i="4"/>
  <c r="E4985" i="4"/>
  <c r="E4986" i="4"/>
  <c r="E4987" i="4"/>
  <c r="E4988" i="4"/>
  <c r="E4989" i="4"/>
  <c r="E4990" i="4"/>
  <c r="E4991" i="4"/>
  <c r="E4992" i="4"/>
  <c r="E4993" i="4"/>
  <c r="E4994" i="4"/>
  <c r="E4995" i="4"/>
  <c r="E4996" i="4"/>
  <c r="E4997" i="4"/>
  <c r="E4998" i="4"/>
  <c r="E4999" i="4"/>
  <c r="E5000" i="4"/>
  <c r="E5001" i="4"/>
  <c r="E5002" i="4"/>
  <c r="E5003" i="4"/>
  <c r="E5004" i="4"/>
  <c r="E5005" i="4"/>
  <c r="E5006" i="4"/>
  <c r="E5007" i="4"/>
  <c r="E5008" i="4"/>
  <c r="E5009" i="4"/>
  <c r="E5010" i="4"/>
  <c r="E5011" i="4"/>
  <c r="E5012" i="4"/>
  <c r="E5013" i="4"/>
  <c r="E5014" i="4"/>
  <c r="E5015" i="4"/>
  <c r="E5016" i="4"/>
  <c r="E5017" i="4"/>
  <c r="E5018" i="4"/>
  <c r="E5019" i="4"/>
  <c r="E5020" i="4"/>
  <c r="E5021" i="4"/>
  <c r="E5022" i="4"/>
  <c r="E5023" i="4"/>
  <c r="E5024" i="4"/>
  <c r="E5025" i="4"/>
  <c r="E5026" i="4"/>
  <c r="E5027" i="4"/>
  <c r="E5028" i="4"/>
  <c r="E5029" i="4"/>
  <c r="E5030" i="4"/>
  <c r="E5031" i="4"/>
  <c r="E5032" i="4"/>
  <c r="E5033" i="4"/>
  <c r="E5034" i="4"/>
  <c r="E5035" i="4"/>
  <c r="E5036" i="4"/>
  <c r="E5037" i="4"/>
  <c r="E5038" i="4"/>
  <c r="E5039" i="4"/>
  <c r="E5040" i="4"/>
  <c r="E5041" i="4"/>
  <c r="E5042" i="4"/>
  <c r="E5043" i="4"/>
  <c r="E5044" i="4"/>
  <c r="E5045" i="4"/>
  <c r="E5046" i="4"/>
  <c r="E5047" i="4"/>
  <c r="E5048" i="4"/>
  <c r="E5049" i="4"/>
  <c r="E5050" i="4"/>
  <c r="E5051" i="4"/>
  <c r="E5052" i="4"/>
  <c r="E5053" i="4"/>
  <c r="E5054" i="4"/>
  <c r="E5055" i="4"/>
  <c r="E5056" i="4"/>
  <c r="E5057" i="4"/>
  <c r="E5058" i="4"/>
  <c r="E5059" i="4"/>
  <c r="E5060" i="4"/>
  <c r="E5061" i="4"/>
  <c r="E5062" i="4"/>
  <c r="E5063" i="4"/>
  <c r="E5064" i="4"/>
  <c r="E5065" i="4"/>
  <c r="E5066" i="4"/>
  <c r="E5067" i="4"/>
  <c r="E5068" i="4"/>
  <c r="E5069" i="4"/>
  <c r="E5070" i="4"/>
  <c r="E5071" i="4"/>
  <c r="E5072" i="4"/>
  <c r="E5073" i="4"/>
  <c r="E5074" i="4"/>
  <c r="E5075" i="4"/>
  <c r="E5076" i="4"/>
  <c r="E5077" i="4"/>
  <c r="E5078" i="4"/>
  <c r="E5079" i="4"/>
  <c r="E5080" i="4"/>
  <c r="E5081" i="4"/>
  <c r="E5082" i="4"/>
  <c r="E5083" i="4"/>
  <c r="E5084" i="4"/>
  <c r="E5085" i="4"/>
  <c r="E5086" i="4"/>
  <c r="E5087" i="4"/>
  <c r="E5088" i="4"/>
  <c r="E5089" i="4"/>
  <c r="E5090" i="4"/>
  <c r="E5091" i="4"/>
  <c r="E5092" i="4"/>
  <c r="E5093" i="4"/>
  <c r="E5094" i="4"/>
  <c r="E5095" i="4"/>
  <c r="E5096" i="4"/>
  <c r="E5097" i="4"/>
  <c r="E5098" i="4"/>
  <c r="E5099" i="4"/>
  <c r="E5100" i="4"/>
  <c r="E5101" i="4"/>
  <c r="E5102" i="4"/>
  <c r="E5103" i="4"/>
  <c r="E5104" i="4"/>
  <c r="E5105" i="4"/>
  <c r="E5106" i="4"/>
  <c r="E5107" i="4"/>
  <c r="E5108" i="4"/>
  <c r="E5109" i="4"/>
  <c r="E5110" i="4"/>
  <c r="E5111" i="4"/>
  <c r="E5112" i="4"/>
  <c r="E5113" i="4"/>
  <c r="E5114" i="4"/>
  <c r="E5115" i="4"/>
  <c r="E5116" i="4"/>
  <c r="E5117" i="4"/>
  <c r="E5118" i="4"/>
  <c r="E5119" i="4"/>
  <c r="E5120" i="4"/>
  <c r="E5121" i="4"/>
  <c r="E5122" i="4"/>
  <c r="E5123" i="4"/>
  <c r="E5124" i="4"/>
  <c r="E5125" i="4"/>
  <c r="E5126" i="4"/>
  <c r="E5127" i="4"/>
  <c r="E5128" i="4"/>
  <c r="E5129" i="4"/>
  <c r="E5130" i="4"/>
  <c r="E5131" i="4"/>
  <c r="E5132" i="4"/>
  <c r="E5133" i="4"/>
  <c r="E5134" i="4"/>
  <c r="E5135" i="4"/>
  <c r="E5136" i="4"/>
  <c r="E5137" i="4"/>
  <c r="E5138" i="4"/>
  <c r="E5139" i="4"/>
  <c r="E5140" i="4"/>
  <c r="E5141" i="4"/>
  <c r="E5142" i="4"/>
  <c r="E5143" i="4"/>
  <c r="E5144" i="4"/>
  <c r="E5145" i="4"/>
  <c r="E5146" i="4"/>
  <c r="E5147" i="4"/>
  <c r="E5148" i="4"/>
  <c r="E5149" i="4"/>
  <c r="E5150" i="4"/>
  <c r="E5151" i="4"/>
  <c r="E5152" i="4"/>
  <c r="E5153" i="4"/>
  <c r="E5154" i="4"/>
  <c r="E5155" i="4"/>
  <c r="E5156" i="4"/>
  <c r="E5157" i="4"/>
  <c r="E5158" i="4"/>
  <c r="E5159" i="4"/>
  <c r="E5160" i="4"/>
  <c r="E5161" i="4"/>
  <c r="E5162" i="4"/>
  <c r="E5163" i="4"/>
  <c r="E5164" i="4"/>
  <c r="E5165" i="4"/>
  <c r="E5166" i="4"/>
  <c r="E5167" i="4"/>
  <c r="E5168" i="4"/>
  <c r="E5169" i="4"/>
  <c r="E5170" i="4"/>
  <c r="E5171" i="4"/>
  <c r="E5172" i="4"/>
  <c r="E5173" i="4"/>
  <c r="E5174" i="4"/>
  <c r="E5175" i="4"/>
  <c r="E5176" i="4"/>
  <c r="E5177" i="4"/>
  <c r="E5178" i="4"/>
  <c r="E5179" i="4"/>
  <c r="E5180" i="4"/>
  <c r="E5181" i="4"/>
  <c r="E5182" i="4"/>
  <c r="E5183" i="4"/>
  <c r="E5184" i="4"/>
  <c r="E5185" i="4"/>
  <c r="E5186" i="4"/>
  <c r="E5187" i="4"/>
  <c r="E5188" i="4"/>
  <c r="E5189" i="4"/>
  <c r="E5190" i="4"/>
  <c r="E5191" i="4"/>
  <c r="E5192" i="4"/>
  <c r="E5193" i="4"/>
  <c r="E5194" i="4"/>
  <c r="E5195" i="4"/>
  <c r="E5196" i="4"/>
  <c r="E5197" i="4"/>
  <c r="E5198" i="4"/>
  <c r="E5199" i="4"/>
  <c r="E5200" i="4"/>
  <c r="E5201" i="4"/>
  <c r="E5202" i="4"/>
  <c r="E5203" i="4"/>
  <c r="E5204" i="4"/>
  <c r="E5205" i="4"/>
  <c r="E5206" i="4"/>
  <c r="E5207" i="4"/>
  <c r="E5208" i="4"/>
  <c r="E5209" i="4"/>
  <c r="E5210" i="4"/>
  <c r="E5211" i="4"/>
  <c r="E5212" i="4"/>
  <c r="E5213" i="4"/>
  <c r="E5214" i="4"/>
  <c r="E5215" i="4"/>
  <c r="E5216" i="4"/>
  <c r="E5217" i="4"/>
  <c r="E5218" i="4"/>
  <c r="E5219" i="4"/>
  <c r="E5220" i="4"/>
  <c r="E5221" i="4"/>
  <c r="E5222" i="4"/>
  <c r="E5223" i="4"/>
  <c r="E5224" i="4"/>
  <c r="E5225" i="4"/>
  <c r="E5226" i="4"/>
  <c r="E5227" i="4"/>
  <c r="E5228" i="4"/>
  <c r="E5229" i="4"/>
  <c r="E5230" i="4"/>
  <c r="E5231" i="4"/>
  <c r="E5232" i="4"/>
  <c r="E5233" i="4"/>
  <c r="E5234" i="4"/>
  <c r="E5235" i="4"/>
  <c r="E5236" i="4"/>
  <c r="E5237" i="4"/>
  <c r="E5238" i="4"/>
  <c r="E5239" i="4"/>
  <c r="E5240" i="4"/>
  <c r="E5241" i="4"/>
  <c r="E5242" i="4"/>
  <c r="E5243" i="4"/>
  <c r="E5244" i="4"/>
  <c r="E5245" i="4"/>
  <c r="E5246" i="4"/>
  <c r="E5247" i="4"/>
  <c r="E5248" i="4"/>
  <c r="E5249" i="4"/>
  <c r="E5250" i="4"/>
  <c r="E5251" i="4"/>
  <c r="E5252" i="4"/>
  <c r="E5253" i="4"/>
  <c r="E5254" i="4"/>
  <c r="E5255" i="4"/>
  <c r="E5256" i="4"/>
  <c r="E5257" i="4"/>
  <c r="E5258" i="4"/>
  <c r="E5259" i="4"/>
  <c r="E5260" i="4"/>
  <c r="E5261" i="4"/>
  <c r="E5262" i="4"/>
  <c r="E5263" i="4"/>
  <c r="E5264" i="4"/>
  <c r="E5265" i="4"/>
  <c r="E5266" i="4"/>
  <c r="E5267" i="4"/>
  <c r="E5268" i="4"/>
  <c r="E5269" i="4"/>
  <c r="E5270" i="4"/>
  <c r="E5271" i="4"/>
  <c r="E5272" i="4"/>
  <c r="E5273" i="4"/>
  <c r="E5274" i="4"/>
  <c r="E5275" i="4"/>
  <c r="E5276" i="4"/>
  <c r="E5277" i="4"/>
  <c r="E5278" i="4"/>
  <c r="E5279" i="4"/>
  <c r="E5280" i="4"/>
  <c r="E5281" i="4"/>
  <c r="E5282" i="4"/>
  <c r="E5283" i="4"/>
  <c r="E5284" i="4"/>
  <c r="E5285" i="4"/>
  <c r="E5286" i="4"/>
  <c r="E5287" i="4"/>
  <c r="E5288" i="4"/>
  <c r="E5289" i="4"/>
  <c r="E5290" i="4"/>
  <c r="E5291" i="4"/>
  <c r="E5292" i="4"/>
  <c r="E5293" i="4"/>
  <c r="E5294" i="4"/>
  <c r="E5295" i="4"/>
  <c r="E5296" i="4"/>
  <c r="E5297" i="4"/>
  <c r="E5298" i="4"/>
  <c r="E5299" i="4"/>
  <c r="E5300" i="4"/>
  <c r="E5301" i="4"/>
  <c r="E5302" i="4"/>
  <c r="E5303" i="4"/>
  <c r="E5304" i="4"/>
  <c r="E5305" i="4"/>
  <c r="E5306" i="4"/>
  <c r="E5307" i="4"/>
  <c r="E5308" i="4"/>
  <c r="E5309" i="4"/>
  <c r="E5310" i="4"/>
  <c r="E5311" i="4"/>
  <c r="E5312" i="4"/>
  <c r="E5313" i="4"/>
  <c r="E5314" i="4"/>
  <c r="E5315" i="4"/>
  <c r="E5316" i="4"/>
  <c r="E5317" i="4"/>
  <c r="E5318" i="4"/>
  <c r="E5319" i="4"/>
  <c r="E5320" i="4"/>
  <c r="E5321" i="4"/>
  <c r="E5322" i="4"/>
  <c r="E5323" i="4"/>
  <c r="E5324" i="4"/>
  <c r="E5325" i="4"/>
  <c r="E5326" i="4"/>
  <c r="E5327" i="4"/>
  <c r="E5328" i="4"/>
  <c r="E5329" i="4"/>
  <c r="E5330" i="4"/>
  <c r="E5331" i="4"/>
  <c r="E5332" i="4"/>
  <c r="E5333" i="4"/>
  <c r="E5334" i="4"/>
  <c r="E5335" i="4"/>
  <c r="E5336" i="4"/>
  <c r="E5337" i="4"/>
  <c r="E5338" i="4"/>
  <c r="E5339" i="4"/>
  <c r="E5340" i="4"/>
  <c r="E5341" i="4"/>
  <c r="E5342" i="4"/>
  <c r="E5343" i="4"/>
  <c r="E5344" i="4"/>
  <c r="E5345" i="4"/>
  <c r="E5346" i="4"/>
  <c r="E5347" i="4"/>
  <c r="E5348" i="4"/>
  <c r="E5349" i="4"/>
  <c r="E5350" i="4"/>
  <c r="E5351" i="4"/>
  <c r="E5352" i="4"/>
  <c r="E5353" i="4"/>
  <c r="E5354" i="4"/>
  <c r="E5355" i="4"/>
  <c r="E5356" i="4"/>
  <c r="E5357" i="4"/>
  <c r="E5358" i="4"/>
  <c r="E5359" i="4"/>
  <c r="E5360" i="4"/>
  <c r="E5361" i="4"/>
  <c r="E5362" i="4"/>
  <c r="E5363" i="4"/>
  <c r="E5364" i="4"/>
  <c r="E5365" i="4"/>
  <c r="E5366" i="4"/>
  <c r="E5367" i="4"/>
  <c r="E5368" i="4"/>
  <c r="E5369" i="4"/>
  <c r="E5370" i="4"/>
  <c r="E5371" i="4"/>
  <c r="E5372" i="4"/>
  <c r="E5373" i="4"/>
  <c r="E5374" i="4"/>
  <c r="E5375" i="4"/>
  <c r="E5376" i="4"/>
  <c r="E5377" i="4"/>
  <c r="E5378" i="4"/>
  <c r="E5379" i="4"/>
  <c r="E5380" i="4"/>
  <c r="E5381" i="4"/>
  <c r="E5382" i="4"/>
  <c r="E5383" i="4"/>
  <c r="E5384" i="4"/>
  <c r="E5385" i="4"/>
  <c r="E5386" i="4"/>
  <c r="E5387" i="4"/>
  <c r="E5388" i="4"/>
  <c r="E5389" i="4"/>
  <c r="E5390" i="4"/>
  <c r="E5391" i="4"/>
  <c r="E5392" i="4"/>
  <c r="E5393" i="4"/>
  <c r="E5394" i="4"/>
  <c r="E5395" i="4"/>
  <c r="E5396" i="4"/>
  <c r="E5397" i="4"/>
  <c r="E5398" i="4"/>
  <c r="E5399" i="4"/>
  <c r="E5400" i="4"/>
  <c r="E5401" i="4"/>
  <c r="E5402" i="4"/>
  <c r="E5403" i="4"/>
  <c r="E5404" i="4"/>
  <c r="E5405" i="4"/>
  <c r="E5406" i="4"/>
  <c r="E5407" i="4"/>
  <c r="E5408" i="4"/>
  <c r="E5409" i="4"/>
  <c r="E5410" i="4"/>
  <c r="E5411" i="4"/>
  <c r="E5412" i="4"/>
  <c r="E5413" i="4"/>
  <c r="E5414" i="4"/>
  <c r="E5415" i="4"/>
  <c r="E5416" i="4"/>
  <c r="E5417" i="4"/>
  <c r="E5418" i="4"/>
  <c r="E5419" i="4"/>
  <c r="E5420" i="4"/>
  <c r="E5421" i="4"/>
  <c r="E5422" i="4"/>
  <c r="E5423" i="4"/>
  <c r="E5424" i="4"/>
  <c r="E5425" i="4"/>
  <c r="E5426" i="4"/>
  <c r="E5427" i="4"/>
  <c r="E5428" i="4"/>
  <c r="E5429" i="4"/>
  <c r="E5430" i="4"/>
  <c r="E5431" i="4"/>
  <c r="E5432" i="4"/>
  <c r="E5433" i="4"/>
  <c r="E5434" i="4"/>
  <c r="E5435" i="4"/>
  <c r="E5436" i="4"/>
  <c r="E5437" i="4"/>
  <c r="E5438" i="4"/>
  <c r="E5439" i="4"/>
  <c r="E5440" i="4"/>
  <c r="E5441" i="4"/>
  <c r="E5442" i="4"/>
  <c r="E5443" i="4"/>
  <c r="E5444" i="4"/>
  <c r="E5445" i="4"/>
  <c r="E5446" i="4"/>
  <c r="E5447" i="4"/>
  <c r="E5448" i="4"/>
  <c r="E5449" i="4"/>
  <c r="E5450" i="4"/>
  <c r="E5451" i="4"/>
  <c r="E5452" i="4"/>
  <c r="E5453" i="4"/>
  <c r="E5454" i="4"/>
  <c r="E5455" i="4"/>
  <c r="E5456" i="4"/>
  <c r="E5457" i="4"/>
  <c r="E5458" i="4"/>
  <c r="E5459" i="4"/>
  <c r="E5460" i="4"/>
  <c r="E5461" i="4"/>
  <c r="E5462" i="4"/>
  <c r="E5463" i="4"/>
  <c r="E5464" i="4"/>
  <c r="E5465" i="4"/>
  <c r="E5466" i="4"/>
  <c r="E5467" i="4"/>
  <c r="E5468" i="4"/>
  <c r="E5469" i="4"/>
  <c r="E5470" i="4"/>
  <c r="E5471" i="4"/>
  <c r="E5472" i="4"/>
  <c r="E5473" i="4"/>
  <c r="E5474" i="4"/>
  <c r="E5475" i="4"/>
  <c r="E5476" i="4"/>
  <c r="E5477" i="4"/>
  <c r="E5478" i="4"/>
  <c r="E5479" i="4"/>
  <c r="E5480" i="4"/>
  <c r="E5481" i="4"/>
  <c r="E5482" i="4"/>
  <c r="E5483" i="4"/>
  <c r="E5484" i="4"/>
  <c r="E5485" i="4"/>
  <c r="E5486" i="4"/>
  <c r="E5487" i="4"/>
  <c r="E5488" i="4"/>
  <c r="E5489" i="4"/>
  <c r="E5490" i="4"/>
  <c r="E5491" i="4"/>
  <c r="E5492" i="4"/>
  <c r="E5493" i="4"/>
  <c r="E5494" i="4"/>
  <c r="E5495" i="4"/>
  <c r="E5496" i="4"/>
  <c r="E5497" i="4"/>
  <c r="E5498" i="4"/>
  <c r="E5499" i="4"/>
  <c r="E5500" i="4"/>
  <c r="E5501" i="4"/>
  <c r="E5502" i="4"/>
  <c r="E5503" i="4"/>
  <c r="E5504" i="4"/>
  <c r="E5505" i="4"/>
  <c r="E5506" i="4"/>
  <c r="E5507" i="4"/>
  <c r="E5508" i="4"/>
  <c r="E5509" i="4"/>
  <c r="E5510" i="4"/>
  <c r="E5511" i="4"/>
  <c r="E5512" i="4"/>
  <c r="E5513" i="4"/>
  <c r="E5514" i="4"/>
  <c r="E5515" i="4"/>
  <c r="E5516" i="4"/>
  <c r="E5517" i="4"/>
  <c r="E5518" i="4"/>
  <c r="E5519" i="4"/>
  <c r="E5520" i="4"/>
  <c r="E5521" i="4"/>
  <c r="E5522" i="4"/>
  <c r="E5523" i="4"/>
  <c r="E5524" i="4"/>
  <c r="E5525" i="4"/>
  <c r="E5526" i="4"/>
  <c r="E5527" i="4"/>
  <c r="E5528" i="4"/>
  <c r="E5529" i="4"/>
  <c r="E5530" i="4"/>
  <c r="E5531" i="4"/>
  <c r="E5532" i="4"/>
  <c r="E5533" i="4"/>
  <c r="E5534" i="4"/>
  <c r="E5535" i="4"/>
  <c r="E5536" i="4"/>
  <c r="E5537" i="4"/>
  <c r="E5538" i="4"/>
  <c r="E5539" i="4"/>
  <c r="E5540" i="4"/>
  <c r="E5541" i="4"/>
  <c r="E5542" i="4"/>
  <c r="E5543" i="4"/>
  <c r="E5544" i="4"/>
  <c r="E5545" i="4"/>
  <c r="E5546" i="4"/>
  <c r="E5547" i="4"/>
  <c r="E5548" i="4"/>
  <c r="E5549" i="4"/>
  <c r="E5550" i="4"/>
  <c r="E5551" i="4"/>
  <c r="E5552" i="4"/>
  <c r="E5553" i="4"/>
  <c r="E5554" i="4"/>
  <c r="E5555" i="4"/>
  <c r="E5556" i="4"/>
  <c r="E5557" i="4"/>
  <c r="E5558" i="4"/>
  <c r="E5559" i="4"/>
  <c r="E5560" i="4"/>
  <c r="E5561" i="4"/>
  <c r="E5562" i="4"/>
  <c r="E5563" i="4"/>
  <c r="E5564" i="4"/>
  <c r="E5565" i="4"/>
  <c r="E5566" i="4"/>
  <c r="E5567" i="4"/>
  <c r="E5568" i="4"/>
  <c r="E5569" i="4"/>
  <c r="E5570" i="4"/>
  <c r="E5571" i="4"/>
  <c r="E5572" i="4"/>
  <c r="E5573" i="4"/>
  <c r="E5574" i="4"/>
  <c r="E5575" i="4"/>
  <c r="E5576" i="4"/>
  <c r="E5577" i="4"/>
  <c r="E5578" i="4"/>
  <c r="E5579" i="4"/>
  <c r="E5580" i="4"/>
  <c r="E5581" i="4"/>
  <c r="E5582" i="4"/>
  <c r="E5583" i="4"/>
  <c r="E5584" i="4"/>
  <c r="E5585" i="4"/>
  <c r="E5586" i="4"/>
  <c r="E5587" i="4"/>
  <c r="E5588" i="4"/>
  <c r="E5589" i="4"/>
  <c r="E5590" i="4"/>
  <c r="E5591" i="4"/>
  <c r="E5592" i="4"/>
  <c r="E5593" i="4"/>
  <c r="E5594" i="4"/>
  <c r="E5595" i="4"/>
  <c r="E5596" i="4"/>
  <c r="E5597" i="4"/>
  <c r="E5598" i="4"/>
  <c r="E5599" i="4"/>
  <c r="E5600" i="4"/>
  <c r="E5601" i="4"/>
  <c r="E5602" i="4"/>
  <c r="E5603" i="4"/>
  <c r="E5604" i="4"/>
  <c r="E5605" i="4"/>
  <c r="E5606" i="4"/>
  <c r="E5607" i="4"/>
  <c r="E5608" i="4"/>
  <c r="E5609" i="4"/>
  <c r="E5610" i="4"/>
  <c r="E5611" i="4"/>
  <c r="E5612" i="4"/>
  <c r="E5613" i="4"/>
  <c r="E5614" i="4"/>
  <c r="E5615" i="4"/>
  <c r="E5616" i="4"/>
  <c r="E5617" i="4"/>
  <c r="E5618" i="4"/>
  <c r="E5619" i="4"/>
  <c r="E5620" i="4"/>
  <c r="E5621" i="4"/>
  <c r="E5622" i="4"/>
  <c r="E5623" i="4"/>
  <c r="E5624" i="4"/>
  <c r="E5625" i="4"/>
  <c r="E5626" i="4"/>
  <c r="E5627" i="4"/>
  <c r="E5628" i="4"/>
  <c r="E5629" i="4"/>
  <c r="E5630" i="4"/>
  <c r="E5631" i="4"/>
  <c r="E5632" i="4"/>
  <c r="E5633" i="4"/>
  <c r="E5634" i="4"/>
  <c r="E5635" i="4"/>
  <c r="E5636" i="4"/>
  <c r="E5637" i="4"/>
  <c r="E5638" i="4"/>
  <c r="E5639" i="4"/>
  <c r="E5640" i="4"/>
  <c r="E5641" i="4"/>
  <c r="E5642" i="4"/>
  <c r="E5643" i="4"/>
  <c r="E5644" i="4"/>
  <c r="E5645" i="4"/>
  <c r="E5646" i="4"/>
  <c r="E5647" i="4"/>
  <c r="E5648" i="4"/>
  <c r="E5649" i="4"/>
  <c r="E5650" i="4"/>
  <c r="E5651" i="4"/>
  <c r="E5652" i="4"/>
  <c r="E5653" i="4"/>
  <c r="E5654" i="4"/>
  <c r="E5655" i="4"/>
  <c r="E5656" i="4"/>
  <c r="E5657" i="4"/>
  <c r="E5658" i="4"/>
  <c r="E5659" i="4"/>
  <c r="E5660" i="4"/>
  <c r="E5661" i="4"/>
  <c r="E5662" i="4"/>
  <c r="E5663" i="4"/>
  <c r="E5664" i="4"/>
  <c r="E5665" i="4"/>
  <c r="E5666" i="4"/>
  <c r="E5667" i="4"/>
  <c r="E5668" i="4"/>
  <c r="E5669" i="4"/>
  <c r="E5670" i="4"/>
  <c r="E5671" i="4"/>
  <c r="E5672" i="4"/>
  <c r="E5673" i="4"/>
  <c r="E5674" i="4"/>
  <c r="E5675" i="4"/>
  <c r="E5676" i="4"/>
  <c r="E5677" i="4"/>
  <c r="E5678" i="4"/>
  <c r="E5679" i="4"/>
  <c r="E5680" i="4"/>
  <c r="E5681" i="4"/>
  <c r="E5682" i="4"/>
  <c r="E5683" i="4"/>
  <c r="E5684" i="4"/>
  <c r="E5685" i="4"/>
  <c r="E5686" i="4"/>
  <c r="E5687" i="4"/>
  <c r="E5688" i="4"/>
  <c r="E5689" i="4"/>
  <c r="E5690" i="4"/>
  <c r="E5691" i="4"/>
  <c r="E5692" i="4"/>
  <c r="E5693" i="4"/>
  <c r="E5694" i="4"/>
  <c r="E5695" i="4"/>
  <c r="E5696" i="4"/>
  <c r="E5697" i="4"/>
  <c r="E5698" i="4"/>
  <c r="E5699" i="4"/>
  <c r="E5700" i="4"/>
  <c r="E5701" i="4"/>
  <c r="E5702" i="4"/>
  <c r="E5703" i="4"/>
  <c r="E5704" i="4"/>
  <c r="E5705" i="4"/>
  <c r="E5706" i="4"/>
  <c r="E5707" i="4"/>
  <c r="E5708" i="4"/>
  <c r="E5709" i="4"/>
  <c r="E5710" i="4"/>
  <c r="E5711" i="4"/>
  <c r="E5712" i="4"/>
  <c r="E5713" i="4"/>
  <c r="E5714" i="4"/>
  <c r="E5715" i="4"/>
  <c r="E5716" i="4"/>
  <c r="E5717" i="4"/>
  <c r="E5718" i="4"/>
  <c r="E5719" i="4"/>
  <c r="E5720" i="4"/>
  <c r="E5721" i="4"/>
  <c r="E5722" i="4"/>
  <c r="E5723" i="4"/>
  <c r="E5724" i="4"/>
  <c r="E5725" i="4"/>
  <c r="E5726" i="4"/>
  <c r="E5727" i="4"/>
  <c r="E5728" i="4"/>
  <c r="E5729" i="4"/>
  <c r="E5730" i="4"/>
  <c r="E5731" i="4"/>
  <c r="E5732" i="4"/>
  <c r="E5733" i="4"/>
  <c r="E5734" i="4"/>
  <c r="E5735" i="4"/>
  <c r="E5736" i="4"/>
  <c r="E5737" i="4"/>
  <c r="E5738" i="4"/>
  <c r="E5739" i="4"/>
  <c r="E5740" i="4"/>
  <c r="E5741" i="4"/>
  <c r="E5742" i="4"/>
  <c r="E5743" i="4"/>
  <c r="E5744" i="4"/>
  <c r="E5745" i="4"/>
  <c r="E5746" i="4"/>
  <c r="E5747" i="4"/>
  <c r="E5748" i="4"/>
  <c r="E5749" i="4"/>
  <c r="E5750" i="4"/>
  <c r="E5751" i="4"/>
  <c r="E5752" i="4"/>
  <c r="E5753" i="4"/>
  <c r="E5754" i="4"/>
  <c r="E5755" i="4"/>
  <c r="E5756" i="4"/>
  <c r="E5757" i="4"/>
  <c r="E5758" i="4"/>
  <c r="E5759" i="4"/>
  <c r="E5760" i="4"/>
  <c r="E5761" i="4"/>
  <c r="E5762" i="4"/>
  <c r="E5763" i="4"/>
  <c r="E5764" i="4"/>
  <c r="E5765" i="4"/>
  <c r="E5766" i="4"/>
  <c r="E5767" i="4"/>
  <c r="E5768" i="4"/>
  <c r="E5769" i="4"/>
  <c r="E5770" i="4"/>
  <c r="E5771" i="4"/>
  <c r="E5772" i="4"/>
  <c r="E5773" i="4"/>
  <c r="E5774" i="4"/>
  <c r="E5775" i="4"/>
  <c r="E5776" i="4"/>
  <c r="E5777" i="4"/>
  <c r="E5778" i="4"/>
  <c r="E5779" i="4"/>
  <c r="E5780" i="4"/>
  <c r="E5781" i="4"/>
  <c r="E5782" i="4"/>
  <c r="E5783" i="4"/>
  <c r="E5784" i="4"/>
  <c r="E5785" i="4"/>
  <c r="E5786" i="4"/>
  <c r="E5787" i="4"/>
  <c r="E5788" i="4"/>
  <c r="E5789" i="4"/>
  <c r="E5790" i="4"/>
  <c r="E5791" i="4"/>
  <c r="E5792" i="4"/>
  <c r="E5793" i="4"/>
  <c r="E5794" i="4"/>
  <c r="E5795" i="4"/>
  <c r="E5796" i="4"/>
  <c r="E5797" i="4"/>
  <c r="E5798" i="4"/>
  <c r="E5799" i="4"/>
  <c r="E5800" i="4"/>
  <c r="E5801" i="4"/>
  <c r="E5802" i="4"/>
  <c r="E5803" i="4"/>
  <c r="E5804" i="4"/>
  <c r="E5805" i="4"/>
  <c r="E5806" i="4"/>
  <c r="E5807" i="4"/>
  <c r="E5808" i="4"/>
  <c r="E5809" i="4"/>
  <c r="E5810" i="4"/>
  <c r="E5811" i="4"/>
  <c r="E5812" i="4"/>
  <c r="E5813" i="4"/>
  <c r="E5814" i="4"/>
  <c r="E5815" i="4"/>
  <c r="E5816" i="4"/>
  <c r="E5817" i="4"/>
  <c r="E5818" i="4"/>
  <c r="E5819" i="4"/>
  <c r="E5820" i="4"/>
  <c r="E5821" i="4"/>
  <c r="E5822" i="4"/>
  <c r="E5823" i="4"/>
  <c r="E5824" i="4"/>
  <c r="E5825" i="4"/>
  <c r="E5826" i="4"/>
  <c r="E5827" i="4"/>
  <c r="E5828" i="4"/>
  <c r="E5829" i="4"/>
  <c r="E5830" i="4"/>
  <c r="E5831" i="4"/>
  <c r="E5832" i="4"/>
  <c r="E5833" i="4"/>
  <c r="E5834" i="4"/>
  <c r="E5835" i="4"/>
  <c r="E5836" i="4"/>
  <c r="E5837" i="4"/>
  <c r="E5838" i="4"/>
  <c r="E5839" i="4"/>
  <c r="E5840" i="4"/>
  <c r="E5841" i="4"/>
  <c r="E5842" i="4"/>
  <c r="E5843" i="4"/>
  <c r="E5844" i="4"/>
  <c r="E5845" i="4"/>
  <c r="E5846" i="4"/>
  <c r="E5847" i="4"/>
  <c r="E5848" i="4"/>
  <c r="E5849" i="4"/>
  <c r="E5850" i="4"/>
  <c r="E5851" i="4"/>
  <c r="E5852" i="4"/>
  <c r="E5853" i="4"/>
  <c r="E5854" i="4"/>
  <c r="E5855" i="4"/>
  <c r="E5856" i="4"/>
  <c r="E5857" i="4"/>
  <c r="E5858" i="4"/>
  <c r="E5859" i="4"/>
  <c r="E5860" i="4"/>
  <c r="E5861" i="4"/>
  <c r="E5862" i="4"/>
  <c r="E5863" i="4"/>
  <c r="E5864" i="4"/>
  <c r="E5865" i="4"/>
  <c r="E5866" i="4"/>
  <c r="E5867" i="4"/>
  <c r="E5868" i="4"/>
  <c r="E5869" i="4"/>
  <c r="E5870" i="4"/>
  <c r="E5871" i="4"/>
  <c r="E5872" i="4"/>
  <c r="E5873" i="4"/>
  <c r="E5874" i="4"/>
  <c r="E5875" i="4"/>
  <c r="E5876" i="4"/>
  <c r="E5877" i="4"/>
  <c r="E5878" i="4"/>
  <c r="E5879" i="4"/>
  <c r="E5880" i="4"/>
  <c r="E5881" i="4"/>
  <c r="E5882" i="4"/>
  <c r="E5883" i="4"/>
  <c r="E5884" i="4"/>
  <c r="E5885" i="4"/>
  <c r="E5886" i="4"/>
  <c r="E5887" i="4"/>
  <c r="E5888" i="4"/>
  <c r="E5889" i="4"/>
  <c r="E5890" i="4"/>
  <c r="E5891" i="4"/>
  <c r="E5892" i="4"/>
  <c r="E5893" i="4"/>
  <c r="E5894" i="4"/>
  <c r="E5895" i="4"/>
  <c r="E5896" i="4"/>
  <c r="E5897" i="4"/>
  <c r="E5898" i="4"/>
  <c r="E5899" i="4"/>
  <c r="E5900" i="4"/>
  <c r="E5901" i="4"/>
  <c r="E5902" i="4"/>
  <c r="E5903" i="4"/>
  <c r="E5904" i="4"/>
  <c r="E5905" i="4"/>
  <c r="E5906" i="4"/>
  <c r="E5907" i="4"/>
  <c r="E5908" i="4"/>
  <c r="E5909" i="4"/>
  <c r="E5910" i="4"/>
  <c r="E5911" i="4"/>
  <c r="E5912" i="4"/>
  <c r="E5913" i="4"/>
  <c r="E5914" i="4"/>
  <c r="E5915" i="4"/>
  <c r="E5916" i="4"/>
  <c r="E5917" i="4"/>
  <c r="E5918" i="4"/>
  <c r="E5919" i="4"/>
  <c r="E5920" i="4"/>
  <c r="E5921" i="4"/>
  <c r="E5922" i="4"/>
  <c r="E5923" i="4"/>
  <c r="E5924" i="4"/>
  <c r="E5925" i="4"/>
  <c r="E5926" i="4"/>
  <c r="E5927" i="4"/>
  <c r="E5928" i="4"/>
  <c r="E5929" i="4"/>
  <c r="E5930" i="4"/>
  <c r="E5931" i="4"/>
  <c r="E5932" i="4"/>
  <c r="E5933" i="4"/>
  <c r="E5934" i="4"/>
  <c r="E5935" i="4"/>
  <c r="E5936" i="4"/>
  <c r="E5937" i="4"/>
  <c r="E5938" i="4"/>
  <c r="E5939" i="4"/>
  <c r="E5940" i="4"/>
  <c r="E5941" i="4"/>
  <c r="E5942" i="4"/>
  <c r="E5943" i="4"/>
  <c r="E5944" i="4"/>
  <c r="E5945" i="4"/>
  <c r="E5946" i="4"/>
  <c r="E5947" i="4"/>
  <c r="E5948" i="4"/>
  <c r="E5949" i="4"/>
  <c r="E5950" i="4"/>
  <c r="E5951" i="4"/>
  <c r="E5952" i="4"/>
  <c r="E5953" i="4"/>
  <c r="E5954" i="4"/>
  <c r="E5955" i="4"/>
  <c r="E5956" i="4"/>
  <c r="E5957" i="4"/>
  <c r="E5958" i="4"/>
  <c r="E5959" i="4"/>
  <c r="E5960" i="4"/>
  <c r="E5961" i="4"/>
  <c r="E5962" i="4"/>
  <c r="E5963" i="4"/>
  <c r="E5964" i="4"/>
  <c r="E5965" i="4"/>
  <c r="E5966" i="4"/>
  <c r="E5967" i="4"/>
  <c r="E5968" i="4"/>
  <c r="E5969" i="4"/>
  <c r="E5970" i="4"/>
  <c r="E5971" i="4"/>
  <c r="E5972" i="4"/>
  <c r="E5973" i="4"/>
  <c r="E5974" i="4"/>
  <c r="E5975" i="4"/>
  <c r="E5976" i="4"/>
  <c r="E5977" i="4"/>
  <c r="E5978" i="4"/>
  <c r="E5979" i="4"/>
  <c r="E5980" i="4"/>
  <c r="E5981" i="4"/>
  <c r="E5982" i="4"/>
  <c r="E5983" i="4"/>
  <c r="E5984" i="4"/>
  <c r="E5985" i="4"/>
  <c r="E5986" i="4"/>
  <c r="E5987" i="4"/>
  <c r="E5988" i="4"/>
  <c r="E5989" i="4"/>
  <c r="E5990" i="4"/>
  <c r="E5991" i="4"/>
  <c r="E5992" i="4"/>
  <c r="E5993" i="4"/>
  <c r="E5994" i="4"/>
  <c r="E5995" i="4"/>
  <c r="E5996" i="4"/>
  <c r="E5997" i="4"/>
  <c r="E5998" i="4"/>
  <c r="E5999" i="4"/>
  <c r="E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95" i="4"/>
  <c r="G296" i="4"/>
  <c r="G297" i="4"/>
  <c r="G298" i="4"/>
  <c r="G299" i="4"/>
  <c r="G300" i="4"/>
  <c r="G301" i="4"/>
  <c r="G302" i="4"/>
  <c r="G303" i="4"/>
  <c r="G304" i="4"/>
  <c r="G305" i="4"/>
  <c r="G306" i="4"/>
  <c r="G307" i="4"/>
  <c r="G308" i="4"/>
  <c r="G309" i="4"/>
  <c r="G310" i="4"/>
  <c r="G311" i="4"/>
  <c r="G312" i="4"/>
  <c r="G313" i="4"/>
  <c r="G314" i="4"/>
  <c r="G315" i="4"/>
  <c r="G316" i="4"/>
  <c r="G317" i="4"/>
  <c r="G318" i="4"/>
  <c r="G319" i="4"/>
  <c r="G320" i="4"/>
  <c r="G321" i="4"/>
  <c r="G322" i="4"/>
  <c r="G323" i="4"/>
  <c r="G324" i="4"/>
  <c r="G325" i="4"/>
  <c r="G326" i="4"/>
  <c r="G327" i="4"/>
  <c r="G328" i="4"/>
  <c r="G329" i="4"/>
  <c r="G330" i="4"/>
  <c r="G331" i="4"/>
  <c r="G332" i="4"/>
  <c r="G333" i="4"/>
  <c r="G334" i="4"/>
  <c r="G335" i="4"/>
  <c r="G336" i="4"/>
  <c r="G337" i="4"/>
  <c r="G338" i="4"/>
  <c r="G339" i="4"/>
  <c r="G340" i="4"/>
  <c r="G341" i="4"/>
  <c r="G342" i="4"/>
  <c r="G343" i="4"/>
  <c r="G344" i="4"/>
  <c r="G345" i="4"/>
  <c r="G346" i="4"/>
  <c r="G347" i="4"/>
  <c r="G348" i="4"/>
  <c r="G349" i="4"/>
  <c r="G350" i="4"/>
  <c r="G351" i="4"/>
  <c r="G352" i="4"/>
  <c r="G353" i="4"/>
  <c r="G354" i="4"/>
  <c r="G355" i="4"/>
  <c r="G356" i="4"/>
  <c r="G357" i="4"/>
  <c r="G358" i="4"/>
  <c r="G359" i="4"/>
  <c r="G360" i="4"/>
  <c r="G361" i="4"/>
  <c r="G362" i="4"/>
  <c r="G363" i="4"/>
  <c r="G364" i="4"/>
  <c r="G365" i="4"/>
  <c r="G366" i="4"/>
  <c r="G367" i="4"/>
  <c r="G368" i="4"/>
  <c r="G369" i="4"/>
  <c r="G370" i="4"/>
  <c r="G371" i="4"/>
  <c r="G372" i="4"/>
  <c r="G373" i="4"/>
  <c r="G374" i="4"/>
  <c r="G375" i="4"/>
  <c r="G376" i="4"/>
  <c r="G377" i="4"/>
  <c r="G378" i="4"/>
  <c r="G379" i="4"/>
  <c r="G380" i="4"/>
  <c r="G381" i="4"/>
  <c r="G382" i="4"/>
  <c r="G383" i="4"/>
  <c r="G384" i="4"/>
  <c r="G385" i="4"/>
  <c r="G386" i="4"/>
  <c r="G387" i="4"/>
  <c r="G388" i="4"/>
  <c r="G389" i="4"/>
  <c r="G390" i="4"/>
  <c r="G391" i="4"/>
  <c r="G392" i="4"/>
  <c r="G393" i="4"/>
  <c r="G394" i="4"/>
  <c r="G395" i="4"/>
  <c r="G396" i="4"/>
  <c r="G397" i="4"/>
  <c r="G398" i="4"/>
  <c r="G399" i="4"/>
  <c r="G400" i="4"/>
  <c r="G401" i="4"/>
  <c r="G402" i="4"/>
  <c r="G403" i="4"/>
  <c r="G404" i="4"/>
  <c r="G405" i="4"/>
  <c r="G406" i="4"/>
  <c r="G407" i="4"/>
  <c r="G408" i="4"/>
  <c r="G409" i="4"/>
  <c r="G410" i="4"/>
  <c r="G411" i="4"/>
  <c r="G412" i="4"/>
  <c r="G413" i="4"/>
  <c r="G414" i="4"/>
  <c r="G415" i="4"/>
  <c r="G416" i="4"/>
  <c r="G417" i="4"/>
  <c r="G418" i="4"/>
  <c r="G419" i="4"/>
  <c r="G420" i="4"/>
  <c r="G421" i="4"/>
  <c r="G422" i="4"/>
  <c r="G423" i="4"/>
  <c r="G424" i="4"/>
  <c r="G425" i="4"/>
  <c r="G426" i="4"/>
  <c r="G427" i="4"/>
  <c r="G428" i="4"/>
  <c r="G429" i="4"/>
  <c r="G430" i="4"/>
  <c r="G431" i="4"/>
  <c r="G432" i="4"/>
  <c r="G433" i="4"/>
  <c r="G434" i="4"/>
  <c r="G435" i="4"/>
  <c r="G436" i="4"/>
  <c r="G437" i="4"/>
  <c r="G438" i="4"/>
  <c r="G439" i="4"/>
  <c r="G440" i="4"/>
  <c r="G441" i="4"/>
  <c r="G442" i="4"/>
  <c r="G443" i="4"/>
  <c r="G444" i="4"/>
  <c r="G445" i="4"/>
  <c r="G446" i="4"/>
  <c r="G447" i="4"/>
  <c r="G448" i="4"/>
  <c r="G449" i="4"/>
  <c r="G450" i="4"/>
  <c r="G451" i="4"/>
  <c r="G452" i="4"/>
  <c r="G453" i="4"/>
  <c r="G454" i="4"/>
  <c r="G455" i="4"/>
  <c r="G456" i="4"/>
  <c r="G457" i="4"/>
  <c r="G458" i="4"/>
  <c r="G459" i="4"/>
  <c r="G460" i="4"/>
  <c r="G461" i="4"/>
  <c r="G462" i="4"/>
  <c r="G463" i="4"/>
  <c r="G464" i="4"/>
  <c r="G465" i="4"/>
  <c r="G466" i="4"/>
  <c r="G467" i="4"/>
  <c r="G468" i="4"/>
  <c r="G469" i="4"/>
  <c r="G470" i="4"/>
  <c r="G471" i="4"/>
  <c r="G472" i="4"/>
  <c r="G473" i="4"/>
  <c r="G474" i="4"/>
  <c r="G475" i="4"/>
  <c r="G476" i="4"/>
  <c r="G477" i="4"/>
  <c r="G478" i="4"/>
  <c r="G479" i="4"/>
  <c r="G480" i="4"/>
  <c r="G481" i="4"/>
  <c r="G482" i="4"/>
  <c r="G483" i="4"/>
  <c r="G484" i="4"/>
  <c r="G485" i="4"/>
  <c r="G486" i="4"/>
  <c r="G487" i="4"/>
  <c r="G488" i="4"/>
  <c r="G489" i="4"/>
  <c r="G490" i="4"/>
  <c r="G491" i="4"/>
  <c r="G492" i="4"/>
  <c r="G493" i="4"/>
  <c r="G494" i="4"/>
  <c r="G495" i="4"/>
  <c r="G496" i="4"/>
  <c r="G497" i="4"/>
  <c r="G498" i="4"/>
  <c r="G499" i="4"/>
  <c r="G500" i="4"/>
  <c r="G501" i="4"/>
  <c r="G502" i="4"/>
  <c r="G503" i="4"/>
  <c r="G504" i="4"/>
  <c r="G505" i="4"/>
  <c r="G506" i="4"/>
  <c r="G507" i="4"/>
  <c r="G508" i="4"/>
  <c r="G509" i="4"/>
  <c r="G510" i="4"/>
  <c r="G511" i="4"/>
  <c r="G512" i="4"/>
  <c r="G513" i="4"/>
  <c r="G514" i="4"/>
  <c r="G515" i="4"/>
  <c r="G516" i="4"/>
  <c r="G517" i="4"/>
  <c r="G518" i="4"/>
  <c r="G519" i="4"/>
  <c r="G520" i="4"/>
  <c r="G521" i="4"/>
  <c r="G522" i="4"/>
  <c r="G523" i="4"/>
  <c r="G524" i="4"/>
  <c r="G525" i="4"/>
  <c r="G526" i="4"/>
  <c r="G527" i="4"/>
  <c r="G528" i="4"/>
  <c r="G529" i="4"/>
  <c r="G530" i="4"/>
  <c r="G531" i="4"/>
  <c r="G532" i="4"/>
  <c r="G533" i="4"/>
  <c r="G534" i="4"/>
  <c r="G535" i="4"/>
  <c r="G536" i="4"/>
  <c r="G537" i="4"/>
  <c r="G538" i="4"/>
  <c r="G539" i="4"/>
  <c r="G540" i="4"/>
  <c r="G541" i="4"/>
  <c r="G542" i="4"/>
  <c r="G543" i="4"/>
  <c r="G544" i="4"/>
  <c r="G545" i="4"/>
  <c r="G546" i="4"/>
  <c r="G547" i="4"/>
  <c r="G548" i="4"/>
  <c r="G549" i="4"/>
  <c r="G550" i="4"/>
  <c r="G551" i="4"/>
  <c r="G552" i="4"/>
  <c r="G553" i="4"/>
  <c r="G554" i="4"/>
  <c r="G555" i="4"/>
  <c r="G556" i="4"/>
  <c r="G557" i="4"/>
  <c r="G558" i="4"/>
  <c r="G559" i="4"/>
  <c r="G560" i="4"/>
  <c r="G561" i="4"/>
  <c r="G562" i="4"/>
  <c r="G563" i="4"/>
  <c r="G564" i="4"/>
  <c r="G565" i="4"/>
  <c r="G566" i="4"/>
  <c r="G567" i="4"/>
  <c r="G568" i="4"/>
  <c r="G569" i="4"/>
  <c r="G570" i="4"/>
  <c r="G571" i="4"/>
  <c r="G572" i="4"/>
  <c r="G573" i="4"/>
  <c r="G574" i="4"/>
  <c r="G575" i="4"/>
  <c r="G576" i="4"/>
  <c r="G577" i="4"/>
  <c r="G578" i="4"/>
  <c r="G579" i="4"/>
  <c r="G580" i="4"/>
  <c r="G581" i="4"/>
  <c r="G582" i="4"/>
  <c r="G583" i="4"/>
  <c r="G584" i="4"/>
  <c r="G585" i="4"/>
  <c r="G586" i="4"/>
  <c r="G587" i="4"/>
  <c r="G588" i="4"/>
  <c r="G589" i="4"/>
  <c r="G590" i="4"/>
  <c r="G591" i="4"/>
  <c r="G592" i="4"/>
  <c r="G593" i="4"/>
  <c r="G594" i="4"/>
  <c r="G595" i="4"/>
  <c r="G596" i="4"/>
  <c r="G597" i="4"/>
  <c r="G598" i="4"/>
  <c r="G599" i="4"/>
  <c r="G600" i="4"/>
  <c r="G601" i="4"/>
  <c r="G602" i="4"/>
  <c r="G603" i="4"/>
  <c r="G604" i="4"/>
  <c r="G605" i="4"/>
  <c r="G606" i="4"/>
  <c r="G607" i="4"/>
  <c r="G608" i="4"/>
  <c r="G609" i="4"/>
  <c r="G610" i="4"/>
  <c r="G611" i="4"/>
  <c r="G612" i="4"/>
  <c r="G613" i="4"/>
  <c r="G614" i="4"/>
  <c r="G615" i="4"/>
  <c r="G616" i="4"/>
  <c r="G617" i="4"/>
  <c r="G618" i="4"/>
  <c r="G619" i="4"/>
  <c r="G620" i="4"/>
  <c r="G621" i="4"/>
  <c r="G622" i="4"/>
  <c r="G623" i="4"/>
  <c r="G624" i="4"/>
  <c r="G625" i="4"/>
  <c r="G626" i="4"/>
  <c r="G627" i="4"/>
  <c r="G628" i="4"/>
  <c r="G629" i="4"/>
  <c r="G630" i="4"/>
  <c r="G631" i="4"/>
  <c r="G632" i="4"/>
  <c r="G633" i="4"/>
  <c r="G634" i="4"/>
  <c r="G635" i="4"/>
  <c r="G636" i="4"/>
  <c r="G637" i="4"/>
  <c r="G638" i="4"/>
  <c r="G639" i="4"/>
  <c r="G640" i="4"/>
  <c r="G641" i="4"/>
  <c r="G642" i="4"/>
  <c r="G643" i="4"/>
  <c r="G644" i="4"/>
  <c r="G645" i="4"/>
  <c r="G646" i="4"/>
  <c r="G647" i="4"/>
  <c r="G648" i="4"/>
  <c r="G649" i="4"/>
  <c r="G650" i="4"/>
  <c r="G651" i="4"/>
  <c r="G652" i="4"/>
  <c r="G653" i="4"/>
  <c r="G654" i="4"/>
  <c r="G655" i="4"/>
  <c r="G656" i="4"/>
  <c r="G657" i="4"/>
  <c r="G658" i="4"/>
  <c r="G659" i="4"/>
  <c r="G660" i="4"/>
  <c r="G661" i="4"/>
  <c r="G662" i="4"/>
  <c r="G663" i="4"/>
  <c r="G664" i="4"/>
  <c r="G665" i="4"/>
  <c r="G666" i="4"/>
  <c r="G667" i="4"/>
  <c r="G668" i="4"/>
  <c r="G669" i="4"/>
  <c r="G670" i="4"/>
  <c r="G671" i="4"/>
  <c r="G672" i="4"/>
  <c r="G673" i="4"/>
  <c r="G674" i="4"/>
  <c r="G675" i="4"/>
  <c r="G676" i="4"/>
  <c r="G677" i="4"/>
  <c r="G678" i="4"/>
  <c r="G679" i="4"/>
  <c r="G680" i="4"/>
  <c r="G681" i="4"/>
  <c r="G682" i="4"/>
  <c r="G683" i="4"/>
  <c r="G684" i="4"/>
  <c r="G685" i="4"/>
  <c r="G686" i="4"/>
  <c r="G687" i="4"/>
  <c r="G688" i="4"/>
  <c r="G689" i="4"/>
  <c r="G690" i="4"/>
  <c r="G691" i="4"/>
  <c r="G692" i="4"/>
  <c r="G693" i="4"/>
  <c r="G694" i="4"/>
  <c r="G695" i="4"/>
  <c r="G696" i="4"/>
  <c r="G697" i="4"/>
  <c r="G698" i="4"/>
  <c r="G699" i="4"/>
  <c r="G700" i="4"/>
  <c r="G701" i="4"/>
  <c r="G702" i="4"/>
  <c r="G703" i="4"/>
  <c r="G704" i="4"/>
  <c r="G705" i="4"/>
  <c r="G706" i="4"/>
  <c r="G707" i="4"/>
  <c r="G708" i="4"/>
  <c r="G709" i="4"/>
  <c r="G710" i="4"/>
  <c r="G711" i="4"/>
  <c r="G712" i="4"/>
  <c r="G713" i="4"/>
  <c r="G714" i="4"/>
  <c r="G715" i="4"/>
  <c r="G716" i="4"/>
  <c r="G717" i="4"/>
  <c r="G718" i="4"/>
  <c r="G719" i="4"/>
  <c r="G720" i="4"/>
  <c r="G721" i="4"/>
  <c r="G722" i="4"/>
  <c r="G723" i="4"/>
  <c r="G724" i="4"/>
  <c r="G725" i="4"/>
  <c r="G726" i="4"/>
  <c r="G727" i="4"/>
  <c r="G728" i="4"/>
  <c r="G729" i="4"/>
  <c r="G730" i="4"/>
  <c r="G731" i="4"/>
  <c r="G732" i="4"/>
  <c r="G733" i="4"/>
  <c r="G734" i="4"/>
  <c r="G735" i="4"/>
  <c r="G736" i="4"/>
  <c r="G737" i="4"/>
  <c r="G738" i="4"/>
  <c r="G739" i="4"/>
  <c r="G740" i="4"/>
  <c r="G741" i="4"/>
  <c r="G742" i="4"/>
  <c r="G743" i="4"/>
  <c r="G744" i="4"/>
  <c r="G745" i="4"/>
  <c r="G746" i="4"/>
  <c r="G747" i="4"/>
  <c r="G748" i="4"/>
  <c r="G749" i="4"/>
  <c r="G750" i="4"/>
  <c r="G751" i="4"/>
  <c r="G752" i="4"/>
  <c r="G753" i="4"/>
  <c r="G754" i="4"/>
  <c r="G755" i="4"/>
  <c r="G756" i="4"/>
  <c r="G757" i="4"/>
  <c r="G758" i="4"/>
  <c r="G759" i="4"/>
  <c r="G760" i="4"/>
  <c r="G761" i="4"/>
  <c r="G762" i="4"/>
  <c r="G763" i="4"/>
  <c r="G764" i="4"/>
  <c r="G765" i="4"/>
  <c r="G766" i="4"/>
  <c r="G767" i="4"/>
  <c r="G768" i="4"/>
  <c r="G769" i="4"/>
  <c r="G770" i="4"/>
  <c r="G771" i="4"/>
  <c r="G772" i="4"/>
  <c r="G773" i="4"/>
  <c r="G774" i="4"/>
  <c r="G775" i="4"/>
  <c r="G776" i="4"/>
  <c r="G777" i="4"/>
  <c r="G778" i="4"/>
  <c r="G779" i="4"/>
  <c r="G780" i="4"/>
  <c r="G781" i="4"/>
  <c r="G782" i="4"/>
  <c r="G783" i="4"/>
  <c r="G784" i="4"/>
  <c r="G785" i="4"/>
  <c r="G786" i="4"/>
  <c r="G787" i="4"/>
  <c r="G788" i="4"/>
  <c r="G789" i="4"/>
  <c r="G790" i="4"/>
  <c r="G791" i="4"/>
  <c r="G792" i="4"/>
  <c r="G793" i="4"/>
  <c r="G794" i="4"/>
  <c r="G795" i="4"/>
  <c r="G796" i="4"/>
  <c r="G797" i="4"/>
  <c r="G798" i="4"/>
  <c r="G799" i="4"/>
  <c r="G800" i="4"/>
  <c r="G801" i="4"/>
  <c r="G802" i="4"/>
  <c r="G803" i="4"/>
  <c r="G804" i="4"/>
  <c r="G805" i="4"/>
  <c r="G806" i="4"/>
  <c r="G807" i="4"/>
  <c r="G808" i="4"/>
  <c r="G809" i="4"/>
  <c r="G810" i="4"/>
  <c r="G811" i="4"/>
  <c r="G812" i="4"/>
  <c r="G813" i="4"/>
  <c r="G814" i="4"/>
  <c r="G815" i="4"/>
  <c r="G816" i="4"/>
  <c r="G817" i="4"/>
  <c r="G818" i="4"/>
  <c r="G819" i="4"/>
  <c r="G820" i="4"/>
  <c r="G821" i="4"/>
  <c r="G822" i="4"/>
  <c r="G823" i="4"/>
  <c r="G824" i="4"/>
  <c r="G825" i="4"/>
  <c r="G826" i="4"/>
  <c r="G827" i="4"/>
  <c r="G828" i="4"/>
  <c r="G829" i="4"/>
  <c r="G830" i="4"/>
  <c r="G831" i="4"/>
  <c r="G832" i="4"/>
  <c r="G833" i="4"/>
  <c r="G834" i="4"/>
  <c r="G835" i="4"/>
  <c r="G836" i="4"/>
  <c r="G837" i="4"/>
  <c r="G838" i="4"/>
  <c r="G839" i="4"/>
  <c r="G840" i="4"/>
  <c r="G841" i="4"/>
  <c r="G842" i="4"/>
  <c r="G843" i="4"/>
  <c r="G844" i="4"/>
  <c r="G845" i="4"/>
  <c r="G846" i="4"/>
  <c r="G847" i="4"/>
  <c r="G848" i="4"/>
  <c r="G849" i="4"/>
  <c r="G850" i="4"/>
  <c r="G851" i="4"/>
  <c r="G852" i="4"/>
  <c r="G853" i="4"/>
  <c r="G854" i="4"/>
  <c r="G855" i="4"/>
  <c r="G856" i="4"/>
  <c r="G857" i="4"/>
  <c r="G858" i="4"/>
  <c r="G859" i="4"/>
  <c r="G860" i="4"/>
  <c r="G861" i="4"/>
  <c r="G862" i="4"/>
  <c r="G863" i="4"/>
  <c r="G864" i="4"/>
  <c r="G865" i="4"/>
  <c r="G866" i="4"/>
  <c r="G867" i="4"/>
  <c r="G868" i="4"/>
  <c r="G869" i="4"/>
  <c r="G870" i="4"/>
  <c r="G871" i="4"/>
  <c r="G872" i="4"/>
  <c r="G873" i="4"/>
  <c r="G874" i="4"/>
  <c r="G875" i="4"/>
  <c r="G876" i="4"/>
  <c r="G877" i="4"/>
  <c r="G878" i="4"/>
  <c r="G879" i="4"/>
  <c r="G880" i="4"/>
  <c r="G881" i="4"/>
  <c r="G882" i="4"/>
  <c r="G883" i="4"/>
  <c r="G884" i="4"/>
  <c r="G885" i="4"/>
  <c r="G886" i="4"/>
  <c r="G887" i="4"/>
  <c r="G888" i="4"/>
  <c r="G889" i="4"/>
  <c r="G890" i="4"/>
  <c r="G891" i="4"/>
  <c r="G892" i="4"/>
  <c r="G893" i="4"/>
  <c r="G894" i="4"/>
  <c r="G895" i="4"/>
  <c r="G896" i="4"/>
  <c r="G897" i="4"/>
  <c r="G898" i="4"/>
  <c r="G899" i="4"/>
  <c r="G900" i="4"/>
  <c r="G901" i="4"/>
  <c r="G902" i="4"/>
  <c r="G903" i="4"/>
  <c r="G904" i="4"/>
  <c r="G905" i="4"/>
  <c r="G906" i="4"/>
  <c r="G907" i="4"/>
  <c r="G908" i="4"/>
  <c r="G909" i="4"/>
  <c r="G910" i="4"/>
  <c r="G911" i="4"/>
  <c r="G912" i="4"/>
  <c r="G913" i="4"/>
  <c r="G914" i="4"/>
  <c r="G915" i="4"/>
  <c r="G916" i="4"/>
  <c r="G917" i="4"/>
  <c r="G918" i="4"/>
  <c r="G919" i="4"/>
  <c r="G920" i="4"/>
  <c r="G921" i="4"/>
  <c r="G922" i="4"/>
  <c r="G923" i="4"/>
  <c r="G924" i="4"/>
  <c r="G925" i="4"/>
  <c r="G926" i="4"/>
  <c r="G927" i="4"/>
  <c r="G928" i="4"/>
  <c r="G929" i="4"/>
  <c r="G930" i="4"/>
  <c r="G931" i="4"/>
  <c r="G932" i="4"/>
  <c r="G933" i="4"/>
  <c r="G934" i="4"/>
  <c r="G935" i="4"/>
  <c r="G936" i="4"/>
  <c r="G937" i="4"/>
  <c r="G938" i="4"/>
  <c r="G939" i="4"/>
  <c r="G940" i="4"/>
  <c r="G941" i="4"/>
  <c r="G942" i="4"/>
  <c r="G943" i="4"/>
  <c r="G944" i="4"/>
  <c r="G945" i="4"/>
  <c r="G946" i="4"/>
  <c r="G947" i="4"/>
  <c r="G948" i="4"/>
  <c r="G949" i="4"/>
  <c r="G950" i="4"/>
  <c r="G951" i="4"/>
  <c r="G952" i="4"/>
  <c r="G953" i="4"/>
  <c r="G954" i="4"/>
  <c r="G955" i="4"/>
  <c r="G956" i="4"/>
  <c r="G957" i="4"/>
  <c r="G958" i="4"/>
  <c r="G959" i="4"/>
  <c r="G960" i="4"/>
  <c r="G961" i="4"/>
  <c r="G962" i="4"/>
  <c r="G963" i="4"/>
  <c r="G964" i="4"/>
  <c r="G965" i="4"/>
  <c r="G966" i="4"/>
  <c r="G967" i="4"/>
  <c r="G968" i="4"/>
  <c r="G969" i="4"/>
  <c r="G970" i="4"/>
  <c r="G971" i="4"/>
  <c r="G972" i="4"/>
  <c r="G973" i="4"/>
  <c r="G974" i="4"/>
  <c r="G975" i="4"/>
  <c r="G976" i="4"/>
  <c r="G977" i="4"/>
  <c r="G978" i="4"/>
  <c r="G979" i="4"/>
  <c r="G980" i="4"/>
  <c r="G981" i="4"/>
  <c r="G982" i="4"/>
  <c r="G983" i="4"/>
  <c r="G984" i="4"/>
  <c r="G985" i="4"/>
  <c r="G986" i="4"/>
  <c r="G987" i="4"/>
  <c r="G988" i="4"/>
  <c r="G989" i="4"/>
  <c r="G990" i="4"/>
  <c r="G991" i="4"/>
  <c r="G992" i="4"/>
  <c r="G993" i="4"/>
  <c r="G994" i="4"/>
  <c r="G995" i="4"/>
  <c r="G996" i="4"/>
  <c r="G997" i="4"/>
  <c r="G998" i="4"/>
  <c r="G999" i="4"/>
  <c r="G1000" i="4"/>
  <c r="G1001" i="4"/>
  <c r="G1002" i="4"/>
  <c r="G1003" i="4"/>
  <c r="G1004" i="4"/>
  <c r="G1005" i="4"/>
  <c r="G1006" i="4"/>
  <c r="G1007" i="4"/>
  <c r="G1008" i="4"/>
  <c r="G1009" i="4"/>
  <c r="G1010" i="4"/>
  <c r="G1011" i="4"/>
  <c r="G1012" i="4"/>
  <c r="G1013" i="4"/>
  <c r="G1014" i="4"/>
  <c r="G1015" i="4"/>
  <c r="G1016" i="4"/>
  <c r="G1017" i="4"/>
  <c r="G1018" i="4"/>
  <c r="G1019" i="4"/>
  <c r="G1020" i="4"/>
  <c r="G1021" i="4"/>
  <c r="G1022" i="4"/>
  <c r="G1023" i="4"/>
  <c r="G1024" i="4"/>
  <c r="G1025" i="4"/>
  <c r="G1026" i="4"/>
  <c r="G1027" i="4"/>
  <c r="G1028" i="4"/>
  <c r="G1029" i="4"/>
  <c r="G1030" i="4"/>
  <c r="G1031" i="4"/>
  <c r="G1032" i="4"/>
  <c r="G1033" i="4"/>
  <c r="G1034" i="4"/>
  <c r="G1035" i="4"/>
  <c r="G1036" i="4"/>
  <c r="G1037" i="4"/>
  <c r="G1038" i="4"/>
  <c r="G1039" i="4"/>
  <c r="G1040" i="4"/>
  <c r="G1041" i="4"/>
  <c r="G1042" i="4"/>
  <c r="G1043" i="4"/>
  <c r="G1044" i="4"/>
  <c r="G1045" i="4"/>
  <c r="G1046" i="4"/>
  <c r="G1047" i="4"/>
  <c r="G1048" i="4"/>
  <c r="G1049" i="4"/>
  <c r="G1050" i="4"/>
  <c r="G1051" i="4"/>
  <c r="G1052" i="4"/>
  <c r="G1053" i="4"/>
  <c r="G1054" i="4"/>
  <c r="G1055" i="4"/>
  <c r="G1056" i="4"/>
  <c r="G1057" i="4"/>
  <c r="G1058" i="4"/>
  <c r="G1059" i="4"/>
  <c r="G1060" i="4"/>
  <c r="G1061" i="4"/>
  <c r="G1062" i="4"/>
  <c r="G1063" i="4"/>
  <c r="G1064" i="4"/>
  <c r="G1065" i="4"/>
  <c r="G1066" i="4"/>
  <c r="G1067" i="4"/>
  <c r="G1068" i="4"/>
  <c r="G1069" i="4"/>
  <c r="G1070" i="4"/>
  <c r="G1071" i="4"/>
  <c r="G1072" i="4"/>
  <c r="G1073" i="4"/>
  <c r="G1074" i="4"/>
  <c r="G1075" i="4"/>
  <c r="G1076" i="4"/>
  <c r="G1077" i="4"/>
  <c r="G1078" i="4"/>
  <c r="G1079" i="4"/>
  <c r="G1080" i="4"/>
  <c r="G1081" i="4"/>
  <c r="G1082" i="4"/>
  <c r="G1083" i="4"/>
  <c r="G1084" i="4"/>
  <c r="G1085" i="4"/>
  <c r="G1086" i="4"/>
  <c r="G1087" i="4"/>
  <c r="G1088" i="4"/>
  <c r="G1089" i="4"/>
  <c r="G1090" i="4"/>
  <c r="G1091" i="4"/>
  <c r="G1092" i="4"/>
  <c r="G1093" i="4"/>
  <c r="G1094" i="4"/>
  <c r="G1095" i="4"/>
  <c r="G1096" i="4"/>
  <c r="G1097" i="4"/>
  <c r="G1098" i="4"/>
  <c r="G1099" i="4"/>
  <c r="G1100" i="4"/>
  <c r="G1101" i="4"/>
  <c r="G1102" i="4"/>
  <c r="G1103" i="4"/>
  <c r="G1104" i="4"/>
  <c r="G1105" i="4"/>
  <c r="G1106" i="4"/>
  <c r="G1107" i="4"/>
  <c r="G1108" i="4"/>
  <c r="G1109" i="4"/>
  <c r="G1110" i="4"/>
  <c r="G1111" i="4"/>
  <c r="G1112" i="4"/>
  <c r="G1113" i="4"/>
  <c r="G1114" i="4"/>
  <c r="G1115" i="4"/>
  <c r="G1116" i="4"/>
  <c r="G1117" i="4"/>
  <c r="G1118" i="4"/>
  <c r="G1119" i="4"/>
  <c r="G1120" i="4"/>
  <c r="G1121" i="4"/>
  <c r="G1122" i="4"/>
  <c r="G1123" i="4"/>
  <c r="G1124" i="4"/>
  <c r="G1125" i="4"/>
  <c r="G1126" i="4"/>
  <c r="G1127" i="4"/>
  <c r="G1128" i="4"/>
  <c r="G1129" i="4"/>
  <c r="G1130" i="4"/>
  <c r="G1131" i="4"/>
  <c r="G1132" i="4"/>
  <c r="G1133" i="4"/>
  <c r="G1134" i="4"/>
  <c r="G1135" i="4"/>
  <c r="G1136" i="4"/>
  <c r="G1137" i="4"/>
  <c r="G1138" i="4"/>
  <c r="G1139" i="4"/>
  <c r="G1140" i="4"/>
  <c r="G1141" i="4"/>
  <c r="G1142" i="4"/>
  <c r="G1143" i="4"/>
  <c r="G1144" i="4"/>
  <c r="G1145" i="4"/>
  <c r="G1146" i="4"/>
  <c r="G1147" i="4"/>
  <c r="G1148" i="4"/>
  <c r="G1149" i="4"/>
  <c r="G1150" i="4"/>
  <c r="G1151" i="4"/>
  <c r="G1152" i="4"/>
  <c r="G1153" i="4"/>
  <c r="G1154" i="4"/>
  <c r="G1155" i="4"/>
  <c r="G1156" i="4"/>
  <c r="G1157" i="4"/>
  <c r="G1158" i="4"/>
  <c r="G1159" i="4"/>
  <c r="G1160" i="4"/>
  <c r="G1161" i="4"/>
  <c r="G1162" i="4"/>
  <c r="G1163" i="4"/>
  <c r="G1164" i="4"/>
  <c r="G1165" i="4"/>
  <c r="G1166" i="4"/>
  <c r="G1167" i="4"/>
  <c r="G1168" i="4"/>
  <c r="G1169" i="4"/>
  <c r="G1170" i="4"/>
  <c r="G1171" i="4"/>
  <c r="G1172" i="4"/>
  <c r="G1173" i="4"/>
  <c r="G1174" i="4"/>
  <c r="G1175" i="4"/>
  <c r="G1176" i="4"/>
  <c r="G1177" i="4"/>
  <c r="G1178" i="4"/>
  <c r="G1179" i="4"/>
  <c r="G1180" i="4"/>
  <c r="G1181" i="4"/>
  <c r="G1182" i="4"/>
  <c r="G1183" i="4"/>
  <c r="G1184" i="4"/>
  <c r="G1185" i="4"/>
  <c r="G1186" i="4"/>
  <c r="G1187" i="4"/>
  <c r="G1188" i="4"/>
  <c r="G1189" i="4"/>
  <c r="G1190" i="4"/>
  <c r="G1191" i="4"/>
  <c r="G1192" i="4"/>
  <c r="G1193" i="4"/>
  <c r="G1194" i="4"/>
  <c r="G1195" i="4"/>
  <c r="G1196" i="4"/>
  <c r="G1197" i="4"/>
  <c r="G1198" i="4"/>
  <c r="G1199" i="4"/>
  <c r="G1200" i="4"/>
  <c r="G1201" i="4"/>
  <c r="G1202" i="4"/>
  <c r="G1203" i="4"/>
  <c r="G1204" i="4"/>
  <c r="G1205" i="4"/>
  <c r="G1206" i="4"/>
  <c r="G1207" i="4"/>
  <c r="G1208" i="4"/>
  <c r="G1209" i="4"/>
  <c r="G1210" i="4"/>
  <c r="G1211" i="4"/>
  <c r="G1212" i="4"/>
  <c r="G1213" i="4"/>
  <c r="G1214" i="4"/>
  <c r="G1215" i="4"/>
  <c r="G1216" i="4"/>
  <c r="G1217" i="4"/>
  <c r="G1218" i="4"/>
  <c r="G1219" i="4"/>
  <c r="G1220" i="4"/>
  <c r="G1221" i="4"/>
  <c r="G1222" i="4"/>
  <c r="G1223" i="4"/>
  <c r="G1224" i="4"/>
  <c r="G1225" i="4"/>
  <c r="G1226" i="4"/>
  <c r="G1227" i="4"/>
  <c r="G1228" i="4"/>
  <c r="G1229" i="4"/>
  <c r="G1230" i="4"/>
  <c r="G1231" i="4"/>
  <c r="G1232" i="4"/>
  <c r="G1233" i="4"/>
  <c r="G1234" i="4"/>
  <c r="G1235" i="4"/>
  <c r="G1236" i="4"/>
  <c r="G1237" i="4"/>
  <c r="G1238" i="4"/>
  <c r="G1239" i="4"/>
  <c r="G1240" i="4"/>
  <c r="G1241" i="4"/>
  <c r="G1242" i="4"/>
  <c r="G1243" i="4"/>
  <c r="G1244" i="4"/>
  <c r="G1245" i="4"/>
  <c r="G1246" i="4"/>
  <c r="G1247" i="4"/>
  <c r="G1248" i="4"/>
  <c r="G1249" i="4"/>
  <c r="G1250" i="4"/>
  <c r="G1251" i="4"/>
  <c r="G1252" i="4"/>
  <c r="G1253" i="4"/>
  <c r="G1254" i="4"/>
  <c r="G1255" i="4"/>
  <c r="G1256" i="4"/>
  <c r="G1257" i="4"/>
  <c r="G1258" i="4"/>
  <c r="G1259" i="4"/>
  <c r="G1260" i="4"/>
  <c r="G1261" i="4"/>
  <c r="G1262" i="4"/>
  <c r="G1263" i="4"/>
  <c r="G1264" i="4"/>
  <c r="G1265" i="4"/>
  <c r="G1266" i="4"/>
  <c r="G1267" i="4"/>
  <c r="G1268" i="4"/>
  <c r="G1269" i="4"/>
  <c r="G1270" i="4"/>
  <c r="G1271" i="4"/>
  <c r="G1272" i="4"/>
  <c r="G1273" i="4"/>
  <c r="G1274" i="4"/>
  <c r="G1275" i="4"/>
  <c r="G1276" i="4"/>
  <c r="G1277" i="4"/>
  <c r="G1278" i="4"/>
  <c r="G1279" i="4"/>
  <c r="G1280" i="4"/>
  <c r="G1281" i="4"/>
  <c r="G1282" i="4"/>
  <c r="G1283" i="4"/>
  <c r="G1284" i="4"/>
  <c r="G1285" i="4"/>
  <c r="G1286" i="4"/>
  <c r="G1287" i="4"/>
  <c r="G1288" i="4"/>
  <c r="G1289" i="4"/>
  <c r="G1290" i="4"/>
  <c r="G1291" i="4"/>
  <c r="G1292" i="4"/>
  <c r="G1293" i="4"/>
  <c r="G1294" i="4"/>
  <c r="G1295" i="4"/>
  <c r="G1296" i="4"/>
  <c r="G1297" i="4"/>
  <c r="G1298" i="4"/>
  <c r="G1299" i="4"/>
  <c r="G1300" i="4"/>
  <c r="G1301" i="4"/>
  <c r="G1302" i="4"/>
  <c r="G1303" i="4"/>
  <c r="G1304" i="4"/>
  <c r="G1305" i="4"/>
  <c r="G1306" i="4"/>
  <c r="G1307" i="4"/>
  <c r="G1308" i="4"/>
  <c r="G1309" i="4"/>
  <c r="G1310" i="4"/>
  <c r="G1311" i="4"/>
  <c r="G1312" i="4"/>
  <c r="G1313" i="4"/>
  <c r="G1314" i="4"/>
  <c r="G1315" i="4"/>
  <c r="G1316" i="4"/>
  <c r="G1317" i="4"/>
  <c r="G1318" i="4"/>
  <c r="G1319" i="4"/>
  <c r="G1320" i="4"/>
  <c r="G1321" i="4"/>
  <c r="G1322" i="4"/>
  <c r="G1323" i="4"/>
  <c r="G1324" i="4"/>
  <c r="G1325" i="4"/>
  <c r="G1326" i="4"/>
  <c r="G1327" i="4"/>
  <c r="G1328" i="4"/>
  <c r="G1329" i="4"/>
  <c r="G1330" i="4"/>
  <c r="G1331" i="4"/>
  <c r="G1332" i="4"/>
  <c r="G1333" i="4"/>
  <c r="G1334" i="4"/>
  <c r="G1335" i="4"/>
  <c r="G1336" i="4"/>
  <c r="G1337" i="4"/>
  <c r="G1338" i="4"/>
  <c r="G1339" i="4"/>
  <c r="G1340" i="4"/>
  <c r="G1341" i="4"/>
  <c r="G1342" i="4"/>
  <c r="G1343" i="4"/>
  <c r="G1344" i="4"/>
  <c r="G1345" i="4"/>
  <c r="G1346" i="4"/>
  <c r="G1347" i="4"/>
  <c r="G1348" i="4"/>
  <c r="G1349" i="4"/>
  <c r="G1350" i="4"/>
  <c r="G1351" i="4"/>
  <c r="G1352" i="4"/>
  <c r="G1353" i="4"/>
  <c r="G1354" i="4"/>
  <c r="G1355" i="4"/>
  <c r="G1356" i="4"/>
  <c r="G1357" i="4"/>
  <c r="G1358" i="4"/>
  <c r="G1359" i="4"/>
  <c r="G1360" i="4"/>
  <c r="G1361" i="4"/>
  <c r="G1362" i="4"/>
  <c r="G1363" i="4"/>
  <c r="G1364" i="4"/>
  <c r="G1365" i="4"/>
  <c r="G1366" i="4"/>
  <c r="G1367" i="4"/>
  <c r="G1368" i="4"/>
  <c r="G1369" i="4"/>
  <c r="G1370" i="4"/>
  <c r="G1371" i="4"/>
  <c r="G1372" i="4"/>
  <c r="G1373" i="4"/>
  <c r="G1374" i="4"/>
  <c r="G1375" i="4"/>
  <c r="G1376" i="4"/>
  <c r="G1377" i="4"/>
  <c r="G1378" i="4"/>
  <c r="G1379" i="4"/>
  <c r="G1380" i="4"/>
  <c r="G1381" i="4"/>
  <c r="G1382" i="4"/>
  <c r="G1383" i="4"/>
  <c r="G1384" i="4"/>
  <c r="G1385" i="4"/>
  <c r="G1386" i="4"/>
  <c r="G1387" i="4"/>
  <c r="G1388" i="4"/>
  <c r="G1389" i="4"/>
  <c r="G1390" i="4"/>
  <c r="G1391" i="4"/>
  <c r="G1392" i="4"/>
  <c r="G1393" i="4"/>
  <c r="G1394" i="4"/>
  <c r="G1395" i="4"/>
  <c r="G1396" i="4"/>
  <c r="G1397" i="4"/>
  <c r="G1398" i="4"/>
  <c r="G1399" i="4"/>
  <c r="G1400" i="4"/>
  <c r="G1401" i="4"/>
  <c r="G1402" i="4"/>
  <c r="G1403" i="4"/>
  <c r="G1404" i="4"/>
  <c r="G1405" i="4"/>
  <c r="G1406" i="4"/>
  <c r="G1407" i="4"/>
  <c r="G1408" i="4"/>
  <c r="G1409" i="4"/>
  <c r="G1410" i="4"/>
  <c r="G1411" i="4"/>
  <c r="G1412" i="4"/>
  <c r="G1413" i="4"/>
  <c r="G1414" i="4"/>
  <c r="G1415" i="4"/>
  <c r="G1416" i="4"/>
  <c r="G1417" i="4"/>
  <c r="G1418" i="4"/>
  <c r="G1419" i="4"/>
  <c r="G1420" i="4"/>
  <c r="G1421" i="4"/>
  <c r="G1422" i="4"/>
  <c r="G1423" i="4"/>
  <c r="G1424" i="4"/>
  <c r="G1425" i="4"/>
  <c r="G1426" i="4"/>
  <c r="G1427" i="4"/>
  <c r="G1428" i="4"/>
  <c r="G1429" i="4"/>
  <c r="G1430" i="4"/>
  <c r="G1431" i="4"/>
  <c r="G1432" i="4"/>
  <c r="G1433" i="4"/>
  <c r="G1434" i="4"/>
  <c r="G1435" i="4"/>
  <c r="G1436" i="4"/>
  <c r="G1437" i="4"/>
  <c r="G1438" i="4"/>
  <c r="G1439" i="4"/>
  <c r="G1440" i="4"/>
  <c r="G1441" i="4"/>
  <c r="G1442" i="4"/>
  <c r="G1443" i="4"/>
  <c r="G1444" i="4"/>
  <c r="G1445" i="4"/>
  <c r="G1446" i="4"/>
  <c r="G1447" i="4"/>
  <c r="G1448" i="4"/>
  <c r="G1449" i="4"/>
  <c r="G1450" i="4"/>
  <c r="G1451" i="4"/>
  <c r="G1452" i="4"/>
  <c r="G1453" i="4"/>
  <c r="G1454" i="4"/>
  <c r="G1455" i="4"/>
  <c r="G1456" i="4"/>
  <c r="G1457" i="4"/>
  <c r="G1458" i="4"/>
  <c r="G1459" i="4"/>
  <c r="G1460" i="4"/>
  <c r="G1461" i="4"/>
  <c r="G1462" i="4"/>
  <c r="G1463" i="4"/>
  <c r="G1464" i="4"/>
  <c r="G1465" i="4"/>
  <c r="G1466" i="4"/>
  <c r="G1467" i="4"/>
  <c r="G1468" i="4"/>
  <c r="G1469" i="4"/>
  <c r="G1470" i="4"/>
  <c r="G1471" i="4"/>
  <c r="G1472" i="4"/>
  <c r="G1473" i="4"/>
  <c r="G1474" i="4"/>
  <c r="G1475" i="4"/>
  <c r="G1476" i="4"/>
  <c r="G1477" i="4"/>
  <c r="G1478" i="4"/>
  <c r="G1479" i="4"/>
  <c r="G1480" i="4"/>
  <c r="G1481" i="4"/>
  <c r="G1482" i="4"/>
  <c r="G1483" i="4"/>
  <c r="G1484" i="4"/>
  <c r="G1485" i="4"/>
  <c r="G1486" i="4"/>
  <c r="G1487" i="4"/>
  <c r="G1488" i="4"/>
  <c r="G1489" i="4"/>
  <c r="G1490" i="4"/>
  <c r="G1491" i="4"/>
  <c r="G1492" i="4"/>
  <c r="G1493" i="4"/>
  <c r="G1494" i="4"/>
  <c r="G1495" i="4"/>
  <c r="G1496" i="4"/>
  <c r="G1497" i="4"/>
  <c r="G1498" i="4"/>
  <c r="G1499" i="4"/>
  <c r="G1500" i="4"/>
  <c r="G1501" i="4"/>
  <c r="G1502" i="4"/>
  <c r="G1503" i="4"/>
  <c r="G1504" i="4"/>
  <c r="G1505" i="4"/>
  <c r="G1506" i="4"/>
  <c r="G1507" i="4"/>
  <c r="G1508" i="4"/>
  <c r="G1509" i="4"/>
  <c r="G1510" i="4"/>
  <c r="G1511" i="4"/>
  <c r="G1512" i="4"/>
  <c r="G1513" i="4"/>
  <c r="G1514" i="4"/>
  <c r="G1515" i="4"/>
  <c r="G1516" i="4"/>
  <c r="G1517" i="4"/>
  <c r="G1518" i="4"/>
  <c r="G1519" i="4"/>
  <c r="G1520" i="4"/>
  <c r="G1521" i="4"/>
  <c r="G1522" i="4"/>
  <c r="G1523" i="4"/>
  <c r="G1524" i="4"/>
  <c r="G1525" i="4"/>
  <c r="G1526" i="4"/>
  <c r="G1527" i="4"/>
  <c r="G1528" i="4"/>
  <c r="G1529" i="4"/>
  <c r="G1530" i="4"/>
  <c r="G1531" i="4"/>
  <c r="G1532" i="4"/>
  <c r="G1533" i="4"/>
  <c r="G1534" i="4"/>
  <c r="G1535" i="4"/>
  <c r="G1536" i="4"/>
  <c r="G1537" i="4"/>
  <c r="G1538" i="4"/>
  <c r="G1539" i="4"/>
  <c r="G1540" i="4"/>
  <c r="G1541" i="4"/>
  <c r="G1542" i="4"/>
  <c r="G1543" i="4"/>
  <c r="G1544" i="4"/>
  <c r="G1545" i="4"/>
  <c r="G1546" i="4"/>
  <c r="G1547" i="4"/>
  <c r="G1548" i="4"/>
  <c r="G1549" i="4"/>
  <c r="G1550" i="4"/>
  <c r="G1551" i="4"/>
  <c r="G1552" i="4"/>
  <c r="G1553" i="4"/>
  <c r="G1554" i="4"/>
  <c r="G1555" i="4"/>
  <c r="G1556" i="4"/>
  <c r="G1557" i="4"/>
  <c r="G1558" i="4"/>
  <c r="G1559" i="4"/>
  <c r="G1560" i="4"/>
  <c r="G1561" i="4"/>
  <c r="G1562" i="4"/>
  <c r="G1563" i="4"/>
  <c r="G1564" i="4"/>
  <c r="G1565" i="4"/>
  <c r="G1566" i="4"/>
  <c r="G1567" i="4"/>
  <c r="G1568" i="4"/>
  <c r="G1569" i="4"/>
  <c r="G1570" i="4"/>
  <c r="G1571" i="4"/>
  <c r="G1572" i="4"/>
  <c r="G1573" i="4"/>
  <c r="G1574" i="4"/>
  <c r="G1575" i="4"/>
  <c r="G1576" i="4"/>
  <c r="G1577" i="4"/>
  <c r="G1578" i="4"/>
  <c r="G1579" i="4"/>
  <c r="G1580" i="4"/>
  <c r="G1581" i="4"/>
  <c r="G1582" i="4"/>
  <c r="G1583" i="4"/>
  <c r="G1584" i="4"/>
  <c r="G1585" i="4"/>
  <c r="G1586" i="4"/>
  <c r="G1587" i="4"/>
  <c r="G1588" i="4"/>
  <c r="G1589" i="4"/>
  <c r="G1590" i="4"/>
  <c r="G1591" i="4"/>
  <c r="G1592" i="4"/>
  <c r="G1593" i="4"/>
  <c r="G1594" i="4"/>
  <c r="G1595" i="4"/>
  <c r="G1596" i="4"/>
  <c r="G1597" i="4"/>
  <c r="G1598" i="4"/>
  <c r="G1599" i="4"/>
  <c r="G1600" i="4"/>
  <c r="G1601" i="4"/>
  <c r="G1602" i="4"/>
  <c r="G1603" i="4"/>
  <c r="G1604" i="4"/>
  <c r="G1605" i="4"/>
  <c r="G1606" i="4"/>
  <c r="G1607" i="4"/>
  <c r="G1608" i="4"/>
  <c r="G1609" i="4"/>
  <c r="G1610" i="4"/>
  <c r="G1611" i="4"/>
  <c r="G1612" i="4"/>
  <c r="G1613" i="4"/>
  <c r="G1614" i="4"/>
  <c r="G1615" i="4"/>
  <c r="G1616" i="4"/>
  <c r="G1617" i="4"/>
  <c r="G1618" i="4"/>
  <c r="G1619" i="4"/>
  <c r="G1620" i="4"/>
  <c r="G1621" i="4"/>
  <c r="G1622" i="4"/>
  <c r="G1623" i="4"/>
  <c r="G1624" i="4"/>
  <c r="G1625" i="4"/>
  <c r="G1626" i="4"/>
  <c r="G1627" i="4"/>
  <c r="G1628" i="4"/>
  <c r="G1629" i="4"/>
  <c r="G1630" i="4"/>
  <c r="G1631" i="4"/>
  <c r="G1632" i="4"/>
  <c r="G1633" i="4"/>
  <c r="G1634" i="4"/>
  <c r="G1635" i="4"/>
  <c r="G1636" i="4"/>
  <c r="G1637" i="4"/>
  <c r="G1638" i="4"/>
  <c r="G1639" i="4"/>
  <c r="G1640" i="4"/>
  <c r="G1641" i="4"/>
  <c r="G1642" i="4"/>
  <c r="G1643" i="4"/>
  <c r="G1644" i="4"/>
  <c r="G1645" i="4"/>
  <c r="G1646" i="4"/>
  <c r="G1647" i="4"/>
  <c r="G1648" i="4"/>
  <c r="G1649" i="4"/>
  <c r="G1650" i="4"/>
  <c r="G1651" i="4"/>
  <c r="G1652" i="4"/>
  <c r="G1653" i="4"/>
  <c r="G1654" i="4"/>
  <c r="G1655" i="4"/>
  <c r="G1656" i="4"/>
  <c r="G1657" i="4"/>
  <c r="G1658" i="4"/>
  <c r="G1659" i="4"/>
  <c r="G1660" i="4"/>
  <c r="G1661" i="4"/>
  <c r="G1662" i="4"/>
  <c r="G1663" i="4"/>
  <c r="G1664" i="4"/>
  <c r="G1665" i="4"/>
  <c r="G1666" i="4"/>
  <c r="G1667" i="4"/>
  <c r="G1668" i="4"/>
  <c r="G1669" i="4"/>
  <c r="G1670" i="4"/>
  <c r="G1671" i="4"/>
  <c r="G1672" i="4"/>
  <c r="G1673" i="4"/>
  <c r="G1674" i="4"/>
  <c r="G1675" i="4"/>
  <c r="G1676" i="4"/>
  <c r="G1677" i="4"/>
  <c r="G1678" i="4"/>
  <c r="G1679" i="4"/>
  <c r="G1680" i="4"/>
  <c r="G1681" i="4"/>
  <c r="G1682" i="4"/>
  <c r="G1683" i="4"/>
  <c r="G1684" i="4"/>
  <c r="G1685" i="4"/>
  <c r="G1686" i="4"/>
  <c r="G1687" i="4"/>
  <c r="G1688" i="4"/>
  <c r="G1689" i="4"/>
  <c r="G1690" i="4"/>
  <c r="G1691" i="4"/>
  <c r="G1692" i="4"/>
  <c r="G1693" i="4"/>
  <c r="G1694" i="4"/>
  <c r="G1695" i="4"/>
  <c r="G1696" i="4"/>
  <c r="G1697" i="4"/>
  <c r="G1698" i="4"/>
  <c r="G1699" i="4"/>
  <c r="G1700" i="4"/>
  <c r="G1701" i="4"/>
  <c r="G1702" i="4"/>
  <c r="G1703" i="4"/>
  <c r="G1704" i="4"/>
  <c r="G1705" i="4"/>
  <c r="G1706" i="4"/>
  <c r="G1707" i="4"/>
  <c r="G1708" i="4"/>
  <c r="G1709" i="4"/>
  <c r="G1710" i="4"/>
  <c r="G1711" i="4"/>
  <c r="G1712" i="4"/>
  <c r="G1713" i="4"/>
  <c r="G1714" i="4"/>
  <c r="G1715" i="4"/>
  <c r="G1716" i="4"/>
  <c r="G1717" i="4"/>
  <c r="G1718" i="4"/>
  <c r="G1719" i="4"/>
  <c r="G1720" i="4"/>
  <c r="G1721" i="4"/>
  <c r="G1722" i="4"/>
  <c r="G1723" i="4"/>
  <c r="G1724" i="4"/>
  <c r="G1725" i="4"/>
  <c r="G1726" i="4"/>
  <c r="G1727" i="4"/>
  <c r="G1728" i="4"/>
  <c r="G1729" i="4"/>
  <c r="G1730" i="4"/>
  <c r="G1731" i="4"/>
  <c r="G1732" i="4"/>
  <c r="G1733" i="4"/>
  <c r="G1734" i="4"/>
  <c r="G1735" i="4"/>
  <c r="G1736" i="4"/>
  <c r="G1737" i="4"/>
  <c r="G1738" i="4"/>
  <c r="G1739" i="4"/>
  <c r="G1740" i="4"/>
  <c r="G1741" i="4"/>
  <c r="G1742" i="4"/>
  <c r="G1743" i="4"/>
  <c r="G1744" i="4"/>
  <c r="G1745" i="4"/>
  <c r="G1746" i="4"/>
  <c r="G1747" i="4"/>
  <c r="G1748" i="4"/>
  <c r="G1749" i="4"/>
  <c r="G1750" i="4"/>
  <c r="G1751" i="4"/>
  <c r="G1752" i="4"/>
  <c r="G1753" i="4"/>
  <c r="G1754" i="4"/>
  <c r="G1755" i="4"/>
  <c r="G1756" i="4"/>
  <c r="G1757" i="4"/>
  <c r="G1758" i="4"/>
  <c r="G1759" i="4"/>
  <c r="G1760" i="4"/>
  <c r="G1761" i="4"/>
  <c r="G1762" i="4"/>
  <c r="G1763" i="4"/>
  <c r="G1764" i="4"/>
  <c r="G1765" i="4"/>
  <c r="G1766" i="4"/>
  <c r="G1767" i="4"/>
  <c r="G1768" i="4"/>
  <c r="G1769" i="4"/>
  <c r="G1770" i="4"/>
  <c r="G1771" i="4"/>
  <c r="G1772" i="4"/>
  <c r="G1773" i="4"/>
  <c r="G1774" i="4"/>
  <c r="G1775" i="4"/>
  <c r="G1776" i="4"/>
  <c r="G1777" i="4"/>
  <c r="G1778" i="4"/>
  <c r="G1779" i="4"/>
  <c r="G1780" i="4"/>
  <c r="G1781" i="4"/>
  <c r="G1782" i="4"/>
  <c r="G1783" i="4"/>
  <c r="G1784" i="4"/>
  <c r="G1785" i="4"/>
  <c r="G1786" i="4"/>
  <c r="G1787" i="4"/>
  <c r="G1788" i="4"/>
  <c r="G1789" i="4"/>
  <c r="G1790" i="4"/>
  <c r="G1791" i="4"/>
  <c r="G1792" i="4"/>
  <c r="G1793" i="4"/>
  <c r="G1794" i="4"/>
  <c r="G1795" i="4"/>
  <c r="G1796" i="4"/>
  <c r="G1797" i="4"/>
  <c r="G1798" i="4"/>
  <c r="G1799" i="4"/>
  <c r="G1800" i="4"/>
  <c r="G1801" i="4"/>
  <c r="G1802" i="4"/>
  <c r="G1803" i="4"/>
  <c r="G1804" i="4"/>
  <c r="G1805" i="4"/>
  <c r="G1806" i="4"/>
  <c r="G1807" i="4"/>
  <c r="G1808" i="4"/>
  <c r="G1809" i="4"/>
  <c r="G1810" i="4"/>
  <c r="G1811" i="4"/>
  <c r="G1812" i="4"/>
  <c r="G1813" i="4"/>
  <c r="G1814" i="4"/>
  <c r="G1815" i="4"/>
  <c r="G1816" i="4"/>
  <c r="G1817" i="4"/>
  <c r="G1818" i="4"/>
  <c r="G1819" i="4"/>
  <c r="G1820" i="4"/>
  <c r="G1821" i="4"/>
  <c r="G1822" i="4"/>
  <c r="G1823" i="4"/>
  <c r="G1824" i="4"/>
  <c r="G1825" i="4"/>
  <c r="G1826" i="4"/>
  <c r="G1827" i="4"/>
  <c r="G1828" i="4"/>
  <c r="G1829" i="4"/>
  <c r="G1830" i="4"/>
  <c r="G1831" i="4"/>
  <c r="G1832" i="4"/>
  <c r="G1833" i="4"/>
  <c r="G1834" i="4"/>
  <c r="G1835" i="4"/>
  <c r="G1836" i="4"/>
  <c r="G1837" i="4"/>
  <c r="G1838" i="4"/>
  <c r="G1839" i="4"/>
  <c r="G1840" i="4"/>
  <c r="G1841" i="4"/>
  <c r="G1842" i="4"/>
  <c r="G1843" i="4"/>
  <c r="G1844" i="4"/>
  <c r="G1845" i="4"/>
  <c r="G1846" i="4"/>
  <c r="G1847" i="4"/>
  <c r="G1848" i="4"/>
  <c r="G1849" i="4"/>
  <c r="G1850" i="4"/>
  <c r="G1851" i="4"/>
  <c r="G1852" i="4"/>
  <c r="G1853" i="4"/>
  <c r="G1854" i="4"/>
  <c r="G1855" i="4"/>
  <c r="G1856" i="4"/>
  <c r="G1857" i="4"/>
  <c r="G1858" i="4"/>
  <c r="G1859" i="4"/>
  <c r="G1860" i="4"/>
  <c r="G1861" i="4"/>
  <c r="G1862" i="4"/>
  <c r="G1863" i="4"/>
  <c r="G1864" i="4"/>
  <c r="G1865" i="4"/>
  <c r="G1866" i="4"/>
  <c r="G1867" i="4"/>
  <c r="G1868" i="4"/>
  <c r="G1869" i="4"/>
  <c r="G1870" i="4"/>
  <c r="G1871" i="4"/>
  <c r="G1872" i="4"/>
  <c r="G1873" i="4"/>
  <c r="G1874" i="4"/>
  <c r="G1875" i="4"/>
  <c r="G1876" i="4"/>
  <c r="G1877" i="4"/>
  <c r="G1878" i="4"/>
  <c r="G1879" i="4"/>
  <c r="G1880" i="4"/>
  <c r="G1881" i="4"/>
  <c r="G1882" i="4"/>
  <c r="G1883" i="4"/>
  <c r="G1884" i="4"/>
  <c r="G1885" i="4"/>
  <c r="G1886" i="4"/>
  <c r="G1887" i="4"/>
  <c r="G1888" i="4"/>
  <c r="G1889" i="4"/>
  <c r="G1890" i="4"/>
  <c r="G1891" i="4"/>
  <c r="G1892" i="4"/>
  <c r="G1893" i="4"/>
  <c r="G1894" i="4"/>
  <c r="G1895" i="4"/>
  <c r="G1896" i="4"/>
  <c r="G1897" i="4"/>
  <c r="G1898" i="4"/>
  <c r="G1899" i="4"/>
  <c r="G1900" i="4"/>
  <c r="G1901" i="4"/>
  <c r="G1902" i="4"/>
  <c r="G1903" i="4"/>
  <c r="G1904" i="4"/>
  <c r="G1905" i="4"/>
  <c r="G1906" i="4"/>
  <c r="G1907" i="4"/>
  <c r="G1908" i="4"/>
  <c r="G1909" i="4"/>
  <c r="G1910" i="4"/>
  <c r="G1911" i="4"/>
  <c r="G1912" i="4"/>
  <c r="G1913" i="4"/>
  <c r="G1914" i="4"/>
  <c r="G1915" i="4"/>
  <c r="G1916" i="4"/>
  <c r="G1917" i="4"/>
  <c r="G1918" i="4"/>
  <c r="G1919" i="4"/>
  <c r="G1920" i="4"/>
  <c r="G1921" i="4"/>
  <c r="G1922" i="4"/>
  <c r="G1923" i="4"/>
  <c r="G1924" i="4"/>
  <c r="G1925" i="4"/>
  <c r="G1926" i="4"/>
  <c r="G1927" i="4"/>
  <c r="G1928" i="4"/>
  <c r="G1929" i="4"/>
  <c r="G1930" i="4"/>
  <c r="G1931" i="4"/>
  <c r="G1932" i="4"/>
  <c r="G1933" i="4"/>
  <c r="G1934" i="4"/>
  <c r="G1935" i="4"/>
  <c r="G1936" i="4"/>
  <c r="G1937" i="4"/>
  <c r="G1938" i="4"/>
  <c r="G1939" i="4"/>
  <c r="G1940" i="4"/>
  <c r="G1941" i="4"/>
  <c r="G1942" i="4"/>
  <c r="G1943" i="4"/>
  <c r="G1944" i="4"/>
  <c r="G1945" i="4"/>
  <c r="G1946" i="4"/>
  <c r="G1947" i="4"/>
  <c r="G1948" i="4"/>
  <c r="G1949" i="4"/>
  <c r="G1950" i="4"/>
  <c r="G1951" i="4"/>
  <c r="G1952" i="4"/>
  <c r="G1953" i="4"/>
  <c r="G1954" i="4"/>
  <c r="G1955" i="4"/>
  <c r="G1956" i="4"/>
  <c r="G1957" i="4"/>
  <c r="G1958" i="4"/>
  <c r="G1959" i="4"/>
  <c r="G1960" i="4"/>
  <c r="G1961" i="4"/>
  <c r="G1962" i="4"/>
  <c r="G1963" i="4"/>
  <c r="G1964" i="4"/>
  <c r="G1965" i="4"/>
  <c r="G1966" i="4"/>
  <c r="G1967" i="4"/>
  <c r="G1968" i="4"/>
  <c r="G1969" i="4"/>
  <c r="G1970" i="4"/>
  <c r="G1971" i="4"/>
  <c r="G1972" i="4"/>
  <c r="G1973" i="4"/>
  <c r="G1974" i="4"/>
  <c r="G1975" i="4"/>
  <c r="G1976" i="4"/>
  <c r="G1977" i="4"/>
  <c r="G1978" i="4"/>
  <c r="G1979" i="4"/>
  <c r="G1980" i="4"/>
  <c r="G1981" i="4"/>
  <c r="G1982" i="4"/>
  <c r="G1983" i="4"/>
  <c r="G1984" i="4"/>
  <c r="G1985" i="4"/>
  <c r="G1986" i="4"/>
  <c r="G1987" i="4"/>
  <c r="G1988" i="4"/>
  <c r="G1989" i="4"/>
  <c r="G1990" i="4"/>
  <c r="G1991" i="4"/>
  <c r="G1992" i="4"/>
  <c r="G1993" i="4"/>
  <c r="G1994" i="4"/>
  <c r="G1995" i="4"/>
  <c r="G1996" i="4"/>
  <c r="G1997" i="4"/>
  <c r="G1998" i="4"/>
  <c r="G1999" i="4"/>
  <c r="G2000" i="4"/>
  <c r="G2001" i="4"/>
  <c r="G2002" i="4"/>
  <c r="G2003" i="4"/>
  <c r="G2004" i="4"/>
  <c r="G2005" i="4"/>
  <c r="G2006" i="4"/>
  <c r="G2007" i="4"/>
  <c r="G2008" i="4"/>
  <c r="G2009" i="4"/>
  <c r="G2010" i="4"/>
  <c r="G2011" i="4"/>
  <c r="G2012" i="4"/>
  <c r="G2013" i="4"/>
  <c r="G2014" i="4"/>
  <c r="G2015" i="4"/>
  <c r="G2016" i="4"/>
  <c r="G2017" i="4"/>
  <c r="G2018" i="4"/>
  <c r="G2019" i="4"/>
  <c r="G2020" i="4"/>
  <c r="G2021" i="4"/>
  <c r="G2022" i="4"/>
  <c r="G2023" i="4"/>
  <c r="G2024" i="4"/>
  <c r="G2025" i="4"/>
  <c r="G2026" i="4"/>
  <c r="G2027" i="4"/>
  <c r="G2028" i="4"/>
  <c r="G2029" i="4"/>
  <c r="G2030" i="4"/>
  <c r="G2031" i="4"/>
  <c r="G2032" i="4"/>
  <c r="G2033" i="4"/>
  <c r="G2034" i="4"/>
  <c r="G2035" i="4"/>
  <c r="G2036" i="4"/>
  <c r="G2037" i="4"/>
  <c r="G2038" i="4"/>
  <c r="G2039" i="4"/>
  <c r="G2040" i="4"/>
  <c r="G2041" i="4"/>
  <c r="G2042" i="4"/>
  <c r="G2043" i="4"/>
  <c r="G2044" i="4"/>
  <c r="G2045" i="4"/>
  <c r="G2046" i="4"/>
  <c r="G2047" i="4"/>
  <c r="G2048" i="4"/>
  <c r="G2049" i="4"/>
  <c r="G2050" i="4"/>
  <c r="G2051" i="4"/>
  <c r="G2052" i="4"/>
  <c r="G2053" i="4"/>
  <c r="G2054" i="4"/>
  <c r="G2055" i="4"/>
  <c r="G2056" i="4"/>
  <c r="G2057" i="4"/>
  <c r="G2058" i="4"/>
  <c r="G2059" i="4"/>
  <c r="G2060" i="4"/>
  <c r="G2061" i="4"/>
  <c r="G2062" i="4"/>
  <c r="G2063" i="4"/>
  <c r="G2064" i="4"/>
  <c r="G2065" i="4"/>
  <c r="G2066" i="4"/>
  <c r="G2067" i="4"/>
  <c r="G2068" i="4"/>
  <c r="G2069" i="4"/>
  <c r="G2070" i="4"/>
  <c r="G2071" i="4"/>
  <c r="G2072" i="4"/>
  <c r="G2073" i="4"/>
  <c r="G2074" i="4"/>
  <c r="G2075" i="4"/>
  <c r="G2076" i="4"/>
  <c r="G2077" i="4"/>
  <c r="G2078" i="4"/>
  <c r="G2079" i="4"/>
  <c r="G2080" i="4"/>
  <c r="G2081" i="4"/>
  <c r="G2082" i="4"/>
  <c r="G2083" i="4"/>
  <c r="G2084" i="4"/>
  <c r="G2085" i="4"/>
  <c r="G2086" i="4"/>
  <c r="G2087" i="4"/>
  <c r="G2088" i="4"/>
  <c r="G2089" i="4"/>
  <c r="G2090" i="4"/>
  <c r="G2091" i="4"/>
  <c r="G2092" i="4"/>
  <c r="G2093" i="4"/>
  <c r="G2094" i="4"/>
  <c r="G2095" i="4"/>
  <c r="G2096" i="4"/>
  <c r="G2097" i="4"/>
  <c r="G2098" i="4"/>
  <c r="G2099" i="4"/>
  <c r="G2100" i="4"/>
  <c r="G2101" i="4"/>
  <c r="G2102" i="4"/>
  <c r="G2103" i="4"/>
  <c r="G2104" i="4"/>
  <c r="G2105" i="4"/>
  <c r="G2106" i="4"/>
  <c r="G2107" i="4"/>
  <c r="G2108" i="4"/>
  <c r="G2109" i="4"/>
  <c r="G2110" i="4"/>
  <c r="G2111" i="4"/>
  <c r="G2112" i="4"/>
  <c r="G2113" i="4"/>
  <c r="G2114" i="4"/>
  <c r="G2115" i="4"/>
  <c r="G2116" i="4"/>
  <c r="G2117" i="4"/>
  <c r="G2118" i="4"/>
  <c r="G2119" i="4"/>
  <c r="G2120" i="4"/>
  <c r="G2121" i="4"/>
  <c r="G2122" i="4"/>
  <c r="G2123" i="4"/>
  <c r="G2124" i="4"/>
  <c r="G2125" i="4"/>
  <c r="G2126" i="4"/>
  <c r="G2127" i="4"/>
  <c r="G2128" i="4"/>
  <c r="G2129" i="4"/>
  <c r="G2130" i="4"/>
  <c r="G2131" i="4"/>
  <c r="G2132" i="4"/>
  <c r="G2133" i="4"/>
  <c r="G2134" i="4"/>
  <c r="G2135" i="4"/>
  <c r="G2136" i="4"/>
  <c r="G2137" i="4"/>
  <c r="G2138" i="4"/>
  <c r="G2139" i="4"/>
  <c r="G2140" i="4"/>
  <c r="G2141" i="4"/>
  <c r="G2142" i="4"/>
  <c r="G2143" i="4"/>
  <c r="G2144" i="4"/>
  <c r="G2145" i="4"/>
  <c r="G2146" i="4"/>
  <c r="G2147" i="4"/>
  <c r="G2148" i="4"/>
  <c r="G2149" i="4"/>
  <c r="G2150" i="4"/>
  <c r="G2151" i="4"/>
  <c r="G2152" i="4"/>
  <c r="G2153" i="4"/>
  <c r="G2154" i="4"/>
  <c r="G2155" i="4"/>
  <c r="G2156" i="4"/>
  <c r="G2157" i="4"/>
  <c r="G2158" i="4"/>
  <c r="G2159" i="4"/>
  <c r="G2160" i="4"/>
  <c r="G2161" i="4"/>
  <c r="G2162" i="4"/>
  <c r="G2163" i="4"/>
  <c r="G2164" i="4"/>
  <c r="G2165" i="4"/>
  <c r="G2166" i="4"/>
  <c r="G2167" i="4"/>
  <c r="G2168" i="4"/>
  <c r="G2169" i="4"/>
  <c r="G2170" i="4"/>
  <c r="G2171" i="4"/>
  <c r="G2172" i="4"/>
  <c r="G2173" i="4"/>
  <c r="G2174" i="4"/>
  <c r="G2175" i="4"/>
  <c r="G2176" i="4"/>
  <c r="G2177" i="4"/>
  <c r="G2178" i="4"/>
  <c r="G2179" i="4"/>
  <c r="G2180" i="4"/>
  <c r="G2181" i="4"/>
  <c r="G2182" i="4"/>
  <c r="G2183" i="4"/>
  <c r="G2184" i="4"/>
  <c r="G2185" i="4"/>
  <c r="G2186" i="4"/>
  <c r="G2187" i="4"/>
  <c r="G2188" i="4"/>
  <c r="G2189" i="4"/>
  <c r="G2190" i="4"/>
  <c r="G2191" i="4"/>
  <c r="G2192" i="4"/>
  <c r="G2193" i="4"/>
  <c r="G2194" i="4"/>
  <c r="G2195" i="4"/>
  <c r="G2196" i="4"/>
  <c r="G2197" i="4"/>
  <c r="G2198" i="4"/>
  <c r="G2199" i="4"/>
  <c r="G2200" i="4"/>
  <c r="G2201" i="4"/>
  <c r="G2202" i="4"/>
  <c r="G2203" i="4"/>
  <c r="G2204" i="4"/>
  <c r="G2205" i="4"/>
  <c r="G2206" i="4"/>
  <c r="G2207" i="4"/>
  <c r="G2208" i="4"/>
  <c r="G2209" i="4"/>
  <c r="G2210" i="4"/>
  <c r="G2211" i="4"/>
  <c r="G2212" i="4"/>
  <c r="G2213" i="4"/>
  <c r="G2214" i="4"/>
  <c r="G2215" i="4"/>
  <c r="G2216" i="4"/>
  <c r="G2217" i="4"/>
  <c r="G2218" i="4"/>
  <c r="G2219" i="4"/>
  <c r="G2220" i="4"/>
  <c r="G2221" i="4"/>
  <c r="G2222" i="4"/>
  <c r="G2223" i="4"/>
  <c r="G2224" i="4"/>
  <c r="G2225" i="4"/>
  <c r="G2226" i="4"/>
  <c r="G2227" i="4"/>
  <c r="G2228" i="4"/>
  <c r="G2229" i="4"/>
  <c r="G2230" i="4"/>
  <c r="G2231" i="4"/>
  <c r="G2232" i="4"/>
  <c r="G2233" i="4"/>
  <c r="G2234" i="4"/>
  <c r="G2235" i="4"/>
  <c r="G2236" i="4"/>
  <c r="G2237" i="4"/>
  <c r="G2238" i="4"/>
  <c r="G2239" i="4"/>
  <c r="G2240" i="4"/>
  <c r="G2241" i="4"/>
  <c r="G2242" i="4"/>
  <c r="G2243" i="4"/>
  <c r="G2244" i="4"/>
  <c r="G2245" i="4"/>
  <c r="G2246" i="4"/>
  <c r="G2247" i="4"/>
  <c r="G2248" i="4"/>
  <c r="G2249" i="4"/>
  <c r="G2250" i="4"/>
  <c r="G2251" i="4"/>
  <c r="G2252" i="4"/>
  <c r="G2253" i="4"/>
  <c r="G2254" i="4"/>
  <c r="G2255" i="4"/>
  <c r="G2256" i="4"/>
  <c r="G2257" i="4"/>
  <c r="G2258" i="4"/>
  <c r="G2259" i="4"/>
  <c r="G2260" i="4"/>
  <c r="G2261" i="4"/>
  <c r="G2262" i="4"/>
  <c r="G2263" i="4"/>
  <c r="G2264" i="4"/>
  <c r="G2265" i="4"/>
  <c r="G2266" i="4"/>
  <c r="G2267" i="4"/>
  <c r="G2268" i="4"/>
  <c r="G2269" i="4"/>
  <c r="G2270" i="4"/>
  <c r="G2271" i="4"/>
  <c r="G2272" i="4"/>
  <c r="G2273" i="4"/>
  <c r="G2274" i="4"/>
  <c r="G2275" i="4"/>
  <c r="G2276" i="4"/>
  <c r="G2277" i="4"/>
  <c r="G2278" i="4"/>
  <c r="G2279" i="4"/>
  <c r="G2280" i="4"/>
  <c r="G2281" i="4"/>
  <c r="G2282" i="4"/>
  <c r="G2283" i="4"/>
  <c r="G2284" i="4"/>
  <c r="G2285" i="4"/>
  <c r="G2286" i="4"/>
  <c r="G2287" i="4"/>
  <c r="G2288" i="4"/>
  <c r="G2289" i="4"/>
  <c r="G2290" i="4"/>
  <c r="G2291" i="4"/>
  <c r="G2292" i="4"/>
  <c r="G2293" i="4"/>
  <c r="G2294" i="4"/>
  <c r="G2295" i="4"/>
  <c r="G2296" i="4"/>
  <c r="G2297" i="4"/>
  <c r="G2298" i="4"/>
  <c r="G2299" i="4"/>
  <c r="G2300" i="4"/>
  <c r="G2301" i="4"/>
  <c r="G2302" i="4"/>
  <c r="G2303" i="4"/>
  <c r="G2304" i="4"/>
  <c r="G2305" i="4"/>
  <c r="G2306" i="4"/>
  <c r="G2307" i="4"/>
  <c r="G2308" i="4"/>
  <c r="G2309" i="4"/>
  <c r="G2310" i="4"/>
  <c r="G2311" i="4"/>
  <c r="G2312" i="4"/>
  <c r="G2313" i="4"/>
  <c r="G2314" i="4"/>
  <c r="G2315" i="4"/>
  <c r="G2316" i="4"/>
  <c r="G2317" i="4"/>
  <c r="G2318" i="4"/>
  <c r="G2319" i="4"/>
  <c r="G2320" i="4"/>
  <c r="G2321" i="4"/>
  <c r="G2322" i="4"/>
  <c r="G2323" i="4"/>
  <c r="G2324" i="4"/>
  <c r="G2325" i="4"/>
  <c r="G2326" i="4"/>
  <c r="G2327" i="4"/>
  <c r="G2328" i="4"/>
  <c r="G2329" i="4"/>
  <c r="G2330" i="4"/>
  <c r="G2331" i="4"/>
  <c r="G2332" i="4"/>
  <c r="G2333" i="4"/>
  <c r="G2334" i="4"/>
  <c r="G2335" i="4"/>
  <c r="G2336" i="4"/>
  <c r="G2337" i="4"/>
  <c r="G2338" i="4"/>
  <c r="G2339" i="4"/>
  <c r="G2340" i="4"/>
  <c r="G2341" i="4"/>
  <c r="G2342" i="4"/>
  <c r="G2343" i="4"/>
  <c r="G2344" i="4"/>
  <c r="G2345" i="4"/>
  <c r="G2346" i="4"/>
  <c r="G2347" i="4"/>
  <c r="G2348" i="4"/>
  <c r="G2349" i="4"/>
  <c r="G2350" i="4"/>
  <c r="G2351" i="4"/>
  <c r="G2352" i="4"/>
  <c r="G2353" i="4"/>
  <c r="G2354" i="4"/>
  <c r="G2355" i="4"/>
  <c r="G2356" i="4"/>
  <c r="G2357" i="4"/>
  <c r="G2358" i="4"/>
  <c r="G2359" i="4"/>
  <c r="G2360" i="4"/>
  <c r="G2361" i="4"/>
  <c r="G2362" i="4"/>
  <c r="G2363" i="4"/>
  <c r="G2364" i="4"/>
  <c r="G2365" i="4"/>
  <c r="G2366" i="4"/>
  <c r="G2367" i="4"/>
  <c r="G2368" i="4"/>
  <c r="G2369" i="4"/>
  <c r="G2370" i="4"/>
  <c r="G2371" i="4"/>
  <c r="G2372" i="4"/>
  <c r="G2373" i="4"/>
  <c r="G2374" i="4"/>
  <c r="G2375" i="4"/>
  <c r="G2376" i="4"/>
  <c r="G2377" i="4"/>
  <c r="G2378" i="4"/>
  <c r="G2379" i="4"/>
  <c r="G2380" i="4"/>
  <c r="G2381" i="4"/>
  <c r="G2382" i="4"/>
  <c r="G2383" i="4"/>
  <c r="G2384" i="4"/>
  <c r="G2385" i="4"/>
  <c r="G2386" i="4"/>
  <c r="G2387" i="4"/>
  <c r="G2388" i="4"/>
  <c r="G2389" i="4"/>
  <c r="G2390" i="4"/>
  <c r="G2391" i="4"/>
  <c r="G2392" i="4"/>
  <c r="G2393" i="4"/>
  <c r="G2394" i="4"/>
  <c r="G2395" i="4"/>
  <c r="G2396" i="4"/>
  <c r="G2397" i="4"/>
  <c r="G2398" i="4"/>
  <c r="G2399" i="4"/>
  <c r="G2400" i="4"/>
  <c r="G2401" i="4"/>
  <c r="G2402" i="4"/>
  <c r="G2403" i="4"/>
  <c r="G2404" i="4"/>
  <c r="G2405" i="4"/>
  <c r="G2406" i="4"/>
  <c r="G2407" i="4"/>
  <c r="G2408" i="4"/>
  <c r="G2409" i="4"/>
  <c r="G2410" i="4"/>
  <c r="G2411" i="4"/>
  <c r="G2412" i="4"/>
  <c r="G2413" i="4"/>
  <c r="G2414" i="4"/>
  <c r="G2415" i="4"/>
  <c r="G2416" i="4"/>
  <c r="G2417" i="4"/>
  <c r="G2418" i="4"/>
  <c r="G2419" i="4"/>
  <c r="G2420" i="4"/>
  <c r="G2421" i="4"/>
  <c r="G2422" i="4"/>
  <c r="G2423" i="4"/>
  <c r="G2424" i="4"/>
  <c r="G2425" i="4"/>
  <c r="G2426" i="4"/>
  <c r="G2427" i="4"/>
  <c r="G2428" i="4"/>
  <c r="G2429" i="4"/>
  <c r="G2430" i="4"/>
  <c r="G2431" i="4"/>
  <c r="G2432" i="4"/>
  <c r="G2433" i="4"/>
  <c r="G2434" i="4"/>
  <c r="G2435" i="4"/>
  <c r="G2436" i="4"/>
  <c r="G2437" i="4"/>
  <c r="G2438" i="4"/>
  <c r="G2439" i="4"/>
  <c r="G2440" i="4"/>
  <c r="G2441" i="4"/>
  <c r="G2442" i="4"/>
  <c r="G2443" i="4"/>
  <c r="G2444" i="4"/>
  <c r="G2445" i="4"/>
  <c r="G2446" i="4"/>
  <c r="G2447" i="4"/>
  <c r="G2448" i="4"/>
  <c r="G2449" i="4"/>
  <c r="G2450" i="4"/>
  <c r="G2451" i="4"/>
  <c r="G2452" i="4"/>
  <c r="G2453" i="4"/>
  <c r="G2454" i="4"/>
  <c r="G2455" i="4"/>
  <c r="G2456" i="4"/>
  <c r="G2457" i="4"/>
  <c r="G2458" i="4"/>
  <c r="G2459" i="4"/>
  <c r="G2460" i="4"/>
  <c r="G2461" i="4"/>
  <c r="G2462" i="4"/>
  <c r="G2463" i="4"/>
  <c r="G2464" i="4"/>
  <c r="G2465" i="4"/>
  <c r="G2466" i="4"/>
  <c r="G2467" i="4"/>
  <c r="G2468" i="4"/>
  <c r="G2469" i="4"/>
  <c r="G2470" i="4"/>
  <c r="G2471" i="4"/>
  <c r="G2472" i="4"/>
  <c r="G2473" i="4"/>
  <c r="G2474" i="4"/>
  <c r="G2475" i="4"/>
  <c r="G2476" i="4"/>
  <c r="G2477" i="4"/>
  <c r="G2478" i="4"/>
  <c r="G2479" i="4"/>
  <c r="G2480" i="4"/>
  <c r="G2481" i="4"/>
  <c r="G2482" i="4"/>
  <c r="G2483" i="4"/>
  <c r="G2484" i="4"/>
  <c r="G2485" i="4"/>
  <c r="G2486" i="4"/>
  <c r="G2487" i="4"/>
  <c r="G2488" i="4"/>
  <c r="G2489" i="4"/>
  <c r="G2490" i="4"/>
  <c r="G2491" i="4"/>
  <c r="G2492" i="4"/>
  <c r="G2493" i="4"/>
  <c r="G2494" i="4"/>
  <c r="G2495" i="4"/>
  <c r="G2496" i="4"/>
  <c r="G2497" i="4"/>
  <c r="G2498" i="4"/>
  <c r="G2499" i="4"/>
  <c r="G2500" i="4"/>
  <c r="G2501" i="4"/>
  <c r="G2502" i="4"/>
  <c r="G2503" i="4"/>
  <c r="G2504" i="4"/>
  <c r="G2505" i="4"/>
  <c r="G2506" i="4"/>
  <c r="G2507" i="4"/>
  <c r="G2508" i="4"/>
  <c r="G2509" i="4"/>
  <c r="G2510" i="4"/>
  <c r="G2511" i="4"/>
  <c r="G2512" i="4"/>
  <c r="G2513" i="4"/>
  <c r="G2514" i="4"/>
  <c r="G2515" i="4"/>
  <c r="G2516" i="4"/>
  <c r="G2517" i="4"/>
  <c r="G2518" i="4"/>
  <c r="G2519" i="4"/>
  <c r="G2520" i="4"/>
  <c r="G2521" i="4"/>
  <c r="G2522" i="4"/>
  <c r="G2523" i="4"/>
  <c r="G2524" i="4"/>
  <c r="G2525" i="4"/>
  <c r="G2526" i="4"/>
  <c r="G2527" i="4"/>
  <c r="G2528" i="4"/>
  <c r="G2529" i="4"/>
  <c r="G2530" i="4"/>
  <c r="G2531" i="4"/>
  <c r="G2532" i="4"/>
  <c r="G2533" i="4"/>
  <c r="G2534" i="4"/>
  <c r="G2535" i="4"/>
  <c r="G2536" i="4"/>
  <c r="G2537" i="4"/>
  <c r="G2538" i="4"/>
  <c r="G2539" i="4"/>
  <c r="G2540" i="4"/>
  <c r="G2541" i="4"/>
  <c r="G2542" i="4"/>
  <c r="G2543" i="4"/>
  <c r="G2544" i="4"/>
  <c r="G2545" i="4"/>
  <c r="G2546" i="4"/>
  <c r="G2547" i="4"/>
  <c r="G2548" i="4"/>
  <c r="G2549" i="4"/>
  <c r="G2550" i="4"/>
  <c r="G2551" i="4"/>
  <c r="G2552" i="4"/>
  <c r="G2553" i="4"/>
  <c r="G2554" i="4"/>
  <c r="G2555" i="4"/>
  <c r="G2556" i="4"/>
  <c r="G2557" i="4"/>
  <c r="G2558" i="4"/>
  <c r="G2559" i="4"/>
  <c r="G2560" i="4"/>
  <c r="G2561" i="4"/>
  <c r="G2562" i="4"/>
  <c r="G2563" i="4"/>
  <c r="G2564" i="4"/>
  <c r="G2565" i="4"/>
  <c r="G2566" i="4"/>
  <c r="G2567" i="4"/>
  <c r="G2568" i="4"/>
  <c r="G2569" i="4"/>
  <c r="G2570" i="4"/>
  <c r="G2571" i="4"/>
  <c r="G2572" i="4"/>
  <c r="G2573" i="4"/>
  <c r="G2574" i="4"/>
  <c r="G2575" i="4"/>
  <c r="G2576" i="4"/>
  <c r="G2577" i="4"/>
  <c r="G2578" i="4"/>
  <c r="G2579" i="4"/>
  <c r="G2580" i="4"/>
  <c r="G2581" i="4"/>
  <c r="G2582" i="4"/>
  <c r="G2583" i="4"/>
  <c r="G2584" i="4"/>
  <c r="G2585" i="4"/>
  <c r="G2586" i="4"/>
  <c r="G2587" i="4"/>
  <c r="G2588" i="4"/>
  <c r="G2589" i="4"/>
  <c r="G2590" i="4"/>
  <c r="G2591" i="4"/>
  <c r="G2592" i="4"/>
  <c r="G2593" i="4"/>
  <c r="G2594" i="4"/>
  <c r="G2595" i="4"/>
  <c r="G2596" i="4"/>
  <c r="G2597" i="4"/>
  <c r="G2598" i="4"/>
  <c r="G2599" i="4"/>
  <c r="G2600" i="4"/>
  <c r="G2601" i="4"/>
  <c r="G2602" i="4"/>
  <c r="G2603" i="4"/>
  <c r="G2604" i="4"/>
  <c r="G2605" i="4"/>
  <c r="G2606" i="4"/>
  <c r="G2607" i="4"/>
  <c r="G2608" i="4"/>
  <c r="G2609" i="4"/>
  <c r="G2610" i="4"/>
  <c r="G2611" i="4"/>
  <c r="G2612" i="4"/>
  <c r="G2613" i="4"/>
  <c r="G2614" i="4"/>
  <c r="G2615" i="4"/>
  <c r="G2616" i="4"/>
  <c r="G2617" i="4"/>
  <c r="G2618" i="4"/>
  <c r="G2619" i="4"/>
  <c r="G2620" i="4"/>
  <c r="G2621" i="4"/>
  <c r="G2622" i="4"/>
  <c r="G2623" i="4"/>
  <c r="G2624" i="4"/>
  <c r="G2625" i="4"/>
  <c r="G2626" i="4"/>
  <c r="G2627" i="4"/>
  <c r="G2628" i="4"/>
  <c r="G2629" i="4"/>
  <c r="G2630" i="4"/>
  <c r="G2631" i="4"/>
  <c r="G2632" i="4"/>
  <c r="G2633" i="4"/>
  <c r="G2634" i="4"/>
  <c r="G2635" i="4"/>
  <c r="G2636" i="4"/>
  <c r="G2637" i="4"/>
  <c r="G2638" i="4"/>
  <c r="G2639" i="4"/>
  <c r="G2640" i="4"/>
  <c r="G2641" i="4"/>
  <c r="G2642" i="4"/>
  <c r="G2643" i="4"/>
  <c r="G2644" i="4"/>
  <c r="G2645" i="4"/>
  <c r="G2646" i="4"/>
  <c r="G2647" i="4"/>
  <c r="G2648" i="4"/>
  <c r="G2649" i="4"/>
  <c r="G2650" i="4"/>
  <c r="G2651" i="4"/>
  <c r="G2652" i="4"/>
  <c r="G2653" i="4"/>
  <c r="G2654" i="4"/>
  <c r="G2655" i="4"/>
  <c r="G2656" i="4"/>
  <c r="G2657" i="4"/>
  <c r="G2658" i="4"/>
  <c r="G2659" i="4"/>
  <c r="G2660" i="4"/>
  <c r="G2661" i="4"/>
  <c r="G2662" i="4"/>
  <c r="G2663" i="4"/>
  <c r="G2664" i="4"/>
  <c r="G2665" i="4"/>
  <c r="G2666" i="4"/>
  <c r="G2667" i="4"/>
  <c r="G2668" i="4"/>
  <c r="G2669" i="4"/>
  <c r="G2670" i="4"/>
  <c r="G2671" i="4"/>
  <c r="G2672" i="4"/>
  <c r="G2673" i="4"/>
  <c r="G2674" i="4"/>
  <c r="G2675" i="4"/>
  <c r="G2676" i="4"/>
  <c r="G2677" i="4"/>
  <c r="G2678" i="4"/>
  <c r="G2679" i="4"/>
  <c r="G2680" i="4"/>
  <c r="G2681" i="4"/>
  <c r="G2682" i="4"/>
  <c r="G2683" i="4"/>
  <c r="G2684" i="4"/>
  <c r="G2685" i="4"/>
  <c r="G2686" i="4"/>
  <c r="G2687" i="4"/>
  <c r="G2688" i="4"/>
  <c r="G2689" i="4"/>
  <c r="G2690" i="4"/>
  <c r="G2691" i="4"/>
  <c r="G2692" i="4"/>
  <c r="G2693" i="4"/>
  <c r="G2694" i="4"/>
  <c r="G2695" i="4"/>
  <c r="G2696" i="4"/>
  <c r="G2697" i="4"/>
  <c r="G2698" i="4"/>
  <c r="G2699" i="4"/>
  <c r="G2700" i="4"/>
  <c r="G2701" i="4"/>
  <c r="G2702" i="4"/>
  <c r="G2703" i="4"/>
  <c r="G2704" i="4"/>
  <c r="G2705" i="4"/>
  <c r="G2706" i="4"/>
  <c r="G2707" i="4"/>
  <c r="G2708" i="4"/>
  <c r="G2709" i="4"/>
  <c r="G2710" i="4"/>
  <c r="G2711" i="4"/>
  <c r="G2712" i="4"/>
  <c r="G2713" i="4"/>
  <c r="G2714" i="4"/>
  <c r="G2715" i="4"/>
  <c r="G2716" i="4"/>
  <c r="G2717" i="4"/>
  <c r="G2718" i="4"/>
  <c r="G2719" i="4"/>
  <c r="G2720" i="4"/>
  <c r="G2721" i="4"/>
  <c r="G2722" i="4"/>
  <c r="G2723" i="4"/>
  <c r="G2724" i="4"/>
  <c r="G2725" i="4"/>
  <c r="G2726" i="4"/>
  <c r="G2727" i="4"/>
  <c r="G2728" i="4"/>
  <c r="G2729" i="4"/>
  <c r="G2730" i="4"/>
  <c r="G2731" i="4"/>
  <c r="G2732" i="4"/>
  <c r="G2733" i="4"/>
  <c r="G2734" i="4"/>
  <c r="G2735" i="4"/>
  <c r="G2736" i="4"/>
  <c r="G2737" i="4"/>
  <c r="G2738" i="4"/>
  <c r="G2739" i="4"/>
  <c r="G2740" i="4"/>
  <c r="G2741" i="4"/>
  <c r="G2742" i="4"/>
  <c r="G2743" i="4"/>
  <c r="G2744" i="4"/>
  <c r="G2745" i="4"/>
  <c r="G2746" i="4"/>
  <c r="G2747" i="4"/>
  <c r="G2748" i="4"/>
  <c r="G2749" i="4"/>
  <c r="G2750" i="4"/>
  <c r="G2751" i="4"/>
  <c r="G2752" i="4"/>
  <c r="G2753" i="4"/>
  <c r="G2754" i="4"/>
  <c r="G2755" i="4"/>
  <c r="G2756" i="4"/>
  <c r="G2757" i="4"/>
  <c r="G2758" i="4"/>
  <c r="G2759" i="4"/>
  <c r="G2760" i="4"/>
  <c r="G2761" i="4"/>
  <c r="G2762" i="4"/>
  <c r="G2763" i="4"/>
  <c r="G2764" i="4"/>
  <c r="G2765" i="4"/>
  <c r="G2766" i="4"/>
  <c r="G2767" i="4"/>
  <c r="G2768" i="4"/>
  <c r="G2769" i="4"/>
  <c r="G2770" i="4"/>
  <c r="G2771" i="4"/>
  <c r="G2772" i="4"/>
  <c r="G2773" i="4"/>
  <c r="G2774" i="4"/>
  <c r="G2775" i="4"/>
  <c r="G2776" i="4"/>
  <c r="G2777" i="4"/>
  <c r="G2778" i="4"/>
  <c r="G2779" i="4"/>
  <c r="G2780" i="4"/>
  <c r="G2781" i="4"/>
  <c r="G2782" i="4"/>
  <c r="G2783" i="4"/>
  <c r="G2784" i="4"/>
  <c r="G2785" i="4"/>
  <c r="G2786" i="4"/>
  <c r="G2787" i="4"/>
  <c r="G2788" i="4"/>
  <c r="G2789" i="4"/>
  <c r="G2790" i="4"/>
  <c r="G2791" i="4"/>
  <c r="G2792" i="4"/>
  <c r="G2793" i="4"/>
  <c r="G2794" i="4"/>
  <c r="G2795" i="4"/>
  <c r="G2796" i="4"/>
  <c r="G2797" i="4"/>
  <c r="G2798" i="4"/>
  <c r="G2799" i="4"/>
  <c r="G2800" i="4"/>
  <c r="G2801" i="4"/>
  <c r="G2802" i="4"/>
  <c r="G2803" i="4"/>
  <c r="G2804" i="4"/>
  <c r="G2805" i="4"/>
  <c r="G2806" i="4"/>
  <c r="G2807" i="4"/>
  <c r="G2808" i="4"/>
  <c r="G2809" i="4"/>
  <c r="G2810" i="4"/>
  <c r="G2811" i="4"/>
  <c r="G2812" i="4"/>
  <c r="G2813" i="4"/>
  <c r="G2814" i="4"/>
  <c r="G2815" i="4"/>
  <c r="G2816" i="4"/>
  <c r="G2817" i="4"/>
  <c r="G2818" i="4"/>
  <c r="G2819" i="4"/>
  <c r="G2820" i="4"/>
  <c r="G2821" i="4"/>
  <c r="G2822" i="4"/>
  <c r="G2823" i="4"/>
  <c r="G2824" i="4"/>
  <c r="G2825" i="4"/>
  <c r="G2826" i="4"/>
  <c r="G2827" i="4"/>
  <c r="G2828" i="4"/>
  <c r="G2829" i="4"/>
  <c r="G2830" i="4"/>
  <c r="G2831" i="4"/>
  <c r="G2832" i="4"/>
  <c r="G2833" i="4"/>
  <c r="G2834" i="4"/>
  <c r="G2835" i="4"/>
  <c r="G2836" i="4"/>
  <c r="G2837" i="4"/>
  <c r="G2838" i="4"/>
  <c r="G2839" i="4"/>
  <c r="G2840" i="4"/>
  <c r="G2841" i="4"/>
  <c r="G2842" i="4"/>
  <c r="G2843" i="4"/>
  <c r="G2844" i="4"/>
  <c r="G2845" i="4"/>
  <c r="G2846" i="4"/>
  <c r="G2847" i="4"/>
  <c r="G2848" i="4"/>
  <c r="G2849" i="4"/>
  <c r="G2850" i="4"/>
  <c r="G2851" i="4"/>
  <c r="G2852" i="4"/>
  <c r="G2853" i="4"/>
  <c r="G2854" i="4"/>
  <c r="G2855" i="4"/>
  <c r="G2856" i="4"/>
  <c r="G2857" i="4"/>
  <c r="G2858" i="4"/>
  <c r="G2859" i="4"/>
  <c r="G2860" i="4"/>
  <c r="G2861" i="4"/>
  <c r="G2862" i="4"/>
  <c r="G2863" i="4"/>
  <c r="G2864" i="4"/>
  <c r="G2865" i="4"/>
  <c r="G2866" i="4"/>
  <c r="G2867" i="4"/>
  <c r="G2868" i="4"/>
  <c r="G2869" i="4"/>
  <c r="G2870" i="4"/>
  <c r="G2871" i="4"/>
  <c r="G2872" i="4"/>
  <c r="G2873" i="4"/>
  <c r="G2874" i="4"/>
  <c r="G2875" i="4"/>
  <c r="G2876" i="4"/>
  <c r="G2877" i="4"/>
  <c r="G2878" i="4"/>
  <c r="G2879" i="4"/>
  <c r="G2880" i="4"/>
  <c r="G2881" i="4"/>
  <c r="G2882" i="4"/>
  <c r="G2883" i="4"/>
  <c r="G2884" i="4"/>
  <c r="G2885" i="4"/>
  <c r="G2886" i="4"/>
  <c r="G2887" i="4"/>
  <c r="G2888" i="4"/>
  <c r="G2889" i="4"/>
  <c r="G2890" i="4"/>
  <c r="G2891" i="4"/>
  <c r="G2892" i="4"/>
  <c r="G2893" i="4"/>
  <c r="G2894" i="4"/>
  <c r="G2895" i="4"/>
  <c r="G2896" i="4"/>
  <c r="G2897" i="4"/>
  <c r="G2898" i="4"/>
  <c r="G2899" i="4"/>
  <c r="G2900" i="4"/>
  <c r="G2901" i="4"/>
  <c r="G2902" i="4"/>
  <c r="G2903" i="4"/>
  <c r="G2904" i="4"/>
  <c r="G2905" i="4"/>
  <c r="G2906" i="4"/>
  <c r="G2907" i="4"/>
  <c r="G2908" i="4"/>
  <c r="G2909" i="4"/>
  <c r="G2910" i="4"/>
  <c r="G2911" i="4"/>
  <c r="G2912" i="4"/>
  <c r="G2913" i="4"/>
  <c r="G2914" i="4"/>
  <c r="G2915" i="4"/>
  <c r="G2916" i="4"/>
  <c r="G2917" i="4"/>
  <c r="G2918" i="4"/>
  <c r="G2919" i="4"/>
  <c r="G2920" i="4"/>
  <c r="G2921" i="4"/>
  <c r="G2922" i="4"/>
  <c r="G2923" i="4"/>
  <c r="G2924" i="4"/>
  <c r="G2925" i="4"/>
  <c r="G2926" i="4"/>
  <c r="G2927" i="4"/>
  <c r="G2928" i="4"/>
  <c r="G2929" i="4"/>
  <c r="G2930" i="4"/>
  <c r="G2931" i="4"/>
  <c r="G2932" i="4"/>
  <c r="G2933" i="4"/>
  <c r="G2934" i="4"/>
  <c r="G2935" i="4"/>
  <c r="G2936" i="4"/>
  <c r="G2937" i="4"/>
  <c r="G2938" i="4"/>
  <c r="G2939" i="4"/>
  <c r="G2940" i="4"/>
  <c r="G2941" i="4"/>
  <c r="G2942" i="4"/>
  <c r="G2943" i="4"/>
  <c r="G2944" i="4"/>
  <c r="G2945" i="4"/>
  <c r="G2946" i="4"/>
  <c r="G2947" i="4"/>
  <c r="G2948" i="4"/>
  <c r="G2949" i="4"/>
  <c r="G2950" i="4"/>
  <c r="G2951" i="4"/>
  <c r="G2952" i="4"/>
  <c r="G2953" i="4"/>
  <c r="G2954" i="4"/>
  <c r="G2955" i="4"/>
  <c r="G2956" i="4"/>
  <c r="G2957" i="4"/>
  <c r="G2958" i="4"/>
  <c r="G2959" i="4"/>
  <c r="G2960" i="4"/>
  <c r="G2961" i="4"/>
  <c r="G2962" i="4"/>
  <c r="G2963" i="4"/>
  <c r="G2964" i="4"/>
  <c r="G2965" i="4"/>
  <c r="G2966" i="4"/>
  <c r="G2967" i="4"/>
  <c r="G2968" i="4"/>
  <c r="G2969" i="4"/>
  <c r="G2970" i="4"/>
  <c r="G2971" i="4"/>
  <c r="G2972" i="4"/>
  <c r="G2973" i="4"/>
  <c r="G2974" i="4"/>
  <c r="G2975" i="4"/>
  <c r="G2976" i="4"/>
  <c r="G2977" i="4"/>
  <c r="G2978" i="4"/>
  <c r="G2979" i="4"/>
  <c r="G2980" i="4"/>
  <c r="G2981" i="4"/>
  <c r="G2982" i="4"/>
  <c r="G2983" i="4"/>
  <c r="G2984" i="4"/>
  <c r="G2985" i="4"/>
  <c r="G2986" i="4"/>
  <c r="G2987" i="4"/>
  <c r="G2988" i="4"/>
  <c r="G2989" i="4"/>
  <c r="G2990" i="4"/>
  <c r="G2991" i="4"/>
  <c r="G2992" i="4"/>
  <c r="G2993" i="4"/>
  <c r="G2994" i="4"/>
  <c r="G2995" i="4"/>
  <c r="G2996" i="4"/>
  <c r="G2997" i="4"/>
  <c r="G2998" i="4"/>
  <c r="G2999" i="4"/>
  <c r="G3000" i="4"/>
  <c r="G3001" i="4"/>
  <c r="G3002" i="4"/>
  <c r="G3003" i="4"/>
  <c r="G3004" i="4"/>
  <c r="G3005" i="4"/>
  <c r="G3006" i="4"/>
  <c r="G3007" i="4"/>
  <c r="G3008" i="4"/>
  <c r="G3009" i="4"/>
  <c r="G3010" i="4"/>
  <c r="G3011" i="4"/>
  <c r="G3012" i="4"/>
  <c r="G3013" i="4"/>
  <c r="G3014" i="4"/>
  <c r="G3015" i="4"/>
  <c r="G3016" i="4"/>
  <c r="G3017" i="4"/>
  <c r="G3018" i="4"/>
  <c r="G3019" i="4"/>
  <c r="G3020" i="4"/>
  <c r="G3021" i="4"/>
  <c r="G3022" i="4"/>
  <c r="G3023" i="4"/>
  <c r="G3024" i="4"/>
  <c r="G3025" i="4"/>
  <c r="G3026" i="4"/>
  <c r="G3027" i="4"/>
  <c r="G3028" i="4"/>
  <c r="G3029" i="4"/>
  <c r="G3030" i="4"/>
  <c r="G3031" i="4"/>
  <c r="G3032" i="4"/>
  <c r="G3033" i="4"/>
  <c r="G3034" i="4"/>
  <c r="G3035" i="4"/>
  <c r="G3036" i="4"/>
  <c r="G3037" i="4"/>
  <c r="G3038" i="4"/>
  <c r="G3039" i="4"/>
  <c r="G3040" i="4"/>
  <c r="G3041" i="4"/>
  <c r="G3042" i="4"/>
  <c r="G3043" i="4"/>
  <c r="G3044" i="4"/>
  <c r="G3045" i="4"/>
  <c r="G3046" i="4"/>
  <c r="G3047" i="4"/>
  <c r="G3048" i="4"/>
  <c r="G3049" i="4"/>
  <c r="G3050" i="4"/>
  <c r="G3051" i="4"/>
  <c r="G3052" i="4"/>
  <c r="G3053" i="4"/>
  <c r="G3054" i="4"/>
  <c r="G3055" i="4"/>
  <c r="G3056" i="4"/>
  <c r="G3057" i="4"/>
  <c r="G3058" i="4"/>
  <c r="G3059" i="4"/>
  <c r="G3060" i="4"/>
  <c r="G3061" i="4"/>
  <c r="G3062" i="4"/>
  <c r="G3063" i="4"/>
  <c r="G3064" i="4"/>
  <c r="G3065" i="4"/>
  <c r="G3066" i="4"/>
  <c r="G3067" i="4"/>
  <c r="G3068" i="4"/>
  <c r="G3069" i="4"/>
  <c r="G3070" i="4"/>
  <c r="G3071" i="4"/>
  <c r="G3072" i="4"/>
  <c r="G3073" i="4"/>
  <c r="G3074" i="4"/>
  <c r="G3075" i="4"/>
  <c r="G3076" i="4"/>
  <c r="G3077" i="4"/>
  <c r="G3078" i="4"/>
  <c r="G3079" i="4"/>
  <c r="G3080" i="4"/>
  <c r="G3081" i="4"/>
  <c r="G3082" i="4"/>
  <c r="G3083" i="4"/>
  <c r="G3084" i="4"/>
  <c r="G3085" i="4"/>
  <c r="G3086" i="4"/>
  <c r="G3087" i="4"/>
  <c r="G3088" i="4"/>
  <c r="G3089" i="4"/>
  <c r="G3090" i="4"/>
  <c r="G3091" i="4"/>
  <c r="G3092" i="4"/>
  <c r="G3093" i="4"/>
  <c r="G3094" i="4"/>
  <c r="G3095" i="4"/>
  <c r="G3096" i="4"/>
  <c r="G3097" i="4"/>
  <c r="G3098" i="4"/>
  <c r="G3099" i="4"/>
  <c r="G3100" i="4"/>
  <c r="G3101" i="4"/>
  <c r="G3102" i="4"/>
  <c r="G3103" i="4"/>
  <c r="G3104" i="4"/>
  <c r="G3105" i="4"/>
  <c r="G3106" i="4"/>
  <c r="G3107" i="4"/>
  <c r="G3108" i="4"/>
  <c r="G3109" i="4"/>
  <c r="G3110" i="4"/>
  <c r="G3111" i="4"/>
  <c r="G3112" i="4"/>
  <c r="G3113" i="4"/>
  <c r="G3114" i="4"/>
  <c r="G3115" i="4"/>
  <c r="G3116" i="4"/>
  <c r="G3117" i="4"/>
  <c r="G3118" i="4"/>
  <c r="G3119" i="4"/>
  <c r="G3120" i="4"/>
  <c r="G3121" i="4"/>
  <c r="G3122" i="4"/>
  <c r="G3123" i="4"/>
  <c r="G3124" i="4"/>
  <c r="G3125" i="4"/>
  <c r="G3126" i="4"/>
  <c r="G3127" i="4"/>
  <c r="G3128" i="4"/>
  <c r="G3129" i="4"/>
  <c r="G3130" i="4"/>
  <c r="G3131" i="4"/>
  <c r="G3132" i="4"/>
  <c r="G3133" i="4"/>
  <c r="G3134" i="4"/>
  <c r="G3135" i="4"/>
  <c r="G3136" i="4"/>
  <c r="G3137" i="4"/>
  <c r="G3138" i="4"/>
  <c r="G3139" i="4"/>
  <c r="G3140" i="4"/>
  <c r="G3141" i="4"/>
  <c r="G3142" i="4"/>
  <c r="G3143" i="4"/>
  <c r="G3144" i="4"/>
  <c r="G3145" i="4"/>
  <c r="G3146" i="4"/>
  <c r="G3147" i="4"/>
  <c r="G3148" i="4"/>
  <c r="G3149" i="4"/>
  <c r="G3150" i="4"/>
  <c r="G3151" i="4"/>
  <c r="G3152" i="4"/>
  <c r="G3153" i="4"/>
  <c r="G3154" i="4"/>
  <c r="G3155" i="4"/>
  <c r="G3156" i="4"/>
  <c r="G3157" i="4"/>
  <c r="G3158" i="4"/>
  <c r="G3159" i="4"/>
  <c r="G3160" i="4"/>
  <c r="G3161" i="4"/>
  <c r="G3162" i="4"/>
  <c r="G3163" i="4"/>
  <c r="G3164" i="4"/>
  <c r="G3165" i="4"/>
  <c r="G3166" i="4"/>
  <c r="G3167" i="4"/>
  <c r="G3168" i="4"/>
  <c r="G3169" i="4"/>
  <c r="G3170" i="4"/>
  <c r="G3171" i="4"/>
  <c r="G3172" i="4"/>
  <c r="G3173" i="4"/>
  <c r="G3174" i="4"/>
  <c r="G3175" i="4"/>
  <c r="G3176" i="4"/>
  <c r="G3177" i="4"/>
  <c r="G3178" i="4"/>
  <c r="G3179" i="4"/>
  <c r="G3180" i="4"/>
  <c r="G3181" i="4"/>
  <c r="G3182" i="4"/>
  <c r="G3183" i="4"/>
  <c r="G3184" i="4"/>
  <c r="G3185" i="4"/>
  <c r="G3186" i="4"/>
  <c r="G3187" i="4"/>
  <c r="G3188" i="4"/>
  <c r="G3189" i="4"/>
  <c r="G3190" i="4"/>
  <c r="G3191" i="4"/>
  <c r="G3192" i="4"/>
  <c r="G3193" i="4"/>
  <c r="G3194" i="4"/>
  <c r="G3195" i="4"/>
  <c r="G3196" i="4"/>
  <c r="G3197" i="4"/>
  <c r="G3198" i="4"/>
  <c r="G3199" i="4"/>
  <c r="G3200" i="4"/>
  <c r="G3201" i="4"/>
  <c r="G3202" i="4"/>
  <c r="G3203" i="4"/>
  <c r="G3204" i="4"/>
  <c r="G3205" i="4"/>
  <c r="G3206" i="4"/>
  <c r="G3207" i="4"/>
  <c r="G3208" i="4"/>
  <c r="G3209" i="4"/>
  <c r="G3210" i="4"/>
  <c r="G3211" i="4"/>
  <c r="G3212" i="4"/>
  <c r="G3213" i="4"/>
  <c r="G3214" i="4"/>
  <c r="G3215" i="4"/>
  <c r="G3216" i="4"/>
  <c r="G3217" i="4"/>
  <c r="G3218" i="4"/>
  <c r="G3219" i="4"/>
  <c r="G3220" i="4"/>
  <c r="G3221" i="4"/>
  <c r="G3222" i="4"/>
  <c r="G3223" i="4"/>
  <c r="G3224" i="4"/>
  <c r="G3225" i="4"/>
  <c r="G3226" i="4"/>
  <c r="G3227" i="4"/>
  <c r="G3228" i="4"/>
  <c r="G3229" i="4"/>
  <c r="G3230" i="4"/>
  <c r="G3231" i="4"/>
  <c r="G3232" i="4"/>
  <c r="G3233" i="4"/>
  <c r="G3234" i="4"/>
  <c r="G3235" i="4"/>
  <c r="G3236" i="4"/>
  <c r="G3237" i="4"/>
  <c r="G3238" i="4"/>
  <c r="G3239" i="4"/>
  <c r="G3240" i="4"/>
  <c r="G3241" i="4"/>
  <c r="G3242" i="4"/>
  <c r="G3243" i="4"/>
  <c r="G3244" i="4"/>
  <c r="G3245" i="4"/>
  <c r="G3246" i="4"/>
  <c r="G3247" i="4"/>
  <c r="G3248" i="4"/>
  <c r="G3249" i="4"/>
  <c r="G3250" i="4"/>
  <c r="G3251" i="4"/>
  <c r="G3252" i="4"/>
  <c r="G3253" i="4"/>
  <c r="G3254" i="4"/>
  <c r="G3255" i="4"/>
  <c r="G3256" i="4"/>
  <c r="G3257" i="4"/>
  <c r="G3258" i="4"/>
  <c r="G3259" i="4"/>
  <c r="G3260" i="4"/>
  <c r="G3261" i="4"/>
  <c r="G3262" i="4"/>
  <c r="G3263" i="4"/>
  <c r="G3264" i="4"/>
  <c r="G3265" i="4"/>
  <c r="G3266" i="4"/>
  <c r="G3267" i="4"/>
  <c r="G3268" i="4"/>
  <c r="G3269" i="4"/>
  <c r="G3270" i="4"/>
  <c r="G3271" i="4"/>
  <c r="G3272" i="4"/>
  <c r="G3273" i="4"/>
  <c r="G3274" i="4"/>
  <c r="G3275" i="4"/>
  <c r="G3276" i="4"/>
  <c r="G3277" i="4"/>
  <c r="G3278" i="4"/>
  <c r="G3279" i="4"/>
  <c r="G3280" i="4"/>
  <c r="G3281" i="4"/>
  <c r="G3282" i="4"/>
  <c r="G3283" i="4"/>
  <c r="G3284" i="4"/>
  <c r="G3285" i="4"/>
  <c r="G3286" i="4"/>
  <c r="G3287" i="4"/>
  <c r="G3288" i="4"/>
  <c r="G3289" i="4"/>
  <c r="G3290" i="4"/>
  <c r="G3291" i="4"/>
  <c r="G3292" i="4"/>
  <c r="G3293" i="4"/>
  <c r="G3294" i="4"/>
  <c r="G3295" i="4"/>
  <c r="G3296" i="4"/>
  <c r="G3297" i="4"/>
  <c r="G3298" i="4"/>
  <c r="G3299" i="4"/>
  <c r="G3300" i="4"/>
  <c r="G3301" i="4"/>
  <c r="G3302" i="4"/>
  <c r="G3303" i="4"/>
  <c r="G3304" i="4"/>
  <c r="G3305" i="4"/>
  <c r="G3306" i="4"/>
  <c r="G3307" i="4"/>
  <c r="G3308" i="4"/>
  <c r="G3309" i="4"/>
  <c r="G3310" i="4"/>
  <c r="G3311" i="4"/>
  <c r="G3312" i="4"/>
  <c r="G3313" i="4"/>
  <c r="G3314" i="4"/>
  <c r="G3315" i="4"/>
  <c r="G3316" i="4"/>
  <c r="G3317" i="4"/>
  <c r="G3318" i="4"/>
  <c r="G3319" i="4"/>
  <c r="G3320" i="4"/>
  <c r="G3321" i="4"/>
  <c r="G3322" i="4"/>
  <c r="G3323" i="4"/>
  <c r="G3324" i="4"/>
  <c r="G3325" i="4"/>
  <c r="G3326" i="4"/>
  <c r="G3327" i="4"/>
  <c r="G3328" i="4"/>
  <c r="G3329" i="4"/>
  <c r="G3330" i="4"/>
  <c r="G3331" i="4"/>
  <c r="G3332" i="4"/>
  <c r="G3333" i="4"/>
  <c r="G3334" i="4"/>
  <c r="G3335" i="4"/>
  <c r="G3336" i="4"/>
  <c r="G3337" i="4"/>
  <c r="G3338" i="4"/>
  <c r="G3339" i="4"/>
  <c r="G3340" i="4"/>
  <c r="G3341" i="4"/>
  <c r="G3342" i="4"/>
  <c r="G3343" i="4"/>
  <c r="G3344" i="4"/>
  <c r="G3345" i="4"/>
  <c r="G3346" i="4"/>
  <c r="G3347" i="4"/>
  <c r="G3348" i="4"/>
  <c r="G3349" i="4"/>
  <c r="G3350" i="4"/>
  <c r="G3351" i="4"/>
  <c r="G3352" i="4"/>
  <c r="G3353" i="4"/>
  <c r="G3354" i="4"/>
  <c r="G3355" i="4"/>
  <c r="G3356" i="4"/>
  <c r="G3357" i="4"/>
  <c r="G3358" i="4"/>
  <c r="G3359" i="4"/>
  <c r="G3360" i="4"/>
  <c r="G3361" i="4"/>
  <c r="G3362" i="4"/>
  <c r="G3363" i="4"/>
  <c r="G3364" i="4"/>
  <c r="G3365" i="4"/>
  <c r="G3366" i="4"/>
  <c r="G3367" i="4"/>
  <c r="G3368" i="4"/>
  <c r="G3369" i="4"/>
  <c r="G3370" i="4"/>
  <c r="G3371" i="4"/>
  <c r="G3372" i="4"/>
  <c r="G3373" i="4"/>
  <c r="G3374" i="4"/>
  <c r="G3375" i="4"/>
  <c r="G3376" i="4"/>
  <c r="G3377" i="4"/>
  <c r="G3378" i="4"/>
  <c r="G3379" i="4"/>
  <c r="G3380" i="4"/>
  <c r="G3381" i="4"/>
  <c r="G3382" i="4"/>
  <c r="G3383" i="4"/>
  <c r="G3384" i="4"/>
  <c r="G3385" i="4"/>
  <c r="G3386" i="4"/>
  <c r="G3387" i="4"/>
  <c r="G3388" i="4"/>
  <c r="G3389" i="4"/>
  <c r="G3390" i="4"/>
  <c r="G3391" i="4"/>
  <c r="G3392" i="4"/>
  <c r="G3393" i="4"/>
  <c r="G3394" i="4"/>
  <c r="G3395" i="4"/>
  <c r="G3396" i="4"/>
  <c r="G3397" i="4"/>
  <c r="G3398" i="4"/>
  <c r="G3399" i="4"/>
  <c r="G3400" i="4"/>
  <c r="G3401" i="4"/>
  <c r="G3402" i="4"/>
  <c r="G3403" i="4"/>
  <c r="G3404" i="4"/>
  <c r="G3405" i="4"/>
  <c r="G3406" i="4"/>
  <c r="G3407" i="4"/>
  <c r="G3408" i="4"/>
  <c r="G3409" i="4"/>
  <c r="G3410" i="4"/>
  <c r="G3411" i="4"/>
  <c r="G3412" i="4"/>
  <c r="G3413" i="4"/>
  <c r="G3414" i="4"/>
  <c r="G3415" i="4"/>
  <c r="G3416" i="4"/>
  <c r="G3417" i="4"/>
  <c r="G3418" i="4"/>
  <c r="G3419" i="4"/>
  <c r="G3420" i="4"/>
  <c r="G3421" i="4"/>
  <c r="G3422" i="4"/>
  <c r="G3423" i="4"/>
  <c r="G3424" i="4"/>
  <c r="G3425" i="4"/>
  <c r="G3426" i="4"/>
  <c r="G3427" i="4"/>
  <c r="G3428" i="4"/>
  <c r="G3429" i="4"/>
  <c r="G3430" i="4"/>
  <c r="G3431" i="4"/>
  <c r="G3432" i="4"/>
  <c r="G3433" i="4"/>
  <c r="G3434" i="4"/>
  <c r="G3435" i="4"/>
  <c r="G3436" i="4"/>
  <c r="G3437" i="4"/>
  <c r="G3438" i="4"/>
  <c r="G3439" i="4"/>
  <c r="G3440" i="4"/>
  <c r="G3441" i="4"/>
  <c r="G3442" i="4"/>
  <c r="G3443" i="4"/>
  <c r="G3444" i="4"/>
  <c r="G3445" i="4"/>
  <c r="G3446" i="4"/>
  <c r="G3447" i="4"/>
  <c r="G3448" i="4"/>
  <c r="G3449" i="4"/>
  <c r="G3450" i="4"/>
  <c r="G3451" i="4"/>
  <c r="G3452" i="4"/>
  <c r="G3453" i="4"/>
  <c r="G3454" i="4"/>
  <c r="G3455" i="4"/>
  <c r="G3456" i="4"/>
  <c r="G3457" i="4"/>
  <c r="G3458" i="4"/>
  <c r="G3459" i="4"/>
  <c r="G3460" i="4"/>
  <c r="G3461" i="4"/>
  <c r="G3462" i="4"/>
  <c r="G3463" i="4"/>
  <c r="G3464" i="4"/>
  <c r="G3465" i="4"/>
  <c r="G3466" i="4"/>
  <c r="G3467" i="4"/>
  <c r="G3468" i="4"/>
  <c r="G3469" i="4"/>
  <c r="G3470" i="4"/>
  <c r="G3471" i="4"/>
  <c r="G3472" i="4"/>
  <c r="G3473" i="4"/>
  <c r="G3474" i="4"/>
  <c r="G3475" i="4"/>
  <c r="G3476" i="4"/>
  <c r="G3477" i="4"/>
  <c r="G3478" i="4"/>
  <c r="G3479" i="4"/>
  <c r="G3480" i="4"/>
  <c r="G3481" i="4"/>
  <c r="G3482" i="4"/>
  <c r="G3483" i="4"/>
  <c r="G3484" i="4"/>
  <c r="G3485" i="4"/>
  <c r="G3486" i="4"/>
  <c r="G3487" i="4"/>
  <c r="G3488" i="4"/>
  <c r="G3489" i="4"/>
  <c r="G3490" i="4"/>
  <c r="G3491" i="4"/>
  <c r="G3492" i="4"/>
  <c r="G3493" i="4"/>
  <c r="G3494" i="4"/>
  <c r="G3495" i="4"/>
  <c r="G3496" i="4"/>
  <c r="G3497" i="4"/>
  <c r="G3498" i="4"/>
  <c r="G3499" i="4"/>
  <c r="G3500" i="4"/>
  <c r="G3501" i="4"/>
  <c r="G3502" i="4"/>
  <c r="G3503" i="4"/>
  <c r="G3504" i="4"/>
  <c r="G3505" i="4"/>
  <c r="G3506" i="4"/>
  <c r="G3507" i="4"/>
  <c r="G3508" i="4"/>
  <c r="G3509" i="4"/>
  <c r="G3510" i="4"/>
  <c r="G3511" i="4"/>
  <c r="G3512" i="4"/>
  <c r="G3513" i="4"/>
  <c r="G3514" i="4"/>
  <c r="G3515" i="4"/>
  <c r="G3516" i="4"/>
  <c r="G3517" i="4"/>
  <c r="G3518" i="4"/>
  <c r="G3519" i="4"/>
  <c r="G3520" i="4"/>
  <c r="G3521" i="4"/>
  <c r="G3522" i="4"/>
  <c r="G3523" i="4"/>
  <c r="G3524" i="4"/>
  <c r="G3525" i="4"/>
  <c r="G3526" i="4"/>
  <c r="G3527" i="4"/>
  <c r="G3528" i="4"/>
  <c r="G3529" i="4"/>
  <c r="G3530" i="4"/>
  <c r="G3531" i="4"/>
  <c r="G3532" i="4"/>
  <c r="G3533" i="4"/>
  <c r="G3534" i="4"/>
  <c r="G3535" i="4"/>
  <c r="G3536" i="4"/>
  <c r="G3537" i="4"/>
  <c r="G3538" i="4"/>
  <c r="G3539" i="4"/>
  <c r="G3540" i="4"/>
  <c r="G3541" i="4"/>
  <c r="G3542" i="4"/>
  <c r="G3543" i="4"/>
  <c r="G3544" i="4"/>
  <c r="G3545" i="4"/>
  <c r="G3546" i="4"/>
  <c r="G3547" i="4"/>
  <c r="G3548" i="4"/>
  <c r="G3549" i="4"/>
  <c r="G3550" i="4"/>
  <c r="G3551" i="4"/>
  <c r="G3552" i="4"/>
  <c r="G3553" i="4"/>
  <c r="G3554" i="4"/>
  <c r="G3555" i="4"/>
  <c r="G3556" i="4"/>
  <c r="G3557" i="4"/>
  <c r="G3558" i="4"/>
  <c r="G3559" i="4"/>
  <c r="G3560" i="4"/>
  <c r="G3561" i="4"/>
  <c r="G3562" i="4"/>
  <c r="G3563" i="4"/>
  <c r="G3564" i="4"/>
  <c r="G3565" i="4"/>
  <c r="G3566" i="4"/>
  <c r="G3567" i="4"/>
  <c r="G3568" i="4"/>
  <c r="G3569" i="4"/>
  <c r="G3570" i="4"/>
  <c r="G3571" i="4"/>
  <c r="G3572" i="4"/>
  <c r="G3573" i="4"/>
  <c r="G3574" i="4"/>
  <c r="G3575" i="4"/>
  <c r="G3576" i="4"/>
  <c r="G3577" i="4"/>
  <c r="G3578" i="4"/>
  <c r="G3579" i="4"/>
  <c r="G3580" i="4"/>
  <c r="G3581" i="4"/>
  <c r="G3582" i="4"/>
  <c r="G3583" i="4"/>
  <c r="G3584" i="4"/>
  <c r="G3585" i="4"/>
  <c r="G3586" i="4"/>
  <c r="G3587" i="4"/>
  <c r="G3588" i="4"/>
  <c r="G3589" i="4"/>
  <c r="G3590" i="4"/>
  <c r="G3591" i="4"/>
  <c r="G3592" i="4"/>
  <c r="G3593" i="4"/>
  <c r="G3594" i="4"/>
  <c r="G3595" i="4"/>
  <c r="G3596" i="4"/>
  <c r="G3597" i="4"/>
  <c r="G3598" i="4"/>
  <c r="G3599" i="4"/>
  <c r="G3600" i="4"/>
  <c r="G3601" i="4"/>
  <c r="G3602" i="4"/>
  <c r="G3603" i="4"/>
  <c r="G3604" i="4"/>
  <c r="G3605" i="4"/>
  <c r="G3606" i="4"/>
  <c r="G3607" i="4"/>
  <c r="G3608" i="4"/>
  <c r="G3609" i="4"/>
  <c r="G3610" i="4"/>
  <c r="G3611" i="4"/>
  <c r="G3612" i="4"/>
  <c r="G3613" i="4"/>
  <c r="G3614" i="4"/>
  <c r="G3615" i="4"/>
  <c r="G3616" i="4"/>
  <c r="G3617" i="4"/>
  <c r="G3618" i="4"/>
  <c r="G3619" i="4"/>
  <c r="G3620" i="4"/>
  <c r="G3621" i="4"/>
  <c r="G3622" i="4"/>
  <c r="G3623" i="4"/>
  <c r="G3624" i="4"/>
  <c r="G3625" i="4"/>
  <c r="G3626" i="4"/>
  <c r="G3627" i="4"/>
  <c r="G3628" i="4"/>
  <c r="G3629" i="4"/>
  <c r="G3630" i="4"/>
  <c r="G3631" i="4"/>
  <c r="G3632" i="4"/>
  <c r="G3633" i="4"/>
  <c r="G3634" i="4"/>
  <c r="G3635" i="4"/>
  <c r="G3636" i="4"/>
  <c r="G3637" i="4"/>
  <c r="G3638" i="4"/>
  <c r="G3639" i="4"/>
  <c r="G3640" i="4"/>
  <c r="G3641" i="4"/>
  <c r="G3642" i="4"/>
  <c r="G3643" i="4"/>
  <c r="G3644" i="4"/>
  <c r="G3645" i="4"/>
  <c r="G3646" i="4"/>
  <c r="G3647" i="4"/>
  <c r="G3648" i="4"/>
  <c r="G3649" i="4"/>
  <c r="G3650" i="4"/>
  <c r="G3651" i="4"/>
  <c r="G3652" i="4"/>
  <c r="G3653" i="4"/>
  <c r="G3654" i="4"/>
  <c r="G3655" i="4"/>
  <c r="G3656" i="4"/>
  <c r="G3657" i="4"/>
  <c r="G3658" i="4"/>
  <c r="G3659" i="4"/>
  <c r="G3660" i="4"/>
  <c r="G3661" i="4"/>
  <c r="G3662" i="4"/>
  <c r="G3663" i="4"/>
  <c r="G3664" i="4"/>
  <c r="G3665" i="4"/>
  <c r="G3666" i="4"/>
  <c r="G3667" i="4"/>
  <c r="G3668" i="4"/>
  <c r="G3669" i="4"/>
  <c r="G3670" i="4"/>
  <c r="G3671" i="4"/>
  <c r="G3672" i="4"/>
  <c r="G3673" i="4"/>
  <c r="G3674" i="4"/>
  <c r="G3675" i="4"/>
  <c r="G3676" i="4"/>
  <c r="G3677" i="4"/>
  <c r="G3678" i="4"/>
  <c r="G3679" i="4"/>
  <c r="G3680" i="4"/>
  <c r="G3681" i="4"/>
  <c r="G3682" i="4"/>
  <c r="G3683" i="4"/>
  <c r="G3684" i="4"/>
  <c r="G3685" i="4"/>
  <c r="G3686" i="4"/>
  <c r="G3687" i="4"/>
  <c r="G3688" i="4"/>
  <c r="G3689" i="4"/>
  <c r="G3690" i="4"/>
  <c r="G3691" i="4"/>
  <c r="G3692" i="4"/>
  <c r="G3693" i="4"/>
  <c r="G3694" i="4"/>
  <c r="G3695" i="4"/>
  <c r="G3696" i="4"/>
  <c r="G3697" i="4"/>
  <c r="G3698" i="4"/>
  <c r="G3699" i="4"/>
  <c r="G3700" i="4"/>
  <c r="G3701" i="4"/>
  <c r="G3702" i="4"/>
  <c r="G3703" i="4"/>
  <c r="G3704" i="4"/>
  <c r="G3705" i="4"/>
  <c r="G3706" i="4"/>
  <c r="G3707" i="4"/>
  <c r="G3708" i="4"/>
  <c r="G3709" i="4"/>
  <c r="G3710" i="4"/>
  <c r="G3711" i="4"/>
  <c r="G3712" i="4"/>
  <c r="G3713" i="4"/>
  <c r="G3714" i="4"/>
  <c r="G3715" i="4"/>
  <c r="G3716" i="4"/>
  <c r="G3717" i="4"/>
  <c r="G3718" i="4"/>
  <c r="G3719" i="4"/>
  <c r="G3720" i="4"/>
  <c r="G3721" i="4"/>
  <c r="G3722" i="4"/>
  <c r="G3723" i="4"/>
  <c r="G3724" i="4"/>
  <c r="G3725" i="4"/>
  <c r="G3726" i="4"/>
  <c r="G3727" i="4"/>
  <c r="G3728" i="4"/>
  <c r="G3729" i="4"/>
  <c r="G3730" i="4"/>
  <c r="G3731" i="4"/>
  <c r="G3732" i="4"/>
  <c r="G3733" i="4"/>
  <c r="G3734" i="4"/>
  <c r="G3735" i="4"/>
  <c r="G3736" i="4"/>
  <c r="G3737" i="4"/>
  <c r="G3738" i="4"/>
  <c r="G3739" i="4"/>
  <c r="G3740" i="4"/>
  <c r="G3741" i="4"/>
  <c r="G3742" i="4"/>
  <c r="G3743" i="4"/>
  <c r="G3744" i="4"/>
  <c r="G3745" i="4"/>
  <c r="G3746" i="4"/>
  <c r="G3747" i="4"/>
  <c r="G3748" i="4"/>
  <c r="G3749" i="4"/>
  <c r="G3750" i="4"/>
  <c r="G3751" i="4"/>
  <c r="G3752" i="4"/>
  <c r="G3753" i="4"/>
  <c r="G3754" i="4"/>
  <c r="G3755" i="4"/>
  <c r="G3756" i="4"/>
  <c r="G3757" i="4"/>
  <c r="G3758" i="4"/>
  <c r="G3759" i="4"/>
  <c r="G3760" i="4"/>
  <c r="G3761" i="4"/>
  <c r="G3762" i="4"/>
  <c r="G3763" i="4"/>
  <c r="G3764" i="4"/>
  <c r="G3765" i="4"/>
  <c r="G3766" i="4"/>
  <c r="G3767" i="4"/>
  <c r="G3768" i="4"/>
  <c r="G3769" i="4"/>
  <c r="G3770" i="4"/>
  <c r="G3771" i="4"/>
  <c r="G3772" i="4"/>
  <c r="G3773" i="4"/>
  <c r="G3774" i="4"/>
  <c r="G3775" i="4"/>
  <c r="G3776" i="4"/>
  <c r="G3777" i="4"/>
  <c r="G3778" i="4"/>
  <c r="G3779" i="4"/>
  <c r="G3780" i="4"/>
  <c r="G3781" i="4"/>
  <c r="G3782" i="4"/>
  <c r="G3783" i="4"/>
  <c r="G3784" i="4"/>
  <c r="G3785" i="4"/>
  <c r="G3786" i="4"/>
  <c r="G3787" i="4"/>
  <c r="G3788" i="4"/>
  <c r="G3789" i="4"/>
  <c r="G3790" i="4"/>
  <c r="G3791" i="4"/>
  <c r="G3792" i="4"/>
  <c r="G3793" i="4"/>
  <c r="G3794" i="4"/>
  <c r="G3795" i="4"/>
  <c r="G3796" i="4"/>
  <c r="G3797" i="4"/>
  <c r="G3798" i="4"/>
  <c r="G3799" i="4"/>
  <c r="G3800" i="4"/>
  <c r="G3801" i="4"/>
  <c r="G3802" i="4"/>
  <c r="G3803" i="4"/>
  <c r="G3804" i="4"/>
  <c r="G3805" i="4"/>
  <c r="G3806" i="4"/>
  <c r="G3807" i="4"/>
  <c r="G3808" i="4"/>
  <c r="G3809" i="4"/>
  <c r="G3810" i="4"/>
  <c r="G3811" i="4"/>
  <c r="G3812" i="4"/>
  <c r="G3813" i="4"/>
  <c r="G3814" i="4"/>
  <c r="G3815" i="4"/>
  <c r="G3816" i="4"/>
  <c r="G3817" i="4"/>
  <c r="G3818" i="4"/>
  <c r="G3819" i="4"/>
  <c r="G3820" i="4"/>
  <c r="G3821" i="4"/>
  <c r="G3822" i="4"/>
  <c r="G3823" i="4"/>
  <c r="G3824" i="4"/>
  <c r="G3825" i="4"/>
  <c r="G3826" i="4"/>
  <c r="G3827" i="4"/>
  <c r="G3828" i="4"/>
  <c r="G3829" i="4"/>
  <c r="G3830" i="4"/>
  <c r="G3831" i="4"/>
  <c r="G3832" i="4"/>
  <c r="G3833" i="4"/>
  <c r="G3834" i="4"/>
  <c r="G3835" i="4"/>
  <c r="G3836" i="4"/>
  <c r="G3837" i="4"/>
  <c r="G3838" i="4"/>
  <c r="G3839" i="4"/>
  <c r="G3840" i="4"/>
  <c r="G3841" i="4"/>
  <c r="G3842" i="4"/>
  <c r="G3843" i="4"/>
  <c r="G3844" i="4"/>
  <c r="G3845" i="4"/>
  <c r="G3846" i="4"/>
  <c r="G3847" i="4"/>
  <c r="G3848" i="4"/>
  <c r="G3849" i="4"/>
  <c r="G3850" i="4"/>
  <c r="G3851" i="4"/>
  <c r="G3852" i="4"/>
  <c r="G3853" i="4"/>
  <c r="G3854" i="4"/>
  <c r="G3855" i="4"/>
  <c r="G3856" i="4"/>
  <c r="G3857" i="4"/>
  <c r="G3858" i="4"/>
  <c r="G3859" i="4"/>
  <c r="G3860" i="4"/>
  <c r="G3861" i="4"/>
  <c r="G3862" i="4"/>
  <c r="G3863" i="4"/>
  <c r="G3864" i="4"/>
  <c r="G3865" i="4"/>
  <c r="G3866" i="4"/>
  <c r="G3867" i="4"/>
  <c r="G3868" i="4"/>
  <c r="G3869" i="4"/>
  <c r="G3870" i="4"/>
  <c r="G3871" i="4"/>
  <c r="G3872" i="4"/>
  <c r="G3873" i="4"/>
  <c r="G3874" i="4"/>
  <c r="G3875" i="4"/>
  <c r="G3876" i="4"/>
  <c r="G3877" i="4"/>
  <c r="G3878" i="4"/>
  <c r="G3879" i="4"/>
  <c r="G3880" i="4"/>
  <c r="G3881" i="4"/>
  <c r="G3882" i="4"/>
  <c r="G3883" i="4"/>
  <c r="G3884" i="4"/>
  <c r="G3885" i="4"/>
  <c r="G3886" i="4"/>
  <c r="G3887" i="4"/>
  <c r="G3888" i="4"/>
  <c r="G3889" i="4"/>
  <c r="G3890" i="4"/>
  <c r="G3891" i="4"/>
  <c r="G3892" i="4"/>
  <c r="G3893" i="4"/>
  <c r="G3894" i="4"/>
  <c r="G3895" i="4"/>
  <c r="G3896" i="4"/>
  <c r="G3897" i="4"/>
  <c r="G3898" i="4"/>
  <c r="G3899" i="4"/>
  <c r="G3900" i="4"/>
  <c r="G3901" i="4"/>
  <c r="G3902" i="4"/>
  <c r="G3903" i="4"/>
  <c r="G3904" i="4"/>
  <c r="G3905" i="4"/>
  <c r="G3906" i="4"/>
  <c r="G3907" i="4"/>
  <c r="G3908" i="4"/>
  <c r="G3909" i="4"/>
  <c r="G3910" i="4"/>
  <c r="G3911" i="4"/>
  <c r="G3912" i="4"/>
  <c r="G3913" i="4"/>
  <c r="G3914" i="4"/>
  <c r="G3915" i="4"/>
  <c r="G3916" i="4"/>
  <c r="G3917" i="4"/>
  <c r="G3918" i="4"/>
  <c r="G3919" i="4"/>
  <c r="G3920" i="4"/>
  <c r="G3921" i="4"/>
  <c r="G3922" i="4"/>
  <c r="G3923" i="4"/>
  <c r="G3924" i="4"/>
  <c r="G3925" i="4"/>
  <c r="G3926" i="4"/>
  <c r="G3927" i="4"/>
  <c r="G3928" i="4"/>
  <c r="G3929" i="4"/>
  <c r="G3930" i="4"/>
  <c r="G3931" i="4"/>
  <c r="G3932" i="4"/>
  <c r="G3933" i="4"/>
  <c r="G3934" i="4"/>
  <c r="G3935" i="4"/>
  <c r="G3936" i="4"/>
  <c r="G3937" i="4"/>
  <c r="G3938" i="4"/>
  <c r="G3939" i="4"/>
  <c r="G3940" i="4"/>
  <c r="G3941" i="4"/>
  <c r="G3942" i="4"/>
  <c r="G3943" i="4"/>
  <c r="G3944" i="4"/>
  <c r="G3945" i="4"/>
  <c r="G3946" i="4"/>
  <c r="G3947" i="4"/>
  <c r="G3948" i="4"/>
  <c r="G3949" i="4"/>
  <c r="G3950" i="4"/>
  <c r="G3951" i="4"/>
  <c r="G3952" i="4"/>
  <c r="G3953" i="4"/>
  <c r="G3954" i="4"/>
  <c r="G3955" i="4"/>
  <c r="G3956" i="4"/>
  <c r="G3957" i="4"/>
  <c r="G3958" i="4"/>
  <c r="G3959" i="4"/>
  <c r="G3960" i="4"/>
  <c r="G3961" i="4"/>
  <c r="G3962" i="4"/>
  <c r="G3963" i="4"/>
  <c r="G3964" i="4"/>
  <c r="G3965" i="4"/>
  <c r="G3966" i="4"/>
  <c r="G3967" i="4"/>
  <c r="G3968" i="4"/>
  <c r="G3969" i="4"/>
  <c r="G3970" i="4"/>
  <c r="G3971" i="4"/>
  <c r="G3972" i="4"/>
  <c r="G3973" i="4"/>
  <c r="G3974" i="4"/>
  <c r="G3975" i="4"/>
  <c r="G3976" i="4"/>
  <c r="G3977" i="4"/>
  <c r="G3978" i="4"/>
  <c r="G3979" i="4"/>
  <c r="G3980" i="4"/>
  <c r="G3981" i="4"/>
  <c r="G3982" i="4"/>
  <c r="G3983" i="4"/>
  <c r="G3984" i="4"/>
  <c r="G3985" i="4"/>
  <c r="G3986" i="4"/>
  <c r="G3987" i="4"/>
  <c r="G3988" i="4"/>
  <c r="G3989" i="4"/>
  <c r="G3990" i="4"/>
  <c r="G3991" i="4"/>
  <c r="G3992" i="4"/>
  <c r="G3993" i="4"/>
  <c r="G3994" i="4"/>
  <c r="G3995" i="4"/>
  <c r="G3996" i="4"/>
  <c r="G3997" i="4"/>
  <c r="G3998" i="4"/>
  <c r="G3999" i="4"/>
  <c r="G4000" i="4"/>
  <c r="G4001" i="4"/>
  <c r="G4002" i="4"/>
  <c r="G4003" i="4"/>
  <c r="G4004" i="4"/>
  <c r="G4005" i="4"/>
  <c r="G4006" i="4"/>
  <c r="G4007" i="4"/>
  <c r="G4008" i="4"/>
  <c r="G4009" i="4"/>
  <c r="G4010" i="4"/>
  <c r="G4011" i="4"/>
  <c r="G4012" i="4"/>
  <c r="G4013" i="4"/>
  <c r="G4014" i="4"/>
  <c r="G4015" i="4"/>
  <c r="G4016" i="4"/>
  <c r="G4017" i="4"/>
  <c r="G4018" i="4"/>
  <c r="G4019" i="4"/>
  <c r="G4020" i="4"/>
  <c r="G4021" i="4"/>
  <c r="G4022" i="4"/>
  <c r="G4023" i="4"/>
  <c r="G4024" i="4"/>
  <c r="G4025" i="4"/>
  <c r="G4026" i="4"/>
  <c r="G4027" i="4"/>
  <c r="G4028" i="4"/>
  <c r="G4029" i="4"/>
  <c r="G4030" i="4"/>
  <c r="G4031" i="4"/>
  <c r="G4032" i="4"/>
  <c r="G4033" i="4"/>
  <c r="G4034" i="4"/>
  <c r="G4035" i="4"/>
  <c r="G4036" i="4"/>
  <c r="G4037" i="4"/>
  <c r="G4038" i="4"/>
  <c r="G4039" i="4"/>
  <c r="G4040" i="4"/>
  <c r="G4041" i="4"/>
  <c r="G4042" i="4"/>
  <c r="G4043" i="4"/>
  <c r="G4044" i="4"/>
  <c r="G4045" i="4"/>
  <c r="G4046" i="4"/>
  <c r="G4047" i="4"/>
  <c r="G4048" i="4"/>
  <c r="G4049" i="4"/>
  <c r="G4050" i="4"/>
  <c r="G4051" i="4"/>
  <c r="G4052" i="4"/>
  <c r="G4053" i="4"/>
  <c r="G4054" i="4"/>
  <c r="G4055" i="4"/>
  <c r="G4056" i="4"/>
  <c r="G4057" i="4"/>
  <c r="G4058" i="4"/>
  <c r="G4059" i="4"/>
  <c r="G4060" i="4"/>
  <c r="G4061" i="4"/>
  <c r="G4062" i="4"/>
  <c r="G4063" i="4"/>
  <c r="G4064" i="4"/>
  <c r="G4065" i="4"/>
  <c r="G4066" i="4"/>
  <c r="G4067" i="4"/>
  <c r="G4068" i="4"/>
  <c r="G4069" i="4"/>
  <c r="G4070" i="4"/>
  <c r="G4071" i="4"/>
  <c r="G4072" i="4"/>
  <c r="G4073" i="4"/>
  <c r="G4074" i="4"/>
  <c r="G4075" i="4"/>
  <c r="G4076" i="4"/>
  <c r="G4077" i="4"/>
  <c r="G4078" i="4"/>
  <c r="G4079" i="4"/>
  <c r="G4080" i="4"/>
  <c r="G4081" i="4"/>
  <c r="G4082" i="4"/>
  <c r="G4083" i="4"/>
  <c r="G4084" i="4"/>
  <c r="G4085" i="4"/>
  <c r="G4086" i="4"/>
  <c r="G4087" i="4"/>
  <c r="G4088" i="4"/>
  <c r="G4089" i="4"/>
  <c r="G4090" i="4"/>
  <c r="G4091" i="4"/>
  <c r="G4092" i="4"/>
  <c r="G4093" i="4"/>
  <c r="G4094" i="4"/>
  <c r="G4095" i="4"/>
  <c r="G4096" i="4"/>
  <c r="G4097" i="4"/>
  <c r="G4098" i="4"/>
  <c r="G4099" i="4"/>
  <c r="G4100" i="4"/>
  <c r="G4101" i="4"/>
  <c r="G4102" i="4"/>
  <c r="G4103" i="4"/>
  <c r="G4104" i="4"/>
  <c r="G4105" i="4"/>
  <c r="G4106" i="4"/>
  <c r="G4107" i="4"/>
  <c r="G4108" i="4"/>
  <c r="G4109" i="4"/>
  <c r="G4110" i="4"/>
  <c r="G4111" i="4"/>
  <c r="G4112" i="4"/>
  <c r="G4113" i="4"/>
  <c r="G4114" i="4"/>
  <c r="G4115" i="4"/>
  <c r="G4116" i="4"/>
  <c r="G4117" i="4"/>
  <c r="G4118" i="4"/>
  <c r="G4119" i="4"/>
  <c r="G4120" i="4"/>
  <c r="G4121" i="4"/>
  <c r="G4122" i="4"/>
  <c r="G4123" i="4"/>
  <c r="G4124" i="4"/>
  <c r="G4125" i="4"/>
  <c r="G4126" i="4"/>
  <c r="G4127" i="4"/>
  <c r="G4128" i="4"/>
  <c r="G4129" i="4"/>
  <c r="G4130" i="4"/>
  <c r="G4131" i="4"/>
  <c r="G4132" i="4"/>
  <c r="G4133" i="4"/>
  <c r="G4134" i="4"/>
  <c r="G4135" i="4"/>
  <c r="G4136" i="4"/>
  <c r="G4137" i="4"/>
  <c r="G4138" i="4"/>
  <c r="G4139" i="4"/>
  <c r="G4140" i="4"/>
  <c r="G4141" i="4"/>
  <c r="G4142" i="4"/>
  <c r="G4143" i="4"/>
  <c r="G4144" i="4"/>
  <c r="G4145" i="4"/>
  <c r="G4146" i="4"/>
  <c r="G4147" i="4"/>
  <c r="G4148" i="4"/>
  <c r="G4149" i="4"/>
  <c r="G4150" i="4"/>
  <c r="G4151" i="4"/>
  <c r="G4152" i="4"/>
  <c r="G4153" i="4"/>
  <c r="G4154" i="4"/>
  <c r="G4155" i="4"/>
  <c r="G4156" i="4"/>
  <c r="G4157" i="4"/>
  <c r="G4158" i="4"/>
  <c r="G4159" i="4"/>
  <c r="G4160" i="4"/>
  <c r="G4161" i="4"/>
  <c r="G4162" i="4"/>
  <c r="G4163" i="4"/>
  <c r="G4164" i="4"/>
  <c r="G4165" i="4"/>
  <c r="G4166" i="4"/>
  <c r="G4167" i="4"/>
  <c r="G4168" i="4"/>
  <c r="G4169" i="4"/>
  <c r="G4170" i="4"/>
  <c r="G4171" i="4"/>
  <c r="G4172" i="4"/>
  <c r="G4173" i="4"/>
  <c r="G4174" i="4"/>
  <c r="G4175" i="4"/>
  <c r="G4176" i="4"/>
  <c r="G4177" i="4"/>
  <c r="G4178" i="4"/>
  <c r="G4179" i="4"/>
  <c r="G4180" i="4"/>
  <c r="G4181" i="4"/>
  <c r="G4182" i="4"/>
  <c r="G4183" i="4"/>
  <c r="G4184" i="4"/>
  <c r="G4185" i="4"/>
  <c r="G4186" i="4"/>
  <c r="G4187" i="4"/>
  <c r="G4188" i="4"/>
  <c r="G4189" i="4"/>
  <c r="G4190" i="4"/>
  <c r="G4191" i="4"/>
  <c r="G4192" i="4"/>
  <c r="G4193" i="4"/>
  <c r="G4194" i="4"/>
  <c r="G4195" i="4"/>
  <c r="G4196" i="4"/>
  <c r="G4197" i="4"/>
  <c r="G4198" i="4"/>
  <c r="G4199" i="4"/>
  <c r="G4200" i="4"/>
  <c r="G4201" i="4"/>
  <c r="G4202" i="4"/>
  <c r="G4203" i="4"/>
  <c r="G4204" i="4"/>
  <c r="G4205" i="4"/>
  <c r="G4206" i="4"/>
  <c r="G4207" i="4"/>
  <c r="G4208" i="4"/>
  <c r="G4209" i="4"/>
  <c r="G4210" i="4"/>
  <c r="G4211" i="4"/>
  <c r="G4212" i="4"/>
  <c r="G4213" i="4"/>
  <c r="G4214" i="4"/>
  <c r="G4215" i="4"/>
  <c r="G4216" i="4"/>
  <c r="G4217" i="4"/>
  <c r="G4218" i="4"/>
  <c r="G4219" i="4"/>
  <c r="G4220" i="4"/>
  <c r="G4221" i="4"/>
  <c r="G4222" i="4"/>
  <c r="G4223" i="4"/>
  <c r="G4224" i="4"/>
  <c r="G4225" i="4"/>
  <c r="G4226" i="4"/>
  <c r="G4227" i="4"/>
  <c r="G4228" i="4"/>
  <c r="G4229" i="4"/>
  <c r="G4230" i="4"/>
  <c r="G4231" i="4"/>
  <c r="G4232" i="4"/>
  <c r="G4233" i="4"/>
  <c r="G4234" i="4"/>
  <c r="G4235" i="4"/>
  <c r="G4236" i="4"/>
  <c r="G4237" i="4"/>
  <c r="G4238" i="4"/>
  <c r="G4239" i="4"/>
  <c r="G4240" i="4"/>
  <c r="G4241" i="4"/>
  <c r="G4242" i="4"/>
  <c r="G4243" i="4"/>
  <c r="G4244" i="4"/>
  <c r="G4245" i="4"/>
  <c r="G4246" i="4"/>
  <c r="G4247" i="4"/>
  <c r="G4248" i="4"/>
  <c r="G4249" i="4"/>
  <c r="G4250" i="4"/>
  <c r="G4251" i="4"/>
  <c r="G4252" i="4"/>
  <c r="G4253" i="4"/>
  <c r="G4254" i="4"/>
  <c r="G4255" i="4"/>
  <c r="G4256" i="4"/>
  <c r="G4257" i="4"/>
  <c r="G4258" i="4"/>
  <c r="G4259" i="4"/>
  <c r="G4260" i="4"/>
  <c r="G4261" i="4"/>
  <c r="G4262" i="4"/>
  <c r="G4263" i="4"/>
  <c r="G4264" i="4"/>
  <c r="G4265" i="4"/>
  <c r="G4266" i="4"/>
  <c r="G4267" i="4"/>
  <c r="G4268" i="4"/>
  <c r="G4269" i="4"/>
  <c r="G4270" i="4"/>
  <c r="G4271" i="4"/>
  <c r="G4272" i="4"/>
  <c r="G4273" i="4"/>
  <c r="G4274" i="4"/>
  <c r="G4275" i="4"/>
  <c r="G4276" i="4"/>
  <c r="G4277" i="4"/>
  <c r="G4278" i="4"/>
  <c r="G4279" i="4"/>
  <c r="G4280" i="4"/>
  <c r="G4281" i="4"/>
  <c r="G4282" i="4"/>
  <c r="G4283" i="4"/>
  <c r="G4284" i="4"/>
  <c r="G4285" i="4"/>
  <c r="G4286" i="4"/>
  <c r="G4287" i="4"/>
  <c r="G4288" i="4"/>
  <c r="G4289" i="4"/>
  <c r="G4290" i="4"/>
  <c r="G4291" i="4"/>
  <c r="G4292" i="4"/>
  <c r="G4293" i="4"/>
  <c r="G4294" i="4"/>
  <c r="G4295" i="4"/>
  <c r="G4296" i="4"/>
  <c r="G4297" i="4"/>
  <c r="G4298" i="4"/>
  <c r="G4299" i="4"/>
  <c r="G4300" i="4"/>
  <c r="G4301" i="4"/>
  <c r="G4302" i="4"/>
  <c r="G4303" i="4"/>
  <c r="G4304" i="4"/>
  <c r="G4305" i="4"/>
  <c r="G4306" i="4"/>
  <c r="G4307" i="4"/>
  <c r="G4308" i="4"/>
  <c r="G4309" i="4"/>
  <c r="G4310" i="4"/>
  <c r="G4311" i="4"/>
  <c r="G4312" i="4"/>
  <c r="G4313" i="4"/>
  <c r="G4314" i="4"/>
  <c r="G4315" i="4"/>
  <c r="G4316" i="4"/>
  <c r="G4317" i="4"/>
  <c r="G4318" i="4"/>
  <c r="G4319" i="4"/>
  <c r="G4320" i="4"/>
  <c r="G4321" i="4"/>
  <c r="G4322" i="4"/>
  <c r="G4323" i="4"/>
  <c r="G4324" i="4"/>
  <c r="G4325" i="4"/>
  <c r="G4326" i="4"/>
  <c r="G4327" i="4"/>
  <c r="G4328" i="4"/>
  <c r="G4329" i="4"/>
  <c r="G4330" i="4"/>
  <c r="G4331" i="4"/>
  <c r="G4332" i="4"/>
  <c r="G4333" i="4"/>
  <c r="G4334" i="4"/>
  <c r="G4335" i="4"/>
  <c r="G4336" i="4"/>
  <c r="G4337" i="4"/>
  <c r="G4338" i="4"/>
  <c r="G4339" i="4"/>
  <c r="G4340" i="4"/>
  <c r="G4341" i="4"/>
  <c r="G4342" i="4"/>
  <c r="G4343" i="4"/>
  <c r="G4344" i="4"/>
  <c r="G4345" i="4"/>
  <c r="G4346" i="4"/>
  <c r="G4347" i="4"/>
  <c r="G4348" i="4"/>
  <c r="G4349" i="4"/>
  <c r="G4350" i="4"/>
  <c r="G4351" i="4"/>
  <c r="G4352" i="4"/>
  <c r="G4353" i="4"/>
  <c r="G4354" i="4"/>
  <c r="G4355" i="4"/>
  <c r="G4356" i="4"/>
  <c r="G4357" i="4"/>
  <c r="G4358" i="4"/>
  <c r="G4359" i="4"/>
  <c r="G4360" i="4"/>
  <c r="G4361" i="4"/>
  <c r="G4362" i="4"/>
  <c r="G4363" i="4"/>
  <c r="G4364" i="4"/>
  <c r="G4365" i="4"/>
  <c r="G4366" i="4"/>
  <c r="G4367" i="4"/>
  <c r="G4368" i="4"/>
  <c r="G4369" i="4"/>
  <c r="G4370" i="4"/>
  <c r="G4371" i="4"/>
  <c r="G4372" i="4"/>
  <c r="G4373" i="4"/>
  <c r="G4374" i="4"/>
  <c r="G4375" i="4"/>
  <c r="G4376" i="4"/>
  <c r="G4377" i="4"/>
  <c r="G4378" i="4"/>
  <c r="G4379" i="4"/>
  <c r="G4380" i="4"/>
  <c r="G4381" i="4"/>
  <c r="G4382" i="4"/>
  <c r="G4383" i="4"/>
  <c r="G4384" i="4"/>
  <c r="G4385" i="4"/>
  <c r="G4386" i="4"/>
  <c r="G4387" i="4"/>
  <c r="G4388" i="4"/>
  <c r="G4389" i="4"/>
  <c r="G4390" i="4"/>
  <c r="G4391" i="4"/>
  <c r="G4392" i="4"/>
  <c r="G4393" i="4"/>
  <c r="G4394" i="4"/>
  <c r="G4395" i="4"/>
  <c r="G4396" i="4"/>
  <c r="G4397" i="4"/>
  <c r="G4398" i="4"/>
  <c r="G4399" i="4"/>
  <c r="G4400" i="4"/>
  <c r="G4401" i="4"/>
  <c r="G4402" i="4"/>
  <c r="G4403" i="4"/>
  <c r="G4404" i="4"/>
  <c r="G4405" i="4"/>
  <c r="G4406" i="4"/>
  <c r="G4407" i="4"/>
  <c r="G4408" i="4"/>
  <c r="G4409" i="4"/>
  <c r="G4410" i="4"/>
  <c r="G4411" i="4"/>
  <c r="G4412" i="4"/>
  <c r="G4413" i="4"/>
  <c r="G4414" i="4"/>
  <c r="G4415" i="4"/>
  <c r="G4416" i="4"/>
  <c r="G4417" i="4"/>
  <c r="G4418" i="4"/>
  <c r="G4419" i="4"/>
  <c r="G4420" i="4"/>
  <c r="G4421" i="4"/>
  <c r="G4422" i="4"/>
  <c r="G4423" i="4"/>
  <c r="G4424" i="4"/>
  <c r="G4425" i="4"/>
  <c r="G4426" i="4"/>
  <c r="G4427" i="4"/>
  <c r="G4428" i="4"/>
  <c r="G4429" i="4"/>
  <c r="G4430" i="4"/>
  <c r="G4431" i="4"/>
  <c r="G4432" i="4"/>
  <c r="G4433" i="4"/>
  <c r="G4434" i="4"/>
  <c r="G4435" i="4"/>
  <c r="G4436" i="4"/>
  <c r="G4437" i="4"/>
  <c r="G4438" i="4"/>
  <c r="G4439" i="4"/>
  <c r="G4440" i="4"/>
  <c r="G4441" i="4"/>
  <c r="G4442" i="4"/>
  <c r="G4443" i="4"/>
  <c r="G4444" i="4"/>
  <c r="G4445" i="4"/>
  <c r="G4446" i="4"/>
  <c r="G4447" i="4"/>
  <c r="G4448" i="4"/>
  <c r="G4449" i="4"/>
  <c r="G4450" i="4"/>
  <c r="G4451" i="4"/>
  <c r="G4452" i="4"/>
  <c r="G4453" i="4"/>
  <c r="G4454" i="4"/>
  <c r="G4455" i="4"/>
  <c r="G4456" i="4"/>
  <c r="G4457" i="4"/>
  <c r="G4458" i="4"/>
  <c r="G4459" i="4"/>
  <c r="G4460" i="4"/>
  <c r="G4461" i="4"/>
  <c r="G4462" i="4"/>
  <c r="G4463" i="4"/>
  <c r="G4464" i="4"/>
  <c r="G4465" i="4"/>
  <c r="G4466" i="4"/>
  <c r="G4467" i="4"/>
  <c r="G4468" i="4"/>
  <c r="G4469" i="4"/>
  <c r="G4470" i="4"/>
  <c r="G4471" i="4"/>
  <c r="G4472" i="4"/>
  <c r="G4473" i="4"/>
  <c r="G4474" i="4"/>
  <c r="G4475" i="4"/>
  <c r="G4476" i="4"/>
  <c r="G4477" i="4"/>
  <c r="G4478" i="4"/>
  <c r="G4479" i="4"/>
  <c r="G4480" i="4"/>
  <c r="G4481" i="4"/>
  <c r="G4482" i="4"/>
  <c r="G4483" i="4"/>
  <c r="G4484" i="4"/>
  <c r="G4485" i="4"/>
  <c r="G4486" i="4"/>
  <c r="G4487" i="4"/>
  <c r="G4488" i="4"/>
  <c r="G4489" i="4"/>
  <c r="G4490" i="4"/>
  <c r="G4491" i="4"/>
  <c r="G4492" i="4"/>
  <c r="G4493" i="4"/>
  <c r="G4494" i="4"/>
  <c r="G4495" i="4"/>
  <c r="G4496" i="4"/>
  <c r="G4497" i="4"/>
  <c r="G4498" i="4"/>
  <c r="G4499" i="4"/>
  <c r="G4500" i="4"/>
  <c r="G4501" i="4"/>
  <c r="G4502" i="4"/>
  <c r="G4503" i="4"/>
  <c r="G4504" i="4"/>
  <c r="G4505" i="4"/>
  <c r="G4506" i="4"/>
  <c r="G4507" i="4"/>
  <c r="G4508" i="4"/>
  <c r="G4509" i="4"/>
  <c r="G4510" i="4"/>
  <c r="G4511" i="4"/>
  <c r="G4512" i="4"/>
  <c r="G4513" i="4"/>
  <c r="G4514" i="4"/>
  <c r="G4515" i="4"/>
  <c r="G4516" i="4"/>
  <c r="G4517" i="4"/>
  <c r="G4518" i="4"/>
  <c r="G4519" i="4"/>
  <c r="G4520" i="4"/>
  <c r="G4521" i="4"/>
  <c r="G4522" i="4"/>
  <c r="G4523" i="4"/>
  <c r="G4524" i="4"/>
  <c r="G4525" i="4"/>
  <c r="G4526" i="4"/>
  <c r="G4527" i="4"/>
  <c r="G4528" i="4"/>
  <c r="G4529" i="4"/>
  <c r="G4530" i="4"/>
  <c r="G4531" i="4"/>
  <c r="G4532" i="4"/>
  <c r="G4533" i="4"/>
  <c r="G4534" i="4"/>
  <c r="G4535" i="4"/>
  <c r="G4536" i="4"/>
  <c r="G4537" i="4"/>
  <c r="G4538" i="4"/>
  <c r="G4539" i="4"/>
  <c r="G4540" i="4"/>
  <c r="G4541" i="4"/>
  <c r="G4542" i="4"/>
  <c r="G4543" i="4"/>
  <c r="G4544" i="4"/>
  <c r="G4545" i="4"/>
  <c r="G4546" i="4"/>
  <c r="G4547" i="4"/>
  <c r="G4548" i="4"/>
  <c r="G4549" i="4"/>
  <c r="G4550" i="4"/>
  <c r="G4551" i="4"/>
  <c r="G4552" i="4"/>
  <c r="G4553" i="4"/>
  <c r="G4554" i="4"/>
  <c r="G4555" i="4"/>
  <c r="G4556" i="4"/>
  <c r="G4557" i="4"/>
  <c r="G4558" i="4"/>
  <c r="G4559" i="4"/>
  <c r="G4560" i="4"/>
  <c r="G4561" i="4"/>
  <c r="G4562" i="4"/>
  <c r="G4563" i="4"/>
  <c r="G4564" i="4"/>
  <c r="G4565" i="4"/>
  <c r="G4566" i="4"/>
  <c r="G4567" i="4"/>
  <c r="G4568" i="4"/>
  <c r="G4569" i="4"/>
  <c r="G4570" i="4"/>
  <c r="G4571" i="4"/>
  <c r="G4572" i="4"/>
  <c r="G4573" i="4"/>
  <c r="G4574" i="4"/>
  <c r="G4575" i="4"/>
  <c r="G4576" i="4"/>
  <c r="G4577" i="4"/>
  <c r="G4578" i="4"/>
  <c r="G4579" i="4"/>
  <c r="G4580" i="4"/>
  <c r="G4581" i="4"/>
  <c r="G4582" i="4"/>
  <c r="G4583" i="4"/>
  <c r="G4584" i="4"/>
  <c r="G4585" i="4"/>
  <c r="G4586" i="4"/>
  <c r="G4587" i="4"/>
  <c r="G4588" i="4"/>
  <c r="G4589" i="4"/>
  <c r="G4590" i="4"/>
  <c r="G4591" i="4"/>
  <c r="G4592" i="4"/>
  <c r="G4593" i="4"/>
  <c r="G4594" i="4"/>
  <c r="G4595" i="4"/>
  <c r="G4596" i="4"/>
  <c r="G4597" i="4"/>
  <c r="G4598" i="4"/>
  <c r="G4599" i="4"/>
  <c r="G4600" i="4"/>
  <c r="G4601" i="4"/>
  <c r="G4602" i="4"/>
  <c r="G4603" i="4"/>
  <c r="G4604" i="4"/>
  <c r="G4605" i="4"/>
  <c r="G4606" i="4"/>
  <c r="G4607" i="4"/>
  <c r="G4608" i="4"/>
  <c r="G4609" i="4"/>
  <c r="G4610" i="4"/>
  <c r="G4611" i="4"/>
  <c r="G4612" i="4"/>
  <c r="G4613" i="4"/>
  <c r="G4614" i="4"/>
  <c r="G4615" i="4"/>
  <c r="G4616" i="4"/>
  <c r="G4617" i="4"/>
  <c r="G4618" i="4"/>
  <c r="G4619" i="4"/>
  <c r="G4620" i="4"/>
  <c r="G4621" i="4"/>
  <c r="G4622" i="4"/>
  <c r="G4623" i="4"/>
  <c r="G4624" i="4"/>
  <c r="G4625" i="4"/>
  <c r="G4626" i="4"/>
  <c r="G4627" i="4"/>
  <c r="G4628" i="4"/>
  <c r="G4629" i="4"/>
  <c r="G4630" i="4"/>
  <c r="G4631" i="4"/>
  <c r="G4632" i="4"/>
  <c r="G4633" i="4"/>
  <c r="G4634" i="4"/>
  <c r="G4635" i="4"/>
  <c r="G4636" i="4"/>
  <c r="G4637" i="4"/>
  <c r="G4638" i="4"/>
  <c r="G4639" i="4"/>
  <c r="G4640" i="4"/>
  <c r="G4641" i="4"/>
  <c r="G4642" i="4"/>
  <c r="G4643" i="4"/>
  <c r="G4644" i="4"/>
  <c r="G4645" i="4"/>
  <c r="G4646" i="4"/>
  <c r="G4647" i="4"/>
  <c r="G4648" i="4"/>
  <c r="G4649" i="4"/>
  <c r="G4650" i="4"/>
  <c r="G4651" i="4"/>
  <c r="G4652" i="4"/>
  <c r="G4653" i="4"/>
  <c r="G4654" i="4"/>
  <c r="G4655" i="4"/>
  <c r="G4656" i="4"/>
  <c r="G4657" i="4"/>
  <c r="G4658" i="4"/>
  <c r="G4659" i="4"/>
  <c r="G4660" i="4"/>
  <c r="G4661" i="4"/>
  <c r="G4662" i="4"/>
  <c r="G4663" i="4"/>
  <c r="G4664" i="4"/>
  <c r="G4665" i="4"/>
  <c r="G4666" i="4"/>
  <c r="G4667" i="4"/>
  <c r="G4668" i="4"/>
  <c r="G4669" i="4"/>
  <c r="G4670" i="4"/>
  <c r="G4671" i="4"/>
  <c r="G4672" i="4"/>
  <c r="G4673" i="4"/>
  <c r="G4674" i="4"/>
  <c r="G4675" i="4"/>
  <c r="G4676" i="4"/>
  <c r="G4677" i="4"/>
  <c r="G4678" i="4"/>
  <c r="G4679" i="4"/>
  <c r="G4680" i="4"/>
  <c r="G4681" i="4"/>
  <c r="G4682" i="4"/>
  <c r="G4683" i="4"/>
  <c r="G4684" i="4"/>
  <c r="G4685" i="4"/>
  <c r="G4686" i="4"/>
  <c r="G4687" i="4"/>
  <c r="G4688" i="4"/>
  <c r="G4689" i="4"/>
  <c r="G4690" i="4"/>
  <c r="G4691" i="4"/>
  <c r="G4692" i="4"/>
  <c r="G4693" i="4"/>
  <c r="G4694" i="4"/>
  <c r="G4695" i="4"/>
  <c r="G4696" i="4"/>
  <c r="G4697" i="4"/>
  <c r="G4698" i="4"/>
  <c r="G4699" i="4"/>
  <c r="G4700" i="4"/>
  <c r="G4701" i="4"/>
  <c r="G4702" i="4"/>
  <c r="G4703" i="4"/>
  <c r="G4704" i="4"/>
  <c r="G4705" i="4"/>
  <c r="G4706" i="4"/>
  <c r="G4707" i="4"/>
  <c r="G4708" i="4"/>
  <c r="G4709" i="4"/>
  <c r="G4710" i="4"/>
  <c r="G4711" i="4"/>
  <c r="G4712" i="4"/>
  <c r="G4713" i="4"/>
  <c r="G4714" i="4"/>
  <c r="G4715" i="4"/>
  <c r="G4716" i="4"/>
  <c r="G4717" i="4"/>
  <c r="G4718" i="4"/>
  <c r="G4719" i="4"/>
  <c r="G4720" i="4"/>
  <c r="G4721" i="4"/>
  <c r="G4722" i="4"/>
  <c r="G4723" i="4"/>
  <c r="G4724" i="4"/>
  <c r="G4725" i="4"/>
  <c r="G4726" i="4"/>
  <c r="G4727" i="4"/>
  <c r="G4728" i="4"/>
  <c r="G4729" i="4"/>
  <c r="G4730" i="4"/>
  <c r="G4731" i="4"/>
  <c r="G4732" i="4"/>
  <c r="G4733" i="4"/>
  <c r="G4734" i="4"/>
  <c r="G4735" i="4"/>
  <c r="G4736" i="4"/>
  <c r="G4737" i="4"/>
  <c r="G4738" i="4"/>
  <c r="G4739" i="4"/>
  <c r="G4740" i="4"/>
  <c r="G4741" i="4"/>
  <c r="G4742" i="4"/>
  <c r="G4743" i="4"/>
  <c r="G4744" i="4"/>
  <c r="G4745" i="4"/>
  <c r="G4746" i="4"/>
  <c r="G4747" i="4"/>
  <c r="G4748" i="4"/>
  <c r="G4749" i="4"/>
  <c r="G4750" i="4"/>
  <c r="G4751" i="4"/>
  <c r="G4752" i="4"/>
  <c r="G4753" i="4"/>
  <c r="G4754" i="4"/>
  <c r="G4755" i="4"/>
  <c r="G4756" i="4"/>
  <c r="G4757" i="4"/>
  <c r="G4758" i="4"/>
  <c r="G4759" i="4"/>
  <c r="G4760" i="4"/>
  <c r="G4761" i="4"/>
  <c r="G4762" i="4"/>
  <c r="G4763" i="4"/>
  <c r="G4764" i="4"/>
  <c r="G4765" i="4"/>
  <c r="G4766" i="4"/>
  <c r="G4767" i="4"/>
  <c r="G4768" i="4"/>
  <c r="G4769" i="4"/>
  <c r="G4770" i="4"/>
  <c r="G4771" i="4"/>
  <c r="G4772" i="4"/>
  <c r="G4773" i="4"/>
  <c r="G4774" i="4"/>
  <c r="G4775" i="4"/>
  <c r="G4776" i="4"/>
  <c r="G4777" i="4"/>
  <c r="G4778" i="4"/>
  <c r="G4779" i="4"/>
  <c r="G4780" i="4"/>
  <c r="G4781" i="4"/>
  <c r="G4782" i="4"/>
  <c r="G4783" i="4"/>
  <c r="G4784" i="4"/>
  <c r="G4785" i="4"/>
  <c r="G4786" i="4"/>
  <c r="G4787" i="4"/>
  <c r="G4788" i="4"/>
  <c r="G4789" i="4"/>
  <c r="G4790" i="4"/>
  <c r="G4791" i="4"/>
  <c r="G4792" i="4"/>
  <c r="G4793" i="4"/>
  <c r="G4794" i="4"/>
  <c r="G4795" i="4"/>
  <c r="G4796" i="4"/>
  <c r="G4797" i="4"/>
  <c r="G4798" i="4"/>
  <c r="G4799" i="4"/>
  <c r="G4800" i="4"/>
  <c r="G4801" i="4"/>
  <c r="G4802" i="4"/>
  <c r="G4803" i="4"/>
  <c r="G4804" i="4"/>
  <c r="G4805" i="4"/>
  <c r="G4806" i="4"/>
  <c r="G4807" i="4"/>
  <c r="G4808" i="4"/>
  <c r="G4809" i="4"/>
  <c r="G4810" i="4"/>
  <c r="G4811" i="4"/>
  <c r="G4812" i="4"/>
  <c r="G4813" i="4"/>
  <c r="G4814" i="4"/>
  <c r="G4815" i="4"/>
  <c r="G4816" i="4"/>
  <c r="G4817" i="4"/>
  <c r="G4818" i="4"/>
  <c r="G4819" i="4"/>
  <c r="G4820" i="4"/>
  <c r="G4821" i="4"/>
  <c r="G4822" i="4"/>
  <c r="G4823" i="4"/>
  <c r="G4824" i="4"/>
  <c r="G4825" i="4"/>
  <c r="G4826" i="4"/>
  <c r="G4827" i="4"/>
  <c r="G4828" i="4"/>
  <c r="G4829" i="4"/>
  <c r="G4830" i="4"/>
  <c r="G4831" i="4"/>
  <c r="G4832" i="4"/>
  <c r="G4833" i="4"/>
  <c r="G4834" i="4"/>
  <c r="G4835" i="4"/>
  <c r="G4836" i="4"/>
  <c r="G4837" i="4"/>
  <c r="G4838" i="4"/>
  <c r="G4839" i="4"/>
  <c r="G4840" i="4"/>
  <c r="G4841" i="4"/>
  <c r="G4842" i="4"/>
  <c r="G4843" i="4"/>
  <c r="G4844" i="4"/>
  <c r="G4845" i="4"/>
  <c r="G4846" i="4"/>
  <c r="G4847" i="4"/>
  <c r="G4848" i="4"/>
  <c r="G4849" i="4"/>
  <c r="G4850" i="4"/>
  <c r="G4851" i="4"/>
  <c r="G4852" i="4"/>
  <c r="G4853" i="4"/>
  <c r="G4854" i="4"/>
  <c r="G4855" i="4"/>
  <c r="G4856" i="4"/>
  <c r="G4857" i="4"/>
  <c r="G4858" i="4"/>
  <c r="G4859" i="4"/>
  <c r="G4860" i="4"/>
  <c r="G4861" i="4"/>
  <c r="G4862" i="4"/>
  <c r="G4863" i="4"/>
  <c r="G4864" i="4"/>
  <c r="G4865" i="4"/>
  <c r="G4866" i="4"/>
  <c r="G4867" i="4"/>
  <c r="G4868" i="4"/>
  <c r="G4869" i="4"/>
  <c r="G4870" i="4"/>
  <c r="G4871" i="4"/>
  <c r="G4872" i="4"/>
  <c r="G4873" i="4"/>
  <c r="G4874" i="4"/>
  <c r="G4875" i="4"/>
  <c r="G4876" i="4"/>
  <c r="G4877" i="4"/>
  <c r="G4878" i="4"/>
  <c r="G4879" i="4"/>
  <c r="G4880" i="4"/>
  <c r="G4881" i="4"/>
  <c r="G4882" i="4"/>
  <c r="G4883" i="4"/>
  <c r="G4884" i="4"/>
  <c r="G4885" i="4"/>
  <c r="G4886" i="4"/>
  <c r="G4887" i="4"/>
  <c r="G4888" i="4"/>
  <c r="G4889" i="4"/>
  <c r="G4890" i="4"/>
  <c r="G4891" i="4"/>
  <c r="G4892" i="4"/>
  <c r="G4893" i="4"/>
  <c r="G4894" i="4"/>
  <c r="G4895" i="4"/>
  <c r="G4896" i="4"/>
  <c r="G4897" i="4"/>
  <c r="G4898" i="4"/>
  <c r="G4899" i="4"/>
  <c r="G4900" i="4"/>
  <c r="G4901" i="4"/>
  <c r="G4902" i="4"/>
  <c r="G4903" i="4"/>
  <c r="G4904" i="4"/>
  <c r="G4905" i="4"/>
  <c r="G4906" i="4"/>
  <c r="G4907" i="4"/>
  <c r="G4908" i="4"/>
  <c r="G4909" i="4"/>
  <c r="G4910" i="4"/>
  <c r="G4911" i="4"/>
  <c r="G4912" i="4"/>
  <c r="G4913" i="4"/>
  <c r="G4914" i="4"/>
  <c r="G4915" i="4"/>
  <c r="G4916" i="4"/>
  <c r="G4917" i="4"/>
  <c r="G4918" i="4"/>
  <c r="G4919" i="4"/>
  <c r="G4920" i="4"/>
  <c r="G4921" i="4"/>
  <c r="G4922" i="4"/>
  <c r="G4923" i="4"/>
  <c r="G4924" i="4"/>
  <c r="G4925" i="4"/>
  <c r="G4926" i="4"/>
  <c r="G4927" i="4"/>
  <c r="G4928" i="4"/>
  <c r="G4929" i="4"/>
  <c r="G4930" i="4"/>
  <c r="G4931" i="4"/>
  <c r="G4932" i="4"/>
  <c r="G4933" i="4"/>
  <c r="G4934" i="4"/>
  <c r="G4935" i="4"/>
  <c r="G4936" i="4"/>
  <c r="G4937" i="4"/>
  <c r="G4938" i="4"/>
  <c r="G4939" i="4"/>
  <c r="G4940" i="4"/>
  <c r="G4941" i="4"/>
  <c r="G4942" i="4"/>
  <c r="G4943" i="4"/>
  <c r="G4944" i="4"/>
  <c r="G4945" i="4"/>
  <c r="G4946" i="4"/>
  <c r="G4947" i="4"/>
  <c r="G4948" i="4"/>
  <c r="G4949" i="4"/>
  <c r="G4950" i="4"/>
  <c r="G4951" i="4"/>
  <c r="G4952" i="4"/>
  <c r="G4953" i="4"/>
  <c r="G4954" i="4"/>
  <c r="G4955" i="4"/>
  <c r="G4956" i="4"/>
  <c r="G4957" i="4"/>
  <c r="G4958" i="4"/>
  <c r="G4959" i="4"/>
  <c r="G4960" i="4"/>
  <c r="G4961" i="4"/>
  <c r="G4962" i="4"/>
  <c r="G4963" i="4"/>
  <c r="G4964" i="4"/>
  <c r="G4965" i="4"/>
  <c r="G4966" i="4"/>
  <c r="G4967" i="4"/>
  <c r="G4968" i="4"/>
  <c r="G4969" i="4"/>
  <c r="G4970" i="4"/>
  <c r="G4971" i="4"/>
  <c r="G4972" i="4"/>
  <c r="G4973" i="4"/>
  <c r="G4974" i="4"/>
  <c r="G4975" i="4"/>
  <c r="G4976" i="4"/>
  <c r="G4977" i="4"/>
  <c r="G4978" i="4"/>
  <c r="G4979" i="4"/>
  <c r="G4980" i="4"/>
  <c r="G4981" i="4"/>
  <c r="G4982" i="4"/>
  <c r="G4983" i="4"/>
  <c r="G4984" i="4"/>
  <c r="G4985" i="4"/>
  <c r="G4986" i="4"/>
  <c r="G4987" i="4"/>
  <c r="G4988" i="4"/>
  <c r="G4989" i="4"/>
  <c r="G4990" i="4"/>
  <c r="G4991" i="4"/>
  <c r="G4992" i="4"/>
  <c r="G4993" i="4"/>
  <c r="G4994" i="4"/>
  <c r="G4995" i="4"/>
  <c r="G4996" i="4"/>
  <c r="G4997" i="4"/>
  <c r="G4998" i="4"/>
  <c r="G4999" i="4"/>
  <c r="G5000" i="4"/>
  <c r="G5001" i="4"/>
  <c r="G5002" i="4"/>
  <c r="G5003" i="4"/>
  <c r="G5004" i="4"/>
  <c r="G5005" i="4"/>
  <c r="G5006" i="4"/>
  <c r="G5007" i="4"/>
  <c r="G5008" i="4"/>
  <c r="G5009" i="4"/>
  <c r="G5010" i="4"/>
  <c r="G5011" i="4"/>
  <c r="G5012" i="4"/>
  <c r="G5013" i="4"/>
  <c r="G5014" i="4"/>
  <c r="G5015" i="4"/>
  <c r="G5016" i="4"/>
  <c r="G5017" i="4"/>
  <c r="G5018" i="4"/>
  <c r="G5019" i="4"/>
  <c r="G5020" i="4"/>
  <c r="G5021" i="4"/>
  <c r="G5022" i="4"/>
  <c r="G5023" i="4"/>
  <c r="G5024" i="4"/>
  <c r="G5025" i="4"/>
  <c r="G5026" i="4"/>
  <c r="G5027" i="4"/>
  <c r="G5028" i="4"/>
  <c r="G5029" i="4"/>
  <c r="G5030" i="4"/>
  <c r="G5031" i="4"/>
  <c r="G5032" i="4"/>
  <c r="G5033" i="4"/>
  <c r="G5034" i="4"/>
  <c r="G5035" i="4"/>
  <c r="G5036" i="4"/>
  <c r="G5037" i="4"/>
  <c r="G5038" i="4"/>
  <c r="G5039" i="4"/>
  <c r="G5040" i="4"/>
  <c r="G5041" i="4"/>
  <c r="G5042" i="4"/>
  <c r="G5043" i="4"/>
  <c r="G5044" i="4"/>
  <c r="G5045" i="4"/>
  <c r="G5046" i="4"/>
  <c r="G5047" i="4"/>
  <c r="G5048" i="4"/>
  <c r="G5049" i="4"/>
  <c r="G5050" i="4"/>
  <c r="G5051" i="4"/>
  <c r="G5052" i="4"/>
  <c r="G5053" i="4"/>
  <c r="G5054" i="4"/>
  <c r="G5055" i="4"/>
  <c r="G5056" i="4"/>
  <c r="G5057" i="4"/>
  <c r="G5058" i="4"/>
  <c r="G5059" i="4"/>
  <c r="G5060" i="4"/>
  <c r="G5061" i="4"/>
  <c r="G5062" i="4"/>
  <c r="G5063" i="4"/>
  <c r="G5064" i="4"/>
  <c r="G5065" i="4"/>
  <c r="G5066" i="4"/>
  <c r="G5067" i="4"/>
  <c r="G5068" i="4"/>
  <c r="G5069" i="4"/>
  <c r="G5070" i="4"/>
  <c r="G5071" i="4"/>
  <c r="G5072" i="4"/>
  <c r="G5073" i="4"/>
  <c r="G5074" i="4"/>
  <c r="G5075" i="4"/>
  <c r="G5076" i="4"/>
  <c r="G5077" i="4"/>
  <c r="G5078" i="4"/>
  <c r="G5079" i="4"/>
  <c r="G5080" i="4"/>
  <c r="G5081" i="4"/>
  <c r="G5082" i="4"/>
  <c r="G5083" i="4"/>
  <c r="G5084" i="4"/>
  <c r="G5085" i="4"/>
  <c r="G5086" i="4"/>
  <c r="G5087" i="4"/>
  <c r="G5088" i="4"/>
  <c r="G5089" i="4"/>
  <c r="G5090" i="4"/>
  <c r="G5091" i="4"/>
  <c r="G5092" i="4"/>
  <c r="G5093" i="4"/>
  <c r="G5094" i="4"/>
  <c r="G5095" i="4"/>
  <c r="G5096" i="4"/>
  <c r="G5097" i="4"/>
  <c r="G5098" i="4"/>
  <c r="G5099" i="4"/>
  <c r="G5100" i="4"/>
  <c r="G5101" i="4"/>
  <c r="G5102" i="4"/>
  <c r="G5103" i="4"/>
  <c r="G5104" i="4"/>
  <c r="G5105" i="4"/>
  <c r="G5106" i="4"/>
  <c r="G5107" i="4"/>
  <c r="G5108" i="4"/>
  <c r="G5109" i="4"/>
  <c r="G5110" i="4"/>
  <c r="G5111" i="4"/>
  <c r="G5112" i="4"/>
  <c r="G5113" i="4"/>
  <c r="G5114" i="4"/>
  <c r="G5115" i="4"/>
  <c r="G5116" i="4"/>
  <c r="G5117" i="4"/>
  <c r="G5118" i="4"/>
  <c r="G5119" i="4"/>
  <c r="G5120" i="4"/>
  <c r="G5121" i="4"/>
  <c r="G5122" i="4"/>
  <c r="G5123" i="4"/>
  <c r="G5124" i="4"/>
  <c r="G5125" i="4"/>
  <c r="G5126" i="4"/>
  <c r="G5127" i="4"/>
  <c r="G5128" i="4"/>
  <c r="G5129" i="4"/>
  <c r="G5130" i="4"/>
  <c r="G5131" i="4"/>
  <c r="G5132" i="4"/>
  <c r="G5133" i="4"/>
  <c r="G5134" i="4"/>
  <c r="G5135" i="4"/>
  <c r="G5136" i="4"/>
  <c r="G5137" i="4"/>
  <c r="G5138" i="4"/>
  <c r="G5139" i="4"/>
  <c r="G5140" i="4"/>
  <c r="G5141" i="4"/>
  <c r="G5142" i="4"/>
  <c r="G5143" i="4"/>
  <c r="G5144" i="4"/>
  <c r="G5145" i="4"/>
  <c r="G5146" i="4"/>
  <c r="G5147" i="4"/>
  <c r="G5148" i="4"/>
  <c r="G5149" i="4"/>
  <c r="G5150" i="4"/>
  <c r="G5151" i="4"/>
  <c r="G5152" i="4"/>
  <c r="G5153" i="4"/>
  <c r="G5154" i="4"/>
  <c r="G5155" i="4"/>
  <c r="G5156" i="4"/>
  <c r="G5157" i="4"/>
  <c r="G5158" i="4"/>
  <c r="G5159" i="4"/>
  <c r="G5160" i="4"/>
  <c r="G5161" i="4"/>
  <c r="G5162" i="4"/>
  <c r="G5163" i="4"/>
  <c r="G5164" i="4"/>
  <c r="G5165" i="4"/>
  <c r="G5166" i="4"/>
  <c r="G5167" i="4"/>
  <c r="G5168" i="4"/>
  <c r="G5169" i="4"/>
  <c r="G5170" i="4"/>
  <c r="G5171" i="4"/>
  <c r="G5172" i="4"/>
  <c r="G5173" i="4"/>
  <c r="G5174" i="4"/>
  <c r="G5175" i="4"/>
  <c r="G5176" i="4"/>
  <c r="G5177" i="4"/>
  <c r="G5178" i="4"/>
  <c r="G5179" i="4"/>
  <c r="G5180" i="4"/>
  <c r="G5181" i="4"/>
  <c r="G5182" i="4"/>
  <c r="G5183" i="4"/>
  <c r="G5184" i="4"/>
  <c r="G5185" i="4"/>
  <c r="G5186" i="4"/>
  <c r="G5187" i="4"/>
  <c r="G5188" i="4"/>
  <c r="G5189" i="4"/>
  <c r="G5190" i="4"/>
  <c r="G5191" i="4"/>
  <c r="G5192" i="4"/>
  <c r="G5193" i="4"/>
  <c r="G5194" i="4"/>
  <c r="G5195" i="4"/>
  <c r="G5196" i="4"/>
  <c r="G5197" i="4"/>
  <c r="G5198" i="4"/>
  <c r="G5199" i="4"/>
  <c r="G5200" i="4"/>
  <c r="G5201" i="4"/>
  <c r="G5202" i="4"/>
  <c r="G5203" i="4"/>
  <c r="G5204" i="4"/>
  <c r="G5205" i="4"/>
  <c r="G5206" i="4"/>
  <c r="G5207" i="4"/>
  <c r="G5208" i="4"/>
  <c r="G5209" i="4"/>
  <c r="G5210" i="4"/>
  <c r="G5211" i="4"/>
  <c r="G5212" i="4"/>
  <c r="G5213" i="4"/>
  <c r="G5214" i="4"/>
  <c r="G5215" i="4"/>
  <c r="G5216" i="4"/>
  <c r="G5217" i="4"/>
  <c r="G5218" i="4"/>
  <c r="G5219" i="4"/>
  <c r="G5220" i="4"/>
  <c r="G5221" i="4"/>
  <c r="G5222" i="4"/>
  <c r="G5223" i="4"/>
  <c r="G5224" i="4"/>
  <c r="G5225" i="4"/>
  <c r="G5226" i="4"/>
  <c r="G5227" i="4"/>
  <c r="G5228" i="4"/>
  <c r="G5229" i="4"/>
  <c r="G5230" i="4"/>
  <c r="G5231" i="4"/>
  <c r="G5232" i="4"/>
  <c r="G5233" i="4"/>
  <c r="G5234" i="4"/>
  <c r="G5235" i="4"/>
  <c r="G5236" i="4"/>
  <c r="G5237" i="4"/>
  <c r="G5238" i="4"/>
  <c r="G5239" i="4"/>
  <c r="G5240" i="4"/>
  <c r="G5241" i="4"/>
  <c r="G5242" i="4"/>
  <c r="G5243" i="4"/>
  <c r="G5244" i="4"/>
  <c r="G5245" i="4"/>
  <c r="G5246" i="4"/>
  <c r="G5247" i="4"/>
  <c r="G5248" i="4"/>
  <c r="G5249" i="4"/>
  <c r="G5250" i="4"/>
  <c r="G5251" i="4"/>
  <c r="G5252" i="4"/>
  <c r="G5253" i="4"/>
  <c r="G5254" i="4"/>
  <c r="G5255" i="4"/>
  <c r="G5256" i="4"/>
  <c r="G5257" i="4"/>
  <c r="G5258" i="4"/>
  <c r="G5259" i="4"/>
  <c r="G5260" i="4"/>
  <c r="G5261" i="4"/>
  <c r="G5262" i="4"/>
  <c r="G5263" i="4"/>
  <c r="G5264" i="4"/>
  <c r="G5265" i="4"/>
  <c r="G5266" i="4"/>
  <c r="G5267" i="4"/>
  <c r="G5268" i="4"/>
  <c r="G5269" i="4"/>
  <c r="G5270" i="4"/>
  <c r="G5271" i="4"/>
  <c r="G5272" i="4"/>
  <c r="G5273" i="4"/>
  <c r="G5274" i="4"/>
  <c r="G5275" i="4"/>
  <c r="G5276" i="4"/>
  <c r="G5277" i="4"/>
  <c r="G5278" i="4"/>
  <c r="G5279" i="4"/>
  <c r="G5280" i="4"/>
  <c r="G5281" i="4"/>
  <c r="G5282" i="4"/>
  <c r="G5283" i="4"/>
  <c r="G5284" i="4"/>
  <c r="G5285" i="4"/>
  <c r="G5286" i="4"/>
  <c r="G5287" i="4"/>
  <c r="G5288" i="4"/>
  <c r="G5289" i="4"/>
  <c r="G5290" i="4"/>
  <c r="G5291" i="4"/>
  <c r="G5292" i="4"/>
  <c r="G5293" i="4"/>
  <c r="G5294" i="4"/>
  <c r="G5295" i="4"/>
  <c r="G5296" i="4"/>
  <c r="G5297" i="4"/>
  <c r="G5298" i="4"/>
  <c r="G5299" i="4"/>
  <c r="G5300" i="4"/>
  <c r="G5301" i="4"/>
  <c r="G5302" i="4"/>
  <c r="G5303" i="4"/>
  <c r="G5304" i="4"/>
  <c r="G5305" i="4"/>
  <c r="G5306" i="4"/>
  <c r="G5307" i="4"/>
  <c r="G5308" i="4"/>
  <c r="G5309" i="4"/>
  <c r="G5310" i="4"/>
  <c r="G5311" i="4"/>
  <c r="G5312" i="4"/>
  <c r="G5313" i="4"/>
  <c r="G5314" i="4"/>
  <c r="G5315" i="4"/>
  <c r="G5316" i="4"/>
  <c r="G5317" i="4"/>
  <c r="G5318" i="4"/>
  <c r="G5319" i="4"/>
  <c r="G5320" i="4"/>
  <c r="G5321" i="4"/>
  <c r="G5322" i="4"/>
  <c r="G5323" i="4"/>
  <c r="G5324" i="4"/>
  <c r="G5325" i="4"/>
  <c r="G5326" i="4"/>
  <c r="G5327" i="4"/>
  <c r="G5328" i="4"/>
  <c r="G5329" i="4"/>
  <c r="G5330" i="4"/>
  <c r="G5331" i="4"/>
  <c r="G5332" i="4"/>
  <c r="G5333" i="4"/>
  <c r="G5334" i="4"/>
  <c r="G5335" i="4"/>
  <c r="G5336" i="4"/>
  <c r="G5337" i="4"/>
  <c r="G5338" i="4"/>
  <c r="G5339" i="4"/>
  <c r="G5340" i="4"/>
  <c r="G5341" i="4"/>
  <c r="G5342" i="4"/>
  <c r="G5343" i="4"/>
  <c r="G5344" i="4"/>
  <c r="G5345" i="4"/>
  <c r="G5346" i="4"/>
  <c r="G5347" i="4"/>
  <c r="G5348" i="4"/>
  <c r="G5349" i="4"/>
  <c r="G5350" i="4"/>
  <c r="G5351" i="4"/>
  <c r="G5352" i="4"/>
  <c r="G5353" i="4"/>
  <c r="G5354" i="4"/>
  <c r="G5355" i="4"/>
  <c r="G5356" i="4"/>
  <c r="G5357" i="4"/>
  <c r="G5358" i="4"/>
  <c r="G5359" i="4"/>
  <c r="G5360" i="4"/>
  <c r="G5361" i="4"/>
  <c r="G5362" i="4"/>
  <c r="G5363" i="4"/>
  <c r="G5364" i="4"/>
  <c r="G5365" i="4"/>
  <c r="G5366" i="4"/>
  <c r="G5367" i="4"/>
  <c r="G5368" i="4"/>
  <c r="G5369" i="4"/>
  <c r="G5370" i="4"/>
  <c r="G5371" i="4"/>
  <c r="G5372" i="4"/>
  <c r="G5373" i="4"/>
  <c r="G5374" i="4"/>
  <c r="G5375" i="4"/>
  <c r="G5376" i="4"/>
  <c r="G5377" i="4"/>
  <c r="G5378" i="4"/>
  <c r="G5379" i="4"/>
  <c r="G5380" i="4"/>
  <c r="G5381" i="4"/>
  <c r="G5382" i="4"/>
  <c r="G5383" i="4"/>
  <c r="G5384" i="4"/>
  <c r="G5385" i="4"/>
  <c r="G5386" i="4"/>
  <c r="G5387" i="4"/>
  <c r="G5388" i="4"/>
  <c r="G5389" i="4"/>
  <c r="G5390" i="4"/>
  <c r="G5391" i="4"/>
  <c r="G5392" i="4"/>
  <c r="G5393" i="4"/>
  <c r="G5394" i="4"/>
  <c r="G5395" i="4"/>
  <c r="G5396" i="4"/>
  <c r="G5397" i="4"/>
  <c r="G5398" i="4"/>
  <c r="G5399" i="4"/>
  <c r="G5400" i="4"/>
  <c r="G5401" i="4"/>
  <c r="G5402" i="4"/>
  <c r="G5403" i="4"/>
  <c r="G5404" i="4"/>
  <c r="G5405" i="4"/>
  <c r="G5406" i="4"/>
  <c r="G5407" i="4"/>
  <c r="G5408" i="4"/>
  <c r="G5409" i="4"/>
  <c r="G5410" i="4"/>
  <c r="G5411" i="4"/>
  <c r="G5412" i="4"/>
  <c r="G5413" i="4"/>
  <c r="G5414" i="4"/>
  <c r="G5415" i="4"/>
  <c r="G5416" i="4"/>
  <c r="G5417" i="4"/>
  <c r="G5418" i="4"/>
  <c r="G5419" i="4"/>
  <c r="G5420" i="4"/>
  <c r="G5421" i="4"/>
  <c r="G5422" i="4"/>
  <c r="G5423" i="4"/>
  <c r="G5424" i="4"/>
  <c r="G5425" i="4"/>
  <c r="G5426" i="4"/>
  <c r="G5427" i="4"/>
  <c r="G5428" i="4"/>
  <c r="G5429" i="4"/>
  <c r="G5430" i="4"/>
  <c r="G5431" i="4"/>
  <c r="G5432" i="4"/>
  <c r="G5433" i="4"/>
  <c r="G5434" i="4"/>
  <c r="G5435" i="4"/>
  <c r="G5436" i="4"/>
  <c r="G5437" i="4"/>
  <c r="G5438" i="4"/>
  <c r="G5439" i="4"/>
  <c r="G5440" i="4"/>
  <c r="G5441" i="4"/>
  <c r="G5442" i="4"/>
  <c r="G5443" i="4"/>
  <c r="G5444" i="4"/>
  <c r="G5445" i="4"/>
  <c r="G5446" i="4"/>
  <c r="G5447" i="4"/>
  <c r="G5448" i="4"/>
  <c r="G5449" i="4"/>
  <c r="G5450" i="4"/>
  <c r="G5451" i="4"/>
  <c r="G5452" i="4"/>
  <c r="G5453" i="4"/>
  <c r="G5454" i="4"/>
  <c r="G5455" i="4"/>
  <c r="G5456" i="4"/>
  <c r="G5457" i="4"/>
  <c r="G5458" i="4"/>
  <c r="G5459" i="4"/>
  <c r="G5460" i="4"/>
  <c r="G5461" i="4"/>
  <c r="G5462" i="4"/>
  <c r="G5463" i="4"/>
  <c r="G5464" i="4"/>
  <c r="G5465" i="4"/>
  <c r="G5466" i="4"/>
  <c r="G5467" i="4"/>
  <c r="G5468" i="4"/>
  <c r="G5469" i="4"/>
  <c r="G5470" i="4"/>
  <c r="G5471" i="4"/>
  <c r="G5472" i="4"/>
  <c r="G5473" i="4"/>
  <c r="G5474" i="4"/>
  <c r="G5475" i="4"/>
  <c r="G5476" i="4"/>
  <c r="G5477" i="4"/>
  <c r="G5478" i="4"/>
  <c r="G5479" i="4"/>
  <c r="G5480" i="4"/>
  <c r="G5481" i="4"/>
  <c r="G5482" i="4"/>
  <c r="G5483" i="4"/>
  <c r="G5484" i="4"/>
  <c r="G5485" i="4"/>
  <c r="G5486" i="4"/>
  <c r="G5487" i="4"/>
  <c r="G5488" i="4"/>
  <c r="G5489" i="4"/>
  <c r="G5490" i="4"/>
  <c r="G5491" i="4"/>
  <c r="G5492" i="4"/>
  <c r="G5493" i="4"/>
  <c r="G5494" i="4"/>
  <c r="G5495" i="4"/>
  <c r="G5496" i="4"/>
  <c r="G5497" i="4"/>
  <c r="G5498" i="4"/>
  <c r="G5499" i="4"/>
  <c r="G5500" i="4"/>
  <c r="G5501" i="4"/>
  <c r="G5502" i="4"/>
  <c r="G5503" i="4"/>
  <c r="G5504" i="4"/>
  <c r="G5505" i="4"/>
  <c r="G5506" i="4"/>
  <c r="G5507" i="4"/>
  <c r="G5508" i="4"/>
  <c r="G5509" i="4"/>
  <c r="G5510" i="4"/>
  <c r="G5511" i="4"/>
  <c r="G5512" i="4"/>
  <c r="G5513" i="4"/>
  <c r="G5514" i="4"/>
  <c r="G5515" i="4"/>
  <c r="G5516" i="4"/>
  <c r="G5517" i="4"/>
  <c r="G5518" i="4"/>
  <c r="G5519" i="4"/>
  <c r="G5520" i="4"/>
  <c r="G5521" i="4"/>
  <c r="G5522" i="4"/>
  <c r="G5523" i="4"/>
  <c r="G5524" i="4"/>
  <c r="G5525" i="4"/>
  <c r="G5526" i="4"/>
  <c r="G5527" i="4"/>
  <c r="G5528" i="4"/>
  <c r="G5529" i="4"/>
  <c r="G5530" i="4"/>
  <c r="G5531" i="4"/>
  <c r="G5532" i="4"/>
  <c r="G5533" i="4"/>
  <c r="G5534" i="4"/>
  <c r="G5535" i="4"/>
  <c r="G5536" i="4"/>
  <c r="G5537" i="4"/>
  <c r="G5538" i="4"/>
  <c r="G5539" i="4"/>
  <c r="G5540" i="4"/>
  <c r="G5541" i="4"/>
  <c r="G5542" i="4"/>
  <c r="G5543" i="4"/>
  <c r="G5544" i="4"/>
  <c r="G5545" i="4"/>
  <c r="G5546" i="4"/>
  <c r="G5547" i="4"/>
  <c r="G5548" i="4"/>
  <c r="G5549" i="4"/>
  <c r="G5550" i="4"/>
  <c r="G5551" i="4"/>
  <c r="G5552" i="4"/>
  <c r="G5553" i="4"/>
  <c r="G5554" i="4"/>
  <c r="G5555" i="4"/>
  <c r="G5556" i="4"/>
  <c r="G5557" i="4"/>
  <c r="G5558" i="4"/>
  <c r="G5559" i="4"/>
  <c r="G5560" i="4"/>
  <c r="G5561" i="4"/>
  <c r="G5562" i="4"/>
  <c r="G5563" i="4"/>
  <c r="G5564" i="4"/>
  <c r="G5565" i="4"/>
  <c r="G5566" i="4"/>
  <c r="G5567" i="4"/>
  <c r="G5568" i="4"/>
  <c r="G5569" i="4"/>
  <c r="G5570" i="4"/>
  <c r="G5571" i="4"/>
  <c r="G5572" i="4"/>
  <c r="G5573" i="4"/>
  <c r="G5574" i="4"/>
  <c r="G5575" i="4"/>
  <c r="G5576" i="4"/>
  <c r="G5577" i="4"/>
  <c r="G5578" i="4"/>
  <c r="G5579" i="4"/>
  <c r="G5580" i="4"/>
  <c r="G5581" i="4"/>
  <c r="G5582" i="4"/>
  <c r="G5583" i="4"/>
  <c r="G5584" i="4"/>
  <c r="G5585" i="4"/>
  <c r="G5586" i="4"/>
  <c r="G5587" i="4"/>
  <c r="G5588" i="4"/>
  <c r="G5589" i="4"/>
  <c r="G5590" i="4"/>
  <c r="G5591" i="4"/>
  <c r="G5592" i="4"/>
  <c r="G5593" i="4"/>
  <c r="G5594" i="4"/>
  <c r="G5595" i="4"/>
  <c r="G5596" i="4"/>
  <c r="G5597" i="4"/>
  <c r="G5598" i="4"/>
  <c r="G5599" i="4"/>
  <c r="G5600" i="4"/>
  <c r="G5601" i="4"/>
  <c r="G5602" i="4"/>
  <c r="G5603" i="4"/>
  <c r="G5604" i="4"/>
  <c r="G5605" i="4"/>
  <c r="G5606" i="4"/>
  <c r="G5607" i="4"/>
  <c r="G5608" i="4"/>
  <c r="G5609" i="4"/>
  <c r="G5610" i="4"/>
  <c r="G5611" i="4"/>
  <c r="G5612" i="4"/>
  <c r="G5613" i="4"/>
  <c r="G5614" i="4"/>
  <c r="G5615" i="4"/>
  <c r="G5616" i="4"/>
  <c r="G5617" i="4"/>
  <c r="G5618" i="4"/>
  <c r="G5619" i="4"/>
  <c r="G5620" i="4"/>
  <c r="G5621" i="4"/>
  <c r="G5622" i="4"/>
  <c r="G5623" i="4"/>
  <c r="G5624" i="4"/>
  <c r="G5625" i="4"/>
  <c r="G5626" i="4"/>
  <c r="G5627" i="4"/>
  <c r="G5628" i="4"/>
  <c r="G5629" i="4"/>
  <c r="G5630" i="4"/>
  <c r="G5631" i="4"/>
  <c r="G5632" i="4"/>
  <c r="G5633" i="4"/>
  <c r="G5634" i="4"/>
  <c r="G5635" i="4"/>
  <c r="G5636" i="4"/>
  <c r="G5637" i="4"/>
  <c r="G5638" i="4"/>
  <c r="G5639" i="4"/>
  <c r="G5640" i="4"/>
  <c r="G5641" i="4"/>
  <c r="G5642" i="4"/>
  <c r="G5643" i="4"/>
  <c r="G5644" i="4"/>
  <c r="G5645" i="4"/>
  <c r="G5646" i="4"/>
  <c r="G5647" i="4"/>
  <c r="G5648" i="4"/>
  <c r="G5649" i="4"/>
  <c r="G5650" i="4"/>
  <c r="G5651" i="4"/>
  <c r="G5652" i="4"/>
  <c r="G5653" i="4"/>
  <c r="G5654" i="4"/>
  <c r="G5655" i="4"/>
  <c r="G5656" i="4"/>
  <c r="G5657" i="4"/>
  <c r="G5658" i="4"/>
  <c r="G5659" i="4"/>
  <c r="G5660" i="4"/>
  <c r="G5661" i="4"/>
  <c r="G5662" i="4"/>
  <c r="G5663" i="4"/>
  <c r="G5664" i="4"/>
  <c r="G5665" i="4"/>
  <c r="G5666" i="4"/>
  <c r="G5667" i="4"/>
  <c r="G5668" i="4"/>
  <c r="G5669" i="4"/>
  <c r="G5670" i="4"/>
  <c r="G5671" i="4"/>
  <c r="G5672" i="4"/>
  <c r="G5673" i="4"/>
  <c r="G5674" i="4"/>
  <c r="G5675" i="4"/>
  <c r="G5676" i="4"/>
  <c r="G5677" i="4"/>
  <c r="G5678" i="4"/>
  <c r="G5679" i="4"/>
  <c r="G5680" i="4"/>
  <c r="G5681" i="4"/>
  <c r="G5682" i="4"/>
  <c r="G5683" i="4"/>
  <c r="G5684" i="4"/>
  <c r="G5685" i="4"/>
  <c r="G5686" i="4"/>
  <c r="G5687" i="4"/>
  <c r="G5688" i="4"/>
  <c r="G5689" i="4"/>
  <c r="G5690" i="4"/>
  <c r="G5691" i="4"/>
  <c r="G5692" i="4"/>
  <c r="G5693" i="4"/>
  <c r="G5694" i="4"/>
  <c r="G5695" i="4"/>
  <c r="G5696" i="4"/>
  <c r="G5697" i="4"/>
  <c r="G5698" i="4"/>
  <c r="G5699" i="4"/>
  <c r="G5700" i="4"/>
  <c r="G5701" i="4"/>
  <c r="G5702" i="4"/>
  <c r="G5703" i="4"/>
  <c r="G5704" i="4"/>
  <c r="G5705" i="4"/>
  <c r="G5706" i="4"/>
  <c r="G5707" i="4"/>
  <c r="G5708" i="4"/>
  <c r="G5709" i="4"/>
  <c r="G5710" i="4"/>
  <c r="G5711" i="4"/>
  <c r="G5712" i="4"/>
  <c r="G5713" i="4"/>
  <c r="G5714" i="4"/>
  <c r="G5715" i="4"/>
  <c r="G5716" i="4"/>
  <c r="G5717" i="4"/>
  <c r="G5718" i="4"/>
  <c r="G5719" i="4"/>
  <c r="G5720" i="4"/>
  <c r="G5721" i="4"/>
  <c r="G5722" i="4"/>
  <c r="G5723" i="4"/>
  <c r="G5724" i="4"/>
  <c r="G5725" i="4"/>
  <c r="G5726" i="4"/>
  <c r="G5727" i="4"/>
  <c r="G5728" i="4"/>
  <c r="G5729" i="4"/>
  <c r="G5730" i="4"/>
  <c r="G5731" i="4"/>
  <c r="G5732" i="4"/>
  <c r="G5733" i="4"/>
  <c r="G5734" i="4"/>
  <c r="G5735" i="4"/>
  <c r="G5736" i="4"/>
  <c r="G5737" i="4"/>
  <c r="G5738" i="4"/>
  <c r="G5739" i="4"/>
  <c r="G5740" i="4"/>
  <c r="G5741" i="4"/>
  <c r="G5742" i="4"/>
  <c r="G5743" i="4"/>
  <c r="G5744" i="4"/>
  <c r="G5745" i="4"/>
  <c r="G5746" i="4"/>
  <c r="G5747" i="4"/>
  <c r="G5748" i="4"/>
  <c r="G5749" i="4"/>
  <c r="G5750" i="4"/>
  <c r="G5751" i="4"/>
  <c r="G5752" i="4"/>
  <c r="G5753" i="4"/>
  <c r="G5754" i="4"/>
  <c r="G5755" i="4"/>
  <c r="G5756" i="4"/>
  <c r="G5757" i="4"/>
  <c r="G5758" i="4"/>
  <c r="G5759" i="4"/>
  <c r="G5760" i="4"/>
  <c r="G5761" i="4"/>
  <c r="G5762" i="4"/>
  <c r="G5763" i="4"/>
  <c r="G5764" i="4"/>
  <c r="G5765" i="4"/>
  <c r="G5766" i="4"/>
  <c r="G5767" i="4"/>
  <c r="G5768" i="4"/>
  <c r="G5769" i="4"/>
  <c r="G5770" i="4"/>
  <c r="G5771" i="4"/>
  <c r="G5772" i="4"/>
  <c r="G5773" i="4"/>
  <c r="G5774" i="4"/>
  <c r="G5775" i="4"/>
  <c r="G5776" i="4"/>
  <c r="G5777" i="4"/>
  <c r="G5778" i="4"/>
  <c r="G5779" i="4"/>
  <c r="G5780" i="4"/>
  <c r="G5781" i="4"/>
  <c r="G5782" i="4"/>
  <c r="G5783" i="4"/>
  <c r="G5784" i="4"/>
  <c r="G5785" i="4"/>
  <c r="G5786" i="4"/>
  <c r="G5787" i="4"/>
  <c r="G5788" i="4"/>
  <c r="G5789" i="4"/>
  <c r="G5790" i="4"/>
  <c r="G5791" i="4"/>
  <c r="G5792" i="4"/>
  <c r="G5793" i="4"/>
  <c r="G5794" i="4"/>
  <c r="G5795" i="4"/>
  <c r="G5796" i="4"/>
  <c r="G5797" i="4"/>
  <c r="G5798" i="4"/>
  <c r="G5799" i="4"/>
  <c r="G5800" i="4"/>
  <c r="G5801" i="4"/>
  <c r="G5802" i="4"/>
  <c r="G5803" i="4"/>
  <c r="G5804" i="4"/>
  <c r="G5805" i="4"/>
  <c r="G5806" i="4"/>
  <c r="G5807" i="4"/>
  <c r="G5808" i="4"/>
  <c r="G5809" i="4"/>
  <c r="G5810" i="4"/>
  <c r="G5811" i="4"/>
  <c r="G5812" i="4"/>
  <c r="G5813" i="4"/>
  <c r="G5814" i="4"/>
  <c r="G5815" i="4"/>
  <c r="G5816" i="4"/>
  <c r="G5817" i="4"/>
  <c r="G5818" i="4"/>
  <c r="G5819" i="4"/>
  <c r="G5820" i="4"/>
  <c r="G5821" i="4"/>
  <c r="G5822" i="4"/>
  <c r="G5823" i="4"/>
  <c r="G5824" i="4"/>
  <c r="G5825" i="4"/>
  <c r="G5826" i="4"/>
  <c r="G5827" i="4"/>
  <c r="G5828" i="4"/>
  <c r="G5829" i="4"/>
  <c r="G5830" i="4"/>
  <c r="G5831" i="4"/>
  <c r="G5832" i="4"/>
  <c r="G5833" i="4"/>
  <c r="G5834" i="4"/>
  <c r="G5835" i="4"/>
  <c r="G5836" i="4"/>
  <c r="G5837" i="4"/>
  <c r="G5838" i="4"/>
  <c r="G5839" i="4"/>
  <c r="G5840" i="4"/>
  <c r="G5841" i="4"/>
  <c r="G5842" i="4"/>
  <c r="G5843" i="4"/>
  <c r="G5844" i="4"/>
  <c r="G5845" i="4"/>
  <c r="G5846" i="4"/>
  <c r="G5847" i="4"/>
  <c r="G5848" i="4"/>
  <c r="G5849" i="4"/>
  <c r="G5850" i="4"/>
  <c r="G5851" i="4"/>
  <c r="G5852" i="4"/>
  <c r="G5853" i="4"/>
  <c r="G5854" i="4"/>
  <c r="G5855" i="4"/>
  <c r="G5856" i="4"/>
  <c r="G5857" i="4"/>
  <c r="G5858" i="4"/>
  <c r="G5859" i="4"/>
  <c r="G5860" i="4"/>
  <c r="G5861" i="4"/>
  <c r="G5862" i="4"/>
  <c r="G5863" i="4"/>
  <c r="G5864" i="4"/>
  <c r="G5865" i="4"/>
  <c r="G5866" i="4"/>
  <c r="G5867" i="4"/>
  <c r="G5868" i="4"/>
  <c r="G5869" i="4"/>
  <c r="G5870" i="4"/>
  <c r="G5871" i="4"/>
  <c r="G5872" i="4"/>
  <c r="G5873" i="4"/>
  <c r="G5874" i="4"/>
  <c r="G5875" i="4"/>
  <c r="G5876" i="4"/>
  <c r="G5877" i="4"/>
  <c r="G5878" i="4"/>
  <c r="G5879" i="4"/>
  <c r="G5880" i="4"/>
  <c r="G5881" i="4"/>
  <c r="G5882" i="4"/>
  <c r="G5883" i="4"/>
  <c r="G5884" i="4"/>
  <c r="G5885" i="4"/>
  <c r="G5886" i="4"/>
  <c r="G5887" i="4"/>
  <c r="G5888" i="4"/>
  <c r="G5889" i="4"/>
  <c r="G5890" i="4"/>
  <c r="G5891" i="4"/>
  <c r="G5892" i="4"/>
  <c r="G5893" i="4"/>
  <c r="G5894" i="4"/>
  <c r="G5895" i="4"/>
  <c r="G5896" i="4"/>
  <c r="G5897" i="4"/>
  <c r="G5898" i="4"/>
  <c r="G5899" i="4"/>
  <c r="G5900" i="4"/>
  <c r="G5901" i="4"/>
  <c r="G5902" i="4"/>
  <c r="G5903" i="4"/>
  <c r="G5904" i="4"/>
  <c r="G5905" i="4"/>
  <c r="G5906" i="4"/>
  <c r="G5907" i="4"/>
  <c r="G5908" i="4"/>
  <c r="G5909" i="4"/>
  <c r="G5910" i="4"/>
  <c r="G5911" i="4"/>
  <c r="G5912" i="4"/>
  <c r="G5913" i="4"/>
  <c r="G5914" i="4"/>
  <c r="G5915" i="4"/>
  <c r="G5916" i="4"/>
  <c r="G5917" i="4"/>
  <c r="G5918" i="4"/>
  <c r="G5919" i="4"/>
  <c r="G5920" i="4"/>
  <c r="G5921" i="4"/>
  <c r="G5922" i="4"/>
  <c r="G5923" i="4"/>
  <c r="G5924" i="4"/>
  <c r="G5925" i="4"/>
  <c r="G5926" i="4"/>
  <c r="G5927" i="4"/>
  <c r="G5928" i="4"/>
  <c r="G5929" i="4"/>
  <c r="G5930" i="4"/>
  <c r="G5931" i="4"/>
  <c r="G5932" i="4"/>
  <c r="G5933" i="4"/>
  <c r="G5934" i="4"/>
  <c r="G5935" i="4"/>
  <c r="G5936" i="4"/>
  <c r="G5937" i="4"/>
  <c r="G5938" i="4"/>
  <c r="G5939" i="4"/>
  <c r="G5940" i="4"/>
  <c r="G5941" i="4"/>
  <c r="G5942" i="4"/>
  <c r="G5943" i="4"/>
  <c r="G5944" i="4"/>
  <c r="G5945" i="4"/>
  <c r="G5946" i="4"/>
  <c r="G5947" i="4"/>
  <c r="G5948" i="4"/>
  <c r="G5949" i="4"/>
  <c r="G5950" i="4"/>
  <c r="G5951" i="4"/>
  <c r="G5952" i="4"/>
  <c r="G5953" i="4"/>
  <c r="G5954" i="4"/>
  <c r="G5955" i="4"/>
  <c r="G5956" i="4"/>
  <c r="G5957" i="4"/>
  <c r="G5958" i="4"/>
  <c r="G5959" i="4"/>
  <c r="G5960" i="4"/>
  <c r="G5961" i="4"/>
  <c r="G5962" i="4"/>
  <c r="G5963" i="4"/>
  <c r="G5964" i="4"/>
  <c r="G5965" i="4"/>
  <c r="G5966" i="4"/>
  <c r="G5967" i="4"/>
  <c r="G5968" i="4"/>
  <c r="G5969" i="4"/>
  <c r="G5970" i="4"/>
  <c r="G5971" i="4"/>
  <c r="G5972" i="4"/>
  <c r="G5973" i="4"/>
  <c r="G5974" i="4"/>
  <c r="G5975" i="4"/>
  <c r="G5976" i="4"/>
  <c r="G5977" i="4"/>
  <c r="G5978" i="4"/>
  <c r="G5979" i="4"/>
  <c r="G5980" i="4"/>
  <c r="G5981" i="4"/>
  <c r="G5982" i="4"/>
  <c r="G5983" i="4"/>
  <c r="G5984" i="4"/>
  <c r="G5985" i="4"/>
  <c r="G5986" i="4"/>
  <c r="G5987" i="4"/>
  <c r="G5988" i="4"/>
  <c r="G5989" i="4"/>
  <c r="G5990" i="4"/>
  <c r="G5991" i="4"/>
  <c r="G5992" i="4"/>
  <c r="G5993" i="4"/>
  <c r="G5994" i="4"/>
  <c r="G5995" i="4"/>
  <c r="G5996" i="4"/>
  <c r="G5997" i="4"/>
  <c r="G5998" i="4"/>
  <c r="G5999" i="4"/>
  <c r="G6" i="4"/>
  <c r="D2" i="4" l="1"/>
  <c r="D1" i="4"/>
  <c r="D1" i="8"/>
  <c r="C2" i="4"/>
  <c r="C1" i="8" s="1"/>
  <c r="C1" i="4" l="1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6944" i="4" l="1"/>
  <c r="B6945" i="4"/>
  <c r="B7000" i="4"/>
  <c r="B6996" i="4"/>
  <c r="B6992" i="4"/>
  <c r="B6988" i="4"/>
  <c r="B6984" i="4"/>
  <c r="B6980" i="4"/>
  <c r="B6976" i="4"/>
  <c r="B6972" i="4"/>
  <c r="B6968" i="4"/>
  <c r="B6964" i="4"/>
  <c r="B6960" i="4"/>
  <c r="B6956" i="4"/>
  <c r="B6952" i="4"/>
  <c r="B6948" i="4"/>
  <c r="B7001" i="4"/>
  <c r="B6997" i="4"/>
  <c r="B6993" i="4"/>
  <c r="B6989" i="4"/>
  <c r="B6985" i="4"/>
  <c r="B6981" i="4"/>
  <c r="B6977" i="4"/>
  <c r="B6973" i="4"/>
  <c r="B6969" i="4"/>
  <c r="B6965" i="4"/>
  <c r="B6961" i="4"/>
  <c r="B6957" i="4"/>
  <c r="B6953" i="4"/>
  <c r="B6949" i="4"/>
  <c r="B6942" i="4"/>
  <c r="B6938" i="4"/>
  <c r="B6934" i="4"/>
  <c r="B6930" i="4"/>
  <c r="B6926" i="4"/>
  <c r="B6922" i="4"/>
  <c r="B6918" i="4"/>
  <c r="B6914" i="4"/>
  <c r="B6910" i="4"/>
  <c r="B6906" i="4"/>
  <c r="B6902" i="4"/>
  <c r="B6898" i="4"/>
  <c r="B6894" i="4"/>
  <c r="B6890" i="4"/>
  <c r="B6886" i="4"/>
  <c r="B6882" i="4"/>
  <c r="B6878" i="4"/>
  <c r="B6874" i="4"/>
  <c r="B6870" i="4"/>
  <c r="B6866" i="4"/>
  <c r="B6862" i="4"/>
  <c r="B6858" i="4"/>
  <c r="B6854" i="4"/>
  <c r="B6850" i="4"/>
  <c r="B6846" i="4"/>
  <c r="B6842" i="4"/>
  <c r="B6838" i="4"/>
  <c r="B6834" i="4"/>
  <c r="B6941" i="4"/>
  <c r="B6937" i="4"/>
  <c r="B6933" i="4"/>
  <c r="B6929" i="4"/>
  <c r="B6925" i="4"/>
  <c r="B6921" i="4"/>
  <c r="B6917" i="4"/>
  <c r="B6913" i="4"/>
  <c r="B6909" i="4"/>
  <c r="B6905" i="4"/>
  <c r="B6901" i="4"/>
  <c r="B6897" i="4"/>
  <c r="B6893" i="4"/>
  <c r="B6889" i="4"/>
  <c r="B6885" i="4"/>
  <c r="B6881" i="4"/>
  <c r="B6877" i="4"/>
  <c r="B6873" i="4"/>
  <c r="B6869" i="4"/>
  <c r="B6865" i="4"/>
  <c r="B6861" i="4"/>
  <c r="B6857" i="4"/>
  <c r="B6853" i="4"/>
  <c r="B6849" i="4"/>
  <c r="B6845" i="4"/>
  <c r="B6841" i="4"/>
  <c r="B6837" i="4"/>
  <c r="B6833" i="4"/>
  <c r="B6830" i="4"/>
  <c r="B6826" i="4"/>
  <c r="B6822" i="4"/>
  <c r="B6818" i="4"/>
  <c r="B6814" i="4"/>
  <c r="B6810" i="4"/>
  <c r="B6806" i="4"/>
  <c r="B6802" i="4"/>
  <c r="B6798" i="4"/>
  <c r="B6794" i="4"/>
  <c r="B6790" i="4"/>
  <c r="B6786" i="4"/>
  <c r="B6782" i="4"/>
  <c r="B6778" i="4"/>
  <c r="B6774" i="4"/>
  <c r="B6770" i="4"/>
  <c r="B6766" i="4"/>
  <c r="B6762" i="4"/>
  <c r="B6758" i="4"/>
  <c r="B6754" i="4"/>
  <c r="B6750" i="4"/>
  <c r="B6746" i="4"/>
  <c r="B6742" i="4"/>
  <c r="B6738" i="4"/>
  <c r="B6734" i="4"/>
  <c r="B6730" i="4"/>
  <c r="B6726" i="4"/>
  <c r="B6722" i="4"/>
  <c r="B6718" i="4"/>
  <c r="B6714" i="4"/>
  <c r="B6710" i="4"/>
  <c r="B6706" i="4"/>
  <c r="B6702" i="4"/>
  <c r="B6698" i="4"/>
  <c r="B6694" i="4"/>
  <c r="B6690" i="4"/>
  <c r="B6686" i="4"/>
  <c r="B6682" i="4"/>
  <c r="B6678" i="4"/>
  <c r="B6674" i="4"/>
  <c r="B6670" i="4"/>
  <c r="B6666" i="4"/>
  <c r="B6831" i="4"/>
  <c r="B6827" i="4"/>
  <c r="B6823" i="4"/>
  <c r="B6819" i="4"/>
  <c r="B6815" i="4"/>
  <c r="B6811" i="4"/>
  <c r="B6807" i="4"/>
  <c r="B6803" i="4"/>
  <c r="B6799" i="4"/>
  <c r="B6795" i="4"/>
  <c r="B6791" i="4"/>
  <c r="B6787" i="4"/>
  <c r="B6783" i="4"/>
  <c r="B6779" i="4"/>
  <c r="B6775" i="4"/>
  <c r="B6771" i="4"/>
  <c r="B6767" i="4"/>
  <c r="B6763" i="4"/>
  <c r="B6759" i="4"/>
  <c r="B6755" i="4"/>
  <c r="B6751" i="4"/>
  <c r="B6747" i="4"/>
  <c r="B6743" i="4"/>
  <c r="B6739" i="4"/>
  <c r="B6735" i="4"/>
  <c r="B6731" i="4"/>
  <c r="B6727" i="4"/>
  <c r="B6723" i="4"/>
  <c r="B6719" i="4"/>
  <c r="B6715" i="4"/>
  <c r="B6711" i="4"/>
  <c r="B6707" i="4"/>
  <c r="B6703" i="4"/>
  <c r="B6699" i="4"/>
  <c r="B6695" i="4"/>
  <c r="B6691" i="4"/>
  <c r="B6687" i="4"/>
  <c r="B6683" i="4"/>
  <c r="B6679" i="4"/>
  <c r="B6675" i="4"/>
  <c r="B6671" i="4"/>
  <c r="B6667" i="4"/>
  <c r="B6663" i="4"/>
  <c r="B6660" i="4"/>
  <c r="B6998" i="4"/>
  <c r="B6994" i="4"/>
  <c r="B6990" i="4"/>
  <c r="B6986" i="4"/>
  <c r="B6982" i="4"/>
  <c r="B6978" i="4"/>
  <c r="B6974" i="4"/>
  <c r="B6970" i="4"/>
  <c r="B6966" i="4"/>
  <c r="B6962" i="4"/>
  <c r="B6958" i="4"/>
  <c r="B6954" i="4"/>
  <c r="B6950" i="4"/>
  <c r="B6946" i="4"/>
  <c r="B6999" i="4"/>
  <c r="B6995" i="4"/>
  <c r="B6991" i="4"/>
  <c r="B6987" i="4"/>
  <c r="B6983" i="4"/>
  <c r="B6979" i="4"/>
  <c r="B6975" i="4"/>
  <c r="B6971" i="4"/>
  <c r="B6967" i="4"/>
  <c r="B6963" i="4"/>
  <c r="B6959" i="4"/>
  <c r="B6955" i="4"/>
  <c r="B6951" i="4"/>
  <c r="B6947" i="4"/>
  <c r="B6940" i="4"/>
  <c r="B6936" i="4"/>
  <c r="B6932" i="4"/>
  <c r="B6928" i="4"/>
  <c r="B6924" i="4"/>
  <c r="B6920" i="4"/>
  <c r="B6916" i="4"/>
  <c r="B6912" i="4"/>
  <c r="B6908" i="4"/>
  <c r="B6904" i="4"/>
  <c r="B6900" i="4"/>
  <c r="B6896" i="4"/>
  <c r="B6892" i="4"/>
  <c r="B6888" i="4"/>
  <c r="B6884" i="4"/>
  <c r="B6880" i="4"/>
  <c r="B6876" i="4"/>
  <c r="B6872" i="4"/>
  <c r="B6868" i="4"/>
  <c r="B6864" i="4"/>
  <c r="B6860" i="4"/>
  <c r="B6856" i="4"/>
  <c r="B6852" i="4"/>
  <c r="B6848" i="4"/>
  <c r="B6844" i="4"/>
  <c r="B6840" i="4"/>
  <c r="B6836" i="4"/>
  <c r="B6943" i="4"/>
  <c r="B6939" i="4"/>
  <c r="B6935" i="4"/>
  <c r="B6931" i="4"/>
  <c r="B6927" i="4"/>
  <c r="B6923" i="4"/>
  <c r="B6919" i="4"/>
  <c r="B6915" i="4"/>
  <c r="B6911" i="4"/>
  <c r="B6907" i="4"/>
  <c r="B6903" i="4"/>
  <c r="B6899" i="4"/>
  <c r="B6895" i="4"/>
  <c r="B6891" i="4"/>
  <c r="B6887" i="4"/>
  <c r="B6883" i="4"/>
  <c r="B6879" i="4"/>
  <c r="B6875" i="4"/>
  <c r="B6871" i="4"/>
  <c r="B6867" i="4"/>
  <c r="B6863" i="4"/>
  <c r="B6859" i="4"/>
  <c r="B6855" i="4"/>
  <c r="B6851" i="4"/>
  <c r="B6847" i="4"/>
  <c r="B6843" i="4"/>
  <c r="B6839" i="4"/>
  <c r="B6835" i="4"/>
  <c r="B6832" i="4"/>
  <c r="B6828" i="4"/>
  <c r="B6824" i="4"/>
  <c r="B6820" i="4"/>
  <c r="B6816" i="4"/>
  <c r="B6812" i="4"/>
  <c r="B6808" i="4"/>
  <c r="B6804" i="4"/>
  <c r="B6800" i="4"/>
  <c r="B6796" i="4"/>
  <c r="B6792" i="4"/>
  <c r="B6788" i="4"/>
  <c r="B6784" i="4"/>
  <c r="B6780" i="4"/>
  <c r="B6776" i="4"/>
  <c r="B6772" i="4"/>
  <c r="B6768" i="4"/>
  <c r="B6764" i="4"/>
  <c r="B6760" i="4"/>
  <c r="B6756" i="4"/>
  <c r="B6752" i="4"/>
  <c r="B6748" i="4"/>
  <c r="B6744" i="4"/>
  <c r="B6740" i="4"/>
  <c r="B6736" i="4"/>
  <c r="B6732" i="4"/>
  <c r="B6728" i="4"/>
  <c r="B6724" i="4"/>
  <c r="B6720" i="4"/>
  <c r="B6716" i="4"/>
  <c r="B6712" i="4"/>
  <c r="B6708" i="4"/>
  <c r="B6704" i="4"/>
  <c r="B6700" i="4"/>
  <c r="B6696" i="4"/>
  <c r="B6692" i="4"/>
  <c r="B6688" i="4"/>
  <c r="B6684" i="4"/>
  <c r="B6680" i="4"/>
  <c r="B6676" i="4"/>
  <c r="B6672" i="4"/>
  <c r="B6668" i="4"/>
  <c r="B6664" i="4"/>
  <c r="B6829" i="4"/>
  <c r="B6825" i="4"/>
  <c r="B6821" i="4"/>
  <c r="B6817" i="4"/>
  <c r="B6813" i="4"/>
  <c r="B6809" i="4"/>
  <c r="B6805" i="4"/>
  <c r="B6801" i="4"/>
  <c r="B6797" i="4"/>
  <c r="B6793" i="4"/>
  <c r="B6789" i="4"/>
  <c r="B6785" i="4"/>
  <c r="B6781" i="4"/>
  <c r="B6777" i="4"/>
  <c r="B6773" i="4"/>
  <c r="B6769" i="4"/>
  <c r="B6765" i="4"/>
  <c r="B6761" i="4"/>
  <c r="B6757" i="4"/>
  <c r="B6753" i="4"/>
  <c r="B6749" i="4"/>
  <c r="B6745" i="4"/>
  <c r="B6741" i="4"/>
  <c r="B6737" i="4"/>
  <c r="B6733" i="4"/>
  <c r="B6729" i="4"/>
  <c r="B6725" i="4"/>
  <c r="B6721" i="4"/>
  <c r="B6717" i="4"/>
  <c r="B6713" i="4"/>
  <c r="B6709" i="4"/>
  <c r="B6705" i="4"/>
  <c r="B6701" i="4"/>
  <c r="B6697" i="4"/>
  <c r="B6693" i="4"/>
  <c r="B6689" i="4"/>
  <c r="B6685" i="4"/>
  <c r="B6681" i="4"/>
  <c r="B6677" i="4"/>
  <c r="B6673" i="4"/>
  <c r="B6669" i="4"/>
  <c r="B6665" i="4"/>
  <c r="B6662" i="4"/>
  <c r="B6658" i="4"/>
  <c r="B6656" i="4"/>
  <c r="B6652" i="4"/>
  <c r="B6648" i="4"/>
  <c r="B6644" i="4"/>
  <c r="B6640" i="4"/>
  <c r="B6636" i="4"/>
  <c r="B6632" i="4"/>
  <c r="B6628" i="4"/>
  <c r="B6624" i="4"/>
  <c r="B6620" i="4"/>
  <c r="B6616" i="4"/>
  <c r="B6612" i="4"/>
  <c r="B6608" i="4"/>
  <c r="B6604" i="4"/>
  <c r="B6600" i="4"/>
  <c r="B6596" i="4"/>
  <c r="B6592" i="4"/>
  <c r="B6588" i="4"/>
  <c r="B6584" i="4"/>
  <c r="B6580" i="4"/>
  <c r="B6576" i="4"/>
  <c r="B6572" i="4"/>
  <c r="B6568" i="4"/>
  <c r="B6564" i="4"/>
  <c r="B6560" i="4"/>
  <c r="B6556" i="4"/>
  <c r="B6552" i="4"/>
  <c r="B6548" i="4"/>
  <c r="B6544" i="4"/>
  <c r="B6659" i="4"/>
  <c r="B6655" i="4"/>
  <c r="B6651" i="4"/>
  <c r="B6647" i="4"/>
  <c r="B6643" i="4"/>
  <c r="B6639" i="4"/>
  <c r="B6635" i="4"/>
  <c r="B6631" i="4"/>
  <c r="B6627" i="4"/>
  <c r="B6623" i="4"/>
  <c r="B6619" i="4"/>
  <c r="B6615" i="4"/>
  <c r="B6611" i="4"/>
  <c r="B6607" i="4"/>
  <c r="B6603" i="4"/>
  <c r="B6599" i="4"/>
  <c r="B6595" i="4"/>
  <c r="B6591" i="4"/>
  <c r="B6587" i="4"/>
  <c r="B6583" i="4"/>
  <c r="B6579" i="4"/>
  <c r="B6575" i="4"/>
  <c r="B6571" i="4"/>
  <c r="B6567" i="4"/>
  <c r="B6563" i="4"/>
  <c r="B6559" i="4"/>
  <c r="B6555" i="4"/>
  <c r="B6551" i="4"/>
  <c r="B6547" i="4"/>
  <c r="B6543" i="4"/>
  <c r="B6540" i="4"/>
  <c r="B6536" i="4"/>
  <c r="B6532" i="4"/>
  <c r="B6528" i="4"/>
  <c r="B6524" i="4"/>
  <c r="B6520" i="4"/>
  <c r="B6516" i="4"/>
  <c r="B6512" i="4"/>
  <c r="B6508" i="4"/>
  <c r="B6504" i="4"/>
  <c r="B6500" i="4"/>
  <c r="B6496" i="4"/>
  <c r="B6492" i="4"/>
  <c r="B6488" i="4"/>
  <c r="B6484" i="4"/>
  <c r="B6480" i="4"/>
  <c r="B6476" i="4"/>
  <c r="B6472" i="4"/>
  <c r="B6468" i="4"/>
  <c r="B6464" i="4"/>
  <c r="B6460" i="4"/>
  <c r="B6456" i="4"/>
  <c r="B6452" i="4"/>
  <c r="B6448" i="4"/>
  <c r="B6444" i="4"/>
  <c r="B6539" i="4"/>
  <c r="B6535" i="4"/>
  <c r="B6531" i="4"/>
  <c r="B6527" i="4"/>
  <c r="B6523" i="4"/>
  <c r="B6519" i="4"/>
  <c r="B6515" i="4"/>
  <c r="B6511" i="4"/>
  <c r="B6507" i="4"/>
  <c r="B6503" i="4"/>
  <c r="B6499" i="4"/>
  <c r="B6495" i="4"/>
  <c r="B6491" i="4"/>
  <c r="B6487" i="4"/>
  <c r="B6483" i="4"/>
  <c r="B6479" i="4"/>
  <c r="B6475" i="4"/>
  <c r="B6471" i="4"/>
  <c r="B6467" i="4"/>
  <c r="B6463" i="4"/>
  <c r="B6459" i="4"/>
  <c r="B6455" i="4"/>
  <c r="B6451" i="4"/>
  <c r="B6447" i="4"/>
  <c r="B6443" i="4"/>
  <c r="B6439" i="4"/>
  <c r="B6435" i="4"/>
  <c r="B6431" i="4"/>
  <c r="B6427" i="4"/>
  <c r="B6423" i="4"/>
  <c r="B6419" i="4"/>
  <c r="B6415" i="4"/>
  <c r="B6411" i="4"/>
  <c r="B6407" i="4"/>
  <c r="B6403" i="4"/>
  <c r="B6399" i="4"/>
  <c r="B6395" i="4"/>
  <c r="B6391" i="4"/>
  <c r="B6387" i="4"/>
  <c r="B6383" i="4"/>
  <c r="B6379" i="4"/>
  <c r="B6375" i="4"/>
  <c r="B6371" i="4"/>
  <c r="B6367" i="4"/>
  <c r="B6363" i="4"/>
  <c r="B6359" i="4"/>
  <c r="B6355" i="4"/>
  <c r="B6351" i="4"/>
  <c r="B6347" i="4"/>
  <c r="B6343" i="4"/>
  <c r="B6339" i="4"/>
  <c r="B6335" i="4"/>
  <c r="B6331" i="4"/>
  <c r="B6327" i="4"/>
  <c r="B6323" i="4"/>
  <c r="B6319" i="4"/>
  <c r="B6315" i="4"/>
  <c r="B6311" i="4"/>
  <c r="B6307" i="4"/>
  <c r="B6303" i="4"/>
  <c r="B6299" i="4"/>
  <c r="B6295" i="4"/>
  <c r="B6291" i="4"/>
  <c r="B6287" i="4"/>
  <c r="B6283" i="4"/>
  <c r="B6279" i="4"/>
  <c r="B6442" i="4"/>
  <c r="B6438" i="4"/>
  <c r="B6434" i="4"/>
  <c r="B6430" i="4"/>
  <c r="B6426" i="4"/>
  <c r="B6422" i="4"/>
  <c r="B6418" i="4"/>
  <c r="B6414" i="4"/>
  <c r="B6410" i="4"/>
  <c r="B6406" i="4"/>
  <c r="B6402" i="4"/>
  <c r="B6398" i="4"/>
  <c r="B6394" i="4"/>
  <c r="B6390" i="4"/>
  <c r="B6386" i="4"/>
  <c r="B6382" i="4"/>
  <c r="B6378" i="4"/>
  <c r="B6374" i="4"/>
  <c r="B6370" i="4"/>
  <c r="B6366" i="4"/>
  <c r="B6654" i="4"/>
  <c r="B6650" i="4"/>
  <c r="B6646" i="4"/>
  <c r="B6642" i="4"/>
  <c r="B6638" i="4"/>
  <c r="B6634" i="4"/>
  <c r="B6630" i="4"/>
  <c r="B6626" i="4"/>
  <c r="B6622" i="4"/>
  <c r="B6618" i="4"/>
  <c r="B6614" i="4"/>
  <c r="B6610" i="4"/>
  <c r="B6606" i="4"/>
  <c r="B6602" i="4"/>
  <c r="B6598" i="4"/>
  <c r="B6594" i="4"/>
  <c r="B6590" i="4"/>
  <c r="B6586" i="4"/>
  <c r="B6582" i="4"/>
  <c r="B6578" i="4"/>
  <c r="B6574" i="4"/>
  <c r="B6570" i="4"/>
  <c r="B6566" i="4"/>
  <c r="B6562" i="4"/>
  <c r="B6558" i="4"/>
  <c r="B6554" i="4"/>
  <c r="B6550" i="4"/>
  <c r="B6546" i="4"/>
  <c r="B6661" i="4"/>
  <c r="B6657" i="4"/>
  <c r="B6653" i="4"/>
  <c r="B6649" i="4"/>
  <c r="B6645" i="4"/>
  <c r="B6641" i="4"/>
  <c r="B6637" i="4"/>
  <c r="B6633" i="4"/>
  <c r="B6629" i="4"/>
  <c r="B6625" i="4"/>
  <c r="B6621" i="4"/>
  <c r="B6617" i="4"/>
  <c r="B6613" i="4"/>
  <c r="B6609" i="4"/>
  <c r="B6605" i="4"/>
  <c r="B6601" i="4"/>
  <c r="B6597" i="4"/>
  <c r="B6593" i="4"/>
  <c r="B6589" i="4"/>
  <c r="B6585" i="4"/>
  <c r="B6581" i="4"/>
  <c r="B6577" i="4"/>
  <c r="B6573" i="4"/>
  <c r="B6569" i="4"/>
  <c r="B6565" i="4"/>
  <c r="B6561" i="4"/>
  <c r="B6557" i="4"/>
  <c r="B6553" i="4"/>
  <c r="B6549" i="4"/>
  <c r="B6545" i="4"/>
  <c r="B6542" i="4"/>
  <c r="B6538" i="4"/>
  <c r="B6534" i="4"/>
  <c r="B6530" i="4"/>
  <c r="B6526" i="4"/>
  <c r="B6522" i="4"/>
  <c r="B6518" i="4"/>
  <c r="B6514" i="4"/>
  <c r="B6510" i="4"/>
  <c r="B6506" i="4"/>
  <c r="B6502" i="4"/>
  <c r="B6498" i="4"/>
  <c r="B6494" i="4"/>
  <c r="B6490" i="4"/>
  <c r="B6486" i="4"/>
  <c r="B6482" i="4"/>
  <c r="B6478" i="4"/>
  <c r="B6474" i="4"/>
  <c r="B6470" i="4"/>
  <c r="B6466" i="4"/>
  <c r="B6462" i="4"/>
  <c r="B6458" i="4"/>
  <c r="B6454" i="4"/>
  <c r="B6450" i="4"/>
  <c r="B6446" i="4"/>
  <c r="B6541" i="4"/>
  <c r="B6537" i="4"/>
  <c r="B6533" i="4"/>
  <c r="B6529" i="4"/>
  <c r="B6525" i="4"/>
  <c r="B6521" i="4"/>
  <c r="B6517" i="4"/>
  <c r="B6513" i="4"/>
  <c r="B6509" i="4"/>
  <c r="B6505" i="4"/>
  <c r="B6501" i="4"/>
  <c r="B6497" i="4"/>
  <c r="B6493" i="4"/>
  <c r="B6489" i="4"/>
  <c r="B6485" i="4"/>
  <c r="B6481" i="4"/>
  <c r="B6477" i="4"/>
  <c r="B6473" i="4"/>
  <c r="B6469" i="4"/>
  <c r="B6465" i="4"/>
  <c r="B6461" i="4"/>
  <c r="B6457" i="4"/>
  <c r="B6453" i="4"/>
  <c r="B6449" i="4"/>
  <c r="B6445" i="4"/>
  <c r="B6441" i="4"/>
  <c r="B6437" i="4"/>
  <c r="B6433" i="4"/>
  <c r="B6429" i="4"/>
  <c r="B6425" i="4"/>
  <c r="B6421" i="4"/>
  <c r="B6417" i="4"/>
  <c r="B6413" i="4"/>
  <c r="B6409" i="4"/>
  <c r="B6405" i="4"/>
  <c r="B6401" i="4"/>
  <c r="B6397" i="4"/>
  <c r="B6393" i="4"/>
  <c r="B6389" i="4"/>
  <c r="B6385" i="4"/>
  <c r="B6381" i="4"/>
  <c r="B6377" i="4"/>
  <c r="B6373" i="4"/>
  <c r="B6369" i="4"/>
  <c r="B6365" i="4"/>
  <c r="B6361" i="4"/>
  <c r="B6357" i="4"/>
  <c r="B6353" i="4"/>
  <c r="B6349" i="4"/>
  <c r="B6345" i="4"/>
  <c r="B6341" i="4"/>
  <c r="B6337" i="4"/>
  <c r="B6333" i="4"/>
  <c r="B6329" i="4"/>
  <c r="B6325" i="4"/>
  <c r="B6321" i="4"/>
  <c r="B6317" i="4"/>
  <c r="B6313" i="4"/>
  <c r="B6309" i="4"/>
  <c r="B6305" i="4"/>
  <c r="B6301" i="4"/>
  <c r="B6297" i="4"/>
  <c r="B6293" i="4"/>
  <c r="B6289" i="4"/>
  <c r="B6285" i="4"/>
  <c r="B6281" i="4"/>
  <c r="B6277" i="4"/>
  <c r="B6440" i="4"/>
  <c r="B6436" i="4"/>
  <c r="B6432" i="4"/>
  <c r="B6428" i="4"/>
  <c r="B6424" i="4"/>
  <c r="B6420" i="4"/>
  <c r="B6416" i="4"/>
  <c r="B6412" i="4"/>
  <c r="B6408" i="4"/>
  <c r="B6404" i="4"/>
  <c r="B6400" i="4"/>
  <c r="B6396" i="4"/>
  <c r="B6392" i="4"/>
  <c r="B6388" i="4"/>
  <c r="B6384" i="4"/>
  <c r="B6380" i="4"/>
  <c r="B6376" i="4"/>
  <c r="B6372" i="4"/>
  <c r="B6368" i="4"/>
  <c r="B6364" i="4"/>
  <c r="B6360" i="4"/>
  <c r="B6356" i="4"/>
  <c r="B6352" i="4"/>
  <c r="B6348" i="4"/>
  <c r="B6344" i="4"/>
  <c r="B6340" i="4"/>
  <c r="B6336" i="4"/>
  <c r="B6332" i="4"/>
  <c r="B6328" i="4"/>
  <c r="B6324" i="4"/>
  <c r="B6320" i="4"/>
  <c r="B6316" i="4"/>
  <c r="B6312" i="4"/>
  <c r="B6308" i="4"/>
  <c r="B6304" i="4"/>
  <c r="B6300" i="4"/>
  <c r="B6296" i="4"/>
  <c r="B6292" i="4"/>
  <c r="B6288" i="4"/>
  <c r="B6284" i="4"/>
  <c r="B6280" i="4"/>
  <c r="B6276" i="4"/>
  <c r="B6272" i="4"/>
  <c r="B6362" i="4"/>
  <c r="B6354" i="4"/>
  <c r="B6346" i="4"/>
  <c r="B6338" i="4"/>
  <c r="B6330" i="4"/>
  <c r="B6322" i="4"/>
  <c r="B6314" i="4"/>
  <c r="B6306" i="4"/>
  <c r="B6298" i="4"/>
  <c r="B6290" i="4"/>
  <c r="B6282" i="4"/>
  <c r="B6274" i="4"/>
  <c r="B6268" i="4"/>
  <c r="B6264" i="4"/>
  <c r="B6260" i="4"/>
  <c r="B6256" i="4"/>
  <c r="B6252" i="4"/>
  <c r="B6248" i="4"/>
  <c r="B6244" i="4"/>
  <c r="B6240" i="4"/>
  <c r="B6236" i="4"/>
  <c r="B6232" i="4"/>
  <c r="B6228" i="4"/>
  <c r="B6224" i="4"/>
  <c r="B6220" i="4"/>
  <c r="B6216" i="4"/>
  <c r="B6212" i="4"/>
  <c r="B6208" i="4"/>
  <c r="B6204" i="4"/>
  <c r="B6200" i="4"/>
  <c r="B6196" i="4"/>
  <c r="B6192" i="4"/>
  <c r="B6188" i="4"/>
  <c r="B6184" i="4"/>
  <c r="B6180" i="4"/>
  <c r="B6176" i="4"/>
  <c r="B6172" i="4"/>
  <c r="B6168" i="4"/>
  <c r="B6164" i="4"/>
  <c r="B6160" i="4"/>
  <c r="B6156" i="4"/>
  <c r="B6152" i="4"/>
  <c r="B6148" i="4"/>
  <c r="B6144" i="4"/>
  <c r="B6140" i="4"/>
  <c r="B6136" i="4"/>
  <c r="B6132" i="4"/>
  <c r="B6128" i="4"/>
  <c r="B6273" i="4"/>
  <c r="B6269" i="4"/>
  <c r="B6265" i="4"/>
  <c r="B6261" i="4"/>
  <c r="B6257" i="4"/>
  <c r="B6253" i="4"/>
  <c r="B6249" i="4"/>
  <c r="B6245" i="4"/>
  <c r="B6241" i="4"/>
  <c r="B6237" i="4"/>
  <c r="B6233" i="4"/>
  <c r="B6229" i="4"/>
  <c r="B6225" i="4"/>
  <c r="B6221" i="4"/>
  <c r="B6217" i="4"/>
  <c r="B6213" i="4"/>
  <c r="B6209" i="4"/>
  <c r="B6205" i="4"/>
  <c r="B6201" i="4"/>
  <c r="B6197" i="4"/>
  <c r="B6193" i="4"/>
  <c r="B6189" i="4"/>
  <c r="B6185" i="4"/>
  <c r="B6181" i="4"/>
  <c r="B6177" i="4"/>
  <c r="B6173" i="4"/>
  <c r="B6169" i="4"/>
  <c r="B6165" i="4"/>
  <c r="B6161" i="4"/>
  <c r="B6157" i="4"/>
  <c r="B6153" i="4"/>
  <c r="B6149" i="4"/>
  <c r="B6145" i="4"/>
  <c r="B6141" i="4"/>
  <c r="B6137" i="4"/>
  <c r="B6133" i="4"/>
  <c r="B6129" i="4"/>
  <c r="B6124" i="4"/>
  <c r="B6120" i="4"/>
  <c r="B6116" i="4"/>
  <c r="B6112" i="4"/>
  <c r="B6108" i="4"/>
  <c r="B6104" i="4"/>
  <c r="B6100" i="4"/>
  <c r="B6096" i="4"/>
  <c r="B6092" i="4"/>
  <c r="B6088" i="4"/>
  <c r="B6084" i="4"/>
  <c r="B6125" i="4"/>
  <c r="B6121" i="4"/>
  <c r="B6117" i="4"/>
  <c r="B6113" i="4"/>
  <c r="B6109" i="4"/>
  <c r="B6105" i="4"/>
  <c r="B6101" i="4"/>
  <c r="B6097" i="4"/>
  <c r="B6093" i="4"/>
  <c r="B6089" i="4"/>
  <c r="B6085" i="4"/>
  <c r="B6080" i="4"/>
  <c r="B6076" i="4"/>
  <c r="B6072" i="4"/>
  <c r="B6068" i="4"/>
  <c r="B6064" i="4"/>
  <c r="B6060" i="4"/>
  <c r="B6056" i="4"/>
  <c r="B6052" i="4"/>
  <c r="B6048" i="4"/>
  <c r="B6044" i="4"/>
  <c r="B6040" i="4"/>
  <c r="B6036" i="4"/>
  <c r="B6032" i="4"/>
  <c r="B6028" i="4"/>
  <c r="B6024" i="4"/>
  <c r="B6020" i="4"/>
  <c r="B6016" i="4"/>
  <c r="B6012" i="4"/>
  <c r="B6008" i="4"/>
  <c r="B6004" i="4"/>
  <c r="B6000" i="4"/>
  <c r="B6081" i="4"/>
  <c r="B6077" i="4"/>
  <c r="B6073" i="4"/>
  <c r="B6069" i="4"/>
  <c r="B6065" i="4"/>
  <c r="B6061" i="4"/>
  <c r="B6057" i="4"/>
  <c r="B6053" i="4"/>
  <c r="B6049" i="4"/>
  <c r="B6045" i="4"/>
  <c r="B6041" i="4"/>
  <c r="B6037" i="4"/>
  <c r="B6033" i="4"/>
  <c r="B6029" i="4"/>
  <c r="B6025" i="4"/>
  <c r="B6021" i="4"/>
  <c r="B6017" i="4"/>
  <c r="B6013" i="4"/>
  <c r="B6009" i="4"/>
  <c r="B6005" i="4"/>
  <c r="B6001" i="4"/>
  <c r="B6358" i="4"/>
  <c r="B6350" i="4"/>
  <c r="B6342" i="4"/>
  <c r="B6334" i="4"/>
  <c r="B6326" i="4"/>
  <c r="B6318" i="4"/>
  <c r="B6310" i="4"/>
  <c r="B6302" i="4"/>
  <c r="B6294" i="4"/>
  <c r="B6286" i="4"/>
  <c r="B6278" i="4"/>
  <c r="B6270" i="4"/>
  <c r="B6266" i="4"/>
  <c r="B6262" i="4"/>
  <c r="B6258" i="4"/>
  <c r="B6254" i="4"/>
  <c r="B6250" i="4"/>
  <c r="B6246" i="4"/>
  <c r="B6242" i="4"/>
  <c r="B6238" i="4"/>
  <c r="B6234" i="4"/>
  <c r="B6230" i="4"/>
  <c r="B6226" i="4"/>
  <c r="B6222" i="4"/>
  <c r="B6218" i="4"/>
  <c r="B6214" i="4"/>
  <c r="B6210" i="4"/>
  <c r="B6206" i="4"/>
  <c r="B6202" i="4"/>
  <c r="B6198" i="4"/>
  <c r="B6194" i="4"/>
  <c r="B6190" i="4"/>
  <c r="B6186" i="4"/>
  <c r="B6182" i="4"/>
  <c r="B6178" i="4"/>
  <c r="B6174" i="4"/>
  <c r="B6170" i="4"/>
  <c r="B6166" i="4"/>
  <c r="B6162" i="4"/>
  <c r="B6158" i="4"/>
  <c r="B6154" i="4"/>
  <c r="B6150" i="4"/>
  <c r="B6146" i="4"/>
  <c r="B6142" i="4"/>
  <c r="B6138" i="4"/>
  <c r="B6134" i="4"/>
  <c r="B6130" i="4"/>
  <c r="B6275" i="4"/>
  <c r="B6271" i="4"/>
  <c r="B6267" i="4"/>
  <c r="B6263" i="4"/>
  <c r="B6259" i="4"/>
  <c r="B6255" i="4"/>
  <c r="B6251" i="4"/>
  <c r="B6247" i="4"/>
  <c r="B6243" i="4"/>
  <c r="B6239" i="4"/>
  <c r="B6235" i="4"/>
  <c r="B6231" i="4"/>
  <c r="B6227" i="4"/>
  <c r="B6223" i="4"/>
  <c r="B6219" i="4"/>
  <c r="B6215" i="4"/>
  <c r="B6211" i="4"/>
  <c r="B6207" i="4"/>
  <c r="B6203" i="4"/>
  <c r="B6199" i="4"/>
  <c r="B6195" i="4"/>
  <c r="B6191" i="4"/>
  <c r="B6187" i="4"/>
  <c r="B6183" i="4"/>
  <c r="B6179" i="4"/>
  <c r="B6175" i="4"/>
  <c r="B6171" i="4"/>
  <c r="B6167" i="4"/>
  <c r="B6163" i="4"/>
  <c r="B6159" i="4"/>
  <c r="B6155" i="4"/>
  <c r="B6151" i="4"/>
  <c r="B6147" i="4"/>
  <c r="B6143" i="4"/>
  <c r="B6139" i="4"/>
  <c r="B6135" i="4"/>
  <c r="B6131" i="4"/>
  <c r="B6126" i="4"/>
  <c r="B6122" i="4"/>
  <c r="B6118" i="4"/>
  <c r="B6114" i="4"/>
  <c r="B6110" i="4"/>
  <c r="B6106" i="4"/>
  <c r="B6102" i="4"/>
  <c r="B6098" i="4"/>
  <c r="B6094" i="4"/>
  <c r="B6090" i="4"/>
  <c r="B6086" i="4"/>
  <c r="B6127" i="4"/>
  <c r="B6123" i="4"/>
  <c r="B6119" i="4"/>
  <c r="B6115" i="4"/>
  <c r="B6111" i="4"/>
  <c r="B6107" i="4"/>
  <c r="B6103" i="4"/>
  <c r="B6099" i="4"/>
  <c r="B6095" i="4"/>
  <c r="B6091" i="4"/>
  <c r="B6087" i="4"/>
  <c r="B6082" i="4"/>
  <c r="B6078" i="4"/>
  <c r="B6074" i="4"/>
  <c r="B6070" i="4"/>
  <c r="B6066" i="4"/>
  <c r="B6062" i="4"/>
  <c r="B6058" i="4"/>
  <c r="B6054" i="4"/>
  <c r="B6050" i="4"/>
  <c r="B6046" i="4"/>
  <c r="B6042" i="4"/>
  <c r="B6038" i="4"/>
  <c r="B6034" i="4"/>
  <c r="B6030" i="4"/>
  <c r="B6026" i="4"/>
  <c r="B6022" i="4"/>
  <c r="B6018" i="4"/>
  <c r="B6014" i="4"/>
  <c r="B6010" i="4"/>
  <c r="B6006" i="4"/>
  <c r="B6002" i="4"/>
  <c r="B6083" i="4"/>
  <c r="B6079" i="4"/>
  <c r="B6075" i="4"/>
  <c r="B6071" i="4"/>
  <c r="B6067" i="4"/>
  <c r="B6063" i="4"/>
  <c r="B6059" i="4"/>
  <c r="B6055" i="4"/>
  <c r="B6051" i="4"/>
  <c r="B6047" i="4"/>
  <c r="B6043" i="4"/>
  <c r="B6039" i="4"/>
  <c r="B6035" i="4"/>
  <c r="B6031" i="4"/>
  <c r="B6027" i="4"/>
  <c r="B6023" i="4"/>
  <c r="B6019" i="4"/>
  <c r="B6015" i="4"/>
  <c r="B6011" i="4"/>
  <c r="B6007" i="4"/>
  <c r="B6003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11" i="4"/>
  <c r="A7" i="4"/>
  <c r="A8" i="4"/>
  <c r="A9" i="4"/>
  <c r="A10" i="4"/>
  <c r="A6" i="4"/>
  <c r="C68" i="8" l="1"/>
  <c r="D68" i="8" s="1"/>
  <c r="F68" i="8" s="1"/>
  <c r="C70" i="8"/>
  <c r="D70" i="8" s="1"/>
  <c r="F70" i="8" s="1"/>
  <c r="C72" i="8"/>
  <c r="D72" i="8" s="1"/>
  <c r="F72" i="8" s="1"/>
  <c r="C74" i="8"/>
  <c r="D74" i="8" s="1"/>
  <c r="F74" i="8" s="1"/>
  <c r="C76" i="8"/>
  <c r="D76" i="8" s="1"/>
  <c r="F76" i="8" s="1"/>
  <c r="C78" i="8"/>
  <c r="D78" i="8" s="1"/>
  <c r="F78" i="8" s="1"/>
  <c r="C80" i="8"/>
  <c r="D80" i="8" s="1"/>
  <c r="F80" i="8" s="1"/>
  <c r="C82" i="8"/>
  <c r="D82" i="8" s="1"/>
  <c r="F82" i="8" s="1"/>
  <c r="C84" i="8"/>
  <c r="D84" i="8" s="1"/>
  <c r="F84" i="8" s="1"/>
  <c r="C69" i="8"/>
  <c r="D69" i="8" s="1"/>
  <c r="F69" i="8" s="1"/>
  <c r="C71" i="8"/>
  <c r="D71" i="8" s="1"/>
  <c r="F71" i="8" s="1"/>
  <c r="C73" i="8"/>
  <c r="D73" i="8" s="1"/>
  <c r="F73" i="8" s="1"/>
  <c r="C75" i="8"/>
  <c r="D75" i="8" s="1"/>
  <c r="F75" i="8" s="1"/>
  <c r="C77" i="8"/>
  <c r="D77" i="8" s="1"/>
  <c r="F77" i="8" s="1"/>
  <c r="C79" i="8"/>
  <c r="D79" i="8" s="1"/>
  <c r="F79" i="8" s="1"/>
  <c r="C81" i="8"/>
  <c r="D81" i="8" s="1"/>
  <c r="F81" i="8" s="1"/>
  <c r="C83" i="8"/>
  <c r="D83" i="8" s="1"/>
  <c r="F83" i="8" s="1"/>
  <c r="C85" i="8"/>
  <c r="D85" i="8" s="1"/>
  <c r="F85" i="8" s="1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B66" i="4" s="1"/>
  <c r="C67" i="4"/>
  <c r="C68" i="4"/>
  <c r="C69" i="4"/>
  <c r="C70" i="4"/>
  <c r="C71" i="4"/>
  <c r="C72" i="4"/>
  <c r="C73" i="4"/>
  <c r="C74" i="4"/>
  <c r="B74" i="4" s="1"/>
  <c r="C75" i="4"/>
  <c r="C76" i="4"/>
  <c r="B76" i="4" s="1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B118" i="4" s="1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B190" i="4" s="1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303" i="4"/>
  <c r="C304" i="4"/>
  <c r="C305" i="4"/>
  <c r="C306" i="4"/>
  <c r="C307" i="4"/>
  <c r="C308" i="4"/>
  <c r="C309" i="4"/>
  <c r="C310" i="4"/>
  <c r="C311" i="4"/>
  <c r="C312" i="4"/>
  <c r="C313" i="4"/>
  <c r="C314" i="4"/>
  <c r="C315" i="4"/>
  <c r="C316" i="4"/>
  <c r="C317" i="4"/>
  <c r="C318" i="4"/>
  <c r="C319" i="4"/>
  <c r="C320" i="4"/>
  <c r="C321" i="4"/>
  <c r="C322" i="4"/>
  <c r="C323" i="4"/>
  <c r="C324" i="4"/>
  <c r="C325" i="4"/>
  <c r="C326" i="4"/>
  <c r="C327" i="4"/>
  <c r="C328" i="4"/>
  <c r="C329" i="4"/>
  <c r="C330" i="4"/>
  <c r="C331" i="4"/>
  <c r="C332" i="4"/>
  <c r="C333" i="4"/>
  <c r="C334" i="4"/>
  <c r="C335" i="4"/>
  <c r="C336" i="4"/>
  <c r="C337" i="4"/>
  <c r="C338" i="4"/>
  <c r="C339" i="4"/>
  <c r="C340" i="4"/>
  <c r="C341" i="4"/>
  <c r="C342" i="4"/>
  <c r="C343" i="4"/>
  <c r="C344" i="4"/>
  <c r="B344" i="4"/>
  <c r="C345" i="4"/>
  <c r="C346" i="4"/>
  <c r="B346" i="4" s="1"/>
  <c r="C347" i="4"/>
  <c r="C348" i="4"/>
  <c r="C349" i="4"/>
  <c r="C350" i="4"/>
  <c r="C351" i="4"/>
  <c r="C352" i="4"/>
  <c r="C353" i="4"/>
  <c r="C354" i="4"/>
  <c r="C355" i="4"/>
  <c r="C356" i="4"/>
  <c r="C357" i="4"/>
  <c r="C358" i="4"/>
  <c r="C359" i="4"/>
  <c r="C360" i="4"/>
  <c r="C361" i="4"/>
  <c r="C362" i="4"/>
  <c r="C363" i="4"/>
  <c r="C364" i="4"/>
  <c r="C365" i="4"/>
  <c r="C366" i="4"/>
  <c r="C367" i="4"/>
  <c r="C368" i="4"/>
  <c r="C369" i="4"/>
  <c r="C370" i="4"/>
  <c r="C371" i="4"/>
  <c r="C372" i="4"/>
  <c r="C373" i="4"/>
  <c r="C374" i="4"/>
  <c r="C375" i="4"/>
  <c r="C376" i="4"/>
  <c r="C377" i="4"/>
  <c r="C378" i="4"/>
  <c r="C379" i="4"/>
  <c r="C380" i="4"/>
  <c r="C381" i="4"/>
  <c r="C382" i="4"/>
  <c r="C383" i="4"/>
  <c r="C384" i="4"/>
  <c r="C385" i="4"/>
  <c r="C386" i="4"/>
  <c r="C387" i="4"/>
  <c r="C388" i="4"/>
  <c r="C389" i="4"/>
  <c r="C390" i="4"/>
  <c r="C391" i="4"/>
  <c r="C392" i="4"/>
  <c r="C393" i="4"/>
  <c r="C394" i="4"/>
  <c r="C395" i="4"/>
  <c r="C396" i="4"/>
  <c r="C397" i="4"/>
  <c r="C398" i="4"/>
  <c r="C399" i="4"/>
  <c r="C400" i="4"/>
  <c r="C401" i="4"/>
  <c r="C402" i="4"/>
  <c r="C403" i="4"/>
  <c r="C404" i="4"/>
  <c r="C405" i="4"/>
  <c r="C406" i="4"/>
  <c r="C407" i="4"/>
  <c r="C408" i="4"/>
  <c r="C409" i="4"/>
  <c r="C410" i="4"/>
  <c r="C411" i="4"/>
  <c r="C412" i="4"/>
  <c r="C413" i="4"/>
  <c r="C414" i="4"/>
  <c r="C415" i="4"/>
  <c r="C416" i="4"/>
  <c r="C417" i="4"/>
  <c r="C418" i="4"/>
  <c r="C419" i="4"/>
  <c r="C420" i="4"/>
  <c r="C421" i="4"/>
  <c r="C422" i="4"/>
  <c r="C423" i="4"/>
  <c r="C424" i="4"/>
  <c r="C425" i="4"/>
  <c r="C426" i="4"/>
  <c r="C427" i="4"/>
  <c r="C428" i="4"/>
  <c r="C429" i="4"/>
  <c r="C430" i="4"/>
  <c r="C431" i="4"/>
  <c r="C432" i="4"/>
  <c r="B432" i="4"/>
  <c r="C433" i="4"/>
  <c r="C434" i="4"/>
  <c r="C435" i="4"/>
  <c r="C436" i="4"/>
  <c r="C437" i="4"/>
  <c r="C438" i="4"/>
  <c r="B438" i="4" s="1"/>
  <c r="C439" i="4"/>
  <c r="C440" i="4"/>
  <c r="C441" i="4"/>
  <c r="C442" i="4"/>
  <c r="C443" i="4"/>
  <c r="C444" i="4"/>
  <c r="C445" i="4"/>
  <c r="C446" i="4"/>
  <c r="C447" i="4"/>
  <c r="C448" i="4"/>
  <c r="C449" i="4"/>
  <c r="C450" i="4"/>
  <c r="C451" i="4"/>
  <c r="C452" i="4"/>
  <c r="C453" i="4"/>
  <c r="C454" i="4"/>
  <c r="C455" i="4"/>
  <c r="C456" i="4"/>
  <c r="C457" i="4"/>
  <c r="C458" i="4"/>
  <c r="C459" i="4"/>
  <c r="C460" i="4"/>
  <c r="C461" i="4"/>
  <c r="C462" i="4"/>
  <c r="C463" i="4"/>
  <c r="C464" i="4"/>
  <c r="C465" i="4"/>
  <c r="C466" i="4"/>
  <c r="C467" i="4"/>
  <c r="C468" i="4"/>
  <c r="C469" i="4"/>
  <c r="C470" i="4"/>
  <c r="C471" i="4"/>
  <c r="C472" i="4"/>
  <c r="C473" i="4"/>
  <c r="C474" i="4"/>
  <c r="C475" i="4"/>
  <c r="C476" i="4"/>
  <c r="C477" i="4"/>
  <c r="C478" i="4"/>
  <c r="C479" i="4"/>
  <c r="C480" i="4"/>
  <c r="C481" i="4"/>
  <c r="C482" i="4"/>
  <c r="C483" i="4"/>
  <c r="C484" i="4"/>
  <c r="C485" i="4"/>
  <c r="C486" i="4"/>
  <c r="C487" i="4"/>
  <c r="C488" i="4"/>
  <c r="C489" i="4"/>
  <c r="C490" i="4"/>
  <c r="B490" i="4"/>
  <c r="C491" i="4"/>
  <c r="C492" i="4"/>
  <c r="C493" i="4"/>
  <c r="C494" i="4"/>
  <c r="C495" i="4"/>
  <c r="C496" i="4"/>
  <c r="C497" i="4"/>
  <c r="C498" i="4"/>
  <c r="C499" i="4"/>
  <c r="C500" i="4"/>
  <c r="C501" i="4"/>
  <c r="C502" i="4"/>
  <c r="C503" i="4"/>
  <c r="C504" i="4"/>
  <c r="C505" i="4"/>
  <c r="C506" i="4"/>
  <c r="C507" i="4"/>
  <c r="C508" i="4"/>
  <c r="C509" i="4"/>
  <c r="C510" i="4"/>
  <c r="B510" i="4" s="1"/>
  <c r="C511" i="4"/>
  <c r="C512" i="4"/>
  <c r="C513" i="4"/>
  <c r="C514" i="4"/>
  <c r="C515" i="4"/>
  <c r="C516" i="4"/>
  <c r="C517" i="4"/>
  <c r="C518" i="4"/>
  <c r="C519" i="4"/>
  <c r="C520" i="4"/>
  <c r="C521" i="4"/>
  <c r="C522" i="4"/>
  <c r="C523" i="4"/>
  <c r="C524" i="4"/>
  <c r="C525" i="4"/>
  <c r="C526" i="4"/>
  <c r="C527" i="4"/>
  <c r="C528" i="4"/>
  <c r="C529" i="4"/>
  <c r="C530" i="4"/>
  <c r="C531" i="4"/>
  <c r="C532" i="4"/>
  <c r="C533" i="4"/>
  <c r="C534" i="4"/>
  <c r="C535" i="4"/>
  <c r="C536" i="4"/>
  <c r="C537" i="4"/>
  <c r="C538" i="4"/>
  <c r="C539" i="4"/>
  <c r="C540" i="4"/>
  <c r="C541" i="4"/>
  <c r="C542" i="4"/>
  <c r="C543" i="4"/>
  <c r="C544" i="4"/>
  <c r="C545" i="4"/>
  <c r="C546" i="4"/>
  <c r="C547" i="4"/>
  <c r="C548" i="4"/>
  <c r="C549" i="4"/>
  <c r="C550" i="4"/>
  <c r="C551" i="4"/>
  <c r="C552" i="4"/>
  <c r="C553" i="4"/>
  <c r="C554" i="4"/>
  <c r="C555" i="4"/>
  <c r="C556" i="4"/>
  <c r="C557" i="4"/>
  <c r="C558" i="4"/>
  <c r="C559" i="4"/>
  <c r="C560" i="4"/>
  <c r="C561" i="4"/>
  <c r="C562" i="4"/>
  <c r="C563" i="4"/>
  <c r="C564" i="4"/>
  <c r="C565" i="4"/>
  <c r="C566" i="4"/>
  <c r="C567" i="4"/>
  <c r="C568" i="4"/>
  <c r="C569" i="4"/>
  <c r="C570" i="4"/>
  <c r="C571" i="4"/>
  <c r="C572" i="4"/>
  <c r="C573" i="4"/>
  <c r="C574" i="4"/>
  <c r="C575" i="4"/>
  <c r="C576" i="4"/>
  <c r="C577" i="4"/>
  <c r="C578" i="4"/>
  <c r="C579" i="4"/>
  <c r="C580" i="4"/>
  <c r="C581" i="4"/>
  <c r="C582" i="4"/>
  <c r="C583" i="4"/>
  <c r="C584" i="4"/>
  <c r="C585" i="4"/>
  <c r="C586" i="4"/>
  <c r="B586" i="4"/>
  <c r="C587" i="4"/>
  <c r="C588" i="4"/>
  <c r="C589" i="4"/>
  <c r="C590" i="4"/>
  <c r="C591" i="4"/>
  <c r="C592" i="4"/>
  <c r="C593" i="4"/>
  <c r="C594" i="4"/>
  <c r="C595" i="4"/>
  <c r="C596" i="4"/>
  <c r="C597" i="4"/>
  <c r="C598" i="4"/>
  <c r="C599" i="4"/>
  <c r="C600" i="4"/>
  <c r="C601" i="4"/>
  <c r="C602" i="4"/>
  <c r="C603" i="4"/>
  <c r="C604" i="4"/>
  <c r="C605" i="4"/>
  <c r="C606" i="4"/>
  <c r="C607" i="4"/>
  <c r="C608" i="4"/>
  <c r="C609" i="4"/>
  <c r="C610" i="4"/>
  <c r="C611" i="4"/>
  <c r="C612" i="4"/>
  <c r="C613" i="4"/>
  <c r="C614" i="4"/>
  <c r="C615" i="4"/>
  <c r="C616" i="4"/>
  <c r="C617" i="4"/>
  <c r="C618" i="4"/>
  <c r="C619" i="4"/>
  <c r="C620" i="4"/>
  <c r="C621" i="4"/>
  <c r="C622" i="4"/>
  <c r="C623" i="4"/>
  <c r="C624" i="4"/>
  <c r="C625" i="4"/>
  <c r="C626" i="4"/>
  <c r="B626" i="4" s="1"/>
  <c r="C627" i="4"/>
  <c r="C628" i="4"/>
  <c r="C629" i="4"/>
  <c r="C630" i="4"/>
  <c r="C631" i="4"/>
  <c r="C632" i="4"/>
  <c r="C633" i="4"/>
  <c r="C634" i="4"/>
  <c r="B634" i="4" s="1"/>
  <c r="C635" i="4"/>
  <c r="C636" i="4"/>
  <c r="C637" i="4"/>
  <c r="C638" i="4"/>
  <c r="C639" i="4"/>
  <c r="C640" i="4"/>
  <c r="C641" i="4"/>
  <c r="C642" i="4"/>
  <c r="C643" i="4"/>
  <c r="C644" i="4"/>
  <c r="C645" i="4"/>
  <c r="C646" i="4"/>
  <c r="C647" i="4"/>
  <c r="C648" i="4"/>
  <c r="C649" i="4"/>
  <c r="C650" i="4"/>
  <c r="C651" i="4"/>
  <c r="C652" i="4"/>
  <c r="C653" i="4"/>
  <c r="C654" i="4"/>
  <c r="C655" i="4"/>
  <c r="C656" i="4"/>
  <c r="C657" i="4"/>
  <c r="C658" i="4"/>
  <c r="C659" i="4"/>
  <c r="C660" i="4"/>
  <c r="C661" i="4"/>
  <c r="C662" i="4"/>
  <c r="C663" i="4"/>
  <c r="C664" i="4"/>
  <c r="C665" i="4"/>
  <c r="C666" i="4"/>
  <c r="C667" i="4"/>
  <c r="C668" i="4"/>
  <c r="B668" i="4" s="1"/>
  <c r="C669" i="4"/>
  <c r="C670" i="4"/>
  <c r="C671" i="4"/>
  <c r="C672" i="4"/>
  <c r="C673" i="4"/>
  <c r="C674" i="4"/>
  <c r="C675" i="4"/>
  <c r="C676" i="4"/>
  <c r="C677" i="4"/>
  <c r="C678" i="4"/>
  <c r="C679" i="4"/>
  <c r="C680" i="4"/>
  <c r="C681" i="4"/>
  <c r="C682" i="4"/>
  <c r="C683" i="4"/>
  <c r="C684" i="4"/>
  <c r="C685" i="4"/>
  <c r="C686" i="4"/>
  <c r="C687" i="4"/>
  <c r="C688" i="4"/>
  <c r="C689" i="4"/>
  <c r="C690" i="4"/>
  <c r="C691" i="4"/>
  <c r="C692" i="4"/>
  <c r="C693" i="4"/>
  <c r="C694" i="4"/>
  <c r="C695" i="4"/>
  <c r="C696" i="4"/>
  <c r="C697" i="4"/>
  <c r="C698" i="4"/>
  <c r="C699" i="4"/>
  <c r="C700" i="4"/>
  <c r="C701" i="4"/>
  <c r="C702" i="4"/>
  <c r="C703" i="4"/>
  <c r="C704" i="4"/>
  <c r="C705" i="4"/>
  <c r="C706" i="4"/>
  <c r="C707" i="4"/>
  <c r="C708" i="4"/>
  <c r="C709" i="4"/>
  <c r="C710" i="4"/>
  <c r="C711" i="4"/>
  <c r="C712" i="4"/>
  <c r="C713" i="4"/>
  <c r="C714" i="4"/>
  <c r="C715" i="4"/>
  <c r="C716" i="4"/>
  <c r="C717" i="4"/>
  <c r="C718" i="4"/>
  <c r="C719" i="4"/>
  <c r="C720" i="4"/>
  <c r="C721" i="4"/>
  <c r="C722" i="4"/>
  <c r="C723" i="4"/>
  <c r="C724" i="4"/>
  <c r="C725" i="4"/>
  <c r="C726" i="4"/>
  <c r="C727" i="4"/>
  <c r="C728" i="4"/>
  <c r="C729" i="4"/>
  <c r="C730" i="4"/>
  <c r="C731" i="4"/>
  <c r="C732" i="4"/>
  <c r="C733" i="4"/>
  <c r="C734" i="4"/>
  <c r="C735" i="4"/>
  <c r="C736" i="4"/>
  <c r="C737" i="4"/>
  <c r="C738" i="4"/>
  <c r="C739" i="4"/>
  <c r="C740" i="4"/>
  <c r="C741" i="4"/>
  <c r="B741" i="4" s="1"/>
  <c r="C742" i="4"/>
  <c r="C743" i="4"/>
  <c r="C744" i="4"/>
  <c r="C745" i="4"/>
  <c r="C746" i="4"/>
  <c r="C747" i="4"/>
  <c r="C748" i="4"/>
  <c r="C749" i="4"/>
  <c r="C750" i="4"/>
  <c r="C751" i="4"/>
  <c r="C752" i="4"/>
  <c r="C753" i="4"/>
  <c r="C754" i="4"/>
  <c r="C755" i="4"/>
  <c r="C756" i="4"/>
  <c r="C757" i="4"/>
  <c r="C758" i="4"/>
  <c r="C759" i="4"/>
  <c r="C760" i="4"/>
  <c r="C761" i="4"/>
  <c r="C762" i="4"/>
  <c r="C763" i="4"/>
  <c r="C764" i="4"/>
  <c r="C765" i="4"/>
  <c r="C766" i="4"/>
  <c r="C767" i="4"/>
  <c r="C768" i="4"/>
  <c r="C769" i="4"/>
  <c r="C770" i="4"/>
  <c r="C771" i="4"/>
  <c r="C772" i="4"/>
  <c r="C773" i="4"/>
  <c r="C774" i="4"/>
  <c r="C775" i="4"/>
  <c r="C776" i="4"/>
  <c r="C777" i="4"/>
  <c r="C778" i="4"/>
  <c r="C779" i="4"/>
  <c r="C780" i="4"/>
  <c r="C781" i="4"/>
  <c r="C782" i="4"/>
  <c r="C783" i="4"/>
  <c r="C784" i="4"/>
  <c r="C785" i="4"/>
  <c r="C786" i="4"/>
  <c r="C787" i="4"/>
  <c r="C788" i="4"/>
  <c r="C789" i="4"/>
  <c r="C790" i="4"/>
  <c r="C791" i="4"/>
  <c r="C792" i="4"/>
  <c r="C793" i="4"/>
  <c r="C794" i="4"/>
  <c r="C795" i="4"/>
  <c r="C796" i="4"/>
  <c r="C797" i="4"/>
  <c r="C798" i="4"/>
  <c r="C799" i="4"/>
  <c r="C800" i="4"/>
  <c r="C801" i="4"/>
  <c r="C802" i="4"/>
  <c r="C803" i="4"/>
  <c r="C804" i="4"/>
  <c r="C805" i="4"/>
  <c r="B805" i="4" s="1"/>
  <c r="C806" i="4"/>
  <c r="C807" i="4"/>
  <c r="C808" i="4"/>
  <c r="C809" i="4"/>
  <c r="C810" i="4"/>
  <c r="C811" i="4"/>
  <c r="C812" i="4"/>
  <c r="C813" i="4"/>
  <c r="C814" i="4"/>
  <c r="C815" i="4"/>
  <c r="B815" i="4" s="1"/>
  <c r="C816" i="4"/>
  <c r="C817" i="4"/>
  <c r="C818" i="4"/>
  <c r="C819" i="4"/>
  <c r="C820" i="4"/>
  <c r="C821" i="4"/>
  <c r="C822" i="4"/>
  <c r="C823" i="4"/>
  <c r="B823" i="4"/>
  <c r="C824" i="4"/>
  <c r="C825" i="4"/>
  <c r="C826" i="4"/>
  <c r="C827" i="4"/>
  <c r="C828" i="4"/>
  <c r="C829" i="4"/>
  <c r="B829" i="4" s="1"/>
  <c r="C830" i="4"/>
  <c r="C831" i="4"/>
  <c r="C832" i="4"/>
  <c r="C833" i="4"/>
  <c r="C834" i="4"/>
  <c r="C835" i="4"/>
  <c r="C836" i="4"/>
  <c r="C837" i="4"/>
  <c r="C838" i="4"/>
  <c r="C839" i="4"/>
  <c r="C840" i="4"/>
  <c r="C841" i="4"/>
  <c r="C842" i="4"/>
  <c r="C843" i="4"/>
  <c r="C844" i="4"/>
  <c r="C845" i="4"/>
  <c r="C846" i="4"/>
  <c r="C847" i="4"/>
  <c r="C848" i="4"/>
  <c r="C849" i="4"/>
  <c r="C850" i="4"/>
  <c r="C851" i="4"/>
  <c r="C852" i="4"/>
  <c r="C853" i="4"/>
  <c r="B853" i="4"/>
  <c r="C854" i="4"/>
  <c r="C855" i="4"/>
  <c r="B855" i="4" s="1"/>
  <c r="C856" i="4"/>
  <c r="C857" i="4"/>
  <c r="C858" i="4"/>
  <c r="C859" i="4"/>
  <c r="B859" i="4" s="1"/>
  <c r="C860" i="4"/>
  <c r="C861" i="4"/>
  <c r="B861" i="4" s="1"/>
  <c r="C862" i="4"/>
  <c r="C863" i="4"/>
  <c r="C864" i="4"/>
  <c r="C865" i="4"/>
  <c r="C866" i="4"/>
  <c r="C867" i="4"/>
  <c r="C868" i="4"/>
  <c r="C869" i="4"/>
  <c r="C870" i="4"/>
  <c r="C871" i="4"/>
  <c r="C872" i="4"/>
  <c r="C873" i="4"/>
  <c r="C874" i="4"/>
  <c r="C875" i="4"/>
  <c r="C876" i="4"/>
  <c r="C877" i="4"/>
  <c r="C878" i="4"/>
  <c r="C879" i="4"/>
  <c r="C880" i="4"/>
  <c r="C881" i="4"/>
  <c r="C882" i="4"/>
  <c r="C883" i="4"/>
  <c r="C884" i="4"/>
  <c r="C885" i="4"/>
  <c r="C886" i="4"/>
  <c r="C887" i="4"/>
  <c r="C888" i="4"/>
  <c r="C889" i="4"/>
  <c r="C890" i="4"/>
  <c r="C891" i="4"/>
  <c r="C892" i="4"/>
  <c r="C893" i="4"/>
  <c r="C894" i="4"/>
  <c r="C895" i="4"/>
  <c r="C896" i="4"/>
  <c r="C897" i="4"/>
  <c r="C898" i="4"/>
  <c r="C899" i="4"/>
  <c r="C900" i="4"/>
  <c r="C901" i="4"/>
  <c r="C902" i="4"/>
  <c r="C903" i="4"/>
  <c r="C904" i="4"/>
  <c r="C905" i="4"/>
  <c r="C906" i="4"/>
  <c r="C907" i="4"/>
  <c r="C908" i="4"/>
  <c r="C909" i="4"/>
  <c r="C910" i="4"/>
  <c r="C911" i="4"/>
  <c r="C912" i="4"/>
  <c r="C913" i="4"/>
  <c r="C914" i="4"/>
  <c r="C915" i="4"/>
  <c r="C916" i="4"/>
  <c r="C917" i="4"/>
  <c r="C918" i="4"/>
  <c r="C919" i="4"/>
  <c r="C920" i="4"/>
  <c r="C921" i="4"/>
  <c r="C922" i="4"/>
  <c r="C923" i="4"/>
  <c r="C924" i="4"/>
  <c r="C925" i="4"/>
  <c r="C926" i="4"/>
  <c r="C927" i="4"/>
  <c r="C928" i="4"/>
  <c r="B928" i="4" s="1"/>
  <c r="C929" i="4"/>
  <c r="C930" i="4"/>
  <c r="C931" i="4"/>
  <c r="C932" i="4"/>
  <c r="C933" i="4"/>
  <c r="C934" i="4"/>
  <c r="C935" i="4"/>
  <c r="C936" i="4"/>
  <c r="C937" i="4"/>
  <c r="C938" i="4"/>
  <c r="C939" i="4"/>
  <c r="C940" i="4"/>
  <c r="C941" i="4"/>
  <c r="C942" i="4"/>
  <c r="C943" i="4"/>
  <c r="C944" i="4"/>
  <c r="C945" i="4"/>
  <c r="C946" i="4"/>
  <c r="C947" i="4"/>
  <c r="C948" i="4"/>
  <c r="C949" i="4"/>
  <c r="C950" i="4"/>
  <c r="C951" i="4"/>
  <c r="C952" i="4"/>
  <c r="C953" i="4"/>
  <c r="C954" i="4"/>
  <c r="C955" i="4"/>
  <c r="C956" i="4"/>
  <c r="C957" i="4"/>
  <c r="C958" i="4"/>
  <c r="C959" i="4"/>
  <c r="C960" i="4"/>
  <c r="C961" i="4"/>
  <c r="C962" i="4"/>
  <c r="C963" i="4"/>
  <c r="C964" i="4"/>
  <c r="C965" i="4"/>
  <c r="C966" i="4"/>
  <c r="C967" i="4"/>
  <c r="C968" i="4"/>
  <c r="C969" i="4"/>
  <c r="C970" i="4"/>
  <c r="C971" i="4"/>
  <c r="C972" i="4"/>
  <c r="C973" i="4"/>
  <c r="C974" i="4"/>
  <c r="C975" i="4"/>
  <c r="C976" i="4"/>
  <c r="C977" i="4"/>
  <c r="C978" i="4"/>
  <c r="C979" i="4"/>
  <c r="C980" i="4"/>
  <c r="C981" i="4"/>
  <c r="C982" i="4"/>
  <c r="C983" i="4"/>
  <c r="C984" i="4"/>
  <c r="C985" i="4"/>
  <c r="C986" i="4"/>
  <c r="C987" i="4"/>
  <c r="C988" i="4"/>
  <c r="C989" i="4"/>
  <c r="C990" i="4"/>
  <c r="C991" i="4"/>
  <c r="C992" i="4"/>
  <c r="C993" i="4"/>
  <c r="B993" i="4" s="1"/>
  <c r="C994" i="4"/>
  <c r="C995" i="4"/>
  <c r="C996" i="4"/>
  <c r="C997" i="4"/>
  <c r="C998" i="4"/>
  <c r="C999" i="4"/>
  <c r="C1000" i="4"/>
  <c r="C1001" i="4"/>
  <c r="C1002" i="4"/>
  <c r="C1003" i="4"/>
  <c r="C1004" i="4"/>
  <c r="C1005" i="4"/>
  <c r="C1006" i="4"/>
  <c r="C1007" i="4"/>
  <c r="C1008" i="4"/>
  <c r="C1009" i="4"/>
  <c r="C1010" i="4"/>
  <c r="C1011" i="4"/>
  <c r="C1012" i="4"/>
  <c r="C1013" i="4"/>
  <c r="C1014" i="4"/>
  <c r="C1015" i="4"/>
  <c r="C1016" i="4"/>
  <c r="C1017" i="4"/>
  <c r="C1018" i="4"/>
  <c r="C1019" i="4"/>
  <c r="C1020" i="4"/>
  <c r="C1021" i="4"/>
  <c r="C1022" i="4"/>
  <c r="C1023" i="4"/>
  <c r="C1024" i="4"/>
  <c r="C1025" i="4"/>
  <c r="C1026" i="4"/>
  <c r="C1027" i="4"/>
  <c r="C1028" i="4"/>
  <c r="C1029" i="4"/>
  <c r="C1030" i="4"/>
  <c r="C1031" i="4"/>
  <c r="C1032" i="4"/>
  <c r="C1033" i="4"/>
  <c r="C1034" i="4"/>
  <c r="C1035" i="4"/>
  <c r="C1036" i="4"/>
  <c r="C1037" i="4"/>
  <c r="C1038" i="4"/>
  <c r="C1039" i="4"/>
  <c r="C1040" i="4"/>
  <c r="C1041" i="4"/>
  <c r="C1042" i="4"/>
  <c r="C1043" i="4"/>
  <c r="C1044" i="4"/>
  <c r="C1045" i="4"/>
  <c r="C1046" i="4"/>
  <c r="C1047" i="4"/>
  <c r="C1048" i="4"/>
  <c r="C1049" i="4"/>
  <c r="C1050" i="4"/>
  <c r="C1051" i="4"/>
  <c r="C1052" i="4"/>
  <c r="C1053" i="4"/>
  <c r="C1054" i="4"/>
  <c r="C1055" i="4"/>
  <c r="C1056" i="4"/>
  <c r="C1057" i="4"/>
  <c r="B1057" i="4" s="1"/>
  <c r="C1058" i="4"/>
  <c r="C1059" i="4"/>
  <c r="C1060" i="4"/>
  <c r="C1061" i="4"/>
  <c r="C1062" i="4"/>
  <c r="C1063" i="4"/>
  <c r="C1064" i="4"/>
  <c r="C1065" i="4"/>
  <c r="C1066" i="4"/>
  <c r="C1067" i="4"/>
  <c r="C1068" i="4"/>
  <c r="C1069" i="4"/>
  <c r="C1070" i="4"/>
  <c r="C1071" i="4"/>
  <c r="C1072" i="4"/>
  <c r="C1073" i="4"/>
  <c r="C1074" i="4"/>
  <c r="C1075" i="4"/>
  <c r="C1076" i="4"/>
  <c r="C1077" i="4"/>
  <c r="C1078" i="4"/>
  <c r="C1079" i="4"/>
  <c r="C1080" i="4"/>
  <c r="C1081" i="4"/>
  <c r="C1082" i="4"/>
  <c r="C1083" i="4"/>
  <c r="C1084" i="4"/>
  <c r="C1085" i="4"/>
  <c r="C1086" i="4"/>
  <c r="C1087" i="4"/>
  <c r="C1088" i="4"/>
  <c r="C1089" i="4"/>
  <c r="C1090" i="4"/>
  <c r="C1091" i="4"/>
  <c r="C1092" i="4"/>
  <c r="C1093" i="4"/>
  <c r="C1094" i="4"/>
  <c r="C1095" i="4"/>
  <c r="C1096" i="4"/>
  <c r="C1097" i="4"/>
  <c r="C1098" i="4"/>
  <c r="C1099" i="4"/>
  <c r="C1100" i="4"/>
  <c r="C1101" i="4"/>
  <c r="C1102" i="4"/>
  <c r="C1103" i="4"/>
  <c r="C1104" i="4"/>
  <c r="C1105" i="4"/>
  <c r="C1106" i="4"/>
  <c r="C1107" i="4"/>
  <c r="C1108" i="4"/>
  <c r="C1109" i="4"/>
  <c r="C1110" i="4"/>
  <c r="C1111" i="4"/>
  <c r="C1112" i="4"/>
  <c r="C1113" i="4"/>
  <c r="C1114" i="4"/>
  <c r="C1115" i="4"/>
  <c r="C1116" i="4"/>
  <c r="C1117" i="4"/>
  <c r="C1118" i="4"/>
  <c r="C1119" i="4"/>
  <c r="C1120" i="4"/>
  <c r="C1121" i="4"/>
  <c r="C1122" i="4"/>
  <c r="C1123" i="4"/>
  <c r="C1124" i="4"/>
  <c r="C1125" i="4"/>
  <c r="C1126" i="4"/>
  <c r="C1127" i="4"/>
  <c r="C1128" i="4"/>
  <c r="C1129" i="4"/>
  <c r="C1130" i="4"/>
  <c r="C1131" i="4"/>
  <c r="C1132" i="4"/>
  <c r="C1133" i="4"/>
  <c r="C1134" i="4"/>
  <c r="C1135" i="4"/>
  <c r="C1136" i="4"/>
  <c r="C1137" i="4"/>
  <c r="C1138" i="4"/>
  <c r="C1139" i="4"/>
  <c r="C1140" i="4"/>
  <c r="C1141" i="4"/>
  <c r="C1142" i="4"/>
  <c r="C1143" i="4"/>
  <c r="C1144" i="4"/>
  <c r="C1145" i="4"/>
  <c r="C1146" i="4"/>
  <c r="C1147" i="4"/>
  <c r="C1148" i="4"/>
  <c r="C1149" i="4"/>
  <c r="B1149" i="4" s="1"/>
  <c r="C1150" i="4"/>
  <c r="C1151" i="4"/>
  <c r="C1152" i="4"/>
  <c r="C1153" i="4"/>
  <c r="C1154" i="4"/>
  <c r="C1155" i="4"/>
  <c r="C1156" i="4"/>
  <c r="C1157" i="4"/>
  <c r="C1158" i="4"/>
  <c r="C1159" i="4"/>
  <c r="C1160" i="4"/>
  <c r="C1161" i="4"/>
  <c r="C1162" i="4"/>
  <c r="C1163" i="4"/>
  <c r="C1164" i="4"/>
  <c r="C1165" i="4"/>
  <c r="C1166" i="4"/>
  <c r="C1167" i="4"/>
  <c r="C1168" i="4"/>
  <c r="C1169" i="4"/>
  <c r="C1170" i="4"/>
  <c r="C1171" i="4"/>
  <c r="C1172" i="4"/>
  <c r="C1173" i="4"/>
  <c r="C1174" i="4"/>
  <c r="C1175" i="4"/>
  <c r="C1176" i="4"/>
  <c r="C1177" i="4"/>
  <c r="B1177" i="4"/>
  <c r="C1178" i="4"/>
  <c r="C1179" i="4"/>
  <c r="C1180" i="4"/>
  <c r="C1181" i="4"/>
  <c r="C1182" i="4"/>
  <c r="C1183" i="4"/>
  <c r="C1184" i="4"/>
  <c r="C1185" i="4"/>
  <c r="C1186" i="4"/>
  <c r="C1187" i="4"/>
  <c r="C1188" i="4"/>
  <c r="C1189" i="4"/>
  <c r="C1190" i="4"/>
  <c r="C1191" i="4"/>
  <c r="C1192" i="4"/>
  <c r="C1193" i="4"/>
  <c r="C1194" i="4"/>
  <c r="C1195" i="4"/>
  <c r="C1196" i="4"/>
  <c r="C1197" i="4"/>
  <c r="C1198" i="4"/>
  <c r="C1199" i="4"/>
  <c r="C1200" i="4"/>
  <c r="C1201" i="4"/>
  <c r="C1202" i="4"/>
  <c r="C1203" i="4"/>
  <c r="C1204" i="4"/>
  <c r="C1205" i="4"/>
  <c r="C1206" i="4"/>
  <c r="C1207" i="4"/>
  <c r="C1208" i="4"/>
  <c r="C1209" i="4"/>
  <c r="C1210" i="4"/>
  <c r="C1211" i="4"/>
  <c r="C1212" i="4"/>
  <c r="C1213" i="4"/>
  <c r="C1214" i="4"/>
  <c r="C1215" i="4"/>
  <c r="C1216" i="4"/>
  <c r="C1217" i="4"/>
  <c r="C1218" i="4"/>
  <c r="C1219" i="4"/>
  <c r="C1220" i="4"/>
  <c r="C1221" i="4"/>
  <c r="C1222" i="4"/>
  <c r="C1223" i="4"/>
  <c r="C1224" i="4"/>
  <c r="C1225" i="4"/>
  <c r="C1226" i="4"/>
  <c r="C1227" i="4"/>
  <c r="C1228" i="4"/>
  <c r="C1229" i="4"/>
  <c r="C1230" i="4"/>
  <c r="C1231" i="4"/>
  <c r="C1232" i="4"/>
  <c r="C1233" i="4"/>
  <c r="C1234" i="4"/>
  <c r="C1235" i="4"/>
  <c r="C1236" i="4"/>
  <c r="C1237" i="4"/>
  <c r="C1238" i="4"/>
  <c r="C1239" i="4"/>
  <c r="C1240" i="4"/>
  <c r="C1241" i="4"/>
  <c r="B1241" i="4" s="1"/>
  <c r="C1242" i="4"/>
  <c r="C1243" i="4"/>
  <c r="C1244" i="4"/>
  <c r="C1245" i="4"/>
  <c r="C1246" i="4"/>
  <c r="C1247" i="4"/>
  <c r="C1248" i="4"/>
  <c r="C1249" i="4"/>
  <c r="C1250" i="4"/>
  <c r="C1251" i="4"/>
  <c r="C1252" i="4"/>
  <c r="C1253" i="4"/>
  <c r="C1254" i="4"/>
  <c r="C1255" i="4"/>
  <c r="C1256" i="4"/>
  <c r="C1257" i="4"/>
  <c r="C1258" i="4"/>
  <c r="C1259" i="4"/>
  <c r="C1260" i="4"/>
  <c r="C1261" i="4"/>
  <c r="C1262" i="4"/>
  <c r="C1263" i="4"/>
  <c r="C1264" i="4"/>
  <c r="C1265" i="4"/>
  <c r="C1266" i="4"/>
  <c r="C1267" i="4"/>
  <c r="C1268" i="4"/>
  <c r="C1269" i="4"/>
  <c r="C1270" i="4"/>
  <c r="C1271" i="4"/>
  <c r="C1272" i="4"/>
  <c r="C1273" i="4"/>
  <c r="C1274" i="4"/>
  <c r="C1275" i="4"/>
  <c r="C1276" i="4"/>
  <c r="C1277" i="4"/>
  <c r="C1278" i="4"/>
  <c r="C1279" i="4"/>
  <c r="C1280" i="4"/>
  <c r="C1281" i="4"/>
  <c r="C1282" i="4"/>
  <c r="C1283" i="4"/>
  <c r="C1284" i="4"/>
  <c r="C1285" i="4"/>
  <c r="C1286" i="4"/>
  <c r="C1287" i="4"/>
  <c r="C1288" i="4"/>
  <c r="C1289" i="4"/>
  <c r="B1289" i="4" s="1"/>
  <c r="C1290" i="4"/>
  <c r="C1291" i="4"/>
  <c r="C1292" i="4"/>
  <c r="C1293" i="4"/>
  <c r="C1294" i="4"/>
  <c r="C1295" i="4"/>
  <c r="C1296" i="4"/>
  <c r="C1297" i="4"/>
  <c r="C1298" i="4"/>
  <c r="C1299" i="4"/>
  <c r="C1300" i="4"/>
  <c r="C1301" i="4"/>
  <c r="B1301" i="4" s="1"/>
  <c r="C1302" i="4"/>
  <c r="C1303" i="4"/>
  <c r="C1304" i="4"/>
  <c r="C1305" i="4"/>
  <c r="C1306" i="4"/>
  <c r="C1307" i="4"/>
  <c r="C1308" i="4"/>
  <c r="C1309" i="4"/>
  <c r="C1310" i="4"/>
  <c r="C1311" i="4"/>
  <c r="C1312" i="4"/>
  <c r="C1313" i="4"/>
  <c r="C1314" i="4"/>
  <c r="C1315" i="4"/>
  <c r="C1316" i="4"/>
  <c r="C1317" i="4"/>
  <c r="C1318" i="4"/>
  <c r="C1319" i="4"/>
  <c r="C1320" i="4"/>
  <c r="C1321" i="4"/>
  <c r="C1322" i="4"/>
  <c r="C1323" i="4"/>
  <c r="C1324" i="4"/>
  <c r="C1325" i="4"/>
  <c r="C1326" i="4"/>
  <c r="C1327" i="4"/>
  <c r="C1328" i="4"/>
  <c r="C1329" i="4"/>
  <c r="C1330" i="4"/>
  <c r="C1331" i="4"/>
  <c r="C1332" i="4"/>
  <c r="C1333" i="4"/>
  <c r="C1334" i="4"/>
  <c r="C1335" i="4"/>
  <c r="C1336" i="4"/>
  <c r="C1337" i="4"/>
  <c r="C1338" i="4"/>
  <c r="C1339" i="4"/>
  <c r="C1340" i="4"/>
  <c r="C1341" i="4"/>
  <c r="C1342" i="4"/>
  <c r="C1343" i="4"/>
  <c r="C1344" i="4"/>
  <c r="C1345" i="4"/>
  <c r="C1346" i="4"/>
  <c r="C1347" i="4"/>
  <c r="C1348" i="4"/>
  <c r="C1349" i="4"/>
  <c r="C1350" i="4"/>
  <c r="C1351" i="4"/>
  <c r="C1352" i="4"/>
  <c r="C1353" i="4"/>
  <c r="C1354" i="4"/>
  <c r="C1355" i="4"/>
  <c r="C1356" i="4"/>
  <c r="C1357" i="4"/>
  <c r="C1358" i="4"/>
  <c r="C1359" i="4"/>
  <c r="C1360" i="4"/>
  <c r="C1361" i="4"/>
  <c r="C1362" i="4"/>
  <c r="C1363" i="4"/>
  <c r="C1364" i="4"/>
  <c r="C1365" i="4"/>
  <c r="C1366" i="4"/>
  <c r="C1367" i="4"/>
  <c r="C1368" i="4"/>
  <c r="C1369" i="4"/>
  <c r="C1370" i="4"/>
  <c r="C1371" i="4"/>
  <c r="C1372" i="4"/>
  <c r="C1373" i="4"/>
  <c r="B1373" i="4"/>
  <c r="C1374" i="4"/>
  <c r="C1375" i="4"/>
  <c r="C1376" i="4"/>
  <c r="C1377" i="4"/>
  <c r="C1378" i="4"/>
  <c r="C1379" i="4"/>
  <c r="C1380" i="4"/>
  <c r="C1381" i="4"/>
  <c r="C1382" i="4"/>
  <c r="C1383" i="4"/>
  <c r="C1384" i="4"/>
  <c r="C1385" i="4"/>
  <c r="C1386" i="4"/>
  <c r="C1387" i="4"/>
  <c r="C1388" i="4"/>
  <c r="C1389" i="4"/>
  <c r="C1390" i="4"/>
  <c r="C1391" i="4"/>
  <c r="C1392" i="4"/>
  <c r="C1393" i="4"/>
  <c r="C1394" i="4"/>
  <c r="C1395" i="4"/>
  <c r="C1396" i="4"/>
  <c r="C1397" i="4"/>
  <c r="C1398" i="4"/>
  <c r="C1399" i="4"/>
  <c r="C1400" i="4"/>
  <c r="C1401" i="4"/>
  <c r="C1402" i="4"/>
  <c r="C1403" i="4"/>
  <c r="C1404" i="4"/>
  <c r="C1405" i="4"/>
  <c r="C1406" i="4"/>
  <c r="C1407" i="4"/>
  <c r="C1408" i="4"/>
  <c r="C1409" i="4"/>
  <c r="C1410" i="4"/>
  <c r="C1411" i="4"/>
  <c r="C1412" i="4"/>
  <c r="C1413" i="4"/>
  <c r="C1414" i="4"/>
  <c r="C1415" i="4"/>
  <c r="C1416" i="4"/>
  <c r="C1417" i="4"/>
  <c r="C1418" i="4"/>
  <c r="C1419" i="4"/>
  <c r="C1420" i="4"/>
  <c r="C1421" i="4"/>
  <c r="C1422" i="4"/>
  <c r="C1423" i="4"/>
  <c r="C1424" i="4"/>
  <c r="C1425" i="4"/>
  <c r="C1426" i="4"/>
  <c r="C1427" i="4"/>
  <c r="C1428" i="4"/>
  <c r="B1428" i="4"/>
  <c r="C1429" i="4"/>
  <c r="C1430" i="4"/>
  <c r="C1431" i="4"/>
  <c r="C1432" i="4"/>
  <c r="C1433" i="4"/>
  <c r="C1434" i="4"/>
  <c r="C1435" i="4"/>
  <c r="C1436" i="4"/>
  <c r="C1437" i="4"/>
  <c r="C1438" i="4"/>
  <c r="C1439" i="4"/>
  <c r="C1440" i="4"/>
  <c r="C1441" i="4"/>
  <c r="C1442" i="4"/>
  <c r="C1443" i="4"/>
  <c r="C1444" i="4"/>
  <c r="C1445" i="4"/>
  <c r="C1446" i="4"/>
  <c r="C1447" i="4"/>
  <c r="C1448" i="4"/>
  <c r="B1448" i="4" s="1"/>
  <c r="C1449" i="4"/>
  <c r="C1450" i="4"/>
  <c r="C1451" i="4"/>
  <c r="C1452" i="4"/>
  <c r="C1453" i="4"/>
  <c r="C1454" i="4"/>
  <c r="C1455" i="4"/>
  <c r="C1456" i="4"/>
  <c r="C1457" i="4"/>
  <c r="C1458" i="4"/>
  <c r="C1459" i="4"/>
  <c r="C1460" i="4"/>
  <c r="C1461" i="4"/>
  <c r="C1462" i="4"/>
  <c r="C1463" i="4"/>
  <c r="C1464" i="4"/>
  <c r="C1465" i="4"/>
  <c r="C1466" i="4"/>
  <c r="C1467" i="4"/>
  <c r="C1468" i="4"/>
  <c r="C1469" i="4"/>
  <c r="C1470" i="4"/>
  <c r="C1471" i="4"/>
  <c r="C1472" i="4"/>
  <c r="B1472" i="4" s="1"/>
  <c r="C1473" i="4"/>
  <c r="C1474" i="4"/>
  <c r="C1475" i="4"/>
  <c r="C1476" i="4"/>
  <c r="C1477" i="4"/>
  <c r="C1478" i="4"/>
  <c r="C1479" i="4"/>
  <c r="C1480" i="4"/>
  <c r="C1481" i="4"/>
  <c r="C1482" i="4"/>
  <c r="C1483" i="4"/>
  <c r="C1484" i="4"/>
  <c r="C1485" i="4"/>
  <c r="C1486" i="4"/>
  <c r="C1487" i="4"/>
  <c r="C1488" i="4"/>
  <c r="C1489" i="4"/>
  <c r="C1490" i="4"/>
  <c r="C1491" i="4"/>
  <c r="C1492" i="4"/>
  <c r="C1493" i="4"/>
  <c r="C1494" i="4"/>
  <c r="C1495" i="4"/>
  <c r="C1496" i="4"/>
  <c r="C1497" i="4"/>
  <c r="C1498" i="4"/>
  <c r="C1499" i="4"/>
  <c r="C1500" i="4"/>
  <c r="C1501" i="4"/>
  <c r="C1502" i="4"/>
  <c r="C1503" i="4"/>
  <c r="C1504" i="4"/>
  <c r="C1505" i="4"/>
  <c r="C1506" i="4"/>
  <c r="C1507" i="4"/>
  <c r="C1508" i="4"/>
  <c r="C1509" i="4"/>
  <c r="C1510" i="4"/>
  <c r="C1511" i="4"/>
  <c r="C1512" i="4"/>
  <c r="C1513" i="4"/>
  <c r="C1514" i="4"/>
  <c r="C1515" i="4"/>
  <c r="C1516" i="4"/>
  <c r="C1517" i="4"/>
  <c r="C1518" i="4"/>
  <c r="C1519" i="4"/>
  <c r="C1520" i="4"/>
  <c r="C1521" i="4"/>
  <c r="C1522" i="4"/>
  <c r="C1523" i="4"/>
  <c r="C1524" i="4"/>
  <c r="C1525" i="4"/>
  <c r="C1526" i="4"/>
  <c r="C1527" i="4"/>
  <c r="C1528" i="4"/>
  <c r="C1529" i="4"/>
  <c r="C1530" i="4"/>
  <c r="C1531" i="4"/>
  <c r="C1532" i="4"/>
  <c r="C1533" i="4"/>
  <c r="C1534" i="4"/>
  <c r="C1535" i="4"/>
  <c r="C1536" i="4"/>
  <c r="C1537" i="4"/>
  <c r="C1538" i="4"/>
  <c r="C1539" i="4"/>
  <c r="C1540" i="4"/>
  <c r="C1541" i="4"/>
  <c r="C1542" i="4"/>
  <c r="C1543" i="4"/>
  <c r="C1544" i="4"/>
  <c r="B1544" i="4" s="1"/>
  <c r="C1545" i="4"/>
  <c r="C1546" i="4"/>
  <c r="C1547" i="4"/>
  <c r="C1548" i="4"/>
  <c r="C1549" i="4"/>
  <c r="C1550" i="4"/>
  <c r="C1551" i="4"/>
  <c r="C1552" i="4"/>
  <c r="C1553" i="4"/>
  <c r="C1554" i="4"/>
  <c r="C1555" i="4"/>
  <c r="C1556" i="4"/>
  <c r="C1557" i="4"/>
  <c r="C1558" i="4"/>
  <c r="C1559" i="4"/>
  <c r="C1560" i="4"/>
  <c r="C1561" i="4"/>
  <c r="C1562" i="4"/>
  <c r="B1562" i="4" s="1"/>
  <c r="C1563" i="4"/>
  <c r="C1564" i="4"/>
  <c r="C1565" i="4"/>
  <c r="C1566" i="4"/>
  <c r="C1567" i="4"/>
  <c r="C1568" i="4"/>
  <c r="C1569" i="4"/>
  <c r="C1570" i="4"/>
  <c r="C1571" i="4"/>
  <c r="C1572" i="4"/>
  <c r="C1573" i="4"/>
  <c r="C1574" i="4"/>
  <c r="C1575" i="4"/>
  <c r="C1576" i="4"/>
  <c r="C1577" i="4"/>
  <c r="C1578" i="4"/>
  <c r="C1579" i="4"/>
  <c r="C1580" i="4"/>
  <c r="C1581" i="4"/>
  <c r="C1582" i="4"/>
  <c r="C1583" i="4"/>
  <c r="C1584" i="4"/>
  <c r="C1585" i="4"/>
  <c r="C1586" i="4"/>
  <c r="C1587" i="4"/>
  <c r="C1588" i="4"/>
  <c r="C1589" i="4"/>
  <c r="C1590" i="4"/>
  <c r="C1591" i="4"/>
  <c r="C1592" i="4"/>
  <c r="C1593" i="4"/>
  <c r="C1594" i="4"/>
  <c r="C1595" i="4"/>
  <c r="C1596" i="4"/>
  <c r="C1597" i="4"/>
  <c r="C1598" i="4"/>
  <c r="C1599" i="4"/>
  <c r="C1600" i="4"/>
  <c r="C1601" i="4"/>
  <c r="C1602" i="4"/>
  <c r="C1603" i="4"/>
  <c r="C1604" i="4"/>
  <c r="C1605" i="4"/>
  <c r="C1606" i="4"/>
  <c r="C1607" i="4"/>
  <c r="C1608" i="4"/>
  <c r="C1609" i="4"/>
  <c r="C1610" i="4"/>
  <c r="B1610" i="4" s="1"/>
  <c r="C1611" i="4"/>
  <c r="C1612" i="4"/>
  <c r="C1613" i="4"/>
  <c r="C1614" i="4"/>
  <c r="C1615" i="4"/>
  <c r="C1616" i="4"/>
  <c r="C1617" i="4"/>
  <c r="C1618" i="4"/>
  <c r="C1619" i="4"/>
  <c r="C1620" i="4"/>
  <c r="C1621" i="4"/>
  <c r="C1622" i="4"/>
  <c r="C1623" i="4"/>
  <c r="C1624" i="4"/>
  <c r="C1625" i="4"/>
  <c r="C1626" i="4"/>
  <c r="C1627" i="4"/>
  <c r="C1628" i="4"/>
  <c r="C1629" i="4"/>
  <c r="C1630" i="4"/>
  <c r="C1631" i="4"/>
  <c r="C1632" i="4"/>
  <c r="C1633" i="4"/>
  <c r="C1634" i="4"/>
  <c r="C1635" i="4"/>
  <c r="C1636" i="4"/>
  <c r="C1637" i="4"/>
  <c r="C1638" i="4"/>
  <c r="C1639" i="4"/>
  <c r="C1640" i="4"/>
  <c r="C1641" i="4"/>
  <c r="C1642" i="4"/>
  <c r="C1643" i="4"/>
  <c r="C1644" i="4"/>
  <c r="C1645" i="4"/>
  <c r="C1646" i="4"/>
  <c r="C1647" i="4"/>
  <c r="C1648" i="4"/>
  <c r="C1649" i="4"/>
  <c r="C1650" i="4"/>
  <c r="C1651" i="4"/>
  <c r="C1652" i="4"/>
  <c r="C1653" i="4"/>
  <c r="C1654" i="4"/>
  <c r="C1655" i="4"/>
  <c r="C1656" i="4"/>
  <c r="C1657" i="4"/>
  <c r="C1658" i="4"/>
  <c r="C1659" i="4"/>
  <c r="C1660" i="4"/>
  <c r="C1661" i="4"/>
  <c r="C1662" i="4"/>
  <c r="C1663" i="4"/>
  <c r="C1664" i="4"/>
  <c r="C1665" i="4"/>
  <c r="C1666" i="4"/>
  <c r="C1667" i="4"/>
  <c r="C1668" i="4"/>
  <c r="C1669" i="4"/>
  <c r="C1670" i="4"/>
  <c r="C1671" i="4"/>
  <c r="C1672" i="4"/>
  <c r="C1673" i="4"/>
  <c r="C1674" i="4"/>
  <c r="C1675" i="4"/>
  <c r="C1676" i="4"/>
  <c r="C1677" i="4"/>
  <c r="C1678" i="4"/>
  <c r="C1679" i="4"/>
  <c r="C1680" i="4"/>
  <c r="C1681" i="4"/>
  <c r="C1682" i="4"/>
  <c r="C1683" i="4"/>
  <c r="C1684" i="4"/>
  <c r="C1685" i="4"/>
  <c r="C1686" i="4"/>
  <c r="C1687" i="4"/>
  <c r="C1688" i="4"/>
  <c r="C1689" i="4"/>
  <c r="C1690" i="4"/>
  <c r="C1691" i="4"/>
  <c r="C1692" i="4"/>
  <c r="B1692" i="4"/>
  <c r="C1693" i="4"/>
  <c r="C1694" i="4"/>
  <c r="C1695" i="4"/>
  <c r="C1696" i="4"/>
  <c r="C1697" i="4"/>
  <c r="C1698" i="4"/>
  <c r="C1699" i="4"/>
  <c r="C1700" i="4"/>
  <c r="C1701" i="4"/>
  <c r="C1702" i="4"/>
  <c r="C1703" i="4"/>
  <c r="C1704" i="4"/>
  <c r="C1705" i="4"/>
  <c r="C1706" i="4"/>
  <c r="C1707" i="4"/>
  <c r="C1708" i="4"/>
  <c r="C1709" i="4"/>
  <c r="C1710" i="4"/>
  <c r="C1711" i="4"/>
  <c r="C1712" i="4"/>
  <c r="C1713" i="4"/>
  <c r="C1714" i="4"/>
  <c r="C1715" i="4"/>
  <c r="C1716" i="4"/>
  <c r="C1717" i="4"/>
  <c r="C1718" i="4"/>
  <c r="C1719" i="4"/>
  <c r="C1720" i="4"/>
  <c r="C1721" i="4"/>
  <c r="C1722" i="4"/>
  <c r="C1723" i="4"/>
  <c r="C1724" i="4"/>
  <c r="C1725" i="4"/>
  <c r="C1726" i="4"/>
  <c r="C1727" i="4"/>
  <c r="C1728" i="4"/>
  <c r="C1729" i="4"/>
  <c r="C1730" i="4"/>
  <c r="C1731" i="4"/>
  <c r="C1732" i="4"/>
  <c r="C1733" i="4"/>
  <c r="C1734" i="4"/>
  <c r="C1735" i="4"/>
  <c r="C1736" i="4"/>
  <c r="C1737" i="4"/>
  <c r="C1738" i="4"/>
  <c r="C1739" i="4"/>
  <c r="C1740" i="4"/>
  <c r="C1741" i="4"/>
  <c r="C1742" i="4"/>
  <c r="C1743" i="4"/>
  <c r="C1744" i="4"/>
  <c r="C1745" i="4"/>
  <c r="C1746" i="4"/>
  <c r="C1747" i="4"/>
  <c r="C1748" i="4"/>
  <c r="C1749" i="4"/>
  <c r="C1750" i="4"/>
  <c r="C1751" i="4"/>
  <c r="C1752" i="4"/>
  <c r="C1753" i="4"/>
  <c r="C1754" i="4"/>
  <c r="C1755" i="4"/>
  <c r="C1756" i="4"/>
  <c r="C1757" i="4"/>
  <c r="C1758" i="4"/>
  <c r="C1759" i="4"/>
  <c r="C1760" i="4"/>
  <c r="C1761" i="4"/>
  <c r="C1762" i="4"/>
  <c r="C1763" i="4"/>
  <c r="C1764" i="4"/>
  <c r="C1765" i="4"/>
  <c r="C1766" i="4"/>
  <c r="C1767" i="4"/>
  <c r="C1768" i="4"/>
  <c r="C1769" i="4"/>
  <c r="C1770" i="4"/>
  <c r="C1771" i="4"/>
  <c r="C1772" i="4"/>
  <c r="C1773" i="4"/>
  <c r="C1774" i="4"/>
  <c r="C1775" i="4"/>
  <c r="C1776" i="4"/>
  <c r="C1777" i="4"/>
  <c r="C1778" i="4"/>
  <c r="C1779" i="4"/>
  <c r="C1780" i="4"/>
  <c r="C1781" i="4"/>
  <c r="C1782" i="4"/>
  <c r="C1783" i="4"/>
  <c r="C1784" i="4"/>
  <c r="C1785" i="4"/>
  <c r="C1786" i="4"/>
  <c r="C1787" i="4"/>
  <c r="C1788" i="4"/>
  <c r="C1789" i="4"/>
  <c r="C1790" i="4"/>
  <c r="C1791" i="4"/>
  <c r="C1792" i="4"/>
  <c r="C1793" i="4"/>
  <c r="C1794" i="4"/>
  <c r="C1795" i="4"/>
  <c r="C1796" i="4"/>
  <c r="C1797" i="4"/>
  <c r="C1798" i="4"/>
  <c r="C1799" i="4"/>
  <c r="C1800" i="4"/>
  <c r="C1801" i="4"/>
  <c r="C1802" i="4"/>
  <c r="C1803" i="4"/>
  <c r="C1804" i="4"/>
  <c r="C1805" i="4"/>
  <c r="C1806" i="4"/>
  <c r="C1807" i="4"/>
  <c r="C1808" i="4"/>
  <c r="C1809" i="4"/>
  <c r="C1810" i="4"/>
  <c r="C1811" i="4"/>
  <c r="C1812" i="4"/>
  <c r="C1813" i="4"/>
  <c r="C1814" i="4"/>
  <c r="C1815" i="4"/>
  <c r="C1816" i="4"/>
  <c r="C1817" i="4"/>
  <c r="C1818" i="4"/>
  <c r="C1819" i="4"/>
  <c r="C1820" i="4"/>
  <c r="B1820" i="4" s="1"/>
  <c r="C1821" i="4"/>
  <c r="C1822" i="4"/>
  <c r="C1823" i="4"/>
  <c r="C1824" i="4"/>
  <c r="C1825" i="4"/>
  <c r="C1826" i="4"/>
  <c r="C1827" i="4"/>
  <c r="C1828" i="4"/>
  <c r="C1829" i="4"/>
  <c r="C1830" i="4"/>
  <c r="C1831" i="4"/>
  <c r="C1832" i="4"/>
  <c r="C1833" i="4"/>
  <c r="C1834" i="4"/>
  <c r="C1835" i="4"/>
  <c r="C1836" i="4"/>
  <c r="C1837" i="4"/>
  <c r="C1838" i="4"/>
  <c r="C1839" i="4"/>
  <c r="C1840" i="4"/>
  <c r="C1841" i="4"/>
  <c r="C1842" i="4"/>
  <c r="C1843" i="4"/>
  <c r="C1844" i="4"/>
  <c r="C1845" i="4"/>
  <c r="C1846" i="4"/>
  <c r="C1847" i="4"/>
  <c r="C1848" i="4"/>
  <c r="C1849" i="4"/>
  <c r="C1850" i="4"/>
  <c r="C1851" i="4"/>
  <c r="C1852" i="4"/>
  <c r="C1853" i="4"/>
  <c r="C1854" i="4"/>
  <c r="C1855" i="4"/>
  <c r="C1856" i="4"/>
  <c r="C1857" i="4"/>
  <c r="C1858" i="4"/>
  <c r="C1859" i="4"/>
  <c r="C1860" i="4"/>
  <c r="C1861" i="4"/>
  <c r="C1862" i="4"/>
  <c r="C1863" i="4"/>
  <c r="C1864" i="4"/>
  <c r="C1865" i="4"/>
  <c r="C1866" i="4"/>
  <c r="C1867" i="4"/>
  <c r="C1868" i="4"/>
  <c r="C1869" i="4"/>
  <c r="C1870" i="4"/>
  <c r="C1871" i="4"/>
  <c r="C1872" i="4"/>
  <c r="B1872" i="4"/>
  <c r="C1873" i="4"/>
  <c r="C1874" i="4"/>
  <c r="C1875" i="4"/>
  <c r="C1876" i="4"/>
  <c r="C1877" i="4"/>
  <c r="C1878" i="4"/>
  <c r="C1879" i="4"/>
  <c r="C1880" i="4"/>
  <c r="B1880" i="4" s="1"/>
  <c r="C1881" i="4"/>
  <c r="C1882" i="4"/>
  <c r="C1883" i="4"/>
  <c r="C1884" i="4"/>
  <c r="C1885" i="4"/>
  <c r="C1886" i="4"/>
  <c r="C1887" i="4"/>
  <c r="C1888" i="4"/>
  <c r="C1889" i="4"/>
  <c r="C1890" i="4"/>
  <c r="C1891" i="4"/>
  <c r="C1892" i="4"/>
  <c r="C1893" i="4"/>
  <c r="C1894" i="4"/>
  <c r="C1895" i="4"/>
  <c r="C1896" i="4"/>
  <c r="C1897" i="4"/>
  <c r="C1898" i="4"/>
  <c r="C1899" i="4"/>
  <c r="C1900" i="4"/>
  <c r="C1901" i="4"/>
  <c r="C1902" i="4"/>
  <c r="C1903" i="4"/>
  <c r="C1904" i="4"/>
  <c r="C1905" i="4"/>
  <c r="C1906" i="4"/>
  <c r="C1907" i="4"/>
  <c r="C1908" i="4"/>
  <c r="B1908" i="4" s="1"/>
  <c r="C1909" i="4"/>
  <c r="C1910" i="4"/>
  <c r="C1911" i="4"/>
  <c r="C1912" i="4"/>
  <c r="C1913" i="4"/>
  <c r="C1914" i="4"/>
  <c r="C1915" i="4"/>
  <c r="C1916" i="4"/>
  <c r="B1916" i="4" s="1"/>
  <c r="C1917" i="4"/>
  <c r="C1918" i="4"/>
  <c r="C1919" i="4"/>
  <c r="C1920" i="4"/>
  <c r="C1921" i="4"/>
  <c r="C1922" i="4"/>
  <c r="C1923" i="4"/>
  <c r="C1924" i="4"/>
  <c r="C1925" i="4"/>
  <c r="C1926" i="4"/>
  <c r="C1927" i="4"/>
  <c r="C1928" i="4"/>
  <c r="C1929" i="4"/>
  <c r="C1930" i="4"/>
  <c r="C1931" i="4"/>
  <c r="C1932" i="4"/>
  <c r="C1933" i="4"/>
  <c r="C1934" i="4"/>
  <c r="C1935" i="4"/>
  <c r="C1936" i="4"/>
  <c r="C1937" i="4"/>
  <c r="C1938" i="4"/>
  <c r="C1939" i="4"/>
  <c r="C1940" i="4"/>
  <c r="C1941" i="4"/>
  <c r="C1942" i="4"/>
  <c r="C1943" i="4"/>
  <c r="C1944" i="4"/>
  <c r="C1945" i="4"/>
  <c r="C1946" i="4"/>
  <c r="C1947" i="4"/>
  <c r="C1948" i="4"/>
  <c r="C1949" i="4"/>
  <c r="C1950" i="4"/>
  <c r="C1951" i="4"/>
  <c r="C1952" i="4"/>
  <c r="C1953" i="4"/>
  <c r="C1954" i="4"/>
  <c r="C1955" i="4"/>
  <c r="C1956" i="4"/>
  <c r="C1957" i="4"/>
  <c r="C1958" i="4"/>
  <c r="C1959" i="4"/>
  <c r="C1960" i="4"/>
  <c r="C1961" i="4"/>
  <c r="C1962" i="4"/>
  <c r="C1963" i="4"/>
  <c r="C1964" i="4"/>
  <c r="C1965" i="4"/>
  <c r="C1966" i="4"/>
  <c r="C1967" i="4"/>
  <c r="C1968" i="4"/>
  <c r="C1969" i="4"/>
  <c r="C1970" i="4"/>
  <c r="C1971" i="4"/>
  <c r="C1972" i="4"/>
  <c r="C1973" i="4"/>
  <c r="C1974" i="4"/>
  <c r="C1975" i="4"/>
  <c r="C1976" i="4"/>
  <c r="C1977" i="4"/>
  <c r="C1978" i="4"/>
  <c r="C1979" i="4"/>
  <c r="C1980" i="4"/>
  <c r="C1981" i="4"/>
  <c r="C1982" i="4"/>
  <c r="C1983" i="4"/>
  <c r="C1984" i="4"/>
  <c r="C1985" i="4"/>
  <c r="C1986" i="4"/>
  <c r="C1987" i="4"/>
  <c r="C1988" i="4"/>
  <c r="C1989" i="4"/>
  <c r="C1990" i="4"/>
  <c r="C1991" i="4"/>
  <c r="C1992" i="4"/>
  <c r="C1993" i="4"/>
  <c r="C1994" i="4"/>
  <c r="C1995" i="4"/>
  <c r="C1996" i="4"/>
  <c r="C1997" i="4"/>
  <c r="C1998" i="4"/>
  <c r="C1999" i="4"/>
  <c r="C2000" i="4"/>
  <c r="C2001" i="4"/>
  <c r="C2002" i="4"/>
  <c r="C2003" i="4"/>
  <c r="C2004" i="4"/>
  <c r="C2005" i="4"/>
  <c r="C2006" i="4"/>
  <c r="C2007" i="4"/>
  <c r="C2008" i="4"/>
  <c r="C2009" i="4"/>
  <c r="C2010" i="4"/>
  <c r="C2011" i="4"/>
  <c r="C2012" i="4"/>
  <c r="C2013" i="4"/>
  <c r="C2014" i="4"/>
  <c r="C2015" i="4"/>
  <c r="C2016" i="4"/>
  <c r="C2017" i="4"/>
  <c r="C2018" i="4"/>
  <c r="C2019" i="4"/>
  <c r="C2020" i="4"/>
  <c r="B2020" i="4"/>
  <c r="C2021" i="4"/>
  <c r="C2022" i="4"/>
  <c r="C2023" i="4"/>
  <c r="C2024" i="4"/>
  <c r="C2025" i="4"/>
  <c r="C2026" i="4"/>
  <c r="C2027" i="4"/>
  <c r="C2028" i="4"/>
  <c r="C2029" i="4"/>
  <c r="C2030" i="4"/>
  <c r="C2031" i="4"/>
  <c r="C2032" i="4"/>
  <c r="C2033" i="4"/>
  <c r="C2034" i="4"/>
  <c r="C2035" i="4"/>
  <c r="C2036" i="4"/>
  <c r="C2037" i="4"/>
  <c r="C2038" i="4"/>
  <c r="C2039" i="4"/>
  <c r="C2040" i="4"/>
  <c r="C2041" i="4"/>
  <c r="C2042" i="4"/>
  <c r="C2043" i="4"/>
  <c r="C2044" i="4"/>
  <c r="C2045" i="4"/>
  <c r="C2046" i="4"/>
  <c r="C2047" i="4"/>
  <c r="C2048" i="4"/>
  <c r="B2048" i="4" s="1"/>
  <c r="C2049" i="4"/>
  <c r="C2050" i="4"/>
  <c r="C2051" i="4"/>
  <c r="C2052" i="4"/>
  <c r="C2053" i="4"/>
  <c r="C2054" i="4"/>
  <c r="C2055" i="4"/>
  <c r="C2056" i="4"/>
  <c r="C2057" i="4"/>
  <c r="C2058" i="4"/>
  <c r="C2059" i="4"/>
  <c r="C2060" i="4"/>
  <c r="C2061" i="4"/>
  <c r="C2062" i="4"/>
  <c r="C2063" i="4"/>
  <c r="C2064" i="4"/>
  <c r="C2065" i="4"/>
  <c r="C2066" i="4"/>
  <c r="C2067" i="4"/>
  <c r="C2068" i="4"/>
  <c r="C2069" i="4"/>
  <c r="C2070" i="4"/>
  <c r="C2071" i="4"/>
  <c r="C2072" i="4"/>
  <c r="C2073" i="4"/>
  <c r="C2074" i="4"/>
  <c r="C2075" i="4"/>
  <c r="C2076" i="4"/>
  <c r="C2077" i="4"/>
  <c r="C2078" i="4"/>
  <c r="C2079" i="4"/>
  <c r="C2080" i="4"/>
  <c r="C2081" i="4"/>
  <c r="C2082" i="4"/>
  <c r="C2083" i="4"/>
  <c r="C2084" i="4"/>
  <c r="B2084" i="4" s="1"/>
  <c r="C2085" i="4"/>
  <c r="C2086" i="4"/>
  <c r="C2087" i="4"/>
  <c r="C2088" i="4"/>
  <c r="C2089" i="4"/>
  <c r="C2090" i="4"/>
  <c r="C2091" i="4"/>
  <c r="C2092" i="4"/>
  <c r="C2093" i="4"/>
  <c r="C2094" i="4"/>
  <c r="C2095" i="4"/>
  <c r="C2096" i="4"/>
  <c r="C2097" i="4"/>
  <c r="C2098" i="4"/>
  <c r="C2099" i="4"/>
  <c r="C2100" i="4"/>
  <c r="C2101" i="4"/>
  <c r="C2102" i="4"/>
  <c r="C2103" i="4"/>
  <c r="C2104" i="4"/>
  <c r="C2105" i="4"/>
  <c r="C2106" i="4"/>
  <c r="C2107" i="4"/>
  <c r="C2108" i="4"/>
  <c r="C2109" i="4"/>
  <c r="C2110" i="4"/>
  <c r="C2111" i="4"/>
  <c r="C2112" i="4"/>
  <c r="C2113" i="4"/>
  <c r="C2114" i="4"/>
  <c r="C2115" i="4"/>
  <c r="C2116" i="4"/>
  <c r="C2117" i="4"/>
  <c r="C2118" i="4"/>
  <c r="C2119" i="4"/>
  <c r="C2120" i="4"/>
  <c r="C2121" i="4"/>
  <c r="C2122" i="4"/>
  <c r="C2123" i="4"/>
  <c r="C2124" i="4"/>
  <c r="C2125" i="4"/>
  <c r="C2126" i="4"/>
  <c r="C2127" i="4"/>
  <c r="C2128" i="4"/>
  <c r="C2129" i="4"/>
  <c r="C2130" i="4"/>
  <c r="C2131" i="4"/>
  <c r="C2132" i="4"/>
  <c r="C2133" i="4"/>
  <c r="C2134" i="4"/>
  <c r="C2135" i="4"/>
  <c r="C2136" i="4"/>
  <c r="C2137" i="4"/>
  <c r="C2138" i="4"/>
  <c r="C2139" i="4"/>
  <c r="C2140" i="4"/>
  <c r="C2141" i="4"/>
  <c r="C2142" i="4"/>
  <c r="C2143" i="4"/>
  <c r="C2144" i="4"/>
  <c r="C2145" i="4"/>
  <c r="C2146" i="4"/>
  <c r="C2147" i="4"/>
  <c r="C2148" i="4"/>
  <c r="C2149" i="4"/>
  <c r="C2150" i="4"/>
  <c r="C2151" i="4"/>
  <c r="C2152" i="4"/>
  <c r="B2152" i="4" s="1"/>
  <c r="C2153" i="4"/>
  <c r="C2154" i="4"/>
  <c r="C2155" i="4"/>
  <c r="C2156" i="4"/>
  <c r="C2157" i="4"/>
  <c r="C2158" i="4"/>
  <c r="C2159" i="4"/>
  <c r="C2160" i="4"/>
  <c r="C2161" i="4"/>
  <c r="C2162" i="4"/>
  <c r="C2163" i="4"/>
  <c r="C2164" i="4"/>
  <c r="C2165" i="4"/>
  <c r="C2166" i="4"/>
  <c r="C2167" i="4"/>
  <c r="C2168" i="4"/>
  <c r="C2169" i="4"/>
  <c r="C2170" i="4"/>
  <c r="C2171" i="4"/>
  <c r="C2172" i="4"/>
  <c r="C2173" i="4"/>
  <c r="C2174" i="4"/>
  <c r="C2175" i="4"/>
  <c r="C2176" i="4"/>
  <c r="C2177" i="4"/>
  <c r="C2178" i="4"/>
  <c r="C2179" i="4"/>
  <c r="C2180" i="4"/>
  <c r="C2181" i="4"/>
  <c r="C2182" i="4"/>
  <c r="C2183" i="4"/>
  <c r="C2184" i="4"/>
  <c r="C2185" i="4"/>
  <c r="C2186" i="4"/>
  <c r="C2187" i="4"/>
  <c r="C2188" i="4"/>
  <c r="B2188" i="4" s="1"/>
  <c r="C2189" i="4"/>
  <c r="C2190" i="4"/>
  <c r="C2191" i="4"/>
  <c r="C2192" i="4"/>
  <c r="C2193" i="4"/>
  <c r="C2194" i="4"/>
  <c r="C2195" i="4"/>
  <c r="C2196" i="4"/>
  <c r="C2197" i="4"/>
  <c r="C2198" i="4"/>
  <c r="C2199" i="4"/>
  <c r="C2200" i="4"/>
  <c r="C2201" i="4"/>
  <c r="C2202" i="4"/>
  <c r="C2203" i="4"/>
  <c r="C2204" i="4"/>
  <c r="C2205" i="4"/>
  <c r="C2206" i="4"/>
  <c r="C2207" i="4"/>
  <c r="C2208" i="4"/>
  <c r="C2209" i="4"/>
  <c r="C2210" i="4"/>
  <c r="C2211" i="4"/>
  <c r="C2212" i="4"/>
  <c r="C2213" i="4"/>
  <c r="C2214" i="4"/>
  <c r="C2215" i="4"/>
  <c r="C2216" i="4"/>
  <c r="C2217" i="4"/>
  <c r="C2218" i="4"/>
  <c r="C2219" i="4"/>
  <c r="C2220" i="4"/>
  <c r="C2221" i="4"/>
  <c r="C2222" i="4"/>
  <c r="C2223" i="4"/>
  <c r="C2224" i="4"/>
  <c r="C2225" i="4"/>
  <c r="C2226" i="4"/>
  <c r="C2227" i="4"/>
  <c r="C2228" i="4"/>
  <c r="C2229" i="4"/>
  <c r="C2230" i="4"/>
  <c r="C2231" i="4"/>
  <c r="C2232" i="4"/>
  <c r="C2233" i="4"/>
  <c r="C2234" i="4"/>
  <c r="C2235" i="4"/>
  <c r="C2236" i="4"/>
  <c r="C2237" i="4"/>
  <c r="C2238" i="4"/>
  <c r="C2239" i="4"/>
  <c r="C2240" i="4"/>
  <c r="B2240" i="4" s="1"/>
  <c r="C2241" i="4"/>
  <c r="C2242" i="4"/>
  <c r="C2243" i="4"/>
  <c r="C2244" i="4"/>
  <c r="B2244" i="4" s="1"/>
  <c r="C2245" i="4"/>
  <c r="C2246" i="4"/>
  <c r="C2247" i="4"/>
  <c r="C2248" i="4"/>
  <c r="C2249" i="4"/>
  <c r="C2250" i="4"/>
  <c r="C2251" i="4"/>
  <c r="C2252" i="4"/>
  <c r="C2253" i="4"/>
  <c r="C2254" i="4"/>
  <c r="C2255" i="4"/>
  <c r="C2256" i="4"/>
  <c r="C2257" i="4"/>
  <c r="C2258" i="4"/>
  <c r="C2259" i="4"/>
  <c r="C2260" i="4"/>
  <c r="C2261" i="4"/>
  <c r="C2262" i="4"/>
  <c r="C2263" i="4"/>
  <c r="C2264" i="4"/>
  <c r="C2265" i="4"/>
  <c r="C2266" i="4"/>
  <c r="C2267" i="4"/>
  <c r="C2268" i="4"/>
  <c r="C2269" i="4"/>
  <c r="C2270" i="4"/>
  <c r="C2271" i="4"/>
  <c r="C2272" i="4"/>
  <c r="B2272" i="4" s="1"/>
  <c r="C2273" i="4"/>
  <c r="C2274" i="4"/>
  <c r="C2275" i="4"/>
  <c r="C2276" i="4"/>
  <c r="C2277" i="4"/>
  <c r="C2278" i="4"/>
  <c r="C2279" i="4"/>
  <c r="C2280" i="4"/>
  <c r="C2281" i="4"/>
  <c r="C2282" i="4"/>
  <c r="C2283" i="4"/>
  <c r="C2284" i="4"/>
  <c r="C2285" i="4"/>
  <c r="C2286" i="4"/>
  <c r="C2287" i="4"/>
  <c r="C2288" i="4"/>
  <c r="C2289" i="4"/>
  <c r="C2290" i="4"/>
  <c r="C2291" i="4"/>
  <c r="C2292" i="4"/>
  <c r="C2293" i="4"/>
  <c r="C2294" i="4"/>
  <c r="C2295" i="4"/>
  <c r="C2296" i="4"/>
  <c r="C2297" i="4"/>
  <c r="C2298" i="4"/>
  <c r="C2299" i="4"/>
  <c r="C2300" i="4"/>
  <c r="C2301" i="4"/>
  <c r="C2302" i="4"/>
  <c r="C2303" i="4"/>
  <c r="C2304" i="4"/>
  <c r="C2305" i="4"/>
  <c r="C2306" i="4"/>
  <c r="C2307" i="4"/>
  <c r="C2308" i="4"/>
  <c r="C2309" i="4"/>
  <c r="C2310" i="4"/>
  <c r="C2311" i="4"/>
  <c r="C2312" i="4"/>
  <c r="C2313" i="4"/>
  <c r="C2314" i="4"/>
  <c r="C2315" i="4"/>
  <c r="C2316" i="4"/>
  <c r="B2316" i="4" s="1"/>
  <c r="C2317" i="4"/>
  <c r="C2318" i="4"/>
  <c r="C2319" i="4"/>
  <c r="C2320" i="4"/>
  <c r="C2321" i="4"/>
  <c r="C2322" i="4"/>
  <c r="C2323" i="4"/>
  <c r="C2324" i="4"/>
  <c r="C2325" i="4"/>
  <c r="C2326" i="4"/>
  <c r="C2327" i="4"/>
  <c r="C2328" i="4"/>
  <c r="C2329" i="4"/>
  <c r="C2330" i="4"/>
  <c r="C2331" i="4"/>
  <c r="C2332" i="4"/>
  <c r="C2333" i="4"/>
  <c r="C2334" i="4"/>
  <c r="C2335" i="4"/>
  <c r="C2336" i="4"/>
  <c r="C2337" i="4"/>
  <c r="C2338" i="4"/>
  <c r="C2339" i="4"/>
  <c r="C2340" i="4"/>
  <c r="B2340" i="4" s="1"/>
  <c r="C2341" i="4"/>
  <c r="C2342" i="4"/>
  <c r="C2343" i="4"/>
  <c r="C2344" i="4"/>
  <c r="B2344" i="4" s="1"/>
  <c r="C2345" i="4"/>
  <c r="C2346" i="4"/>
  <c r="C2347" i="4"/>
  <c r="C2348" i="4"/>
  <c r="C2349" i="4"/>
  <c r="C2350" i="4"/>
  <c r="C2351" i="4"/>
  <c r="C2352" i="4"/>
  <c r="C2353" i="4"/>
  <c r="C2354" i="4"/>
  <c r="C2355" i="4"/>
  <c r="C2356" i="4"/>
  <c r="C2357" i="4"/>
  <c r="C2358" i="4"/>
  <c r="C2359" i="4"/>
  <c r="C2360" i="4"/>
  <c r="C2361" i="4"/>
  <c r="C2362" i="4"/>
  <c r="C2363" i="4"/>
  <c r="C2364" i="4"/>
  <c r="C2365" i="4"/>
  <c r="C2366" i="4"/>
  <c r="C2367" i="4"/>
  <c r="C2368" i="4"/>
  <c r="C2369" i="4"/>
  <c r="C2370" i="4"/>
  <c r="C2371" i="4"/>
  <c r="C2372" i="4"/>
  <c r="C2373" i="4"/>
  <c r="C2374" i="4"/>
  <c r="C2375" i="4"/>
  <c r="C2376" i="4"/>
  <c r="C2377" i="4"/>
  <c r="C2378" i="4"/>
  <c r="C2379" i="4"/>
  <c r="C2380" i="4"/>
  <c r="C2381" i="4"/>
  <c r="C2382" i="4"/>
  <c r="C2383" i="4"/>
  <c r="C2384" i="4"/>
  <c r="C2385" i="4"/>
  <c r="C2386" i="4"/>
  <c r="C2387" i="4"/>
  <c r="C2388" i="4"/>
  <c r="C2389" i="4"/>
  <c r="C2390" i="4"/>
  <c r="C2391" i="4"/>
  <c r="C2392" i="4"/>
  <c r="C2393" i="4"/>
  <c r="C2394" i="4"/>
  <c r="C2395" i="4"/>
  <c r="C2396" i="4"/>
  <c r="C2397" i="4"/>
  <c r="C2398" i="4"/>
  <c r="C2399" i="4"/>
  <c r="C2400" i="4"/>
  <c r="C2401" i="4"/>
  <c r="C2402" i="4"/>
  <c r="C2403" i="4"/>
  <c r="C2404" i="4"/>
  <c r="C2405" i="4"/>
  <c r="C2406" i="4"/>
  <c r="C2407" i="4"/>
  <c r="C2408" i="4"/>
  <c r="C2409" i="4"/>
  <c r="C2410" i="4"/>
  <c r="C2411" i="4"/>
  <c r="C2412" i="4"/>
  <c r="C2413" i="4"/>
  <c r="C2414" i="4"/>
  <c r="C2415" i="4"/>
  <c r="C2416" i="4"/>
  <c r="C2417" i="4"/>
  <c r="C2418" i="4"/>
  <c r="C2419" i="4"/>
  <c r="C2420" i="4"/>
  <c r="C2421" i="4"/>
  <c r="C2422" i="4"/>
  <c r="C2423" i="4"/>
  <c r="C2424" i="4"/>
  <c r="C2425" i="4"/>
  <c r="C2426" i="4"/>
  <c r="C2427" i="4"/>
  <c r="C2428" i="4"/>
  <c r="C2429" i="4"/>
  <c r="C2430" i="4"/>
  <c r="C2431" i="4"/>
  <c r="C2432" i="4"/>
  <c r="C2433" i="4"/>
  <c r="C2434" i="4"/>
  <c r="C2435" i="4"/>
  <c r="C2436" i="4"/>
  <c r="C2437" i="4"/>
  <c r="C2438" i="4"/>
  <c r="C2439" i="4"/>
  <c r="C2440" i="4"/>
  <c r="B2440" i="4" s="1"/>
  <c r="C2441" i="4"/>
  <c r="C2442" i="4"/>
  <c r="C2443" i="4"/>
  <c r="C2444" i="4"/>
  <c r="C2445" i="4"/>
  <c r="C2446" i="4"/>
  <c r="C2447" i="4"/>
  <c r="C2448" i="4"/>
  <c r="C2449" i="4"/>
  <c r="C2450" i="4"/>
  <c r="C2451" i="4"/>
  <c r="C2452" i="4"/>
  <c r="C2453" i="4"/>
  <c r="C2454" i="4"/>
  <c r="C2455" i="4"/>
  <c r="C2456" i="4"/>
  <c r="C2457" i="4"/>
  <c r="C2458" i="4"/>
  <c r="C2459" i="4"/>
  <c r="C2460" i="4"/>
  <c r="C2461" i="4"/>
  <c r="C2462" i="4"/>
  <c r="C2463" i="4"/>
  <c r="C2464" i="4"/>
  <c r="C2465" i="4"/>
  <c r="C2466" i="4"/>
  <c r="C2467" i="4"/>
  <c r="C2468" i="4"/>
  <c r="B2468" i="4" s="1"/>
  <c r="C2469" i="4"/>
  <c r="C2470" i="4"/>
  <c r="C2471" i="4"/>
  <c r="C2472" i="4"/>
  <c r="C2473" i="4"/>
  <c r="C2474" i="4"/>
  <c r="C2475" i="4"/>
  <c r="C2476" i="4"/>
  <c r="C2477" i="4"/>
  <c r="C2478" i="4"/>
  <c r="C2479" i="4"/>
  <c r="C2480" i="4"/>
  <c r="C2481" i="4"/>
  <c r="C2482" i="4"/>
  <c r="C2483" i="4"/>
  <c r="C2484" i="4"/>
  <c r="C2485" i="4"/>
  <c r="C2486" i="4"/>
  <c r="C2487" i="4"/>
  <c r="C2488" i="4"/>
  <c r="C2489" i="4"/>
  <c r="C2490" i="4"/>
  <c r="C2491" i="4"/>
  <c r="C2492" i="4"/>
  <c r="C2493" i="4"/>
  <c r="C2494" i="4"/>
  <c r="C2495" i="4"/>
  <c r="C2496" i="4"/>
  <c r="C2497" i="4"/>
  <c r="C2498" i="4"/>
  <c r="C2499" i="4"/>
  <c r="C2500" i="4"/>
  <c r="C2501" i="4"/>
  <c r="C2502" i="4"/>
  <c r="C2503" i="4"/>
  <c r="C2504" i="4"/>
  <c r="C2505" i="4"/>
  <c r="C2506" i="4"/>
  <c r="C2507" i="4"/>
  <c r="C2508" i="4"/>
  <c r="C2509" i="4"/>
  <c r="C2510" i="4"/>
  <c r="C2511" i="4"/>
  <c r="C2512" i="4"/>
  <c r="C2513" i="4"/>
  <c r="C2514" i="4"/>
  <c r="C2515" i="4"/>
  <c r="C2516" i="4"/>
  <c r="C2517" i="4"/>
  <c r="C2518" i="4"/>
  <c r="C2519" i="4"/>
  <c r="C2520" i="4"/>
  <c r="C2521" i="4"/>
  <c r="C2522" i="4"/>
  <c r="C2523" i="4"/>
  <c r="C2524" i="4"/>
  <c r="C2525" i="4"/>
  <c r="C2526" i="4"/>
  <c r="C2527" i="4"/>
  <c r="C2528" i="4"/>
  <c r="C2529" i="4"/>
  <c r="C2530" i="4"/>
  <c r="C2531" i="4"/>
  <c r="C2532" i="4"/>
  <c r="C2533" i="4"/>
  <c r="C2534" i="4"/>
  <c r="C2535" i="4"/>
  <c r="C2536" i="4"/>
  <c r="C2537" i="4"/>
  <c r="C2538" i="4"/>
  <c r="C2539" i="4"/>
  <c r="C2540" i="4"/>
  <c r="C2541" i="4"/>
  <c r="C2542" i="4"/>
  <c r="C2543" i="4"/>
  <c r="C2544" i="4"/>
  <c r="C2545" i="4"/>
  <c r="C2546" i="4"/>
  <c r="C2547" i="4"/>
  <c r="C2548" i="4"/>
  <c r="C2549" i="4"/>
  <c r="C2550" i="4"/>
  <c r="C2551" i="4"/>
  <c r="C2552" i="4"/>
  <c r="B2552" i="4" s="1"/>
  <c r="C2553" i="4"/>
  <c r="C2554" i="4"/>
  <c r="C2555" i="4"/>
  <c r="C2556" i="4"/>
  <c r="C2557" i="4"/>
  <c r="C2558" i="4"/>
  <c r="C2559" i="4"/>
  <c r="C2560" i="4"/>
  <c r="C2561" i="4"/>
  <c r="C2562" i="4"/>
  <c r="C2563" i="4"/>
  <c r="C2564" i="4"/>
  <c r="C2565" i="4"/>
  <c r="C2566" i="4"/>
  <c r="C2567" i="4"/>
  <c r="C2568" i="4"/>
  <c r="C2569" i="4"/>
  <c r="C2570" i="4"/>
  <c r="C2571" i="4"/>
  <c r="C2572" i="4"/>
  <c r="B2572" i="4" s="1"/>
  <c r="C2573" i="4"/>
  <c r="C2574" i="4"/>
  <c r="C2575" i="4"/>
  <c r="C2576" i="4"/>
  <c r="C2577" i="4"/>
  <c r="C2578" i="4"/>
  <c r="C2579" i="4"/>
  <c r="C2580" i="4"/>
  <c r="C2581" i="4"/>
  <c r="C2582" i="4"/>
  <c r="C2583" i="4"/>
  <c r="C2584" i="4"/>
  <c r="C2585" i="4"/>
  <c r="C2586" i="4"/>
  <c r="C2587" i="4"/>
  <c r="C2588" i="4"/>
  <c r="C2589" i="4"/>
  <c r="C2590" i="4"/>
  <c r="C2591" i="4"/>
  <c r="C2592" i="4"/>
  <c r="C2593" i="4"/>
  <c r="C2594" i="4"/>
  <c r="C2595" i="4"/>
  <c r="C2596" i="4"/>
  <c r="C2597" i="4"/>
  <c r="C2598" i="4"/>
  <c r="C2599" i="4"/>
  <c r="C2600" i="4"/>
  <c r="B2600" i="4" s="1"/>
  <c r="C2601" i="4"/>
  <c r="C2602" i="4"/>
  <c r="C2603" i="4"/>
  <c r="C2604" i="4"/>
  <c r="C2605" i="4"/>
  <c r="C2606" i="4"/>
  <c r="C2607" i="4"/>
  <c r="C2608" i="4"/>
  <c r="C2609" i="4"/>
  <c r="C2610" i="4"/>
  <c r="C2611" i="4"/>
  <c r="C2612" i="4"/>
  <c r="C2613" i="4"/>
  <c r="C2614" i="4"/>
  <c r="C2615" i="4"/>
  <c r="C2616" i="4"/>
  <c r="C2617" i="4"/>
  <c r="C2618" i="4"/>
  <c r="C2619" i="4"/>
  <c r="C2620" i="4"/>
  <c r="C2621" i="4"/>
  <c r="C2622" i="4"/>
  <c r="C2623" i="4"/>
  <c r="C2624" i="4"/>
  <c r="C2625" i="4"/>
  <c r="C2626" i="4"/>
  <c r="C2627" i="4"/>
  <c r="C2628" i="4"/>
  <c r="C2629" i="4"/>
  <c r="C2630" i="4"/>
  <c r="C2631" i="4"/>
  <c r="C2632" i="4"/>
  <c r="C2633" i="4"/>
  <c r="C2634" i="4"/>
  <c r="C2635" i="4"/>
  <c r="C2636" i="4"/>
  <c r="C2637" i="4"/>
  <c r="C2638" i="4"/>
  <c r="C2639" i="4"/>
  <c r="C2640" i="4"/>
  <c r="C2641" i="4"/>
  <c r="C2642" i="4"/>
  <c r="C2643" i="4"/>
  <c r="C2644" i="4"/>
  <c r="C2645" i="4"/>
  <c r="C2646" i="4"/>
  <c r="C2647" i="4"/>
  <c r="C2648" i="4"/>
  <c r="C2649" i="4"/>
  <c r="C2650" i="4"/>
  <c r="C2651" i="4"/>
  <c r="C2652" i="4"/>
  <c r="C2653" i="4"/>
  <c r="C2654" i="4"/>
  <c r="C2655" i="4"/>
  <c r="C2656" i="4"/>
  <c r="B2656" i="4"/>
  <c r="C2657" i="4"/>
  <c r="C2658" i="4"/>
  <c r="C2659" i="4"/>
  <c r="C2660" i="4"/>
  <c r="C2661" i="4"/>
  <c r="C2662" i="4"/>
  <c r="C2663" i="4"/>
  <c r="C2664" i="4"/>
  <c r="C2665" i="4"/>
  <c r="C2666" i="4"/>
  <c r="C2667" i="4"/>
  <c r="C2668" i="4"/>
  <c r="C2669" i="4"/>
  <c r="C2670" i="4"/>
  <c r="C2671" i="4"/>
  <c r="C2672" i="4"/>
  <c r="C2673" i="4"/>
  <c r="C2674" i="4"/>
  <c r="C2675" i="4"/>
  <c r="C2676" i="4"/>
  <c r="C2677" i="4"/>
  <c r="C2678" i="4"/>
  <c r="C2679" i="4"/>
  <c r="C2680" i="4"/>
  <c r="C2681" i="4"/>
  <c r="C2682" i="4"/>
  <c r="C2683" i="4"/>
  <c r="C2684" i="4"/>
  <c r="C2685" i="4"/>
  <c r="C2686" i="4"/>
  <c r="C2687" i="4"/>
  <c r="C2688" i="4"/>
  <c r="C2689" i="4"/>
  <c r="C2690" i="4"/>
  <c r="C2691" i="4"/>
  <c r="C2692" i="4"/>
  <c r="C2693" i="4"/>
  <c r="C2694" i="4"/>
  <c r="C2695" i="4"/>
  <c r="C2696" i="4"/>
  <c r="C2697" i="4"/>
  <c r="C2698" i="4"/>
  <c r="C2699" i="4"/>
  <c r="C2700" i="4"/>
  <c r="C2701" i="4"/>
  <c r="C2702" i="4"/>
  <c r="C2703" i="4"/>
  <c r="C2704" i="4"/>
  <c r="C2705" i="4"/>
  <c r="C2706" i="4"/>
  <c r="C2707" i="4"/>
  <c r="C2708" i="4"/>
  <c r="C2709" i="4"/>
  <c r="C2710" i="4"/>
  <c r="C2711" i="4"/>
  <c r="C2712" i="4"/>
  <c r="C2713" i="4"/>
  <c r="C2714" i="4"/>
  <c r="C2715" i="4"/>
  <c r="C2716" i="4"/>
  <c r="C2717" i="4"/>
  <c r="C2718" i="4"/>
  <c r="C2719" i="4"/>
  <c r="C2720" i="4"/>
  <c r="C2721" i="4"/>
  <c r="C2722" i="4"/>
  <c r="C2723" i="4"/>
  <c r="C2724" i="4"/>
  <c r="C2725" i="4"/>
  <c r="C2726" i="4"/>
  <c r="C2727" i="4"/>
  <c r="C2728" i="4"/>
  <c r="C2729" i="4"/>
  <c r="C2730" i="4"/>
  <c r="C2731" i="4"/>
  <c r="C2732" i="4"/>
  <c r="C2733" i="4"/>
  <c r="C2734" i="4"/>
  <c r="C2735" i="4"/>
  <c r="C2736" i="4"/>
  <c r="C2737" i="4"/>
  <c r="C2738" i="4"/>
  <c r="C2739" i="4"/>
  <c r="C2740" i="4"/>
  <c r="C2741" i="4"/>
  <c r="C2742" i="4"/>
  <c r="C2743" i="4"/>
  <c r="C2744" i="4"/>
  <c r="C2745" i="4"/>
  <c r="C2746" i="4"/>
  <c r="C2747" i="4"/>
  <c r="C2748" i="4"/>
  <c r="C2749" i="4"/>
  <c r="C2750" i="4"/>
  <c r="C2751" i="4"/>
  <c r="C2752" i="4"/>
  <c r="C2753" i="4"/>
  <c r="C2754" i="4"/>
  <c r="C2755" i="4"/>
  <c r="C2756" i="4"/>
  <c r="C2757" i="4"/>
  <c r="C2758" i="4"/>
  <c r="C2759" i="4"/>
  <c r="C2760" i="4"/>
  <c r="C2761" i="4"/>
  <c r="C2762" i="4"/>
  <c r="C2763" i="4"/>
  <c r="C2764" i="4"/>
  <c r="C2765" i="4"/>
  <c r="C2766" i="4"/>
  <c r="C2767" i="4"/>
  <c r="C2768" i="4"/>
  <c r="C2769" i="4"/>
  <c r="C2770" i="4"/>
  <c r="C2771" i="4"/>
  <c r="C2772" i="4"/>
  <c r="C2773" i="4"/>
  <c r="C2774" i="4"/>
  <c r="C2775" i="4"/>
  <c r="C2776" i="4"/>
  <c r="C2777" i="4"/>
  <c r="C2778" i="4"/>
  <c r="C2779" i="4"/>
  <c r="C2780" i="4"/>
  <c r="C2781" i="4"/>
  <c r="C2782" i="4"/>
  <c r="C2783" i="4"/>
  <c r="C2784" i="4"/>
  <c r="C2785" i="4"/>
  <c r="C2786" i="4"/>
  <c r="C2787" i="4"/>
  <c r="C2788" i="4"/>
  <c r="C2789" i="4"/>
  <c r="C2790" i="4"/>
  <c r="C2791" i="4"/>
  <c r="C2792" i="4"/>
  <c r="C2793" i="4"/>
  <c r="C2794" i="4"/>
  <c r="C2795" i="4"/>
  <c r="C2796" i="4"/>
  <c r="B2796" i="4" s="1"/>
  <c r="C2797" i="4"/>
  <c r="C2798" i="4"/>
  <c r="C2799" i="4"/>
  <c r="C2800" i="4"/>
  <c r="C2801" i="4"/>
  <c r="C2802" i="4"/>
  <c r="C2803" i="4"/>
  <c r="C2804" i="4"/>
  <c r="C2805" i="4"/>
  <c r="C2806" i="4"/>
  <c r="C2807" i="4"/>
  <c r="C2808" i="4"/>
  <c r="C2809" i="4"/>
  <c r="C2810" i="4"/>
  <c r="C2811" i="4"/>
  <c r="C2812" i="4"/>
  <c r="C2813" i="4"/>
  <c r="C2814" i="4"/>
  <c r="C2815" i="4"/>
  <c r="C2816" i="4"/>
  <c r="C2817" i="4"/>
  <c r="C2818" i="4"/>
  <c r="C2819" i="4"/>
  <c r="C2820" i="4"/>
  <c r="C2821" i="4"/>
  <c r="C2822" i="4"/>
  <c r="C2823" i="4"/>
  <c r="C2824" i="4"/>
  <c r="C2825" i="4"/>
  <c r="C2826" i="4"/>
  <c r="C2827" i="4"/>
  <c r="C2828" i="4"/>
  <c r="C2829" i="4"/>
  <c r="C2830" i="4"/>
  <c r="C2831" i="4"/>
  <c r="C2832" i="4"/>
  <c r="C2833" i="4"/>
  <c r="C2834" i="4"/>
  <c r="C2835" i="4"/>
  <c r="C2836" i="4"/>
  <c r="C2837" i="4"/>
  <c r="C2838" i="4"/>
  <c r="C2839" i="4"/>
  <c r="C2840" i="4"/>
  <c r="B2840" i="4" s="1"/>
  <c r="C2841" i="4"/>
  <c r="C2842" i="4"/>
  <c r="C2843" i="4"/>
  <c r="C2844" i="4"/>
  <c r="C2845" i="4"/>
  <c r="C2846" i="4"/>
  <c r="C2847" i="4"/>
  <c r="C2848" i="4"/>
  <c r="C2849" i="4"/>
  <c r="C2850" i="4"/>
  <c r="C2851" i="4"/>
  <c r="C2852" i="4"/>
  <c r="C2853" i="4"/>
  <c r="C2854" i="4"/>
  <c r="C2855" i="4"/>
  <c r="C2856" i="4"/>
  <c r="C2857" i="4"/>
  <c r="C2858" i="4"/>
  <c r="C2859" i="4"/>
  <c r="C2860" i="4"/>
  <c r="C2861" i="4"/>
  <c r="C2862" i="4"/>
  <c r="C2863" i="4"/>
  <c r="C2864" i="4"/>
  <c r="C2865" i="4"/>
  <c r="C2866" i="4"/>
  <c r="C2867" i="4"/>
  <c r="C2868" i="4"/>
  <c r="C2869" i="4"/>
  <c r="C2870" i="4"/>
  <c r="C2871" i="4"/>
  <c r="C2872" i="4"/>
  <c r="C2873" i="4"/>
  <c r="C2874" i="4"/>
  <c r="C2875" i="4"/>
  <c r="C2876" i="4"/>
  <c r="C2877" i="4"/>
  <c r="C2878" i="4"/>
  <c r="C2879" i="4"/>
  <c r="C2880" i="4"/>
  <c r="C2881" i="4"/>
  <c r="C2882" i="4"/>
  <c r="C2883" i="4"/>
  <c r="C2884" i="4"/>
  <c r="C2885" i="4"/>
  <c r="C2886" i="4"/>
  <c r="C2887" i="4"/>
  <c r="C2888" i="4"/>
  <c r="C2889" i="4"/>
  <c r="C2890" i="4"/>
  <c r="C2891" i="4"/>
  <c r="C2892" i="4"/>
  <c r="C2893" i="4"/>
  <c r="C2894" i="4"/>
  <c r="C2895" i="4"/>
  <c r="C2896" i="4"/>
  <c r="C2897" i="4"/>
  <c r="C2898" i="4"/>
  <c r="C2899" i="4"/>
  <c r="C2900" i="4"/>
  <c r="C2901" i="4"/>
  <c r="C2902" i="4"/>
  <c r="C2903" i="4"/>
  <c r="C2904" i="4"/>
  <c r="C2905" i="4"/>
  <c r="C2906" i="4"/>
  <c r="C2907" i="4"/>
  <c r="C2908" i="4"/>
  <c r="B2908" i="4" s="1"/>
  <c r="C2909" i="4"/>
  <c r="C2910" i="4"/>
  <c r="C2911" i="4"/>
  <c r="C2912" i="4"/>
  <c r="C2913" i="4"/>
  <c r="C2914" i="4"/>
  <c r="C2915" i="4"/>
  <c r="C2916" i="4"/>
  <c r="C2917" i="4"/>
  <c r="C2918" i="4"/>
  <c r="C2919" i="4"/>
  <c r="C2920" i="4"/>
  <c r="C2921" i="4"/>
  <c r="C2922" i="4"/>
  <c r="C2923" i="4"/>
  <c r="C2924" i="4"/>
  <c r="B2924" i="4" s="1"/>
  <c r="C2925" i="4"/>
  <c r="C2926" i="4"/>
  <c r="C2927" i="4"/>
  <c r="C2928" i="4"/>
  <c r="C2929" i="4"/>
  <c r="C2930" i="4"/>
  <c r="C2931" i="4"/>
  <c r="C2932" i="4"/>
  <c r="C2933" i="4"/>
  <c r="C2934" i="4"/>
  <c r="C2935" i="4"/>
  <c r="C2936" i="4"/>
  <c r="C2937" i="4"/>
  <c r="C2938" i="4"/>
  <c r="C2939" i="4"/>
  <c r="C2940" i="4"/>
  <c r="C2941" i="4"/>
  <c r="C2942" i="4"/>
  <c r="C2943" i="4"/>
  <c r="C2944" i="4"/>
  <c r="C2945" i="4"/>
  <c r="C2946" i="4"/>
  <c r="C2947" i="4"/>
  <c r="C2948" i="4"/>
  <c r="B2948" i="4" s="1"/>
  <c r="C2949" i="4"/>
  <c r="C2950" i="4"/>
  <c r="C2951" i="4"/>
  <c r="C2952" i="4"/>
  <c r="B2952" i="4" s="1"/>
  <c r="C2953" i="4"/>
  <c r="C2954" i="4"/>
  <c r="C2955" i="4"/>
  <c r="C2956" i="4"/>
  <c r="C2957" i="4"/>
  <c r="C2958" i="4"/>
  <c r="C2959" i="4"/>
  <c r="C2960" i="4"/>
  <c r="C2961" i="4"/>
  <c r="C2962" i="4"/>
  <c r="C2963" i="4"/>
  <c r="C2964" i="4"/>
  <c r="C2965" i="4"/>
  <c r="C2966" i="4"/>
  <c r="C2967" i="4"/>
  <c r="C2968" i="4"/>
  <c r="C2969" i="4"/>
  <c r="C2970" i="4"/>
  <c r="C2971" i="4"/>
  <c r="C2972" i="4"/>
  <c r="C2973" i="4"/>
  <c r="C2974" i="4"/>
  <c r="C2975" i="4"/>
  <c r="C2976" i="4"/>
  <c r="C2977" i="4"/>
  <c r="C2978" i="4"/>
  <c r="C2979" i="4"/>
  <c r="C2980" i="4"/>
  <c r="C2981" i="4"/>
  <c r="C2982" i="4"/>
  <c r="C2983" i="4"/>
  <c r="C2984" i="4"/>
  <c r="C2985" i="4"/>
  <c r="C2986" i="4"/>
  <c r="C2987" i="4"/>
  <c r="C2988" i="4"/>
  <c r="B2988" i="4" s="1"/>
  <c r="C2989" i="4"/>
  <c r="C2990" i="4"/>
  <c r="C2991" i="4"/>
  <c r="C2992" i="4"/>
  <c r="C2993" i="4"/>
  <c r="C2994" i="4"/>
  <c r="C2995" i="4"/>
  <c r="C2996" i="4"/>
  <c r="C2997" i="4"/>
  <c r="C2998" i="4"/>
  <c r="C2999" i="4"/>
  <c r="C3000" i="4"/>
  <c r="C3001" i="4"/>
  <c r="C3002" i="4"/>
  <c r="B3002" i="4" s="1"/>
  <c r="C3003" i="4"/>
  <c r="C3004" i="4"/>
  <c r="B3004" i="4" s="1"/>
  <c r="C3005" i="4"/>
  <c r="C3006" i="4"/>
  <c r="C3007" i="4"/>
  <c r="C3008" i="4"/>
  <c r="C3009" i="4"/>
  <c r="C3010" i="4"/>
  <c r="C3011" i="4"/>
  <c r="C3012" i="4"/>
  <c r="C3013" i="4"/>
  <c r="C3014" i="4"/>
  <c r="C3015" i="4"/>
  <c r="C3016" i="4"/>
  <c r="C3017" i="4"/>
  <c r="C3018" i="4"/>
  <c r="C3019" i="4"/>
  <c r="C3020" i="4"/>
  <c r="C3021" i="4"/>
  <c r="C3022" i="4"/>
  <c r="C3023" i="4"/>
  <c r="C3024" i="4"/>
  <c r="C3025" i="4"/>
  <c r="C3026" i="4"/>
  <c r="C3027" i="4"/>
  <c r="C3028" i="4"/>
  <c r="C3029" i="4"/>
  <c r="C3030" i="4"/>
  <c r="B3030" i="4"/>
  <c r="C3031" i="4"/>
  <c r="C3032" i="4"/>
  <c r="C3033" i="4"/>
  <c r="C3034" i="4"/>
  <c r="C3035" i="4"/>
  <c r="C3036" i="4"/>
  <c r="C3037" i="4"/>
  <c r="C3038" i="4"/>
  <c r="C3039" i="4"/>
  <c r="C3040" i="4"/>
  <c r="C3041" i="4"/>
  <c r="C3042" i="4"/>
  <c r="C3043" i="4"/>
  <c r="C3044" i="4"/>
  <c r="C3045" i="4"/>
  <c r="C3046" i="4"/>
  <c r="C3047" i="4"/>
  <c r="C3048" i="4"/>
  <c r="C3049" i="4"/>
  <c r="C3050" i="4"/>
  <c r="C3051" i="4"/>
  <c r="C3052" i="4"/>
  <c r="C3053" i="4"/>
  <c r="C3054" i="4"/>
  <c r="C3055" i="4"/>
  <c r="C3056" i="4"/>
  <c r="C3057" i="4"/>
  <c r="C3058" i="4"/>
  <c r="C3059" i="4"/>
  <c r="C3060" i="4"/>
  <c r="C3061" i="4"/>
  <c r="C3062" i="4"/>
  <c r="C3063" i="4"/>
  <c r="C3064" i="4"/>
  <c r="C3065" i="4"/>
  <c r="C3066" i="4"/>
  <c r="C3067" i="4"/>
  <c r="C3068" i="4"/>
  <c r="C3069" i="4"/>
  <c r="C3070" i="4"/>
  <c r="C3071" i="4"/>
  <c r="C3072" i="4"/>
  <c r="C3073" i="4"/>
  <c r="C3074" i="4"/>
  <c r="C3075" i="4"/>
  <c r="C3076" i="4"/>
  <c r="C3077" i="4"/>
  <c r="C3078" i="4"/>
  <c r="C3079" i="4"/>
  <c r="C3080" i="4"/>
  <c r="C3081" i="4"/>
  <c r="C3082" i="4"/>
  <c r="C3083" i="4"/>
  <c r="C3084" i="4"/>
  <c r="C3085" i="4"/>
  <c r="C3086" i="4"/>
  <c r="C3087" i="4"/>
  <c r="C3088" i="4"/>
  <c r="C3089" i="4"/>
  <c r="C3090" i="4"/>
  <c r="C3091" i="4"/>
  <c r="C3092" i="4"/>
  <c r="C3093" i="4"/>
  <c r="C3094" i="4"/>
  <c r="C3095" i="4"/>
  <c r="C3096" i="4"/>
  <c r="C3097" i="4"/>
  <c r="C3098" i="4"/>
  <c r="B3098" i="4" s="1"/>
  <c r="C3099" i="4"/>
  <c r="C3100" i="4"/>
  <c r="C3101" i="4"/>
  <c r="C3102" i="4"/>
  <c r="C3103" i="4"/>
  <c r="C3104" i="4"/>
  <c r="C3105" i="4"/>
  <c r="C3106" i="4"/>
  <c r="C3107" i="4"/>
  <c r="C3108" i="4"/>
  <c r="C3109" i="4"/>
  <c r="C3110" i="4"/>
  <c r="C3111" i="4"/>
  <c r="C3112" i="4"/>
  <c r="C3113" i="4"/>
  <c r="C3114" i="4"/>
  <c r="C3115" i="4"/>
  <c r="C3116" i="4"/>
  <c r="C3117" i="4"/>
  <c r="C3118" i="4"/>
  <c r="C3119" i="4"/>
  <c r="C3120" i="4"/>
  <c r="C3121" i="4"/>
  <c r="C3122" i="4"/>
  <c r="C3123" i="4"/>
  <c r="C3124" i="4"/>
  <c r="C3125" i="4"/>
  <c r="C3126" i="4"/>
  <c r="C3127" i="4"/>
  <c r="C3128" i="4"/>
  <c r="C3129" i="4"/>
  <c r="C3130" i="4"/>
  <c r="C3131" i="4"/>
  <c r="C3132" i="4"/>
  <c r="C3133" i="4"/>
  <c r="C3134" i="4"/>
  <c r="C3135" i="4"/>
  <c r="C3136" i="4"/>
  <c r="C3137" i="4"/>
  <c r="C3138" i="4"/>
  <c r="C3139" i="4"/>
  <c r="C3140" i="4"/>
  <c r="C3141" i="4"/>
  <c r="C3142" i="4"/>
  <c r="C3143" i="4"/>
  <c r="C3144" i="4"/>
  <c r="C3145" i="4"/>
  <c r="C3146" i="4"/>
  <c r="C3147" i="4"/>
  <c r="C3148" i="4"/>
  <c r="C3149" i="4"/>
  <c r="C3150" i="4"/>
  <c r="C3151" i="4"/>
  <c r="C3152" i="4"/>
  <c r="C3153" i="4"/>
  <c r="C3154" i="4"/>
  <c r="C3155" i="4"/>
  <c r="C3156" i="4"/>
  <c r="C3157" i="4"/>
  <c r="C3158" i="4"/>
  <c r="C3159" i="4"/>
  <c r="C3160" i="4"/>
  <c r="C3161" i="4"/>
  <c r="C3162" i="4"/>
  <c r="C3163" i="4"/>
  <c r="C3164" i="4"/>
  <c r="C3165" i="4"/>
  <c r="C3166" i="4"/>
  <c r="C3167" i="4"/>
  <c r="C3168" i="4"/>
  <c r="C3169" i="4"/>
  <c r="C3170" i="4"/>
  <c r="C3171" i="4"/>
  <c r="C3172" i="4"/>
  <c r="C3173" i="4"/>
  <c r="C3174" i="4"/>
  <c r="C3175" i="4"/>
  <c r="C3176" i="4"/>
  <c r="C3177" i="4"/>
  <c r="C3178" i="4"/>
  <c r="C3179" i="4"/>
  <c r="C3180" i="4"/>
  <c r="C3181" i="4"/>
  <c r="C3182" i="4"/>
  <c r="C3183" i="4"/>
  <c r="C3184" i="4"/>
  <c r="C3185" i="4"/>
  <c r="C3186" i="4"/>
  <c r="C3187" i="4"/>
  <c r="C3188" i="4"/>
  <c r="C3189" i="4"/>
  <c r="C3190" i="4"/>
  <c r="C3191" i="4"/>
  <c r="C3192" i="4"/>
  <c r="C3193" i="4"/>
  <c r="C3194" i="4"/>
  <c r="C3195" i="4"/>
  <c r="C3196" i="4"/>
  <c r="C3197" i="4"/>
  <c r="C3198" i="4"/>
  <c r="C3199" i="4"/>
  <c r="C3200" i="4"/>
  <c r="C3201" i="4"/>
  <c r="C3202" i="4"/>
  <c r="C3203" i="4"/>
  <c r="C3204" i="4"/>
  <c r="C3205" i="4"/>
  <c r="C3206" i="4"/>
  <c r="C3207" i="4"/>
  <c r="C3208" i="4"/>
  <c r="C3209" i="4"/>
  <c r="C3210" i="4"/>
  <c r="C3211" i="4"/>
  <c r="C3212" i="4"/>
  <c r="C3213" i="4"/>
  <c r="C3214" i="4"/>
  <c r="C3215" i="4"/>
  <c r="C3216" i="4"/>
  <c r="C3217" i="4"/>
  <c r="C3218" i="4"/>
  <c r="C3219" i="4"/>
  <c r="C3220" i="4"/>
  <c r="C3221" i="4"/>
  <c r="C3222" i="4"/>
  <c r="C3223" i="4"/>
  <c r="C3224" i="4"/>
  <c r="C3225" i="4"/>
  <c r="C3226" i="4"/>
  <c r="C3227" i="4"/>
  <c r="C3228" i="4"/>
  <c r="C3229" i="4"/>
  <c r="C3230" i="4"/>
  <c r="C3231" i="4"/>
  <c r="C3232" i="4"/>
  <c r="C3233" i="4"/>
  <c r="C3234" i="4"/>
  <c r="C3235" i="4"/>
  <c r="C3236" i="4"/>
  <c r="C3237" i="4"/>
  <c r="C3238" i="4"/>
  <c r="C3239" i="4"/>
  <c r="C3240" i="4"/>
  <c r="C3241" i="4"/>
  <c r="C3242" i="4"/>
  <c r="C3243" i="4"/>
  <c r="C3244" i="4"/>
  <c r="C3245" i="4"/>
  <c r="C3246" i="4"/>
  <c r="C3247" i="4"/>
  <c r="C3248" i="4"/>
  <c r="C3249" i="4"/>
  <c r="C3250" i="4"/>
  <c r="B3250" i="4"/>
  <c r="C3251" i="4"/>
  <c r="C3252" i="4"/>
  <c r="C3253" i="4"/>
  <c r="C3254" i="4"/>
  <c r="C3255" i="4"/>
  <c r="C3256" i="4"/>
  <c r="C3257" i="4"/>
  <c r="C3258" i="4"/>
  <c r="C3259" i="4"/>
  <c r="C3260" i="4"/>
  <c r="C3261" i="4"/>
  <c r="C3262" i="4"/>
  <c r="C3263" i="4"/>
  <c r="C3264" i="4"/>
  <c r="C3265" i="4"/>
  <c r="C3266" i="4"/>
  <c r="C3267" i="4"/>
  <c r="C3268" i="4"/>
  <c r="C3269" i="4"/>
  <c r="C3270" i="4"/>
  <c r="C3271" i="4"/>
  <c r="C3272" i="4"/>
  <c r="C3273" i="4"/>
  <c r="C3274" i="4"/>
  <c r="C3275" i="4"/>
  <c r="C3276" i="4"/>
  <c r="C3277" i="4"/>
  <c r="C3278" i="4"/>
  <c r="C3279" i="4"/>
  <c r="C3280" i="4"/>
  <c r="C3281" i="4"/>
  <c r="C3282" i="4"/>
  <c r="C3283" i="4"/>
  <c r="C3284" i="4"/>
  <c r="C3285" i="4"/>
  <c r="C3286" i="4"/>
  <c r="C3287" i="4"/>
  <c r="C3288" i="4"/>
  <c r="C3289" i="4"/>
  <c r="C3290" i="4"/>
  <c r="C3291" i="4"/>
  <c r="C3292" i="4"/>
  <c r="C3293" i="4"/>
  <c r="C3294" i="4"/>
  <c r="C3295" i="4"/>
  <c r="C3296" i="4"/>
  <c r="C3297" i="4"/>
  <c r="C3298" i="4"/>
  <c r="C3299" i="4"/>
  <c r="C3300" i="4"/>
  <c r="C3301" i="4"/>
  <c r="C3302" i="4"/>
  <c r="C3303" i="4"/>
  <c r="C3304" i="4"/>
  <c r="C3305" i="4"/>
  <c r="C3306" i="4"/>
  <c r="C3307" i="4"/>
  <c r="C3308" i="4"/>
  <c r="C3309" i="4"/>
  <c r="C3310" i="4"/>
  <c r="C3311" i="4"/>
  <c r="C3312" i="4"/>
  <c r="C3313" i="4"/>
  <c r="C3314" i="4"/>
  <c r="C3315" i="4"/>
  <c r="C3316" i="4"/>
  <c r="C3317" i="4"/>
  <c r="C3318" i="4"/>
  <c r="C3319" i="4"/>
  <c r="C3320" i="4"/>
  <c r="C3321" i="4"/>
  <c r="C3322" i="4"/>
  <c r="B3322" i="4" s="1"/>
  <c r="C3323" i="4"/>
  <c r="C3324" i="4"/>
  <c r="C3325" i="4"/>
  <c r="C3326" i="4"/>
  <c r="C3327" i="4"/>
  <c r="C3328" i="4"/>
  <c r="C3329" i="4"/>
  <c r="C3330" i="4"/>
  <c r="C3331" i="4"/>
  <c r="C3332" i="4"/>
  <c r="C3333" i="4"/>
  <c r="C3334" i="4"/>
  <c r="C3335" i="4"/>
  <c r="C3336" i="4"/>
  <c r="C3337" i="4"/>
  <c r="C3338" i="4"/>
  <c r="C3339" i="4"/>
  <c r="C3340" i="4"/>
  <c r="C3341" i="4"/>
  <c r="C3342" i="4"/>
  <c r="C3343" i="4"/>
  <c r="C3344" i="4"/>
  <c r="C3345" i="4"/>
  <c r="C3346" i="4"/>
  <c r="C3347" i="4"/>
  <c r="C3348" i="4"/>
  <c r="C3349" i="4"/>
  <c r="C3350" i="4"/>
  <c r="C3351" i="4"/>
  <c r="C3352" i="4"/>
  <c r="C3353" i="4"/>
  <c r="C3354" i="4"/>
  <c r="C3355" i="4"/>
  <c r="C3356" i="4"/>
  <c r="C3357" i="4"/>
  <c r="C3358" i="4"/>
  <c r="C3359" i="4"/>
  <c r="C3360" i="4"/>
  <c r="C3361" i="4"/>
  <c r="C3362" i="4"/>
  <c r="C3363" i="4"/>
  <c r="C3364" i="4"/>
  <c r="C3365" i="4"/>
  <c r="C3366" i="4"/>
  <c r="C3367" i="4"/>
  <c r="C3368" i="4"/>
  <c r="C3369" i="4"/>
  <c r="C3370" i="4"/>
  <c r="C3371" i="4"/>
  <c r="C3372" i="4"/>
  <c r="C3373" i="4"/>
  <c r="C3374" i="4"/>
  <c r="C3375" i="4"/>
  <c r="C3376" i="4"/>
  <c r="C3377" i="4"/>
  <c r="C3378" i="4"/>
  <c r="C3379" i="4"/>
  <c r="C3380" i="4"/>
  <c r="C3381" i="4"/>
  <c r="C3382" i="4"/>
  <c r="B3382" i="4" s="1"/>
  <c r="C3383" i="4"/>
  <c r="C3384" i="4"/>
  <c r="C3385" i="4"/>
  <c r="C3386" i="4"/>
  <c r="C3387" i="4"/>
  <c r="C3388" i="4"/>
  <c r="C3389" i="4"/>
  <c r="C3390" i="4"/>
  <c r="C3391" i="4"/>
  <c r="C3392" i="4"/>
  <c r="C3393" i="4"/>
  <c r="C3394" i="4"/>
  <c r="C3395" i="4"/>
  <c r="C3396" i="4"/>
  <c r="C3397" i="4"/>
  <c r="C3398" i="4"/>
  <c r="C3399" i="4"/>
  <c r="C3400" i="4"/>
  <c r="C3401" i="4"/>
  <c r="C3402" i="4"/>
  <c r="C3403" i="4"/>
  <c r="C3404" i="4"/>
  <c r="C3405" i="4"/>
  <c r="C3406" i="4"/>
  <c r="C3407" i="4"/>
  <c r="C3408" i="4"/>
  <c r="B3408" i="4" s="1"/>
  <c r="C3409" i="4"/>
  <c r="C3410" i="4"/>
  <c r="C3411" i="4"/>
  <c r="C3412" i="4"/>
  <c r="C3413" i="4"/>
  <c r="C3414" i="4"/>
  <c r="C3415" i="4"/>
  <c r="C3416" i="4"/>
  <c r="C3417" i="4"/>
  <c r="C3418" i="4"/>
  <c r="C3419" i="4"/>
  <c r="C3420" i="4"/>
  <c r="C3421" i="4"/>
  <c r="C3422" i="4"/>
  <c r="C3423" i="4"/>
  <c r="C3424" i="4"/>
  <c r="C3425" i="4"/>
  <c r="C3426" i="4"/>
  <c r="C3427" i="4"/>
  <c r="C3428" i="4"/>
  <c r="C3429" i="4"/>
  <c r="C3430" i="4"/>
  <c r="C3431" i="4"/>
  <c r="C3432" i="4"/>
  <c r="C3433" i="4"/>
  <c r="C3434" i="4"/>
  <c r="C3435" i="4"/>
  <c r="C3436" i="4"/>
  <c r="C3437" i="4"/>
  <c r="C3438" i="4"/>
  <c r="C3439" i="4"/>
  <c r="C3440" i="4"/>
  <c r="C3441" i="4"/>
  <c r="C3442" i="4"/>
  <c r="C3443" i="4"/>
  <c r="C3444" i="4"/>
  <c r="C3445" i="4"/>
  <c r="C3446" i="4"/>
  <c r="C3447" i="4"/>
  <c r="C3448" i="4"/>
  <c r="C3449" i="4"/>
  <c r="C3450" i="4"/>
  <c r="C3451" i="4"/>
  <c r="C3452" i="4"/>
  <c r="C3453" i="4"/>
  <c r="C3454" i="4"/>
  <c r="C3455" i="4"/>
  <c r="C3456" i="4"/>
  <c r="C3457" i="4"/>
  <c r="C3458" i="4"/>
  <c r="C3459" i="4"/>
  <c r="C3460" i="4"/>
  <c r="C3461" i="4"/>
  <c r="C3462" i="4"/>
  <c r="C3463" i="4"/>
  <c r="C3464" i="4"/>
  <c r="C3465" i="4"/>
  <c r="C3466" i="4"/>
  <c r="C3467" i="4"/>
  <c r="C3468" i="4"/>
  <c r="C3469" i="4"/>
  <c r="C3470" i="4"/>
  <c r="C3471" i="4"/>
  <c r="C3472" i="4"/>
  <c r="C3473" i="4"/>
  <c r="C3474" i="4"/>
  <c r="C3475" i="4"/>
  <c r="C3476" i="4"/>
  <c r="C3477" i="4"/>
  <c r="C3478" i="4"/>
  <c r="C3479" i="4"/>
  <c r="C3480" i="4"/>
  <c r="B3480" i="4"/>
  <c r="C3481" i="4"/>
  <c r="C3482" i="4"/>
  <c r="C3483" i="4"/>
  <c r="C3484" i="4"/>
  <c r="C3485" i="4"/>
  <c r="C3486" i="4"/>
  <c r="C3487" i="4"/>
  <c r="C3488" i="4"/>
  <c r="C3489" i="4"/>
  <c r="C3490" i="4"/>
  <c r="C3491" i="4"/>
  <c r="C3492" i="4"/>
  <c r="C3493" i="4"/>
  <c r="C3494" i="4"/>
  <c r="C3495" i="4"/>
  <c r="C3496" i="4"/>
  <c r="C3497" i="4"/>
  <c r="C3498" i="4"/>
  <c r="C3499" i="4"/>
  <c r="C3500" i="4"/>
  <c r="C3501" i="4"/>
  <c r="C3502" i="4"/>
  <c r="C3503" i="4"/>
  <c r="C3504" i="4"/>
  <c r="C3505" i="4"/>
  <c r="C3506" i="4"/>
  <c r="C3507" i="4"/>
  <c r="C3508" i="4"/>
  <c r="C3509" i="4"/>
  <c r="C3510" i="4"/>
  <c r="C3511" i="4"/>
  <c r="C3512" i="4"/>
  <c r="C3513" i="4"/>
  <c r="C3514" i="4"/>
  <c r="C3515" i="4"/>
  <c r="C3516" i="4"/>
  <c r="C3517" i="4"/>
  <c r="C3518" i="4"/>
  <c r="C3519" i="4"/>
  <c r="C3520" i="4"/>
  <c r="C3521" i="4"/>
  <c r="C3522" i="4"/>
  <c r="C3523" i="4"/>
  <c r="C3524" i="4"/>
  <c r="C3525" i="4"/>
  <c r="C3526" i="4"/>
  <c r="C3527" i="4"/>
  <c r="C3528" i="4"/>
  <c r="C3529" i="4"/>
  <c r="C3530" i="4"/>
  <c r="C3531" i="4"/>
  <c r="C3532" i="4"/>
  <c r="C3533" i="4"/>
  <c r="C3534" i="4"/>
  <c r="C3535" i="4"/>
  <c r="C3536" i="4"/>
  <c r="C3537" i="4"/>
  <c r="C3538" i="4"/>
  <c r="C3539" i="4"/>
  <c r="C3540" i="4"/>
  <c r="C3541" i="4"/>
  <c r="C3542" i="4"/>
  <c r="C3543" i="4"/>
  <c r="C3544" i="4"/>
  <c r="C3545" i="4"/>
  <c r="C3546" i="4"/>
  <c r="C3547" i="4"/>
  <c r="C3548" i="4"/>
  <c r="C3549" i="4"/>
  <c r="C3550" i="4"/>
  <c r="C3551" i="4"/>
  <c r="C3552" i="4"/>
  <c r="C3553" i="4"/>
  <c r="C3554" i="4"/>
  <c r="C3555" i="4"/>
  <c r="C3556" i="4"/>
  <c r="C3557" i="4"/>
  <c r="C3558" i="4"/>
  <c r="C3559" i="4"/>
  <c r="C3560" i="4"/>
  <c r="C3561" i="4"/>
  <c r="C3562" i="4"/>
  <c r="C3563" i="4"/>
  <c r="C3564" i="4"/>
  <c r="C3565" i="4"/>
  <c r="C3566" i="4"/>
  <c r="C3567" i="4"/>
  <c r="C3568" i="4"/>
  <c r="C3569" i="4"/>
  <c r="C3570" i="4"/>
  <c r="C3571" i="4"/>
  <c r="C3572" i="4"/>
  <c r="C3573" i="4"/>
  <c r="C3574" i="4"/>
  <c r="C3575" i="4"/>
  <c r="C3576" i="4"/>
  <c r="C3577" i="4"/>
  <c r="C3578" i="4"/>
  <c r="C3579" i="4"/>
  <c r="C3580" i="4"/>
  <c r="C3581" i="4"/>
  <c r="C3582" i="4"/>
  <c r="C3583" i="4"/>
  <c r="C3584" i="4"/>
  <c r="C3585" i="4"/>
  <c r="C3586" i="4"/>
  <c r="C3587" i="4"/>
  <c r="C3588" i="4"/>
  <c r="C3589" i="4"/>
  <c r="C3590" i="4"/>
  <c r="C3591" i="4"/>
  <c r="C3592" i="4"/>
  <c r="C3593" i="4"/>
  <c r="C3594" i="4"/>
  <c r="C3595" i="4"/>
  <c r="C3596" i="4"/>
  <c r="C3597" i="4"/>
  <c r="C3598" i="4"/>
  <c r="C3599" i="4"/>
  <c r="C3600" i="4"/>
  <c r="C3601" i="4"/>
  <c r="C3602" i="4"/>
  <c r="C3603" i="4"/>
  <c r="C3604" i="4"/>
  <c r="C3605" i="4"/>
  <c r="C3606" i="4"/>
  <c r="C3607" i="4"/>
  <c r="C3608" i="4"/>
  <c r="C3609" i="4"/>
  <c r="C3610" i="4"/>
  <c r="C3611" i="4"/>
  <c r="C3612" i="4"/>
  <c r="C3613" i="4"/>
  <c r="C3614" i="4"/>
  <c r="C3615" i="4"/>
  <c r="C3616" i="4"/>
  <c r="C3617" i="4"/>
  <c r="C3618" i="4"/>
  <c r="C3619" i="4"/>
  <c r="C3620" i="4"/>
  <c r="C3621" i="4"/>
  <c r="C3622" i="4"/>
  <c r="C3623" i="4"/>
  <c r="C3624" i="4"/>
  <c r="B3624" i="4" s="1"/>
  <c r="C3625" i="4"/>
  <c r="C3626" i="4"/>
  <c r="C3627" i="4"/>
  <c r="C3628" i="4"/>
  <c r="C3629" i="4"/>
  <c r="C3630" i="4"/>
  <c r="C3631" i="4"/>
  <c r="C3632" i="4"/>
  <c r="C3633" i="4"/>
  <c r="C3634" i="4"/>
  <c r="C3635" i="4"/>
  <c r="C3636" i="4"/>
  <c r="C3637" i="4"/>
  <c r="C3638" i="4"/>
  <c r="C3639" i="4"/>
  <c r="C3640" i="4"/>
  <c r="C3641" i="4"/>
  <c r="C3642" i="4"/>
  <c r="C3643" i="4"/>
  <c r="C3644" i="4"/>
  <c r="C3645" i="4"/>
  <c r="C3646" i="4"/>
  <c r="C3647" i="4"/>
  <c r="C3648" i="4"/>
  <c r="C3649" i="4"/>
  <c r="C3650" i="4"/>
  <c r="C3651" i="4"/>
  <c r="C3652" i="4"/>
  <c r="C3653" i="4"/>
  <c r="C3654" i="4"/>
  <c r="C3655" i="4"/>
  <c r="C3656" i="4"/>
  <c r="C3657" i="4"/>
  <c r="C3658" i="4"/>
  <c r="C3659" i="4"/>
  <c r="C3660" i="4"/>
  <c r="C3661" i="4"/>
  <c r="C3662" i="4"/>
  <c r="C3663" i="4"/>
  <c r="C3664" i="4"/>
  <c r="C3665" i="4"/>
  <c r="C3666" i="4"/>
  <c r="C3667" i="4"/>
  <c r="C3668" i="4"/>
  <c r="C3669" i="4"/>
  <c r="C3670" i="4"/>
  <c r="C3671" i="4"/>
  <c r="C3672" i="4"/>
  <c r="C3673" i="4"/>
  <c r="C3674" i="4"/>
  <c r="C3675" i="4"/>
  <c r="C3676" i="4"/>
  <c r="C3677" i="4"/>
  <c r="C3678" i="4"/>
  <c r="C3679" i="4"/>
  <c r="C3680" i="4"/>
  <c r="C3681" i="4"/>
  <c r="C3682" i="4"/>
  <c r="C3683" i="4"/>
  <c r="C3684" i="4"/>
  <c r="C3685" i="4"/>
  <c r="C3686" i="4"/>
  <c r="C3687" i="4"/>
  <c r="C3688" i="4"/>
  <c r="C3689" i="4"/>
  <c r="C3690" i="4"/>
  <c r="C3691" i="4"/>
  <c r="C3692" i="4"/>
  <c r="C3693" i="4"/>
  <c r="C3694" i="4"/>
  <c r="C3695" i="4"/>
  <c r="C3696" i="4"/>
  <c r="C3697" i="4"/>
  <c r="C3698" i="4"/>
  <c r="C3699" i="4"/>
  <c r="C3700" i="4"/>
  <c r="C3701" i="4"/>
  <c r="C3702" i="4"/>
  <c r="C3703" i="4"/>
  <c r="C3704" i="4"/>
  <c r="C3705" i="4"/>
  <c r="C3706" i="4"/>
  <c r="C3707" i="4"/>
  <c r="C3708" i="4"/>
  <c r="B3708" i="4" s="1"/>
  <c r="C3709" i="4"/>
  <c r="C3710" i="4"/>
  <c r="C3711" i="4"/>
  <c r="C3712" i="4"/>
  <c r="C3713" i="4"/>
  <c r="C3714" i="4"/>
  <c r="C3715" i="4"/>
  <c r="C3716" i="4"/>
  <c r="B3716" i="4" s="1"/>
  <c r="C3717" i="4"/>
  <c r="C3718" i="4"/>
  <c r="C3719" i="4"/>
  <c r="C3720" i="4"/>
  <c r="C3721" i="4"/>
  <c r="C3722" i="4"/>
  <c r="C3723" i="4"/>
  <c r="C3724" i="4"/>
  <c r="C3725" i="4"/>
  <c r="C3726" i="4"/>
  <c r="C3727" i="4"/>
  <c r="C3728" i="4"/>
  <c r="C3729" i="4"/>
  <c r="C3730" i="4"/>
  <c r="C3731" i="4"/>
  <c r="C3732" i="4"/>
  <c r="C3733" i="4"/>
  <c r="C3734" i="4"/>
  <c r="C3735" i="4"/>
  <c r="C3736" i="4"/>
  <c r="C3737" i="4"/>
  <c r="C3738" i="4"/>
  <c r="C3739" i="4"/>
  <c r="C3740" i="4"/>
  <c r="C3741" i="4"/>
  <c r="C3742" i="4"/>
  <c r="C3743" i="4"/>
  <c r="C3744" i="4"/>
  <c r="C3745" i="4"/>
  <c r="C3746" i="4"/>
  <c r="C3747" i="4"/>
  <c r="C3748" i="4"/>
  <c r="C3749" i="4"/>
  <c r="C3750" i="4"/>
  <c r="C3751" i="4"/>
  <c r="C3752" i="4"/>
  <c r="C3753" i="4"/>
  <c r="C3754" i="4"/>
  <c r="C3755" i="4"/>
  <c r="C3756" i="4"/>
  <c r="C3757" i="4"/>
  <c r="C3758" i="4"/>
  <c r="C3759" i="4"/>
  <c r="C3760" i="4"/>
  <c r="C3761" i="4"/>
  <c r="C3762" i="4"/>
  <c r="C3763" i="4"/>
  <c r="C3764" i="4"/>
  <c r="C3765" i="4"/>
  <c r="C3766" i="4"/>
  <c r="C3767" i="4"/>
  <c r="C3768" i="4"/>
  <c r="B3768" i="4"/>
  <c r="C3769" i="4"/>
  <c r="C3770" i="4"/>
  <c r="C3771" i="4"/>
  <c r="C3772" i="4"/>
  <c r="C3773" i="4"/>
  <c r="C3774" i="4"/>
  <c r="C3775" i="4"/>
  <c r="C3776" i="4"/>
  <c r="C3777" i="4"/>
  <c r="C3778" i="4"/>
  <c r="C3779" i="4"/>
  <c r="C3780" i="4"/>
  <c r="C3781" i="4"/>
  <c r="C3782" i="4"/>
  <c r="C3783" i="4"/>
  <c r="C3784" i="4"/>
  <c r="C3785" i="4"/>
  <c r="C3786" i="4"/>
  <c r="C3787" i="4"/>
  <c r="C3788" i="4"/>
  <c r="C3789" i="4"/>
  <c r="C3790" i="4"/>
  <c r="C3791" i="4"/>
  <c r="C3792" i="4"/>
  <c r="C3793" i="4"/>
  <c r="C3794" i="4"/>
  <c r="C3795" i="4"/>
  <c r="C3796" i="4"/>
  <c r="C3797" i="4"/>
  <c r="C3798" i="4"/>
  <c r="C3799" i="4"/>
  <c r="C3800" i="4"/>
  <c r="C3801" i="4"/>
  <c r="C3802" i="4"/>
  <c r="C3803" i="4"/>
  <c r="C3804" i="4"/>
  <c r="C3805" i="4"/>
  <c r="C3806" i="4"/>
  <c r="C3807" i="4"/>
  <c r="C3808" i="4"/>
  <c r="C3809" i="4"/>
  <c r="C3810" i="4"/>
  <c r="C3811" i="4"/>
  <c r="C3812" i="4"/>
  <c r="C3813" i="4"/>
  <c r="C3814" i="4"/>
  <c r="C3815" i="4"/>
  <c r="C3816" i="4"/>
  <c r="C3817" i="4"/>
  <c r="C3818" i="4"/>
  <c r="C3819" i="4"/>
  <c r="C3820" i="4"/>
  <c r="C3821" i="4"/>
  <c r="C3822" i="4"/>
  <c r="C3823" i="4"/>
  <c r="C3824" i="4"/>
  <c r="C3825" i="4"/>
  <c r="C3826" i="4"/>
  <c r="C3827" i="4"/>
  <c r="C3828" i="4"/>
  <c r="C3829" i="4"/>
  <c r="C3830" i="4"/>
  <c r="C3831" i="4"/>
  <c r="C3832" i="4"/>
  <c r="C3833" i="4"/>
  <c r="C3834" i="4"/>
  <c r="C3835" i="4"/>
  <c r="C3836" i="4"/>
  <c r="C3837" i="4"/>
  <c r="C3838" i="4"/>
  <c r="C3839" i="4"/>
  <c r="C3840" i="4"/>
  <c r="C3841" i="4"/>
  <c r="C3842" i="4"/>
  <c r="C3843" i="4"/>
  <c r="C3844" i="4"/>
  <c r="C3845" i="4"/>
  <c r="C3846" i="4"/>
  <c r="C3847" i="4"/>
  <c r="C3848" i="4"/>
  <c r="C3849" i="4"/>
  <c r="C3850" i="4"/>
  <c r="C3851" i="4"/>
  <c r="C3852" i="4"/>
  <c r="C3853" i="4"/>
  <c r="C3854" i="4"/>
  <c r="C3855" i="4"/>
  <c r="C3856" i="4"/>
  <c r="C3857" i="4"/>
  <c r="C3858" i="4"/>
  <c r="C3859" i="4"/>
  <c r="C3860" i="4"/>
  <c r="C3861" i="4"/>
  <c r="C3862" i="4"/>
  <c r="C3863" i="4"/>
  <c r="C3864" i="4"/>
  <c r="C3865" i="4"/>
  <c r="C3866" i="4"/>
  <c r="C3867" i="4"/>
  <c r="C3868" i="4"/>
  <c r="C3869" i="4"/>
  <c r="C3870" i="4"/>
  <c r="C3871" i="4"/>
  <c r="C3872" i="4"/>
  <c r="C3873" i="4"/>
  <c r="C3874" i="4"/>
  <c r="C3875" i="4"/>
  <c r="C3876" i="4"/>
  <c r="C3877" i="4"/>
  <c r="C3878" i="4"/>
  <c r="C3879" i="4"/>
  <c r="C3880" i="4"/>
  <c r="C3881" i="4"/>
  <c r="C3882" i="4"/>
  <c r="C3883" i="4"/>
  <c r="C3884" i="4"/>
  <c r="C3885" i="4"/>
  <c r="C3886" i="4"/>
  <c r="C3887" i="4"/>
  <c r="C3888" i="4"/>
  <c r="C3889" i="4"/>
  <c r="C3890" i="4"/>
  <c r="C3891" i="4"/>
  <c r="C3892" i="4"/>
  <c r="C3893" i="4"/>
  <c r="C3894" i="4"/>
  <c r="C3895" i="4"/>
  <c r="C3896" i="4"/>
  <c r="C3897" i="4"/>
  <c r="C3898" i="4"/>
  <c r="C3899" i="4"/>
  <c r="C3900" i="4"/>
  <c r="C3901" i="4"/>
  <c r="C3902" i="4"/>
  <c r="C3903" i="4"/>
  <c r="C3904" i="4"/>
  <c r="C3905" i="4"/>
  <c r="C3906" i="4"/>
  <c r="C3907" i="4"/>
  <c r="C3908" i="4"/>
  <c r="C3909" i="4"/>
  <c r="C3910" i="4"/>
  <c r="C3911" i="4"/>
  <c r="C3912" i="4"/>
  <c r="C3913" i="4"/>
  <c r="C3914" i="4"/>
  <c r="C3915" i="4"/>
  <c r="C3916" i="4"/>
  <c r="C3917" i="4"/>
  <c r="C3918" i="4"/>
  <c r="C3919" i="4"/>
  <c r="C3920" i="4"/>
  <c r="C3921" i="4"/>
  <c r="C3922" i="4"/>
  <c r="C3923" i="4"/>
  <c r="C3924" i="4"/>
  <c r="C3925" i="4"/>
  <c r="C3926" i="4"/>
  <c r="C3927" i="4"/>
  <c r="C3928" i="4"/>
  <c r="C3929" i="4"/>
  <c r="C3930" i="4"/>
  <c r="C3931" i="4"/>
  <c r="C3932" i="4"/>
  <c r="C3933" i="4"/>
  <c r="C3934" i="4"/>
  <c r="C3935" i="4"/>
  <c r="C3936" i="4"/>
  <c r="C3937" i="4"/>
  <c r="C3938" i="4"/>
  <c r="C3939" i="4"/>
  <c r="C3940" i="4"/>
  <c r="C3941" i="4"/>
  <c r="C3942" i="4"/>
  <c r="C3943" i="4"/>
  <c r="C3944" i="4"/>
  <c r="C3945" i="4"/>
  <c r="C3946" i="4"/>
  <c r="C3947" i="4"/>
  <c r="C3948" i="4"/>
  <c r="C3949" i="4"/>
  <c r="C3950" i="4"/>
  <c r="C3951" i="4"/>
  <c r="C3952" i="4"/>
  <c r="C3953" i="4"/>
  <c r="C3954" i="4"/>
  <c r="C3955" i="4"/>
  <c r="C3956" i="4"/>
  <c r="C3957" i="4"/>
  <c r="C3958" i="4"/>
  <c r="C3959" i="4"/>
  <c r="C3960" i="4"/>
  <c r="C3961" i="4"/>
  <c r="C3962" i="4"/>
  <c r="C3963" i="4"/>
  <c r="C3964" i="4"/>
  <c r="C3965" i="4"/>
  <c r="C3966" i="4"/>
  <c r="C3967" i="4"/>
  <c r="C3968" i="4"/>
  <c r="C3969" i="4"/>
  <c r="C3970" i="4"/>
  <c r="C3971" i="4"/>
  <c r="C3972" i="4"/>
  <c r="C3973" i="4"/>
  <c r="C3974" i="4"/>
  <c r="C3975" i="4"/>
  <c r="C3976" i="4"/>
  <c r="C3977" i="4"/>
  <c r="C3978" i="4"/>
  <c r="C3979" i="4"/>
  <c r="C3980" i="4"/>
  <c r="C3981" i="4"/>
  <c r="C3982" i="4"/>
  <c r="C3983" i="4"/>
  <c r="C3984" i="4"/>
  <c r="C3985" i="4"/>
  <c r="C3986" i="4"/>
  <c r="C3987" i="4"/>
  <c r="C3988" i="4"/>
  <c r="C3989" i="4"/>
  <c r="C3990" i="4"/>
  <c r="C3991" i="4"/>
  <c r="C3992" i="4"/>
  <c r="C3993" i="4"/>
  <c r="C3994" i="4"/>
  <c r="C3995" i="4"/>
  <c r="C3996" i="4"/>
  <c r="C3997" i="4"/>
  <c r="C3998" i="4"/>
  <c r="C3999" i="4"/>
  <c r="C4000" i="4"/>
  <c r="C4001" i="4"/>
  <c r="C4002" i="4"/>
  <c r="C4003" i="4"/>
  <c r="C4004" i="4"/>
  <c r="C4005" i="4"/>
  <c r="C4006" i="4"/>
  <c r="C4007" i="4"/>
  <c r="C4008" i="4"/>
  <c r="C4009" i="4"/>
  <c r="C4010" i="4"/>
  <c r="C4011" i="4"/>
  <c r="C4012" i="4"/>
  <c r="C4013" i="4"/>
  <c r="C4014" i="4"/>
  <c r="C4015" i="4"/>
  <c r="C4016" i="4"/>
  <c r="C4017" i="4"/>
  <c r="C4018" i="4"/>
  <c r="C4019" i="4"/>
  <c r="C4020" i="4"/>
  <c r="C4021" i="4"/>
  <c r="C4022" i="4"/>
  <c r="C4023" i="4"/>
  <c r="C4024" i="4"/>
  <c r="C4025" i="4"/>
  <c r="C4026" i="4"/>
  <c r="C4027" i="4"/>
  <c r="C4028" i="4"/>
  <c r="C4029" i="4"/>
  <c r="C4030" i="4"/>
  <c r="C4031" i="4"/>
  <c r="C4032" i="4"/>
  <c r="C4033" i="4"/>
  <c r="C4034" i="4"/>
  <c r="C4035" i="4"/>
  <c r="C4036" i="4"/>
  <c r="C4037" i="4"/>
  <c r="C4038" i="4"/>
  <c r="C4039" i="4"/>
  <c r="C4040" i="4"/>
  <c r="C4041" i="4"/>
  <c r="C4042" i="4"/>
  <c r="C4043" i="4"/>
  <c r="C4044" i="4"/>
  <c r="C4045" i="4"/>
  <c r="C4046" i="4"/>
  <c r="C4047" i="4"/>
  <c r="C4048" i="4"/>
  <c r="C4049" i="4"/>
  <c r="C4050" i="4"/>
  <c r="C4051" i="4"/>
  <c r="C4052" i="4"/>
  <c r="C4053" i="4"/>
  <c r="C4054" i="4"/>
  <c r="C4055" i="4"/>
  <c r="C4056" i="4"/>
  <c r="C4057" i="4"/>
  <c r="C4058" i="4"/>
  <c r="C4059" i="4"/>
  <c r="C4060" i="4"/>
  <c r="C4061" i="4"/>
  <c r="C4062" i="4"/>
  <c r="C4063" i="4"/>
  <c r="C4064" i="4"/>
  <c r="C4065" i="4"/>
  <c r="C4066" i="4"/>
  <c r="C4067" i="4"/>
  <c r="C4068" i="4"/>
  <c r="C4069" i="4"/>
  <c r="C4070" i="4"/>
  <c r="C4071" i="4"/>
  <c r="C4072" i="4"/>
  <c r="C4073" i="4"/>
  <c r="C4074" i="4"/>
  <c r="C4075" i="4"/>
  <c r="C4076" i="4"/>
  <c r="C4077" i="4"/>
  <c r="C4078" i="4"/>
  <c r="C4079" i="4"/>
  <c r="C4080" i="4"/>
  <c r="C4081" i="4"/>
  <c r="C4082" i="4"/>
  <c r="C4083" i="4"/>
  <c r="C4084" i="4"/>
  <c r="C4085" i="4"/>
  <c r="C4086" i="4"/>
  <c r="C4087" i="4"/>
  <c r="C4088" i="4"/>
  <c r="C4089" i="4"/>
  <c r="C4090" i="4"/>
  <c r="C4091" i="4"/>
  <c r="C4092" i="4"/>
  <c r="C4093" i="4"/>
  <c r="C4094" i="4"/>
  <c r="C4095" i="4"/>
  <c r="C4096" i="4"/>
  <c r="C4097" i="4"/>
  <c r="C4098" i="4"/>
  <c r="C4099" i="4"/>
  <c r="C4100" i="4"/>
  <c r="B4100" i="4"/>
  <c r="C4101" i="4"/>
  <c r="C4102" i="4"/>
  <c r="C4103" i="4"/>
  <c r="C4104" i="4"/>
  <c r="C4105" i="4"/>
  <c r="C4106" i="4"/>
  <c r="C4107" i="4"/>
  <c r="C4108" i="4"/>
  <c r="B4108" i="4" s="1"/>
  <c r="C4109" i="4"/>
  <c r="C4110" i="4"/>
  <c r="C4111" i="4"/>
  <c r="C4112" i="4"/>
  <c r="C4113" i="4"/>
  <c r="C4114" i="4"/>
  <c r="C4115" i="4"/>
  <c r="C4116" i="4"/>
  <c r="C4117" i="4"/>
  <c r="C4118" i="4"/>
  <c r="C4119" i="4"/>
  <c r="C4120" i="4"/>
  <c r="C4121" i="4"/>
  <c r="C4122" i="4"/>
  <c r="C4123" i="4"/>
  <c r="C4124" i="4"/>
  <c r="B4124" i="4" s="1"/>
  <c r="C4125" i="4"/>
  <c r="C4126" i="4"/>
  <c r="C4127" i="4"/>
  <c r="C4128" i="4"/>
  <c r="C4129" i="4"/>
  <c r="C4130" i="4"/>
  <c r="C4131" i="4"/>
  <c r="C4132" i="4"/>
  <c r="C4133" i="4"/>
  <c r="C4134" i="4"/>
  <c r="C4135" i="4"/>
  <c r="C4136" i="4"/>
  <c r="B4136" i="4"/>
  <c r="C4137" i="4"/>
  <c r="C4138" i="4"/>
  <c r="C4139" i="4"/>
  <c r="C4140" i="4"/>
  <c r="C4141" i="4"/>
  <c r="C4142" i="4"/>
  <c r="C4143" i="4"/>
  <c r="C4144" i="4"/>
  <c r="C4145" i="4"/>
  <c r="C4146" i="4"/>
  <c r="C4147" i="4"/>
  <c r="C4148" i="4"/>
  <c r="B4148" i="4" s="1"/>
  <c r="C4149" i="4"/>
  <c r="C4150" i="4"/>
  <c r="C4151" i="4"/>
  <c r="C4152" i="4"/>
  <c r="C4153" i="4"/>
  <c r="C4154" i="4"/>
  <c r="C4155" i="4"/>
  <c r="C4156" i="4"/>
  <c r="C4157" i="4"/>
  <c r="C4158" i="4"/>
  <c r="C4159" i="4"/>
  <c r="C4160" i="4"/>
  <c r="C4161" i="4"/>
  <c r="C4162" i="4"/>
  <c r="C4163" i="4"/>
  <c r="C4164" i="4"/>
  <c r="C4165" i="4"/>
  <c r="C4166" i="4"/>
  <c r="C4167" i="4"/>
  <c r="C4168" i="4"/>
  <c r="C4169" i="4"/>
  <c r="C4170" i="4"/>
  <c r="C4171" i="4"/>
  <c r="C4172" i="4"/>
  <c r="C4173" i="4"/>
  <c r="C4174" i="4"/>
  <c r="C4175" i="4"/>
  <c r="C4176" i="4"/>
  <c r="B4176" i="4" s="1"/>
  <c r="C4177" i="4"/>
  <c r="C4178" i="4"/>
  <c r="C4179" i="4"/>
  <c r="C4180" i="4"/>
  <c r="C4181" i="4"/>
  <c r="C4182" i="4"/>
  <c r="C4183" i="4"/>
  <c r="C4184" i="4"/>
  <c r="C4185" i="4"/>
  <c r="C4186" i="4"/>
  <c r="C4187" i="4"/>
  <c r="C4188" i="4"/>
  <c r="C4189" i="4"/>
  <c r="C4190" i="4"/>
  <c r="C4191" i="4"/>
  <c r="C4192" i="4"/>
  <c r="C4193" i="4"/>
  <c r="C4194" i="4"/>
  <c r="C4195" i="4"/>
  <c r="C4196" i="4"/>
  <c r="B4196" i="4" s="1"/>
  <c r="C4197" i="4"/>
  <c r="C4198" i="4"/>
  <c r="C4199" i="4"/>
  <c r="C4200" i="4"/>
  <c r="C4201" i="4"/>
  <c r="C4202" i="4"/>
  <c r="C4203" i="4"/>
  <c r="C4204" i="4"/>
  <c r="C4205" i="4"/>
  <c r="C4206" i="4"/>
  <c r="C4207" i="4"/>
  <c r="C4208" i="4"/>
  <c r="C4209" i="4"/>
  <c r="C4210" i="4"/>
  <c r="C4211" i="4"/>
  <c r="C4212" i="4"/>
  <c r="C4213" i="4"/>
  <c r="C4214" i="4"/>
  <c r="C4215" i="4"/>
  <c r="C4216" i="4"/>
  <c r="C4217" i="4"/>
  <c r="C4218" i="4"/>
  <c r="C4219" i="4"/>
  <c r="C4220" i="4"/>
  <c r="C4221" i="4"/>
  <c r="C4222" i="4"/>
  <c r="C4223" i="4"/>
  <c r="C4224" i="4"/>
  <c r="C4225" i="4"/>
  <c r="C4226" i="4"/>
  <c r="C4227" i="4"/>
  <c r="C4228" i="4"/>
  <c r="C4229" i="4"/>
  <c r="C4230" i="4"/>
  <c r="C4231" i="4"/>
  <c r="C4232" i="4"/>
  <c r="B4232" i="4"/>
  <c r="C4233" i="4"/>
  <c r="C4234" i="4"/>
  <c r="C4235" i="4"/>
  <c r="C4236" i="4"/>
  <c r="C4237" i="4"/>
  <c r="C4238" i="4"/>
  <c r="C4239" i="4"/>
  <c r="C4240" i="4"/>
  <c r="B4240" i="4" s="1"/>
  <c r="C4241" i="4"/>
  <c r="C4242" i="4"/>
  <c r="C4243" i="4"/>
  <c r="C4244" i="4"/>
  <c r="C4245" i="4"/>
  <c r="C4246" i="4"/>
  <c r="C4247" i="4"/>
  <c r="C4248" i="4"/>
  <c r="C4249" i="4"/>
  <c r="C4250" i="4"/>
  <c r="C4251" i="4"/>
  <c r="C4252" i="4"/>
  <c r="C4253" i="4"/>
  <c r="C4254" i="4"/>
  <c r="C4255" i="4"/>
  <c r="C4256" i="4"/>
  <c r="C4257" i="4"/>
  <c r="C4258" i="4"/>
  <c r="C4259" i="4"/>
  <c r="C4260" i="4"/>
  <c r="C4261" i="4"/>
  <c r="C4262" i="4"/>
  <c r="C4263" i="4"/>
  <c r="C4264" i="4"/>
  <c r="C4265" i="4"/>
  <c r="C4266" i="4"/>
  <c r="C4267" i="4"/>
  <c r="C4268" i="4"/>
  <c r="C4269" i="4"/>
  <c r="C4270" i="4"/>
  <c r="C4271" i="4"/>
  <c r="C4272" i="4"/>
  <c r="C4273" i="4"/>
  <c r="C4274" i="4"/>
  <c r="C4275" i="4"/>
  <c r="C4276" i="4"/>
  <c r="C4277" i="4"/>
  <c r="C4278" i="4"/>
  <c r="C4279" i="4"/>
  <c r="C4280" i="4"/>
  <c r="C4281" i="4"/>
  <c r="C4282" i="4"/>
  <c r="C4283" i="4"/>
  <c r="C4284" i="4"/>
  <c r="C4285" i="4"/>
  <c r="C4286" i="4"/>
  <c r="C4287" i="4"/>
  <c r="C4288" i="4"/>
  <c r="C4289" i="4"/>
  <c r="C4290" i="4"/>
  <c r="C4291" i="4"/>
  <c r="C4292" i="4"/>
  <c r="C4293" i="4"/>
  <c r="C4294" i="4"/>
  <c r="C4295" i="4"/>
  <c r="C4296" i="4"/>
  <c r="C4297" i="4"/>
  <c r="C4298" i="4"/>
  <c r="C4299" i="4"/>
  <c r="C4300" i="4"/>
  <c r="C4301" i="4"/>
  <c r="C4302" i="4"/>
  <c r="C4303" i="4"/>
  <c r="C4304" i="4"/>
  <c r="C4305" i="4"/>
  <c r="C4306" i="4"/>
  <c r="C4307" i="4"/>
  <c r="C4308" i="4"/>
  <c r="C4309" i="4"/>
  <c r="C4310" i="4"/>
  <c r="C4311" i="4"/>
  <c r="C4312" i="4"/>
  <c r="C4313" i="4"/>
  <c r="C4314" i="4"/>
  <c r="C4315" i="4"/>
  <c r="C4316" i="4"/>
  <c r="B4316" i="4"/>
  <c r="C4317" i="4"/>
  <c r="C4318" i="4"/>
  <c r="C4319" i="4"/>
  <c r="C4320" i="4"/>
  <c r="C4321" i="4"/>
  <c r="C4322" i="4"/>
  <c r="C4323" i="4"/>
  <c r="C4324" i="4"/>
  <c r="C4325" i="4"/>
  <c r="C4326" i="4"/>
  <c r="C4327" i="4"/>
  <c r="C4328" i="4"/>
  <c r="C4329" i="4"/>
  <c r="C4330" i="4"/>
  <c r="C4331" i="4"/>
  <c r="C4332" i="4"/>
  <c r="B4332" i="4" s="1"/>
  <c r="C4333" i="4"/>
  <c r="C4334" i="4"/>
  <c r="C4335" i="4"/>
  <c r="C4336" i="4"/>
  <c r="B4336" i="4" s="1"/>
  <c r="C4337" i="4"/>
  <c r="C4338" i="4"/>
  <c r="C4339" i="4"/>
  <c r="C4340" i="4"/>
  <c r="C4341" i="4"/>
  <c r="C4342" i="4"/>
  <c r="C4343" i="4"/>
  <c r="C4344" i="4"/>
  <c r="C4345" i="4"/>
  <c r="C4346" i="4"/>
  <c r="C4347" i="4"/>
  <c r="C4348" i="4"/>
  <c r="C4349" i="4"/>
  <c r="C4350" i="4"/>
  <c r="C4351" i="4"/>
  <c r="C4352" i="4"/>
  <c r="B4352" i="4" s="1"/>
  <c r="C4353" i="4"/>
  <c r="C4354" i="4"/>
  <c r="C4355" i="4"/>
  <c r="C4356" i="4"/>
  <c r="C4357" i="4"/>
  <c r="C4358" i="4"/>
  <c r="C4359" i="4"/>
  <c r="C4360" i="4"/>
  <c r="C4361" i="4"/>
  <c r="C4362" i="4"/>
  <c r="C4363" i="4"/>
  <c r="C4364" i="4"/>
  <c r="C4365" i="4"/>
  <c r="C4366" i="4"/>
  <c r="C4367" i="4"/>
  <c r="C4368" i="4"/>
  <c r="C4369" i="4"/>
  <c r="C4370" i="4"/>
  <c r="C4371" i="4"/>
  <c r="C4372" i="4"/>
  <c r="C4373" i="4"/>
  <c r="C4374" i="4"/>
  <c r="C4375" i="4"/>
  <c r="C4376" i="4"/>
  <c r="B4376" i="4"/>
  <c r="C4377" i="4"/>
  <c r="C4378" i="4"/>
  <c r="C4379" i="4"/>
  <c r="C4380" i="4"/>
  <c r="C4381" i="4"/>
  <c r="C4382" i="4"/>
  <c r="C4383" i="4"/>
  <c r="C4384" i="4"/>
  <c r="C4385" i="4"/>
  <c r="C4386" i="4"/>
  <c r="C4387" i="4"/>
  <c r="C4388" i="4"/>
  <c r="C4389" i="4"/>
  <c r="C4390" i="4"/>
  <c r="C4391" i="4"/>
  <c r="C4392" i="4"/>
  <c r="C4393" i="4"/>
  <c r="C4394" i="4"/>
  <c r="C4395" i="4"/>
  <c r="C4396" i="4"/>
  <c r="C4397" i="4"/>
  <c r="C4398" i="4"/>
  <c r="C4399" i="4"/>
  <c r="C4400" i="4"/>
  <c r="C4401" i="4"/>
  <c r="C4402" i="4"/>
  <c r="C4403" i="4"/>
  <c r="C4404" i="4"/>
  <c r="C4405" i="4"/>
  <c r="C4406" i="4"/>
  <c r="C4407" i="4"/>
  <c r="C4408" i="4"/>
  <c r="C4409" i="4"/>
  <c r="C4410" i="4"/>
  <c r="C4411" i="4"/>
  <c r="C4412" i="4"/>
  <c r="C4413" i="4"/>
  <c r="C4414" i="4"/>
  <c r="C4415" i="4"/>
  <c r="C4416" i="4"/>
  <c r="C4417" i="4"/>
  <c r="C4418" i="4"/>
  <c r="C4419" i="4"/>
  <c r="C4420" i="4"/>
  <c r="C4421" i="4"/>
  <c r="C4422" i="4"/>
  <c r="C4423" i="4"/>
  <c r="C4424" i="4"/>
  <c r="B4424" i="4" s="1"/>
  <c r="C4425" i="4"/>
  <c r="C4426" i="4"/>
  <c r="C4427" i="4"/>
  <c r="C4428" i="4"/>
  <c r="C4429" i="4"/>
  <c r="C4430" i="4"/>
  <c r="C4431" i="4"/>
  <c r="C4432" i="4"/>
  <c r="C4433" i="4"/>
  <c r="C4434" i="4"/>
  <c r="C4435" i="4"/>
  <c r="C4436" i="4"/>
  <c r="C4437" i="4"/>
  <c r="C4438" i="4"/>
  <c r="C4439" i="4"/>
  <c r="C4440" i="4"/>
  <c r="C4441" i="4"/>
  <c r="C4442" i="4"/>
  <c r="C4443" i="4"/>
  <c r="C4444" i="4"/>
  <c r="C4445" i="4"/>
  <c r="C4446" i="4"/>
  <c r="C4447" i="4"/>
  <c r="C4448" i="4"/>
  <c r="C4449" i="4"/>
  <c r="C4450" i="4"/>
  <c r="C4451" i="4"/>
  <c r="C4452" i="4"/>
  <c r="C4453" i="4"/>
  <c r="C4454" i="4"/>
  <c r="C4455" i="4"/>
  <c r="C4456" i="4"/>
  <c r="C4457" i="4"/>
  <c r="C4458" i="4"/>
  <c r="C4459" i="4"/>
  <c r="C4460" i="4"/>
  <c r="C4461" i="4"/>
  <c r="C4462" i="4"/>
  <c r="C4463" i="4"/>
  <c r="C4464" i="4"/>
  <c r="C4465" i="4"/>
  <c r="C4466" i="4"/>
  <c r="C4467" i="4"/>
  <c r="C4468" i="4"/>
  <c r="C4469" i="4"/>
  <c r="C4470" i="4"/>
  <c r="C4471" i="4"/>
  <c r="C4472" i="4"/>
  <c r="C4473" i="4"/>
  <c r="C4474" i="4"/>
  <c r="C4475" i="4"/>
  <c r="C4476" i="4"/>
  <c r="C4477" i="4"/>
  <c r="C4478" i="4"/>
  <c r="C4479" i="4"/>
  <c r="C4480" i="4"/>
  <c r="C4481" i="4"/>
  <c r="C4482" i="4"/>
  <c r="C4483" i="4"/>
  <c r="C4484" i="4"/>
  <c r="C4485" i="4"/>
  <c r="C4486" i="4"/>
  <c r="C4487" i="4"/>
  <c r="C4488" i="4"/>
  <c r="C4489" i="4"/>
  <c r="C4490" i="4"/>
  <c r="C4491" i="4"/>
  <c r="C4492" i="4"/>
  <c r="C4493" i="4"/>
  <c r="C4494" i="4"/>
  <c r="C4495" i="4"/>
  <c r="C4496" i="4"/>
  <c r="C4497" i="4"/>
  <c r="C4498" i="4"/>
  <c r="C4499" i="4"/>
  <c r="C4500" i="4"/>
  <c r="C4501" i="4"/>
  <c r="C4502" i="4"/>
  <c r="C4503" i="4"/>
  <c r="C4504" i="4"/>
  <c r="C4505" i="4"/>
  <c r="C4506" i="4"/>
  <c r="C4507" i="4"/>
  <c r="C4508" i="4"/>
  <c r="C4509" i="4"/>
  <c r="C4510" i="4"/>
  <c r="C4511" i="4"/>
  <c r="C4512" i="4"/>
  <c r="C4513" i="4"/>
  <c r="C4514" i="4"/>
  <c r="C4515" i="4"/>
  <c r="C4516" i="4"/>
  <c r="C4517" i="4"/>
  <c r="C4518" i="4"/>
  <c r="C4519" i="4"/>
  <c r="C4520" i="4"/>
  <c r="C4521" i="4"/>
  <c r="C4522" i="4"/>
  <c r="C4523" i="4"/>
  <c r="C4524" i="4"/>
  <c r="C4525" i="4"/>
  <c r="C4526" i="4"/>
  <c r="C4527" i="4"/>
  <c r="C4528" i="4"/>
  <c r="C4529" i="4"/>
  <c r="C4530" i="4"/>
  <c r="C4531" i="4"/>
  <c r="C4532" i="4"/>
  <c r="C4533" i="4"/>
  <c r="C4534" i="4"/>
  <c r="C4535" i="4"/>
  <c r="C4536" i="4"/>
  <c r="C4537" i="4"/>
  <c r="C4538" i="4"/>
  <c r="C4539" i="4"/>
  <c r="C4540" i="4"/>
  <c r="C4541" i="4"/>
  <c r="C4542" i="4"/>
  <c r="C4543" i="4"/>
  <c r="C4544" i="4"/>
  <c r="C4545" i="4"/>
  <c r="C4546" i="4"/>
  <c r="C4547" i="4"/>
  <c r="C4548" i="4"/>
  <c r="C4549" i="4"/>
  <c r="C4550" i="4"/>
  <c r="C4551" i="4"/>
  <c r="C4552" i="4"/>
  <c r="C4553" i="4"/>
  <c r="C4554" i="4"/>
  <c r="C4555" i="4"/>
  <c r="C4556" i="4"/>
  <c r="C4557" i="4"/>
  <c r="C4558" i="4"/>
  <c r="C4559" i="4"/>
  <c r="C4560" i="4"/>
  <c r="C4561" i="4"/>
  <c r="C4562" i="4"/>
  <c r="C4563" i="4"/>
  <c r="C4564" i="4"/>
  <c r="C4565" i="4"/>
  <c r="C4566" i="4"/>
  <c r="C4567" i="4"/>
  <c r="C4568" i="4"/>
  <c r="C4569" i="4"/>
  <c r="C4570" i="4"/>
  <c r="C4571" i="4"/>
  <c r="C4572" i="4"/>
  <c r="C4573" i="4"/>
  <c r="C4574" i="4"/>
  <c r="C4575" i="4"/>
  <c r="C4576" i="4"/>
  <c r="C4577" i="4"/>
  <c r="C4578" i="4"/>
  <c r="C4579" i="4"/>
  <c r="C4580" i="4"/>
  <c r="C4581" i="4"/>
  <c r="C4582" i="4"/>
  <c r="C4583" i="4"/>
  <c r="C4584" i="4"/>
  <c r="C4585" i="4"/>
  <c r="C4586" i="4"/>
  <c r="C4587" i="4"/>
  <c r="C4588" i="4"/>
  <c r="C4589" i="4"/>
  <c r="C4590" i="4"/>
  <c r="C4591" i="4"/>
  <c r="C4592" i="4"/>
  <c r="C4593" i="4"/>
  <c r="C4594" i="4"/>
  <c r="C4595" i="4"/>
  <c r="C4596" i="4"/>
  <c r="C4597" i="4"/>
  <c r="C4598" i="4"/>
  <c r="C4599" i="4"/>
  <c r="C4600" i="4"/>
  <c r="C4601" i="4"/>
  <c r="C4602" i="4"/>
  <c r="C4603" i="4"/>
  <c r="C4604" i="4"/>
  <c r="C4605" i="4"/>
  <c r="C4606" i="4"/>
  <c r="C4607" i="4"/>
  <c r="C4608" i="4"/>
  <c r="C4609" i="4"/>
  <c r="C4610" i="4"/>
  <c r="C4611" i="4"/>
  <c r="C4612" i="4"/>
  <c r="B4612" i="4"/>
  <c r="C4613" i="4"/>
  <c r="C4614" i="4"/>
  <c r="C4615" i="4"/>
  <c r="C4616" i="4"/>
  <c r="C4617" i="4"/>
  <c r="C4618" i="4"/>
  <c r="C4619" i="4"/>
  <c r="C4620" i="4"/>
  <c r="C4621" i="4"/>
  <c r="C4622" i="4"/>
  <c r="C4623" i="4"/>
  <c r="C4624" i="4"/>
  <c r="C4625" i="4"/>
  <c r="C4626" i="4"/>
  <c r="C4627" i="4"/>
  <c r="C4628" i="4"/>
  <c r="C4629" i="4"/>
  <c r="C4630" i="4"/>
  <c r="C4631" i="4"/>
  <c r="C4632" i="4"/>
  <c r="C4633" i="4"/>
  <c r="C4634" i="4"/>
  <c r="C4635" i="4"/>
  <c r="C4636" i="4"/>
  <c r="C4637" i="4"/>
  <c r="C4638" i="4"/>
  <c r="C4639" i="4"/>
  <c r="C4640" i="4"/>
  <c r="C4641" i="4"/>
  <c r="C4642" i="4"/>
  <c r="C4643" i="4"/>
  <c r="C4644" i="4"/>
  <c r="C4645" i="4"/>
  <c r="C4646" i="4"/>
  <c r="C4647" i="4"/>
  <c r="C4648" i="4"/>
  <c r="C4649" i="4"/>
  <c r="C4650" i="4"/>
  <c r="C4651" i="4"/>
  <c r="C4652" i="4"/>
  <c r="C4653" i="4"/>
  <c r="C4654" i="4"/>
  <c r="C4655" i="4"/>
  <c r="C4656" i="4"/>
  <c r="C4657" i="4"/>
  <c r="C4658" i="4"/>
  <c r="C4659" i="4"/>
  <c r="C4660" i="4"/>
  <c r="C4661" i="4"/>
  <c r="C4662" i="4"/>
  <c r="C4663" i="4"/>
  <c r="C4664" i="4"/>
  <c r="C4665" i="4"/>
  <c r="C4666" i="4"/>
  <c r="C4667" i="4"/>
  <c r="C4668" i="4"/>
  <c r="C4669" i="4"/>
  <c r="C4670" i="4"/>
  <c r="C4671" i="4"/>
  <c r="C4672" i="4"/>
  <c r="C4673" i="4"/>
  <c r="C4674" i="4"/>
  <c r="C4675" i="4"/>
  <c r="C4676" i="4"/>
  <c r="C4677" i="4"/>
  <c r="C4678" i="4"/>
  <c r="C4679" i="4"/>
  <c r="C4680" i="4"/>
  <c r="C4681" i="4"/>
  <c r="C4682" i="4"/>
  <c r="C4683" i="4"/>
  <c r="C4684" i="4"/>
  <c r="C4685" i="4"/>
  <c r="C4686" i="4"/>
  <c r="C4687" i="4"/>
  <c r="C4688" i="4"/>
  <c r="C4689" i="4"/>
  <c r="C4690" i="4"/>
  <c r="C4691" i="4"/>
  <c r="C4692" i="4"/>
  <c r="C4693" i="4"/>
  <c r="C4694" i="4"/>
  <c r="C4695" i="4"/>
  <c r="C4696" i="4"/>
  <c r="C4697" i="4"/>
  <c r="C4698" i="4"/>
  <c r="C4699" i="4"/>
  <c r="C4700" i="4"/>
  <c r="C4701" i="4"/>
  <c r="C4702" i="4"/>
  <c r="C4703" i="4"/>
  <c r="C4704" i="4"/>
  <c r="C4705" i="4"/>
  <c r="C4706" i="4"/>
  <c r="C4707" i="4"/>
  <c r="C4708" i="4"/>
  <c r="C4709" i="4"/>
  <c r="C4710" i="4"/>
  <c r="C4711" i="4"/>
  <c r="C4712" i="4"/>
  <c r="C4713" i="4"/>
  <c r="C4714" i="4"/>
  <c r="C4715" i="4"/>
  <c r="C4716" i="4"/>
  <c r="C4717" i="4"/>
  <c r="C4718" i="4"/>
  <c r="C4719" i="4"/>
  <c r="C4720" i="4"/>
  <c r="C4721" i="4"/>
  <c r="C4722" i="4"/>
  <c r="C4723" i="4"/>
  <c r="C4724" i="4"/>
  <c r="C4725" i="4"/>
  <c r="C4726" i="4"/>
  <c r="C4727" i="4"/>
  <c r="C4728" i="4"/>
  <c r="C4729" i="4"/>
  <c r="C4730" i="4"/>
  <c r="C4731" i="4"/>
  <c r="C4732" i="4"/>
  <c r="C4733" i="4"/>
  <c r="C4734" i="4"/>
  <c r="C4735" i="4"/>
  <c r="C4736" i="4"/>
  <c r="C4737" i="4"/>
  <c r="C4738" i="4"/>
  <c r="C4739" i="4"/>
  <c r="C4740" i="4"/>
  <c r="C4741" i="4"/>
  <c r="C4742" i="4"/>
  <c r="C4743" i="4"/>
  <c r="C4744" i="4"/>
  <c r="C4745" i="4"/>
  <c r="C4746" i="4"/>
  <c r="C4747" i="4"/>
  <c r="C4748" i="4"/>
  <c r="C4749" i="4"/>
  <c r="C4750" i="4"/>
  <c r="C4751" i="4"/>
  <c r="C4752" i="4"/>
  <c r="C4753" i="4"/>
  <c r="C4754" i="4"/>
  <c r="C4755" i="4"/>
  <c r="C4756" i="4"/>
  <c r="C4757" i="4"/>
  <c r="C4758" i="4"/>
  <c r="C4759" i="4"/>
  <c r="C4760" i="4"/>
  <c r="C4761" i="4"/>
  <c r="C4762" i="4"/>
  <c r="C4763" i="4"/>
  <c r="C4764" i="4"/>
  <c r="C4765" i="4"/>
  <c r="C4766" i="4"/>
  <c r="C4767" i="4"/>
  <c r="C4768" i="4"/>
  <c r="C4769" i="4"/>
  <c r="C4770" i="4"/>
  <c r="C4771" i="4"/>
  <c r="C4772" i="4"/>
  <c r="C4773" i="4"/>
  <c r="C4774" i="4"/>
  <c r="C4775" i="4"/>
  <c r="C4776" i="4"/>
  <c r="C4777" i="4"/>
  <c r="C4778" i="4"/>
  <c r="C4779" i="4"/>
  <c r="C4780" i="4"/>
  <c r="C4781" i="4"/>
  <c r="C4782" i="4"/>
  <c r="C4783" i="4"/>
  <c r="C4784" i="4"/>
  <c r="C4785" i="4"/>
  <c r="C4786" i="4"/>
  <c r="C4787" i="4"/>
  <c r="C4788" i="4"/>
  <c r="C4789" i="4"/>
  <c r="C4790" i="4"/>
  <c r="C4791" i="4"/>
  <c r="C4792" i="4"/>
  <c r="C4793" i="4"/>
  <c r="C4794" i="4"/>
  <c r="C4795" i="4"/>
  <c r="C4796" i="4"/>
  <c r="C4797" i="4"/>
  <c r="C4798" i="4"/>
  <c r="C4799" i="4"/>
  <c r="C4800" i="4"/>
  <c r="C4801" i="4"/>
  <c r="C4802" i="4"/>
  <c r="C4803" i="4"/>
  <c r="C4804" i="4"/>
  <c r="C4805" i="4"/>
  <c r="C4806" i="4"/>
  <c r="C4807" i="4"/>
  <c r="C4808" i="4"/>
  <c r="C4809" i="4"/>
  <c r="C4810" i="4"/>
  <c r="C4811" i="4"/>
  <c r="C4812" i="4"/>
  <c r="C4813" i="4"/>
  <c r="C4814" i="4"/>
  <c r="C4815" i="4"/>
  <c r="C4816" i="4"/>
  <c r="C4817" i="4"/>
  <c r="C4818" i="4"/>
  <c r="C4819" i="4"/>
  <c r="C4820" i="4"/>
  <c r="C4821" i="4"/>
  <c r="C4822" i="4"/>
  <c r="C4823" i="4"/>
  <c r="C4824" i="4"/>
  <c r="C4825" i="4"/>
  <c r="C4826" i="4"/>
  <c r="C4827" i="4"/>
  <c r="C4828" i="4"/>
  <c r="C4829" i="4"/>
  <c r="C4830" i="4"/>
  <c r="C4831" i="4"/>
  <c r="C4832" i="4"/>
  <c r="C4833" i="4"/>
  <c r="C4834" i="4"/>
  <c r="C4835" i="4"/>
  <c r="C4836" i="4"/>
  <c r="C4837" i="4"/>
  <c r="C4838" i="4"/>
  <c r="C4839" i="4"/>
  <c r="C4840" i="4"/>
  <c r="C4841" i="4"/>
  <c r="C4842" i="4"/>
  <c r="C4843" i="4"/>
  <c r="C4844" i="4"/>
  <c r="C4845" i="4"/>
  <c r="C4846" i="4"/>
  <c r="C4847" i="4"/>
  <c r="C4848" i="4"/>
  <c r="C4849" i="4"/>
  <c r="C4850" i="4"/>
  <c r="C4851" i="4"/>
  <c r="C4852" i="4"/>
  <c r="C4853" i="4"/>
  <c r="C4854" i="4"/>
  <c r="C4855" i="4"/>
  <c r="C4856" i="4"/>
  <c r="C4857" i="4"/>
  <c r="C4858" i="4"/>
  <c r="C4859" i="4"/>
  <c r="C4860" i="4"/>
  <c r="C4861" i="4"/>
  <c r="C4862" i="4"/>
  <c r="C4863" i="4"/>
  <c r="C4864" i="4"/>
  <c r="C4865" i="4"/>
  <c r="C4866" i="4"/>
  <c r="C4867" i="4"/>
  <c r="C4868" i="4"/>
  <c r="C4869" i="4"/>
  <c r="C4870" i="4"/>
  <c r="C4871" i="4"/>
  <c r="C4872" i="4"/>
  <c r="C4873" i="4"/>
  <c r="C4874" i="4"/>
  <c r="C4875" i="4"/>
  <c r="C4876" i="4"/>
  <c r="C4877" i="4"/>
  <c r="C4878" i="4"/>
  <c r="C4879" i="4"/>
  <c r="C4880" i="4"/>
  <c r="C4881" i="4"/>
  <c r="C4882" i="4"/>
  <c r="C4883" i="4"/>
  <c r="C4884" i="4"/>
  <c r="C4885" i="4"/>
  <c r="C4886" i="4"/>
  <c r="C4887" i="4"/>
  <c r="C4888" i="4"/>
  <c r="C4889" i="4"/>
  <c r="C4890" i="4"/>
  <c r="C4891" i="4"/>
  <c r="C4892" i="4"/>
  <c r="C4893" i="4"/>
  <c r="C4894" i="4"/>
  <c r="C4895" i="4"/>
  <c r="C4896" i="4"/>
  <c r="C4897" i="4"/>
  <c r="C4898" i="4"/>
  <c r="C4899" i="4"/>
  <c r="C4900" i="4"/>
  <c r="C4901" i="4"/>
  <c r="C4902" i="4"/>
  <c r="C4903" i="4"/>
  <c r="C4904" i="4"/>
  <c r="C4905" i="4"/>
  <c r="C4906" i="4"/>
  <c r="C4907" i="4"/>
  <c r="C4908" i="4"/>
  <c r="C4909" i="4"/>
  <c r="C4910" i="4"/>
  <c r="C4911" i="4"/>
  <c r="C4912" i="4"/>
  <c r="C4913" i="4"/>
  <c r="C4914" i="4"/>
  <c r="C4915" i="4"/>
  <c r="C4916" i="4"/>
  <c r="C4917" i="4"/>
  <c r="C4918" i="4"/>
  <c r="C4919" i="4"/>
  <c r="C4920" i="4"/>
  <c r="C4921" i="4"/>
  <c r="C4922" i="4"/>
  <c r="C4923" i="4"/>
  <c r="C4924" i="4"/>
  <c r="C4925" i="4"/>
  <c r="C4926" i="4"/>
  <c r="C4927" i="4"/>
  <c r="C4928" i="4"/>
  <c r="C4929" i="4"/>
  <c r="C4930" i="4"/>
  <c r="C4931" i="4"/>
  <c r="C4932" i="4"/>
  <c r="C4933" i="4"/>
  <c r="C4934" i="4"/>
  <c r="C4935" i="4"/>
  <c r="C4936" i="4"/>
  <c r="C4937" i="4"/>
  <c r="C4938" i="4"/>
  <c r="C4939" i="4"/>
  <c r="C4940" i="4"/>
  <c r="C4941" i="4"/>
  <c r="C4942" i="4"/>
  <c r="C4943" i="4"/>
  <c r="C4944" i="4"/>
  <c r="C4945" i="4"/>
  <c r="C4946" i="4"/>
  <c r="C4947" i="4"/>
  <c r="C4948" i="4"/>
  <c r="C4949" i="4"/>
  <c r="C4950" i="4"/>
  <c r="C4951" i="4"/>
  <c r="C4952" i="4"/>
  <c r="C4953" i="4"/>
  <c r="C4954" i="4"/>
  <c r="C4955" i="4"/>
  <c r="C4956" i="4"/>
  <c r="C4957" i="4"/>
  <c r="C4958" i="4"/>
  <c r="C4959" i="4"/>
  <c r="C4960" i="4"/>
  <c r="C4961" i="4"/>
  <c r="C4962" i="4"/>
  <c r="C4963" i="4"/>
  <c r="C4964" i="4"/>
  <c r="C4965" i="4"/>
  <c r="C4966" i="4"/>
  <c r="C4967" i="4"/>
  <c r="C4968" i="4"/>
  <c r="C4969" i="4"/>
  <c r="C4970" i="4"/>
  <c r="C4971" i="4"/>
  <c r="C4972" i="4"/>
  <c r="C4973" i="4"/>
  <c r="C4974" i="4"/>
  <c r="C4975" i="4"/>
  <c r="C4976" i="4"/>
  <c r="C4977" i="4"/>
  <c r="C4978" i="4"/>
  <c r="C4979" i="4"/>
  <c r="C4980" i="4"/>
  <c r="C4981" i="4"/>
  <c r="C4982" i="4"/>
  <c r="C4983" i="4"/>
  <c r="C4984" i="4"/>
  <c r="C4985" i="4"/>
  <c r="C4986" i="4"/>
  <c r="C4987" i="4"/>
  <c r="C4988" i="4"/>
  <c r="C4989" i="4"/>
  <c r="C4990" i="4"/>
  <c r="C4991" i="4"/>
  <c r="C4992" i="4"/>
  <c r="C4993" i="4"/>
  <c r="C4994" i="4"/>
  <c r="C4995" i="4"/>
  <c r="C4996" i="4"/>
  <c r="C4997" i="4"/>
  <c r="C4998" i="4"/>
  <c r="C4999" i="4"/>
  <c r="C5000" i="4"/>
  <c r="C5001" i="4"/>
  <c r="C5002" i="4"/>
  <c r="C5003" i="4"/>
  <c r="C5004" i="4"/>
  <c r="C5005" i="4"/>
  <c r="C5006" i="4"/>
  <c r="C5007" i="4"/>
  <c r="C5008" i="4"/>
  <c r="C5009" i="4"/>
  <c r="C5010" i="4"/>
  <c r="C5011" i="4"/>
  <c r="C5012" i="4"/>
  <c r="C5013" i="4"/>
  <c r="C5014" i="4"/>
  <c r="C5015" i="4"/>
  <c r="C5016" i="4"/>
  <c r="C5017" i="4"/>
  <c r="C5018" i="4"/>
  <c r="C5019" i="4"/>
  <c r="C5020" i="4"/>
  <c r="C5021" i="4"/>
  <c r="C5022" i="4"/>
  <c r="C5023" i="4"/>
  <c r="C5024" i="4"/>
  <c r="C5025" i="4"/>
  <c r="C5026" i="4"/>
  <c r="C5027" i="4"/>
  <c r="C5028" i="4"/>
  <c r="C5029" i="4"/>
  <c r="C5030" i="4"/>
  <c r="C5031" i="4"/>
  <c r="C5032" i="4"/>
  <c r="C5033" i="4"/>
  <c r="C5034" i="4"/>
  <c r="C5035" i="4"/>
  <c r="C5036" i="4"/>
  <c r="C5037" i="4"/>
  <c r="C5038" i="4"/>
  <c r="C5039" i="4"/>
  <c r="C5040" i="4"/>
  <c r="C5041" i="4"/>
  <c r="C5042" i="4"/>
  <c r="C5043" i="4"/>
  <c r="C5044" i="4"/>
  <c r="C5045" i="4"/>
  <c r="C5046" i="4"/>
  <c r="C5047" i="4"/>
  <c r="C5048" i="4"/>
  <c r="C5049" i="4"/>
  <c r="C5050" i="4"/>
  <c r="C5051" i="4"/>
  <c r="C5052" i="4"/>
  <c r="C5053" i="4"/>
  <c r="C5054" i="4"/>
  <c r="C5055" i="4"/>
  <c r="C5056" i="4"/>
  <c r="C5057" i="4"/>
  <c r="C5058" i="4"/>
  <c r="C5059" i="4"/>
  <c r="C5060" i="4"/>
  <c r="C5061" i="4"/>
  <c r="C5062" i="4"/>
  <c r="C5063" i="4"/>
  <c r="C5064" i="4"/>
  <c r="C5065" i="4"/>
  <c r="C5066" i="4"/>
  <c r="C5067" i="4"/>
  <c r="C5068" i="4"/>
  <c r="C5069" i="4"/>
  <c r="C5070" i="4"/>
  <c r="C5071" i="4"/>
  <c r="C5072" i="4"/>
  <c r="C5073" i="4"/>
  <c r="C5074" i="4"/>
  <c r="C5075" i="4"/>
  <c r="C5076" i="4"/>
  <c r="C5077" i="4"/>
  <c r="C5078" i="4"/>
  <c r="C5079" i="4"/>
  <c r="C5080" i="4"/>
  <c r="C5081" i="4"/>
  <c r="C5082" i="4"/>
  <c r="C5083" i="4"/>
  <c r="C5084" i="4"/>
  <c r="C5085" i="4"/>
  <c r="C5086" i="4"/>
  <c r="C5087" i="4"/>
  <c r="C5088" i="4"/>
  <c r="C5089" i="4"/>
  <c r="C5090" i="4"/>
  <c r="C5091" i="4"/>
  <c r="C5092" i="4"/>
  <c r="C5093" i="4"/>
  <c r="C5094" i="4"/>
  <c r="C5095" i="4"/>
  <c r="C5096" i="4"/>
  <c r="C5097" i="4"/>
  <c r="C5098" i="4"/>
  <c r="C5099" i="4"/>
  <c r="C5100" i="4"/>
  <c r="C5101" i="4"/>
  <c r="C5102" i="4"/>
  <c r="C5103" i="4"/>
  <c r="C5104" i="4"/>
  <c r="C5105" i="4"/>
  <c r="C5106" i="4"/>
  <c r="C5107" i="4"/>
  <c r="C5108" i="4"/>
  <c r="C5109" i="4"/>
  <c r="C5110" i="4"/>
  <c r="C5111" i="4"/>
  <c r="C5112" i="4"/>
  <c r="C5113" i="4"/>
  <c r="C5114" i="4"/>
  <c r="C5115" i="4"/>
  <c r="C5116" i="4"/>
  <c r="C5117" i="4"/>
  <c r="C5118" i="4"/>
  <c r="C5119" i="4"/>
  <c r="C5120" i="4"/>
  <c r="C5121" i="4"/>
  <c r="C5122" i="4"/>
  <c r="C5123" i="4"/>
  <c r="C5124" i="4"/>
  <c r="C5125" i="4"/>
  <c r="C5126" i="4"/>
  <c r="C5127" i="4"/>
  <c r="C5128" i="4"/>
  <c r="C5129" i="4"/>
  <c r="C5130" i="4"/>
  <c r="C5131" i="4"/>
  <c r="C5132" i="4"/>
  <c r="C5133" i="4"/>
  <c r="C5134" i="4"/>
  <c r="C5135" i="4"/>
  <c r="C5136" i="4"/>
  <c r="C5137" i="4"/>
  <c r="C5138" i="4"/>
  <c r="C5139" i="4"/>
  <c r="C5140" i="4"/>
  <c r="C5141" i="4"/>
  <c r="C5142" i="4"/>
  <c r="C5143" i="4"/>
  <c r="C5144" i="4"/>
  <c r="C5145" i="4"/>
  <c r="C5146" i="4"/>
  <c r="C5147" i="4"/>
  <c r="C5148" i="4"/>
  <c r="C5149" i="4"/>
  <c r="C5150" i="4"/>
  <c r="C5151" i="4"/>
  <c r="C5152" i="4"/>
  <c r="C5153" i="4"/>
  <c r="C5154" i="4"/>
  <c r="C5155" i="4"/>
  <c r="C5156" i="4"/>
  <c r="C5157" i="4"/>
  <c r="C5158" i="4"/>
  <c r="C5159" i="4"/>
  <c r="C5160" i="4"/>
  <c r="C5161" i="4"/>
  <c r="C5162" i="4"/>
  <c r="C5163" i="4"/>
  <c r="C5164" i="4"/>
  <c r="C5165" i="4"/>
  <c r="C5166" i="4"/>
  <c r="B5166" i="4"/>
  <c r="C5167" i="4"/>
  <c r="C5168" i="4"/>
  <c r="C5169" i="4"/>
  <c r="C5170" i="4"/>
  <c r="C5171" i="4"/>
  <c r="B5171" i="4"/>
  <c r="C5172" i="4"/>
  <c r="C5173" i="4"/>
  <c r="C5174" i="4"/>
  <c r="C5175" i="4"/>
  <c r="B5175" i="4" s="1"/>
  <c r="C5176" i="4"/>
  <c r="C5177" i="4"/>
  <c r="B5177" i="4" s="1"/>
  <c r="C5178" i="4"/>
  <c r="B5178" i="4" s="1"/>
  <c r="C5179" i="4"/>
  <c r="C5180" i="4"/>
  <c r="C5181" i="4"/>
  <c r="C5182" i="4"/>
  <c r="C5183" i="4"/>
  <c r="C5184" i="4"/>
  <c r="C5185" i="4"/>
  <c r="C5186" i="4"/>
  <c r="C5187" i="4"/>
  <c r="B5187" i="4" s="1"/>
  <c r="C5188" i="4"/>
  <c r="C5189" i="4"/>
  <c r="C5190" i="4"/>
  <c r="C5191" i="4"/>
  <c r="C5192" i="4"/>
  <c r="C5193" i="4"/>
  <c r="C5194" i="4"/>
  <c r="C5195" i="4"/>
  <c r="C5196" i="4"/>
  <c r="C5197" i="4"/>
  <c r="C5198" i="4"/>
  <c r="C5199" i="4"/>
  <c r="C5200" i="4"/>
  <c r="C5201" i="4"/>
  <c r="C5202" i="4"/>
  <c r="C5203" i="4"/>
  <c r="C5204" i="4"/>
  <c r="C5205" i="4"/>
  <c r="C5206" i="4"/>
  <c r="C5207" i="4"/>
  <c r="C5208" i="4"/>
  <c r="C5209" i="4"/>
  <c r="C5210" i="4"/>
  <c r="C5211" i="4"/>
  <c r="C5212" i="4"/>
  <c r="C5213" i="4"/>
  <c r="C5214" i="4"/>
  <c r="C5215" i="4"/>
  <c r="C5216" i="4"/>
  <c r="C5217" i="4"/>
  <c r="C5218" i="4"/>
  <c r="C5219" i="4"/>
  <c r="C5220" i="4"/>
  <c r="C5221" i="4"/>
  <c r="B5221" i="4" s="1"/>
  <c r="C5222" i="4"/>
  <c r="C5223" i="4"/>
  <c r="C5224" i="4"/>
  <c r="C5225" i="4"/>
  <c r="C5226" i="4"/>
  <c r="C5227" i="4"/>
  <c r="C5228" i="4"/>
  <c r="C5229" i="4"/>
  <c r="C5230" i="4"/>
  <c r="C5231" i="4"/>
  <c r="C5232" i="4"/>
  <c r="C5233" i="4"/>
  <c r="C5234" i="4"/>
  <c r="B5234" i="4" s="1"/>
  <c r="C5235" i="4"/>
  <c r="C5236" i="4"/>
  <c r="C5237" i="4"/>
  <c r="B5237" i="4"/>
  <c r="C5238" i="4"/>
  <c r="C5239" i="4"/>
  <c r="C5240" i="4"/>
  <c r="C5241" i="4"/>
  <c r="C5242" i="4"/>
  <c r="C5243" i="4"/>
  <c r="C5244" i="4"/>
  <c r="C5245" i="4"/>
  <c r="C5246" i="4"/>
  <c r="C5247" i="4"/>
  <c r="C5248" i="4"/>
  <c r="C5249" i="4"/>
  <c r="C5250" i="4"/>
  <c r="C5251" i="4"/>
  <c r="C5252" i="4"/>
  <c r="C5253" i="4"/>
  <c r="C5254" i="4"/>
  <c r="C5255" i="4"/>
  <c r="C5256" i="4"/>
  <c r="C5257" i="4"/>
  <c r="C5258" i="4"/>
  <c r="C5259" i="4"/>
  <c r="C5260" i="4"/>
  <c r="C5261" i="4"/>
  <c r="B5261" i="4" s="1"/>
  <c r="C5262" i="4"/>
  <c r="C5263" i="4"/>
  <c r="C5264" i="4"/>
  <c r="C5265" i="4"/>
  <c r="C5266" i="4"/>
  <c r="C5267" i="4"/>
  <c r="C5268" i="4"/>
  <c r="C5269" i="4"/>
  <c r="C5270" i="4"/>
  <c r="C5271" i="4"/>
  <c r="C5272" i="4"/>
  <c r="C5273" i="4"/>
  <c r="C5274" i="4"/>
  <c r="C5275" i="4"/>
  <c r="C5276" i="4"/>
  <c r="C5277" i="4"/>
  <c r="C5278" i="4"/>
  <c r="C5279" i="4"/>
  <c r="C5280" i="4"/>
  <c r="C5281" i="4"/>
  <c r="C5282" i="4"/>
  <c r="C5283" i="4"/>
  <c r="C5284" i="4"/>
  <c r="C5285" i="4"/>
  <c r="C5286" i="4"/>
  <c r="C5287" i="4"/>
  <c r="C5288" i="4"/>
  <c r="C5289" i="4"/>
  <c r="C5290" i="4"/>
  <c r="C5291" i="4"/>
  <c r="B5291" i="4" s="1"/>
  <c r="C5292" i="4"/>
  <c r="C5293" i="4"/>
  <c r="C5294" i="4"/>
  <c r="C5295" i="4"/>
  <c r="C5296" i="4"/>
  <c r="C5297" i="4"/>
  <c r="C5298" i="4"/>
  <c r="C5299" i="4"/>
  <c r="C5300" i="4"/>
  <c r="C5301" i="4"/>
  <c r="C5302" i="4"/>
  <c r="C5303" i="4"/>
  <c r="C5304" i="4"/>
  <c r="B5304" i="4" s="1"/>
  <c r="C5305" i="4"/>
  <c r="C5306" i="4"/>
  <c r="C5307" i="4"/>
  <c r="C5308" i="4"/>
  <c r="C5309" i="4"/>
  <c r="B5309" i="4" s="1"/>
  <c r="C5310" i="4"/>
  <c r="C5311" i="4"/>
  <c r="C5312" i="4"/>
  <c r="C5313" i="4"/>
  <c r="C5314" i="4"/>
  <c r="C5315" i="4"/>
  <c r="C5316" i="4"/>
  <c r="C5317" i="4"/>
  <c r="C5318" i="4"/>
  <c r="C5319" i="4"/>
  <c r="B5319" i="4" s="1"/>
  <c r="C5320" i="4"/>
  <c r="C5321" i="4"/>
  <c r="C5322" i="4"/>
  <c r="C5323" i="4"/>
  <c r="C5324" i="4"/>
  <c r="C5325" i="4"/>
  <c r="C5326" i="4"/>
  <c r="C5327" i="4"/>
  <c r="C5328" i="4"/>
  <c r="C5329" i="4"/>
  <c r="C5330" i="4"/>
  <c r="C5331" i="4"/>
  <c r="C5332" i="4"/>
  <c r="C5333" i="4"/>
  <c r="C5334" i="4"/>
  <c r="C5335" i="4"/>
  <c r="C5336" i="4"/>
  <c r="C5337" i="4"/>
  <c r="C5338" i="4"/>
  <c r="C5339" i="4"/>
  <c r="C5340" i="4"/>
  <c r="C5341" i="4"/>
  <c r="C5342" i="4"/>
  <c r="C5343" i="4"/>
  <c r="C5344" i="4"/>
  <c r="C5345" i="4"/>
  <c r="C5346" i="4"/>
  <c r="C5347" i="4"/>
  <c r="C5348" i="4"/>
  <c r="C5349" i="4"/>
  <c r="C5350" i="4"/>
  <c r="C5351" i="4"/>
  <c r="C5352" i="4"/>
  <c r="C5353" i="4"/>
  <c r="C5354" i="4"/>
  <c r="C5355" i="4"/>
  <c r="C5356" i="4"/>
  <c r="C5357" i="4"/>
  <c r="C5358" i="4"/>
  <c r="C5359" i="4"/>
  <c r="C5360" i="4"/>
  <c r="C5361" i="4"/>
  <c r="C5362" i="4"/>
  <c r="C5363" i="4"/>
  <c r="C5364" i="4"/>
  <c r="C5365" i="4"/>
  <c r="C5366" i="4"/>
  <c r="C5367" i="4"/>
  <c r="C5368" i="4"/>
  <c r="C5369" i="4"/>
  <c r="C5370" i="4"/>
  <c r="C5371" i="4"/>
  <c r="C5372" i="4"/>
  <c r="C5373" i="4"/>
  <c r="C5374" i="4"/>
  <c r="C5375" i="4"/>
  <c r="C5376" i="4"/>
  <c r="C5377" i="4"/>
  <c r="C5378" i="4"/>
  <c r="C5379" i="4"/>
  <c r="C5380" i="4"/>
  <c r="C5381" i="4"/>
  <c r="C5382" i="4"/>
  <c r="C5383" i="4"/>
  <c r="C5384" i="4"/>
  <c r="C5385" i="4"/>
  <c r="C5386" i="4"/>
  <c r="C5387" i="4"/>
  <c r="C5388" i="4"/>
  <c r="C5389" i="4"/>
  <c r="C5390" i="4"/>
  <c r="C5391" i="4"/>
  <c r="C5392" i="4"/>
  <c r="C5393" i="4"/>
  <c r="C5394" i="4"/>
  <c r="C5395" i="4"/>
  <c r="C5396" i="4"/>
  <c r="C5397" i="4"/>
  <c r="C5398" i="4"/>
  <c r="C5399" i="4"/>
  <c r="C5400" i="4"/>
  <c r="C5401" i="4"/>
  <c r="C5402" i="4"/>
  <c r="C5403" i="4"/>
  <c r="C5404" i="4"/>
  <c r="C5405" i="4"/>
  <c r="C5406" i="4"/>
  <c r="C5407" i="4"/>
  <c r="C5408" i="4"/>
  <c r="C5409" i="4"/>
  <c r="C5410" i="4"/>
  <c r="C5411" i="4"/>
  <c r="C5412" i="4"/>
  <c r="C5413" i="4"/>
  <c r="C5414" i="4"/>
  <c r="C5415" i="4"/>
  <c r="C5416" i="4"/>
  <c r="C5417" i="4"/>
  <c r="C5418" i="4"/>
  <c r="C5419" i="4"/>
  <c r="C5420" i="4"/>
  <c r="C5421" i="4"/>
  <c r="C5422" i="4"/>
  <c r="C5423" i="4"/>
  <c r="C5424" i="4"/>
  <c r="C5425" i="4"/>
  <c r="C5426" i="4"/>
  <c r="C5427" i="4"/>
  <c r="C5428" i="4"/>
  <c r="C5429" i="4"/>
  <c r="C5430" i="4"/>
  <c r="C5431" i="4"/>
  <c r="C5432" i="4"/>
  <c r="C5433" i="4"/>
  <c r="C5434" i="4"/>
  <c r="C5435" i="4"/>
  <c r="C5436" i="4"/>
  <c r="C5437" i="4"/>
  <c r="C5438" i="4"/>
  <c r="C5439" i="4"/>
  <c r="C5440" i="4"/>
  <c r="C5441" i="4"/>
  <c r="C5442" i="4"/>
  <c r="C5443" i="4"/>
  <c r="C5444" i="4"/>
  <c r="C5445" i="4"/>
  <c r="C5446" i="4"/>
  <c r="C5447" i="4"/>
  <c r="C5448" i="4"/>
  <c r="C5449" i="4"/>
  <c r="C5450" i="4"/>
  <c r="C5451" i="4"/>
  <c r="C5452" i="4"/>
  <c r="C5453" i="4"/>
  <c r="C5454" i="4"/>
  <c r="C5455" i="4"/>
  <c r="C5456" i="4"/>
  <c r="C5457" i="4"/>
  <c r="C5458" i="4"/>
  <c r="C5459" i="4"/>
  <c r="C5460" i="4"/>
  <c r="C5461" i="4"/>
  <c r="C5462" i="4"/>
  <c r="C5463" i="4"/>
  <c r="C5464" i="4"/>
  <c r="C5465" i="4"/>
  <c r="C5466" i="4"/>
  <c r="C5467" i="4"/>
  <c r="C5468" i="4"/>
  <c r="C5469" i="4"/>
  <c r="C5470" i="4"/>
  <c r="C5471" i="4"/>
  <c r="C5472" i="4"/>
  <c r="C5473" i="4"/>
  <c r="C5474" i="4"/>
  <c r="C5475" i="4"/>
  <c r="C5476" i="4"/>
  <c r="C5477" i="4"/>
  <c r="C5478" i="4"/>
  <c r="C5479" i="4"/>
  <c r="C5480" i="4"/>
  <c r="C5481" i="4"/>
  <c r="C5482" i="4"/>
  <c r="C5483" i="4"/>
  <c r="C5484" i="4"/>
  <c r="C5485" i="4"/>
  <c r="C5486" i="4"/>
  <c r="C5487" i="4"/>
  <c r="C5488" i="4"/>
  <c r="C5489" i="4"/>
  <c r="C5490" i="4"/>
  <c r="C5491" i="4"/>
  <c r="C5492" i="4"/>
  <c r="C5493" i="4"/>
  <c r="C5494" i="4"/>
  <c r="C5495" i="4"/>
  <c r="C5496" i="4"/>
  <c r="C5497" i="4"/>
  <c r="C5498" i="4"/>
  <c r="C5499" i="4"/>
  <c r="C5500" i="4"/>
  <c r="C5501" i="4"/>
  <c r="C5502" i="4"/>
  <c r="C5503" i="4"/>
  <c r="C5504" i="4"/>
  <c r="C5505" i="4"/>
  <c r="C5506" i="4"/>
  <c r="C5507" i="4"/>
  <c r="C5508" i="4"/>
  <c r="C5509" i="4"/>
  <c r="C5510" i="4"/>
  <c r="C5511" i="4"/>
  <c r="C5512" i="4"/>
  <c r="C5513" i="4"/>
  <c r="C5514" i="4"/>
  <c r="C5515" i="4"/>
  <c r="C5516" i="4"/>
  <c r="C5517" i="4"/>
  <c r="C5518" i="4"/>
  <c r="C5519" i="4"/>
  <c r="C5520" i="4"/>
  <c r="C5521" i="4"/>
  <c r="C5522" i="4"/>
  <c r="C5523" i="4"/>
  <c r="C5524" i="4"/>
  <c r="C5525" i="4"/>
  <c r="C5526" i="4"/>
  <c r="C5527" i="4"/>
  <c r="C5528" i="4"/>
  <c r="C5529" i="4"/>
  <c r="C5530" i="4"/>
  <c r="C5531" i="4"/>
  <c r="C5532" i="4"/>
  <c r="C5533" i="4"/>
  <c r="C5534" i="4"/>
  <c r="C5535" i="4"/>
  <c r="C5536" i="4"/>
  <c r="C5537" i="4"/>
  <c r="C5538" i="4"/>
  <c r="C5539" i="4"/>
  <c r="C5540" i="4"/>
  <c r="C5541" i="4"/>
  <c r="C5542" i="4"/>
  <c r="C5543" i="4"/>
  <c r="C5544" i="4"/>
  <c r="C5545" i="4"/>
  <c r="C5546" i="4"/>
  <c r="C5547" i="4"/>
  <c r="C5548" i="4"/>
  <c r="C5549" i="4"/>
  <c r="C5550" i="4"/>
  <c r="C5551" i="4"/>
  <c r="C5552" i="4"/>
  <c r="C5553" i="4"/>
  <c r="C5554" i="4"/>
  <c r="C5555" i="4"/>
  <c r="C5556" i="4"/>
  <c r="C5557" i="4"/>
  <c r="C5558" i="4"/>
  <c r="C5559" i="4"/>
  <c r="C5560" i="4"/>
  <c r="C5561" i="4"/>
  <c r="C5562" i="4"/>
  <c r="C5563" i="4"/>
  <c r="C5564" i="4"/>
  <c r="C5565" i="4"/>
  <c r="C5566" i="4"/>
  <c r="C5567" i="4"/>
  <c r="C5568" i="4"/>
  <c r="C5569" i="4"/>
  <c r="C5570" i="4"/>
  <c r="C5571" i="4"/>
  <c r="C5572" i="4"/>
  <c r="C5573" i="4"/>
  <c r="C5574" i="4"/>
  <c r="C5575" i="4"/>
  <c r="C5576" i="4"/>
  <c r="C5577" i="4"/>
  <c r="C5578" i="4"/>
  <c r="C5579" i="4"/>
  <c r="C5580" i="4"/>
  <c r="C5581" i="4"/>
  <c r="C5582" i="4"/>
  <c r="C5583" i="4"/>
  <c r="C5584" i="4"/>
  <c r="C5585" i="4"/>
  <c r="C5586" i="4"/>
  <c r="C5587" i="4"/>
  <c r="C5588" i="4"/>
  <c r="C5589" i="4"/>
  <c r="C5590" i="4"/>
  <c r="C5591" i="4"/>
  <c r="C5592" i="4"/>
  <c r="C5593" i="4"/>
  <c r="C5594" i="4"/>
  <c r="C5595" i="4"/>
  <c r="C5596" i="4"/>
  <c r="C5597" i="4"/>
  <c r="C5598" i="4"/>
  <c r="C5599" i="4"/>
  <c r="C5600" i="4"/>
  <c r="C5601" i="4"/>
  <c r="C5602" i="4"/>
  <c r="C5603" i="4"/>
  <c r="C5604" i="4"/>
  <c r="C5605" i="4"/>
  <c r="C5606" i="4"/>
  <c r="C5607" i="4"/>
  <c r="C5608" i="4"/>
  <c r="C5609" i="4"/>
  <c r="C5610" i="4"/>
  <c r="C5611" i="4"/>
  <c r="C5612" i="4"/>
  <c r="C5613" i="4"/>
  <c r="C5614" i="4"/>
  <c r="C5615" i="4"/>
  <c r="C5616" i="4"/>
  <c r="C5617" i="4"/>
  <c r="C5618" i="4"/>
  <c r="C5619" i="4"/>
  <c r="C5620" i="4"/>
  <c r="C5621" i="4"/>
  <c r="C5622" i="4"/>
  <c r="C5623" i="4"/>
  <c r="C5624" i="4"/>
  <c r="C5625" i="4"/>
  <c r="C5626" i="4"/>
  <c r="C5627" i="4"/>
  <c r="C5628" i="4"/>
  <c r="C5629" i="4"/>
  <c r="C5630" i="4"/>
  <c r="C5631" i="4"/>
  <c r="C5632" i="4"/>
  <c r="C5633" i="4"/>
  <c r="C5634" i="4"/>
  <c r="C5635" i="4"/>
  <c r="C5636" i="4"/>
  <c r="C5637" i="4"/>
  <c r="C5638" i="4"/>
  <c r="C5639" i="4"/>
  <c r="C5640" i="4"/>
  <c r="C5641" i="4"/>
  <c r="C5642" i="4"/>
  <c r="C5643" i="4"/>
  <c r="C5644" i="4"/>
  <c r="C5645" i="4"/>
  <c r="C5646" i="4"/>
  <c r="C5647" i="4"/>
  <c r="C5648" i="4"/>
  <c r="C5649" i="4"/>
  <c r="C5650" i="4"/>
  <c r="C5651" i="4"/>
  <c r="C5652" i="4"/>
  <c r="C5653" i="4"/>
  <c r="C5654" i="4"/>
  <c r="C5655" i="4"/>
  <c r="C5656" i="4"/>
  <c r="C5657" i="4"/>
  <c r="C5658" i="4"/>
  <c r="C5659" i="4"/>
  <c r="C5660" i="4"/>
  <c r="C5661" i="4"/>
  <c r="C5662" i="4"/>
  <c r="C5663" i="4"/>
  <c r="C5664" i="4"/>
  <c r="C5665" i="4"/>
  <c r="C5666" i="4"/>
  <c r="C5667" i="4"/>
  <c r="C5668" i="4"/>
  <c r="C5669" i="4"/>
  <c r="C5670" i="4"/>
  <c r="C5671" i="4"/>
  <c r="C5672" i="4"/>
  <c r="C5673" i="4"/>
  <c r="C5674" i="4"/>
  <c r="C5675" i="4"/>
  <c r="C5676" i="4"/>
  <c r="C5677" i="4"/>
  <c r="C5678" i="4"/>
  <c r="C5679" i="4"/>
  <c r="C5680" i="4"/>
  <c r="C5681" i="4"/>
  <c r="C5682" i="4"/>
  <c r="C5683" i="4"/>
  <c r="C5684" i="4"/>
  <c r="C5685" i="4"/>
  <c r="C5686" i="4"/>
  <c r="C5687" i="4"/>
  <c r="C5688" i="4"/>
  <c r="C5689" i="4"/>
  <c r="C5690" i="4"/>
  <c r="C5691" i="4"/>
  <c r="C5692" i="4"/>
  <c r="C5693" i="4"/>
  <c r="C5694" i="4"/>
  <c r="C5695" i="4"/>
  <c r="C5696" i="4"/>
  <c r="C5697" i="4"/>
  <c r="C5698" i="4"/>
  <c r="C5699" i="4"/>
  <c r="C5700" i="4"/>
  <c r="C5701" i="4"/>
  <c r="C5702" i="4"/>
  <c r="C5703" i="4"/>
  <c r="C5704" i="4"/>
  <c r="C5705" i="4"/>
  <c r="C5706" i="4"/>
  <c r="C5707" i="4"/>
  <c r="C5708" i="4"/>
  <c r="C5709" i="4"/>
  <c r="C5710" i="4"/>
  <c r="C5711" i="4"/>
  <c r="C5712" i="4"/>
  <c r="C5713" i="4"/>
  <c r="C5714" i="4"/>
  <c r="C5715" i="4"/>
  <c r="C5716" i="4"/>
  <c r="C5717" i="4"/>
  <c r="C5718" i="4"/>
  <c r="C5719" i="4"/>
  <c r="C5720" i="4"/>
  <c r="C5721" i="4"/>
  <c r="C5722" i="4"/>
  <c r="C5723" i="4"/>
  <c r="C5724" i="4"/>
  <c r="C5725" i="4"/>
  <c r="C5726" i="4"/>
  <c r="C5727" i="4"/>
  <c r="C5728" i="4"/>
  <c r="C5729" i="4"/>
  <c r="C5730" i="4"/>
  <c r="C5731" i="4"/>
  <c r="C5732" i="4"/>
  <c r="C5733" i="4"/>
  <c r="C5734" i="4"/>
  <c r="C5735" i="4"/>
  <c r="C5736" i="4"/>
  <c r="C5737" i="4"/>
  <c r="C5738" i="4"/>
  <c r="C5739" i="4"/>
  <c r="C5740" i="4"/>
  <c r="C5741" i="4"/>
  <c r="C5742" i="4"/>
  <c r="C5743" i="4"/>
  <c r="C5744" i="4"/>
  <c r="C5745" i="4"/>
  <c r="C5746" i="4"/>
  <c r="C5747" i="4"/>
  <c r="C5748" i="4"/>
  <c r="C5749" i="4"/>
  <c r="C5750" i="4"/>
  <c r="C5751" i="4"/>
  <c r="C5752" i="4"/>
  <c r="C5753" i="4"/>
  <c r="C5754" i="4"/>
  <c r="C5755" i="4"/>
  <c r="C5756" i="4"/>
  <c r="C5757" i="4"/>
  <c r="C5758" i="4"/>
  <c r="C5759" i="4"/>
  <c r="C5760" i="4"/>
  <c r="C5761" i="4"/>
  <c r="C5762" i="4"/>
  <c r="C5763" i="4"/>
  <c r="C5764" i="4"/>
  <c r="C5765" i="4"/>
  <c r="C5766" i="4"/>
  <c r="C5767" i="4"/>
  <c r="C5768" i="4"/>
  <c r="C5769" i="4"/>
  <c r="C5770" i="4"/>
  <c r="C5771" i="4"/>
  <c r="C5772" i="4"/>
  <c r="C5773" i="4"/>
  <c r="C5774" i="4"/>
  <c r="C5775" i="4"/>
  <c r="C5776" i="4"/>
  <c r="C5777" i="4"/>
  <c r="C5778" i="4"/>
  <c r="C5779" i="4"/>
  <c r="C5780" i="4"/>
  <c r="C5781" i="4"/>
  <c r="C5782" i="4"/>
  <c r="C5783" i="4"/>
  <c r="C5784" i="4"/>
  <c r="C5785" i="4"/>
  <c r="C5786" i="4"/>
  <c r="C5787" i="4"/>
  <c r="C5788" i="4"/>
  <c r="C5789" i="4"/>
  <c r="C5790" i="4"/>
  <c r="C5791" i="4"/>
  <c r="C5792" i="4"/>
  <c r="C5793" i="4"/>
  <c r="C5794" i="4"/>
  <c r="C5795" i="4"/>
  <c r="C5796" i="4"/>
  <c r="C5797" i="4"/>
  <c r="C5798" i="4"/>
  <c r="C5799" i="4"/>
  <c r="C5800" i="4"/>
  <c r="C5801" i="4"/>
  <c r="C5802" i="4"/>
  <c r="C5803" i="4"/>
  <c r="C5804" i="4"/>
  <c r="C5805" i="4"/>
  <c r="C5806" i="4"/>
  <c r="C5807" i="4"/>
  <c r="C5808" i="4"/>
  <c r="C5809" i="4"/>
  <c r="C5810" i="4"/>
  <c r="C5811" i="4"/>
  <c r="C5812" i="4"/>
  <c r="C5813" i="4"/>
  <c r="C5814" i="4"/>
  <c r="C5815" i="4"/>
  <c r="C5816" i="4"/>
  <c r="C5817" i="4"/>
  <c r="C5818" i="4"/>
  <c r="C5819" i="4"/>
  <c r="C5820" i="4"/>
  <c r="C5821" i="4"/>
  <c r="C5822" i="4"/>
  <c r="C5823" i="4"/>
  <c r="C5824" i="4"/>
  <c r="C5825" i="4"/>
  <c r="C5826" i="4"/>
  <c r="C5827" i="4"/>
  <c r="C5828" i="4"/>
  <c r="C5829" i="4"/>
  <c r="C5830" i="4"/>
  <c r="C5831" i="4"/>
  <c r="C5832" i="4"/>
  <c r="C5833" i="4"/>
  <c r="C5834" i="4"/>
  <c r="C5835" i="4"/>
  <c r="C5836" i="4"/>
  <c r="C5837" i="4"/>
  <c r="C5838" i="4"/>
  <c r="C5839" i="4"/>
  <c r="C5840" i="4"/>
  <c r="C5841" i="4"/>
  <c r="C5842" i="4"/>
  <c r="C5843" i="4"/>
  <c r="C5844" i="4"/>
  <c r="C5845" i="4"/>
  <c r="C5846" i="4"/>
  <c r="C5847" i="4"/>
  <c r="C5848" i="4"/>
  <c r="C5849" i="4"/>
  <c r="C5850" i="4"/>
  <c r="C5851" i="4"/>
  <c r="C5852" i="4"/>
  <c r="C5853" i="4"/>
  <c r="C5854" i="4"/>
  <c r="C5855" i="4"/>
  <c r="C5856" i="4"/>
  <c r="C5857" i="4"/>
  <c r="C5858" i="4"/>
  <c r="C5859" i="4"/>
  <c r="C5860" i="4"/>
  <c r="C5861" i="4"/>
  <c r="C5862" i="4"/>
  <c r="C5863" i="4"/>
  <c r="C5864" i="4"/>
  <c r="C5865" i="4"/>
  <c r="C5866" i="4"/>
  <c r="C5867" i="4"/>
  <c r="C5868" i="4"/>
  <c r="C5869" i="4"/>
  <c r="C5870" i="4"/>
  <c r="C5871" i="4"/>
  <c r="C5872" i="4"/>
  <c r="C5873" i="4"/>
  <c r="C5874" i="4"/>
  <c r="C5875" i="4"/>
  <c r="C5876" i="4"/>
  <c r="C5877" i="4"/>
  <c r="C5878" i="4"/>
  <c r="C5879" i="4"/>
  <c r="C5880" i="4"/>
  <c r="C5881" i="4"/>
  <c r="C5882" i="4"/>
  <c r="C5883" i="4"/>
  <c r="C5884" i="4"/>
  <c r="C5885" i="4"/>
  <c r="C5886" i="4"/>
  <c r="C5887" i="4"/>
  <c r="C5888" i="4"/>
  <c r="C5889" i="4"/>
  <c r="C5890" i="4"/>
  <c r="C5891" i="4"/>
  <c r="C5892" i="4"/>
  <c r="C5893" i="4"/>
  <c r="C5894" i="4"/>
  <c r="C5895" i="4"/>
  <c r="C5896" i="4"/>
  <c r="C5897" i="4"/>
  <c r="C5898" i="4"/>
  <c r="C5899" i="4"/>
  <c r="C5900" i="4"/>
  <c r="C5901" i="4"/>
  <c r="C5902" i="4"/>
  <c r="C5903" i="4"/>
  <c r="C5904" i="4"/>
  <c r="C5905" i="4"/>
  <c r="C5906" i="4"/>
  <c r="C5907" i="4"/>
  <c r="C5908" i="4"/>
  <c r="C5909" i="4"/>
  <c r="C5910" i="4"/>
  <c r="C5911" i="4"/>
  <c r="C5912" i="4"/>
  <c r="C5913" i="4"/>
  <c r="C5914" i="4"/>
  <c r="C5915" i="4"/>
  <c r="C5916" i="4"/>
  <c r="C5917" i="4"/>
  <c r="C5918" i="4"/>
  <c r="C5919" i="4"/>
  <c r="C5920" i="4"/>
  <c r="C5921" i="4"/>
  <c r="C5922" i="4"/>
  <c r="C5923" i="4"/>
  <c r="C5924" i="4"/>
  <c r="C5925" i="4"/>
  <c r="C5926" i="4"/>
  <c r="C5927" i="4"/>
  <c r="C5928" i="4"/>
  <c r="C5929" i="4"/>
  <c r="C5930" i="4"/>
  <c r="C5931" i="4"/>
  <c r="C5932" i="4"/>
  <c r="C5933" i="4"/>
  <c r="C5934" i="4"/>
  <c r="C5935" i="4"/>
  <c r="C5936" i="4"/>
  <c r="C5937" i="4"/>
  <c r="C5938" i="4"/>
  <c r="C5939" i="4"/>
  <c r="C5940" i="4"/>
  <c r="C5941" i="4"/>
  <c r="C5942" i="4"/>
  <c r="C5943" i="4"/>
  <c r="C5944" i="4"/>
  <c r="C5945" i="4"/>
  <c r="C5946" i="4"/>
  <c r="C5947" i="4"/>
  <c r="C5948" i="4"/>
  <c r="C5949" i="4"/>
  <c r="C5950" i="4"/>
  <c r="C5951" i="4"/>
  <c r="C5952" i="4"/>
  <c r="C5953" i="4"/>
  <c r="C5954" i="4"/>
  <c r="C5955" i="4"/>
  <c r="C5956" i="4"/>
  <c r="C5957" i="4"/>
  <c r="C5958" i="4"/>
  <c r="C5959" i="4"/>
  <c r="C5960" i="4"/>
  <c r="C5961" i="4"/>
  <c r="C5962" i="4"/>
  <c r="C5963" i="4"/>
  <c r="C5964" i="4"/>
  <c r="C5965" i="4"/>
  <c r="C5966" i="4"/>
  <c r="C5967" i="4"/>
  <c r="C5968" i="4"/>
  <c r="C5969" i="4"/>
  <c r="C5970" i="4"/>
  <c r="C5971" i="4"/>
  <c r="C5972" i="4"/>
  <c r="C5973" i="4"/>
  <c r="C5974" i="4"/>
  <c r="C5975" i="4"/>
  <c r="C5976" i="4"/>
  <c r="C5977" i="4"/>
  <c r="C5978" i="4"/>
  <c r="C5979" i="4"/>
  <c r="C5980" i="4"/>
  <c r="C5981" i="4"/>
  <c r="C5982" i="4"/>
  <c r="C5983" i="4"/>
  <c r="C5984" i="4"/>
  <c r="C5985" i="4"/>
  <c r="C5986" i="4"/>
  <c r="C5987" i="4"/>
  <c r="C5988" i="4"/>
  <c r="C5989" i="4"/>
  <c r="C5990" i="4"/>
  <c r="C5991" i="4"/>
  <c r="C5992" i="4"/>
  <c r="C5993" i="4"/>
  <c r="C5994" i="4"/>
  <c r="C5995" i="4"/>
  <c r="C5996" i="4"/>
  <c r="C5997" i="4"/>
  <c r="C5998" i="4"/>
  <c r="C5999" i="4"/>
  <c r="B2528" i="4" l="1"/>
  <c r="B5323" i="4"/>
  <c r="B5317" i="4"/>
  <c r="B5313" i="4"/>
  <c r="B5311" i="4"/>
  <c r="B5307" i="4"/>
  <c r="B5303" i="4"/>
  <c r="B5301" i="4"/>
  <c r="B5289" i="4"/>
  <c r="B5239" i="4"/>
  <c r="B5167" i="4"/>
  <c r="B5165" i="4"/>
  <c r="B5326" i="4"/>
  <c r="B5324" i="4"/>
  <c r="B5322" i="4"/>
  <c r="B5312" i="4"/>
  <c r="B5310" i="4"/>
  <c r="B5308" i="4"/>
  <c r="B5302" i="4"/>
  <c r="B5300" i="4"/>
  <c r="B5292" i="4"/>
  <c r="B5290" i="4"/>
  <c r="B5238" i="4"/>
  <c r="B5202" i="4"/>
  <c r="B5176" i="4"/>
  <c r="B5174" i="4"/>
  <c r="B5164" i="4"/>
  <c r="B4756" i="4"/>
  <c r="B4752" i="4"/>
  <c r="B4748" i="4"/>
  <c r="B4736" i="4"/>
  <c r="B4608" i="4"/>
  <c r="B4556" i="4"/>
  <c r="B4476" i="4"/>
  <c r="B4468" i="4"/>
  <c r="B4428" i="4"/>
  <c r="B4392" i="4"/>
  <c r="B4372" i="4"/>
  <c r="B4368" i="4"/>
  <c r="B4364" i="4"/>
  <c r="B4308" i="4"/>
  <c r="B4288" i="4"/>
  <c r="B4280" i="4"/>
  <c r="B4256" i="4"/>
  <c r="B4244" i="4"/>
  <c r="B4216" i="4"/>
  <c r="B4188" i="4"/>
  <c r="B4184" i="4"/>
  <c r="B4180" i="4"/>
  <c r="B4172" i="4"/>
  <c r="B4164" i="4"/>
  <c r="B4104" i="4"/>
  <c r="B4092" i="4"/>
  <c r="B4076" i="4"/>
  <c r="B4056" i="4"/>
  <c r="B4024" i="4"/>
  <c r="B3972" i="4"/>
  <c r="B3924" i="4"/>
  <c r="B3844" i="4"/>
  <c r="B3820" i="4"/>
  <c r="B3776" i="4"/>
  <c r="B3760" i="4"/>
  <c r="B3740" i="4"/>
  <c r="B3728" i="4"/>
  <c r="B3724" i="4"/>
  <c r="B3700" i="4"/>
  <c r="B3660" i="4"/>
  <c r="B3656" i="4"/>
  <c r="B3652" i="4"/>
  <c r="B3640" i="4"/>
  <c r="B3628" i="4"/>
  <c r="B3612" i="4"/>
  <c r="B3608" i="4"/>
  <c r="B3604" i="4"/>
  <c r="B3596" i="4"/>
  <c r="B3588" i="4"/>
  <c r="B3548" i="4"/>
  <c r="B3544" i="4"/>
  <c r="B3540" i="4"/>
  <c r="B3532" i="4"/>
  <c r="B3528" i="4"/>
  <c r="B3512" i="4"/>
  <c r="B3508" i="4"/>
  <c r="B3504" i="4"/>
  <c r="B3496" i="4"/>
  <c r="B3492" i="4"/>
  <c r="B3476" i="4"/>
  <c r="B3468" i="4"/>
  <c r="B3460" i="4"/>
  <c r="B3452" i="4"/>
  <c r="B3432" i="4"/>
  <c r="B3428" i="4"/>
  <c r="B3424" i="4"/>
  <c r="B3416" i="4"/>
  <c r="B3412" i="4"/>
  <c r="B3354" i="4"/>
  <c r="B3342" i="4"/>
  <c r="B3338" i="4"/>
  <c r="B3318" i="4"/>
  <c r="B3294" i="4"/>
  <c r="B3238" i="4"/>
  <c r="B3234" i="4"/>
  <c r="B3190" i="4"/>
  <c r="B3158" i="4"/>
  <c r="B3154" i="4"/>
  <c r="B3150" i="4"/>
  <c r="B3142" i="4"/>
  <c r="B3138" i="4"/>
  <c r="B3134" i="4"/>
  <c r="B3106" i="4"/>
  <c r="B3102" i="4"/>
  <c r="B3092" i="4"/>
  <c r="B3086" i="4"/>
  <c r="B3072" i="4"/>
  <c r="B3068" i="4"/>
  <c r="B3062" i="4"/>
  <c r="B3056" i="4"/>
  <c r="B3046" i="4"/>
  <c r="B3042" i="4"/>
  <c r="B3036" i="4"/>
  <c r="B3026" i="4"/>
  <c r="B3020" i="4"/>
  <c r="B3006" i="4"/>
  <c r="B2998" i="4"/>
  <c r="B2996" i="4"/>
  <c r="B2992" i="4"/>
  <c r="B2972" i="4"/>
  <c r="B2960" i="4"/>
  <c r="B2936" i="4"/>
  <c r="B2932" i="4"/>
  <c r="B2904" i="4"/>
  <c r="B2892" i="4"/>
  <c r="B2888" i="4"/>
  <c r="B2884" i="4"/>
  <c r="B2876" i="4"/>
  <c r="B2868" i="4"/>
  <c r="B2856" i="4"/>
  <c r="B2844" i="4"/>
  <c r="B2824" i="4"/>
  <c r="B2784" i="4"/>
  <c r="B2760" i="4"/>
  <c r="B2736" i="4"/>
  <c r="B2680" i="4"/>
  <c r="B2628" i="4"/>
  <c r="B2576" i="4"/>
  <c r="B2564" i="4"/>
  <c r="B2548" i="4"/>
  <c r="B2544" i="4"/>
  <c r="B2520" i="4"/>
  <c r="B2500" i="4"/>
  <c r="B2496" i="4"/>
  <c r="B2480" i="4"/>
  <c r="B2476" i="4"/>
  <c r="B2452" i="4"/>
  <c r="B2420" i="4"/>
  <c r="B2408" i="4"/>
  <c r="B2400" i="4"/>
  <c r="B2392" i="4"/>
  <c r="B2360" i="4"/>
  <c r="B2348" i="4"/>
  <c r="B2328" i="4"/>
  <c r="B2288" i="4"/>
  <c r="B2284" i="4"/>
  <c r="B2280" i="4"/>
  <c r="B2276" i="4"/>
  <c r="B2260" i="4"/>
  <c r="B2256" i="4"/>
  <c r="B2216" i="4"/>
  <c r="B2208" i="4"/>
  <c r="B2204" i="4"/>
  <c r="B2176" i="4"/>
  <c r="B2172" i="4"/>
  <c r="B2164" i="4"/>
  <c r="B2160" i="4"/>
  <c r="B2156" i="4"/>
  <c r="B2148" i="4"/>
  <c r="B2144" i="4"/>
  <c r="B2140" i="4"/>
  <c r="B2112" i="4"/>
  <c r="B2100" i="4"/>
  <c r="B2096" i="4"/>
  <c r="B2088" i="4"/>
  <c r="B2080" i="4"/>
  <c r="B2056" i="4"/>
  <c r="B2052" i="4"/>
  <c r="B2040" i="4"/>
  <c r="B2036" i="4"/>
  <c r="B2024" i="4"/>
  <c r="B2012" i="4"/>
  <c r="B2008" i="4"/>
  <c r="B1992" i="4"/>
  <c r="B1980" i="4"/>
  <c r="B1976" i="4"/>
  <c r="B1964" i="4"/>
  <c r="B1960" i="4"/>
  <c r="B1956" i="4"/>
  <c r="B1936" i="4"/>
  <c r="B1928" i="4"/>
  <c r="B1924" i="4"/>
  <c r="B1920" i="4"/>
  <c r="B1904" i="4"/>
  <c r="B1900" i="4"/>
  <c r="B1888" i="4"/>
  <c r="B1868" i="4"/>
  <c r="B1864" i="4"/>
  <c r="B1856" i="4"/>
  <c r="B1848" i="4"/>
  <c r="B1844" i="4"/>
  <c r="B1836" i="4"/>
  <c r="B1832" i="4"/>
  <c r="B1828" i="4"/>
  <c r="B1804" i="4"/>
  <c r="B1796" i="4"/>
  <c r="B1792" i="4"/>
  <c r="B1784" i="4"/>
  <c r="B1768" i="4"/>
  <c r="B1760" i="4"/>
  <c r="B1744" i="4"/>
  <c r="B1740" i="4"/>
  <c r="B1700" i="4"/>
  <c r="B1696" i="4"/>
  <c r="B1680" i="4"/>
  <c r="B1654" i="4"/>
  <c r="B1646" i="4"/>
  <c r="B1630" i="4"/>
  <c r="B1626" i="4"/>
  <c r="B1606" i="4"/>
  <c r="B1598" i="4"/>
  <c r="B1594" i="4"/>
  <c r="B1590" i="4"/>
  <c r="B1574" i="4"/>
  <c r="B1570" i="4"/>
  <c r="B1536" i="4"/>
  <c r="B1528" i="4"/>
  <c r="B1524" i="4"/>
  <c r="B1512" i="4"/>
  <c r="B1504" i="4"/>
  <c r="B1492" i="4"/>
  <c r="B1488" i="4"/>
  <c r="B1484" i="4"/>
  <c r="B1480" i="4"/>
  <c r="B1468" i="4"/>
  <c r="B1464" i="4"/>
  <c r="B1456" i="4"/>
  <c r="B1452" i="4"/>
  <c r="B1444" i="4"/>
  <c r="B1436" i="4"/>
  <c r="B1432" i="4"/>
  <c r="B1412" i="4"/>
  <c r="B1361" i="4"/>
  <c r="B1353" i="4"/>
  <c r="B1317" i="4"/>
  <c r="B1309" i="4"/>
  <c r="B1305" i="4"/>
  <c r="B1297" i="4"/>
  <c r="B1285" i="4"/>
  <c r="B1265" i="4"/>
  <c r="B1237" i="4"/>
  <c r="B1217" i="4"/>
  <c r="B1201" i="4"/>
  <c r="B1181" i="4"/>
  <c r="B1173" i="4"/>
  <c r="B1157" i="4"/>
  <c r="B1153" i="4"/>
  <c r="B1145" i="4"/>
  <c r="B1137" i="4"/>
  <c r="B1129" i="4"/>
  <c r="B1113" i="4"/>
  <c r="B1089" i="4"/>
  <c r="B1073" i="4"/>
  <c r="B1069" i="4"/>
  <c r="B1061" i="4"/>
  <c r="B1053" i="4"/>
  <c r="B1041" i="4"/>
  <c r="B1033" i="4"/>
  <c r="B1009" i="4"/>
  <c r="B1005" i="4"/>
  <c r="B981" i="4"/>
  <c r="B977" i="4"/>
  <c r="B950" i="4"/>
  <c r="B935" i="4"/>
  <c r="B927" i="4"/>
  <c r="B925" i="4"/>
  <c r="B913" i="4"/>
  <c r="B905" i="4"/>
  <c r="B901" i="4"/>
  <c r="B900" i="4"/>
  <c r="B895" i="4"/>
  <c r="B877" i="4"/>
  <c r="B871" i="4"/>
  <c r="B841" i="4"/>
  <c r="B839" i="4"/>
  <c r="B837" i="4"/>
  <c r="B835" i="4"/>
  <c r="B831" i="4"/>
  <c r="B821" i="4"/>
  <c r="B813" i="4"/>
  <c r="B807" i="4"/>
  <c r="B791" i="4"/>
  <c r="B789" i="4"/>
  <c r="B770" i="4"/>
  <c r="B768" i="4"/>
  <c r="B749" i="4"/>
  <c r="B745" i="4"/>
  <c r="B743" i="4"/>
  <c r="B734" i="4"/>
  <c r="B732" i="4"/>
  <c r="B726" i="4"/>
  <c r="B714" i="4"/>
  <c r="B705" i="4"/>
  <c r="B694" i="4"/>
  <c r="B680" i="4"/>
  <c r="B676" i="4"/>
  <c r="B664" i="4"/>
  <c r="B644" i="4"/>
  <c r="B614" i="4"/>
  <c r="B610" i="4"/>
  <c r="B606" i="4"/>
  <c r="B574" i="4"/>
  <c r="B560" i="4"/>
  <c r="B556" i="4"/>
  <c r="B552" i="4"/>
  <c r="B540" i="4"/>
  <c r="B536" i="4"/>
  <c r="B524" i="4"/>
  <c r="B520" i="4"/>
  <c r="B514" i="4"/>
  <c r="B494" i="4"/>
  <c r="B474" i="4"/>
  <c r="B472" i="4"/>
  <c r="B470" i="4"/>
  <c r="B436" i="4"/>
  <c r="B434" i="4"/>
  <c r="B430" i="4"/>
  <c r="B426" i="4"/>
  <c r="B424" i="4"/>
  <c r="B420" i="4"/>
  <c r="B398" i="4"/>
  <c r="B368" i="4"/>
  <c r="B350" i="4"/>
  <c r="B338" i="4"/>
  <c r="B316" i="4"/>
  <c r="B314" i="4"/>
  <c r="B306" i="4"/>
  <c r="B292" i="4"/>
  <c r="B286" i="4"/>
  <c r="B268" i="4"/>
  <c r="B266" i="4"/>
  <c r="B264" i="4"/>
  <c r="B262" i="4"/>
  <c r="B260" i="4"/>
  <c r="B246" i="4"/>
  <c r="B240" i="4"/>
  <c r="B230" i="4"/>
  <c r="B216" i="4"/>
  <c r="B214" i="4"/>
  <c r="B210" i="4"/>
  <c r="B194" i="4"/>
  <c r="B186" i="4"/>
  <c r="B178" i="4"/>
  <c r="B174" i="4"/>
  <c r="B168" i="4"/>
  <c r="B162" i="4"/>
  <c r="B160" i="4"/>
  <c r="B158" i="4"/>
  <c r="B154" i="4"/>
  <c r="B150" i="4"/>
  <c r="B100" i="4"/>
  <c r="B94" i="4"/>
  <c r="B92" i="4"/>
  <c r="B90" i="4"/>
  <c r="B88" i="4"/>
  <c r="B86" i="4"/>
  <c r="B84" i="4"/>
  <c r="B72" i="4"/>
  <c r="B62" i="4"/>
  <c r="B48" i="4"/>
  <c r="B44" i="4"/>
  <c r="B34" i="4"/>
  <c r="B32" i="4"/>
  <c r="B20" i="4"/>
  <c r="B12" i="4"/>
  <c r="B10" i="4"/>
  <c r="B8" i="4"/>
  <c r="B2894" i="4"/>
  <c r="B2886" i="4"/>
  <c r="B2878" i="4"/>
  <c r="B2846" i="4"/>
  <c r="B2819" i="4"/>
  <c r="B2801" i="4"/>
  <c r="B2798" i="4"/>
  <c r="B2790" i="4"/>
  <c r="B2787" i="4"/>
  <c r="B2785" i="4"/>
  <c r="B2774" i="4"/>
  <c r="B2729" i="4"/>
  <c r="B2710" i="4"/>
  <c r="B2683" i="4"/>
  <c r="B2678" i="4"/>
  <c r="B2665" i="4"/>
  <c r="B2649" i="4"/>
  <c r="B2630" i="4"/>
  <c r="B2619" i="4"/>
  <c r="B2601" i="4"/>
  <c r="B2598" i="4"/>
  <c r="B2585" i="4"/>
  <c r="B2579" i="4"/>
  <c r="B2577" i="4"/>
  <c r="B2571" i="4"/>
  <c r="B2563" i="4"/>
  <c r="B2553" i="4"/>
  <c r="B2550" i="4"/>
  <c r="B2547" i="4"/>
  <c r="B2545" i="4"/>
  <c r="B2542" i="4"/>
  <c r="B2523" i="4"/>
  <c r="B2513" i="4"/>
  <c r="B2499" i="4"/>
  <c r="B2494" i="4"/>
  <c r="B2486" i="4"/>
  <c r="B2478" i="4"/>
  <c r="B2475" i="4"/>
  <c r="B2473" i="4"/>
  <c r="B2470" i="4"/>
  <c r="B2451" i="4"/>
  <c r="B2441" i="4"/>
  <c r="B2422" i="4"/>
  <c r="B2419" i="4"/>
  <c r="B2406" i="4"/>
  <c r="B2401" i="4"/>
  <c r="B2390" i="4"/>
  <c r="B2377" i="4"/>
  <c r="B2374" i="4"/>
  <c r="B2358" i="4"/>
  <c r="B2350" i="4"/>
  <c r="B2347" i="4"/>
  <c r="B2342" i="4"/>
  <c r="B2337" i="4"/>
  <c r="B2334" i="4"/>
  <c r="B2329" i="4"/>
  <c r="B2305" i="4"/>
  <c r="B2283" i="4"/>
  <c r="B2281" i="4"/>
  <c r="B2278" i="4"/>
  <c r="B2273" i="4"/>
  <c r="B2270" i="4"/>
  <c r="B2259" i="4"/>
  <c r="B2257" i="4"/>
  <c r="B2254" i="4"/>
  <c r="B2246" i="4"/>
  <c r="B2243" i="4"/>
  <c r="B2235" i="4"/>
  <c r="B2233" i="4"/>
  <c r="B2225" i="4"/>
  <c r="B2217" i="4"/>
  <c r="B2214" i="4"/>
  <c r="B2209" i="4"/>
  <c r="B2203" i="4"/>
  <c r="B2187" i="4"/>
  <c r="B2174" i="4"/>
  <c r="B2169" i="4"/>
  <c r="B2163" i="4"/>
  <c r="B2158" i="4"/>
  <c r="B2153" i="4"/>
  <c r="B2142" i="4"/>
  <c r="B2131" i="4"/>
  <c r="B2118" i="4"/>
  <c r="B2115" i="4"/>
  <c r="B2113" i="4"/>
  <c r="B2110" i="4"/>
  <c r="B2107" i="4"/>
  <c r="B2102" i="4"/>
  <c r="B2099" i="4"/>
  <c r="B2097" i="4"/>
  <c r="B2094" i="4"/>
  <c r="B2086" i="4"/>
  <c r="B2083" i="4"/>
  <c r="B2081" i="4"/>
  <c r="B2070" i="4"/>
  <c r="B2057" i="4"/>
  <c r="B2041" i="4"/>
  <c r="B2025" i="4"/>
  <c r="B2022" i="4"/>
  <c r="B2019" i="4"/>
  <c r="B2011" i="4"/>
  <c r="B1995" i="4"/>
  <c r="B1990" i="4"/>
  <c r="B1987" i="4"/>
  <c r="B1977" i="4"/>
  <c r="B1974" i="4"/>
  <c r="B1966" i="4"/>
  <c r="B1963" i="4"/>
  <c r="B1961" i="4"/>
  <c r="B1955" i="4"/>
  <c r="B1947" i="4"/>
  <c r="B1929" i="4"/>
  <c r="B1923" i="4"/>
  <c r="B1921" i="4"/>
  <c r="B1918" i="4"/>
  <c r="B1915" i="4"/>
  <c r="B1905" i="4"/>
  <c r="B1899" i="4"/>
  <c r="B1891" i="4"/>
  <c r="B1889" i="4"/>
  <c r="B1881" i="4"/>
  <c r="B1857" i="4"/>
  <c r="B1851" i="4"/>
  <c r="B1849" i="4"/>
  <c r="B1846" i="4"/>
  <c r="B1838" i="4"/>
  <c r="B1814" i="4"/>
  <c r="B1811" i="4"/>
  <c r="B1798" i="4"/>
  <c r="B1766" i="4"/>
  <c r="B1734" i="4"/>
  <c r="B1718" i="4"/>
  <c r="B1698" i="4"/>
  <c r="B1695" i="4"/>
  <c r="B1693" i="4"/>
  <c r="B1690" i="4"/>
  <c r="B1685" i="4"/>
  <c r="B1682" i="4"/>
  <c r="B1679" i="4"/>
  <c r="B1677" i="4"/>
  <c r="B1669" i="4"/>
  <c r="B1667" i="4"/>
  <c r="B1653" i="4"/>
  <c r="B1648" i="4"/>
  <c r="B1645" i="4"/>
  <c r="B1643" i="4"/>
  <c r="B1637" i="4"/>
  <c r="B1635" i="4"/>
  <c r="B1632" i="4"/>
  <c r="B1627" i="4"/>
  <c r="B1621" i="4"/>
  <c r="B1616" i="4"/>
  <c r="B1607" i="4"/>
  <c r="B1599" i="4"/>
  <c r="B1593" i="4"/>
  <c r="B1591" i="4"/>
  <c r="B1588" i="4"/>
  <c r="B1575" i="4"/>
  <c r="B1572" i="4"/>
  <c r="B1561" i="4"/>
  <c r="B1556" i="4"/>
  <c r="B1546" i="4"/>
  <c r="B1538" i="4"/>
  <c r="B1527" i="4"/>
  <c r="B1522" i="4"/>
  <c r="B1514" i="4"/>
  <c r="B1509" i="4"/>
  <c r="B1506" i="4"/>
  <c r="B1501" i="4"/>
  <c r="B1498" i="4"/>
  <c r="B1493" i="4"/>
  <c r="B1490" i="4"/>
  <c r="B1487" i="4"/>
  <c r="B1485" i="4"/>
  <c r="B1482" i="4"/>
  <c r="B1471" i="4"/>
  <c r="B1466" i="4"/>
  <c r="B1454" i="4"/>
  <c r="B1451" i="4"/>
  <c r="B1446" i="4"/>
  <c r="B1435" i="4"/>
  <c r="B1433" i="4"/>
  <c r="B1425" i="4"/>
  <c r="B1422" i="4"/>
  <c r="B1403" i="4"/>
  <c r="B1391" i="4"/>
  <c r="B1383" i="4"/>
  <c r="B1372" i="4"/>
  <c r="B1359" i="4"/>
  <c r="B1343" i="4"/>
  <c r="B1340" i="4"/>
  <c r="B1338" i="4"/>
  <c r="B1335" i="4"/>
  <c r="B1332" i="4"/>
  <c r="B1330" i="4"/>
  <c r="B1327" i="4"/>
  <c r="B1308" i="4"/>
  <c r="B1295" i="4"/>
  <c r="B1279" i="4"/>
  <c r="B1268" i="4"/>
  <c r="B1242" i="4"/>
  <c r="B1234" i="4"/>
  <c r="B1218" i="4"/>
  <c r="B1210" i="4"/>
  <c r="B1202" i="4"/>
  <c r="B1199" i="4"/>
  <c r="B1191" i="4"/>
  <c r="B1183" i="4"/>
  <c r="B1175" i="4"/>
  <c r="B1172" i="4"/>
  <c r="B1154" i="4"/>
  <c r="B1151" i="4"/>
  <c r="B1148" i="4"/>
  <c r="B1146" i="4"/>
  <c r="B1143" i="4"/>
  <c r="B1130" i="4"/>
  <c r="B1127" i="4"/>
  <c r="B1090" i="4"/>
  <c r="B1074" i="4"/>
  <c r="B1063" i="4"/>
  <c r="B1060" i="4"/>
  <c r="B1055" i="4"/>
  <c r="B1052" i="4"/>
  <c r="B1039" i="4"/>
  <c r="B1031" i="4"/>
  <c r="B1018" i="4"/>
  <c r="B1015" i="4"/>
  <c r="B1010" i="4"/>
  <c r="B1004" i="4"/>
  <c r="B994" i="4"/>
  <c r="B991" i="4"/>
  <c r="B983" i="4"/>
  <c r="B975" i="4"/>
  <c r="B959" i="4"/>
  <c r="B957" i="4"/>
  <c r="B955" i="4"/>
  <c r="B951" i="4"/>
  <c r="B932" i="4"/>
  <c r="B929" i="4"/>
  <c r="B926" i="4"/>
  <c r="B911" i="4"/>
  <c r="B894" i="4"/>
  <c r="B882" i="4"/>
  <c r="B878" i="4"/>
  <c r="B576" i="4"/>
  <c r="B568" i="4"/>
  <c r="B542" i="4"/>
  <c r="B342" i="4"/>
  <c r="B340" i="4"/>
  <c r="B318" i="4"/>
  <c r="B312" i="4"/>
  <c r="B261" i="4"/>
  <c r="B258" i="4"/>
  <c r="B253" i="4"/>
  <c r="B248" i="4"/>
  <c r="B245" i="4"/>
  <c r="B239" i="4"/>
  <c r="B229" i="4"/>
  <c r="B208" i="4"/>
  <c r="B195" i="4"/>
  <c r="B192" i="4"/>
  <c r="B177" i="4"/>
  <c r="B166" i="4"/>
  <c r="B164" i="4"/>
  <c r="B157" i="4"/>
  <c r="B155" i="4"/>
  <c r="B152" i="4"/>
  <c r="B149" i="4"/>
  <c r="B145" i="4"/>
  <c r="B101" i="4"/>
  <c r="B98" i="4"/>
  <c r="B96" i="4"/>
  <c r="B93" i="4"/>
  <c r="B89" i="4"/>
  <c r="B85" i="4"/>
  <c r="B65" i="4"/>
  <c r="B59" i="4"/>
  <c r="B57" i="4"/>
  <c r="B55" i="4"/>
  <c r="B52" i="4"/>
  <c r="B49" i="4"/>
  <c r="B46" i="4"/>
  <c r="B43" i="4"/>
  <c r="B35" i="4"/>
  <c r="B17" i="4"/>
  <c r="B14" i="4"/>
  <c r="B11" i="4"/>
  <c r="B7" i="4"/>
  <c r="B692" i="4"/>
  <c r="B690" i="4"/>
  <c r="B685" i="4"/>
  <c r="B681" i="4"/>
  <c r="B675" i="4"/>
  <c r="B667" i="4"/>
  <c r="B665" i="4"/>
  <c r="B662" i="4"/>
  <c r="B659" i="4"/>
  <c r="B657" i="4"/>
  <c r="B646" i="4"/>
  <c r="B643" i="4"/>
  <c r="B641" i="4"/>
  <c r="B628" i="4"/>
  <c r="B625" i="4"/>
  <c r="B615" i="4"/>
  <c r="B609" i="4"/>
  <c r="B596" i="4"/>
  <c r="B593" i="4"/>
  <c r="B591" i="4"/>
  <c r="B588" i="4"/>
  <c r="B585" i="4"/>
  <c r="B577" i="4"/>
  <c r="B575" i="4"/>
  <c r="B572" i="4"/>
  <c r="B569" i="4"/>
  <c r="B562" i="4"/>
  <c r="B559" i="4"/>
  <c r="B557" i="4"/>
  <c r="B554" i="4"/>
  <c r="B546" i="4"/>
  <c r="B543" i="4"/>
  <c r="B538" i="4"/>
  <c r="B535" i="4"/>
  <c r="B530" i="4"/>
  <c r="B519" i="4"/>
  <c r="B515" i="4"/>
  <c r="B508" i="4"/>
  <c r="B506" i="4"/>
  <c r="B503" i="4"/>
  <c r="B489" i="4"/>
  <c r="B481" i="4"/>
  <c r="B475" i="4"/>
  <c r="B440" i="4"/>
  <c r="B437" i="4"/>
  <c r="B433" i="4"/>
  <c r="B429" i="4"/>
  <c r="B427" i="4"/>
  <c r="B423" i="4"/>
  <c r="B421" i="4"/>
  <c r="B413" i="4"/>
  <c r="B410" i="4"/>
  <c r="B400" i="4"/>
  <c r="B379" i="4"/>
  <c r="B369" i="4"/>
  <c r="B359" i="4"/>
  <c r="B356" i="4"/>
  <c r="B354" i="4"/>
  <c r="B351" i="4"/>
  <c r="B347" i="4"/>
  <c r="B339" i="4"/>
  <c r="B335" i="4"/>
  <c r="B319" i="4"/>
  <c r="B317" i="4"/>
  <c r="B313" i="4"/>
  <c r="B311" i="4"/>
  <c r="B308" i="4"/>
  <c r="B305" i="4"/>
  <c r="B289" i="4"/>
  <c r="B270" i="4"/>
  <c r="B267" i="4"/>
  <c r="B257" i="4"/>
  <c r="B254" i="4"/>
  <c r="B252" i="4"/>
  <c r="B249" i="4"/>
  <c r="B231" i="4"/>
  <c r="B222" i="4"/>
  <c r="B207" i="4"/>
  <c r="B191" i="4"/>
  <c r="B188" i="4"/>
  <c r="B182" i="4"/>
  <c r="B176" i="4"/>
  <c r="B171" i="4"/>
  <c r="B146" i="4"/>
  <c r="B117" i="4"/>
  <c r="B5161" i="4"/>
  <c r="B5159" i="4"/>
  <c r="B5157" i="4"/>
  <c r="B5153" i="4"/>
  <c r="B5141" i="4"/>
  <c r="B5139" i="4"/>
  <c r="B5077" i="4"/>
  <c r="B5061" i="4"/>
  <c r="B5027" i="4"/>
  <c r="B5017" i="4"/>
  <c r="B5015" i="4"/>
  <c r="B5005" i="4"/>
  <c r="B5003" i="4"/>
  <c r="B4979" i="4"/>
  <c r="B4977" i="4"/>
  <c r="B4965" i="4"/>
  <c r="B4963" i="4"/>
  <c r="B4961" i="4"/>
  <c r="B4957" i="4"/>
  <c r="B4955" i="4"/>
  <c r="B4953" i="4"/>
  <c r="B4937" i="4"/>
  <c r="B4935" i="4"/>
  <c r="B4933" i="4"/>
  <c r="B4927" i="4"/>
  <c r="B4925" i="4"/>
  <c r="B4915" i="4"/>
  <c r="B4913" i="4"/>
  <c r="B4911" i="4"/>
  <c r="B4909" i="4"/>
  <c r="B4901" i="4"/>
  <c r="B4883" i="4"/>
  <c r="B4881" i="4"/>
  <c r="B4879" i="4"/>
  <c r="B4875" i="4"/>
  <c r="B4873" i="4"/>
  <c r="B4867" i="4"/>
  <c r="B4865" i="4"/>
  <c r="B4863" i="4"/>
  <c r="B4855" i="4"/>
  <c r="B4851" i="4"/>
  <c r="B4845" i="4"/>
  <c r="B4843" i="4"/>
  <c r="B4841" i="4"/>
  <c r="B4833" i="4"/>
  <c r="B4827" i="4"/>
  <c r="B4809" i="4"/>
  <c r="B4807" i="4"/>
  <c r="B4787" i="4"/>
  <c r="B4779" i="4"/>
  <c r="B4773" i="4"/>
  <c r="B4771" i="4"/>
  <c r="B4769" i="4"/>
  <c r="B4765" i="4"/>
  <c r="B4758" i="4"/>
  <c r="B4755" i="4"/>
  <c r="B4750" i="4"/>
  <c r="B4742" i="4"/>
  <c r="B4739" i="4"/>
  <c r="B4737" i="4"/>
  <c r="B4723" i="4"/>
  <c r="B4697" i="4"/>
  <c r="B4614" i="4"/>
  <c r="B4611" i="4"/>
  <c r="B4598" i="4"/>
  <c r="B4550" i="4"/>
  <c r="B4531" i="4"/>
  <c r="B4505" i="4"/>
  <c r="B4481" i="4"/>
  <c r="B4478" i="4"/>
  <c r="B4475" i="4"/>
  <c r="B4467" i="4"/>
  <c r="B4459" i="4"/>
  <c r="B4449" i="4"/>
  <c r="B4438" i="4"/>
  <c r="B4425" i="4"/>
  <c r="B4419" i="4"/>
  <c r="B4417" i="4"/>
  <c r="B4411" i="4"/>
  <c r="B4393" i="4"/>
  <c r="B4379" i="4"/>
  <c r="B4377" i="4"/>
  <c r="B4374" i="4"/>
  <c r="B4371" i="4"/>
  <c r="B4369" i="4"/>
  <c r="B4366" i="4"/>
  <c r="B4361" i="4"/>
  <c r="B4353" i="4"/>
  <c r="B4345" i="4"/>
  <c r="B4339" i="4"/>
  <c r="B4337" i="4"/>
  <c r="B4331" i="4"/>
  <c r="B4321" i="4"/>
  <c r="B4318" i="4"/>
  <c r="B4315" i="4"/>
  <c r="B4310" i="4"/>
  <c r="B4299" i="4"/>
  <c r="B4297" i="4"/>
  <c r="B4289" i="4"/>
  <c r="B4283" i="4"/>
  <c r="B4281" i="4"/>
  <c r="B4257" i="4"/>
  <c r="B4243" i="4"/>
  <c r="B4241" i="4"/>
  <c r="B4233" i="4"/>
  <c r="B4230" i="4"/>
  <c r="B4227" i="4"/>
  <c r="B4219" i="4"/>
  <c r="B4217" i="4"/>
  <c r="B4211" i="4"/>
  <c r="B4209" i="4"/>
  <c r="B4190" i="4"/>
  <c r="B4187" i="4"/>
  <c r="B4185" i="4"/>
  <c r="B4177" i="4"/>
  <c r="B4171" i="4"/>
  <c r="B4155" i="4"/>
  <c r="B4150" i="4"/>
  <c r="B4147" i="4"/>
  <c r="B4145" i="4"/>
  <c r="B4137" i="4"/>
  <c r="B4123" i="4"/>
  <c r="B4121" i="4"/>
  <c r="B4118" i="4"/>
  <c r="B4107" i="4"/>
  <c r="B4099" i="4"/>
  <c r="B4094" i="4"/>
  <c r="B4091" i="4"/>
  <c r="B4057" i="4"/>
  <c r="B4054" i="4"/>
  <c r="B4046" i="4"/>
  <c r="B4038" i="4"/>
  <c r="B4022" i="4"/>
  <c r="B4019" i="4"/>
  <c r="B4017" i="4"/>
  <c r="B3971" i="4"/>
  <c r="B3947" i="4"/>
  <c r="B3945" i="4"/>
  <c r="B3926" i="4"/>
  <c r="B3923" i="4"/>
  <c r="B3894" i="4"/>
  <c r="B3843" i="4"/>
  <c r="B3819" i="4"/>
  <c r="B3795" i="4"/>
  <c r="B3771" i="4"/>
  <c r="B3753" i="4"/>
  <c r="B3739" i="4"/>
  <c r="B3729" i="4"/>
  <c r="B3726" i="4"/>
  <c r="B3723" i="4"/>
  <c r="B3721" i="4"/>
  <c r="B3715" i="4"/>
  <c r="B3710" i="4"/>
  <c r="B3699" i="4"/>
  <c r="B3691" i="4"/>
  <c r="B3659" i="4"/>
  <c r="B3657" i="4"/>
  <c r="B3654" i="4"/>
  <c r="B3651" i="4"/>
  <c r="B3649" i="4"/>
  <c r="B3643" i="4"/>
  <c r="B3641" i="4"/>
  <c r="B3638" i="4"/>
  <c r="B3625" i="4"/>
  <c r="B3609" i="4"/>
  <c r="B3603" i="4"/>
  <c r="B3601" i="4"/>
  <c r="B3590" i="4"/>
  <c r="B3585" i="4"/>
  <c r="B3577" i="4"/>
  <c r="B3574" i="4"/>
  <c r="B3550" i="4"/>
  <c r="B3547" i="4"/>
  <c r="B3545" i="4"/>
  <c r="B3542" i="4"/>
  <c r="B3539" i="4"/>
  <c r="B3537" i="4"/>
  <c r="B3534" i="4"/>
  <c r="B3531" i="4"/>
  <c r="B3529" i="4"/>
  <c r="B3521" i="4"/>
  <c r="B3518" i="4"/>
  <c r="B3513" i="4"/>
  <c r="B3510" i="4"/>
  <c r="B3502" i="4"/>
  <c r="B3497" i="4"/>
  <c r="B3491" i="4"/>
  <c r="B3481" i="4"/>
  <c r="B3478" i="4"/>
  <c r="B3467" i="4"/>
  <c r="B3465" i="4"/>
  <c r="B3459" i="4"/>
  <c r="B3457" i="4"/>
  <c r="B3451" i="4"/>
  <c r="B3449" i="4"/>
  <c r="B3435" i="4"/>
  <c r="B3433" i="4"/>
  <c r="B3430" i="4"/>
  <c r="B3427" i="4"/>
  <c r="B3425" i="4"/>
  <c r="B3422" i="4"/>
  <c r="B3409" i="4"/>
  <c r="B3401" i="4"/>
  <c r="B1091" i="4"/>
  <c r="B1067" i="4"/>
  <c r="B1059" i="4"/>
  <c r="B1019" i="4"/>
  <c r="B995" i="4"/>
  <c r="B979" i="4"/>
  <c r="B968" i="4"/>
  <c r="B3392" i="4"/>
  <c r="B3383" i="4"/>
  <c r="B3380" i="4"/>
  <c r="B3376" i="4"/>
  <c r="B3374" i="4"/>
  <c r="B3368" i="4"/>
  <c r="B3353" i="4"/>
  <c r="B3341" i="4"/>
  <c r="B3339" i="4"/>
  <c r="B3323" i="4"/>
  <c r="B3317" i="4"/>
  <c r="B3315" i="4"/>
  <c r="B3307" i="4"/>
  <c r="B3304" i="4"/>
  <c r="B3301" i="4"/>
  <c r="B3296" i="4"/>
  <c r="B3291" i="4"/>
  <c r="B3283" i="4"/>
  <c r="B3277" i="4"/>
  <c r="B3253" i="4"/>
  <c r="B3251" i="4"/>
  <c r="B3237" i="4"/>
  <c r="B3235" i="4"/>
  <c r="B3232" i="4"/>
  <c r="B3224" i="4"/>
  <c r="B3208" i="4"/>
  <c r="B3203" i="4"/>
  <c r="B3200" i="4"/>
  <c r="B3197" i="4"/>
  <c r="B3187" i="4"/>
  <c r="B3176" i="4"/>
  <c r="B3160" i="4"/>
  <c r="B3155" i="4"/>
  <c r="B3139" i="4"/>
  <c r="B3136" i="4"/>
  <c r="B3123" i="4"/>
  <c r="B3107" i="4"/>
  <c r="B3104" i="4"/>
  <c r="B3101" i="4"/>
  <c r="B3099" i="4"/>
  <c r="B3096" i="4"/>
  <c r="B3084" i="4"/>
  <c r="B3076" i="4"/>
  <c r="B3069" i="4"/>
  <c r="B3063" i="4"/>
  <c r="B3057" i="4"/>
  <c r="B3048" i="4"/>
  <c r="B3043" i="4"/>
  <c r="B3029" i="4"/>
  <c r="B3027" i="4"/>
  <c r="B3019" i="4"/>
  <c r="B3005" i="4"/>
  <c r="B2995" i="4"/>
  <c r="B2987" i="4"/>
  <c r="B2985" i="4"/>
  <c r="B2979" i="4"/>
  <c r="B2974" i="4"/>
  <c r="B2971" i="4"/>
  <c r="B2966" i="4"/>
  <c r="B2963" i="4"/>
  <c r="B2961" i="4"/>
  <c r="B2947" i="4"/>
  <c r="B2937" i="4"/>
  <c r="B2934" i="4"/>
  <c r="B2931" i="4"/>
  <c r="B2923" i="4"/>
  <c r="B2891" i="4"/>
  <c r="B2889" i="4"/>
  <c r="B2883" i="4"/>
  <c r="B2875" i="4"/>
  <c r="B2873" i="4"/>
  <c r="B2867" i="4"/>
  <c r="B2859" i="4"/>
  <c r="B2825" i="4"/>
  <c r="B1827" i="4"/>
  <c r="B1793" i="4"/>
  <c r="B1785" i="4"/>
  <c r="B1769" i="4"/>
  <c r="B1763" i="4"/>
  <c r="B1761" i="4"/>
  <c r="B1747" i="4"/>
  <c r="B1739" i="4"/>
  <c r="B1731" i="4"/>
  <c r="B1703" i="4"/>
  <c r="B1701" i="4"/>
  <c r="B5158" i="4"/>
  <c r="B5144" i="4"/>
  <c r="B5140" i="4"/>
  <c r="B5100" i="4"/>
  <c r="B5078" i="4"/>
  <c r="B5042" i="4"/>
  <c r="B5018" i="4"/>
  <c r="B5016" i="4"/>
  <c r="B5010" i="4"/>
  <c r="B5008" i="4"/>
  <c r="B5006" i="4"/>
  <c r="B5002" i="4"/>
  <c r="B4978" i="4"/>
  <c r="B4976" i="4"/>
  <c r="B4962" i="4"/>
  <c r="B4960" i="4"/>
  <c r="B4954" i="4"/>
  <c r="B4944" i="4"/>
  <c r="B4942" i="4"/>
  <c r="B4934" i="4"/>
  <c r="B4916" i="4"/>
  <c r="B4914" i="4"/>
  <c r="B4912" i="4"/>
  <c r="B4910" i="4"/>
  <c r="B4908" i="4"/>
  <c r="B4902" i="4"/>
  <c r="B4882" i="4"/>
  <c r="B4880" i="4"/>
  <c r="B4878" i="4"/>
  <c r="B4866" i="4"/>
  <c r="B4864" i="4"/>
  <c r="B4860" i="4"/>
  <c r="B4832" i="4"/>
  <c r="B4830" i="4"/>
  <c r="B4810" i="4"/>
  <c r="B4808" i="4"/>
  <c r="B4798" i="4"/>
  <c r="B4796" i="4"/>
  <c r="B4788" i="4"/>
  <c r="B4780" i="4"/>
  <c r="B4772" i="4"/>
  <c r="B4770" i="4"/>
  <c r="B4768" i="4"/>
  <c r="B4766" i="4"/>
  <c r="B4764" i="4"/>
  <c r="B4757" i="4"/>
  <c r="B4754" i="4"/>
  <c r="B4741" i="4"/>
  <c r="B4738" i="4"/>
  <c r="B4714" i="4"/>
  <c r="B4690" i="4"/>
  <c r="B4669" i="4"/>
  <c r="B4645" i="4"/>
  <c r="B4618" i="4"/>
  <c r="B4615" i="4"/>
  <c r="B4613" i="4"/>
  <c r="B4607" i="4"/>
  <c r="B4597" i="4"/>
  <c r="B4589" i="4"/>
  <c r="B4549" i="4"/>
  <c r="B4474" i="4"/>
  <c r="B4469" i="4"/>
  <c r="B4455" i="4"/>
  <c r="B4447" i="4"/>
  <c r="B4429" i="4"/>
  <c r="B4426" i="4"/>
  <c r="B4423" i="4"/>
  <c r="B4418" i="4"/>
  <c r="B4415" i="4"/>
  <c r="B4413" i="4"/>
  <c r="B4410" i="4"/>
  <c r="B4378" i="4"/>
  <c r="B4375" i="4"/>
  <c r="B4373" i="4"/>
  <c r="B4370" i="4"/>
  <c r="B4367" i="4"/>
  <c r="B4365" i="4"/>
  <c r="B4362" i="4"/>
  <c r="B4351" i="4"/>
  <c r="B4346" i="4"/>
  <c r="B4343" i="4"/>
  <c r="B4335" i="4"/>
  <c r="B4330" i="4"/>
  <c r="B4319" i="4"/>
  <c r="B4317" i="4"/>
  <c r="B4311" i="4"/>
  <c r="B4309" i="4"/>
  <c r="B4306" i="4"/>
  <c r="B4303" i="4"/>
  <c r="B4298" i="4"/>
  <c r="B4287" i="4"/>
  <c r="B4282" i="4"/>
  <c r="B4279" i="4"/>
  <c r="B4277" i="4"/>
  <c r="B4255" i="4"/>
  <c r="B4245" i="4"/>
  <c r="B4239" i="4"/>
  <c r="B4237" i="4"/>
  <c r="B4234" i="4"/>
  <c r="B4231" i="4"/>
  <c r="B4229" i="4"/>
  <c r="B4226" i="4"/>
  <c r="B4197" i="4"/>
  <c r="B4189" i="4"/>
  <c r="B4186" i="4"/>
  <c r="B4178" i="4"/>
  <c r="B4175" i="4"/>
  <c r="B4173" i="4"/>
  <c r="B4170" i="4"/>
  <c r="B4165" i="4"/>
  <c r="B4154" i="4"/>
  <c r="B4149" i="4"/>
  <c r="B4146" i="4"/>
  <c r="B4138" i="4"/>
  <c r="B4135" i="4"/>
  <c r="B4122" i="4"/>
  <c r="B4119" i="4"/>
  <c r="B4117" i="4"/>
  <c r="B4106" i="4"/>
  <c r="B4101" i="4"/>
  <c r="B4093" i="4"/>
  <c r="B4087" i="4"/>
  <c r="B4079" i="4"/>
  <c r="B4077" i="4"/>
  <c r="B4058" i="4"/>
  <c r="B4055" i="4"/>
  <c r="B4053" i="4"/>
  <c r="B4047" i="4"/>
  <c r="B4023" i="4"/>
  <c r="B4021" i="4"/>
  <c r="B4018" i="4"/>
  <c r="B3970" i="4"/>
  <c r="B3946" i="4"/>
  <c r="B3925" i="4"/>
  <c r="B3895" i="4"/>
  <c r="B3845" i="4"/>
  <c r="B3818" i="4"/>
  <c r="B3813" i="4"/>
  <c r="B3770" i="4"/>
  <c r="B3759" i="4"/>
  <c r="B3754" i="4"/>
  <c r="B3738" i="4"/>
  <c r="B3727" i="4"/>
  <c r="B3725" i="4"/>
  <c r="B3722" i="4"/>
  <c r="B3717" i="4"/>
  <c r="B3709" i="4"/>
  <c r="B3706" i="4"/>
  <c r="B3658" i="4"/>
  <c r="B3655" i="4"/>
  <c r="B3653" i="4"/>
  <c r="B3650" i="4"/>
  <c r="B3642" i="4"/>
  <c r="B3639" i="4"/>
  <c r="B3629" i="4"/>
  <c r="B3623" i="4"/>
  <c r="B3615" i="4"/>
  <c r="B3613" i="4"/>
  <c r="B3607" i="4"/>
  <c r="B3602" i="4"/>
  <c r="B3591" i="4"/>
  <c r="B3589" i="4"/>
  <c r="B3586" i="4"/>
  <c r="B3551" i="4"/>
  <c r="B3549" i="4"/>
  <c r="B3546" i="4"/>
  <c r="B3543" i="4"/>
  <c r="B3541" i="4"/>
  <c r="B3533" i="4"/>
  <c r="B3530" i="4"/>
  <c r="B3527" i="4"/>
  <c r="B3522" i="4"/>
  <c r="B3519" i="4"/>
  <c r="B3517" i="4"/>
  <c r="B3501" i="4"/>
  <c r="B3479" i="4"/>
  <c r="B3458" i="4"/>
  <c r="B3453" i="4"/>
  <c r="B3434" i="4"/>
  <c r="B3431" i="4"/>
  <c r="B3423" i="4"/>
  <c r="B3421" i="4"/>
  <c r="B3413" i="4"/>
  <c r="B3410" i="4"/>
  <c r="B3407" i="4"/>
  <c r="B3402" i="4"/>
  <c r="B3397" i="4"/>
  <c r="B3391" i="4"/>
  <c r="B3389" i="4"/>
  <c r="B3381" i="4"/>
  <c r="B3377" i="4"/>
  <c r="B3375" i="4"/>
  <c r="B3373" i="4"/>
  <c r="B3359" i="4"/>
  <c r="B3357" i="4"/>
  <c r="B3355" i="4"/>
  <c r="B3352" i="4"/>
  <c r="B3343" i="4"/>
  <c r="B3340" i="4"/>
  <c r="B3337" i="4"/>
  <c r="B3335" i="4"/>
  <c r="B3319" i="4"/>
  <c r="B3316" i="4"/>
  <c r="B3305" i="4"/>
  <c r="B3303" i="4"/>
  <c r="B3295" i="4"/>
  <c r="B3281" i="4"/>
  <c r="B3263" i="4"/>
  <c r="B3255" i="4"/>
  <c r="B3252" i="4"/>
  <c r="B3249" i="4"/>
  <c r="B3239" i="4"/>
  <c r="B3236" i="4"/>
  <c r="B3233" i="4"/>
  <c r="B3231" i="4"/>
  <c r="B3215" i="4"/>
  <c r="B3209" i="4"/>
  <c r="B3201" i="4"/>
  <c r="B3199" i="4"/>
  <c r="B3191" i="4"/>
  <c r="B3188" i="4"/>
  <c r="B3175" i="4"/>
  <c r="B3161" i="4"/>
  <c r="B3156" i="4"/>
  <c r="B3153" i="4"/>
  <c r="B3145" i="4"/>
  <c r="B3140" i="4"/>
  <c r="B3137" i="4"/>
  <c r="B3135" i="4"/>
  <c r="B3108" i="4"/>
  <c r="B3105" i="4"/>
  <c r="B3103" i="4"/>
  <c r="B3100" i="4"/>
  <c r="B3097" i="4"/>
  <c r="B3089" i="4"/>
  <c r="B3085" i="4"/>
  <c r="B3083" i="4"/>
  <c r="B3075" i="4"/>
  <c r="B3067" i="4"/>
  <c r="B3061" i="4"/>
  <c r="B3059" i="4"/>
  <c r="B3055" i="4"/>
  <c r="B3047" i="4"/>
  <c r="B3044" i="4"/>
  <c r="B3041" i="4"/>
  <c r="B3031" i="4"/>
  <c r="B3028" i="4"/>
  <c r="B3007" i="4"/>
  <c r="B3003" i="4"/>
  <c r="B2997" i="4"/>
  <c r="B2989" i="4"/>
  <c r="B2986" i="4"/>
  <c r="B2981" i="4"/>
  <c r="B2978" i="4"/>
  <c r="B2975" i="4"/>
  <c r="B2973" i="4"/>
  <c r="B2967" i="4"/>
  <c r="B2965" i="4"/>
  <c r="B2962" i="4"/>
  <c r="B2954" i="4"/>
  <c r="B2949" i="4"/>
  <c r="B2946" i="4"/>
  <c r="B2935" i="4"/>
  <c r="B2933" i="4"/>
  <c r="B2925" i="4"/>
  <c r="B2922" i="4"/>
  <c r="B2909" i="4"/>
  <c r="B2895" i="4"/>
  <c r="B2893" i="4"/>
  <c r="B2890" i="4"/>
  <c r="B2885" i="4"/>
  <c r="B2882" i="4"/>
  <c r="B2877" i="4"/>
  <c r="B2871" i="4"/>
  <c r="B2869" i="4"/>
  <c r="B2861" i="4"/>
  <c r="B2845" i="4"/>
  <c r="B2839" i="4"/>
  <c r="B2826" i="4"/>
  <c r="B2818" i="4"/>
  <c r="B2815" i="4"/>
  <c r="B2802" i="4"/>
  <c r="B2799" i="4"/>
  <c r="B2797" i="4"/>
  <c r="B2789" i="4"/>
  <c r="B2783" i="4"/>
  <c r="B2775" i="4"/>
  <c r="B2773" i="4"/>
  <c r="B2759" i="4"/>
  <c r="B2743" i="4"/>
  <c r="B2735" i="4"/>
  <c r="B2733" i="4"/>
  <c r="B2709" i="4"/>
  <c r="B2685" i="4"/>
  <c r="B2679" i="4"/>
  <c r="B2666" i="4"/>
  <c r="B2655" i="4"/>
  <c r="B2653" i="4"/>
  <c r="B2629" i="4"/>
  <c r="B2607" i="4"/>
  <c r="B2605" i="4"/>
  <c r="B2602" i="4"/>
  <c r="B2597" i="4"/>
  <c r="B2578" i="4"/>
  <c r="B2575" i="4"/>
  <c r="B2573" i="4"/>
  <c r="B2570" i="4"/>
  <c r="B2551" i="4"/>
  <c r="B2549" i="4"/>
  <c r="B2546" i="4"/>
  <c r="B2543" i="4"/>
  <c r="B2530" i="4"/>
  <c r="B2527" i="4"/>
  <c r="B2525" i="4"/>
  <c r="B2514" i="4"/>
  <c r="B2495" i="4"/>
  <c r="B2493" i="4"/>
  <c r="B2487" i="4"/>
  <c r="B2479" i="4"/>
  <c r="B2474" i="4"/>
  <c r="B2466" i="4"/>
  <c r="B2442" i="4"/>
  <c r="B2421" i="4"/>
  <c r="B2418" i="4"/>
  <c r="B2413" i="4"/>
  <c r="B2410" i="4"/>
  <c r="B2407" i="4"/>
  <c r="B2402" i="4"/>
  <c r="B2394" i="4"/>
  <c r="B2391" i="4"/>
  <c r="B2389" i="4"/>
  <c r="B2378" i="4"/>
  <c r="B2357" i="4"/>
  <c r="B2349" i="4"/>
  <c r="B2343" i="4"/>
  <c r="B2341" i="4"/>
  <c r="B2335" i="4"/>
  <c r="B2333" i="4"/>
  <c r="B2330" i="4"/>
  <c r="B2327" i="4"/>
  <c r="B2325" i="4"/>
  <c r="B2317" i="4"/>
  <c r="B2306" i="4"/>
  <c r="B2287" i="4"/>
  <c r="B2285" i="4"/>
  <c r="B2282" i="4"/>
  <c r="B2279" i="4"/>
  <c r="B2277" i="4"/>
  <c r="B2271" i="4"/>
  <c r="B2266" i="4"/>
  <c r="B2245" i="4"/>
  <c r="B2242" i="4"/>
  <c r="B2234" i="4"/>
  <c r="B2226" i="4"/>
  <c r="B2218" i="4"/>
  <c r="B2215" i="4"/>
  <c r="B2213" i="4"/>
  <c r="B2207" i="4"/>
  <c r="B2197" i="4"/>
  <c r="B2178" i="4"/>
  <c r="B2175" i="4"/>
  <c r="B2173" i="4"/>
  <c r="B2159" i="4"/>
  <c r="B2157" i="4"/>
  <c r="B2149" i="4"/>
  <c r="B2143" i="4"/>
  <c r="B2141" i="4"/>
  <c r="B2119" i="4"/>
  <c r="B2117" i="4"/>
  <c r="B2111" i="4"/>
  <c r="B2101" i="4"/>
  <c r="B2087" i="4"/>
  <c r="B2085" i="4"/>
  <c r="B2082" i="4"/>
  <c r="B2079" i="4"/>
  <c r="B2066" i="4"/>
  <c r="B2053" i="4"/>
  <c r="B2050" i="4"/>
  <c r="B2047" i="4"/>
  <c r="B2045" i="4"/>
  <c r="B2039" i="4"/>
  <c r="B2034" i="4"/>
  <c r="B2023" i="4"/>
  <c r="B2021" i="4"/>
  <c r="B2018" i="4"/>
  <c r="B2007" i="4"/>
  <c r="B1999" i="4"/>
  <c r="B1994" i="4"/>
  <c r="B1989" i="4"/>
  <c r="B1986" i="4"/>
  <c r="B1983" i="4"/>
  <c r="B1978" i="4"/>
  <c r="B1973" i="4"/>
  <c r="B1965" i="4"/>
  <c r="B1957" i="4"/>
  <c r="B1954" i="4"/>
  <c r="B1930" i="4"/>
  <c r="B1927" i="4"/>
  <c r="B1922" i="4"/>
  <c r="B1919" i="4"/>
  <c r="B1917" i="4"/>
  <c r="B1914" i="4"/>
  <c r="B1909" i="4"/>
  <c r="B1903" i="4"/>
  <c r="B1901" i="4"/>
  <c r="B1898" i="4"/>
  <c r="B1890" i="4"/>
  <c r="B1874" i="4"/>
  <c r="B1869" i="4"/>
  <c r="B1853" i="4"/>
  <c r="B1845" i="4"/>
  <c r="B1837" i="4"/>
  <c r="B1826" i="4"/>
  <c r="B1818" i="4"/>
  <c r="B1815" i="4"/>
  <c r="B1805" i="4"/>
  <c r="B1786" i="4"/>
  <c r="B1767" i="4"/>
  <c r="B1762" i="4"/>
  <c r="B1754" i="4"/>
  <c r="B1751" i="4"/>
  <c r="B1743" i="4"/>
  <c r="B1719" i="4"/>
  <c r="B1717" i="4"/>
  <c r="B1702" i="4"/>
  <c r="B1697" i="4"/>
  <c r="B1694" i="4"/>
  <c r="B1691" i="4"/>
  <c r="B1670" i="4"/>
  <c r="B1657" i="4"/>
  <c r="B1649" i="4"/>
  <c r="B1644" i="4"/>
  <c r="B1636" i="4"/>
  <c r="B1631" i="4"/>
  <c r="B1628" i="4"/>
  <c r="B1625" i="4"/>
  <c r="B1611" i="4"/>
  <c r="B1608" i="4"/>
  <c r="B1605" i="4"/>
  <c r="B1597" i="4"/>
  <c r="B1595" i="4"/>
  <c r="B1589" i="4"/>
  <c r="B1587" i="4"/>
  <c r="B1573" i="4"/>
  <c r="B1560" i="4"/>
  <c r="B1557" i="4"/>
  <c r="B1547" i="4"/>
  <c r="B1545" i="4"/>
  <c r="B1539" i="4"/>
  <c r="B1537" i="4"/>
  <c r="B1526" i="4"/>
  <c r="B1521" i="4"/>
  <c r="B1507" i="4"/>
  <c r="B1505" i="4"/>
  <c r="B1502" i="4"/>
  <c r="B1499" i="4"/>
  <c r="B1489" i="4"/>
  <c r="B1483" i="4"/>
  <c r="B1478" i="4"/>
  <c r="B1475" i="4"/>
  <c r="B1473" i="4"/>
  <c r="B1467" i="4"/>
  <c r="B1465" i="4"/>
  <c r="B1458" i="4"/>
  <c r="B1455" i="4"/>
  <c r="B1453" i="4"/>
  <c r="B1450" i="4"/>
  <c r="B1447" i="4"/>
  <c r="B1445" i="4"/>
  <c r="B1434" i="4"/>
  <c r="B1431" i="4"/>
  <c r="B1429" i="4"/>
  <c r="B1423" i="4"/>
  <c r="B1421" i="4"/>
  <c r="B1415" i="4"/>
  <c r="B1413" i="4"/>
  <c r="B1392" i="4"/>
  <c r="B1390" i="4"/>
  <c r="B1384" i="4"/>
  <c r="B1374" i="4"/>
  <c r="B1360" i="4"/>
  <c r="B1339" i="4"/>
  <c r="B1336" i="4"/>
  <c r="B1331" i="4"/>
  <c r="B1328" i="4"/>
  <c r="B1326" i="4"/>
  <c r="B1307" i="4"/>
  <c r="B1304" i="4"/>
  <c r="B1296" i="4"/>
  <c r="B1294" i="4"/>
  <c r="B1286" i="4"/>
  <c r="B1264" i="4"/>
  <c r="B1238" i="4"/>
  <c r="B1216" i="4"/>
  <c r="B1208" i="4"/>
  <c r="B1203" i="4"/>
  <c r="B1200" i="4"/>
  <c r="B1198" i="4"/>
  <c r="B1174" i="4"/>
  <c r="B1171" i="4"/>
  <c r="B1158" i="4"/>
  <c r="B1155" i="4"/>
  <c r="B1150" i="4"/>
  <c r="B1147" i="4"/>
  <c r="B1144" i="4"/>
  <c r="B1126" i="4"/>
  <c r="B1072" i="4"/>
  <c r="B1064" i="4"/>
  <c r="B1062" i="4"/>
  <c r="B1056" i="4"/>
  <c r="B1054" i="4"/>
  <c r="B1038" i="4"/>
  <c r="B1032" i="4"/>
  <c r="B1016" i="4"/>
  <c r="B1008" i="4"/>
  <c r="B992" i="4"/>
  <c r="B990" i="4"/>
  <c r="B982" i="4"/>
  <c r="B976" i="4"/>
  <c r="B958" i="4"/>
  <c r="B952" i="4"/>
  <c r="B936" i="4"/>
  <c r="B912" i="4"/>
  <c r="B906" i="4"/>
  <c r="B1068" i="4"/>
  <c r="B980" i="4"/>
  <c r="B978" i="4"/>
  <c r="B934" i="4"/>
  <c r="B914" i="4"/>
  <c r="B896" i="4"/>
  <c r="B858" i="4"/>
  <c r="B854" i="4"/>
  <c r="B838" i="4"/>
  <c r="B836" i="4"/>
  <c r="B830" i="4"/>
  <c r="B824" i="4"/>
  <c r="B822" i="4"/>
  <c r="B820" i="4"/>
  <c r="B814" i="4"/>
  <c r="B812" i="4"/>
  <c r="B808" i="4"/>
  <c r="B793" i="4"/>
  <c r="B790" i="4"/>
  <c r="B769" i="4"/>
  <c r="B758" i="4"/>
  <c r="B748" i="4"/>
  <c r="B746" i="4"/>
  <c r="B742" i="4"/>
  <c r="B740" i="4"/>
  <c r="B735" i="4"/>
  <c r="B725" i="4"/>
  <c r="B723" i="4"/>
  <c r="B715" i="4"/>
  <c r="B712" i="4"/>
  <c r="B695" i="4"/>
  <c r="B689" i="4"/>
  <c r="B684" i="4"/>
  <c r="B682" i="4"/>
  <c r="B666" i="4"/>
  <c r="B663" i="4"/>
  <c r="B658" i="4"/>
  <c r="B650" i="4"/>
  <c r="B647" i="4"/>
  <c r="B645" i="4"/>
  <c r="B635" i="4"/>
  <c r="B632" i="4"/>
  <c r="B629" i="4"/>
  <c r="B627" i="4"/>
  <c r="B624" i="4"/>
  <c r="B616" i="4"/>
  <c r="B611" i="4"/>
  <c r="B597" i="4"/>
  <c r="B595" i="4"/>
  <c r="B592" i="4"/>
  <c r="B587" i="4"/>
  <c r="B584" i="4"/>
  <c r="B579" i="4"/>
  <c r="B573" i="4"/>
  <c r="B571" i="4"/>
  <c r="B563" i="4"/>
  <c r="B555" i="4"/>
  <c r="B545" i="4"/>
  <c r="B539" i="4"/>
  <c r="B531" i="4"/>
  <c r="B529" i="4"/>
  <c r="B523" i="4"/>
  <c r="B521" i="4"/>
  <c r="B517" i="4"/>
  <c r="B513" i="4"/>
  <c r="B507" i="4"/>
  <c r="B505" i="4"/>
  <c r="B501" i="4"/>
  <c r="B488" i="4"/>
  <c r="B263" i="4"/>
  <c r="B259" i="4"/>
  <c r="B247" i="4"/>
  <c r="B209" i="4"/>
  <c r="B201" i="4"/>
  <c r="B193" i="4"/>
  <c r="B173" i="4"/>
  <c r="B163" i="4"/>
  <c r="B159" i="4"/>
  <c r="B153" i="4"/>
  <c r="B151" i="4"/>
  <c r="B127" i="4"/>
  <c r="B123" i="4"/>
  <c r="B99" i="4"/>
  <c r="B97" i="4"/>
  <c r="B95" i="4"/>
  <c r="B91" i="4"/>
  <c r="B87" i="4"/>
  <c r="B81" i="4"/>
  <c r="B77" i="4"/>
  <c r="B69" i="4"/>
  <c r="B67" i="4"/>
  <c r="B64" i="4"/>
  <c r="B61" i="4"/>
  <c r="B58" i="4"/>
  <c r="B45" i="4"/>
  <c r="B19" i="4"/>
  <c r="B15" i="4"/>
  <c r="B13" i="4"/>
  <c r="B9" i="4"/>
  <c r="B473" i="4"/>
  <c r="B467" i="4"/>
  <c r="B439" i="4"/>
  <c r="B435" i="4"/>
  <c r="B431" i="4"/>
  <c r="B428" i="4"/>
  <c r="B422" i="4"/>
  <c r="B415" i="4"/>
  <c r="B411" i="4"/>
  <c r="B409" i="4"/>
  <c r="B399" i="4"/>
  <c r="B389" i="4"/>
  <c r="B373" i="4"/>
  <c r="B367" i="4"/>
  <c r="B360" i="4"/>
  <c r="B355" i="4"/>
  <c r="B353" i="4"/>
  <c r="B349" i="4"/>
  <c r="B337" i="4"/>
  <c r="B329" i="4"/>
  <c r="B309" i="4"/>
  <c r="B307" i="4"/>
  <c r="B287" i="4"/>
  <c r="B269" i="4"/>
  <c r="B265" i="4"/>
  <c r="B255" i="4"/>
  <c r="B251" i="4"/>
  <c r="B213" i="4"/>
  <c r="B189" i="4"/>
  <c r="B187" i="4"/>
  <c r="B183" i="4"/>
  <c r="B181" i="4"/>
  <c r="B175" i="4"/>
  <c r="B169" i="4"/>
  <c r="B147" i="4"/>
  <c r="B119" i="4"/>
  <c r="B1" i="8"/>
  <c r="F1" i="8" s="1"/>
  <c r="C6" i="4"/>
  <c r="B6" i="4" l="1"/>
  <c r="E69" i="8"/>
  <c r="E71" i="8"/>
  <c r="E73" i="8"/>
  <c r="E75" i="8"/>
  <c r="E77" i="8"/>
  <c r="E79" i="8"/>
  <c r="E81" i="8"/>
  <c r="E83" i="8"/>
  <c r="E85" i="8"/>
  <c r="E5" i="8"/>
  <c r="E7" i="8"/>
  <c r="E9" i="8"/>
  <c r="E11" i="8"/>
  <c r="E13" i="8"/>
  <c r="E15" i="8"/>
  <c r="E17" i="8"/>
  <c r="E19" i="8"/>
  <c r="E21" i="8"/>
  <c r="E23" i="8"/>
  <c r="E25" i="8"/>
  <c r="E27" i="8"/>
  <c r="E29" i="8"/>
  <c r="E31" i="8"/>
  <c r="E33" i="8"/>
  <c r="E35" i="8"/>
  <c r="E37" i="8"/>
  <c r="E39" i="8"/>
  <c r="E41" i="8"/>
  <c r="E43" i="8"/>
  <c r="E45" i="8"/>
  <c r="E47" i="8"/>
  <c r="E49" i="8"/>
  <c r="E51" i="8"/>
  <c r="E53" i="8"/>
  <c r="E55" i="8"/>
  <c r="E57" i="8"/>
  <c r="E59" i="8"/>
  <c r="E61" i="8"/>
  <c r="E63" i="8"/>
  <c r="E65" i="8"/>
  <c r="E67" i="8"/>
  <c r="E70" i="8"/>
  <c r="E72" i="8"/>
  <c r="E74" i="8"/>
  <c r="E76" i="8"/>
  <c r="E78" i="8"/>
  <c r="E80" i="8"/>
  <c r="E82" i="8"/>
  <c r="E84" i="8"/>
  <c r="E68" i="8"/>
  <c r="E6" i="8"/>
  <c r="E8" i="8"/>
  <c r="E10" i="8"/>
  <c r="E12" i="8"/>
  <c r="E14" i="8"/>
  <c r="E16" i="8"/>
  <c r="E18" i="8"/>
  <c r="E20" i="8"/>
  <c r="E22" i="8"/>
  <c r="E24" i="8"/>
  <c r="E26" i="8"/>
  <c r="E28" i="8"/>
  <c r="E30" i="8"/>
  <c r="E32" i="8"/>
  <c r="E34" i="8"/>
  <c r="E36" i="8"/>
  <c r="E38" i="8"/>
  <c r="E40" i="8"/>
  <c r="E42" i="8"/>
  <c r="E44" i="8"/>
  <c r="E46" i="8"/>
  <c r="E48" i="8"/>
  <c r="E50" i="8"/>
  <c r="E52" i="8"/>
  <c r="E54" i="8"/>
  <c r="E56" i="8"/>
  <c r="E58" i="8"/>
  <c r="E60" i="8"/>
  <c r="E62" i="8"/>
  <c r="E64" i="8"/>
  <c r="E66" i="8"/>
  <c r="E4" i="8"/>
  <c r="B5162" i="4" l="1"/>
  <c r="B5134" i="4"/>
  <c r="B5130" i="4"/>
  <c r="B5118" i="4"/>
  <c r="B5114" i="4"/>
  <c r="B5110" i="4"/>
  <c r="B5106" i="4"/>
  <c r="B5096" i="4"/>
  <c r="B5090" i="4"/>
  <c r="B5086" i="4"/>
  <c r="B5068" i="4"/>
  <c r="B5064" i="4"/>
  <c r="B5058" i="4"/>
  <c r="B5050" i="4"/>
  <c r="B5034" i="4"/>
  <c r="B5030" i="4"/>
  <c r="B5026" i="4"/>
  <c r="B5020" i="4"/>
  <c r="B4996" i="4"/>
  <c r="B4982" i="4"/>
  <c r="B4970" i="4"/>
  <c r="B4966" i="4"/>
  <c r="B4926" i="4"/>
  <c r="B4892" i="4"/>
  <c r="B4884" i="4"/>
  <c r="B4862" i="4"/>
  <c r="B4858" i="4"/>
  <c r="B4848" i="4"/>
  <c r="B4842" i="4"/>
  <c r="B4826" i="4"/>
  <c r="B4812" i="4"/>
  <c r="B4804" i="4"/>
  <c r="B4800" i="4"/>
  <c r="B4790" i="4"/>
  <c r="B4786" i="4"/>
  <c r="B4778" i="4"/>
  <c r="B4774" i="4"/>
  <c r="B4759" i="4"/>
  <c r="B4749" i="4"/>
  <c r="B4730" i="4"/>
  <c r="B4671" i="4"/>
  <c r="B4605" i="4"/>
  <c r="B4594" i="4"/>
  <c r="B4586" i="4"/>
  <c r="B4578" i="4"/>
  <c r="B4567" i="4"/>
  <c r="B4562" i="4"/>
  <c r="B4557" i="4"/>
  <c r="B4552" i="4"/>
  <c r="B4546" i="4"/>
  <c r="B4543" i="4"/>
  <c r="B4517" i="4"/>
  <c r="B4512" i="4"/>
  <c r="B4509" i="4"/>
  <c r="B4504" i="4"/>
  <c r="B4501" i="4"/>
  <c r="B4493" i="4"/>
  <c r="B4485" i="4"/>
  <c r="B5133" i="4"/>
  <c r="B5119" i="4"/>
  <c r="B5115" i="4"/>
  <c r="B5111" i="4"/>
  <c r="B5107" i="4"/>
  <c r="B5101" i="4"/>
  <c r="B5097" i="4"/>
  <c r="B5093" i="4"/>
  <c r="B5087" i="4"/>
  <c r="B5069" i="4"/>
  <c r="B5065" i="4"/>
  <c r="B5059" i="4"/>
  <c r="B5055" i="4"/>
  <c r="B5035" i="4"/>
  <c r="B5031" i="4"/>
  <c r="B5025" i="4"/>
  <c r="B5011" i="4"/>
  <c r="B4993" i="4"/>
  <c r="B4983" i="4"/>
  <c r="B4971" i="4"/>
  <c r="B4967" i="4"/>
  <c r="B4919" i="4"/>
  <c r="B4907" i="4"/>
  <c r="B4897" i="4"/>
  <c r="B4893" i="4"/>
  <c r="B4861" i="4"/>
  <c r="B4847" i="4"/>
  <c r="B4825" i="4"/>
  <c r="B4811" i="4"/>
  <c r="B4803" i="4"/>
  <c r="B4799" i="4"/>
  <c r="B4795" i="4"/>
  <c r="B4753" i="4"/>
  <c r="B4692" i="4"/>
  <c r="B4619" i="4"/>
  <c r="B4588" i="4"/>
  <c r="B4577" i="4"/>
  <c r="B4566" i="4"/>
  <c r="B4563" i="4"/>
  <c r="B4558" i="4"/>
  <c r="B4548" i="4"/>
  <c r="B4545" i="4"/>
  <c r="B4540" i="4"/>
  <c r="B4532" i="4"/>
  <c r="B4516" i="4"/>
  <c r="B4513" i="4"/>
  <c r="B4508" i="4"/>
  <c r="B4502" i="4"/>
  <c r="B4497" i="4"/>
  <c r="B4492" i="4"/>
  <c r="B4486" i="4"/>
  <c r="B4470" i="4"/>
  <c r="B4460" i="4"/>
  <c r="B4454" i="4"/>
  <c r="B4444" i="4"/>
  <c r="B4436" i="4"/>
  <c r="B4456" i="4"/>
  <c r="B4453" i="4"/>
  <c r="B4440" i="4"/>
  <c r="B4434" i="4"/>
  <c r="B4431" i="4"/>
  <c r="B4391" i="4"/>
  <c r="B4344" i="4"/>
  <c r="B4338" i="4"/>
  <c r="B4320" i="4"/>
  <c r="B4312" i="4"/>
  <c r="B4304" i="4"/>
  <c r="B4269" i="4"/>
  <c r="B4250" i="4"/>
  <c r="B4215" i="4"/>
  <c r="B4208" i="4"/>
  <c r="B4192" i="4"/>
  <c r="B4151" i="4"/>
  <c r="B4127" i="4"/>
  <c r="B4114" i="4"/>
  <c r="B4090" i="4"/>
  <c r="B4074" i="4"/>
  <c r="B4037" i="4"/>
  <c r="B3922" i="4"/>
  <c r="B3896" i="4"/>
  <c r="B3885" i="4"/>
  <c r="B3874" i="4"/>
  <c r="B3864" i="4"/>
  <c r="B3853" i="4"/>
  <c r="B3848" i="4"/>
  <c r="B3839" i="4"/>
  <c r="B3831" i="4"/>
  <c r="B3823" i="4"/>
  <c r="B3815" i="4"/>
  <c r="B3802" i="4"/>
  <c r="B3791" i="4"/>
  <c r="B3775" i="4"/>
  <c r="B3765" i="4"/>
  <c r="B3757" i="4"/>
  <c r="B3744" i="4"/>
  <c r="B3711" i="4"/>
  <c r="B3703" i="4"/>
  <c r="B3688" i="4"/>
  <c r="B3677" i="4"/>
  <c r="B3664" i="4"/>
  <c r="B3661" i="4"/>
  <c r="B3634" i="4"/>
  <c r="B3621" i="4"/>
  <c r="B3581" i="4"/>
  <c r="B3576" i="4"/>
  <c r="B3567" i="4"/>
  <c r="B3560" i="4"/>
  <c r="B3536" i="4"/>
  <c r="B3525" i="4"/>
  <c r="B3511" i="4"/>
  <c r="B3503" i="4"/>
  <c r="B3490" i="4"/>
  <c r="B3485" i="4"/>
  <c r="B3461" i="4"/>
  <c r="B3448" i="4"/>
  <c r="B3445" i="4"/>
  <c r="B3426" i="4"/>
  <c r="B3367" i="4"/>
  <c r="B3346" i="4"/>
  <c r="B3330" i="4"/>
  <c r="B3313" i="4"/>
  <c r="B3282" i="4"/>
  <c r="B3279" i="4"/>
  <c r="B3260" i="4"/>
  <c r="B3257" i="4"/>
  <c r="B3247" i="4"/>
  <c r="B3223" i="4"/>
  <c r="B3204" i="4"/>
  <c r="B3196" i="4"/>
  <c r="B3183" i="4"/>
  <c r="B3172" i="4"/>
  <c r="B3164" i="4"/>
  <c r="B3127" i="4"/>
  <c r="B3116" i="4"/>
  <c r="B3095" i="4"/>
  <c r="B4435" i="4"/>
  <c r="B4420" i="4"/>
  <c r="B4398" i="4"/>
  <c r="B4380" i="4"/>
  <c r="B4350" i="4"/>
  <c r="B4324" i="4"/>
  <c r="B4313" i="4"/>
  <c r="B4278" i="4"/>
  <c r="B4268" i="4"/>
  <c r="B4259" i="4"/>
  <c r="B4252" i="4"/>
  <c r="B4228" i="4"/>
  <c r="B4220" i="4"/>
  <c r="B4193" i="4"/>
  <c r="B4169" i="4"/>
  <c r="B4153" i="4"/>
  <c r="B4140" i="4"/>
  <c r="B4116" i="4"/>
  <c r="B4105" i="4"/>
  <c r="B4078" i="4"/>
  <c r="B4073" i="4"/>
  <c r="B4067" i="4"/>
  <c r="B4035" i="4"/>
  <c r="B3940" i="4"/>
  <c r="B3892" i="4"/>
  <c r="B3883" i="4"/>
  <c r="B3876" i="4"/>
  <c r="B3873" i="4"/>
  <c r="B3852" i="4"/>
  <c r="B3849" i="4"/>
  <c r="B3838" i="4"/>
  <c r="B3830" i="4"/>
  <c r="B3817" i="4"/>
  <c r="B3812" i="4"/>
  <c r="B3804" i="4"/>
  <c r="B3790" i="4"/>
  <c r="B3774" i="4"/>
  <c r="B3769" i="4"/>
  <c r="B3758" i="4"/>
  <c r="B3755" i="4"/>
  <c r="B3732" i="4"/>
  <c r="B3718" i="4"/>
  <c r="B3702" i="4"/>
  <c r="B3678" i="4"/>
  <c r="B3662" i="4"/>
  <c r="B3644" i="4"/>
  <c r="B3630" i="4"/>
  <c r="B3619" i="4"/>
  <c r="B3580" i="4"/>
  <c r="B3569" i="4"/>
  <c r="B3561" i="4"/>
  <c r="B3516" i="4"/>
  <c r="B3507" i="4"/>
  <c r="B3500" i="4"/>
  <c r="B3494" i="4"/>
  <c r="B3484" i="4"/>
  <c r="B3462" i="4"/>
  <c r="B3443" i="4"/>
  <c r="B3414" i="4"/>
  <c r="B3390" i="4"/>
  <c r="B3358" i="4"/>
  <c r="B3336" i="4"/>
  <c r="B3333" i="4"/>
  <c r="B3328" i="4"/>
  <c r="B3293" i="4"/>
  <c r="B3278" i="4"/>
  <c r="B3261" i="4"/>
  <c r="B3256" i="4"/>
  <c r="B3243" i="4"/>
  <c r="B3206" i="4"/>
  <c r="B3198" i="4"/>
  <c r="B3184" i="4"/>
  <c r="B3174" i="4"/>
  <c r="B3171" i="4"/>
  <c r="B3166" i="4"/>
  <c r="B3152" i="4"/>
  <c r="B3141" i="4"/>
  <c r="B3126" i="4"/>
  <c r="B3117" i="4"/>
  <c r="B3093" i="4"/>
  <c r="B3078" i="4"/>
  <c r="B3070" i="4"/>
  <c r="B3049" i="4"/>
  <c r="B3034" i="4"/>
  <c r="B3025" i="4"/>
  <c r="B3016" i="4"/>
  <c r="B2984" i="4"/>
  <c r="B2976" i="4"/>
  <c r="B2968" i="4"/>
  <c r="B2959" i="4"/>
  <c r="B2944" i="4"/>
  <c r="B2938" i="4"/>
  <c r="B2917" i="4"/>
  <c r="B2858" i="4"/>
  <c r="B2823" i="4"/>
  <c r="B2794" i="4"/>
  <c r="B2786" i="4"/>
  <c r="B2778" i="4"/>
  <c r="B2765" i="4"/>
  <c r="B2751" i="4"/>
  <c r="B2746" i="4"/>
  <c r="B2674" i="4"/>
  <c r="B2650" i="4"/>
  <c r="B2647" i="4"/>
  <c r="B2639" i="4"/>
  <c r="B2626" i="4"/>
  <c r="B2623" i="4"/>
  <c r="B2618" i="4"/>
  <c r="B2591" i="4"/>
  <c r="B2568" i="4"/>
  <c r="B2565" i="4"/>
  <c r="B2517" i="4"/>
  <c r="B2482" i="4"/>
  <c r="B2464" i="4"/>
  <c r="B2461" i="4"/>
  <c r="B2423" i="4"/>
  <c r="B2415" i="4"/>
  <c r="B2373" i="4"/>
  <c r="B2352" i="4"/>
  <c r="B2336" i="4"/>
  <c r="B2311" i="4"/>
  <c r="B2304" i="4"/>
  <c r="B2290" i="4"/>
  <c r="B2261" i="4"/>
  <c r="B2239" i="4"/>
  <c r="B2232" i="4"/>
  <c r="B2229" i="4"/>
  <c r="B2224" i="4"/>
  <c r="B2205" i="4"/>
  <c r="B2181" i="4"/>
  <c r="B2170" i="4"/>
  <c r="B2154" i="4"/>
  <c r="B2146" i="4"/>
  <c r="B2127" i="4"/>
  <c r="B2120" i="4"/>
  <c r="B2077" i="4"/>
  <c r="B2063" i="4"/>
  <c r="B2031" i="4"/>
  <c r="B2016" i="4"/>
  <c r="B2010" i="4"/>
  <c r="B1984" i="4"/>
  <c r="B1946" i="4"/>
  <c r="B1925" i="4"/>
  <c r="B1911" i="4"/>
  <c r="B1906" i="4"/>
  <c r="B1893" i="4"/>
  <c r="B1885" i="4"/>
  <c r="B5160" i="4"/>
  <c r="B5156" i="4"/>
  <c r="B5132" i="4"/>
  <c r="B5120" i="4"/>
  <c r="B5116" i="4"/>
  <c r="B5112" i="4"/>
  <c r="B5108" i="4"/>
  <c r="B5104" i="4"/>
  <c r="B5098" i="4"/>
  <c r="B5094" i="4"/>
  <c r="B5088" i="4"/>
  <c r="B5080" i="4"/>
  <c r="B5076" i="4"/>
  <c r="B5066" i="4"/>
  <c r="B5062" i="4"/>
  <c r="B5054" i="4"/>
  <c r="B5032" i="4"/>
  <c r="B5028" i="4"/>
  <c r="B5022" i="4"/>
  <c r="B5014" i="4"/>
  <c r="B4994" i="4"/>
  <c r="B4980" i="4"/>
  <c r="B4968" i="4"/>
  <c r="B4930" i="4"/>
  <c r="B4918" i="4"/>
  <c r="B4904" i="4"/>
  <c r="B4900" i="4"/>
  <c r="B4886" i="4"/>
  <c r="B4850" i="4"/>
  <c r="B4846" i="4"/>
  <c r="B4840" i="4"/>
  <c r="B4824" i="4"/>
  <c r="B4806" i="4"/>
  <c r="B4802" i="4"/>
  <c r="B4794" i="4"/>
  <c r="B4776" i="4"/>
  <c r="B4751" i="4"/>
  <c r="B4743" i="4"/>
  <c r="B4725" i="4"/>
  <c r="B4712" i="4"/>
  <c r="B4672" i="4"/>
  <c r="B4621" i="4"/>
  <c r="B4581" i="4"/>
  <c r="B4568" i="4"/>
  <c r="B4565" i="4"/>
  <c r="B4560" i="4"/>
  <c r="B4554" i="4"/>
  <c r="B4544" i="4"/>
  <c r="B4533" i="4"/>
  <c r="B4514" i="4"/>
  <c r="B4511" i="4"/>
  <c r="B4506" i="4"/>
  <c r="B4503" i="4"/>
  <c r="B4498" i="4"/>
  <c r="B4490" i="4"/>
  <c r="B4482" i="4"/>
  <c r="B5155" i="4"/>
  <c r="B5131" i="4"/>
  <c r="B5117" i="4"/>
  <c r="B5113" i="4"/>
  <c r="B5109" i="4"/>
  <c r="B5105" i="4"/>
  <c r="B5099" i="4"/>
  <c r="B5095" i="4"/>
  <c r="B5089" i="4"/>
  <c r="B5075" i="4"/>
  <c r="B5067" i="4"/>
  <c r="B5063" i="4"/>
  <c r="B5057" i="4"/>
  <c r="B5053" i="4"/>
  <c r="B5033" i="4"/>
  <c r="B5029" i="4"/>
  <c r="B5023" i="4"/>
  <c r="B4995" i="4"/>
  <c r="B4991" i="4"/>
  <c r="B4981" i="4"/>
  <c r="B4969" i="4"/>
  <c r="B4929" i="4"/>
  <c r="B4917" i="4"/>
  <c r="B4899" i="4"/>
  <c r="B4895" i="4"/>
  <c r="B4885" i="4"/>
  <c r="B4849" i="4"/>
  <c r="B4839" i="4"/>
  <c r="B4823" i="4"/>
  <c r="B4805" i="4"/>
  <c r="B4801" i="4"/>
  <c r="B4797" i="4"/>
  <c r="B4793" i="4"/>
  <c r="B4715" i="4"/>
  <c r="B4691" i="4"/>
  <c r="B4606" i="4"/>
  <c r="B4580" i="4"/>
  <c r="B4569" i="4"/>
  <c r="B4564" i="4"/>
  <c r="B4561" i="4"/>
  <c r="B4553" i="4"/>
  <c r="B4547" i="4"/>
  <c r="B4542" i="4"/>
  <c r="B4539" i="4"/>
  <c r="B4518" i="4"/>
  <c r="B4515" i="4"/>
  <c r="B4510" i="4"/>
  <c r="B4507" i="4"/>
  <c r="B4500" i="4"/>
  <c r="B4494" i="4"/>
  <c r="B4491" i="4"/>
  <c r="B4484" i="4"/>
  <c r="B4465" i="4"/>
  <c r="B4457" i="4"/>
  <c r="B4446" i="4"/>
  <c r="B4443" i="4"/>
  <c r="B4480" i="4"/>
  <c r="B4471" i="4"/>
  <c r="B4464" i="4"/>
  <c r="B4448" i="4"/>
  <c r="B4445" i="4"/>
  <c r="B4437" i="4"/>
  <c r="B4432" i="4"/>
  <c r="B4416" i="4"/>
  <c r="B4397" i="4"/>
  <c r="B4381" i="4"/>
  <c r="B4360" i="4"/>
  <c r="B4322" i="4"/>
  <c r="B4314" i="4"/>
  <c r="B4271" i="4"/>
  <c r="B4258" i="4"/>
  <c r="B4253" i="4"/>
  <c r="B4248" i="4"/>
  <c r="B4224" i="4"/>
  <c r="B4213" i="4"/>
  <c r="B4191" i="4"/>
  <c r="B4159" i="4"/>
  <c r="B4152" i="4"/>
  <c r="B4128" i="4"/>
  <c r="B4109" i="4"/>
  <c r="B4103" i="4"/>
  <c r="B4088" i="4"/>
  <c r="B4080" i="4"/>
  <c r="B4069" i="4"/>
  <c r="B3954" i="4"/>
  <c r="B3901" i="4"/>
  <c r="B3877" i="4"/>
  <c r="B3872" i="4"/>
  <c r="B3863" i="4"/>
  <c r="B3850" i="4"/>
  <c r="B3847" i="4"/>
  <c r="B3840" i="4"/>
  <c r="B3832" i="4"/>
  <c r="B3829" i="4"/>
  <c r="B3821" i="4"/>
  <c r="B3816" i="4"/>
  <c r="B3792" i="4"/>
  <c r="B3789" i="4"/>
  <c r="B3773" i="4"/>
  <c r="B3767" i="4"/>
  <c r="B3743" i="4"/>
  <c r="B3730" i="4"/>
  <c r="B3719" i="4"/>
  <c r="B3714" i="4"/>
  <c r="B3704" i="4"/>
  <c r="B3701" i="4"/>
  <c r="B3687" i="4"/>
  <c r="B3666" i="4"/>
  <c r="B3663" i="4"/>
  <c r="B3647" i="4"/>
  <c r="B3632" i="4"/>
  <c r="B3578" i="4"/>
  <c r="B3568" i="4"/>
  <c r="B3562" i="4"/>
  <c r="B3506" i="4"/>
  <c r="B3488" i="4"/>
  <c r="B3482" i="4"/>
  <c r="B3463" i="4"/>
  <c r="B3450" i="4"/>
  <c r="B3447" i="4"/>
  <c r="B3429" i="4"/>
  <c r="B3415" i="4"/>
  <c r="B3405" i="4"/>
  <c r="B3400" i="4"/>
  <c r="B3387" i="4"/>
  <c r="B3379" i="4"/>
  <c r="B3369" i="4"/>
  <c r="B3348" i="4"/>
  <c r="B3332" i="4"/>
  <c r="B3329" i="4"/>
  <c r="B3298" i="4"/>
  <c r="B3292" i="4"/>
  <c r="B3258" i="4"/>
  <c r="B3241" i="4"/>
  <c r="B3207" i="4"/>
  <c r="B3202" i="4"/>
  <c r="B3185" i="4"/>
  <c r="B3167" i="4"/>
  <c r="B3162" i="4"/>
  <c r="B3146" i="4"/>
  <c r="B3124" i="4"/>
  <c r="B4433" i="4"/>
  <c r="B4412" i="4"/>
  <c r="B4396" i="4"/>
  <c r="B4356" i="4"/>
  <c r="B4334" i="4"/>
  <c r="B4323" i="4"/>
  <c r="B4305" i="4"/>
  <c r="B4270" i="4"/>
  <c r="B4267" i="4"/>
  <c r="B4254" i="4"/>
  <c r="B4251" i="4"/>
  <c r="B4225" i="4"/>
  <c r="B4195" i="4"/>
  <c r="B4174" i="4"/>
  <c r="B4163" i="4"/>
  <c r="B4142" i="4"/>
  <c r="B4139" i="4"/>
  <c r="B4113" i="4"/>
  <c r="B4102" i="4"/>
  <c r="B4075" i="4"/>
  <c r="B4068" i="4"/>
  <c r="B4036" i="4"/>
  <c r="B3953" i="4"/>
  <c r="B3921" i="4"/>
  <c r="B3884" i="4"/>
  <c r="B3878" i="4"/>
  <c r="B3875" i="4"/>
  <c r="B3862" i="4"/>
  <c r="B3851" i="4"/>
  <c r="B3846" i="4"/>
  <c r="B3833" i="4"/>
  <c r="B3822" i="4"/>
  <c r="B3814" i="4"/>
  <c r="B3811" i="4"/>
  <c r="B3803" i="4"/>
  <c r="B3777" i="4"/>
  <c r="B3772" i="4"/>
  <c r="B3766" i="4"/>
  <c r="B3756" i="4"/>
  <c r="B3745" i="4"/>
  <c r="B3731" i="4"/>
  <c r="B3705" i="4"/>
  <c r="B3689" i="4"/>
  <c r="B3665" i="4"/>
  <c r="B3646" i="4"/>
  <c r="B3633" i="4"/>
  <c r="B3620" i="4"/>
  <c r="B3606" i="4"/>
  <c r="B3579" i="4"/>
  <c r="B3566" i="4"/>
  <c r="B3558" i="4"/>
  <c r="B3515" i="4"/>
  <c r="B3505" i="4"/>
  <c r="B3499" i="4"/>
  <c r="B3489" i="4"/>
  <c r="B3483" i="4"/>
  <c r="B3446" i="4"/>
  <c r="B3417" i="4"/>
  <c r="B3411" i="4"/>
  <c r="B3378" i="4"/>
  <c r="B3356" i="4"/>
  <c r="B3334" i="4"/>
  <c r="B3331" i="4"/>
  <c r="B3312" i="4"/>
  <c r="B3280" i="4"/>
  <c r="B3262" i="4"/>
  <c r="B3259" i="4"/>
  <c r="B3246" i="4"/>
  <c r="B3240" i="4"/>
  <c r="B3205" i="4"/>
  <c r="B3195" i="4"/>
  <c r="B3182" i="4"/>
  <c r="B3173" i="4"/>
  <c r="B3168" i="4"/>
  <c r="B3163" i="4"/>
  <c r="B3144" i="4"/>
  <c r="B3128" i="4"/>
  <c r="B3125" i="4"/>
  <c r="B3094" i="4"/>
  <c r="B3082" i="4"/>
  <c r="B3050" i="4"/>
  <c r="B3032" i="4"/>
  <c r="B3018" i="4"/>
  <c r="B3012" i="4"/>
  <c r="B2994" i="4"/>
  <c r="B2983" i="4"/>
  <c r="B2970" i="4"/>
  <c r="B2943" i="4"/>
  <c r="B2920" i="4"/>
  <c r="B2914" i="4"/>
  <c r="B2821" i="4"/>
  <c r="B2816" i="4"/>
  <c r="B2813" i="4"/>
  <c r="B2800" i="4"/>
  <c r="B2768" i="4"/>
  <c r="B2762" i="4"/>
  <c r="B2752" i="4"/>
  <c r="B2749" i="4"/>
  <c r="B2744" i="4"/>
  <c r="B2722" i="4"/>
  <c r="B2698" i="4"/>
  <c r="B2648" i="4"/>
  <c r="B2640" i="4"/>
  <c r="B2624" i="4"/>
  <c r="B2621" i="4"/>
  <c r="B2610" i="4"/>
  <c r="B2586" i="4"/>
  <c r="B2567" i="4"/>
  <c r="B2554" i="4"/>
  <c r="B2519" i="4"/>
  <c r="B2485" i="4"/>
  <c r="B2463" i="4"/>
  <c r="B2448" i="4"/>
  <c r="B2431" i="4"/>
  <c r="B2416" i="4"/>
  <c r="B2375" i="4"/>
  <c r="B2359" i="4"/>
  <c r="B2354" i="4"/>
  <c r="B2351" i="4"/>
  <c r="B2338" i="4"/>
  <c r="B2314" i="4"/>
  <c r="B2296" i="4"/>
  <c r="B2247" i="4"/>
  <c r="B2231" i="4"/>
  <c r="B2223" i="4"/>
  <c r="B2162" i="4"/>
  <c r="B2136" i="4"/>
  <c r="B2122" i="4"/>
  <c r="B2114" i="4"/>
  <c r="B2069" i="4"/>
  <c r="B2064" i="4"/>
  <c r="B2032" i="4"/>
  <c r="B2013" i="4"/>
  <c r="B1975" i="4"/>
  <c r="B1970" i="4"/>
  <c r="B1959" i="4"/>
  <c r="B1944" i="4"/>
  <c r="B1912" i="4"/>
  <c r="B1882" i="4"/>
  <c r="B1858" i="4"/>
  <c r="B1816" i="4"/>
  <c r="B1813" i="4"/>
  <c r="B1808" i="4"/>
  <c r="B1797" i="4"/>
  <c r="B1773" i="4"/>
  <c r="B1746" i="4"/>
  <c r="B1741" i="4"/>
  <c r="B1728" i="4"/>
  <c r="B3071" i="4"/>
  <c r="B3058" i="4"/>
  <c r="B3035" i="4"/>
  <c r="B3017" i="4"/>
  <c r="B2993" i="4"/>
  <c r="B2982" i="4"/>
  <c r="B2977" i="4"/>
  <c r="B2958" i="4"/>
  <c r="B2915" i="4"/>
  <c r="B2870" i="4"/>
  <c r="B2860" i="4"/>
  <c r="B2828" i="4"/>
  <c r="B2822" i="4"/>
  <c r="B2817" i="4"/>
  <c r="B2795" i="4"/>
  <c r="B2788" i="4"/>
  <c r="B2779" i="4"/>
  <c r="B2761" i="4"/>
  <c r="B2750" i="4"/>
  <c r="B2747" i="4"/>
  <c r="B2726" i="4"/>
  <c r="B2708" i="4"/>
  <c r="B2686" i="4"/>
  <c r="B2676" i="4"/>
  <c r="B2673" i="4"/>
  <c r="B2654" i="4"/>
  <c r="B2641" i="4"/>
  <c r="B2627" i="4"/>
  <c r="B2622" i="4"/>
  <c r="B2612" i="4"/>
  <c r="B2609" i="4"/>
  <c r="B2595" i="4"/>
  <c r="B2574" i="4"/>
  <c r="B2555" i="4"/>
  <c r="B2529" i="4"/>
  <c r="B2516" i="4"/>
  <c r="B2492" i="4"/>
  <c r="B2483" i="4"/>
  <c r="B2465" i="4"/>
  <c r="B2459" i="4"/>
  <c r="B2433" i="4"/>
  <c r="B2417" i="4"/>
  <c r="B2403" i="4"/>
  <c r="B2395" i="4"/>
  <c r="B2388" i="4"/>
  <c r="B2356" i="4"/>
  <c r="B2353" i="4"/>
  <c r="B2331" i="4"/>
  <c r="B2324" i="4"/>
  <c r="B2315" i="4"/>
  <c r="B2308" i="4"/>
  <c r="B2297" i="4"/>
  <c r="B2241" i="4"/>
  <c r="B2230" i="4"/>
  <c r="B2206" i="4"/>
  <c r="B2195" i="4"/>
  <c r="B2180" i="4"/>
  <c r="B2155" i="4"/>
  <c r="B2145" i="4"/>
  <c r="B2129" i="4"/>
  <c r="B2116" i="4"/>
  <c r="B2105" i="4"/>
  <c r="B2076" i="4"/>
  <c r="B2065" i="4"/>
  <c r="B2049" i="4"/>
  <c r="B2044" i="4"/>
  <c r="B2035" i="4"/>
  <c r="B2003" i="4"/>
  <c r="B1979" i="4"/>
  <c r="B1971" i="4"/>
  <c r="B1958" i="4"/>
  <c r="B1945" i="4"/>
  <c r="B1926" i="4"/>
  <c r="B1892" i="4"/>
  <c r="B1884" i="4"/>
  <c r="B1876" i="4"/>
  <c r="B1852" i="4"/>
  <c r="B1817" i="4"/>
  <c r="B1809" i="4"/>
  <c r="B1788" i="4"/>
  <c r="B1780" i="4"/>
  <c r="B1756" i="4"/>
  <c r="B1750" i="4"/>
  <c r="B1742" i="4"/>
  <c r="B1726" i="4"/>
  <c r="B1699" i="4"/>
  <c r="B1689" i="4"/>
  <c r="B1684" i="4"/>
  <c r="B1678" i="4"/>
  <c r="B1675" i="4"/>
  <c r="B1666" i="4"/>
  <c r="B1660" i="4"/>
  <c r="B1634" i="4"/>
  <c r="B1613" i="4"/>
  <c r="B1582" i="4"/>
  <c r="B1555" i="4"/>
  <c r="B1542" i="4"/>
  <c r="B1532" i="4"/>
  <c r="B1529" i="4"/>
  <c r="B1523" i="4"/>
  <c r="B1518" i="4"/>
  <c r="B1462" i="4"/>
  <c r="B1426" i="4"/>
  <c r="B1416" i="4"/>
  <c r="B1407" i="4"/>
  <c r="B1387" i="4"/>
  <c r="B1382" i="4"/>
  <c r="B1371" i="4"/>
  <c r="B1368" i="4"/>
  <c r="B1363" i="4"/>
  <c r="B1358" i="4"/>
  <c r="B1344" i="4"/>
  <c r="B1321" i="4"/>
  <c r="B1310" i="4"/>
  <c r="B1281" i="4"/>
  <c r="B1243" i="4"/>
  <c r="B1233" i="4"/>
  <c r="B1230" i="4"/>
  <c r="B1225" i="4"/>
  <c r="B1222" i="4"/>
  <c r="B1193" i="4"/>
  <c r="B1184" i="4"/>
  <c r="B1179" i="4"/>
  <c r="B1168" i="4"/>
  <c r="B1161" i="4"/>
  <c r="B1128" i="4"/>
  <c r="B1115" i="4"/>
  <c r="B1096" i="4"/>
  <c r="B1088" i="4"/>
  <c r="B1083" i="4"/>
  <c r="B1688" i="4"/>
  <c r="B1674" i="4"/>
  <c r="B1664" i="4"/>
  <c r="B1659" i="4"/>
  <c r="B1624" i="4"/>
  <c r="B1612" i="4"/>
  <c r="B1604" i="4"/>
  <c r="B1583" i="4"/>
  <c r="B1559" i="4"/>
  <c r="B1543" i="4"/>
  <c r="B1535" i="4"/>
  <c r="B1519" i="4"/>
  <c r="B1479" i="4"/>
  <c r="B1474" i="4"/>
  <c r="B1461" i="4"/>
  <c r="B1427" i="4"/>
  <c r="B1406" i="4"/>
  <c r="B1370" i="4"/>
  <c r="B1365" i="4"/>
  <c r="B1362" i="4"/>
  <c r="B1354" i="4"/>
  <c r="B1348" i="4"/>
  <c r="B1319" i="4"/>
  <c r="B1306" i="4"/>
  <c r="B1287" i="4"/>
  <c r="B1282" i="4"/>
  <c r="B1261" i="4"/>
  <c r="B1245" i="4"/>
  <c r="B1239" i="4"/>
  <c r="B1229" i="4"/>
  <c r="B1226" i="4"/>
  <c r="B1204" i="4"/>
  <c r="B1178" i="4"/>
  <c r="B1167" i="4"/>
  <c r="B1159" i="4"/>
  <c r="B1114" i="4"/>
  <c r="B1095" i="4"/>
  <c r="B1092" i="4"/>
  <c r="B1085" i="4"/>
  <c r="B1082" i="4"/>
  <c r="B1078" i="4"/>
  <c r="B1027" i="4"/>
  <c r="B1003" i="4"/>
  <c r="B1000" i="4"/>
  <c r="B974" i="4"/>
  <c r="B931" i="4"/>
  <c r="B923" i="4"/>
  <c r="B920" i="4"/>
  <c r="B915" i="4"/>
  <c r="B863" i="4"/>
  <c r="B845" i="4"/>
  <c r="B827" i="4"/>
  <c r="B811" i="4"/>
  <c r="B794" i="4"/>
  <c r="B766" i="4"/>
  <c r="B763" i="4"/>
  <c r="B759" i="4"/>
  <c r="B755" i="4"/>
  <c r="B709" i="4"/>
  <c r="B698" i="4"/>
  <c r="B687" i="4"/>
  <c r="B678" i="4"/>
  <c r="B636" i="4"/>
  <c r="B604" i="4"/>
  <c r="B594" i="4"/>
  <c r="B580" i="4"/>
  <c r="B528" i="4"/>
  <c r="B522" i="4"/>
  <c r="B511" i="4"/>
  <c r="B487" i="4"/>
  <c r="B482" i="4"/>
  <c r="B471" i="4"/>
  <c r="B1079" i="4"/>
  <c r="B1076" i="4"/>
  <c r="B1042" i="4"/>
  <c r="B1013" i="4"/>
  <c r="B1007" i="4"/>
  <c r="B999" i="4"/>
  <c r="B973" i="4"/>
  <c r="B937" i="4"/>
  <c r="B924" i="4"/>
  <c r="B919" i="4"/>
  <c r="B916" i="4"/>
  <c r="B876" i="4"/>
  <c r="B864" i="4"/>
  <c r="B860" i="4"/>
  <c r="B856" i="4"/>
  <c r="B852" i="4"/>
  <c r="B844" i="4"/>
  <c r="B826" i="4"/>
  <c r="B810" i="4"/>
  <c r="B796" i="4"/>
  <c r="B764" i="4"/>
  <c r="B760" i="4"/>
  <c r="B756" i="4"/>
  <c r="B753" i="4"/>
  <c r="B710" i="4"/>
  <c r="B702" i="4"/>
  <c r="B691" i="4"/>
  <c r="B686" i="4"/>
  <c r="B661" i="4"/>
  <c r="B656" i="4"/>
  <c r="B637" i="4"/>
  <c r="B613" i="4"/>
  <c r="B605" i="4"/>
  <c r="B589" i="4"/>
  <c r="B581" i="4"/>
  <c r="B547" i="4"/>
  <c r="B532" i="4"/>
  <c r="B486" i="4"/>
  <c r="B478" i="4"/>
  <c r="B448" i="4"/>
  <c r="B445" i="4"/>
  <c r="B414" i="4"/>
  <c r="B406" i="4"/>
  <c r="B380" i="4"/>
  <c r="B374" i="4"/>
  <c r="B361" i="4"/>
  <c r="B336" i="4"/>
  <c r="B323" i="4"/>
  <c r="B296" i="4"/>
  <c r="B285" i="4"/>
  <c r="B275" i="4"/>
  <c r="B250" i="4"/>
  <c r="B236" i="4"/>
  <c r="B232" i="4"/>
  <c r="B220" i="4"/>
  <c r="B215" i="4"/>
  <c r="B196" i="4"/>
  <c r="B180" i="4"/>
  <c r="B165" i="4"/>
  <c r="B144" i="4"/>
  <c r="B128" i="4"/>
  <c r="B103" i="4"/>
  <c r="B70" i="4"/>
  <c r="B51" i="4"/>
  <c r="B27" i="4"/>
  <c r="B16" i="4"/>
  <c r="B452" i="4"/>
  <c r="B449" i="4"/>
  <c r="B444" i="4"/>
  <c r="B441" i="4"/>
  <c r="B383" i="4"/>
  <c r="B378" i="4"/>
  <c r="B363" i="4"/>
  <c r="B358" i="4"/>
  <c r="B324" i="4"/>
  <c r="B315" i="4"/>
  <c r="B297" i="4"/>
  <c r="B288" i="4"/>
  <c r="B274" i="4"/>
  <c r="B271" i="4"/>
  <c r="B219" i="4"/>
  <c r="B198" i="4"/>
  <c r="B130" i="4"/>
  <c r="B122" i="4"/>
  <c r="B102" i="4"/>
  <c r="B79" i="4"/>
  <c r="B68" i="4"/>
  <c r="B38" i="4"/>
  <c r="B28" i="4"/>
  <c r="B21" i="4"/>
  <c r="B1877" i="4"/>
  <c r="B1855" i="4"/>
  <c r="B1847" i="4"/>
  <c r="B1810" i="4"/>
  <c r="B1789" i="4"/>
  <c r="B1783" i="4"/>
  <c r="B1770" i="4"/>
  <c r="B1752" i="4"/>
  <c r="B1749" i="4"/>
  <c r="B1730" i="4"/>
  <c r="B3060" i="4"/>
  <c r="B3045" i="4"/>
  <c r="B3024" i="4"/>
  <c r="B3013" i="4"/>
  <c r="B2990" i="4"/>
  <c r="B2980" i="4"/>
  <c r="B2969" i="4"/>
  <c r="B2926" i="4"/>
  <c r="B2907" i="4"/>
  <c r="B2862" i="4"/>
  <c r="B2857" i="4"/>
  <c r="B2827" i="4"/>
  <c r="B2820" i="4"/>
  <c r="B2814" i="4"/>
  <c r="B2793" i="4"/>
  <c r="B2780" i="4"/>
  <c r="B2766" i="4"/>
  <c r="B2753" i="4"/>
  <c r="B2748" i="4"/>
  <c r="B2745" i="4"/>
  <c r="B2724" i="4"/>
  <c r="B2707" i="4"/>
  <c r="B2681" i="4"/>
  <c r="B2675" i="4"/>
  <c r="B2662" i="4"/>
  <c r="B2652" i="4"/>
  <c r="B2638" i="4"/>
  <c r="B2625" i="4"/>
  <c r="B2620" i="4"/>
  <c r="B2611" i="4"/>
  <c r="B2604" i="4"/>
  <c r="B2590" i="4"/>
  <c r="B2556" i="4"/>
  <c r="B2531" i="4"/>
  <c r="B2526" i="4"/>
  <c r="B2515" i="4"/>
  <c r="B2484" i="4"/>
  <c r="B2481" i="4"/>
  <c r="B2460" i="4"/>
  <c r="B2443" i="4"/>
  <c r="B2430" i="4"/>
  <c r="B2414" i="4"/>
  <c r="B2398" i="4"/>
  <c r="B2393" i="4"/>
  <c r="B2379" i="4"/>
  <c r="B2355" i="4"/>
  <c r="B2339" i="4"/>
  <c r="B2326" i="4"/>
  <c r="B2323" i="4"/>
  <c r="B2313" i="4"/>
  <c r="B2299" i="4"/>
  <c r="B2291" i="4"/>
  <c r="B2236" i="4"/>
  <c r="B2222" i="4"/>
  <c r="B2196" i="4"/>
  <c r="B2182" i="4"/>
  <c r="B2161" i="4"/>
  <c r="B2147" i="4"/>
  <c r="B2134" i="4"/>
  <c r="B2121" i="4"/>
  <c r="B2108" i="4"/>
  <c r="B2078" i="4"/>
  <c r="B2067" i="4"/>
  <c r="B2062" i="4"/>
  <c r="B2046" i="4"/>
  <c r="B2038" i="4"/>
  <c r="B2017" i="4"/>
  <c r="B1985" i="4"/>
  <c r="B1972" i="4"/>
  <c r="B1969" i="4"/>
  <c r="B1953" i="4"/>
  <c r="B1937" i="4"/>
  <c r="B1894" i="4"/>
  <c r="B1886" i="4"/>
  <c r="B1878" i="4"/>
  <c r="B1875" i="4"/>
  <c r="B1819" i="4"/>
  <c r="B1812" i="4"/>
  <c r="B1801" i="4"/>
  <c r="B1787" i="4"/>
  <c r="B1772" i="4"/>
  <c r="B1753" i="4"/>
  <c r="B1745" i="4"/>
  <c r="B1729" i="4"/>
  <c r="B1716" i="4"/>
  <c r="B1686" i="4"/>
  <c r="B1683" i="4"/>
  <c r="B1676" i="4"/>
  <c r="B1665" i="4"/>
  <c r="B1658" i="4"/>
  <c r="B1633" i="4"/>
  <c r="B1623" i="4"/>
  <c r="B1581" i="4"/>
  <c r="B1563" i="4"/>
  <c r="B1549" i="4"/>
  <c r="B1540" i="4"/>
  <c r="B1531" i="4"/>
  <c r="B1516" i="4"/>
  <c r="B1500" i="4"/>
  <c r="B1491" i="4"/>
  <c r="B1486" i="4"/>
  <c r="B1481" i="4"/>
  <c r="B1476" i="4"/>
  <c r="B1424" i="4"/>
  <c r="B1410" i="4"/>
  <c r="B1405" i="4"/>
  <c r="B1369" i="4"/>
  <c r="B1366" i="4"/>
  <c r="B1345" i="4"/>
  <c r="B1320" i="4"/>
  <c r="B1302" i="4"/>
  <c r="B1283" i="4"/>
  <c r="B1280" i="4"/>
  <c r="B1246" i="4"/>
  <c r="B1240" i="4"/>
  <c r="B1235" i="4"/>
  <c r="B1232" i="4"/>
  <c r="B1227" i="4"/>
  <c r="B1224" i="4"/>
  <c r="B1192" i="4"/>
  <c r="B1182" i="4"/>
  <c r="B1169" i="4"/>
  <c r="B1163" i="4"/>
  <c r="B1160" i="4"/>
  <c r="B1142" i="4"/>
  <c r="B1097" i="4"/>
  <c r="B1094" i="4"/>
  <c r="B1086" i="4"/>
  <c r="B1081" i="4"/>
  <c r="B1687" i="4"/>
  <c r="B1671" i="4"/>
  <c r="B1661" i="4"/>
  <c r="B1629" i="4"/>
  <c r="B1614" i="4"/>
  <c r="B1609" i="4"/>
  <c r="B1602" i="4"/>
  <c r="B1580" i="4"/>
  <c r="B1548" i="4"/>
  <c r="B1541" i="4"/>
  <c r="B1533" i="4"/>
  <c r="B1517" i="4"/>
  <c r="B1477" i="4"/>
  <c r="B1469" i="4"/>
  <c r="B1430" i="4"/>
  <c r="B1409" i="4"/>
  <c r="B1404" i="4"/>
  <c r="B1367" i="4"/>
  <c r="B1364" i="4"/>
  <c r="B1357" i="4"/>
  <c r="B1349" i="4"/>
  <c r="B1325" i="4"/>
  <c r="B1316" i="4"/>
  <c r="B1298" i="4"/>
  <c r="B1284" i="4"/>
  <c r="B1269" i="4"/>
  <c r="B1247" i="4"/>
  <c r="B1244" i="4"/>
  <c r="B1236" i="4"/>
  <c r="B1228" i="4"/>
  <c r="B1221" i="4"/>
  <c r="B1180" i="4"/>
  <c r="B1170" i="4"/>
  <c r="B1162" i="4"/>
  <c r="B1141" i="4"/>
  <c r="B1098" i="4"/>
  <c r="B1093" i="4"/>
  <c r="B1087" i="4"/>
  <c r="B1084" i="4"/>
  <c r="B1080" i="4"/>
  <c r="B1017" i="4"/>
  <c r="B1014" i="4"/>
  <c r="B1006" i="4"/>
  <c r="B1001" i="4"/>
  <c r="B998" i="4"/>
  <c r="B948" i="4"/>
  <c r="B933" i="4"/>
  <c r="B930" i="4"/>
  <c r="B922" i="4"/>
  <c r="B917" i="4"/>
  <c r="B881" i="4"/>
  <c r="B847" i="4"/>
  <c r="B843" i="4"/>
  <c r="B825" i="4"/>
  <c r="B809" i="4"/>
  <c r="B779" i="4"/>
  <c r="B765" i="4"/>
  <c r="B761" i="4"/>
  <c r="B757" i="4"/>
  <c r="B752" i="4"/>
  <c r="B700" i="4"/>
  <c r="B688" i="4"/>
  <c r="B683" i="4"/>
  <c r="B652" i="4"/>
  <c r="B633" i="4"/>
  <c r="B602" i="4"/>
  <c r="B583" i="4"/>
  <c r="B533" i="4"/>
  <c r="B525" i="4"/>
  <c r="B512" i="4"/>
  <c r="B504" i="4"/>
  <c r="B484" i="4"/>
  <c r="B479" i="4"/>
  <c r="B468" i="4"/>
  <c r="B1077" i="4"/>
  <c r="B1028" i="4"/>
  <c r="B1012" i="4"/>
  <c r="B1002" i="4"/>
  <c r="B988" i="4"/>
  <c r="B949" i="4"/>
  <c r="B921" i="4"/>
  <c r="B918" i="4"/>
  <c r="B884" i="4"/>
  <c r="B874" i="4"/>
  <c r="B862" i="4"/>
  <c r="B846" i="4"/>
  <c r="B842" i="4"/>
  <c r="B828" i="4"/>
  <c r="B795" i="4"/>
  <c r="B767" i="4"/>
  <c r="B762" i="4"/>
  <c r="B754" i="4"/>
  <c r="B751" i="4"/>
  <c r="B727" i="4"/>
  <c r="B704" i="4"/>
  <c r="B701" i="4"/>
  <c r="B693" i="4"/>
  <c r="B677" i="4"/>
  <c r="B653" i="4"/>
  <c r="B642" i="4"/>
  <c r="B630" i="4"/>
  <c r="B603" i="4"/>
  <c r="B590" i="4"/>
  <c r="B582" i="4"/>
  <c r="B561" i="4"/>
  <c r="B553" i="4"/>
  <c r="B534" i="4"/>
  <c r="B502" i="4"/>
  <c r="B485" i="4"/>
  <c r="B450" i="4"/>
  <c r="B446" i="4"/>
  <c r="B443" i="4"/>
  <c r="B408" i="4"/>
  <c r="B385" i="4"/>
  <c r="B377" i="4"/>
  <c r="B362" i="4"/>
  <c r="B341" i="4"/>
  <c r="B325" i="4"/>
  <c r="B320" i="4"/>
  <c r="B295" i="4"/>
  <c r="B276" i="4"/>
  <c r="B273" i="4"/>
  <c r="B235" i="4"/>
  <c r="B228" i="4"/>
  <c r="B218" i="4"/>
  <c r="B199" i="4"/>
  <c r="B179" i="4"/>
  <c r="B167" i="4"/>
  <c r="B156" i="4"/>
  <c r="B131" i="4"/>
  <c r="B120" i="4"/>
  <c r="B47" i="4"/>
  <c r="B33" i="4"/>
  <c r="B451" i="4"/>
  <c r="B447" i="4"/>
  <c r="B442" i="4"/>
  <c r="B407" i="4"/>
  <c r="B381" i="4"/>
  <c r="B376" i="4"/>
  <c r="B357" i="4"/>
  <c r="B345" i="4"/>
  <c r="B322" i="4"/>
  <c r="B298" i="4"/>
  <c r="B293" i="4"/>
  <c r="B272" i="4"/>
  <c r="B237" i="4"/>
  <c r="B217" i="4"/>
  <c r="B200" i="4"/>
  <c r="B197" i="4"/>
  <c r="B138" i="4"/>
  <c r="B129" i="4"/>
  <c r="B121" i="4"/>
  <c r="B104" i="4"/>
  <c r="B80" i="4"/>
  <c r="B75" i="4"/>
  <c r="B60" i="4"/>
  <c r="B37" i="4"/>
  <c r="B22" i="4"/>
  <c r="B5996" i="4"/>
  <c r="B5992" i="4"/>
  <c r="B5988" i="4"/>
  <c r="B5984" i="4"/>
  <c r="B5980" i="4"/>
  <c r="B5976" i="4"/>
  <c r="B5972" i="4"/>
  <c r="B5968" i="4"/>
  <c r="B5964" i="4"/>
  <c r="B5960" i="4"/>
  <c r="B5956" i="4"/>
  <c r="B5952" i="4"/>
  <c r="B5948" i="4"/>
  <c r="B5944" i="4"/>
  <c r="B5940" i="4"/>
  <c r="B5936" i="4"/>
  <c r="B5932" i="4"/>
  <c r="B5928" i="4"/>
  <c r="B5924" i="4"/>
  <c r="B5920" i="4"/>
  <c r="B5916" i="4"/>
  <c r="B5912" i="4"/>
  <c r="B5908" i="4"/>
  <c r="B5904" i="4"/>
  <c r="B5900" i="4"/>
  <c r="B5896" i="4"/>
  <c r="B5892" i="4"/>
  <c r="B5888" i="4"/>
  <c r="B5884" i="4"/>
  <c r="B5880" i="4"/>
  <c r="B5876" i="4"/>
  <c r="B5872" i="4"/>
  <c r="B5868" i="4"/>
  <c r="B5864" i="4"/>
  <c r="B5860" i="4"/>
  <c r="B5856" i="4"/>
  <c r="B5852" i="4"/>
  <c r="B5848" i="4"/>
  <c r="B5844" i="4"/>
  <c r="B5840" i="4"/>
  <c r="B5836" i="4"/>
  <c r="B5832" i="4"/>
  <c r="B5828" i="4"/>
  <c r="B5824" i="4"/>
  <c r="B5820" i="4"/>
  <c r="B5816" i="4"/>
  <c r="B5812" i="4"/>
  <c r="B5808" i="4"/>
  <c r="B5804" i="4"/>
  <c r="B5800" i="4"/>
  <c r="B5796" i="4"/>
  <c r="B5792" i="4"/>
  <c r="B5788" i="4"/>
  <c r="B5784" i="4"/>
  <c r="B5780" i="4"/>
  <c r="B5776" i="4"/>
  <c r="B5772" i="4"/>
  <c r="B5768" i="4"/>
  <c r="B5764" i="4"/>
  <c r="B5760" i="4"/>
  <c r="B5756" i="4"/>
  <c r="B5752" i="4"/>
  <c r="B5748" i="4"/>
  <c r="B5744" i="4"/>
  <c r="B5740" i="4"/>
  <c r="B5736" i="4"/>
  <c r="B5732" i="4"/>
  <c r="B5728" i="4"/>
  <c r="B5724" i="4"/>
  <c r="B5720" i="4"/>
  <c r="B5716" i="4"/>
  <c r="B5712" i="4"/>
  <c r="B5708" i="4"/>
  <c r="B5704" i="4"/>
  <c r="B5700" i="4"/>
  <c r="B5696" i="4"/>
  <c r="B5692" i="4"/>
  <c r="B5688" i="4"/>
  <c r="B5684" i="4"/>
  <c r="B5680" i="4"/>
  <c r="B5676" i="4"/>
  <c r="B5672" i="4"/>
  <c r="B5668" i="4"/>
  <c r="B5664" i="4"/>
  <c r="B5660" i="4"/>
  <c r="B5656" i="4"/>
  <c r="B5652" i="4"/>
  <c r="B5648" i="4"/>
  <c r="B5644" i="4"/>
  <c r="B5640" i="4"/>
  <c r="B5636" i="4"/>
  <c r="B5632" i="4"/>
  <c r="B5628" i="4"/>
  <c r="B5624" i="4"/>
  <c r="B5620" i="4"/>
  <c r="B5616" i="4"/>
  <c r="B5612" i="4"/>
  <c r="B5608" i="4"/>
  <c r="B5604" i="4"/>
  <c r="B5600" i="4"/>
  <c r="B5596" i="4"/>
  <c r="B5592" i="4"/>
  <c r="B5588" i="4"/>
  <c r="B5584" i="4"/>
  <c r="B5580" i="4"/>
  <c r="B5576" i="4"/>
  <c r="B5572" i="4"/>
  <c r="B5568" i="4"/>
  <c r="B5564" i="4"/>
  <c r="B5560" i="4"/>
  <c r="B5556" i="4"/>
  <c r="B5552" i="4"/>
  <c r="B5548" i="4"/>
  <c r="B5544" i="4"/>
  <c r="B5540" i="4"/>
  <c r="B5536" i="4"/>
  <c r="B5532" i="4"/>
  <c r="B5528" i="4"/>
  <c r="B5524" i="4"/>
  <c r="B5520" i="4"/>
  <c r="B5516" i="4"/>
  <c r="B5512" i="4"/>
  <c r="B5508" i="4"/>
  <c r="B5504" i="4"/>
  <c r="B5500" i="4"/>
  <c r="B5496" i="4"/>
  <c r="B5492" i="4"/>
  <c r="B5488" i="4"/>
  <c r="B5484" i="4"/>
  <c r="B5480" i="4"/>
  <c r="B5476" i="4"/>
  <c r="B5472" i="4"/>
  <c r="B5468" i="4"/>
  <c r="B5464" i="4"/>
  <c r="B5460" i="4"/>
  <c r="B5456" i="4"/>
  <c r="B5452" i="4"/>
  <c r="B5448" i="4"/>
  <c r="B5444" i="4"/>
  <c r="B5440" i="4"/>
  <c r="B5436" i="4"/>
  <c r="B5432" i="4"/>
  <c r="B5428" i="4"/>
  <c r="B5424" i="4"/>
  <c r="B5420" i="4"/>
  <c r="B5416" i="4"/>
  <c r="B5412" i="4"/>
  <c r="B5408" i="4"/>
  <c r="B5404" i="4"/>
  <c r="B5400" i="4"/>
  <c r="B5396" i="4"/>
  <c r="B5392" i="4"/>
  <c r="B5388" i="4"/>
  <c r="B5384" i="4"/>
  <c r="B5380" i="4"/>
  <c r="B5376" i="4"/>
  <c r="B5372" i="4"/>
  <c r="B5368" i="4"/>
  <c r="B5364" i="4"/>
  <c r="B5360" i="4"/>
  <c r="B5356" i="4"/>
  <c r="B5352" i="4"/>
  <c r="B5348" i="4"/>
  <c r="B5344" i="4"/>
  <c r="B5340" i="4"/>
  <c r="B5336" i="4"/>
  <c r="B5332" i="4"/>
  <c r="B5328" i="4"/>
  <c r="B5318" i="4"/>
  <c r="B5314" i="4"/>
  <c r="B5298" i="4"/>
  <c r="B5294" i="4"/>
  <c r="B5286" i="4"/>
  <c r="B5282" i="4"/>
  <c r="B5278" i="4"/>
  <c r="B5274" i="4"/>
  <c r="B5270" i="4"/>
  <c r="B5266" i="4"/>
  <c r="B5262" i="4"/>
  <c r="B5258" i="4"/>
  <c r="B5254" i="4"/>
  <c r="B5250" i="4"/>
  <c r="B5246" i="4"/>
  <c r="B5242" i="4"/>
  <c r="B5236" i="4"/>
  <c r="B5230" i="4"/>
  <c r="B5226" i="4"/>
  <c r="B5222" i="4"/>
  <c r="B5218" i="4"/>
  <c r="B5214" i="4"/>
  <c r="B5210" i="4"/>
  <c r="B5206" i="4"/>
  <c r="B5200" i="4"/>
  <c r="B5196" i="4"/>
  <c r="B5192" i="4"/>
  <c r="B5188" i="4"/>
  <c r="B5184" i="4"/>
  <c r="B5180" i="4"/>
  <c r="B5170" i="4"/>
  <c r="B5154" i="4"/>
  <c r="B5150" i="4"/>
  <c r="B5146" i="4"/>
  <c r="B5138" i="4"/>
  <c r="B5128" i="4"/>
  <c r="B5124" i="4"/>
  <c r="B5102" i="4"/>
  <c r="B5084" i="4"/>
  <c r="B5074" i="4"/>
  <c r="B5070" i="4"/>
  <c r="B5056" i="4"/>
  <c r="B5048" i="4"/>
  <c r="B5044" i="4"/>
  <c r="B5038" i="4"/>
  <c r="B5024" i="4"/>
  <c r="B5004" i="4"/>
  <c r="B4998" i="4"/>
  <c r="B4990" i="4"/>
  <c r="B4986" i="4"/>
  <c r="B4974" i="4"/>
  <c r="B4964" i="4"/>
  <c r="B4956" i="4"/>
  <c r="B4950" i="4"/>
  <c r="B4946" i="4"/>
  <c r="B4938" i="4"/>
  <c r="B4932" i="4"/>
  <c r="B4924" i="4"/>
  <c r="B4920" i="4"/>
  <c r="B5997" i="4"/>
  <c r="B5993" i="4"/>
  <c r="B5989" i="4"/>
  <c r="B5985" i="4"/>
  <c r="B5981" i="4"/>
  <c r="B5977" i="4"/>
  <c r="B5973" i="4"/>
  <c r="B5969" i="4"/>
  <c r="B5965" i="4"/>
  <c r="B5961" i="4"/>
  <c r="B5957" i="4"/>
  <c r="B5953" i="4"/>
  <c r="B5949" i="4"/>
  <c r="B5945" i="4"/>
  <c r="B5941" i="4"/>
  <c r="B5937" i="4"/>
  <c r="B5933" i="4"/>
  <c r="B5929" i="4"/>
  <c r="B5925" i="4"/>
  <c r="B5921" i="4"/>
  <c r="B5917" i="4"/>
  <c r="B5913" i="4"/>
  <c r="B5909" i="4"/>
  <c r="B5905" i="4"/>
  <c r="B5901" i="4"/>
  <c r="B5897" i="4"/>
  <c r="B5893" i="4"/>
  <c r="B5889" i="4"/>
  <c r="B5885" i="4"/>
  <c r="B5881" i="4"/>
  <c r="B5877" i="4"/>
  <c r="B5873" i="4"/>
  <c r="B5869" i="4"/>
  <c r="B5865" i="4"/>
  <c r="B5861" i="4"/>
  <c r="B5857" i="4"/>
  <c r="B5853" i="4"/>
  <c r="B5849" i="4"/>
  <c r="B5845" i="4"/>
  <c r="B5841" i="4"/>
  <c r="B5837" i="4"/>
  <c r="B5833" i="4"/>
  <c r="B5829" i="4"/>
  <c r="B5825" i="4"/>
  <c r="B5821" i="4"/>
  <c r="B5817" i="4"/>
  <c r="B5813" i="4"/>
  <c r="B5809" i="4"/>
  <c r="B5805" i="4"/>
  <c r="B5801" i="4"/>
  <c r="B5797" i="4"/>
  <c r="B5793" i="4"/>
  <c r="B5789" i="4"/>
  <c r="B5785" i="4"/>
  <c r="B5781" i="4"/>
  <c r="B5777" i="4"/>
  <c r="B5773" i="4"/>
  <c r="B5769" i="4"/>
  <c r="B5765" i="4"/>
  <c r="B5761" i="4"/>
  <c r="B5757" i="4"/>
  <c r="B5753" i="4"/>
  <c r="B5749" i="4"/>
  <c r="B5745" i="4"/>
  <c r="B5741" i="4"/>
  <c r="B5737" i="4"/>
  <c r="B5733" i="4"/>
  <c r="B5729" i="4"/>
  <c r="B5725" i="4"/>
  <c r="B5721" i="4"/>
  <c r="B5717" i="4"/>
  <c r="B5713" i="4"/>
  <c r="B5709" i="4"/>
  <c r="B5705" i="4"/>
  <c r="B5701" i="4"/>
  <c r="B5697" i="4"/>
  <c r="B5693" i="4"/>
  <c r="B5689" i="4"/>
  <c r="B5685" i="4"/>
  <c r="B5681" i="4"/>
  <c r="B5677" i="4"/>
  <c r="B5673" i="4"/>
  <c r="B5669" i="4"/>
  <c r="B5665" i="4"/>
  <c r="B5661" i="4"/>
  <c r="B5657" i="4"/>
  <c r="B5653" i="4"/>
  <c r="B5649" i="4"/>
  <c r="B5645" i="4"/>
  <c r="B5641" i="4"/>
  <c r="B5637" i="4"/>
  <c r="B5633" i="4"/>
  <c r="B5629" i="4"/>
  <c r="B5625" i="4"/>
  <c r="B5621" i="4"/>
  <c r="B5617" i="4"/>
  <c r="B5613" i="4"/>
  <c r="B5609" i="4"/>
  <c r="B5605" i="4"/>
  <c r="B5601" i="4"/>
  <c r="B5597" i="4"/>
  <c r="B5593" i="4"/>
  <c r="B5589" i="4"/>
  <c r="B5585" i="4"/>
  <c r="B5581" i="4"/>
  <c r="B5577" i="4"/>
  <c r="B5573" i="4"/>
  <c r="B5569" i="4"/>
  <c r="B5565" i="4"/>
  <c r="B5561" i="4"/>
  <c r="B5557" i="4"/>
  <c r="B5553" i="4"/>
  <c r="B5549" i="4"/>
  <c r="B5545" i="4"/>
  <c r="B5541" i="4"/>
  <c r="B5537" i="4"/>
  <c r="B5533" i="4"/>
  <c r="B5529" i="4"/>
  <c r="B5525" i="4"/>
  <c r="B5521" i="4"/>
  <c r="B5517" i="4"/>
  <c r="B5513" i="4"/>
  <c r="B5509" i="4"/>
  <c r="B5505" i="4"/>
  <c r="B5501" i="4"/>
  <c r="B5497" i="4"/>
  <c r="B5493" i="4"/>
  <c r="B5489" i="4"/>
  <c r="B5485" i="4"/>
  <c r="B5481" i="4"/>
  <c r="B5477" i="4"/>
  <c r="B5473" i="4"/>
  <c r="B5469" i="4"/>
  <c r="B5465" i="4"/>
  <c r="B5461" i="4"/>
  <c r="B5457" i="4"/>
  <c r="B5453" i="4"/>
  <c r="B5449" i="4"/>
  <c r="B5445" i="4"/>
  <c r="B5441" i="4"/>
  <c r="B5437" i="4"/>
  <c r="B5433" i="4"/>
  <c r="B5429" i="4"/>
  <c r="B5425" i="4"/>
  <c r="B5421" i="4"/>
  <c r="B5417" i="4"/>
  <c r="B5413" i="4"/>
  <c r="B5409" i="4"/>
  <c r="B5405" i="4"/>
  <c r="B5401" i="4"/>
  <c r="B5397" i="4"/>
  <c r="B5393" i="4"/>
  <c r="B5389" i="4"/>
  <c r="B5385" i="4"/>
  <c r="B5381" i="4"/>
  <c r="B5377" i="4"/>
  <c r="B5373" i="4"/>
  <c r="B5369" i="4"/>
  <c r="B5365" i="4"/>
  <c r="B5361" i="4"/>
  <c r="B5357" i="4"/>
  <c r="B5353" i="4"/>
  <c r="B5349" i="4"/>
  <c r="B5345" i="4"/>
  <c r="B5341" i="4"/>
  <c r="B5337" i="4"/>
  <c r="B5333" i="4"/>
  <c r="B5329" i="4"/>
  <c r="B5325" i="4"/>
  <c r="B5315" i="4"/>
  <c r="B5299" i="4"/>
  <c r="B5295" i="4"/>
  <c r="B5287" i="4"/>
  <c r="B5283" i="4"/>
  <c r="B5279" i="4"/>
  <c r="B5275" i="4"/>
  <c r="B5271" i="4"/>
  <c r="B5267" i="4"/>
  <c r="B5263" i="4"/>
  <c r="B5257" i="4"/>
  <c r="B5253" i="4"/>
  <c r="B5249" i="4"/>
  <c r="B5245" i="4"/>
  <c r="B5241" i="4"/>
  <c r="B5233" i="4"/>
  <c r="B5229" i="4"/>
  <c r="B5225" i="4"/>
  <c r="B5219" i="4"/>
  <c r="B5215" i="4"/>
  <c r="B5211" i="4"/>
  <c r="B5207" i="4"/>
  <c r="B5203" i="4"/>
  <c r="B5199" i="4"/>
  <c r="B5195" i="4"/>
  <c r="B5191" i="4"/>
  <c r="B5185" i="4"/>
  <c r="B5181" i="4"/>
  <c r="B5173" i="4"/>
  <c r="B5163" i="4"/>
  <c r="B5149" i="4"/>
  <c r="B5145" i="4"/>
  <c r="B5137" i="4"/>
  <c r="B5129" i="4"/>
  <c r="B5125" i="4"/>
  <c r="B5121" i="4"/>
  <c r="B5091" i="4"/>
  <c r="B5083" i="4"/>
  <c r="B5079" i="4"/>
  <c r="B5071" i="4"/>
  <c r="B5049" i="4"/>
  <c r="B5045" i="4"/>
  <c r="B5041" i="4"/>
  <c r="B5037" i="4"/>
  <c r="B5019" i="4"/>
  <c r="B5009" i="4"/>
  <c r="B5001" i="4"/>
  <c r="B4997" i="4"/>
  <c r="B4987" i="4"/>
  <c r="B4975" i="4"/>
  <c r="B4959" i="4"/>
  <c r="B4949" i="4"/>
  <c r="B4945" i="4"/>
  <c r="B4941" i="4"/>
  <c r="B4931" i="4"/>
  <c r="B4921" i="4"/>
  <c r="B4898" i="4"/>
  <c r="B4894" i="4"/>
  <c r="B4888" i="4"/>
  <c r="B4874" i="4"/>
  <c r="B4870" i="4"/>
  <c r="B4856" i="4"/>
  <c r="B4852" i="4"/>
  <c r="B4838" i="4"/>
  <c r="B4834" i="4"/>
  <c r="B4822" i="4"/>
  <c r="B4818" i="4"/>
  <c r="B4814" i="4"/>
  <c r="B4784" i="4"/>
  <c r="B4762" i="4"/>
  <c r="B4746" i="4"/>
  <c r="B4706" i="4"/>
  <c r="B4682" i="4"/>
  <c r="B4666" i="4"/>
  <c r="B4650" i="4"/>
  <c r="B4634" i="4"/>
  <c r="B4610" i="4"/>
  <c r="B4570" i="4"/>
  <c r="B4530" i="4"/>
  <c r="B4466" i="4"/>
  <c r="B4450" i="4"/>
  <c r="B4402" i="4"/>
  <c r="B4386" i="4"/>
  <c r="B4290" i="4"/>
  <c r="B4266" i="4"/>
  <c r="B4218" i="4"/>
  <c r="B4202" i="4"/>
  <c r="B4162" i="4"/>
  <c r="B4098" i="4"/>
  <c r="B4066" i="4"/>
  <c r="B4042" i="4"/>
  <c r="B4026" i="4"/>
  <c r="B4002" i="4"/>
  <c r="B3986" i="4"/>
  <c r="B3962" i="4"/>
  <c r="B3930" i="4"/>
  <c r="B3906" i="4"/>
  <c r="B3890" i="4"/>
  <c r="B3866" i="4"/>
  <c r="B3842" i="4"/>
  <c r="B3826" i="4"/>
  <c r="B3794" i="4"/>
  <c r="B3778" i="4"/>
  <c r="B3746" i="4"/>
  <c r="B3690" i="4"/>
  <c r="B3674" i="4"/>
  <c r="B3618" i="4"/>
  <c r="B3594" i="4"/>
  <c r="B3554" i="4"/>
  <c r="B3514" i="4"/>
  <c r="B3474" i="4"/>
  <c r="B3442" i="4"/>
  <c r="B3384" i="4"/>
  <c r="B3308" i="4"/>
  <c r="B3284" i="4"/>
  <c r="B3268" i="4"/>
  <c r="B3228" i="4"/>
  <c r="B3212" i="4"/>
  <c r="B3148" i="4"/>
  <c r="B3080" i="4"/>
  <c r="B3000" i="4"/>
  <c r="B2906" i="4"/>
  <c r="B2874" i="4"/>
  <c r="B2850" i="4"/>
  <c r="B2834" i="4"/>
  <c r="B2770" i="4"/>
  <c r="B2738" i="4"/>
  <c r="B2714" i="4"/>
  <c r="B2690" i="4"/>
  <c r="B2658" i="4"/>
  <c r="B2634" i="4"/>
  <c r="B2562" i="4"/>
  <c r="B2522" i="4"/>
  <c r="B2498" i="4"/>
  <c r="B2458" i="4"/>
  <c r="B2434" i="4"/>
  <c r="B2386" i="4"/>
  <c r="B2362" i="4"/>
  <c r="B2322" i="4"/>
  <c r="B2274" i="4"/>
  <c r="B2250" i="4"/>
  <c r="B2202" i="4"/>
  <c r="B2186" i="4"/>
  <c r="B2130" i="4"/>
  <c r="B2098" i="4"/>
  <c r="B2074" i="4"/>
  <c r="B2042" i="4"/>
  <c r="B2002" i="4"/>
  <c r="B1938" i="4"/>
  <c r="B1850" i="4"/>
  <c r="B1834" i="4"/>
  <c r="B1794" i="4"/>
  <c r="B1738" i="4"/>
  <c r="B1710" i="4"/>
  <c r="B1620" i="4"/>
  <c r="B1592" i="4"/>
  <c r="B1576" i="4"/>
  <c r="B1552" i="4"/>
  <c r="B1510" i="4"/>
  <c r="B1470" i="4"/>
  <c r="B1418" i="4"/>
  <c r="B1394" i="4"/>
  <c r="B1355" i="4"/>
  <c r="B1323" i="4"/>
  <c r="B1299" i="4"/>
  <c r="B1275" i="4"/>
  <c r="B1259" i="4"/>
  <c r="B1219" i="4"/>
  <c r="B1195" i="4"/>
  <c r="B1139" i="4"/>
  <c r="B1123" i="4"/>
  <c r="B1099" i="4"/>
  <c r="B1051" i="4"/>
  <c r="B1035" i="4"/>
  <c r="B987" i="4"/>
  <c r="B963" i="4"/>
  <c r="B903" i="4"/>
  <c r="B786" i="4"/>
  <c r="B670" i="4"/>
  <c r="B638" i="4"/>
  <c r="B612" i="4"/>
  <c r="B456" i="4"/>
  <c r="B382" i="4"/>
  <c r="B244" i="4"/>
  <c r="B224" i="4"/>
  <c r="B204" i="4"/>
  <c r="B114" i="4"/>
  <c r="B42" i="4"/>
  <c r="B4903" i="4"/>
  <c r="B4889" i="4"/>
  <c r="B4877" i="4"/>
  <c r="B4869" i="4"/>
  <c r="B4857" i="4"/>
  <c r="B4837" i="4"/>
  <c r="B4831" i="4"/>
  <c r="B4821" i="4"/>
  <c r="B4817" i="4"/>
  <c r="B4813" i="4"/>
  <c r="B4789" i="4"/>
  <c r="B4783" i="4"/>
  <c r="B4777" i="4"/>
  <c r="B4767" i="4"/>
  <c r="B4734" i="4"/>
  <c r="B4718" i="4"/>
  <c r="B4702" i="4"/>
  <c r="B4686" i="4"/>
  <c r="B4670" i="4"/>
  <c r="B4654" i="4"/>
  <c r="B4638" i="4"/>
  <c r="B4622" i="4"/>
  <c r="B4582" i="4"/>
  <c r="B4534" i="4"/>
  <c r="B4462" i="4"/>
  <c r="B4422" i="4"/>
  <c r="B4406" i="4"/>
  <c r="B4382" i="4"/>
  <c r="B4342" i="4"/>
  <c r="B4302" i="4"/>
  <c r="B4286" i="4"/>
  <c r="B4246" i="4"/>
  <c r="B4222" i="4"/>
  <c r="B4206" i="4"/>
  <c r="B4182" i="4"/>
  <c r="B4158" i="4"/>
  <c r="B4126" i="4"/>
  <c r="B4086" i="4"/>
  <c r="B4062" i="4"/>
  <c r="B4014" i="4"/>
  <c r="B3998" i="4"/>
  <c r="B3982" i="4"/>
  <c r="B3966" i="4"/>
  <c r="B3950" i="4"/>
  <c r="B3934" i="4"/>
  <c r="B3910" i="4"/>
  <c r="B3886" i="4"/>
  <c r="B3854" i="4"/>
  <c r="B3798" i="4"/>
  <c r="B3750" i="4"/>
  <c r="B3734" i="4"/>
  <c r="B3686" i="4"/>
  <c r="B3622" i="4"/>
  <c r="B3598" i="4"/>
  <c r="B3526" i="4"/>
  <c r="B3470" i="4"/>
  <c r="B3438" i="4"/>
  <c r="B3388" i="4"/>
  <c r="B3320" i="4"/>
  <c r="B3272" i="4"/>
  <c r="B3248" i="4"/>
  <c r="B3192" i="4"/>
  <c r="B3112" i="4"/>
  <c r="B3074" i="4"/>
  <c r="B3040" i="4"/>
  <c r="B3022" i="4"/>
  <c r="B2950" i="4"/>
  <c r="B2918" i="4"/>
  <c r="B2902" i="4"/>
  <c r="B2838" i="4"/>
  <c r="B2806" i="4"/>
  <c r="B2758" i="4"/>
  <c r="B2734" i="4"/>
  <c r="B2702" i="4"/>
  <c r="B2670" i="4"/>
  <c r="B2614" i="4"/>
  <c r="B2582" i="4"/>
  <c r="B2558" i="4"/>
  <c r="B2518" i="4"/>
  <c r="B2502" i="4"/>
  <c r="B2454" i="4"/>
  <c r="B2438" i="4"/>
  <c r="B2366" i="4"/>
  <c r="B2310" i="4"/>
  <c r="B2294" i="4"/>
  <c r="B2262" i="4"/>
  <c r="B2198" i="4"/>
  <c r="B2166" i="4"/>
  <c r="B2126" i="4"/>
  <c r="B2030" i="4"/>
  <c r="B2006" i="4"/>
  <c r="B1982" i="4"/>
  <c r="B1942" i="4"/>
  <c r="B1910" i="4"/>
  <c r="B1870" i="4"/>
  <c r="B1854" i="4"/>
  <c r="B1822" i="4"/>
  <c r="B1790" i="4"/>
  <c r="B1774" i="4"/>
  <c r="B1706" i="4"/>
  <c r="B1640" i="4"/>
  <c r="B1564" i="4"/>
  <c r="B1438" i="4"/>
  <c r="B1398" i="4"/>
  <c r="B1351" i="4"/>
  <c r="B1303" i="4"/>
  <c r="B1263" i="4"/>
  <c r="B1231" i="4"/>
  <c r="B1215" i="4"/>
  <c r="B1135" i="4"/>
  <c r="B1111" i="4"/>
  <c r="B1071" i="4"/>
  <c r="B1023" i="4"/>
  <c r="B945" i="4"/>
  <c r="B891" i="4"/>
  <c r="B772" i="4"/>
  <c r="B720" i="4"/>
  <c r="B608" i="4"/>
  <c r="B558" i="4"/>
  <c r="B526" i="4"/>
  <c r="B476" i="4"/>
  <c r="B404" i="4"/>
  <c r="B370" i="4"/>
  <c r="B302" i="4"/>
  <c r="B284" i="4"/>
  <c r="B136" i="4"/>
  <c r="B124" i="4"/>
  <c r="B82" i="4"/>
  <c r="B4745" i="4"/>
  <c r="B4729" i="4"/>
  <c r="B4717" i="4"/>
  <c r="B4709" i="4"/>
  <c r="B4701" i="4"/>
  <c r="B4689" i="4"/>
  <c r="B4681" i="4"/>
  <c r="B4673" i="4"/>
  <c r="B4661" i="4"/>
  <c r="B4653" i="4"/>
  <c r="B4641" i="4"/>
  <c r="B4633" i="4"/>
  <c r="B4625" i="4"/>
  <c r="B4609" i="4"/>
  <c r="B4593" i="4"/>
  <c r="B4573" i="4"/>
  <c r="B4537" i="4"/>
  <c r="B4525" i="4"/>
  <c r="B4489" i="4"/>
  <c r="B4473" i="4"/>
  <c r="B4441" i="4"/>
  <c r="B4409" i="4"/>
  <c r="B4401" i="4"/>
  <c r="B4385" i="4"/>
  <c r="B4349" i="4"/>
  <c r="B4333" i="4"/>
  <c r="B4325" i="4"/>
  <c r="B4293" i="4"/>
  <c r="B4273" i="4"/>
  <c r="B4261" i="4"/>
  <c r="B4221" i="4"/>
  <c r="B4201" i="4"/>
  <c r="B4161" i="4"/>
  <c r="B4141" i="4"/>
  <c r="B4129" i="4"/>
  <c r="B4097" i="4"/>
  <c r="B4085" i="4"/>
  <c r="B4065" i="4"/>
  <c r="B4049" i="4"/>
  <c r="B4041" i="4"/>
  <c r="B4029" i="4"/>
  <c r="B4013" i="4"/>
  <c r="B4005" i="4"/>
  <c r="B3997" i="4"/>
  <c r="B3989" i="4"/>
  <c r="B3981" i="4"/>
  <c r="B3973" i="4"/>
  <c r="B3965" i="4"/>
  <c r="B3957" i="4"/>
  <c r="B3941" i="4"/>
  <c r="B3933" i="4"/>
  <c r="B3917" i="4"/>
  <c r="B3909" i="4"/>
  <c r="B3897" i="4"/>
  <c r="B3889" i="4"/>
  <c r="B3869" i="4"/>
  <c r="B3861" i="4"/>
  <c r="B3841" i="4"/>
  <c r="B3825" i="4"/>
  <c r="B3805" i="4"/>
  <c r="B3797" i="4"/>
  <c r="B3785" i="4"/>
  <c r="B3761" i="4"/>
  <c r="B3741" i="4"/>
  <c r="B3733" i="4"/>
  <c r="B3697" i="4"/>
  <c r="B3685" i="4"/>
  <c r="B3673" i="4"/>
  <c r="B3645" i="4"/>
  <c r="B3617" i="4"/>
  <c r="B3597" i="4"/>
  <c r="B3573" i="4"/>
  <c r="B3557" i="4"/>
  <c r="B3509" i="4"/>
  <c r="B3477" i="4"/>
  <c r="B3469" i="4"/>
  <c r="B3437" i="4"/>
  <c r="B3396" i="4"/>
  <c r="B3371" i="4"/>
  <c r="B3363" i="4"/>
  <c r="B3351" i="4"/>
  <c r="B3347" i="4"/>
  <c r="B3311" i="4"/>
  <c r="B3287" i="4"/>
  <c r="B3271" i="4"/>
  <c r="B3227" i="4"/>
  <c r="B3211" i="4"/>
  <c r="B3159" i="4"/>
  <c r="B3147" i="4"/>
  <c r="B3131" i="4"/>
  <c r="B3115" i="4"/>
  <c r="B3091" i="4"/>
  <c r="B3087" i="4"/>
  <c r="B3052" i="4"/>
  <c r="B3039" i="4"/>
  <c r="B3015" i="4"/>
  <c r="B2999" i="4"/>
  <c r="B2964" i="4"/>
  <c r="B2955" i="4"/>
  <c r="B2940" i="4"/>
  <c r="B2928" i="4"/>
  <c r="B2919" i="4"/>
  <c r="B2912" i="4"/>
  <c r="B2903" i="4"/>
  <c r="B2899" i="4"/>
  <c r="B2887" i="4"/>
  <c r="B2879" i="4"/>
  <c r="B2864" i="4"/>
  <c r="B2855" i="4"/>
  <c r="B2851" i="4"/>
  <c r="B2847" i="4"/>
  <c r="B2836" i="4"/>
  <c r="B2832" i="4"/>
  <c r="B2812" i="4"/>
  <c r="B2808" i="4"/>
  <c r="B2804" i="4"/>
  <c r="B2792" i="4"/>
  <c r="B2776" i="4"/>
  <c r="B2771" i="4"/>
  <c r="B2764" i="4"/>
  <c r="B2756" i="4"/>
  <c r="B2740" i="4"/>
  <c r="B2732" i="4"/>
  <c r="B2728" i="4"/>
  <c r="B2723" i="4"/>
  <c r="B2719" i="4"/>
  <c r="B2715" i="4"/>
  <c r="B2711" i="4"/>
  <c r="B2703" i="4"/>
  <c r="B2699" i="4"/>
  <c r="B2695" i="4"/>
  <c r="B2691" i="4"/>
  <c r="B2687" i="4"/>
  <c r="B2672" i="4"/>
  <c r="B2668" i="4"/>
  <c r="B2664" i="4"/>
  <c r="B2660" i="4"/>
  <c r="B2651" i="4"/>
  <c r="B2643" i="4"/>
  <c r="B2635" i="4"/>
  <c r="B2631" i="4"/>
  <c r="B2615" i="4"/>
  <c r="B2603" i="4"/>
  <c r="B2596" i="4"/>
  <c r="B2588" i="4"/>
  <c r="B2584" i="4"/>
  <c r="B2580" i="4"/>
  <c r="B2559" i="4"/>
  <c r="B2539" i="4"/>
  <c r="B2535" i="4"/>
  <c r="B2524" i="4"/>
  <c r="B2511" i="4"/>
  <c r="B2507" i="4"/>
  <c r="B2503" i="4"/>
  <c r="B2488" i="4"/>
  <c r="B2471" i="4"/>
  <c r="B2456" i="4"/>
  <c r="B2447" i="4"/>
  <c r="B2439" i="4"/>
  <c r="B2435" i="4"/>
  <c r="B2428" i="4"/>
  <c r="B2424" i="4"/>
  <c r="B2411" i="4"/>
  <c r="B2399" i="4"/>
  <c r="B2387" i="4"/>
  <c r="B2383" i="4"/>
  <c r="B2376" i="4"/>
  <c r="B2371" i="4"/>
  <c r="B2367" i="4"/>
  <c r="B2363" i="4"/>
  <c r="B2320" i="4"/>
  <c r="B2312" i="4"/>
  <c r="B2303" i="4"/>
  <c r="B2295" i="4"/>
  <c r="B2275" i="4"/>
  <c r="B2267" i="4"/>
  <c r="B2263" i="4"/>
  <c r="B2252" i="4"/>
  <c r="B2248" i="4"/>
  <c r="B2227" i="4"/>
  <c r="B2219" i="4"/>
  <c r="B2211" i="4"/>
  <c r="B2199" i="4"/>
  <c r="B2191" i="4"/>
  <c r="B2183" i="4"/>
  <c r="B2171" i="4"/>
  <c r="B2167" i="4"/>
  <c r="B2139" i="4"/>
  <c r="B2132" i="4"/>
  <c r="B2124" i="4"/>
  <c r="B2104" i="4"/>
  <c r="B2095" i="4"/>
  <c r="B2091" i="4"/>
  <c r="B2072" i="4"/>
  <c r="B2068" i="4"/>
  <c r="B2059" i="4"/>
  <c r="B2051" i="4"/>
  <c r="B2028" i="4"/>
  <c r="B2015" i="4"/>
  <c r="B2000" i="4"/>
  <c r="B1991" i="4"/>
  <c r="B1968" i="4"/>
  <c r="B1952" i="4"/>
  <c r="B1948" i="4"/>
  <c r="B1940" i="4"/>
  <c r="B1935" i="4"/>
  <c r="B1931" i="4"/>
  <c r="B1896" i="4"/>
  <c r="B1887" i="4"/>
  <c r="B1879" i="4"/>
  <c r="B1867" i="4"/>
  <c r="B1860" i="4"/>
  <c r="B1843" i="4"/>
  <c r="B1839" i="4"/>
  <c r="B1831" i="4"/>
  <c r="B1823" i="4"/>
  <c r="B1803" i="4"/>
  <c r="B1799" i="4"/>
  <c r="B1791" i="4"/>
  <c r="B1776" i="4"/>
  <c r="B1771" i="4"/>
  <c r="B1759" i="4"/>
  <c r="B1748" i="4"/>
  <c r="B1735" i="4"/>
  <c r="B1727" i="4"/>
  <c r="B1723" i="4"/>
  <c r="B1714" i="4"/>
  <c r="B1711" i="4"/>
  <c r="B1707" i="4"/>
  <c r="B1672" i="4"/>
  <c r="B1662" i="4"/>
  <c r="B1642" i="4"/>
  <c r="B1638" i="4"/>
  <c r="B1618" i="4"/>
  <c r="B1601" i="4"/>
  <c r="B1585" i="4"/>
  <c r="B1577" i="4"/>
  <c r="B1566" i="4"/>
  <c r="B1558" i="4"/>
  <c r="B1553" i="4"/>
  <c r="B1520" i="4"/>
  <c r="B1511" i="4"/>
  <c r="B1503" i="4"/>
  <c r="B1495" i="4"/>
  <c r="B1459" i="4"/>
  <c r="B1440" i="4"/>
  <c r="B1420" i="4"/>
  <c r="B1411" i="4"/>
  <c r="B1400" i="4"/>
  <c r="B1396" i="4"/>
  <c r="B1389" i="4"/>
  <c r="B1385" i="4"/>
  <c r="B1380" i="4"/>
  <c r="B1376" i="4"/>
  <c r="B1352" i="4"/>
  <c r="B1337" i="4"/>
  <c r="B1329" i="4"/>
  <c r="B1313" i="4"/>
  <c r="B1300" i="4"/>
  <c r="B1292" i="4"/>
  <c r="B1277" i="4"/>
  <c r="B1273" i="4"/>
  <c r="B1260" i="4"/>
  <c r="B1256" i="4"/>
  <c r="B1252" i="4"/>
  <c r="B1248" i="4"/>
  <c r="B1213" i="4"/>
  <c r="B1209" i="4"/>
  <c r="B1197" i="4"/>
  <c r="B1189" i="4"/>
  <c r="B1185" i="4"/>
  <c r="B1165" i="4"/>
  <c r="B1156" i="4"/>
  <c r="B1140" i="4"/>
  <c r="B1133" i="4"/>
  <c r="B1125" i="4"/>
  <c r="B1121" i="4"/>
  <c r="B1117" i="4"/>
  <c r="B1112" i="4"/>
  <c r="B1108" i="4"/>
  <c r="B1104" i="4"/>
  <c r="B1100" i="4"/>
  <c r="B1049" i="4"/>
  <c r="B1045" i="4"/>
  <c r="B1040" i="4"/>
  <c r="B1036" i="4"/>
  <c r="B1025" i="4"/>
  <c r="B1021" i="4"/>
  <c r="B997" i="4"/>
  <c r="B989" i="4"/>
  <c r="B984" i="4"/>
  <c r="B969" i="4"/>
  <c r="B964" i="4"/>
  <c r="B960" i="4"/>
  <c r="B954" i="4"/>
  <c r="B943" i="4"/>
  <c r="B939" i="4"/>
  <c r="B909" i="4"/>
  <c r="B904" i="4"/>
  <c r="B893" i="4"/>
  <c r="B889" i="4"/>
  <c r="B886" i="4"/>
  <c r="B872" i="4"/>
  <c r="B868" i="4"/>
  <c r="B850" i="4"/>
  <c r="B840" i="4"/>
  <c r="B832" i="4"/>
  <c r="B816" i="4"/>
  <c r="B804" i="4"/>
  <c r="B800" i="4"/>
  <c r="B792" i="4"/>
  <c r="B787" i="4"/>
  <c r="B783" i="4"/>
  <c r="B777" i="4"/>
  <c r="B773" i="4"/>
  <c r="B747" i="4"/>
  <c r="B736" i="4"/>
  <c r="B728" i="4"/>
  <c r="B722" i="4"/>
  <c r="B718" i="4"/>
  <c r="B713" i="4"/>
  <c r="B707" i="4"/>
  <c r="B679" i="4"/>
  <c r="B671" i="4"/>
  <c r="B655" i="4"/>
  <c r="B648" i="4"/>
  <c r="B639" i="4"/>
  <c r="B621" i="4"/>
  <c r="B617" i="4"/>
  <c r="B598" i="4"/>
  <c r="B570" i="4"/>
  <c r="B564" i="4"/>
  <c r="B548" i="4"/>
  <c r="B527" i="4"/>
  <c r="B500" i="4"/>
  <c r="B496" i="4"/>
  <c r="B491" i="4"/>
  <c r="B464" i="4"/>
  <c r="B459" i="4"/>
  <c r="B419" i="4"/>
  <c r="B412" i="4"/>
  <c r="B396" i="4"/>
  <c r="B391" i="4"/>
  <c r="B384" i="4"/>
  <c r="B372" i="4"/>
  <c r="B364" i="4"/>
  <c r="B348" i="4"/>
  <c r="B332" i="4"/>
  <c r="B327" i="4"/>
  <c r="B300" i="4"/>
  <c r="B282" i="4"/>
  <c r="B278" i="4"/>
  <c r="B242" i="4"/>
  <c r="B234" i="4"/>
  <c r="B226" i="4"/>
  <c r="B211" i="4"/>
  <c r="B184" i="4"/>
  <c r="B140" i="4"/>
  <c r="B135" i="4"/>
  <c r="B116" i="4"/>
  <c r="B112" i="4"/>
  <c r="B108" i="4"/>
  <c r="B83" i="4"/>
  <c r="B63" i="4"/>
  <c r="B39" i="4"/>
  <c r="B24" i="4"/>
  <c r="B4747" i="4"/>
  <c r="B4740" i="4"/>
  <c r="B4732" i="4"/>
  <c r="B4728" i="4"/>
  <c r="B4724" i="4"/>
  <c r="B4719" i="4"/>
  <c r="B4711" i="4"/>
  <c r="B4707" i="4"/>
  <c r="B4703" i="4"/>
  <c r="B4699" i="4"/>
  <c r="B4695" i="4"/>
  <c r="B4687" i="4"/>
  <c r="B4683" i="4"/>
  <c r="B4679" i="4"/>
  <c r="B4675" i="4"/>
  <c r="B4667" i="4"/>
  <c r="B4663" i="4"/>
  <c r="B4659" i="4"/>
  <c r="B4655" i="4"/>
  <c r="B4651" i="4"/>
  <c r="B4647" i="4"/>
  <c r="B4643" i="4"/>
  <c r="B4639" i="4"/>
  <c r="B4635" i="4"/>
  <c r="B4631" i="4"/>
  <c r="B4627" i="4"/>
  <c r="B4623" i="4"/>
  <c r="B4616" i="4"/>
  <c r="B4603" i="4"/>
  <c r="B4599" i="4"/>
  <c r="B4595" i="4"/>
  <c r="B4591" i="4"/>
  <c r="B4584" i="4"/>
  <c r="B4579" i="4"/>
  <c r="B4575" i="4"/>
  <c r="B4571" i="4"/>
  <c r="B4555" i="4"/>
  <c r="B4536" i="4"/>
  <c r="B4528" i="4"/>
  <c r="B4524" i="4"/>
  <c r="B4520" i="4"/>
  <c r="B4499" i="4"/>
  <c r="B4495" i="4"/>
  <c r="B4487" i="4"/>
  <c r="B4479" i="4"/>
  <c r="B4463" i="4"/>
  <c r="B4451" i="4"/>
  <c r="B4427" i="4"/>
  <c r="B4407" i="4"/>
  <c r="B4403" i="4"/>
  <c r="B4399" i="4"/>
  <c r="B4388" i="4"/>
  <c r="B4384" i="4"/>
  <c r="B4363" i="4"/>
  <c r="B4355" i="4"/>
  <c r="B4347" i="4"/>
  <c r="B4328" i="4"/>
  <c r="B4307" i="4"/>
  <c r="B4296" i="4"/>
  <c r="B4292" i="4"/>
  <c r="B4284" i="4"/>
  <c r="B4275" i="4"/>
  <c r="B4264" i="4"/>
  <c r="B4260" i="4"/>
  <c r="B4236" i="4"/>
  <c r="B4223" i="4"/>
  <c r="B4207" i="4"/>
  <c r="B4203" i="4"/>
  <c r="B4199" i="4"/>
  <c r="B4179" i="4"/>
  <c r="B4167" i="4"/>
  <c r="B4156" i="4"/>
  <c r="B4143" i="4"/>
  <c r="B4131" i="4"/>
  <c r="B4115" i="4"/>
  <c r="B4111" i="4"/>
  <c r="B4095" i="4"/>
  <c r="B4083" i="4"/>
  <c r="B4071" i="4"/>
  <c r="B4063" i="4"/>
  <c r="B4059" i="4"/>
  <c r="B4051" i="4"/>
  <c r="B4044" i="4"/>
  <c r="B4040" i="4"/>
  <c r="B4032" i="4"/>
  <c r="B4028" i="4"/>
  <c r="B4020" i="4"/>
  <c r="B4015" i="4"/>
  <c r="B4011" i="4"/>
  <c r="B4007" i="4"/>
  <c r="B4003" i="4"/>
  <c r="B3999" i="4"/>
  <c r="B3995" i="4"/>
  <c r="B3991" i="4"/>
  <c r="B3987" i="4"/>
  <c r="B3983" i="4"/>
  <c r="B3979" i="4"/>
  <c r="B3975" i="4"/>
  <c r="B3967" i="4"/>
  <c r="B3963" i="4"/>
  <c r="B3959" i="4"/>
  <c r="B3955" i="4"/>
  <c r="B3951" i="4"/>
  <c r="B3944" i="4"/>
  <c r="B3939" i="4"/>
  <c r="B3935" i="4"/>
  <c r="B3931" i="4"/>
  <c r="B3927" i="4"/>
  <c r="B3919" i="4"/>
  <c r="B3915" i="4"/>
  <c r="B3911" i="4"/>
  <c r="B3907" i="4"/>
  <c r="B3903" i="4"/>
  <c r="B3899" i="4"/>
  <c r="B3888" i="4"/>
  <c r="B3880" i="4"/>
  <c r="B3871" i="4"/>
  <c r="B3867" i="4"/>
  <c r="B3859" i="4"/>
  <c r="B3855" i="4"/>
  <c r="B3835" i="4"/>
  <c r="B3827" i="4"/>
  <c r="B3808" i="4"/>
  <c r="B3800" i="4"/>
  <c r="B3796" i="4"/>
  <c r="B3787" i="4"/>
  <c r="B3783" i="4"/>
  <c r="B3779" i="4"/>
  <c r="B3763" i="4"/>
  <c r="B3751" i="4"/>
  <c r="B3747" i="4"/>
  <c r="B3735" i="4"/>
  <c r="B3712" i="4"/>
  <c r="B3696" i="4"/>
  <c r="B3692" i="4"/>
  <c r="B3683" i="4"/>
  <c r="B3679" i="4"/>
  <c r="B3675" i="4"/>
  <c r="B3671" i="4"/>
  <c r="B3667" i="4"/>
  <c r="B3636" i="4"/>
  <c r="B3631" i="4"/>
  <c r="B3616" i="4"/>
  <c r="B3600" i="4"/>
  <c r="B3595" i="4"/>
  <c r="B3587" i="4"/>
  <c r="B3583" i="4"/>
  <c r="B3572" i="4"/>
  <c r="B3564" i="4"/>
  <c r="B3559" i="4"/>
  <c r="B3555" i="4"/>
  <c r="B3535" i="4"/>
  <c r="B3523" i="4"/>
  <c r="B3495" i="4"/>
  <c r="B3475" i="4"/>
  <c r="B3471" i="4"/>
  <c r="B3456" i="4"/>
  <c r="B3444" i="4"/>
  <c r="B3439" i="4"/>
  <c r="B3420" i="4"/>
  <c r="B3404" i="4"/>
  <c r="B3399" i="4"/>
  <c r="B3393" i="4"/>
  <c r="B3385" i="4"/>
  <c r="B3370" i="4"/>
  <c r="B3364" i="4"/>
  <c r="B3360" i="4"/>
  <c r="B3345" i="4"/>
  <c r="B3325" i="4"/>
  <c r="B3314" i="4"/>
  <c r="B3309" i="4"/>
  <c r="B3302" i="4"/>
  <c r="B3290" i="4"/>
  <c r="B3286" i="4"/>
  <c r="B3274" i="4"/>
  <c r="B3270" i="4"/>
  <c r="B3266" i="4"/>
  <c r="B3254" i="4"/>
  <c r="B3242" i="4"/>
  <c r="B3229" i="4"/>
  <c r="B3225" i="4"/>
  <c r="B3221" i="4"/>
  <c r="B3217" i="4"/>
  <c r="B3213" i="4"/>
  <c r="B3194" i="4"/>
  <c r="B3189" i="4"/>
  <c r="B3181" i="4"/>
  <c r="B3177" i="4"/>
  <c r="B3169" i="4"/>
  <c r="B3157" i="4"/>
  <c r="B3133" i="4"/>
  <c r="B3129" i="4"/>
  <c r="B3121" i="4"/>
  <c r="B3114" i="4"/>
  <c r="B3110" i="4"/>
  <c r="B3081" i="4"/>
  <c r="B3073" i="4"/>
  <c r="B3065" i="4"/>
  <c r="B3037" i="4"/>
  <c r="B3021" i="4"/>
  <c r="B3010" i="4"/>
  <c r="B3001" i="4"/>
  <c r="B2953" i="4"/>
  <c r="B2941" i="4"/>
  <c r="B2921" i="4"/>
  <c r="B2905" i="4"/>
  <c r="B2897" i="4"/>
  <c r="B2865" i="4"/>
  <c r="B2849" i="4"/>
  <c r="B2837" i="4"/>
  <c r="B2829" i="4"/>
  <c r="B2805" i="4"/>
  <c r="B2777" i="4"/>
  <c r="B2757" i="4"/>
  <c r="B2737" i="4"/>
  <c r="B2721" i="4"/>
  <c r="B2713" i="4"/>
  <c r="B2701" i="4"/>
  <c r="B2693" i="4"/>
  <c r="B2677" i="4"/>
  <c r="B2661" i="4"/>
  <c r="B2645" i="4"/>
  <c r="B2633" i="4"/>
  <c r="B2613" i="4"/>
  <c r="B2589" i="4"/>
  <c r="B2569" i="4"/>
  <c r="B2557" i="4"/>
  <c r="B2537" i="4"/>
  <c r="B2521" i="4"/>
  <c r="B2505" i="4"/>
  <c r="B2497" i="4"/>
  <c r="B2477" i="4"/>
  <c r="B2457" i="4"/>
  <c r="B2449" i="4"/>
  <c r="B2437" i="4"/>
  <c r="B2425" i="4"/>
  <c r="B2405" i="4"/>
  <c r="B2385" i="4"/>
  <c r="B2369" i="4"/>
  <c r="B2361" i="4"/>
  <c r="B2321" i="4"/>
  <c r="B2301" i="4"/>
  <c r="B2289" i="4"/>
  <c r="B2265" i="4"/>
  <c r="B2249" i="4"/>
  <c r="B2221" i="4"/>
  <c r="B2193" i="4"/>
  <c r="B2185" i="4"/>
  <c r="B2165" i="4"/>
  <c r="B2133" i="4"/>
  <c r="B2109" i="4"/>
  <c r="B2089" i="4"/>
  <c r="B2061" i="4"/>
  <c r="B2033" i="4"/>
  <c r="B2009" i="4"/>
  <c r="B2001" i="4"/>
  <c r="B1993" i="4"/>
  <c r="B1949" i="4"/>
  <c r="B1933" i="4"/>
  <c r="B1897" i="4"/>
  <c r="B1865" i="4"/>
  <c r="B1841" i="4"/>
  <c r="B1829" i="4"/>
  <c r="B1821" i="4"/>
  <c r="B1777" i="4"/>
  <c r="B1757" i="4"/>
  <c r="B1733" i="4"/>
  <c r="B1721" i="4"/>
  <c r="B1713" i="4"/>
  <c r="B1705" i="4"/>
  <c r="B1673" i="4"/>
  <c r="B1655" i="4"/>
  <c r="B1647" i="4"/>
  <c r="B1619" i="4"/>
  <c r="B1603" i="4"/>
  <c r="B1571" i="4"/>
  <c r="B1551" i="4"/>
  <c r="B1513" i="4"/>
  <c r="B1460" i="4"/>
  <c r="B1449" i="4"/>
  <c r="B1437" i="4"/>
  <c r="B1401" i="4"/>
  <c r="B1393" i="4"/>
  <c r="B1378" i="4"/>
  <c r="B1346" i="4"/>
  <c r="B1334" i="4"/>
  <c r="B1318" i="4"/>
  <c r="B1290" i="4"/>
  <c r="B1274" i="4"/>
  <c r="B1266" i="4"/>
  <c r="B1258" i="4"/>
  <c r="B1250" i="4"/>
  <c r="B1206" i="4"/>
  <c r="B1190" i="4"/>
  <c r="B1166" i="4"/>
  <c r="B1134" i="4"/>
  <c r="B1118" i="4"/>
  <c r="B1106" i="4"/>
  <c r="B1070" i="4"/>
  <c r="B1058" i="4"/>
  <c r="B1046" i="4"/>
  <c r="B1030" i="4"/>
  <c r="B1022" i="4"/>
  <c r="B970" i="4"/>
  <c r="B962" i="4"/>
  <c r="B947" i="4"/>
  <c r="B940" i="4"/>
  <c r="B908" i="4"/>
  <c r="B898" i="4"/>
  <c r="B887" i="4"/>
  <c r="B883" i="4"/>
  <c r="B875" i="4"/>
  <c r="B869" i="4"/>
  <c r="B865" i="4"/>
  <c r="B851" i="4"/>
  <c r="B833" i="4"/>
  <c r="B817" i="4"/>
  <c r="B797" i="4"/>
  <c r="B782" i="4"/>
  <c r="B778" i="4"/>
  <c r="B774" i="4"/>
  <c r="B744" i="4"/>
  <c r="B733" i="4"/>
  <c r="B729" i="4"/>
  <c r="B708" i="4"/>
  <c r="B703" i="4"/>
  <c r="B697" i="4"/>
  <c r="B669" i="4"/>
  <c r="B631" i="4"/>
  <c r="B619" i="4"/>
  <c r="B599" i="4"/>
  <c r="B565" i="4"/>
  <c r="B541" i="4"/>
  <c r="B518" i="4"/>
  <c r="B498" i="4"/>
  <c r="B493" i="4"/>
  <c r="B469" i="4"/>
  <c r="B465" i="4"/>
  <c r="B461" i="4"/>
  <c r="B457" i="4"/>
  <c r="B453" i="4"/>
  <c r="B418" i="4"/>
  <c r="B405" i="4"/>
  <c r="B401" i="4"/>
  <c r="B394" i="4"/>
  <c r="B390" i="4"/>
  <c r="B366" i="4"/>
  <c r="B334" i="4"/>
  <c r="B330" i="4"/>
  <c r="B321" i="4"/>
  <c r="B301" i="4"/>
  <c r="B291" i="4"/>
  <c r="B280" i="4"/>
  <c r="B256" i="4"/>
  <c r="B227" i="4"/>
  <c r="B221" i="4"/>
  <c r="B205" i="4"/>
  <c r="B185" i="4"/>
  <c r="B161" i="4"/>
  <c r="B141" i="4"/>
  <c r="B134" i="4"/>
  <c r="B125" i="4"/>
  <c r="B109" i="4"/>
  <c r="B105" i="4"/>
  <c r="B73" i="4"/>
  <c r="B53" i="4"/>
  <c r="B41" i="4"/>
  <c r="B25" i="4"/>
  <c r="B5998" i="4"/>
  <c r="B5994" i="4"/>
  <c r="B5990" i="4"/>
  <c r="B5986" i="4"/>
  <c r="B5982" i="4"/>
  <c r="B5978" i="4"/>
  <c r="B5974" i="4"/>
  <c r="B5970" i="4"/>
  <c r="B5966" i="4"/>
  <c r="B5962" i="4"/>
  <c r="B5958" i="4"/>
  <c r="B5954" i="4"/>
  <c r="B5950" i="4"/>
  <c r="B5946" i="4"/>
  <c r="B5942" i="4"/>
  <c r="B5938" i="4"/>
  <c r="B5934" i="4"/>
  <c r="B5930" i="4"/>
  <c r="B5926" i="4"/>
  <c r="B5922" i="4"/>
  <c r="B5918" i="4"/>
  <c r="B5914" i="4"/>
  <c r="B5910" i="4"/>
  <c r="B5906" i="4"/>
  <c r="B5902" i="4"/>
  <c r="B5898" i="4"/>
  <c r="B5894" i="4"/>
  <c r="B5890" i="4"/>
  <c r="B5886" i="4"/>
  <c r="B5882" i="4"/>
  <c r="B5878" i="4"/>
  <c r="B5874" i="4"/>
  <c r="B5870" i="4"/>
  <c r="B5866" i="4"/>
  <c r="B5862" i="4"/>
  <c r="B5858" i="4"/>
  <c r="B5854" i="4"/>
  <c r="B5850" i="4"/>
  <c r="B5846" i="4"/>
  <c r="B5842" i="4"/>
  <c r="B5838" i="4"/>
  <c r="B5834" i="4"/>
  <c r="B5830" i="4"/>
  <c r="B5826" i="4"/>
  <c r="B5822" i="4"/>
  <c r="B5818" i="4"/>
  <c r="B5814" i="4"/>
  <c r="B5810" i="4"/>
  <c r="B5806" i="4"/>
  <c r="B5802" i="4"/>
  <c r="B5798" i="4"/>
  <c r="B5794" i="4"/>
  <c r="B5790" i="4"/>
  <c r="B5786" i="4"/>
  <c r="B5782" i="4"/>
  <c r="B5778" i="4"/>
  <c r="B5774" i="4"/>
  <c r="B5770" i="4"/>
  <c r="B5766" i="4"/>
  <c r="B5762" i="4"/>
  <c r="B5758" i="4"/>
  <c r="B5754" i="4"/>
  <c r="B5750" i="4"/>
  <c r="B5746" i="4"/>
  <c r="B5742" i="4"/>
  <c r="B5738" i="4"/>
  <c r="B5734" i="4"/>
  <c r="B5730" i="4"/>
  <c r="B5726" i="4"/>
  <c r="B5722" i="4"/>
  <c r="B5718" i="4"/>
  <c r="B5714" i="4"/>
  <c r="B5710" i="4"/>
  <c r="B5706" i="4"/>
  <c r="B5702" i="4"/>
  <c r="B5698" i="4"/>
  <c r="B5694" i="4"/>
  <c r="B5690" i="4"/>
  <c r="B5686" i="4"/>
  <c r="B5682" i="4"/>
  <c r="B5678" i="4"/>
  <c r="B5674" i="4"/>
  <c r="B5670" i="4"/>
  <c r="B5666" i="4"/>
  <c r="B5662" i="4"/>
  <c r="B5658" i="4"/>
  <c r="B5654" i="4"/>
  <c r="B5650" i="4"/>
  <c r="B5646" i="4"/>
  <c r="B5642" i="4"/>
  <c r="B5638" i="4"/>
  <c r="B5634" i="4"/>
  <c r="B5630" i="4"/>
  <c r="B5626" i="4"/>
  <c r="B5622" i="4"/>
  <c r="B5618" i="4"/>
  <c r="B5614" i="4"/>
  <c r="B5610" i="4"/>
  <c r="B5606" i="4"/>
  <c r="B5602" i="4"/>
  <c r="B5598" i="4"/>
  <c r="B5594" i="4"/>
  <c r="B5590" i="4"/>
  <c r="B5586" i="4"/>
  <c r="B5582" i="4"/>
  <c r="B5578" i="4"/>
  <c r="B5574" i="4"/>
  <c r="B5570" i="4"/>
  <c r="B5566" i="4"/>
  <c r="B5562" i="4"/>
  <c r="B5558" i="4"/>
  <c r="B5554" i="4"/>
  <c r="B5550" i="4"/>
  <c r="B5546" i="4"/>
  <c r="B5542" i="4"/>
  <c r="B5538" i="4"/>
  <c r="B5534" i="4"/>
  <c r="B5530" i="4"/>
  <c r="B5526" i="4"/>
  <c r="B5522" i="4"/>
  <c r="B5518" i="4"/>
  <c r="B5514" i="4"/>
  <c r="B5510" i="4"/>
  <c r="B5506" i="4"/>
  <c r="B5502" i="4"/>
  <c r="B5498" i="4"/>
  <c r="B5494" i="4"/>
  <c r="B5490" i="4"/>
  <c r="B5486" i="4"/>
  <c r="B5482" i="4"/>
  <c r="B5478" i="4"/>
  <c r="B5474" i="4"/>
  <c r="B5470" i="4"/>
  <c r="B5466" i="4"/>
  <c r="B5462" i="4"/>
  <c r="B5458" i="4"/>
  <c r="B5454" i="4"/>
  <c r="B5450" i="4"/>
  <c r="B5446" i="4"/>
  <c r="B5442" i="4"/>
  <c r="B5438" i="4"/>
  <c r="B5434" i="4"/>
  <c r="B5430" i="4"/>
  <c r="B5426" i="4"/>
  <c r="B5422" i="4"/>
  <c r="B5418" i="4"/>
  <c r="B5414" i="4"/>
  <c r="B5410" i="4"/>
  <c r="B5406" i="4"/>
  <c r="B5402" i="4"/>
  <c r="B5398" i="4"/>
  <c r="B5394" i="4"/>
  <c r="B5390" i="4"/>
  <c r="B5386" i="4"/>
  <c r="B5382" i="4"/>
  <c r="B5378" i="4"/>
  <c r="B5374" i="4"/>
  <c r="B5370" i="4"/>
  <c r="B5366" i="4"/>
  <c r="B5362" i="4"/>
  <c r="B5358" i="4"/>
  <c r="B5354" i="4"/>
  <c r="B5350" i="4"/>
  <c r="B5346" i="4"/>
  <c r="B5342" i="4"/>
  <c r="B5338" i="4"/>
  <c r="B5334" i="4"/>
  <c r="B5330" i="4"/>
  <c r="B5320" i="4"/>
  <c r="B5316" i="4"/>
  <c r="B5306" i="4"/>
  <c r="B5296" i="4"/>
  <c r="B5288" i="4"/>
  <c r="B5284" i="4"/>
  <c r="B5280" i="4"/>
  <c r="B5276" i="4"/>
  <c r="B5272" i="4"/>
  <c r="B5268" i="4"/>
  <c r="B5264" i="4"/>
  <c r="B5260" i="4"/>
  <c r="B5256" i="4"/>
  <c r="B5252" i="4"/>
  <c r="B5248" i="4"/>
  <c r="B5244" i="4"/>
  <c r="B5240" i="4"/>
  <c r="B5232" i="4"/>
  <c r="B5228" i="4"/>
  <c r="B5224" i="4"/>
  <c r="B5220" i="4"/>
  <c r="B5216" i="4"/>
  <c r="B5212" i="4"/>
  <c r="B5208" i="4"/>
  <c r="B5204" i="4"/>
  <c r="B5198" i="4"/>
  <c r="B5194" i="4"/>
  <c r="B5190" i="4"/>
  <c r="B5186" i="4"/>
  <c r="B5182" i="4"/>
  <c r="B5172" i="4"/>
  <c r="B5168" i="4"/>
  <c r="B5152" i="4"/>
  <c r="B5148" i="4"/>
  <c r="B5142" i="4"/>
  <c r="B5136" i="4"/>
  <c r="B5126" i="4"/>
  <c r="B5122" i="4"/>
  <c r="B5092" i="4"/>
  <c r="B5082" i="4"/>
  <c r="B5072" i="4"/>
  <c r="B5060" i="4"/>
  <c r="B5052" i="4"/>
  <c r="B5046" i="4"/>
  <c r="B5040" i="4"/>
  <c r="B5036" i="4"/>
  <c r="B5012" i="4"/>
  <c r="B5000" i="4"/>
  <c r="B4992" i="4"/>
  <c r="B4988" i="4"/>
  <c r="B4984" i="4"/>
  <c r="B4972" i="4"/>
  <c r="B4958" i="4"/>
  <c r="B4952" i="4"/>
  <c r="B4948" i="4"/>
  <c r="B4940" i="4"/>
  <c r="B4936" i="4"/>
  <c r="B4928" i="4"/>
  <c r="B4922" i="4"/>
  <c r="B5999" i="4"/>
  <c r="B5995" i="4"/>
  <c r="B5991" i="4"/>
  <c r="B5987" i="4"/>
  <c r="B5983" i="4"/>
  <c r="B5979" i="4"/>
  <c r="B5975" i="4"/>
  <c r="B5971" i="4"/>
  <c r="B5967" i="4"/>
  <c r="B5963" i="4"/>
  <c r="B5959" i="4"/>
  <c r="B5955" i="4"/>
  <c r="B5951" i="4"/>
  <c r="B5947" i="4"/>
  <c r="B5943" i="4"/>
  <c r="B5939" i="4"/>
  <c r="B5935" i="4"/>
  <c r="B5931" i="4"/>
  <c r="B5927" i="4"/>
  <c r="B5923" i="4"/>
  <c r="B5919" i="4"/>
  <c r="B5915" i="4"/>
  <c r="B5911" i="4"/>
  <c r="B5907" i="4"/>
  <c r="B5903" i="4"/>
  <c r="B5899" i="4"/>
  <c r="B5895" i="4"/>
  <c r="B5891" i="4"/>
  <c r="B5887" i="4"/>
  <c r="B5883" i="4"/>
  <c r="B5879" i="4"/>
  <c r="B5875" i="4"/>
  <c r="B5871" i="4"/>
  <c r="B5867" i="4"/>
  <c r="B5863" i="4"/>
  <c r="B5859" i="4"/>
  <c r="B5855" i="4"/>
  <c r="B5851" i="4"/>
  <c r="B5847" i="4"/>
  <c r="B5843" i="4"/>
  <c r="B5839" i="4"/>
  <c r="B5835" i="4"/>
  <c r="B5831" i="4"/>
  <c r="B5827" i="4"/>
  <c r="B5823" i="4"/>
  <c r="B5819" i="4"/>
  <c r="B5815" i="4"/>
  <c r="B5811" i="4"/>
  <c r="B5807" i="4"/>
  <c r="B5803" i="4"/>
  <c r="B5799" i="4"/>
  <c r="B5795" i="4"/>
  <c r="B5791" i="4"/>
  <c r="B5787" i="4"/>
  <c r="B5783" i="4"/>
  <c r="B5779" i="4"/>
  <c r="B5775" i="4"/>
  <c r="B5771" i="4"/>
  <c r="B5767" i="4"/>
  <c r="B5763" i="4"/>
  <c r="B5759" i="4"/>
  <c r="B5755" i="4"/>
  <c r="B5751" i="4"/>
  <c r="B5747" i="4"/>
  <c r="B5743" i="4"/>
  <c r="B5739" i="4"/>
  <c r="B5735" i="4"/>
  <c r="B5731" i="4"/>
  <c r="B5727" i="4"/>
  <c r="B5723" i="4"/>
  <c r="B5719" i="4"/>
  <c r="B5715" i="4"/>
  <c r="B5711" i="4"/>
  <c r="B5707" i="4"/>
  <c r="B5703" i="4"/>
  <c r="B5699" i="4"/>
  <c r="B5695" i="4"/>
  <c r="B5691" i="4"/>
  <c r="B5687" i="4"/>
  <c r="B5683" i="4"/>
  <c r="B5679" i="4"/>
  <c r="B5675" i="4"/>
  <c r="B5671" i="4"/>
  <c r="B5667" i="4"/>
  <c r="B5663" i="4"/>
  <c r="B5659" i="4"/>
  <c r="B5655" i="4"/>
  <c r="B5651" i="4"/>
  <c r="B5647" i="4"/>
  <c r="B5643" i="4"/>
  <c r="B5639" i="4"/>
  <c r="B5635" i="4"/>
  <c r="B5631" i="4"/>
  <c r="B5627" i="4"/>
  <c r="B5623" i="4"/>
  <c r="B5619" i="4"/>
  <c r="B5615" i="4"/>
  <c r="B5611" i="4"/>
  <c r="B5607" i="4"/>
  <c r="B5603" i="4"/>
  <c r="B5599" i="4"/>
  <c r="B5595" i="4"/>
  <c r="B5591" i="4"/>
  <c r="B5587" i="4"/>
  <c r="B5583" i="4"/>
  <c r="B5579" i="4"/>
  <c r="B5575" i="4"/>
  <c r="B5571" i="4"/>
  <c r="B5567" i="4"/>
  <c r="B5563" i="4"/>
  <c r="B5559" i="4"/>
  <c r="B5555" i="4"/>
  <c r="B5551" i="4"/>
  <c r="B5547" i="4"/>
  <c r="B5543" i="4"/>
  <c r="B5539" i="4"/>
  <c r="B5535" i="4"/>
  <c r="B5531" i="4"/>
  <c r="B5527" i="4"/>
  <c r="B5523" i="4"/>
  <c r="B5519" i="4"/>
  <c r="B5515" i="4"/>
  <c r="B5511" i="4"/>
  <c r="B5507" i="4"/>
  <c r="B5503" i="4"/>
  <c r="B5499" i="4"/>
  <c r="B5495" i="4"/>
  <c r="B5491" i="4"/>
  <c r="B5487" i="4"/>
  <c r="B5483" i="4"/>
  <c r="B5479" i="4"/>
  <c r="B5475" i="4"/>
  <c r="B5471" i="4"/>
  <c r="B5467" i="4"/>
  <c r="B5463" i="4"/>
  <c r="B5459" i="4"/>
  <c r="B5455" i="4"/>
  <c r="B5451" i="4"/>
  <c r="B5447" i="4"/>
  <c r="B5443" i="4"/>
  <c r="B5439" i="4"/>
  <c r="B5435" i="4"/>
  <c r="B5431" i="4"/>
  <c r="B5427" i="4"/>
  <c r="B5423" i="4"/>
  <c r="B5419" i="4"/>
  <c r="B5415" i="4"/>
  <c r="B5411" i="4"/>
  <c r="B5407" i="4"/>
  <c r="B5403" i="4"/>
  <c r="B5399" i="4"/>
  <c r="B5395" i="4"/>
  <c r="B5391" i="4"/>
  <c r="B5387" i="4"/>
  <c r="B5383" i="4"/>
  <c r="B5379" i="4"/>
  <c r="B5375" i="4"/>
  <c r="B5371" i="4"/>
  <c r="B5367" i="4"/>
  <c r="B5363" i="4"/>
  <c r="B5359" i="4"/>
  <c r="B5355" i="4"/>
  <c r="B5351" i="4"/>
  <c r="B5347" i="4"/>
  <c r="B5343" i="4"/>
  <c r="B5339" i="4"/>
  <c r="B5335" i="4"/>
  <c r="B5331" i="4"/>
  <c r="B5327" i="4"/>
  <c r="B5321" i="4"/>
  <c r="B5305" i="4"/>
  <c r="B5297" i="4"/>
  <c r="B5293" i="4"/>
  <c r="B5285" i="4"/>
  <c r="B5281" i="4"/>
  <c r="B5277" i="4"/>
  <c r="B5273" i="4"/>
  <c r="B5269" i="4"/>
  <c r="B5265" i="4"/>
  <c r="B5259" i="4"/>
  <c r="B5255" i="4"/>
  <c r="B5251" i="4"/>
  <c r="B5247" i="4"/>
  <c r="B5243" i="4"/>
  <c r="B5235" i="4"/>
  <c r="B5231" i="4"/>
  <c r="B5227" i="4"/>
  <c r="B5223" i="4"/>
  <c r="B5217" i="4"/>
  <c r="B5213" i="4"/>
  <c r="B5209" i="4"/>
  <c r="B5205" i="4"/>
  <c r="B5201" i="4"/>
  <c r="B5197" i="4"/>
  <c r="B5193" i="4"/>
  <c r="B5189" i="4"/>
  <c r="B5183" i="4"/>
  <c r="B5179" i="4"/>
  <c r="B5169" i="4"/>
  <c r="B5151" i="4"/>
  <c r="B5147" i="4"/>
  <c r="B5143" i="4"/>
  <c r="B5135" i="4"/>
  <c r="B5127" i="4"/>
  <c r="B5123" i="4"/>
  <c r="B5103" i="4"/>
  <c r="B5085" i="4"/>
  <c r="B5081" i="4"/>
  <c r="B5073" i="4"/>
  <c r="B5051" i="4"/>
  <c r="B5047" i="4"/>
  <c r="B5043" i="4"/>
  <c r="B5039" i="4"/>
  <c r="B5021" i="4"/>
  <c r="B5013" i="4"/>
  <c r="B5007" i="4"/>
  <c r="B4999" i="4"/>
  <c r="B4989" i="4"/>
  <c r="B4985" i="4"/>
  <c r="B4973" i="4"/>
  <c r="B4951" i="4"/>
  <c r="B4947" i="4"/>
  <c r="B4943" i="4"/>
  <c r="B4939" i="4"/>
  <c r="B4923" i="4"/>
  <c r="B4906" i="4"/>
  <c r="B4896" i="4"/>
  <c r="B4890" i="4"/>
  <c r="B4876" i="4"/>
  <c r="B4872" i="4"/>
  <c r="B4868" i="4"/>
  <c r="B4854" i="4"/>
  <c r="B4844" i="4"/>
  <c r="B4836" i="4"/>
  <c r="B4828" i="4"/>
  <c r="B4820" i="4"/>
  <c r="B4816" i="4"/>
  <c r="B4792" i="4"/>
  <c r="B4782" i="4"/>
  <c r="B4760" i="4"/>
  <c r="B4722" i="4"/>
  <c r="B4698" i="4"/>
  <c r="B4674" i="4"/>
  <c r="B4658" i="4"/>
  <c r="B4642" i="4"/>
  <c r="B4626" i="4"/>
  <c r="B4602" i="4"/>
  <c r="B4538" i="4"/>
  <c r="B4522" i="4"/>
  <c r="B4458" i="4"/>
  <c r="B4442" i="4"/>
  <c r="B4394" i="4"/>
  <c r="B4354" i="4"/>
  <c r="B4274" i="4"/>
  <c r="B4242" i="4"/>
  <c r="B4210" i="4"/>
  <c r="B4194" i="4"/>
  <c r="B4130" i="4"/>
  <c r="B4082" i="4"/>
  <c r="B4050" i="4"/>
  <c r="B4034" i="4"/>
  <c r="B4010" i="4"/>
  <c r="B3994" i="4"/>
  <c r="B3978" i="4"/>
  <c r="B3938" i="4"/>
  <c r="B3914" i="4"/>
  <c r="B3898" i="4"/>
  <c r="B3882" i="4"/>
  <c r="B3858" i="4"/>
  <c r="B3834" i="4"/>
  <c r="B3810" i="4"/>
  <c r="B3786" i="4"/>
  <c r="B3762" i="4"/>
  <c r="B3698" i="4"/>
  <c r="B3682" i="4"/>
  <c r="B3626" i="4"/>
  <c r="B3610" i="4"/>
  <c r="B3570" i="4"/>
  <c r="B3538" i="4"/>
  <c r="B3498" i="4"/>
  <c r="B3466" i="4"/>
  <c r="B3418" i="4"/>
  <c r="B3324" i="4"/>
  <c r="B3300" i="4"/>
  <c r="B3276" i="4"/>
  <c r="B3244" i="4"/>
  <c r="B3220" i="4"/>
  <c r="B3180" i="4"/>
  <c r="B3132" i="4"/>
  <c r="B3064" i="4"/>
  <c r="B2930" i="4"/>
  <c r="B2898" i="4"/>
  <c r="B2866" i="4"/>
  <c r="B2842" i="4"/>
  <c r="B2810" i="4"/>
  <c r="B2754" i="4"/>
  <c r="B2730" i="4"/>
  <c r="B2706" i="4"/>
  <c r="B2682" i="4"/>
  <c r="B2642" i="4"/>
  <c r="B2594" i="4"/>
  <c r="B2538" i="4"/>
  <c r="B2506" i="4"/>
  <c r="B2490" i="4"/>
  <c r="B2450" i="4"/>
  <c r="B2426" i="4"/>
  <c r="B2370" i="4"/>
  <c r="B2346" i="4"/>
  <c r="B2298" i="4"/>
  <c r="B2258" i="4"/>
  <c r="B2210" i="4"/>
  <c r="B2194" i="4"/>
  <c r="B2138" i="4"/>
  <c r="B2106" i="4"/>
  <c r="B2090" i="4"/>
  <c r="B2058" i="4"/>
  <c r="B2026" i="4"/>
  <c r="B1962" i="4"/>
  <c r="B1866" i="4"/>
  <c r="B1842" i="4"/>
  <c r="B1802" i="4"/>
  <c r="B1778" i="4"/>
  <c r="B1722" i="4"/>
  <c r="B1652" i="4"/>
  <c r="B1600" i="4"/>
  <c r="B1584" i="4"/>
  <c r="B1568" i="4"/>
  <c r="B1534" i="4"/>
  <c r="B1494" i="4"/>
  <c r="B1442" i="4"/>
  <c r="B1402" i="4"/>
  <c r="B1379" i="4"/>
  <c r="B1347" i="4"/>
  <c r="B1315" i="4"/>
  <c r="B1291" i="4"/>
  <c r="B1267" i="4"/>
  <c r="B1251" i="4"/>
  <c r="B1211" i="4"/>
  <c r="B1187" i="4"/>
  <c r="B1131" i="4"/>
  <c r="B1107" i="4"/>
  <c r="B1075" i="4"/>
  <c r="B1043" i="4"/>
  <c r="B1011" i="4"/>
  <c r="B971" i="4"/>
  <c r="B941" i="4"/>
  <c r="B802" i="4"/>
  <c r="B716" i="4"/>
  <c r="B654" i="4"/>
  <c r="B620" i="4"/>
  <c r="B492" i="4"/>
  <c r="B388" i="4"/>
  <c r="B328" i="4"/>
  <c r="B238" i="4"/>
  <c r="B212" i="4"/>
  <c r="B148" i="4"/>
  <c r="B56" i="4"/>
  <c r="B36" i="4"/>
  <c r="B4905" i="4"/>
  <c r="B4891" i="4"/>
  <c r="B4887" i="4"/>
  <c r="B4871" i="4"/>
  <c r="B4859" i="4"/>
  <c r="B4853" i="4"/>
  <c r="B4835" i="4"/>
  <c r="B4829" i="4"/>
  <c r="B4819" i="4"/>
  <c r="B4815" i="4"/>
  <c r="B4791" i="4"/>
  <c r="B4785" i="4"/>
  <c r="B4781" i="4"/>
  <c r="B4775" i="4"/>
  <c r="B4763" i="4"/>
  <c r="B4726" i="4"/>
  <c r="B4710" i="4"/>
  <c r="B4694" i="4"/>
  <c r="B4678" i="4"/>
  <c r="B4662" i="4"/>
  <c r="B4646" i="4"/>
  <c r="B4630" i="4"/>
  <c r="B4590" i="4"/>
  <c r="B4574" i="4"/>
  <c r="B4526" i="4"/>
  <c r="B4430" i="4"/>
  <c r="B4414" i="4"/>
  <c r="B4390" i="4"/>
  <c r="B4358" i="4"/>
  <c r="B4326" i="4"/>
  <c r="B4294" i="4"/>
  <c r="B4262" i="4"/>
  <c r="B4238" i="4"/>
  <c r="B4214" i="4"/>
  <c r="B4198" i="4"/>
  <c r="B4166" i="4"/>
  <c r="B4134" i="4"/>
  <c r="B4110" i="4"/>
  <c r="B4070" i="4"/>
  <c r="B4030" i="4"/>
  <c r="B4006" i="4"/>
  <c r="B3990" i="4"/>
  <c r="B3974" i="4"/>
  <c r="B3958" i="4"/>
  <c r="B3942" i="4"/>
  <c r="B3918" i="4"/>
  <c r="B3902" i="4"/>
  <c r="B3870" i="4"/>
  <c r="B3806" i="4"/>
  <c r="B3782" i="4"/>
  <c r="B3742" i="4"/>
  <c r="B3694" i="4"/>
  <c r="B3670" i="4"/>
  <c r="B3614" i="4"/>
  <c r="B3582" i="4"/>
  <c r="B3486" i="4"/>
  <c r="B3454" i="4"/>
  <c r="B3406" i="4"/>
  <c r="B3344" i="4"/>
  <c r="B3288" i="4"/>
  <c r="B3264" i="4"/>
  <c r="B3216" i="4"/>
  <c r="B3120" i="4"/>
  <c r="B3090" i="4"/>
  <c r="B3054" i="4"/>
  <c r="B3038" i="4"/>
  <c r="B3008" i="4"/>
  <c r="B2942" i="4"/>
  <c r="B2910" i="4"/>
  <c r="B2854" i="4"/>
  <c r="B2830" i="4"/>
  <c r="B2782" i="4"/>
  <c r="B2742" i="4"/>
  <c r="B2718" i="4"/>
  <c r="B2694" i="4"/>
  <c r="B2646" i="4"/>
  <c r="B2606" i="4"/>
  <c r="B2566" i="4"/>
  <c r="B2534" i="4"/>
  <c r="B2510" i="4"/>
  <c r="B2462" i="4"/>
  <c r="B2446" i="4"/>
  <c r="B2382" i="4"/>
  <c r="B2318" i="4"/>
  <c r="B2302" i="4"/>
  <c r="B2286" i="4"/>
  <c r="B2238" i="4"/>
  <c r="B2190" i="4"/>
  <c r="B2150" i="4"/>
  <c r="B2054" i="4"/>
  <c r="B2014" i="4"/>
  <c r="B1998" i="4"/>
  <c r="B1950" i="4"/>
  <c r="B1934" i="4"/>
  <c r="B1902" i="4"/>
  <c r="B1862" i="4"/>
  <c r="B1830" i="4"/>
  <c r="B1806" i="4"/>
  <c r="B1782" i="4"/>
  <c r="B1758" i="4"/>
  <c r="B1656" i="4"/>
  <c r="B1596" i="4"/>
  <c r="B1530" i="4"/>
  <c r="B1414" i="4"/>
  <c r="B1375" i="4"/>
  <c r="B1311" i="4"/>
  <c r="B1271" i="4"/>
  <c r="B1255" i="4"/>
  <c r="B1223" i="4"/>
  <c r="B1207" i="4"/>
  <c r="B1119" i="4"/>
  <c r="B1103" i="4"/>
  <c r="B1047" i="4"/>
  <c r="B967" i="4"/>
  <c r="B899" i="4"/>
  <c r="B798" i="4"/>
  <c r="B738" i="4"/>
  <c r="B674" i="4"/>
  <c r="B600" i="4"/>
  <c r="B550" i="4"/>
  <c r="B480" i="4"/>
  <c r="B460" i="4"/>
  <c r="B392" i="4"/>
  <c r="B304" i="4"/>
  <c r="B290" i="4"/>
  <c r="B172" i="4"/>
  <c r="B126" i="4"/>
  <c r="B110" i="4"/>
  <c r="B4761" i="4"/>
  <c r="B4733" i="4"/>
  <c r="B4721" i="4"/>
  <c r="B4713" i="4"/>
  <c r="B4705" i="4"/>
  <c r="B4693" i="4"/>
  <c r="B4685" i="4"/>
  <c r="B4677" i="4"/>
  <c r="B4665" i="4"/>
  <c r="B4657" i="4"/>
  <c r="B4649" i="4"/>
  <c r="B4637" i="4"/>
  <c r="B4629" i="4"/>
  <c r="B4617" i="4"/>
  <c r="B4601" i="4"/>
  <c r="B4585" i="4"/>
  <c r="B4541" i="4"/>
  <c r="B4529" i="4"/>
  <c r="B4521" i="4"/>
  <c r="B4477" i="4"/>
  <c r="B4461" i="4"/>
  <c r="B4421" i="4"/>
  <c r="B4405" i="4"/>
  <c r="B4389" i="4"/>
  <c r="B4357" i="4"/>
  <c r="B4341" i="4"/>
  <c r="B4329" i="4"/>
  <c r="B4301" i="4"/>
  <c r="B4285" i="4"/>
  <c r="B4265" i="4"/>
  <c r="B4249" i="4"/>
  <c r="B4205" i="4"/>
  <c r="B4181" i="4"/>
  <c r="B4157" i="4"/>
  <c r="B4133" i="4"/>
  <c r="B4125" i="4"/>
  <c r="B4089" i="4"/>
  <c r="B4081" i="4"/>
  <c r="B4061" i="4"/>
  <c r="B4045" i="4"/>
  <c r="B4033" i="4"/>
  <c r="B4025" i="4"/>
  <c r="B4009" i="4"/>
  <c r="B4001" i="4"/>
  <c r="B3993" i="4"/>
  <c r="B3985" i="4"/>
  <c r="B3977" i="4"/>
  <c r="B3969" i="4"/>
  <c r="B3961" i="4"/>
  <c r="B3949" i="4"/>
  <c r="B3937" i="4"/>
  <c r="B3929" i="4"/>
  <c r="B3913" i="4"/>
  <c r="B3905" i="4"/>
  <c r="B3893" i="4"/>
  <c r="B3881" i="4"/>
  <c r="B3865" i="4"/>
  <c r="B3857" i="4"/>
  <c r="B3837" i="4"/>
  <c r="B3809" i="4"/>
  <c r="B3801" i="4"/>
  <c r="B3793" i="4"/>
  <c r="B3781" i="4"/>
  <c r="B3749" i="4"/>
  <c r="B3737" i="4"/>
  <c r="B3713" i="4"/>
  <c r="B3693" i="4"/>
  <c r="B3681" i="4"/>
  <c r="B3669" i="4"/>
  <c r="B3637" i="4"/>
  <c r="B3605" i="4"/>
  <c r="B3593" i="4"/>
  <c r="B3565" i="4"/>
  <c r="B3553" i="4"/>
  <c r="B3493" i="4"/>
  <c r="B3473" i="4"/>
  <c r="B3441" i="4"/>
  <c r="B3398" i="4"/>
  <c r="B3394" i="4"/>
  <c r="B3365" i="4"/>
  <c r="B3361" i="4"/>
  <c r="B3349" i="4"/>
  <c r="B3327" i="4"/>
  <c r="B3299" i="4"/>
  <c r="B3275" i="4"/>
  <c r="B3267" i="4"/>
  <c r="B3219" i="4"/>
  <c r="B3179" i="4"/>
  <c r="B3151" i="4"/>
  <c r="B3143" i="4"/>
  <c r="B3119" i="4"/>
  <c r="B3111" i="4"/>
  <c r="B3088" i="4"/>
  <c r="B3079" i="4"/>
  <c r="B3051" i="4"/>
  <c r="B3023" i="4"/>
  <c r="B3011" i="4"/>
  <c r="B2991" i="4"/>
  <c r="B2956" i="4"/>
  <c r="B2951" i="4"/>
  <c r="B2939" i="4"/>
  <c r="B2927" i="4"/>
  <c r="B2916" i="4"/>
  <c r="B2911" i="4"/>
  <c r="B2900" i="4"/>
  <c r="B2896" i="4"/>
  <c r="B2880" i="4"/>
  <c r="B2872" i="4"/>
  <c r="B2863" i="4"/>
  <c r="B2852" i="4"/>
  <c r="B2848" i="4"/>
  <c r="B2843" i="4"/>
  <c r="B2835" i="4"/>
  <c r="B2831" i="4"/>
  <c r="B2811" i="4"/>
  <c r="B2807" i="4"/>
  <c r="B2803" i="4"/>
  <c r="B2791" i="4"/>
  <c r="B2772" i="4"/>
  <c r="B2767" i="4"/>
  <c r="B2763" i="4"/>
  <c r="B2755" i="4"/>
  <c r="B2739" i="4"/>
  <c r="B2731" i="4"/>
  <c r="B2727" i="4"/>
  <c r="B2720" i="4"/>
  <c r="B2716" i="4"/>
  <c r="B2712" i="4"/>
  <c r="B2704" i="4"/>
  <c r="B2700" i="4"/>
  <c r="B2696" i="4"/>
  <c r="B2692" i="4"/>
  <c r="B2688" i="4"/>
  <c r="B2684" i="4"/>
  <c r="B2671" i="4"/>
  <c r="B2667" i="4"/>
  <c r="B2663" i="4"/>
  <c r="B2659" i="4"/>
  <c r="B2644" i="4"/>
  <c r="B2636" i="4"/>
  <c r="B2632" i="4"/>
  <c r="B2616" i="4"/>
  <c r="B2608" i="4"/>
  <c r="B2599" i="4"/>
  <c r="B2592" i="4"/>
  <c r="B2587" i="4"/>
  <c r="B2583" i="4"/>
  <c r="B2560" i="4"/>
  <c r="B2540" i="4"/>
  <c r="B2536" i="4"/>
  <c r="B2532" i="4"/>
  <c r="B2512" i="4"/>
  <c r="B2508" i="4"/>
  <c r="B2504" i="4"/>
  <c r="B2491" i="4"/>
  <c r="B2472" i="4"/>
  <c r="B2467" i="4"/>
  <c r="B2455" i="4"/>
  <c r="B2444" i="4"/>
  <c r="B2436" i="4"/>
  <c r="B2432" i="4"/>
  <c r="B2427" i="4"/>
  <c r="B2412" i="4"/>
  <c r="B2404" i="4"/>
  <c r="B2396" i="4"/>
  <c r="B2384" i="4"/>
  <c r="B2380" i="4"/>
  <c r="B2372" i="4"/>
  <c r="B2368" i="4"/>
  <c r="B2364" i="4"/>
  <c r="B2332" i="4"/>
  <c r="B2319" i="4"/>
  <c r="B2307" i="4"/>
  <c r="B2300" i="4"/>
  <c r="B2292" i="4"/>
  <c r="B2268" i="4"/>
  <c r="B2264" i="4"/>
  <c r="B2255" i="4"/>
  <c r="B2251" i="4"/>
  <c r="B2228" i="4"/>
  <c r="B2220" i="4"/>
  <c r="B2212" i="4"/>
  <c r="B2200" i="4"/>
  <c r="B2192" i="4"/>
  <c r="B2184" i="4"/>
  <c r="B2179" i="4"/>
  <c r="B2168" i="4"/>
  <c r="B2151" i="4"/>
  <c r="B2135" i="4"/>
  <c r="B2128" i="4"/>
  <c r="B2123" i="4"/>
  <c r="B2103" i="4"/>
  <c r="B2092" i="4"/>
  <c r="B2075" i="4"/>
  <c r="B2071" i="4"/>
  <c r="B2060" i="4"/>
  <c r="B2055" i="4"/>
  <c r="B2043" i="4"/>
  <c r="B2027" i="4"/>
  <c r="B2004" i="4"/>
  <c r="B1996" i="4"/>
  <c r="B1988" i="4"/>
  <c r="B1967" i="4"/>
  <c r="B1951" i="4"/>
  <c r="B1943" i="4"/>
  <c r="B1939" i="4"/>
  <c r="B1932" i="4"/>
  <c r="B1907" i="4"/>
  <c r="B1895" i="4"/>
  <c r="B1883" i="4"/>
  <c r="B1871" i="4"/>
  <c r="B1863" i="4"/>
  <c r="B1859" i="4"/>
  <c r="B1840" i="4"/>
  <c r="B1835" i="4"/>
  <c r="B1824" i="4"/>
  <c r="B1807" i="4"/>
  <c r="B1800" i="4"/>
  <c r="B1795" i="4"/>
  <c r="B1779" i="4"/>
  <c r="B1775" i="4"/>
  <c r="B1764" i="4"/>
  <c r="B1755" i="4"/>
  <c r="B1736" i="4"/>
  <c r="B1732" i="4"/>
  <c r="B1724" i="4"/>
  <c r="B1720" i="4"/>
  <c r="B1712" i="4"/>
  <c r="B1708" i="4"/>
  <c r="B1704" i="4"/>
  <c r="B1668" i="4"/>
  <c r="B1650" i="4"/>
  <c r="B1641" i="4"/>
  <c r="B1622" i="4"/>
  <c r="B1617" i="4"/>
  <c r="B1586" i="4"/>
  <c r="B1578" i="4"/>
  <c r="B1569" i="4"/>
  <c r="B1565" i="4"/>
  <c r="B1554" i="4"/>
  <c r="B1550" i="4"/>
  <c r="B1515" i="4"/>
  <c r="B1508" i="4"/>
  <c r="B1496" i="4"/>
  <c r="B1463" i="4"/>
  <c r="B1443" i="4"/>
  <c r="B1439" i="4"/>
  <c r="B1419" i="4"/>
  <c r="B1408" i="4"/>
  <c r="B1399" i="4"/>
  <c r="B1395" i="4"/>
  <c r="B1388" i="4"/>
  <c r="B1381" i="4"/>
  <c r="B1377" i="4"/>
  <c r="B1356" i="4"/>
  <c r="B1341" i="4"/>
  <c r="B1333" i="4"/>
  <c r="B1324" i="4"/>
  <c r="B1312" i="4"/>
  <c r="B1293" i="4"/>
  <c r="B1288" i="4"/>
  <c r="B1276" i="4"/>
  <c r="B1272" i="4"/>
  <c r="B1257" i="4"/>
  <c r="B1253" i="4"/>
  <c r="B1249" i="4"/>
  <c r="B1220" i="4"/>
  <c r="B1212" i="4"/>
  <c r="B1205" i="4"/>
  <c r="B1196" i="4"/>
  <c r="B1188" i="4"/>
  <c r="B1176" i="4"/>
  <c r="B1164" i="4"/>
  <c r="B1152" i="4"/>
  <c r="B1136" i="4"/>
  <c r="B1132" i="4"/>
  <c r="B1124" i="4"/>
  <c r="B1120" i="4"/>
  <c r="B1116" i="4"/>
  <c r="B1109" i="4"/>
  <c r="B1105" i="4"/>
  <c r="B1101" i="4"/>
  <c r="B1065" i="4"/>
  <c r="B1048" i="4"/>
  <c r="B1044" i="4"/>
  <c r="B1037" i="4"/>
  <c r="B1029" i="4"/>
  <c r="B1024" i="4"/>
  <c r="B1020" i="4"/>
  <c r="B996" i="4"/>
  <c r="B985" i="4"/>
  <c r="B972" i="4"/>
  <c r="B965" i="4"/>
  <c r="B961" i="4"/>
  <c r="B956" i="4"/>
  <c r="B946" i="4"/>
  <c r="B942" i="4"/>
  <c r="B938" i="4"/>
  <c r="B907" i="4"/>
  <c r="B897" i="4"/>
  <c r="B892" i="4"/>
  <c r="B888" i="4"/>
  <c r="B880" i="4"/>
  <c r="B870" i="4"/>
  <c r="B866" i="4"/>
  <c r="B848" i="4"/>
  <c r="B834" i="4"/>
  <c r="B818" i="4"/>
  <c r="B806" i="4"/>
  <c r="B803" i="4"/>
  <c r="B799" i="4"/>
  <c r="B788" i="4"/>
  <c r="B784" i="4"/>
  <c r="B781" i="4"/>
  <c r="B775" i="4"/>
  <c r="B750" i="4"/>
  <c r="B739" i="4"/>
  <c r="B730" i="4"/>
  <c r="B724" i="4"/>
  <c r="B721" i="4"/>
  <c r="B717" i="4"/>
  <c r="B711" i="4"/>
  <c r="B696" i="4"/>
  <c r="B672" i="4"/>
  <c r="B660" i="4"/>
  <c r="B651" i="4"/>
  <c r="B640" i="4"/>
  <c r="B622" i="4"/>
  <c r="B618" i="4"/>
  <c r="B601" i="4"/>
  <c r="B578" i="4"/>
  <c r="B566" i="4"/>
  <c r="B551" i="4"/>
  <c r="B544" i="4"/>
  <c r="B516" i="4"/>
  <c r="B499" i="4"/>
  <c r="B495" i="4"/>
  <c r="B483" i="4"/>
  <c r="B463" i="4"/>
  <c r="B455" i="4"/>
  <c r="B416" i="4"/>
  <c r="B403" i="4"/>
  <c r="B395" i="4"/>
  <c r="B387" i="4"/>
  <c r="B375" i="4"/>
  <c r="B371" i="4"/>
  <c r="B352" i="4"/>
  <c r="B343" i="4"/>
  <c r="B331" i="4"/>
  <c r="B303" i="4"/>
  <c r="B294" i="4"/>
  <c r="B281" i="4"/>
  <c r="B277" i="4"/>
  <c r="B241" i="4"/>
  <c r="B233" i="4"/>
  <c r="B225" i="4"/>
  <c r="B203" i="4"/>
  <c r="B143" i="4"/>
  <c r="B139" i="4"/>
  <c r="B132" i="4"/>
  <c r="B115" i="4"/>
  <c r="B111" i="4"/>
  <c r="B107" i="4"/>
  <c r="B71" i="4"/>
  <c r="B40" i="4"/>
  <c r="B31" i="4"/>
  <c r="B23" i="4"/>
  <c r="B4744" i="4"/>
  <c r="B4735" i="4"/>
  <c r="B4731" i="4"/>
  <c r="B4727" i="4"/>
  <c r="B4720" i="4"/>
  <c r="B4716" i="4"/>
  <c r="B4708" i="4"/>
  <c r="B4704" i="4"/>
  <c r="B4700" i="4"/>
  <c r="B4696" i="4"/>
  <c r="B4688" i="4"/>
  <c r="B4684" i="4"/>
  <c r="B4680" i="4"/>
  <c r="B4676" i="4"/>
  <c r="B4668" i="4"/>
  <c r="B4664" i="4"/>
  <c r="B4660" i="4"/>
  <c r="B4656" i="4"/>
  <c r="B4652" i="4"/>
  <c r="B4648" i="4"/>
  <c r="B4644" i="4"/>
  <c r="B4640" i="4"/>
  <c r="B4636" i="4"/>
  <c r="B4632" i="4"/>
  <c r="B4628" i="4"/>
  <c r="B4624" i="4"/>
  <c r="B4620" i="4"/>
  <c r="B4604" i="4"/>
  <c r="B4600" i="4"/>
  <c r="B4596" i="4"/>
  <c r="B4592" i="4"/>
  <c r="B4587" i="4"/>
  <c r="B4583" i="4"/>
  <c r="B4576" i="4"/>
  <c r="B4572" i="4"/>
  <c r="B4559" i="4"/>
  <c r="B4551" i="4"/>
  <c r="B4535" i="4"/>
  <c r="B4527" i="4"/>
  <c r="B4523" i="4"/>
  <c r="B4519" i="4"/>
  <c r="B4496" i="4"/>
  <c r="B4488" i="4"/>
  <c r="B4483" i="4"/>
  <c r="B4472" i="4"/>
  <c r="B4452" i="4"/>
  <c r="B4439" i="4"/>
  <c r="B4408" i="4"/>
  <c r="B4404" i="4"/>
  <c r="B4400" i="4"/>
  <c r="B4395" i="4"/>
  <c r="B4387" i="4"/>
  <c r="B4383" i="4"/>
  <c r="B4359" i="4"/>
  <c r="B4348" i="4"/>
  <c r="B4340" i="4"/>
  <c r="B4327" i="4"/>
  <c r="B4300" i="4"/>
  <c r="B4295" i="4"/>
  <c r="B4291" i="4"/>
  <c r="B4276" i="4"/>
  <c r="B4272" i="4"/>
  <c r="B4263" i="4"/>
  <c r="B4247" i="4"/>
  <c r="B4235" i="4"/>
  <c r="B4212" i="4"/>
  <c r="B4204" i="4"/>
  <c r="B4200" i="4"/>
  <c r="B4183" i="4"/>
  <c r="B4168" i="4"/>
  <c r="B4160" i="4"/>
  <c r="B4144" i="4"/>
  <c r="B4132" i="4"/>
  <c r="B4120" i="4"/>
  <c r="B4112" i="4"/>
  <c r="B4096" i="4"/>
  <c r="B4084" i="4"/>
  <c r="B4072" i="4"/>
  <c r="B4064" i="4"/>
  <c r="B4060" i="4"/>
  <c r="B4052" i="4"/>
  <c r="B4048" i="4"/>
  <c r="B4043" i="4"/>
  <c r="B4039" i="4"/>
  <c r="B4031" i="4"/>
  <c r="B4027" i="4"/>
  <c r="B4016" i="4"/>
  <c r="B4012" i="4"/>
  <c r="B4008" i="4"/>
  <c r="B4004" i="4"/>
  <c r="B4000" i="4"/>
  <c r="B3996" i="4"/>
  <c r="B3992" i="4"/>
  <c r="B3988" i="4"/>
  <c r="B3984" i="4"/>
  <c r="B3980" i="4"/>
  <c r="B3976" i="4"/>
  <c r="B3968" i="4"/>
  <c r="B3964" i="4"/>
  <c r="B3960" i="4"/>
  <c r="B3956" i="4"/>
  <c r="B3952" i="4"/>
  <c r="B3948" i="4"/>
  <c r="B3943" i="4"/>
  <c r="B3936" i="4"/>
  <c r="B3932" i="4"/>
  <c r="B3928" i="4"/>
  <c r="B3920" i="4"/>
  <c r="B3916" i="4"/>
  <c r="B3912" i="4"/>
  <c r="B3908" i="4"/>
  <c r="B3904" i="4"/>
  <c r="B3900" i="4"/>
  <c r="B3891" i="4"/>
  <c r="B3887" i="4"/>
  <c r="B3879" i="4"/>
  <c r="B3868" i="4"/>
  <c r="B3860" i="4"/>
  <c r="B3856" i="4"/>
  <c r="B3836" i="4"/>
  <c r="B3828" i="4"/>
  <c r="B3824" i="4"/>
  <c r="B3807" i="4"/>
  <c r="B3799" i="4"/>
  <c r="B3788" i="4"/>
  <c r="B3784" i="4"/>
  <c r="B3780" i="4"/>
  <c r="B3764" i="4"/>
  <c r="B3752" i="4"/>
  <c r="B3748" i="4"/>
  <c r="B3736" i="4"/>
  <c r="B3720" i="4"/>
  <c r="B3707" i="4"/>
  <c r="B3695" i="4"/>
  <c r="B3684" i="4"/>
  <c r="B3680" i="4"/>
  <c r="B3676" i="4"/>
  <c r="B3672" i="4"/>
  <c r="B3668" i="4"/>
  <c r="B3648" i="4"/>
  <c r="B3635" i="4"/>
  <c r="B3627" i="4"/>
  <c r="B3611" i="4"/>
  <c r="B3599" i="4"/>
  <c r="B3592" i="4"/>
  <c r="B3584" i="4"/>
  <c r="B3575" i="4"/>
  <c r="B3571" i="4"/>
  <c r="B3563" i="4"/>
  <c r="B3556" i="4"/>
  <c r="B3552" i="4"/>
  <c r="B3524" i="4"/>
  <c r="B3520" i="4"/>
  <c r="B3487" i="4"/>
  <c r="B3472" i="4"/>
  <c r="B3464" i="4"/>
  <c r="B3455" i="4"/>
  <c r="B3440" i="4"/>
  <c r="B3436" i="4"/>
  <c r="B3419" i="4"/>
  <c r="B3403" i="4"/>
  <c r="B3395" i="4"/>
  <c r="B3386" i="4"/>
  <c r="B3372" i="4"/>
  <c r="B3366" i="4"/>
  <c r="B3362" i="4"/>
  <c r="B3350" i="4"/>
  <c r="B3326" i="4"/>
  <c r="B3321" i="4"/>
  <c r="B3310" i="4"/>
  <c r="B3306" i="4"/>
  <c r="B3297" i="4"/>
  <c r="B3289" i="4"/>
  <c r="B3285" i="4"/>
  <c r="B3273" i="4"/>
  <c r="B3269" i="4"/>
  <c r="B3265" i="4"/>
  <c r="B3245" i="4"/>
  <c r="B3230" i="4"/>
  <c r="B3226" i="4"/>
  <c r="B3222" i="4"/>
  <c r="B3218" i="4"/>
  <c r="B3214" i="4"/>
  <c r="B3210" i="4"/>
  <c r="B3193" i="4"/>
  <c r="B3186" i="4"/>
  <c r="B3178" i="4"/>
  <c r="B3170" i="4"/>
  <c r="B3165" i="4"/>
  <c r="B3149" i="4"/>
  <c r="B3130" i="4"/>
  <c r="B3122" i="4"/>
  <c r="B3118" i="4"/>
  <c r="B3113" i="4"/>
  <c r="B3109" i="4"/>
  <c r="B3077" i="4"/>
  <c r="B3066" i="4"/>
  <c r="B3053" i="4"/>
  <c r="B3033" i="4"/>
  <c r="B3014" i="4"/>
  <c r="B3009" i="4"/>
  <c r="B2957" i="4"/>
  <c r="B2945" i="4"/>
  <c r="B2929" i="4"/>
  <c r="B2913" i="4"/>
  <c r="B2901" i="4"/>
  <c r="B2881" i="4"/>
  <c r="B2853" i="4"/>
  <c r="B2841" i="4"/>
  <c r="B2833" i="4"/>
  <c r="B2809" i="4"/>
  <c r="B2781" i="4"/>
  <c r="B2769" i="4"/>
  <c r="B2741" i="4"/>
  <c r="B2725" i="4"/>
  <c r="B2717" i="4"/>
  <c r="B2705" i="4"/>
  <c r="B2697" i="4"/>
  <c r="B2689" i="4"/>
  <c r="B2669" i="4"/>
  <c r="B2657" i="4"/>
  <c r="B2637" i="4"/>
  <c r="B2617" i="4"/>
  <c r="B2593" i="4"/>
  <c r="B2581" i="4"/>
  <c r="B2561" i="4"/>
  <c r="B2541" i="4"/>
  <c r="B2533" i="4"/>
  <c r="B2509" i="4"/>
  <c r="B2501" i="4"/>
  <c r="B2489" i="4"/>
  <c r="B2469" i="4"/>
  <c r="B2453" i="4"/>
  <c r="B2445" i="4"/>
  <c r="B2429" i="4"/>
  <c r="B2409" i="4"/>
  <c r="B2397" i="4"/>
  <c r="B2381" i="4"/>
  <c r="B2365" i="4"/>
  <c r="B2345" i="4"/>
  <c r="B2309" i="4"/>
  <c r="B2293" i="4"/>
  <c r="B2269" i="4"/>
  <c r="B2253" i="4"/>
  <c r="B2237" i="4"/>
  <c r="B2201" i="4"/>
  <c r="B2189" i="4"/>
  <c r="B2177" i="4"/>
  <c r="B2137" i="4"/>
  <c r="B2125" i="4"/>
  <c r="B2093" i="4"/>
  <c r="B2073" i="4"/>
  <c r="B2037" i="4"/>
  <c r="B2029" i="4"/>
  <c r="B2005" i="4"/>
  <c r="B1997" i="4"/>
  <c r="B1981" i="4"/>
  <c r="B1941" i="4"/>
  <c r="B1913" i="4"/>
  <c r="B1873" i="4"/>
  <c r="B1861" i="4"/>
  <c r="B1833" i="4"/>
  <c r="B1825" i="4"/>
  <c r="B1781" i="4"/>
  <c r="B1765" i="4"/>
  <c r="B1737" i="4"/>
  <c r="B1725" i="4"/>
  <c r="B1715" i="4"/>
  <c r="B1709" i="4"/>
  <c r="B1681" i="4"/>
  <c r="B1663" i="4"/>
  <c r="B1651" i="4"/>
  <c r="B1639" i="4"/>
  <c r="B1615" i="4"/>
  <c r="B1579" i="4"/>
  <c r="B1567" i="4"/>
  <c r="B1525" i="4"/>
  <c r="B1497" i="4"/>
  <c r="B1457" i="4"/>
  <c r="B1441" i="4"/>
  <c r="B1417" i="4"/>
  <c r="B1397" i="4"/>
  <c r="B1386" i="4"/>
  <c r="B1350" i="4"/>
  <c r="B1342" i="4"/>
  <c r="B1322" i="4"/>
  <c r="B1314" i="4"/>
  <c r="B1278" i="4"/>
  <c r="B1270" i="4"/>
  <c r="B1262" i="4"/>
  <c r="B1254" i="4"/>
  <c r="B1214" i="4"/>
  <c r="B1194" i="4"/>
  <c r="B1186" i="4"/>
  <c r="B1138" i="4"/>
  <c r="B1122" i="4"/>
  <c r="B1110" i="4"/>
  <c r="B1102" i="4"/>
  <c r="B1066" i="4"/>
  <c r="B1050" i="4"/>
  <c r="B1034" i="4"/>
  <c r="B1026" i="4"/>
  <c r="B986" i="4"/>
  <c r="B966" i="4"/>
  <c r="B953" i="4"/>
  <c r="B944" i="4"/>
  <c r="B910" i="4"/>
  <c r="B902" i="4"/>
  <c r="B890" i="4"/>
  <c r="B885" i="4"/>
  <c r="B879" i="4"/>
  <c r="B873" i="4"/>
  <c r="B867" i="4"/>
  <c r="B857" i="4"/>
  <c r="B849" i="4"/>
  <c r="B819" i="4"/>
  <c r="B801" i="4"/>
  <c r="B785" i="4"/>
  <c r="B780" i="4"/>
  <c r="B776" i="4"/>
  <c r="B771" i="4"/>
  <c r="B737" i="4"/>
  <c r="B731" i="4"/>
  <c r="B719" i="4"/>
  <c r="B706" i="4"/>
  <c r="B699" i="4"/>
  <c r="B673" i="4"/>
  <c r="B649" i="4"/>
  <c r="B623" i="4"/>
  <c r="B607" i="4"/>
  <c r="B567" i="4"/>
  <c r="B549" i="4"/>
  <c r="B537" i="4"/>
  <c r="B509" i="4"/>
  <c r="B497" i="4"/>
  <c r="B477" i="4"/>
  <c r="B466" i="4"/>
  <c r="B462" i="4"/>
  <c r="B458" i="4"/>
  <c r="B454" i="4"/>
  <c r="B425" i="4"/>
  <c r="B417" i="4"/>
  <c r="B402" i="4"/>
  <c r="B397" i="4"/>
  <c r="B393" i="4"/>
  <c r="B386" i="4"/>
  <c r="B365" i="4"/>
  <c r="B333" i="4"/>
  <c r="B326" i="4"/>
  <c r="B310" i="4"/>
  <c r="B299" i="4"/>
  <c r="B283" i="4"/>
  <c r="B279" i="4"/>
  <c r="B243" i="4"/>
  <c r="B223" i="4"/>
  <c r="B206" i="4"/>
  <c r="B202" i="4"/>
  <c r="B170" i="4"/>
  <c r="B142" i="4"/>
  <c r="B137" i="4"/>
  <c r="B133" i="4"/>
  <c r="B113" i="4"/>
  <c r="B106" i="4"/>
  <c r="B78" i="4"/>
  <c r="B54" i="4"/>
  <c r="B50" i="4"/>
  <c r="B30" i="4"/>
  <c r="B26" i="4"/>
  <c r="B18" i="4"/>
  <c r="B29" i="4"/>
  <c r="C62" i="8"/>
  <c r="C63" i="8" l="1"/>
  <c r="D63" i="8" s="1"/>
  <c r="F63" i="8" s="1"/>
  <c r="C64" i="8"/>
  <c r="C6" i="8"/>
  <c r="D6" i="8" s="1"/>
  <c r="F6" i="8" s="1"/>
  <c r="D64" i="8"/>
  <c r="F64" i="8" s="1"/>
  <c r="G64" i="8"/>
  <c r="D62" i="8"/>
  <c r="F62" i="8" s="1"/>
  <c r="G62" i="8"/>
  <c r="C13" i="8"/>
  <c r="G13" i="8" s="1"/>
  <c r="C44" i="8"/>
  <c r="G44" i="8" s="1"/>
  <c r="C47" i="8"/>
  <c r="G47" i="8" s="1"/>
  <c r="C55" i="8"/>
  <c r="G55" i="8" s="1"/>
  <c r="C54" i="8"/>
  <c r="G54" i="8" s="1"/>
  <c r="C40" i="8"/>
  <c r="G40" i="8" s="1"/>
  <c r="C11" i="8"/>
  <c r="G11" i="8" s="1"/>
  <c r="C41" i="8"/>
  <c r="G41" i="8" s="1"/>
  <c r="C45" i="8"/>
  <c r="G45" i="8" s="1"/>
  <c r="C57" i="8"/>
  <c r="G57" i="8" s="1"/>
  <c r="C60" i="8"/>
  <c r="G60" i="8" s="1"/>
  <c r="C67" i="8"/>
  <c r="C23" i="8"/>
  <c r="G23" i="8" s="1"/>
  <c r="C29" i="8"/>
  <c r="G29" i="8" s="1"/>
  <c r="C46" i="8"/>
  <c r="G46" i="8" s="1"/>
  <c r="C49" i="8"/>
  <c r="G49" i="8" s="1"/>
  <c r="C50" i="8"/>
  <c r="G50" i="8" s="1"/>
  <c r="C37" i="8"/>
  <c r="G37" i="8" s="1"/>
  <c r="C58" i="8"/>
  <c r="G58" i="8" s="1"/>
  <c r="C39" i="8"/>
  <c r="G39" i="8" s="1"/>
  <c r="C66" i="8"/>
  <c r="G66" i="8" s="1"/>
  <c r="C56" i="8"/>
  <c r="G56" i="8" s="1"/>
  <c r="C16" i="8"/>
  <c r="G16" i="8" s="1"/>
  <c r="C38" i="8"/>
  <c r="G38" i="8" s="1"/>
  <c r="C22" i="8"/>
  <c r="G22" i="8" s="1"/>
  <c r="C27" i="8"/>
  <c r="G27" i="8" s="1"/>
  <c r="C28" i="8"/>
  <c r="G28" i="8" s="1"/>
  <c r="C18" i="8"/>
  <c r="G18" i="8" s="1"/>
  <c r="C9" i="8"/>
  <c r="G9" i="8" s="1"/>
  <c r="C19" i="8"/>
  <c r="G19" i="8" s="1"/>
  <c r="C35" i="8"/>
  <c r="G35" i="8" s="1"/>
  <c r="C25" i="8"/>
  <c r="G25" i="8" s="1"/>
  <c r="C26" i="8"/>
  <c r="G26" i="8" s="1"/>
  <c r="C30" i="8"/>
  <c r="G30" i="8" s="1"/>
  <c r="C5" i="8"/>
  <c r="G5" i="8" s="1"/>
  <c r="C8" i="8"/>
  <c r="G8" i="8" s="1"/>
  <c r="C21" i="8"/>
  <c r="G21" i="8" s="1"/>
  <c r="C34" i="8"/>
  <c r="G34" i="8" s="1"/>
  <c r="C48" i="8"/>
  <c r="G48" i="8" s="1"/>
  <c r="C15" i="8"/>
  <c r="G15" i="8" s="1"/>
  <c r="C20" i="8"/>
  <c r="G20" i="8" s="1"/>
  <c r="C52" i="8"/>
  <c r="G52" i="8" s="1"/>
  <c r="C59" i="8"/>
  <c r="G59" i="8" s="1"/>
  <c r="C24" i="8"/>
  <c r="G24" i="8" s="1"/>
  <c r="C43" i="8"/>
  <c r="G43" i="8" s="1"/>
  <c r="C51" i="8"/>
  <c r="G51" i="8" s="1"/>
  <c r="C31" i="8"/>
  <c r="G31" i="8" s="1"/>
  <c r="C53" i="8"/>
  <c r="G53" i="8" s="1"/>
  <c r="C7" i="8"/>
  <c r="G7" i="8" s="1"/>
  <c r="C14" i="8"/>
  <c r="G14" i="8" s="1"/>
  <c r="C42" i="8"/>
  <c r="G42" i="8" s="1"/>
  <c r="C33" i="8"/>
  <c r="G33" i="8" s="1"/>
  <c r="C61" i="8"/>
  <c r="G61" i="8" s="1"/>
  <c r="C4" i="8"/>
  <c r="G4" i="8" s="1"/>
  <c r="C12" i="8"/>
  <c r="G12" i="8" s="1"/>
  <c r="C17" i="8"/>
  <c r="G17" i="8" s="1"/>
  <c r="C32" i="8"/>
  <c r="G32" i="8" s="1"/>
  <c r="C36" i="8"/>
  <c r="G36" i="8" s="1"/>
  <c r="C10" i="8"/>
  <c r="G10" i="8" s="1"/>
  <c r="C65" i="8"/>
  <c r="G65" i="8" s="1"/>
  <c r="G63" i="8" l="1"/>
  <c r="G6" i="8"/>
  <c r="G67" i="8"/>
  <c r="D67" i="8"/>
  <c r="F67" i="8" s="1"/>
  <c r="D32" i="8"/>
  <c r="F32" i="8" s="1"/>
  <c r="D12" i="8"/>
  <c r="F12" i="8" s="1"/>
  <c r="D61" i="8"/>
  <c r="F61" i="8" s="1"/>
  <c r="D42" i="8"/>
  <c r="F42" i="8" s="1"/>
  <c r="D7" i="8"/>
  <c r="F7" i="8" s="1"/>
  <c r="D31" i="8"/>
  <c r="F31" i="8" s="1"/>
  <c r="D43" i="8"/>
  <c r="F43" i="8" s="1"/>
  <c r="D59" i="8"/>
  <c r="F59" i="8" s="1"/>
  <c r="D20" i="8"/>
  <c r="F20" i="8" s="1"/>
  <c r="D48" i="8"/>
  <c r="F48" i="8" s="1"/>
  <c r="D21" i="8"/>
  <c r="F21" i="8" s="1"/>
  <c r="D5" i="8"/>
  <c r="F5" i="8" s="1"/>
  <c r="D30" i="8"/>
  <c r="F30" i="8" s="1"/>
  <c r="D25" i="8"/>
  <c r="F25" i="8" s="1"/>
  <c r="D19" i="8"/>
  <c r="F19" i="8" s="1"/>
  <c r="D18" i="8"/>
  <c r="F18" i="8" s="1"/>
  <c r="D27" i="8"/>
  <c r="F27" i="8" s="1"/>
  <c r="D38" i="8"/>
  <c r="F38" i="8" s="1"/>
  <c r="D56" i="8"/>
  <c r="F56" i="8" s="1"/>
  <c r="D39" i="8"/>
  <c r="F39" i="8" s="1"/>
  <c r="D37" i="8"/>
  <c r="F37" i="8" s="1"/>
  <c r="D49" i="8"/>
  <c r="F49" i="8" s="1"/>
  <c r="D29" i="8"/>
  <c r="F29" i="8" s="1"/>
  <c r="D57" i="8"/>
  <c r="F57" i="8" s="1"/>
  <c r="D41" i="8"/>
  <c r="F41" i="8" s="1"/>
  <c r="D40" i="8"/>
  <c r="F40" i="8" s="1"/>
  <c r="D55" i="8"/>
  <c r="F55" i="8" s="1"/>
  <c r="D44" i="8"/>
  <c r="F44" i="8" s="1"/>
  <c r="D10" i="8"/>
  <c r="F10" i="8" s="1"/>
  <c r="D65" i="8"/>
  <c r="F65" i="8" s="1"/>
  <c r="D36" i="8"/>
  <c r="F36" i="8" s="1"/>
  <c r="D17" i="8"/>
  <c r="F17" i="8" s="1"/>
  <c r="D4" i="8"/>
  <c r="F4" i="8" s="1"/>
  <c r="D33" i="8"/>
  <c r="F33" i="8" s="1"/>
  <c r="D14" i="8"/>
  <c r="F14" i="8" s="1"/>
  <c r="D53" i="8"/>
  <c r="F53" i="8" s="1"/>
  <c r="D51" i="8"/>
  <c r="F51" i="8" s="1"/>
  <c r="D24" i="8"/>
  <c r="F24" i="8" s="1"/>
  <c r="D52" i="8"/>
  <c r="F52" i="8" s="1"/>
  <c r="D15" i="8"/>
  <c r="F15" i="8" s="1"/>
  <c r="D34" i="8"/>
  <c r="F34" i="8" s="1"/>
  <c r="D8" i="8"/>
  <c r="F8" i="8" s="1"/>
  <c r="D26" i="8"/>
  <c r="F26" i="8" s="1"/>
  <c r="D35" i="8"/>
  <c r="F35" i="8" s="1"/>
  <c r="D9" i="8"/>
  <c r="F9" i="8" s="1"/>
  <c r="D28" i="8"/>
  <c r="F28" i="8" s="1"/>
  <c r="D22" i="8"/>
  <c r="F22" i="8" s="1"/>
  <c r="D16" i="8"/>
  <c r="F16" i="8" s="1"/>
  <c r="D66" i="8"/>
  <c r="F66" i="8" s="1"/>
  <c r="D58" i="8"/>
  <c r="F58" i="8" s="1"/>
  <c r="D50" i="8"/>
  <c r="F50" i="8" s="1"/>
  <c r="D46" i="8"/>
  <c r="F46" i="8" s="1"/>
  <c r="D23" i="8"/>
  <c r="F23" i="8" s="1"/>
  <c r="D60" i="8"/>
  <c r="F60" i="8" s="1"/>
  <c r="D45" i="8"/>
  <c r="F45" i="8" s="1"/>
  <c r="D11" i="8"/>
  <c r="F11" i="8" s="1"/>
  <c r="D54" i="8"/>
  <c r="F54" i="8" s="1"/>
  <c r="D47" i="8"/>
  <c r="F47" i="8" s="1"/>
  <c r="D13" i="8"/>
  <c r="F13" i="8" s="1"/>
</calcChain>
</file>

<file path=xl/sharedStrings.xml><?xml version="1.0" encoding="utf-8"?>
<sst xmlns="http://schemas.openxmlformats.org/spreadsheetml/2006/main" count="42168" uniqueCount="17327">
  <si>
    <t>№</t>
  </si>
  <si>
    <t>Таб. №</t>
  </si>
  <si>
    <t>ФИО</t>
  </si>
  <si>
    <t>должность</t>
  </si>
  <si>
    <t>дата приёма</t>
  </si>
  <si>
    <t>дата увольнения</t>
  </si>
  <si>
    <t>(В-1)кулинарный цех</t>
  </si>
  <si>
    <t>О-00022392</t>
  </si>
  <si>
    <t>Байрамова Лариса Вікторівна</t>
  </si>
  <si>
    <t>повар 5 разряда ((В-1)кулинарный цех)</t>
  </si>
  <si>
    <t>26.09.2014</t>
  </si>
  <si>
    <t>ОМ-0001323</t>
  </si>
  <si>
    <t>Бережна Надія Олексіївна</t>
  </si>
  <si>
    <t>10.05.2017</t>
  </si>
  <si>
    <t>О-00001683</t>
  </si>
  <si>
    <t>Діченко Анжела Миколаївна</t>
  </si>
  <si>
    <t>бригадир производственной бригады* ((В-1)кулинарный цех)</t>
  </si>
  <si>
    <t>11.09.2006</t>
  </si>
  <si>
    <t>ОМ-0000734</t>
  </si>
  <si>
    <t>Корнілова Наталія Дмитрівна</t>
  </si>
  <si>
    <t>15.03.2017</t>
  </si>
  <si>
    <t>О-00022449</t>
  </si>
  <si>
    <t>Кузьмицька Олена Вікторівна</t>
  </si>
  <si>
    <t>повар 4 разряда ((В-1)кулинарный цех)</t>
  </si>
  <si>
    <t>01.10.2014</t>
  </si>
  <si>
    <t>О-00001591</t>
  </si>
  <si>
    <t>Мала Наталія Василівна</t>
  </si>
  <si>
    <t>продавец продовольственных товаров ((В-1)кулинарный цех)</t>
  </si>
  <si>
    <t>28.08.2006</t>
  </si>
  <si>
    <t>О-00017896</t>
  </si>
  <si>
    <t>Матухно Марія Олексіївна</t>
  </si>
  <si>
    <t>12.08.2013</t>
  </si>
  <si>
    <t>ОМ-0001084</t>
  </si>
  <si>
    <t>Михайлова Віта Анатоліївна</t>
  </si>
  <si>
    <t>11.04.2017</t>
  </si>
  <si>
    <t>О-00000243</t>
  </si>
  <si>
    <t>Оранська Iрина Iванiвна</t>
  </si>
  <si>
    <t>08.04.2003</t>
  </si>
  <si>
    <t>О-00016886</t>
  </si>
  <si>
    <t>Пиндич Людмила Володимирівна</t>
  </si>
  <si>
    <t>26.02.2013</t>
  </si>
  <si>
    <t>О-00030744</t>
  </si>
  <si>
    <t>Пономаренко Катерина Олександрівна</t>
  </si>
  <si>
    <t>27.10.2016</t>
  </si>
  <si>
    <t>О-00000675</t>
  </si>
  <si>
    <t>Сваровська Тетяна Андріївна</t>
  </si>
  <si>
    <t>13.12.2004</t>
  </si>
  <si>
    <t>ОМ-0003068</t>
  </si>
  <si>
    <t>Скулінець Олександра Андріївна</t>
  </si>
  <si>
    <t>29.08.2017</t>
  </si>
  <si>
    <t>О-00016887</t>
  </si>
  <si>
    <t>Тимощук Олена Олександрівна</t>
  </si>
  <si>
    <t>ОМ-0002990</t>
  </si>
  <si>
    <t>Шаповал Олександра Олександрівна</t>
  </si>
  <si>
    <t>продавец продовольственных товаров 3 категории ((В-1)кулинарный цех)</t>
  </si>
  <si>
    <t>16.08.2017</t>
  </si>
  <si>
    <t>повар 3 разряда ((В-1)кулинарный цех)</t>
  </si>
  <si>
    <t>17.10.2016</t>
  </si>
  <si>
    <t>(В-1)молочный отдел</t>
  </si>
  <si>
    <t>О-00032135</t>
  </si>
  <si>
    <t>Забашта Євгенія Олександрівна</t>
  </si>
  <si>
    <t>бригадир продавцов продовольственных товаров 2 категории ((В-1)молочный отдел)</t>
  </si>
  <si>
    <t>13.01.2017</t>
  </si>
  <si>
    <t>О-00023752</t>
  </si>
  <si>
    <t>Кущ Вікторія Вікторівна</t>
  </si>
  <si>
    <t>продавец продовольственных товаров ((В-1)молочный отдел)</t>
  </si>
  <si>
    <t>20.01.2015</t>
  </si>
  <si>
    <t>продавец продовольственных товаров 3 категории ((В-1)молочный отдел)</t>
  </si>
  <si>
    <t>12.06.2017</t>
  </si>
  <si>
    <t>О-00029987</t>
  </si>
  <si>
    <t>Міщенко Людмила Сергіївна</t>
  </si>
  <si>
    <t>продавец продовол. товаров (заморозка) ((В-1)молочный отдел)</t>
  </si>
  <si>
    <t>28.07.2016</t>
  </si>
  <si>
    <t>О-00029576</t>
  </si>
  <si>
    <t>Москаленко Наталя Іванівна</t>
  </si>
  <si>
    <t>15.06.2016</t>
  </si>
  <si>
    <t>О-00019678</t>
  </si>
  <si>
    <t>Чуйкова Світлана Василівна</t>
  </si>
  <si>
    <t>20.03.2014</t>
  </si>
  <si>
    <t>(В-1)овощной отдел</t>
  </si>
  <si>
    <t>О-00003258</t>
  </si>
  <si>
    <t>Гринь Наталія Анатоліївна</t>
  </si>
  <si>
    <t>01.05.2007</t>
  </si>
  <si>
    <t>О-00025728</t>
  </si>
  <si>
    <t>Грицан Лідія Василівна</t>
  </si>
  <si>
    <t>продавец продовольственных товаров 1 категории ((В-1)овощной отдел)</t>
  </si>
  <si>
    <t>10.06.2015</t>
  </si>
  <si>
    <t>О-00003771</t>
  </si>
  <si>
    <t>Золотухіна Віра Григорівна</t>
  </si>
  <si>
    <t>бригадир продавцов продовольственных товаров 1 категории ((В-1)овощной отдел)</t>
  </si>
  <si>
    <t>18.06.2007</t>
  </si>
  <si>
    <t>ОМ-0001176</t>
  </si>
  <si>
    <t xml:space="preserve">Кичук Ольга Сергіївна </t>
  </si>
  <si>
    <t>продавец продовольственных товаров 3 категории ((В-1)овощной отдел)</t>
  </si>
  <si>
    <t>21.04.2017</t>
  </si>
  <si>
    <t>О-00021827</t>
  </si>
  <si>
    <t>Коломоєць Денис Олегович</t>
  </si>
  <si>
    <t>менеджер по сбыту ((В-1)овощной отдел)</t>
  </si>
  <si>
    <t>01.08.2014</t>
  </si>
  <si>
    <t>О-00015400</t>
  </si>
  <si>
    <t>Пойда Олена Миколаївна</t>
  </si>
  <si>
    <t>06.09.2012</t>
  </si>
  <si>
    <t>01.06.2017</t>
  </si>
  <si>
    <t>О-00003285</t>
  </si>
  <si>
    <t>Стеценко Віта Олександрівна</t>
  </si>
  <si>
    <t>(В-1)отдел безопасности</t>
  </si>
  <si>
    <t>ОМ-0001158</t>
  </si>
  <si>
    <t>Бардаков Олександр Володимирович</t>
  </si>
  <si>
    <t>младший инспектор ((В-1)отдел безопасности)</t>
  </si>
  <si>
    <t>19.04.2017</t>
  </si>
  <si>
    <t>О-00031725</t>
  </si>
  <si>
    <t>Галкін Микола Іванович</t>
  </si>
  <si>
    <t>начальник отдела ((В-1)отдел безопасности)</t>
  </si>
  <si>
    <t>29.12.2016</t>
  </si>
  <si>
    <t>О-00031727</t>
  </si>
  <si>
    <t>Джос Сергій Віталійович</t>
  </si>
  <si>
    <t>заместитель начальника отдела ((В-1)отдел безопасности)</t>
  </si>
  <si>
    <t>О-00031728</t>
  </si>
  <si>
    <t>Касьянов Віктор Валентинович</t>
  </si>
  <si>
    <t>О-00031730</t>
  </si>
  <si>
    <t>Кривошапка Любов Василівна</t>
  </si>
  <si>
    <t>охоронник ((В-1)отдел безопасности)</t>
  </si>
  <si>
    <t>14.08.2017</t>
  </si>
  <si>
    <t>ОМ-0002475</t>
  </si>
  <si>
    <t>Романьок Максим Петрович</t>
  </si>
  <si>
    <t>01.07.2017</t>
  </si>
  <si>
    <t>О-00031733</t>
  </si>
  <si>
    <t>Самарець Григорій Вікторович</t>
  </si>
  <si>
    <t>инспектор ((В-1)отдел безопасности)</t>
  </si>
  <si>
    <t>ОМ-0003293</t>
  </si>
  <si>
    <t>Тєтін Олександр Олегович</t>
  </si>
  <si>
    <t>старший охранник ((В-1)отдел безопасности)</t>
  </si>
  <si>
    <t>11.09.2017</t>
  </si>
  <si>
    <t>О-00031739</t>
  </si>
  <si>
    <t>Чуракова Марина Вікторівна</t>
  </si>
  <si>
    <t>ОМ-0002479</t>
  </si>
  <si>
    <t xml:space="preserve">Шандибін Олександр Валерійович                    </t>
  </si>
  <si>
    <t>ОМ-0003388</t>
  </si>
  <si>
    <t>Шацький Владислав Іванович</t>
  </si>
  <si>
    <t>18.09.2017</t>
  </si>
  <si>
    <t>ОМ-0001522</t>
  </si>
  <si>
    <t xml:space="preserve">Шевченко Євгеній Володимирович  </t>
  </si>
  <si>
    <t>25.05.2017</t>
  </si>
  <si>
    <t>(В-1)отдел гастрономии</t>
  </si>
  <si>
    <t>О-00030212</t>
  </si>
  <si>
    <t>Галелюка Ольга Павлівна</t>
  </si>
  <si>
    <t>продавец продовольственных товаров 2 категории ((В-1)отдел гастрономии)</t>
  </si>
  <si>
    <t>01.09.2016</t>
  </si>
  <si>
    <t>О-00018128</t>
  </si>
  <si>
    <t>Гулівець Наталія Станіславівна</t>
  </si>
  <si>
    <t>продавец продовольственных товаров ((В-1)отдел гастрономии)</t>
  </si>
  <si>
    <t>24.09.2013</t>
  </si>
  <si>
    <t>О-00022268</t>
  </si>
  <si>
    <t>Кривогуз Наталія Євгенівна</t>
  </si>
  <si>
    <t>17.09.2014</t>
  </si>
  <si>
    <t>О-00015857</t>
  </si>
  <si>
    <t>Кубишкина Олена Євгенівна</t>
  </si>
  <si>
    <t>23.10.2012</t>
  </si>
  <si>
    <t>О-00019650</t>
  </si>
  <si>
    <t>Кучеренко Ірина Олександрівна</t>
  </si>
  <si>
    <t>бригадир продавцов продовольственных товаров 1 категории ((В-1)отдел гастрономии)</t>
  </si>
  <si>
    <t>17.03.2014</t>
  </si>
  <si>
    <t>О-00020923</t>
  </si>
  <si>
    <t>Омельян Ольга Анатоліївна</t>
  </si>
  <si>
    <t>05.06.2014</t>
  </si>
  <si>
    <t>О-00010151</t>
  </si>
  <si>
    <t>Сірик Олена Іванівна</t>
  </si>
  <si>
    <t>продавец продовольственных товаров 1 категории ((В-1)отдел гастрономии)</t>
  </si>
  <si>
    <t>12.10.2010</t>
  </si>
  <si>
    <t>О-00027194</t>
  </si>
  <si>
    <t>Телевна Лілія Ігорівна</t>
  </si>
  <si>
    <t>29.10.2015</t>
  </si>
  <si>
    <t>ОМ-0003390</t>
  </si>
  <si>
    <t>Чокан Ольга Владиславівна</t>
  </si>
  <si>
    <t>продавец продовольственных товаров 3 категории ((В-1)отдел гастрономии)</t>
  </si>
  <si>
    <t>(В-1)отдел кондитерских изделий</t>
  </si>
  <si>
    <t>О-00031102</t>
  </si>
  <si>
    <t>Бєдоєва Людмила Володимирівна</t>
  </si>
  <si>
    <t>продавец продовольственных товаров 2 категории ((В-1)отдел кондитерских изделий)</t>
  </si>
  <si>
    <t>08.12.2016</t>
  </si>
  <si>
    <t>О-00001043</t>
  </si>
  <si>
    <t>Ганжа Наталія Олександрівна</t>
  </si>
  <si>
    <t>продавец продовольственных товаров 1 категории ((В-1)отдел кондитерских изделий)</t>
  </si>
  <si>
    <t>20.10.2005</t>
  </si>
  <si>
    <t>О-00029654</t>
  </si>
  <si>
    <t>Качуріна Лілія Григорівна</t>
  </si>
  <si>
    <t>бригадир продавцов продовольственных товаров 2 категории ((В-1)отдел кондитерских изделий)</t>
  </si>
  <si>
    <t>29.06.2016</t>
  </si>
  <si>
    <t>О-00011965</t>
  </si>
  <si>
    <t>Ладика Альона Іванівна</t>
  </si>
  <si>
    <t>18.11.2011</t>
  </si>
  <si>
    <t>О-00001005</t>
  </si>
  <si>
    <t>Простоусова Любов Петрівна</t>
  </si>
  <si>
    <t>29.09.2005</t>
  </si>
  <si>
    <t>ОМ-0001708</t>
  </si>
  <si>
    <t xml:space="preserve">Рабишко Вікторія Анатоліївна </t>
  </si>
  <si>
    <t>продавец продовольственных товаров 3 категории ((В-1)отдел кондитерских изделий)</t>
  </si>
  <si>
    <t>О-00024956</t>
  </si>
  <si>
    <t>Скарбан Катерина Миколаївна</t>
  </si>
  <si>
    <t>23.03.2015</t>
  </si>
  <si>
    <t>ОМ-0000899</t>
  </si>
  <si>
    <t>Смірнова Анна Олександрівна</t>
  </si>
  <si>
    <t>28.03.2017</t>
  </si>
  <si>
    <t>(В-1)отдел напитков</t>
  </si>
  <si>
    <t>10.06.2014</t>
  </si>
  <si>
    <t>О-00014696</t>
  </si>
  <si>
    <t>Ковб (М`ягка) Євгенія Федорівна</t>
  </si>
  <si>
    <t>менеджер по сбыту ((В-1)отдел напитков)</t>
  </si>
  <si>
    <t>11.06.2012</t>
  </si>
  <si>
    <t>О-00010932</t>
  </si>
  <si>
    <t>Семеновська Ганна Семенівна</t>
  </si>
  <si>
    <t>продавец продовольственных товаров 2 категории ((В-1)отдел напитков)</t>
  </si>
  <si>
    <t>16.04.2011</t>
  </si>
  <si>
    <t>О-00031207</t>
  </si>
  <si>
    <t>Філіпова Яна Вікторівна</t>
  </si>
  <si>
    <t>16.12.2016</t>
  </si>
  <si>
    <t>О-00030859</t>
  </si>
  <si>
    <t>Четверик Вікторія Володимирівна</t>
  </si>
  <si>
    <t>продавец продовольственных товаров 3 категории ((В-1)отдел напитков)</t>
  </si>
  <si>
    <t>10.11.2016</t>
  </si>
  <si>
    <t>ОМ-0001000</t>
  </si>
  <si>
    <t>Шнітко Валерій Валерійович</t>
  </si>
  <si>
    <t>05.04.2017</t>
  </si>
  <si>
    <t>О-00029837</t>
  </si>
  <si>
    <t>Янченко Світлана Олександрівна</t>
  </si>
  <si>
    <t>бригадир продавцов продовольственных товаров 1 категории ((В-1)отдел напитков)</t>
  </si>
  <si>
    <t>13.07.2016</t>
  </si>
  <si>
    <t>О-00002699</t>
  </si>
  <si>
    <t>Ярина (Мажура) Яна Григорьевна</t>
  </si>
  <si>
    <t>01.02.2007</t>
  </si>
  <si>
    <t>(В-1)отдел непродовольственных товаров</t>
  </si>
  <si>
    <t>О-00009642</t>
  </si>
  <si>
    <t>Алексєєва Маргарита Вікторівна</t>
  </si>
  <si>
    <t>продавец непродовольственных товаров ((В-1)отдел непродовольственных товаров)</t>
  </si>
  <si>
    <t>08.06.2010</t>
  </si>
  <si>
    <t>О-00016106</t>
  </si>
  <si>
    <t>Гасимова Ірина Іванівна</t>
  </si>
  <si>
    <t>бригадир продавцов непродовольственных товаров 2 категории ((В-1)отдел непродовольственных товаров)</t>
  </si>
  <si>
    <t>20.11.2012</t>
  </si>
  <si>
    <t>О-00017862</t>
  </si>
  <si>
    <t>Грицан Світлана Іванівна</t>
  </si>
  <si>
    <t>06.08.2013</t>
  </si>
  <si>
    <t>ОМ-0001349</t>
  </si>
  <si>
    <t xml:space="preserve">Мяснікова Юлія Олександрівна </t>
  </si>
  <si>
    <t>продавец непродовольственных товаров 3 категории ((В-1)отдел непродовольственных товаров)</t>
  </si>
  <si>
    <t>12.05.2017</t>
  </si>
  <si>
    <t>О-00013157</t>
  </si>
  <si>
    <t>Сидоренко (Шевченко) Ирина Юрьевна</t>
  </si>
  <si>
    <t>менеджер по сбыту ((В-1)отдел непродовольственных товаров)</t>
  </si>
  <si>
    <t>22.02.2012</t>
  </si>
  <si>
    <t>О-00008984</t>
  </si>
  <si>
    <t>Сирота Наталія Григорівна</t>
  </si>
  <si>
    <t>07.12.2009</t>
  </si>
  <si>
    <t>13.06.2017</t>
  </si>
  <si>
    <t>(В-1)расчетно-кассовая зона</t>
  </si>
  <si>
    <t>О-00007133</t>
  </si>
  <si>
    <t>Бичек Тетяна Миколаївна</t>
  </si>
  <si>
    <t>кассир торгового зала ((В-1)расчетно-кассовая зона)</t>
  </si>
  <si>
    <t>14.11.2008</t>
  </si>
  <si>
    <t>О-00020480</t>
  </si>
  <si>
    <t>Більченко Дарина Анатоліївна</t>
  </si>
  <si>
    <t>старший кассир торгового зала ((В-1)расчетно-кассовая зона)</t>
  </si>
  <si>
    <t>07.05.2014</t>
  </si>
  <si>
    <t>О-00026279</t>
  </si>
  <si>
    <t>Бондаренко Лілія Борисівна</t>
  </si>
  <si>
    <t>12.08.2015</t>
  </si>
  <si>
    <t>О-00010684</t>
  </si>
  <si>
    <t>Вискарка Марина Андреевна</t>
  </si>
  <si>
    <t>17.02.2011</t>
  </si>
  <si>
    <t>02.03.2017</t>
  </si>
  <si>
    <t>28.12.2016</t>
  </si>
  <si>
    <t>25.05.2016</t>
  </si>
  <si>
    <t>подсобный рабочий (сборщик тележек) ((В-1)расчетно-кассовая зона)</t>
  </si>
  <si>
    <t>19.02.2015</t>
  </si>
  <si>
    <t>О-00030822</t>
  </si>
  <si>
    <t>Жигун Віта Сергіївна</t>
  </si>
  <si>
    <t>04.11.2016</t>
  </si>
  <si>
    <t>О-00028224</t>
  </si>
  <si>
    <t>Іваненко Віктор Вікторович</t>
  </si>
  <si>
    <t>21.01.2016</t>
  </si>
  <si>
    <t>О-00027789</t>
  </si>
  <si>
    <t>Івченко Ольга Олегівна</t>
  </si>
  <si>
    <t>07.12.2015</t>
  </si>
  <si>
    <t>О-00028939</t>
  </si>
  <si>
    <t>Ікол Ольга Сергіївна</t>
  </si>
  <si>
    <t>01.04.2016</t>
  </si>
  <si>
    <t>ОМ-0000414</t>
  </si>
  <si>
    <t>Ільїна Тетяна Валеріївна</t>
  </si>
  <si>
    <t>16.02.2017</t>
  </si>
  <si>
    <t>О-00032285</t>
  </si>
  <si>
    <t>Клочко Максим Євгенович</t>
  </si>
  <si>
    <t>24.01.2017</t>
  </si>
  <si>
    <t>О-00031174</t>
  </si>
  <si>
    <t>Когут Валентина Михайлівна</t>
  </si>
  <si>
    <t>06.12.2016</t>
  </si>
  <si>
    <t>О-00015499</t>
  </si>
  <si>
    <t>Корнейчук Олександра Анатоліївна</t>
  </si>
  <si>
    <t>13.09.2012</t>
  </si>
  <si>
    <t>О-00017091</t>
  </si>
  <si>
    <t>Кречик Людмила Вікторівна</t>
  </si>
  <si>
    <t>01.04.2013</t>
  </si>
  <si>
    <t>О-00030393</t>
  </si>
  <si>
    <t>Кучинська Аліна Олександрівна</t>
  </si>
  <si>
    <t>16.09.2016</t>
  </si>
  <si>
    <t>заместитель управляющего магазином по кассовой зоне ((В-1)расчетно-кассовая зона)</t>
  </si>
  <si>
    <t>О-00031411</t>
  </si>
  <si>
    <t>Миргородська Ксенія Сергіївна</t>
  </si>
  <si>
    <t>25.10.2016</t>
  </si>
  <si>
    <t>О-00014848</t>
  </si>
  <si>
    <t>Москалець (Водоп`янова) Мар`яна Олександрівна</t>
  </si>
  <si>
    <t>21.06.2012</t>
  </si>
  <si>
    <t>ОМ-0000918</t>
  </si>
  <si>
    <t>Нікітіна Віолетта Сергіївна</t>
  </si>
  <si>
    <t>29.03.2017</t>
  </si>
  <si>
    <t>ОМ-0000877</t>
  </si>
  <si>
    <t>Новицька-Передерій Світлана Іванівна</t>
  </si>
  <si>
    <t>27.03.2017</t>
  </si>
  <si>
    <t>О-00010038</t>
  </si>
  <si>
    <t>Пасичник (Лисничая) Виктория Александровна</t>
  </si>
  <si>
    <t>20.09.2010</t>
  </si>
  <si>
    <t>О-00030508</t>
  </si>
  <si>
    <t>Почвірна Владислава Сергіївна</t>
  </si>
  <si>
    <t>27.09.2016</t>
  </si>
  <si>
    <t>О-00014222</t>
  </si>
  <si>
    <t>Пьосова Людмила Анатоліївна</t>
  </si>
  <si>
    <t>17.04.2012</t>
  </si>
  <si>
    <t>О-00031414</t>
  </si>
  <si>
    <t>Романенко Наталія Григорівна</t>
  </si>
  <si>
    <t>ОМ-0000979</t>
  </si>
  <si>
    <t>Самородова Тетяна Валентинівна</t>
  </si>
  <si>
    <t>03.04.2017</t>
  </si>
  <si>
    <t>19.05.2017</t>
  </si>
  <si>
    <t>ОМ-0001374</t>
  </si>
  <si>
    <t xml:space="preserve">Сільвестрова Маргарита Миколаївна </t>
  </si>
  <si>
    <t>15.05.2017</t>
  </si>
  <si>
    <t>О-00002496</t>
  </si>
  <si>
    <t>Скрипник Людмила Василівна</t>
  </si>
  <si>
    <t>12.12.2006</t>
  </si>
  <si>
    <t>31.03.2017</t>
  </si>
  <si>
    <t>ОМ-0000825</t>
  </si>
  <si>
    <t>Хомич Юлія Вікторівна</t>
  </si>
  <si>
    <t>21.03.2017</t>
  </si>
  <si>
    <t>О-00032093</t>
  </si>
  <si>
    <t>Шевченко Наталія Сергіївна</t>
  </si>
  <si>
    <t>11.01.2017</t>
  </si>
  <si>
    <t>О-00019402</t>
  </si>
  <si>
    <t>Яковлєва Гульнара Іванівна</t>
  </si>
  <si>
    <t>26.02.2014</t>
  </si>
  <si>
    <t>(В-1)рыбный отдел</t>
  </si>
  <si>
    <t>О-00001252</t>
  </si>
  <si>
    <t>Богданов Олександр Сергійович</t>
  </si>
  <si>
    <t>обработчик рыбы 1 категории ((В-1)рыбный отдел)</t>
  </si>
  <si>
    <t>01.03.2006</t>
  </si>
  <si>
    <t>14.02.2013</t>
  </si>
  <si>
    <t>О-00010186</t>
  </si>
  <si>
    <t>Коломоєць Ірина Костянтинівна</t>
  </si>
  <si>
    <t>продавец продовольственных товаров 2 категории ((В-1)рыбный отдел)</t>
  </si>
  <si>
    <t>20.10.2010</t>
  </si>
  <si>
    <t>О-00009576</t>
  </si>
  <si>
    <t>Коломоєць Сергій Миколайович</t>
  </si>
  <si>
    <t>бригадир продавцов продовольственных товаров 1 категории ((В-1)рыбный отдел)</t>
  </si>
  <si>
    <t>07.05.2010</t>
  </si>
  <si>
    <t>О-00000644</t>
  </si>
  <si>
    <t>Миць Марія Михайлівна</t>
  </si>
  <si>
    <t>18.11.2004</t>
  </si>
  <si>
    <t>ОМ-0002147</t>
  </si>
  <si>
    <t>Музика Марина Миколаївна</t>
  </si>
  <si>
    <t>продавец продовольственных товаров 3 категории ((В-1)рыбный отдел)</t>
  </si>
  <si>
    <t>29.06.2017</t>
  </si>
  <si>
    <t>О-00020596</t>
  </si>
  <si>
    <t>Нікітіна Наталія Всеволодівна</t>
  </si>
  <si>
    <t>13.05.2014</t>
  </si>
  <si>
    <t>О-00022051</t>
  </si>
  <si>
    <t>Охотніков Ігор Георгійович</t>
  </si>
  <si>
    <t>26.08.2014</t>
  </si>
  <si>
    <t>О-00018932</t>
  </si>
  <si>
    <t>Потапенко Ольга Василівна</t>
  </si>
  <si>
    <t>22.01.2014</t>
  </si>
  <si>
    <t>О-00030711</t>
  </si>
  <si>
    <t>Співак Наталія Георгіївна</t>
  </si>
  <si>
    <t>24.10.2016</t>
  </si>
  <si>
    <t>О-00014208</t>
  </si>
  <si>
    <t>Цимбал Галина Василівна</t>
  </si>
  <si>
    <t>10.04.2012</t>
  </si>
  <si>
    <t>(В-1)склад</t>
  </si>
  <si>
    <t>ОМ-0001787</t>
  </si>
  <si>
    <t xml:space="preserve">Богдашкін Олександр Семенович </t>
  </si>
  <si>
    <t>грузчик 2 категории ((В-1)склад)</t>
  </si>
  <si>
    <t>19.06.2017</t>
  </si>
  <si>
    <t>грузчик 3 категории ((В-1)склад)</t>
  </si>
  <si>
    <t>О-00024313</t>
  </si>
  <si>
    <t>Губаревич Олександр Якович</t>
  </si>
  <si>
    <t>грузчик 1 категории ((В-1)склад)</t>
  </si>
  <si>
    <t>О-00012951</t>
  </si>
  <si>
    <t>Кесь Олег Миколайович</t>
  </si>
  <si>
    <t>01.02.2012</t>
  </si>
  <si>
    <t>30.06.2017</t>
  </si>
  <si>
    <t>О-00025221</t>
  </si>
  <si>
    <t>Лузан Олександр Анатолійович</t>
  </si>
  <si>
    <t>кладовщик по приему товара 1 категории ((В-1)склад)</t>
  </si>
  <si>
    <t>14.04.2015</t>
  </si>
  <si>
    <t>ОМ-0000262</t>
  </si>
  <si>
    <t>Манойленко Віктор Юрійович</t>
  </si>
  <si>
    <t>06.02.2017</t>
  </si>
  <si>
    <t>О-00012568</t>
  </si>
  <si>
    <t>Поривай Володимир Олександрович</t>
  </si>
  <si>
    <t>грузчик. ((В-1)склад)</t>
  </si>
  <si>
    <t>26.12.2011</t>
  </si>
  <si>
    <t>О-00024797</t>
  </si>
  <si>
    <t>Радчук Сергій Леонідович</t>
  </si>
  <si>
    <t>02.03.2015</t>
  </si>
  <si>
    <t>ОМ-0000283</t>
  </si>
  <si>
    <t>Руда Марина Сергіївна</t>
  </si>
  <si>
    <t>старший оператор по вводу данных 1 категории ((В-1)склад)</t>
  </si>
  <si>
    <t>07.02.2017</t>
  </si>
  <si>
    <t>(В-1)управление</t>
  </si>
  <si>
    <t>О-00023299</t>
  </si>
  <si>
    <t>Камишникова Ірина Анатоліївна</t>
  </si>
  <si>
    <t>менеджер по персоналу ((В-1)управление)</t>
  </si>
  <si>
    <t>19.11.2014</t>
  </si>
  <si>
    <t>О-00008658</t>
  </si>
  <si>
    <t>Пономаренко Тетяна Миколаївна</t>
  </si>
  <si>
    <t>21.09.2009</t>
  </si>
  <si>
    <t>ОМ-0000484</t>
  </si>
  <si>
    <t>Смикова Оксана Іванівна</t>
  </si>
  <si>
    <t>инспектор по инвентаризации 2 категории ((В-1)управление)</t>
  </si>
  <si>
    <t>22.02.2017</t>
  </si>
  <si>
    <t>О-00019236</t>
  </si>
  <si>
    <t>Стрельцова Олена Валентинівна</t>
  </si>
  <si>
    <t>10.02.2014</t>
  </si>
  <si>
    <t>О-00022811</t>
  </si>
  <si>
    <t>Хлистов Дмитро Васильович</t>
  </si>
  <si>
    <t>главный инженер ((В-1)управление)</t>
  </si>
  <si>
    <t>04.11.2014</t>
  </si>
  <si>
    <t>О-00018635</t>
  </si>
  <si>
    <t>Чищева Тетяна Валентинівна</t>
  </si>
  <si>
    <t>помощник инспектора по инвентаризации 1 категории ((В-1)управление)</t>
  </si>
  <si>
    <t>18.12.2013</t>
  </si>
  <si>
    <t>(В-1)хозяйственная часть</t>
  </si>
  <si>
    <t>О-00026999</t>
  </si>
  <si>
    <t>Горбань Сергій Васильович</t>
  </si>
  <si>
    <t>заведующий хозяйственной частью 1 категории ((В-1)хозяйственная часть)</t>
  </si>
  <si>
    <t>09.10.2015</t>
  </si>
  <si>
    <t>(В-1)цех по выпечке хлебобулочных изделий</t>
  </si>
  <si>
    <t>О-00016210</t>
  </si>
  <si>
    <t>Баркалова Наталія Анатоліївна</t>
  </si>
  <si>
    <t>пекарь 5 разряда ((В-1)цех по выпечке хлебобулочных изделий)</t>
  </si>
  <si>
    <t>29.11.2012</t>
  </si>
  <si>
    <t>О-00001503</t>
  </si>
  <si>
    <t>Блощинська Раїса Яківна</t>
  </si>
  <si>
    <t>пекарь 6 разряда* ((В-1)цех по выпечке хлебобулочных изделий)</t>
  </si>
  <si>
    <t>11.08.2006</t>
  </si>
  <si>
    <t>О-00016212</t>
  </si>
  <si>
    <t>Валєнкова Олена Іванівна</t>
  </si>
  <si>
    <t>28.11.2012</t>
  </si>
  <si>
    <t>О-00024963</t>
  </si>
  <si>
    <t>Гордієнко Надія Олександрівна</t>
  </si>
  <si>
    <t>О-00001694</t>
  </si>
  <si>
    <t>Задорожня Ольга Григорівна</t>
  </si>
  <si>
    <t>12.09.2006</t>
  </si>
  <si>
    <t>О-00006445</t>
  </si>
  <si>
    <t>Запорожець Людмила Миколаївна</t>
  </si>
  <si>
    <t>05.09.2008</t>
  </si>
  <si>
    <t>О-00010772</t>
  </si>
  <si>
    <t>Івахненко Анжела Анатоліївна</t>
  </si>
  <si>
    <t>10.03.2011</t>
  </si>
  <si>
    <t>О-00019172</t>
  </si>
  <si>
    <t>Іскімжи Василь Петрович</t>
  </si>
  <si>
    <t>бригадир производственной бригады* ((В-1)цех по выпечке хлебобулочных изделий)</t>
  </si>
  <si>
    <t>11.02.2014</t>
  </si>
  <si>
    <t>продавец продовольственных товаров 3 категории ((В-1)цех по выпечке хлебобулочных изделий)</t>
  </si>
  <si>
    <t>О-00025440</t>
  </si>
  <si>
    <t>Кучеренко Тетяна Олександрівна</t>
  </si>
  <si>
    <t>05.05.2015</t>
  </si>
  <si>
    <t>О-00006455</t>
  </si>
  <si>
    <t>Раєвич Людмила Пилипівна</t>
  </si>
  <si>
    <t>11.09.2008</t>
  </si>
  <si>
    <t>О-00001421</t>
  </si>
  <si>
    <t>Усова Зінаїда Григорівна</t>
  </si>
  <si>
    <t>05.07.2006</t>
  </si>
  <si>
    <t>О-00003373</t>
  </si>
  <si>
    <t>Цуприк Олена Олександрівна</t>
  </si>
  <si>
    <t>24.05.2007</t>
  </si>
  <si>
    <t>О-00018175</t>
  </si>
  <si>
    <t>Черевко Артем Володимирович</t>
  </si>
  <si>
    <t>02.10.2013</t>
  </si>
  <si>
    <t>О-00026878</t>
  </si>
  <si>
    <t>Шарандіна Ірина Миколаївна</t>
  </si>
  <si>
    <t>28.09.2015</t>
  </si>
  <si>
    <t>О-00003041</t>
  </si>
  <si>
    <t>Язикова Оксана Олександрівна</t>
  </si>
  <si>
    <t>20.03.2007</t>
  </si>
  <si>
    <t>ОМ-0002795</t>
  </si>
  <si>
    <t>Ястремська Анна Володимирівна</t>
  </si>
  <si>
    <t>пекарь 4 разряда ((В-1)цех по выпечке хлебобулочных изделий)</t>
  </si>
  <si>
    <t>26.07.2017</t>
  </si>
  <si>
    <t>(В-1)цех по переработке мяса</t>
  </si>
  <si>
    <t>обвальщик мяса мастер-класс 2 категории ((В-1)цех по переработке мяса)</t>
  </si>
  <si>
    <t>26.10.2009</t>
  </si>
  <si>
    <t>продавец продовольственных товаров 3 категории ((В-1)цех по переработке мяса)</t>
  </si>
  <si>
    <t>26.09.2017</t>
  </si>
  <si>
    <t>22.03.2017</t>
  </si>
  <si>
    <t>О-00031221</t>
  </si>
  <si>
    <t>Єфремов Олексій Вадимович</t>
  </si>
  <si>
    <t>подсобный рабочий ((В-1)цех по переработке мяса)</t>
  </si>
  <si>
    <t>19.12.2016</t>
  </si>
  <si>
    <t>О-00000307</t>
  </si>
  <si>
    <t>Іванкіна Ірина Петрівна</t>
  </si>
  <si>
    <t>23.01.2004</t>
  </si>
  <si>
    <t>О-00027224</t>
  </si>
  <si>
    <t>Калюта Марина Віталіївна</t>
  </si>
  <si>
    <t>02.11.2015</t>
  </si>
  <si>
    <t>25.01.2017</t>
  </si>
  <si>
    <t>О-00000261</t>
  </si>
  <si>
    <t>Пікiнер Олексiй Павлович</t>
  </si>
  <si>
    <t>11.03.2003</t>
  </si>
  <si>
    <t>О-00017409</t>
  </si>
  <si>
    <t>Середенко Світлана Петрівна</t>
  </si>
  <si>
    <t>16.05.2013</t>
  </si>
  <si>
    <t>О-00001257</t>
  </si>
  <si>
    <t>Строменко Людмила Григорівна</t>
  </si>
  <si>
    <t>(В-10)кулинарный цех</t>
  </si>
  <si>
    <t>О-00024039</t>
  </si>
  <si>
    <t>Берсеньова Юлія Сергіївна</t>
  </si>
  <si>
    <t>повар 5 разряда* ((В-10)кулинарный цех)</t>
  </si>
  <si>
    <t>10.02.2015</t>
  </si>
  <si>
    <t>О-00028640</t>
  </si>
  <si>
    <t>Бєжан Олена Володимирівна</t>
  </si>
  <si>
    <t>повар 4 разряда ((В-10)кулинарный цех)</t>
  </si>
  <si>
    <t>24.02.2016</t>
  </si>
  <si>
    <t>О-00029698</t>
  </si>
  <si>
    <t>Василенко Наталія Станіславівна</t>
  </si>
  <si>
    <t>повар 3 разряда ((В-10)кулинарный цех)</t>
  </si>
  <si>
    <t>06.07.2016</t>
  </si>
  <si>
    <t>О-00024041</t>
  </si>
  <si>
    <t>Воробйова Людмила Олексіївна</t>
  </si>
  <si>
    <t>О-00024038</t>
  </si>
  <si>
    <t>Гайдай Наталія Миколаївна</t>
  </si>
  <si>
    <t>О-00024037</t>
  </si>
  <si>
    <t>Галчанський Віталій Анатолійович</t>
  </si>
  <si>
    <t>бригадир производственной бригады* ((В-10)кулинарный цех)</t>
  </si>
  <si>
    <t>О-00024048</t>
  </si>
  <si>
    <t>Земляна Юлія Вікторівна</t>
  </si>
  <si>
    <t>ОМ-0001351</t>
  </si>
  <si>
    <t>Кондратенко Олена Віталіївна</t>
  </si>
  <si>
    <t>продавец продовольственных товаров 3 категории ((В-10)кулинарный цех)</t>
  </si>
  <si>
    <t>11.05.2017</t>
  </si>
  <si>
    <t>О-00024129</t>
  </si>
  <si>
    <t>Назаренко Юлія Сергіївна</t>
  </si>
  <si>
    <t>продавец продовольственных товаров 1 категории ((В-10)кулинарный цех)</t>
  </si>
  <si>
    <t>ОМ-0002622</t>
  </si>
  <si>
    <t>Нанковський Олександр Вікторович</t>
  </si>
  <si>
    <t>12.07.2017</t>
  </si>
  <si>
    <t>О-00026215</t>
  </si>
  <si>
    <t>Нестеренко Геннадій Леонідович</t>
  </si>
  <si>
    <t>01.08.2015</t>
  </si>
  <si>
    <t>О-00024154</t>
  </si>
  <si>
    <t>Попова Людмила Анатоліївна</t>
  </si>
  <si>
    <t>ОМ-0000795</t>
  </si>
  <si>
    <t>Рибка Вікторія Сергіївна</t>
  </si>
  <si>
    <t>продавец продовольственных товаров 2 категории ((В-10)кулинарный цех)</t>
  </si>
  <si>
    <t>20.03.2017</t>
  </si>
  <si>
    <t>10.09.2015</t>
  </si>
  <si>
    <t>О-00029954</t>
  </si>
  <si>
    <t>Сторожко Ірина Борисівна</t>
  </si>
  <si>
    <t>25.07.2016</t>
  </si>
  <si>
    <t>ОМ-0000887</t>
  </si>
  <si>
    <t>Хрептюк Ксенія Ярославівна</t>
  </si>
  <si>
    <t>О-00024097</t>
  </si>
  <si>
    <t>Шахова Віта Вікторівна</t>
  </si>
  <si>
    <t>(В-10)молочный отдел</t>
  </si>
  <si>
    <t>О-00024139</t>
  </si>
  <si>
    <t>Олех Людмила Володимирівна</t>
  </si>
  <si>
    <t>продавец продовольственных товаров 2 категории ((В-10)молочный отдел)</t>
  </si>
  <si>
    <t>О-00024032</t>
  </si>
  <si>
    <t>Семенова (Жабіна) Наталя Вікторівна</t>
  </si>
  <si>
    <t>продавец продовольственных товаров 1 категории ((В-10)молочный отдел)</t>
  </si>
  <si>
    <t>О-00024104</t>
  </si>
  <si>
    <t>Якубовська Лілія Вячеславівна</t>
  </si>
  <si>
    <t>бригадир продавцов продовольственных товаров 2 категории ((В-10)молочный отдел)</t>
  </si>
  <si>
    <t>(В-10)овощной отдел</t>
  </si>
  <si>
    <t>О-00024022</t>
  </si>
  <si>
    <t>Говоруха Валентина Семенівна</t>
  </si>
  <si>
    <t>продавец продовольственных товаров 1 категории ((В-10)овощной отдел)</t>
  </si>
  <si>
    <t>ОМ-0002621</t>
  </si>
  <si>
    <t>Єлістратова Тетяна Леонідівна</t>
  </si>
  <si>
    <t>продавец продовольственных товаров 2 категории ((В-10)овощной отдел)</t>
  </si>
  <si>
    <t>менеджер по сбыту ((В-10)овощной отдел)</t>
  </si>
  <si>
    <t>12.09.2017</t>
  </si>
  <si>
    <t>продавец продовольственных товаров 3 категории ((В-10)овощной отдел)</t>
  </si>
  <si>
    <t>07.09.2017</t>
  </si>
  <si>
    <t>13.12.2016</t>
  </si>
  <si>
    <t>О-00028906</t>
  </si>
  <si>
    <t>Якивюк Юрій Васильович</t>
  </si>
  <si>
    <t>28.03.2016</t>
  </si>
  <si>
    <t>(В-10)отдел безопасности</t>
  </si>
  <si>
    <t>О-00031802</t>
  </si>
  <si>
    <t>Анчишкіна Олена Миколаївна</t>
  </si>
  <si>
    <t>младший инспектор ((В-10)отдел безопасности)</t>
  </si>
  <si>
    <t>ОМ-0002481</t>
  </si>
  <si>
    <t>Болокан Анатолій Анатолійович</t>
  </si>
  <si>
    <t>заместитель начальника отдела ((В-10)отдел безопасности)</t>
  </si>
  <si>
    <t>ОМ-0001734</t>
  </si>
  <si>
    <t>Зайцев Олександр Олександрович</t>
  </si>
  <si>
    <t>старший охранник ((В-10)отдел безопасности)</t>
  </si>
  <si>
    <t>ОМ-0002468</t>
  </si>
  <si>
    <t>Зайченко Олександр Сергійович</t>
  </si>
  <si>
    <t>15.06.2017</t>
  </si>
  <si>
    <t>охоронник ((В-10)отдел безопасности)</t>
  </si>
  <si>
    <t>18.08.2017</t>
  </si>
  <si>
    <t>ОМ-0002464</t>
  </si>
  <si>
    <t>Ляшенко Олег Олександрович</t>
  </si>
  <si>
    <t>31.07.2017</t>
  </si>
  <si>
    <t>О-00031812</t>
  </si>
  <si>
    <t>Помаз Сергій Павлович</t>
  </si>
  <si>
    <t>начальник отдела безопасности ((В-10)отдел безопасности)</t>
  </si>
  <si>
    <t>инспектор ((В-10)отдел безопасности)</t>
  </si>
  <si>
    <t>28.09.2017</t>
  </si>
  <si>
    <t>О-00031809</t>
  </si>
  <si>
    <t>Хлуднєва Світлана Іванівна</t>
  </si>
  <si>
    <t>О-00031815</t>
  </si>
  <si>
    <t>Яценко Дмитро Дмитрович</t>
  </si>
  <si>
    <t>(В-10)отдел гастрономии</t>
  </si>
  <si>
    <t>О-00030018</t>
  </si>
  <si>
    <t>Вертюченко Світлана Лазарівна</t>
  </si>
  <si>
    <t>продавец продовольственных товаров 2 категории ((В-10)отдел гастрономии)</t>
  </si>
  <si>
    <t>03.08.2016</t>
  </si>
  <si>
    <t>ОМ-0003377</t>
  </si>
  <si>
    <t>Голобородько Ніна Михайлівна</t>
  </si>
  <si>
    <t>продавец продовольственных товаров 3 категории ((В-10)отдел гастрономии)</t>
  </si>
  <si>
    <t>15.09.2017</t>
  </si>
  <si>
    <t>ОМ-0000727</t>
  </si>
  <si>
    <t>Коляда Оксана Сергіївна</t>
  </si>
  <si>
    <t>О-00029128</t>
  </si>
  <si>
    <t>Паливода Дар`я Олексіївна</t>
  </si>
  <si>
    <t>бригадир продавцов продовольственных товаров 2 категории ((В-10)отдел гастрономии)</t>
  </si>
  <si>
    <t>20.04.2016</t>
  </si>
  <si>
    <t>О-00031095</t>
  </si>
  <si>
    <t>Погрібна Наталія Миколаївна</t>
  </si>
  <si>
    <t>05.12.2016</t>
  </si>
  <si>
    <t>ОМ-0000687</t>
  </si>
  <si>
    <t>Тарасенко Інна Василівна</t>
  </si>
  <si>
    <t>10.03.2017</t>
  </si>
  <si>
    <t>ОМ-0001587</t>
  </si>
  <si>
    <t>Хоренко Ірина Миколаївна</t>
  </si>
  <si>
    <t>31.05.2017</t>
  </si>
  <si>
    <t>(В-10)отдел кондитерских изделий</t>
  </si>
  <si>
    <t>О-00024016</t>
  </si>
  <si>
    <t>Авраменко Костянтин Михайлович</t>
  </si>
  <si>
    <t>продавец продовольственных товаров ((В-10)отдел кондитерских изделий)</t>
  </si>
  <si>
    <t>ОМ-0001086</t>
  </si>
  <si>
    <t>Зінченко Вікторія Валеріївна</t>
  </si>
  <si>
    <t>продавец продовольственных товаров 3 категории ((В-10)отдел кондитерских изделий)</t>
  </si>
  <si>
    <t>О-00028523</t>
  </si>
  <si>
    <t>Крячко Руслан Вікторович</t>
  </si>
  <si>
    <t>16.02.2016</t>
  </si>
  <si>
    <t>О-00024087</t>
  </si>
  <si>
    <t>Лисенко Олена Юріївна</t>
  </si>
  <si>
    <t>продавец продовольственных товаров 2 категории ((В-10)отдел кондитерских изделий)</t>
  </si>
  <si>
    <t>О-00024089</t>
  </si>
  <si>
    <t>Мазалова Олена Ігорівна</t>
  </si>
  <si>
    <t>О-00024074</t>
  </si>
  <si>
    <t>Привалов Андрій Олександрович</t>
  </si>
  <si>
    <t>бригадир продавцов продовольственных товаров 1 категории ((В-10)отдел кондитерских изделий)</t>
  </si>
  <si>
    <t>О-00025168</t>
  </si>
  <si>
    <t>Тітова Катерина Юріївна</t>
  </si>
  <si>
    <t>09.04.2015</t>
  </si>
  <si>
    <t>О-00024086</t>
  </si>
  <si>
    <t>Чепко Наталя Василівна</t>
  </si>
  <si>
    <t>продавец продовольственных товаров 1 категории ((В-10)отдел кондитерских изделий)</t>
  </si>
  <si>
    <t>(В-10)отдел напитков</t>
  </si>
  <si>
    <t>продавец продовольственных товаров 3 категории ((В-10)отдел напитков)</t>
  </si>
  <si>
    <t>31.08.2017</t>
  </si>
  <si>
    <t>О-00024127</t>
  </si>
  <si>
    <t>Москаленко Віталій Олександрович</t>
  </si>
  <si>
    <t>бригадир продавцов продовольственных товаров 1 категории ((В-10)отдел напитков)</t>
  </si>
  <si>
    <t>О-00031635</t>
  </si>
  <si>
    <t>Мусійченко Юлія Сергіївна</t>
  </si>
  <si>
    <t>продавец продовольственных товаров 2 категории ((В-10)отдел напитков)</t>
  </si>
  <si>
    <t>ОМ-0000356</t>
  </si>
  <si>
    <t>Олійник Наталя Валеріївна</t>
  </si>
  <si>
    <t>10.02.2017</t>
  </si>
  <si>
    <t>(В-10)отдел непродовольственных товаров</t>
  </si>
  <si>
    <t>О-00026733</t>
  </si>
  <si>
    <t>Деркач Світлана Володимирівна</t>
  </si>
  <si>
    <t>бригадир продавцов непродовольств.товаров ((В-10)отдел непродовольственных товаров)</t>
  </si>
  <si>
    <t>15.09.2015</t>
  </si>
  <si>
    <t>О-00024023</t>
  </si>
  <si>
    <t>Довгопол Віталія Леонідівна</t>
  </si>
  <si>
    <t>ОМ-0001464</t>
  </si>
  <si>
    <t>Кривцова Ганна Сергіївна</t>
  </si>
  <si>
    <t>продавец непродовольственных товаров 3 категории ((В-10)отдел непродовольственных товаров)</t>
  </si>
  <si>
    <t>ОМ-0003141</t>
  </si>
  <si>
    <t>Морозюк Тетяна Борисівна</t>
  </si>
  <si>
    <t>01.09.2017</t>
  </si>
  <si>
    <t>О-00024131</t>
  </si>
  <si>
    <t>Сюсель Ольга Іванівна</t>
  </si>
  <si>
    <t>бригадир продавцов непродовольственных товаров 1 категории ((В-10)отдел непродовольственных товаров)</t>
  </si>
  <si>
    <t>ОМ-0002539</t>
  </si>
  <si>
    <t xml:space="preserve">Толочко Юлія Олександрівна </t>
  </si>
  <si>
    <t>06.07.2017</t>
  </si>
  <si>
    <t>(В-10)расчетно-кассовая зона</t>
  </si>
  <si>
    <t>кассир торгового зала ((В-10)расчетно-кассовая зона)</t>
  </si>
  <si>
    <t>17.07.2017</t>
  </si>
  <si>
    <t>ОМ-0002769</t>
  </si>
  <si>
    <t>Бутовська Наталія Володимирівна</t>
  </si>
  <si>
    <t>21.07.2017</t>
  </si>
  <si>
    <t>ОМ-0001109</t>
  </si>
  <si>
    <t>Верескун Олена Володимирівна</t>
  </si>
  <si>
    <t>12.04.2017</t>
  </si>
  <si>
    <t>О-00024047</t>
  </si>
  <si>
    <t>Веселова Наталія Іванівна</t>
  </si>
  <si>
    <t>07.07.2017</t>
  </si>
  <si>
    <t>ОМ-0002619</t>
  </si>
  <si>
    <t>Дебольська Людмила Володимирівна</t>
  </si>
  <si>
    <t>О-00027357</t>
  </si>
  <si>
    <t>Єгорова Олена Володимирівна</t>
  </si>
  <si>
    <t>11.11.2015</t>
  </si>
  <si>
    <t>27.09.2017</t>
  </si>
  <si>
    <t>О-00024076</t>
  </si>
  <si>
    <t>Курінна Ірина Василівна</t>
  </si>
  <si>
    <t>ОМ-0001732</t>
  </si>
  <si>
    <t>Ликова Ольга Вікторівна</t>
  </si>
  <si>
    <t>О-00024090</t>
  </si>
  <si>
    <t>Мартиненко Марина Василівна</t>
  </si>
  <si>
    <t>старший кассир торгового зала ((В-10)расчетно-кассовая зона)</t>
  </si>
  <si>
    <t>О-00025743</t>
  </si>
  <si>
    <t>Мосенз Олена Павлівна</t>
  </si>
  <si>
    <t>11.06.2015</t>
  </si>
  <si>
    <t>О-00029201</t>
  </si>
  <si>
    <t>Ніколаєнко Катерина Сергіївна</t>
  </si>
  <si>
    <t>28.04.2016</t>
  </si>
  <si>
    <t>О-00029246</t>
  </si>
  <si>
    <t>Ніколаюк Наталія Євгенівна</t>
  </si>
  <si>
    <t>10.05.2016</t>
  </si>
  <si>
    <t>О-00024141</t>
  </si>
  <si>
    <t>Паніна Наталія Миколаївна</t>
  </si>
  <si>
    <t>О-00024020</t>
  </si>
  <si>
    <t>Панцюсь(Гордеева) Анастасия Геннадьевна</t>
  </si>
  <si>
    <t>О-00031627</t>
  </si>
  <si>
    <t>Паунько Катерина Анатоліївна</t>
  </si>
  <si>
    <t>О-00024148</t>
  </si>
  <si>
    <t>Педак Андрій Анатолійович</t>
  </si>
  <si>
    <t>подсобный рабочий (сборщик тележек) ((В-10)расчетно-кассовая зона)</t>
  </si>
  <si>
    <t>10.07.2017</t>
  </si>
  <si>
    <t>ОМ-0002422</t>
  </si>
  <si>
    <t>Приходько Ірина Валентинівна</t>
  </si>
  <si>
    <t>О-00028365</t>
  </si>
  <si>
    <t>Решетняк Ганна Олександрівна</t>
  </si>
  <si>
    <t>04.02.2016</t>
  </si>
  <si>
    <t>О-00024035</t>
  </si>
  <si>
    <t>Сабліна Лілія Олександрівна</t>
  </si>
  <si>
    <t>ОМ-0001121</t>
  </si>
  <si>
    <t>Сіморенко Наталя Миколаївна</t>
  </si>
  <si>
    <t>13.04.2017</t>
  </si>
  <si>
    <t>О-00029967</t>
  </si>
  <si>
    <t>Сухоминська Світлана Олександрівна</t>
  </si>
  <si>
    <t>26.07.2016</t>
  </si>
  <si>
    <t>О-00027012</t>
  </si>
  <si>
    <t>Тарасенко Даная Александровна</t>
  </si>
  <si>
    <t>О-00024067</t>
  </si>
  <si>
    <t>О-00024142</t>
  </si>
  <si>
    <t>Ткаченко Леонід Іванович</t>
  </si>
  <si>
    <t>О-00026680</t>
  </si>
  <si>
    <t>Трофимцова Марія Володимирівна</t>
  </si>
  <si>
    <t>ОМ-0002704</t>
  </si>
  <si>
    <t xml:space="preserve">Шипанова Олена Володимирівна </t>
  </si>
  <si>
    <t>19.07.2017</t>
  </si>
  <si>
    <t>ОМ-0002958</t>
  </si>
  <si>
    <t>Ягодкіна Вікторія Миколаївна</t>
  </si>
  <si>
    <t>(В-10)рыбный отдел</t>
  </si>
  <si>
    <t>О-00024019</t>
  </si>
  <si>
    <t>Алдошина Анастасія Ігорівна</t>
  </si>
  <si>
    <t>бригадир продавцов продовольственных товаров 2 категории ((В-10)рыбный отдел)</t>
  </si>
  <si>
    <t>О-00028363</t>
  </si>
  <si>
    <t>Баздирев Олександр Іванович</t>
  </si>
  <si>
    <t>продавец продовольственных товаров 3 категории ((В-10)рыбный отдел)</t>
  </si>
  <si>
    <t>03.02.2016</t>
  </si>
  <si>
    <t>08.08.2017</t>
  </si>
  <si>
    <t>О-00029628</t>
  </si>
  <si>
    <t>Євпак Світлана Вікторівна</t>
  </si>
  <si>
    <t>продавец продовольственных товаров 2 категории ((В-10)рыбный отдел)</t>
  </si>
  <si>
    <t>23.06.2016</t>
  </si>
  <si>
    <t>16.02.2015</t>
  </si>
  <si>
    <t>О-00024111</t>
  </si>
  <si>
    <t>Сушко Олена Олександрівна</t>
  </si>
  <si>
    <t>О-00031097</t>
  </si>
  <si>
    <t>Тімошин Євгеній Сергійович</t>
  </si>
  <si>
    <t>обработчик рыбы 1 категории ((В-10)рыбный отдел)</t>
  </si>
  <si>
    <t>02.12.2016</t>
  </si>
  <si>
    <t>О-00030110</t>
  </si>
  <si>
    <t>Шестаєва Ірина Вікторівна</t>
  </si>
  <si>
    <t>15.08.2016</t>
  </si>
  <si>
    <t>(В-10)сектор зоны скоропорта</t>
  </si>
  <si>
    <t>О-00028202</t>
  </si>
  <si>
    <t>Балабуха Людмила Валентинівна</t>
  </si>
  <si>
    <t>20.01.2016</t>
  </si>
  <si>
    <t>ОМ-0002791</t>
  </si>
  <si>
    <t>Колеснікова Світлана Вікторівна</t>
  </si>
  <si>
    <t>25.07.2017</t>
  </si>
  <si>
    <t>(В-10)сектор стеллажной зоны</t>
  </si>
  <si>
    <t>О-00024144</t>
  </si>
  <si>
    <t>Фролова Алла Володимирівна</t>
  </si>
  <si>
    <t>(В-10)склад</t>
  </si>
  <si>
    <t>грузчик 3 категории ((В-10)склад)</t>
  </si>
  <si>
    <t>ОМ-0003317</t>
  </si>
  <si>
    <t>Боденчук Іван Петрович</t>
  </si>
  <si>
    <t>13.09.2017</t>
  </si>
  <si>
    <t>О-00026977</t>
  </si>
  <si>
    <t>Галкін Денис Евгенович</t>
  </si>
  <si>
    <t>кладовщик по приему товара 2 категории ((В-10)склад)</t>
  </si>
  <si>
    <t>05.10.2015</t>
  </si>
  <si>
    <t>О-00024386</t>
  </si>
  <si>
    <t>Дуркот Станіслав Васильович</t>
  </si>
  <si>
    <t>ОМ-0002675</t>
  </si>
  <si>
    <t>Пилаєв Геннадій Юрійович</t>
  </si>
  <si>
    <t>грузчик 2 категории ((В-10)склад)</t>
  </si>
  <si>
    <t>О-00032363</t>
  </si>
  <si>
    <t>Підсосонний Родіон Юрійович</t>
  </si>
  <si>
    <t>27.01.2017</t>
  </si>
  <si>
    <t>О-00027144</t>
  </si>
  <si>
    <t>Прохоренко Олександр Анатолійович</t>
  </si>
  <si>
    <t>26.10.2015</t>
  </si>
  <si>
    <t>О-00024376</t>
  </si>
  <si>
    <t>Рєзвін Микола Сергійович</t>
  </si>
  <si>
    <t>заведующий складом 2 категории ((В-10)склад)</t>
  </si>
  <si>
    <t>О-00024375</t>
  </si>
  <si>
    <t>Семенова Тетяна Юріївна</t>
  </si>
  <si>
    <t>старший оператор по вводу данных 1 категории ((В-10)склад)</t>
  </si>
  <si>
    <t>01.11.2016</t>
  </si>
  <si>
    <t>(В-10)управление</t>
  </si>
  <si>
    <t>О-00024043</t>
  </si>
  <si>
    <t>Волосожар Олег Іванович</t>
  </si>
  <si>
    <t>главный инженер ((В-10)управление)</t>
  </si>
  <si>
    <t>О-00024381</t>
  </si>
  <si>
    <t>Карук Ганна Миколаївна</t>
  </si>
  <si>
    <t>инспектор по инвентаризации 1 категории ((В-10)управление)</t>
  </si>
  <si>
    <t>О-00024116</t>
  </si>
  <si>
    <t>Мокан Артур Віталійович</t>
  </si>
  <si>
    <t>помощник инспектора по инвентаризации 1 категории ((В-10)управление)</t>
  </si>
  <si>
    <t>О-00028101</t>
  </si>
  <si>
    <t>Пащенко Ніна Вадимівна</t>
  </si>
  <si>
    <t>12.01.2016</t>
  </si>
  <si>
    <t>ОМ-0003264</t>
  </si>
  <si>
    <t>Чорногор Тетяна Георгіївна</t>
  </si>
  <si>
    <t>менеджер по персоналу ((В-10)управление)</t>
  </si>
  <si>
    <t>08.09.2017</t>
  </si>
  <si>
    <t>(В-10)цех по выпечке хлебобулочных изделий</t>
  </si>
  <si>
    <t>О-00024029</t>
  </si>
  <si>
    <t>Бабак Наталія Михайлівна</t>
  </si>
  <si>
    <t>О-00024036</t>
  </si>
  <si>
    <t>Барчукова Катерина Миколаївна</t>
  </si>
  <si>
    <t>продавец продовольственных товаров 3 категории ((В-10)цех по выпечке хлебобулочных изделий)</t>
  </si>
  <si>
    <t>О-00024046</t>
  </si>
  <si>
    <t>Вовченко Інна Володимирівна</t>
  </si>
  <si>
    <t>О-00024060</t>
  </si>
  <si>
    <t>Конопльова Наталя Геннадіївна</t>
  </si>
  <si>
    <t>ОМ-0001139</t>
  </si>
  <si>
    <t>Кормельцина Орина Миколаївна</t>
  </si>
  <si>
    <t>14.04.2017</t>
  </si>
  <si>
    <t>О-00025890</t>
  </si>
  <si>
    <t>Косаренко Ольга Анатольевна</t>
  </si>
  <si>
    <t>продавец продовольственных товаров ((В-10)цех по выпечке хлебобулочных изделий)</t>
  </si>
  <si>
    <t>25.06.2015</t>
  </si>
  <si>
    <t>О-00024073</t>
  </si>
  <si>
    <t>Косташ Христина Василівна</t>
  </si>
  <si>
    <t>О-00024092</t>
  </si>
  <si>
    <t>Микитенко Раїса Олексіївна</t>
  </si>
  <si>
    <t>ОМ-0001016</t>
  </si>
  <si>
    <t>Огарьова Алла Валеріївна</t>
  </si>
  <si>
    <t>бригадир производственной бригады* ((В-10)цех по выпечке хлебобулочных изделий)</t>
  </si>
  <si>
    <t>О-00024134</t>
  </si>
  <si>
    <t>Олефіренко Роман Сергійович</t>
  </si>
  <si>
    <t>О-00025049</t>
  </si>
  <si>
    <t>Румянцева Альона Генадіївна</t>
  </si>
  <si>
    <t>пекарь 4 разряда ((В-10)цех по выпечке хлебобулочных изделий)</t>
  </si>
  <si>
    <t>08.04.2015</t>
  </si>
  <si>
    <t>О-00024081</t>
  </si>
  <si>
    <t>Рябіко Лідія Олексіївна</t>
  </si>
  <si>
    <t>О-00024088</t>
  </si>
  <si>
    <t>ОМ-0001868</t>
  </si>
  <si>
    <t>Топорко Олена Олександрівна</t>
  </si>
  <si>
    <t>продавец продовольственных товаров 2 категории ((В-10)цех по выпечке хлебобулочных изделий)</t>
  </si>
  <si>
    <t>26.06.2017</t>
  </si>
  <si>
    <t>О-00024135</t>
  </si>
  <si>
    <t>Фальковська Олена Володимирівна</t>
  </si>
  <si>
    <t>О-00024140</t>
  </si>
  <si>
    <t>Фоменко Марина Ігорівна</t>
  </si>
  <si>
    <t>О-00024109</t>
  </si>
  <si>
    <t>Цибулькіна Ольга Михайлівна</t>
  </si>
  <si>
    <t>О-00024099</t>
  </si>
  <si>
    <t>Шевченко Наталя Василівна</t>
  </si>
  <si>
    <t>(В-10)цех по переработке мяса</t>
  </si>
  <si>
    <t>О-00025156</t>
  </si>
  <si>
    <t>Антоненко Олександр Володимирович</t>
  </si>
  <si>
    <t>повар 4 разряда ((В-10)цех по переработке мяса)</t>
  </si>
  <si>
    <t>10.04.2015</t>
  </si>
  <si>
    <t>О-00024054</t>
  </si>
  <si>
    <t>Бех Вікторія Миколаївна</t>
  </si>
  <si>
    <t>продавец продовольственных товаров 1 категории ((В-10)цех по переработке мяса)</t>
  </si>
  <si>
    <t>О-00024044</t>
  </si>
  <si>
    <t>Волик Тамара Михайлівна</t>
  </si>
  <si>
    <t>О-00030972</t>
  </si>
  <si>
    <t>Волошина Олена Григорівна</t>
  </si>
  <si>
    <t>продавец продовольственных товаров 3 категории ((В-10)цех по переработке мяса)</t>
  </si>
  <si>
    <t>24.11.2016</t>
  </si>
  <si>
    <t>О-00024071</t>
  </si>
  <si>
    <t>Корнієнко Олександр Леонідович</t>
  </si>
  <si>
    <t>обвальщик мяса мастер-класс 1 категории ((В-10)цех по переработке мяса)</t>
  </si>
  <si>
    <t>О-00029737</t>
  </si>
  <si>
    <t>Молька Анастасія Анатоліївна</t>
  </si>
  <si>
    <t>05.07.2016</t>
  </si>
  <si>
    <t>ОМ-0000483</t>
  </si>
  <si>
    <t>О-00024107</t>
  </si>
  <si>
    <t>Царицанська Світлана Олександрівна</t>
  </si>
  <si>
    <t>О-00024105</t>
  </si>
  <si>
    <t>Яцейко Петро  Олександрович</t>
  </si>
  <si>
    <t>(В-11)кулинарный цех</t>
  </si>
  <si>
    <t>повар пиццеол ((В-11)кулинарный цех)</t>
  </si>
  <si>
    <t>20.04.2017</t>
  </si>
  <si>
    <t>ОМ-0003395</t>
  </si>
  <si>
    <t>Бивалін Максим Євгенійович</t>
  </si>
  <si>
    <t>повар 4 разряда ((В-11)кулинарный цех)</t>
  </si>
  <si>
    <t>18.04.2017</t>
  </si>
  <si>
    <t>бригадир производственной бригады* ((В-11)кулинарный цех)</t>
  </si>
  <si>
    <t>ОМ-0002620</t>
  </si>
  <si>
    <t>Булана Ксенія Олексіївна</t>
  </si>
  <si>
    <t>О-00029927</t>
  </si>
  <si>
    <t>Водолазька Юлія Володимирівна</t>
  </si>
  <si>
    <t>20.07.2016</t>
  </si>
  <si>
    <t>О-00024265</t>
  </si>
  <si>
    <t>Господарець Анастасія Веніамінівна</t>
  </si>
  <si>
    <t>повар 5 разряда ((В-11)кулинарный цех)</t>
  </si>
  <si>
    <t>17.02.2015</t>
  </si>
  <si>
    <t>ОМ-0001186</t>
  </si>
  <si>
    <t>Гречка Роман Олександрович</t>
  </si>
  <si>
    <t>О-00029394</t>
  </si>
  <si>
    <t>Гущіна Юлія Миколаївна</t>
  </si>
  <si>
    <t>23.05.2016</t>
  </si>
  <si>
    <t>30.11.2016</t>
  </si>
  <si>
    <t>О-00024219</t>
  </si>
  <si>
    <t>Дудченко Світлана Сергіївна</t>
  </si>
  <si>
    <t>О-00024270</t>
  </si>
  <si>
    <t>Зенкіна Олена Петрівна</t>
  </si>
  <si>
    <t>продавец продовольственных товаров 3 категории ((В-11)кулинарный цех)</t>
  </si>
  <si>
    <t>О-00027197</t>
  </si>
  <si>
    <t>Кудлач Ірина Михайлівна</t>
  </si>
  <si>
    <t>02.08.2017</t>
  </si>
  <si>
    <t>О-00030539</t>
  </si>
  <si>
    <t>Осика Людмила Георгіївна</t>
  </si>
  <si>
    <t>30.09.2016</t>
  </si>
  <si>
    <t>О-00025327</t>
  </si>
  <si>
    <t>Політаєва (Конарєва) Оксана Геннадіївна</t>
  </si>
  <si>
    <t>16.04.2015</t>
  </si>
  <si>
    <t>26.05.2017</t>
  </si>
  <si>
    <t>04.09.2017</t>
  </si>
  <si>
    <t>ОМ-0000446</t>
  </si>
  <si>
    <t>Табанюхова Надія Миколаївна</t>
  </si>
  <si>
    <t>20.02.2017</t>
  </si>
  <si>
    <t>ОМ-0003191</t>
  </si>
  <si>
    <t>Тимощук Юлія Сергіївна</t>
  </si>
  <si>
    <t>05.09.2017</t>
  </si>
  <si>
    <t>ОМ-0001605</t>
  </si>
  <si>
    <t>Ясногор Ольга Юріївна</t>
  </si>
  <si>
    <t>02.06.2017</t>
  </si>
  <si>
    <t>(В-11)молочный отдел</t>
  </si>
  <si>
    <t>О-00025770</t>
  </si>
  <si>
    <t>Коломоєць Ірина Олександрівна</t>
  </si>
  <si>
    <t>28.04.2017</t>
  </si>
  <si>
    <t>(В-11)овощной отдел</t>
  </si>
  <si>
    <t>О-00025176</t>
  </si>
  <si>
    <t>Белоконь Диана Юрьевна</t>
  </si>
  <si>
    <t>продавец продовольственных товаров ((В-11)овощной отдел)</t>
  </si>
  <si>
    <t>25.09.2017</t>
  </si>
  <si>
    <t>О-00015754</t>
  </si>
  <si>
    <t>Кущ Юлія Вікторівна</t>
  </si>
  <si>
    <t>11.10.2012</t>
  </si>
  <si>
    <t>О-00025237</t>
  </si>
  <si>
    <t>Мошул Олена Сергіївна</t>
  </si>
  <si>
    <t>17.03.2017</t>
  </si>
  <si>
    <t>(В-11)отдел безопасности</t>
  </si>
  <si>
    <t>О-00031786</t>
  </si>
  <si>
    <t>Білий Володимир Михайлович</t>
  </si>
  <si>
    <t>начальник отдела безопасности ((В-11)отдел безопасности)</t>
  </si>
  <si>
    <t>ОМ-0001169</t>
  </si>
  <si>
    <t>Бредун Олександр Іванович</t>
  </si>
  <si>
    <t>инспектор ((В-11)отдел безопасности)</t>
  </si>
  <si>
    <t>ОМ-0002489</t>
  </si>
  <si>
    <t>Бутенко Іван Анатолійович</t>
  </si>
  <si>
    <t>заместитель начальника отдела ((В-11)отдел безопасности)</t>
  </si>
  <si>
    <t>ОМ-0000750</t>
  </si>
  <si>
    <t>Готвянський Сергій Васильович</t>
  </si>
  <si>
    <t>16.03.2017</t>
  </si>
  <si>
    <t>О-00032406</t>
  </si>
  <si>
    <t>Зайцев Олександр Анатолійович</t>
  </si>
  <si>
    <t>младший инспектор ((В-11)отдел безопасности)</t>
  </si>
  <si>
    <t>01.02.2017</t>
  </si>
  <si>
    <t>ОМ-0002491</t>
  </si>
  <si>
    <t>Котряга Артем Антонович</t>
  </si>
  <si>
    <t>ОМ-0003540</t>
  </si>
  <si>
    <t>Мана Дмитро Олегович</t>
  </si>
  <si>
    <t>охоронник ((В-11)отдел безопасности)</t>
  </si>
  <si>
    <t>ОМ-0000969</t>
  </si>
  <si>
    <t>Потапенко Олег Володимирович</t>
  </si>
  <si>
    <t>25.04.2017</t>
  </si>
  <si>
    <t>О-00031800</t>
  </si>
  <si>
    <t>Сорочинська Лариса Петрівна</t>
  </si>
  <si>
    <t>О-00031803</t>
  </si>
  <si>
    <t>Трофимов Станіслав Валерійович</t>
  </si>
  <si>
    <t>ОМ-0000801</t>
  </si>
  <si>
    <t>Черваков Анатолій Сергійович</t>
  </si>
  <si>
    <t>ОМ-0002493</t>
  </si>
  <si>
    <t>Швець Юрій Вікторович</t>
  </si>
  <si>
    <t>(В-11)отдел гастрономии</t>
  </si>
  <si>
    <t>О-00032081</t>
  </si>
  <si>
    <t>Піскунова Олена Павлівна</t>
  </si>
  <si>
    <t>продавец продовольственных товаров ((В-11)отдел гастрономии)</t>
  </si>
  <si>
    <t>06.01.2017</t>
  </si>
  <si>
    <t>(В-11)отдел кондитерских изделий</t>
  </si>
  <si>
    <t>О-00030469</t>
  </si>
  <si>
    <t>Коляда Яна Олександрівна</t>
  </si>
  <si>
    <t>продавец продовольственных товаров 3 категории ((В-11)отдел кондитерских изделий)</t>
  </si>
  <si>
    <t>22.09.2016</t>
  </si>
  <si>
    <t>О-00025233</t>
  </si>
  <si>
    <t>Мамедова Катерина Павлівна</t>
  </si>
  <si>
    <t>продавец продовольственных товаров 1 категории ((В-11)отдел кондитерских изделий)</t>
  </si>
  <si>
    <t>О-00024293</t>
  </si>
  <si>
    <t>Сімчук Юлія Сергіївна</t>
  </si>
  <si>
    <t>бригадир продавцов продовольственных товаров 1 категории ((В-11)отдел кондитерских изделий)</t>
  </si>
  <si>
    <t>О-00024263</t>
  </si>
  <si>
    <t>Щебликіна Ольга Миколаївна</t>
  </si>
  <si>
    <t>продавец продовольственных товаров ((В-11)отдел кондитерских изделий)</t>
  </si>
  <si>
    <t>(В-11)отдел напитков</t>
  </si>
  <si>
    <t>О-00024245</t>
  </si>
  <si>
    <t>Водоп`ян Владислав Ростиславович</t>
  </si>
  <si>
    <t>продавец продовольственных товаров 3 категории ((В-11)отдел напитков)</t>
  </si>
  <si>
    <t>продавец продовольственных товаров 2 категории ((В-11)отдел напитков)</t>
  </si>
  <si>
    <t>05.11.2015</t>
  </si>
  <si>
    <t>О-00024216</t>
  </si>
  <si>
    <t>Денисенко Денис Олексійович</t>
  </si>
  <si>
    <t>ОМ-0003433</t>
  </si>
  <si>
    <t>Майборода Микита Миколайович</t>
  </si>
  <si>
    <t>20.09.2017</t>
  </si>
  <si>
    <t>ОМ-0001344</t>
  </si>
  <si>
    <t>Сусик Марина Анатоліївна</t>
  </si>
  <si>
    <t>продавец продовольственных товаров 1 категории ((В-11)отдел напитков)</t>
  </si>
  <si>
    <t>ОМ-0002957</t>
  </si>
  <si>
    <t>Яланський Руслан Анатолійович</t>
  </si>
  <si>
    <t>(В-11)отдел непродовольственных товаров</t>
  </si>
  <si>
    <t>О-00010587</t>
  </si>
  <si>
    <t>Гриценко Анастасія Вікторівна</t>
  </si>
  <si>
    <t>продавец продовольственных товаров 3 категории ((В-11)отдел непродовольственных товаров)</t>
  </si>
  <si>
    <t>27.01.2011</t>
  </si>
  <si>
    <t>ОМ-0003483</t>
  </si>
  <si>
    <t>Матяшова Ірина Михайлівна</t>
  </si>
  <si>
    <t>продавец непродовольственных товаров 3 категории ((В-11)отдел непродовольственных товаров)</t>
  </si>
  <si>
    <t>22.09.2017</t>
  </si>
  <si>
    <t>(В-11)расчетно-кассовая зона</t>
  </si>
  <si>
    <t>О-00031064</t>
  </si>
  <si>
    <t>Баранник Віталій Іванович</t>
  </si>
  <si>
    <t>подсобный рабочий (сборщик тележек) ((В-11)расчетно-кассовая зона)</t>
  </si>
  <si>
    <t>кассир торгового зала ((В-11)расчетно-кассовая зона)</t>
  </si>
  <si>
    <t>О-00031458</t>
  </si>
  <si>
    <t>БИСТРИЦЬКА НАТАЛІЯ ОЛЕКСАНДРІВНА</t>
  </si>
  <si>
    <t>31.01.2017</t>
  </si>
  <si>
    <t>ОМ-0003459</t>
  </si>
  <si>
    <t xml:space="preserve">Ващенко Анастасія Миколаївна </t>
  </si>
  <si>
    <t>21.09.2017</t>
  </si>
  <si>
    <t>О-00024258</t>
  </si>
  <si>
    <t>Гладкова Дарина Володимирівна</t>
  </si>
  <si>
    <t>О-00025186</t>
  </si>
  <si>
    <t>Грибкова Ірина Ігорівна</t>
  </si>
  <si>
    <t>О-00031495</t>
  </si>
  <si>
    <t>Дерібас Неля Борисівна</t>
  </si>
  <si>
    <t>О-00028797</t>
  </si>
  <si>
    <t>Дмитренко Микола Петрович</t>
  </si>
  <si>
    <t>15.03.2016</t>
  </si>
  <si>
    <t>05.05.2017</t>
  </si>
  <si>
    <t>О-00031496</t>
  </si>
  <si>
    <t>Єфремова Ірина Дмитрівна</t>
  </si>
  <si>
    <t>О-00024249</t>
  </si>
  <si>
    <t>Завгородня Марина Юріївна</t>
  </si>
  <si>
    <t>11.07.2017</t>
  </si>
  <si>
    <t>О-00025192</t>
  </si>
  <si>
    <t>Ільїна Наталія Володимирівна</t>
  </si>
  <si>
    <t>О-00024909</t>
  </si>
  <si>
    <t>Кіріченко Олена Іванівна</t>
  </si>
  <si>
    <t>19.03.2015</t>
  </si>
  <si>
    <t>О-00026193</t>
  </si>
  <si>
    <t>Коваленко Олеся Володимирівна</t>
  </si>
  <si>
    <t>О-00024230</t>
  </si>
  <si>
    <t>Комаха Олена Віталіївна</t>
  </si>
  <si>
    <t>О-00024251</t>
  </si>
  <si>
    <t>Кохан Ірина Вікторівна</t>
  </si>
  <si>
    <t>О-00028429</t>
  </si>
  <si>
    <t>Кузнецова Світлана Олександрівна</t>
  </si>
  <si>
    <t>09.02.2016</t>
  </si>
  <si>
    <t>О-00022771</t>
  </si>
  <si>
    <t>Кузнецова Тетяна Володимирівна</t>
  </si>
  <si>
    <t>ОМ-0002656</t>
  </si>
  <si>
    <t>Мостова Марія Сергіївна</t>
  </si>
  <si>
    <t>14.07.2017</t>
  </si>
  <si>
    <t>О-00025234</t>
  </si>
  <si>
    <t>Мотузка Вікторія Вікторівна</t>
  </si>
  <si>
    <t>20.07.2017</t>
  </si>
  <si>
    <t>О-00024260</t>
  </si>
  <si>
    <t>Осипенко Ірина Сергіївна</t>
  </si>
  <si>
    <t>ОМ-0003460</t>
  </si>
  <si>
    <t>Підмогильна Світлана Анатоліївна</t>
  </si>
  <si>
    <t>О-00024287</t>
  </si>
  <si>
    <t>Пучок Надія Михайлівна</t>
  </si>
  <si>
    <t>старший кассир торгового зала ((В-11)расчетно-кассовая зона)</t>
  </si>
  <si>
    <t>ОМ-0002439</t>
  </si>
  <si>
    <t>Сливенко Максим Миколайович</t>
  </si>
  <si>
    <t>О-00029061</t>
  </si>
  <si>
    <t>Совгир Валентина Олексіївна</t>
  </si>
  <si>
    <t>12.04.2016</t>
  </si>
  <si>
    <t>13.07.2017</t>
  </si>
  <si>
    <t>О-00028198</t>
  </si>
  <si>
    <t>Тимошук Олена Геннадіївна</t>
  </si>
  <si>
    <t>ОМ-0001850</t>
  </si>
  <si>
    <t>Харіна Сніжана Романівна</t>
  </si>
  <si>
    <t>23.06.2017</t>
  </si>
  <si>
    <t>О-00025880</t>
  </si>
  <si>
    <t>Чернобривець Руслана Олександрівна</t>
  </si>
  <si>
    <t>24.06.2015</t>
  </si>
  <si>
    <t>ОМ-0002800</t>
  </si>
  <si>
    <t>Шевченко Дмитро Олександрович</t>
  </si>
  <si>
    <t>ОМ-0000332</t>
  </si>
  <si>
    <t>Шмальченко Ірина Анатоліївна</t>
  </si>
  <si>
    <t>(В-11)рыбный отдел</t>
  </si>
  <si>
    <t>О-00030720</t>
  </si>
  <si>
    <t>Романенко Оксана Віталіївна</t>
  </si>
  <si>
    <t>(В-11)сектор зоны скоропорта</t>
  </si>
  <si>
    <t>О-00013631</t>
  </si>
  <si>
    <t>Максименко Олена Володимирівна</t>
  </si>
  <si>
    <t>14.03.2012</t>
  </si>
  <si>
    <t>(В-11)сектор стеллажной зоны</t>
  </si>
  <si>
    <t>О-00024567</t>
  </si>
  <si>
    <t>Семенченко Анжела Олександрівна</t>
  </si>
  <si>
    <t>(В-11)склад</t>
  </si>
  <si>
    <t>О-00024338</t>
  </si>
  <si>
    <t>Гладкова Вікторія Юріївна</t>
  </si>
  <si>
    <t>старший оператор по вводу данных 1 категории ((В-11)склад)</t>
  </si>
  <si>
    <t>ОМ-0001167</t>
  </si>
  <si>
    <t>Коновалов Дмитро Валентинович</t>
  </si>
  <si>
    <t>ОМ-0003047</t>
  </si>
  <si>
    <t>Копичєв Дмитро Сергійович</t>
  </si>
  <si>
    <t>грузчик 3 категории ((В-11)склад)</t>
  </si>
  <si>
    <t>23.08.2017</t>
  </si>
  <si>
    <t>О-00025201</t>
  </si>
  <si>
    <t>Літвінова Яна Ігорівна</t>
  </si>
  <si>
    <t>менеджер по экспедированию заказов ((В-11)склад)</t>
  </si>
  <si>
    <t>06.04.2016</t>
  </si>
  <si>
    <t>17.02.2017</t>
  </si>
  <si>
    <t>О-00025251</t>
  </si>
  <si>
    <t>Чагодєй Ольга Вікторівна</t>
  </si>
  <si>
    <t>О-00030580</t>
  </si>
  <si>
    <t>Шмальченко Олександр Анатолійович</t>
  </si>
  <si>
    <t>05.10.2016</t>
  </si>
  <si>
    <t>(В-11)управление</t>
  </si>
  <si>
    <t>О-00031026</t>
  </si>
  <si>
    <t>Гімбіцька Ганна Юріївна</t>
  </si>
  <si>
    <t>менеджер по персоналу ((В-11)управление)</t>
  </si>
  <si>
    <t>29.11.2016</t>
  </si>
  <si>
    <t>О-00029329</t>
  </si>
  <si>
    <t>Ковтонюк Василь Дмитрович</t>
  </si>
  <si>
    <t>главный инженер ((В-11)управление)</t>
  </si>
  <si>
    <t>16.05.2016</t>
  </si>
  <si>
    <t>О-00024228</t>
  </si>
  <si>
    <t>инспектор по инвентаризации 3 категории ((В-11)управление)</t>
  </si>
  <si>
    <t>О-00008364</t>
  </si>
  <si>
    <t>Семіряжко Ольга Анатоліївна</t>
  </si>
  <si>
    <t>20.07.2009</t>
  </si>
  <si>
    <t>(В-11)цех по выпечке хлебобулочных изделий</t>
  </si>
  <si>
    <t>пекарь 4 разряда ((В-11)цех по выпечке хлебобулочных изделий)</t>
  </si>
  <si>
    <t>15.08.2017</t>
  </si>
  <si>
    <t>О-00026850</t>
  </si>
  <si>
    <t>Гаращенко Ірина Герасимівна</t>
  </si>
  <si>
    <t>24.09.2015</t>
  </si>
  <si>
    <t>О-00024271</t>
  </si>
  <si>
    <t>Зубко Людмила Леонідівна</t>
  </si>
  <si>
    <t>бригадир производственной бригады* ((В-11)цех по выпечке хлебобулочных изделий)</t>
  </si>
  <si>
    <t>О-00028067</t>
  </si>
  <si>
    <t>Кірошка Любов Миколаївна</t>
  </si>
  <si>
    <t>28.12.2015</t>
  </si>
  <si>
    <t>О-00024276</t>
  </si>
  <si>
    <t>Кобякова Олена Володимирівна</t>
  </si>
  <si>
    <t>О-00027805</t>
  </si>
  <si>
    <t>Кролівець Світлана Іванівна</t>
  </si>
  <si>
    <t>04.12.2015</t>
  </si>
  <si>
    <t>О-00030630</t>
  </si>
  <si>
    <t>Кукса Олена Олександрівна</t>
  </si>
  <si>
    <t>12.10.2016</t>
  </si>
  <si>
    <t>О-00024236</t>
  </si>
  <si>
    <t>Мамедова Наталя Леонідівна</t>
  </si>
  <si>
    <t>пекарь 5 разряда* ((В-11)цех по выпечке хлебобулочных изделий)</t>
  </si>
  <si>
    <t>О-00024248</t>
  </si>
  <si>
    <t>Москаленко Марія Анатоліївна</t>
  </si>
  <si>
    <t>ОМ-0003456</t>
  </si>
  <si>
    <t>Старовойтова Світлана Валентинівна</t>
  </si>
  <si>
    <t>О-00030976</t>
  </si>
  <si>
    <t>Тимощук Наталія Миколаївна</t>
  </si>
  <si>
    <t>23.11.2016</t>
  </si>
  <si>
    <t>О-00024296</t>
  </si>
  <si>
    <t>Шумілова Ірина Миколаївна</t>
  </si>
  <si>
    <t>(В-11)цех по переработке мяса</t>
  </si>
  <si>
    <t>О-00024291</t>
  </si>
  <si>
    <t>Цвєткова Наталія Євгенівна</t>
  </si>
  <si>
    <t>продавец продовольственных товаров 3 категории ((В-11)цех по переработке мяса)</t>
  </si>
  <si>
    <t>(В-12)кулинарный цех</t>
  </si>
  <si>
    <t>О-00023798</t>
  </si>
  <si>
    <t>Варславан Людмила Іванівна</t>
  </si>
  <si>
    <t>продавец продовольственных товаров 1 категории ((В-12)кулинарный цех)</t>
  </si>
  <si>
    <t>27.01.2015</t>
  </si>
  <si>
    <t>О-00026855</t>
  </si>
  <si>
    <t>Вертікова Ольга Миколаївна</t>
  </si>
  <si>
    <t>продавец продовольственных товаров 2 категории ((В-12)кулинарный цех)</t>
  </si>
  <si>
    <t>30.09.2015</t>
  </si>
  <si>
    <t>О-00023817</t>
  </si>
  <si>
    <t>Гнатюк Олена Вадимівна</t>
  </si>
  <si>
    <t>О-00023835</t>
  </si>
  <si>
    <t>Деменська Ірма Йосипівна</t>
  </si>
  <si>
    <t>О-00027753</t>
  </si>
  <si>
    <t>Кузнецова(Матряшина) Ирина Георгиевна</t>
  </si>
  <si>
    <t>повар 5 разряда ((В-12)кулинарный цех)</t>
  </si>
  <si>
    <t>03.12.2015</t>
  </si>
  <si>
    <t>О-00026909</t>
  </si>
  <si>
    <t>Лисенко Олена Іванівна</t>
  </si>
  <si>
    <t>О-00023869</t>
  </si>
  <si>
    <t>Олександренко Тетяна Віталіївна</t>
  </si>
  <si>
    <t>О-00027859</t>
  </si>
  <si>
    <t>Скрипнік Світлана Вікторівна</t>
  </si>
  <si>
    <t>10.12.2015</t>
  </si>
  <si>
    <t>О-00023863</t>
  </si>
  <si>
    <t>Степанюк Олена Олександрівна</t>
  </si>
  <si>
    <t>О-00028717</t>
  </si>
  <si>
    <t>Ткаченко(Богданова) Юлія Вікторівна</t>
  </si>
  <si>
    <t>продавец продовольственных товаров ((В-12)кулинарный цех)</t>
  </si>
  <si>
    <t>09.03.2016</t>
  </si>
  <si>
    <t>О-00030308</t>
  </si>
  <si>
    <t>Ткачук Валентина Сергіївна</t>
  </si>
  <si>
    <t>08.09.2016</t>
  </si>
  <si>
    <t>О-00023895</t>
  </si>
  <si>
    <t>Щегурінкова Тетяна Миколаївна</t>
  </si>
  <si>
    <t>(В-12)молочный отдел</t>
  </si>
  <si>
    <t>ОМ-0003572</t>
  </si>
  <si>
    <t>Ліхман Юлія Сергіївна</t>
  </si>
  <si>
    <t>продавец продовольственных товаров 3 категории ((В-12)молочный отдел)</t>
  </si>
  <si>
    <t>(В-12)молочный отдел и гастрономия</t>
  </si>
  <si>
    <t>О-00025110</t>
  </si>
  <si>
    <t>Асмолова Лариса Борисівна</t>
  </si>
  <si>
    <t>бригадир продавцов продовольственных товаров ((В-12)молочный отдел и гастрономия)</t>
  </si>
  <si>
    <t>(В-12)овощной отдел</t>
  </si>
  <si>
    <t>О-00023794</t>
  </si>
  <si>
    <t>Александрова Ірина Іванівна</t>
  </si>
  <si>
    <t>продавец продовольственных товаров 1 категории ((В-12)овощной отдел)</t>
  </si>
  <si>
    <t>ОМ-0001258</t>
  </si>
  <si>
    <t>Кожушна Олена Андріївна</t>
  </si>
  <si>
    <t>продавец продовольственных товаров 3 категории ((В-12)овощной отдел)</t>
  </si>
  <si>
    <t>27.04.2017</t>
  </si>
  <si>
    <t>О-00023831</t>
  </si>
  <si>
    <t>Левчук Елена Викторовна</t>
  </si>
  <si>
    <t>продавец продовольственных товаров ((В-12)овощной отдел)</t>
  </si>
  <si>
    <t>ОМ-0001690</t>
  </si>
  <si>
    <t>Мельник Ірина Юріївна</t>
  </si>
  <si>
    <t>продавец продовольственных товаров 2 категории ((В-12)овощной отдел)</t>
  </si>
  <si>
    <t>09.06.2017</t>
  </si>
  <si>
    <t>(В-12)отдел безопасности</t>
  </si>
  <si>
    <t>О-00031818</t>
  </si>
  <si>
    <t>Аксьонов Сергій Тихонович</t>
  </si>
  <si>
    <t>начальник отдела безопасности ((В-12)отдел безопасности)</t>
  </si>
  <si>
    <t>О-00031821</t>
  </si>
  <si>
    <t>Бересткова Оксана Петрівна</t>
  </si>
  <si>
    <t>младший инспектор ((В-12)отдел безопасности)</t>
  </si>
  <si>
    <t>О-00031822</t>
  </si>
  <si>
    <t>Беспалько Яна Анатоліївна</t>
  </si>
  <si>
    <t>О-00031827</t>
  </si>
  <si>
    <t>Богдан Микола Олександрович</t>
  </si>
  <si>
    <t>старший охранник ((В-12)отдел безопасности)</t>
  </si>
  <si>
    <t>ОМ-0003359</t>
  </si>
  <si>
    <t>Горбаченко Євгеній Анатолійович</t>
  </si>
  <si>
    <t>охоронник ((В-12)отдел безопасности)</t>
  </si>
  <si>
    <t>14.09.2017</t>
  </si>
  <si>
    <t>О-00031836</t>
  </si>
  <si>
    <t>Гукалов Віталій Вікторович</t>
  </si>
  <si>
    <t>заместитель начальника отдела ((В-12)отдел безопасности)</t>
  </si>
  <si>
    <t>ОМ-0002508</t>
  </si>
  <si>
    <t>Каріньков Олександр Олександрович</t>
  </si>
  <si>
    <t>04.07.2017</t>
  </si>
  <si>
    <t>О-00031829</t>
  </si>
  <si>
    <t>Кухаренко Валерій Вікторович</t>
  </si>
  <si>
    <t>ОМ-0000354</t>
  </si>
  <si>
    <t>Кухаренко Микола Вікторович</t>
  </si>
  <si>
    <t>О-00031838</t>
  </si>
  <si>
    <t>Марченко Дар`я Сергіївна</t>
  </si>
  <si>
    <t>инспектор ((В-12)отдел безопасности)</t>
  </si>
  <si>
    <t>О-00031839</t>
  </si>
  <si>
    <t>Птіцин Юрій Олексійович</t>
  </si>
  <si>
    <t>ОМ-0002467</t>
  </si>
  <si>
    <t xml:space="preserve">Тавлуй Анатолій Олексійович </t>
  </si>
  <si>
    <t>О-00031834</t>
  </si>
  <si>
    <t>Третяк Оксана Вадимівна</t>
  </si>
  <si>
    <t>(В-12)отдел гастрономии</t>
  </si>
  <si>
    <t>продавец продовольственных товаров 3 категории ((В-12)отдел гастрономии)</t>
  </si>
  <si>
    <t>О-00023866</t>
  </si>
  <si>
    <t>Сурмай Марія Петрівна</t>
  </si>
  <si>
    <t>О-00023893</t>
  </si>
  <si>
    <t>Чернова Тетяна Сергіївна</t>
  </si>
  <si>
    <t>бригадир продавцов продовольственных товаров 1 категории ((В-12)отдел гастрономии)</t>
  </si>
  <si>
    <t>О-00023883</t>
  </si>
  <si>
    <t>Яцечко Світлана Вадимівна</t>
  </si>
  <si>
    <t>продавец продовольственных товаров 2 категории ((В-12)отдел гастрономии)</t>
  </si>
  <si>
    <t>(В-12)отдел кондитерских изделий</t>
  </si>
  <si>
    <t>О-00028235</t>
  </si>
  <si>
    <t>Котова Ганна Сергіївна</t>
  </si>
  <si>
    <t>22.01.2016</t>
  </si>
  <si>
    <t>О-00023848</t>
  </si>
  <si>
    <t>Лещищак Людмила Володимирівна</t>
  </si>
  <si>
    <t>продавец продовольственных товаров 2 категории ((В-12)отдел кондитерских изделий)</t>
  </si>
  <si>
    <t>О-00026331</t>
  </si>
  <si>
    <t>Плахотняя(Трикозенко) Татьяна Олеговна</t>
  </si>
  <si>
    <t>продавец продовольственных товаров ((В-12)отдел кондитерских изделий)</t>
  </si>
  <si>
    <t>О-00023873</t>
  </si>
  <si>
    <t>Хоц Оксана Сергіївна</t>
  </si>
  <si>
    <t>О-00026785</t>
  </si>
  <si>
    <t>Щеголькова Ірина Володимирівна</t>
  </si>
  <si>
    <t>бригадир продавцов продовольственных товаров 2 категории ((В-12)отдел кондитерских изделий)</t>
  </si>
  <si>
    <t>18.09.2015</t>
  </si>
  <si>
    <t>(В-12)отдел напитков</t>
  </si>
  <si>
    <t>О-00025140</t>
  </si>
  <si>
    <t>Лимонченко Тетяна Володимирівна</t>
  </si>
  <si>
    <t>продавец продовольственных товаров ((В-12)отдел напитков)</t>
  </si>
  <si>
    <t>О-00027760</t>
  </si>
  <si>
    <t>Омельяненко Тетяна Вікторівна</t>
  </si>
  <si>
    <t>Савченко Вікторія Вікторівна</t>
  </si>
  <si>
    <t>продавец продовольственных товаров 3 категории ((В-12)отдел напитков)</t>
  </si>
  <si>
    <t>05.07.2017</t>
  </si>
  <si>
    <t>О-00027519</t>
  </si>
  <si>
    <t>Телих Віта Анатоліївна</t>
  </si>
  <si>
    <t>продавец продовольственных товаров 2 категории ((В-12)отдел напитков)</t>
  </si>
  <si>
    <t>19.11.2015</t>
  </si>
  <si>
    <t>О-00023881</t>
  </si>
  <si>
    <t>Цимбал Галина Юріївна</t>
  </si>
  <si>
    <t>О-00023882</t>
  </si>
  <si>
    <t>Цимбал Олена Юріївна</t>
  </si>
  <si>
    <t>бригадир продавцов продовольственных товаров 2 категории ((В-12)отдел напитков)</t>
  </si>
  <si>
    <t>(В-12)отдел непродовольственных товаров</t>
  </si>
  <si>
    <t>О-00012754</t>
  </si>
  <si>
    <t>Голубнича Тетяна Олегівна</t>
  </si>
  <si>
    <t>менеджер по сбыту ((В-12)отдел непродовольственных товаров)</t>
  </si>
  <si>
    <t>О-00029245</t>
  </si>
  <si>
    <t>Ковтун Ольга Костянтинівна</t>
  </si>
  <si>
    <t>продавец непродовольственных товаров 3 категории ((В-12)отдел непродовольственных товаров)</t>
  </si>
  <si>
    <t>О-00028071</t>
  </si>
  <si>
    <t>Михайляк Ольга Володимирівна</t>
  </si>
  <si>
    <t>О-00025619</t>
  </si>
  <si>
    <t>Согуйко Наталія Миколаївна</t>
  </si>
  <si>
    <t>продавец непродовольственных товаров ((В-12)отдел непродовольственных товаров)</t>
  </si>
  <si>
    <t>29.05.2015</t>
  </si>
  <si>
    <t>(В-12)расчетно-кассовая зона</t>
  </si>
  <si>
    <t>О-00023795</t>
  </si>
  <si>
    <t>Александрова Тетяна Володимирівна</t>
  </si>
  <si>
    <t>кассир торгового зала ((В-12)расчетно-кассовая зона)</t>
  </si>
  <si>
    <t>ОМ-0003479</t>
  </si>
  <si>
    <t>Берегова Наталія Вікторівна</t>
  </si>
  <si>
    <t>О-00025879</t>
  </si>
  <si>
    <t>Берест Лариса Юріївна</t>
  </si>
  <si>
    <t>О-00030771</t>
  </si>
  <si>
    <t>Босацька(Криворучко) Олена Сергіївна</t>
  </si>
  <si>
    <t>31.10.2016</t>
  </si>
  <si>
    <t>О-00025121</t>
  </si>
  <si>
    <t>Гончарова Юлія Сергіївна</t>
  </si>
  <si>
    <t>ОМ-0001764</t>
  </si>
  <si>
    <t>Граховська Ольга Вікторівна</t>
  </si>
  <si>
    <t>31.05.2016</t>
  </si>
  <si>
    <t>ОМ-0003024</t>
  </si>
  <si>
    <t>Дерун Катерина Іванівна</t>
  </si>
  <si>
    <t>21.08.2017</t>
  </si>
  <si>
    <t>подсобный рабочий (сборщик тележек) ((В-12)расчетно-кассовая зона)</t>
  </si>
  <si>
    <t>О-00023839</t>
  </si>
  <si>
    <t>Дяглюк Олена Володимирівна</t>
  </si>
  <si>
    <t>старший кассир торгового зала ((В-12)расчетно-кассовая зона)</t>
  </si>
  <si>
    <t>ОМ-0003337</t>
  </si>
  <si>
    <t>Івочка Інна Василівна</t>
  </si>
  <si>
    <t>О-00023981</t>
  </si>
  <si>
    <t>Ігнатьєва Людмила Василівна</t>
  </si>
  <si>
    <t>О-00029177</t>
  </si>
  <si>
    <t>Калюжна Лілія Олександрівна</t>
  </si>
  <si>
    <t>26.04.2016</t>
  </si>
  <si>
    <t>О-00023815</t>
  </si>
  <si>
    <t>Кубрак Надія Вікторівна</t>
  </si>
  <si>
    <t>О-00023813</t>
  </si>
  <si>
    <t>Левенець Олена Іванівна</t>
  </si>
  <si>
    <t>07.04.2017</t>
  </si>
  <si>
    <t>О-00032323</t>
  </si>
  <si>
    <t>Мамайок Вікторія Віталіїївна</t>
  </si>
  <si>
    <t>26.01.2017</t>
  </si>
  <si>
    <t>О-00023851</t>
  </si>
  <si>
    <t>Михайлова Марина Мурзагаліївна</t>
  </si>
  <si>
    <t>администратор торгового зала ((В-12)расчетно-кассовая зона)</t>
  </si>
  <si>
    <t>О-00025146</t>
  </si>
  <si>
    <t>Науменко Алла Анатоліївна</t>
  </si>
  <si>
    <t>продавец кассовой зоны ((В-12)расчетно-кассовая зона)</t>
  </si>
  <si>
    <t>ОМ-0001246</t>
  </si>
  <si>
    <t>Негода Надія Іванівна</t>
  </si>
  <si>
    <t>26.04.2017</t>
  </si>
  <si>
    <t>О-00023847</t>
  </si>
  <si>
    <t>Нікіщенко Тетяна Юріївна</t>
  </si>
  <si>
    <t>О-00015806</t>
  </si>
  <si>
    <t>Новікова Вікторія Анатоліївна</t>
  </si>
  <si>
    <t>16.10.2012</t>
  </si>
  <si>
    <t>О-00023868</t>
  </si>
  <si>
    <t>Панченко Ляна Олександрівна</t>
  </si>
  <si>
    <t>26.01.2015</t>
  </si>
  <si>
    <t>О-00025149</t>
  </si>
  <si>
    <t>Разумна Олена Анатоліївна</t>
  </si>
  <si>
    <t>ОМ-0002970</t>
  </si>
  <si>
    <t>Рекута Олена Андріївна</t>
  </si>
  <si>
    <t>ОМ-0000578</t>
  </si>
  <si>
    <t>Солянік Ольга Ігорівна</t>
  </si>
  <si>
    <t>28.02.2017</t>
  </si>
  <si>
    <t>ОМ-0002685</t>
  </si>
  <si>
    <t>Столяренко Олена Сергіївна</t>
  </si>
  <si>
    <t>(В-12)рыбный отдел</t>
  </si>
  <si>
    <t>О-00028019</t>
  </si>
  <si>
    <t>Герасімов Сергій Олександрович</t>
  </si>
  <si>
    <t>обработчик рыбы 3 категории ((В-12)рыбный отдел)</t>
  </si>
  <si>
    <t>23.12.2015</t>
  </si>
  <si>
    <t>О-00023854</t>
  </si>
  <si>
    <t>Радченко Наталя Валеріївна</t>
  </si>
  <si>
    <t>продавец продовольственных товаров 3 категории ((В-12)рыбный отдел)</t>
  </si>
  <si>
    <t>О-00030719</t>
  </si>
  <si>
    <t>Савчак Ірина Олександрівна</t>
  </si>
  <si>
    <t>26.10.2016</t>
  </si>
  <si>
    <t>О-00029851</t>
  </si>
  <si>
    <t>Сушко Ольга Володимирівна</t>
  </si>
  <si>
    <t>бригадир продавцов продовольственных товаров 3 категории ((В-12)рыбный отдел)</t>
  </si>
  <si>
    <t>(В-12)склад</t>
  </si>
  <si>
    <t>ОМ-0001797</t>
  </si>
  <si>
    <t>Крутиголова Ігор Степанович</t>
  </si>
  <si>
    <t>грузчик 2 категории ((В-12)склад)</t>
  </si>
  <si>
    <t>20.06.2017</t>
  </si>
  <si>
    <t>О-00029583</t>
  </si>
  <si>
    <t>Луговацька Юлія Іванівна</t>
  </si>
  <si>
    <t>старший оператор по вводу данных 3 категории ((В-12)склад)</t>
  </si>
  <si>
    <t>О-00026693</t>
  </si>
  <si>
    <t>Нежигай Олена Олексіївна</t>
  </si>
  <si>
    <t>заведующий складом 2 категории ((В-12)склад)</t>
  </si>
  <si>
    <t>О-00030384</t>
  </si>
  <si>
    <t>Плаксієнко Антон Іванович</t>
  </si>
  <si>
    <t>15.09.2016</t>
  </si>
  <si>
    <t>ОМ-0000756</t>
  </si>
  <si>
    <t>Ромашкан Олександр Юрійович</t>
  </si>
  <si>
    <t>кладовщик по приему товара 3 категории ((В-12)склад)</t>
  </si>
  <si>
    <t>О-00024370</t>
  </si>
  <si>
    <t>Хомула Сергій Іванович</t>
  </si>
  <si>
    <t>грузчик 3 категории ((В-12)склад)</t>
  </si>
  <si>
    <t>Якібчук Вікторія Іванівна</t>
  </si>
  <si>
    <t>(В-12)управление</t>
  </si>
  <si>
    <t>О-00012712</t>
  </si>
  <si>
    <t>Буртова Олена Юріївна</t>
  </si>
  <si>
    <t>16.01.2012</t>
  </si>
  <si>
    <t>О-00023268</t>
  </si>
  <si>
    <t>Погорілецька Ірина Олексіївна</t>
  </si>
  <si>
    <t>менеджер по персоналу ((В-12)управление)</t>
  </si>
  <si>
    <t>21.11.2014</t>
  </si>
  <si>
    <t>О-00012695</t>
  </si>
  <si>
    <t>Швець Катерина В`ячеславівна</t>
  </si>
  <si>
    <t>О-00023236</t>
  </si>
  <si>
    <t>Шелько Роман Іванович</t>
  </si>
  <si>
    <t>главный инженер ((В-12)управление)</t>
  </si>
  <si>
    <t>17.11.2014</t>
  </si>
  <si>
    <t>(В-12)цех по выпечке хлебобулочных изделий</t>
  </si>
  <si>
    <t>О-00023800</t>
  </si>
  <si>
    <t>Алєксєєва Надія Василівна</t>
  </si>
  <si>
    <t>пекарь 5 разряда ((В-12)цех по выпечке хлебобулочных изделий)</t>
  </si>
  <si>
    <t>О-00023796</t>
  </si>
  <si>
    <t>Булавка Олена Василівна</t>
  </si>
  <si>
    <t>продавец продовольственных товаров ((В-12)цех по выпечке хлебобулочных изделий)</t>
  </si>
  <si>
    <t>О-00023985</t>
  </si>
  <si>
    <t>Дімочко(Димочко) Оксана Сергіівна</t>
  </si>
  <si>
    <t>О-00023983</t>
  </si>
  <si>
    <t>Дяк Світлана Степанівна</t>
  </si>
  <si>
    <t>О-00023812</t>
  </si>
  <si>
    <t>Коновалова Наталія Володимирівна</t>
  </si>
  <si>
    <t>О-00023980</t>
  </si>
  <si>
    <t>Костильова Інна Платонівна</t>
  </si>
  <si>
    <t>бригадир производственной бригады ((В-12)цех по выпечке хлебобулочных изделий)</t>
  </si>
  <si>
    <t>ОМ-0001643</t>
  </si>
  <si>
    <t>Стрибайло Валентина Олександрівна</t>
  </si>
  <si>
    <t>О-00023872</t>
  </si>
  <si>
    <t>Тесля Марина Леонідівна</t>
  </si>
  <si>
    <t>О-00027029</t>
  </si>
  <si>
    <t>Тихоступ Юлія Сергіївна</t>
  </si>
  <si>
    <t>13.10.2015</t>
  </si>
  <si>
    <t>ОМ-0001532</t>
  </si>
  <si>
    <t>Тюйакпаєва Леся Анатоліївна</t>
  </si>
  <si>
    <t>О-00023933</t>
  </si>
  <si>
    <t>Яворська Світлана Миколаївна</t>
  </si>
  <si>
    <t>пекарь 6 разряда ((В-12)цех по выпечке хлебобулочных изделий)</t>
  </si>
  <si>
    <t>29.01.2015</t>
  </si>
  <si>
    <t>(В-12)цех по переработке мяса</t>
  </si>
  <si>
    <t>продавец продовольственных товаров 3 категории ((В-12)цех по переработке мяса)</t>
  </si>
  <si>
    <t>О-00030381</t>
  </si>
  <si>
    <t>Ільїн Олександр Степанович</t>
  </si>
  <si>
    <t>обвальщик мяса мастер-класс 3 категории ((В-12)цех по переработке мяса)</t>
  </si>
  <si>
    <t>О-00029303</t>
  </si>
  <si>
    <t>Кобиляцька Юлія Миколаївна</t>
  </si>
  <si>
    <t>12.05.2016</t>
  </si>
  <si>
    <t>О-00026984</t>
  </si>
  <si>
    <t>Кравченко Іван Вікторович</t>
  </si>
  <si>
    <t>08.10.2015</t>
  </si>
  <si>
    <t>28.07.2017</t>
  </si>
  <si>
    <t>О-00030086</t>
  </si>
  <si>
    <t>Мамренко Тетяна Валеріївна</t>
  </si>
  <si>
    <t>11.08.2016</t>
  </si>
  <si>
    <t>ОМ-0002628</t>
  </si>
  <si>
    <t>Шевченко Юлія Юріївна</t>
  </si>
  <si>
    <t>(В-13)расчетно-кассовая зона</t>
  </si>
  <si>
    <t>О-00011850</t>
  </si>
  <si>
    <t>Акімова Ірина Іванівна</t>
  </si>
  <si>
    <t>продавец-консультант ((В-13)расчетно-кассовая зона)</t>
  </si>
  <si>
    <t>10.11.2011</t>
  </si>
  <si>
    <t>ОМ-0003135</t>
  </si>
  <si>
    <t>Бикова Юлія Станіславівна</t>
  </si>
  <si>
    <t>О-00026512</t>
  </si>
  <si>
    <t>Білецька Світлана Анатоліївна</t>
  </si>
  <si>
    <t>26.08.2015</t>
  </si>
  <si>
    <t>О-00029118</t>
  </si>
  <si>
    <t>Буряченко Лілія Валеріївна</t>
  </si>
  <si>
    <t>19.04.2016</t>
  </si>
  <si>
    <t>О-00025634</t>
  </si>
  <si>
    <t>Велика Зоя Вікторівна</t>
  </si>
  <si>
    <t>21.05.2015</t>
  </si>
  <si>
    <t>О-00013012</t>
  </si>
  <si>
    <t>Волкова Світлана Анатоліївна</t>
  </si>
  <si>
    <t>09.02.2012</t>
  </si>
  <si>
    <t>О-00016981</t>
  </si>
  <si>
    <t>Гаркуша Ірина Олексіївна</t>
  </si>
  <si>
    <t>11.03.2013</t>
  </si>
  <si>
    <t>О-00027518</t>
  </si>
  <si>
    <t>Кравчук Наталія Петрівна</t>
  </si>
  <si>
    <t>О-00030977</t>
  </si>
  <si>
    <t>Кріпак Олександра Олексіївна</t>
  </si>
  <si>
    <t>администратор торгового зала ((В-13)расчетно-кассовая зона)</t>
  </si>
  <si>
    <t>О-00024885</t>
  </si>
  <si>
    <t>Лисенко Оксана Іванівна</t>
  </si>
  <si>
    <t>04.03.2015</t>
  </si>
  <si>
    <t>О-00018191</t>
  </si>
  <si>
    <t>Маймур Ірина Василівна</t>
  </si>
  <si>
    <t>01.10.2013</t>
  </si>
  <si>
    <t>О-00017345</t>
  </si>
  <si>
    <t>Мураховська Яна Станіславівна</t>
  </si>
  <si>
    <t>07.05.2013</t>
  </si>
  <si>
    <t>О-00011875</t>
  </si>
  <si>
    <t>Таран Альона Володимирівна</t>
  </si>
  <si>
    <t>14.11.2011</t>
  </si>
  <si>
    <t>О-00023679</t>
  </si>
  <si>
    <t>Терещенко Ірина Василівна</t>
  </si>
  <si>
    <t>05.01.2015</t>
  </si>
  <si>
    <t>О-00030489</t>
  </si>
  <si>
    <t>Торовчик Роман Сергійович</t>
  </si>
  <si>
    <t>23.09.2016</t>
  </si>
  <si>
    <t>ОМ-0001545</t>
  </si>
  <si>
    <t>Чернета Наталія Михайлівна</t>
  </si>
  <si>
    <t>О-00030351</t>
  </si>
  <si>
    <t>Чорна Катерина Вікторівна</t>
  </si>
  <si>
    <t>13.09.2016</t>
  </si>
  <si>
    <t>О-00017746</t>
  </si>
  <si>
    <t>Юр`єва Ірина Іванівна</t>
  </si>
  <si>
    <t>11.07.2013</t>
  </si>
  <si>
    <t>(В-13)склад</t>
  </si>
  <si>
    <t>О-00024478</t>
  </si>
  <si>
    <t>Бурячок Ігор Іванович</t>
  </si>
  <si>
    <t>кладовщик по приему товара 1 категории ((В-13)склад)</t>
  </si>
  <si>
    <t>О-00024503</t>
  </si>
  <si>
    <t>Демченко Юрій Іванович</t>
  </si>
  <si>
    <t>грузчик 1 категории ((В-13)склад)</t>
  </si>
  <si>
    <t>О-00011734</t>
  </si>
  <si>
    <t>Дзергун (Юхимчук) Юлия Викторовна</t>
  </si>
  <si>
    <t>оператор по вводу данных в ЭВМ ((В-13)склад)</t>
  </si>
  <si>
    <t>02.11.2011</t>
  </si>
  <si>
    <t>О-00030474</t>
  </si>
  <si>
    <t>Кухар Олег Валерійович</t>
  </si>
  <si>
    <t>ОМ-0001474</t>
  </si>
  <si>
    <t>Кущ Олександр Павлович</t>
  </si>
  <si>
    <t>22.05.2017</t>
  </si>
  <si>
    <t>О-00015631</t>
  </si>
  <si>
    <t>Молдаван (Антонец) Екатерина Анатольевна</t>
  </si>
  <si>
    <t>24.09.2012</t>
  </si>
  <si>
    <t>О-00024510</t>
  </si>
  <si>
    <t>Мороз Володимир Володимирович</t>
  </si>
  <si>
    <t>О-00024474</t>
  </si>
  <si>
    <t>Проценко Людмила Анатоліївна</t>
  </si>
  <si>
    <t>старший кладовщик 1 категории ((В-13)склад)</t>
  </si>
  <si>
    <t>(В-13)торговый зал</t>
  </si>
  <si>
    <t>О-00015954</t>
  </si>
  <si>
    <t>Безкровна Ірина Юріївна</t>
  </si>
  <si>
    <t>продавец продовольственных товаров ((В-13)торговый зал)</t>
  </si>
  <si>
    <t>05.11.2012</t>
  </si>
  <si>
    <t>О-00015251</t>
  </si>
  <si>
    <t>Гришина Яна Василівна</t>
  </si>
  <si>
    <t>14.08.2012</t>
  </si>
  <si>
    <t>О-00031215</t>
  </si>
  <si>
    <t>Дунаєвська Ольга Дмитрівна</t>
  </si>
  <si>
    <t>продавец продовольственных товаров 2 категории ((В-13)торговый зал)</t>
  </si>
  <si>
    <t>О-00021024</t>
  </si>
  <si>
    <t>Кобелян Оксана Вікторівна</t>
  </si>
  <si>
    <t>02.06.2014</t>
  </si>
  <si>
    <t>ОМ-0001284</t>
  </si>
  <si>
    <t>Норіна Наталія Георгіївна</t>
  </si>
  <si>
    <t>продавец продовольственных товаров 1 категории ((В-13)торговый зал)</t>
  </si>
  <si>
    <t>03.05.2017</t>
  </si>
  <si>
    <t>О-00015837</t>
  </si>
  <si>
    <t>Пасмурова-Сизько Наталія Анатоліївна</t>
  </si>
  <si>
    <t>О-00014626</t>
  </si>
  <si>
    <t>Побігай Марина Іванівна</t>
  </si>
  <si>
    <t>01.06.2012</t>
  </si>
  <si>
    <t>О-00025616</t>
  </si>
  <si>
    <t>Савченко Вікторія Олексіївна</t>
  </si>
  <si>
    <t>18.05.2015</t>
  </si>
  <si>
    <t>О-00011810</t>
  </si>
  <si>
    <t>Соколянська Оксана Олександрівна</t>
  </si>
  <si>
    <t>04.11.2011</t>
  </si>
  <si>
    <t>О-00011743</t>
  </si>
  <si>
    <t>Тарановська Тетяна Леонідівна</t>
  </si>
  <si>
    <t>(В-13)управление</t>
  </si>
  <si>
    <t>О-00026040</t>
  </si>
  <si>
    <t>Лисуненко Ольга Вадимівна</t>
  </si>
  <si>
    <t>16.07.2015</t>
  </si>
  <si>
    <t>ОМ-0000585</t>
  </si>
  <si>
    <t>Люшкова Світлана Юріївна</t>
  </si>
  <si>
    <t>(В-13)хозяйственная часть</t>
  </si>
  <si>
    <t>О-00026792</t>
  </si>
  <si>
    <t>Самойленко Тетяна Андріївна</t>
  </si>
  <si>
    <t>уборщик служебных помещений ((В-13)хозяйственная часть)</t>
  </si>
  <si>
    <t>(В-13)цех по переработке мяса</t>
  </si>
  <si>
    <t>О-00022052</t>
  </si>
  <si>
    <t>Луговська Марина Іванівна</t>
  </si>
  <si>
    <t>повар 4 разряда* ((В-13)цех по переработке мяса)</t>
  </si>
  <si>
    <t>18.08.2014</t>
  </si>
  <si>
    <t>(В-14)кулинарный цех</t>
  </si>
  <si>
    <t>О-00012251</t>
  </si>
  <si>
    <t>Венгер Вікторія Миколаївна</t>
  </si>
  <si>
    <t>01.12.2011</t>
  </si>
  <si>
    <t>О-00026864</t>
  </si>
  <si>
    <t>Кулик Юлія Володимирівна</t>
  </si>
  <si>
    <t>25.09.2015</t>
  </si>
  <si>
    <t>ОМ-0001434</t>
  </si>
  <si>
    <t>Переяслова Оксана Василівна</t>
  </si>
  <si>
    <t>18.05.2017</t>
  </si>
  <si>
    <t>03.02.2017</t>
  </si>
  <si>
    <t>О-00028652</t>
  </si>
  <si>
    <t>Шевченко Вікторія Олександрівна</t>
  </si>
  <si>
    <t>25.02.2016</t>
  </si>
  <si>
    <t>(В-14)расчетно-кассовая зона</t>
  </si>
  <si>
    <t>ОМ-0002771</t>
  </si>
  <si>
    <t>Волобой Владислав Олександрович</t>
  </si>
  <si>
    <t>продавец-консультант ((В-14)расчетно-кассовая зона)</t>
  </si>
  <si>
    <t>24.07.2017</t>
  </si>
  <si>
    <t>О-00018186</t>
  </si>
  <si>
    <t>Гоннова Карина Вікторівна</t>
  </si>
  <si>
    <t>О-00027999</t>
  </si>
  <si>
    <t>Дерун Ангеліна Анатоліївна</t>
  </si>
  <si>
    <t>администратор торгового зала ((В-14)расчетно-кассовая зона)</t>
  </si>
  <si>
    <t>22.12.2015</t>
  </si>
  <si>
    <t>ОМ-0002731</t>
  </si>
  <si>
    <t>Кашпер Ганна Вікторівна</t>
  </si>
  <si>
    <t>О-00027914</t>
  </si>
  <si>
    <t>Кільчинська Олена Вікторівна</t>
  </si>
  <si>
    <t>14.12.2015</t>
  </si>
  <si>
    <t>О-00031263</t>
  </si>
  <si>
    <t>Князевич Неля Миколаївна</t>
  </si>
  <si>
    <t>26.12.2016</t>
  </si>
  <si>
    <t>ОМ-0003371</t>
  </si>
  <si>
    <t>Коваленко Олександра Сергіївна</t>
  </si>
  <si>
    <t>О-00018351</t>
  </si>
  <si>
    <t>Короц Наталія Василівна</t>
  </si>
  <si>
    <t>04.11.2013</t>
  </si>
  <si>
    <t>О-00011871</t>
  </si>
  <si>
    <t>Крошка Ольга Володимирівна</t>
  </si>
  <si>
    <t>ОМ-0003546</t>
  </si>
  <si>
    <t>Мальцева Олена Олександрівна</t>
  </si>
  <si>
    <t>ОМ-0001529</t>
  </si>
  <si>
    <t>Мельнікова Олена Ігорівна</t>
  </si>
  <si>
    <t>ОМ-0003369</t>
  </si>
  <si>
    <t>Павличенко Ольга Іванівна</t>
  </si>
  <si>
    <t>О-00031448</t>
  </si>
  <si>
    <t>Пелипенко Оксана Вікторівна</t>
  </si>
  <si>
    <t>ОМ-0002437</t>
  </si>
  <si>
    <t>Порубенко Валерія Ігорівна</t>
  </si>
  <si>
    <t>О-00020887</t>
  </si>
  <si>
    <t>Пупиніна (Шатило) Любов Олегівна</t>
  </si>
  <si>
    <t>22.05.2014</t>
  </si>
  <si>
    <t>О-00032379</t>
  </si>
  <si>
    <t>Романцова Людмила Олегівна</t>
  </si>
  <si>
    <t>ОМ-0003056</t>
  </si>
  <si>
    <t>Сичева Юлія Сергіївна</t>
  </si>
  <si>
    <t>28.08.2017</t>
  </si>
  <si>
    <t>О-00030882</t>
  </si>
  <si>
    <t>Солоп Каріна Аренівна</t>
  </si>
  <si>
    <t>11.11.2016</t>
  </si>
  <si>
    <t>О-00012864</t>
  </si>
  <si>
    <t>Солопова Катерина Леонідівна</t>
  </si>
  <si>
    <t>24.01.2012</t>
  </si>
  <si>
    <t>О-00031267</t>
  </si>
  <si>
    <t>Цатурова Маріанна Геннадіївна</t>
  </si>
  <si>
    <t>О-00019447</t>
  </si>
  <si>
    <t>Чернобай Галина Миколаївна</t>
  </si>
  <si>
    <t>О-00030174</t>
  </si>
  <si>
    <t>Черняховська Ольга Вікторівна</t>
  </si>
  <si>
    <t>26.08.2016</t>
  </si>
  <si>
    <t>08.04.2014</t>
  </si>
  <si>
    <t>О-00011822</t>
  </si>
  <si>
    <t>Чухмаренко Лариса Іванівна</t>
  </si>
  <si>
    <t>09.11.2011</t>
  </si>
  <si>
    <t>О-00029104</t>
  </si>
  <si>
    <t>Шахматова Єлизавета Миколаївна</t>
  </si>
  <si>
    <t>О-00017614</t>
  </si>
  <si>
    <t>Шестопалова Олександра Євгенівна</t>
  </si>
  <si>
    <t>17.06.2013</t>
  </si>
  <si>
    <t>(В-14)склад</t>
  </si>
  <si>
    <t>О-00024710</t>
  </si>
  <si>
    <t>Бородіна Олена Василівна</t>
  </si>
  <si>
    <t>старший кладовщик 1 категории ((В-14)склад)</t>
  </si>
  <si>
    <t>О-00028816</t>
  </si>
  <si>
    <t>Бут Олеся Анатоліївна</t>
  </si>
  <si>
    <t>кладовщик по приему товара 1 категории ((В-14)склад)</t>
  </si>
  <si>
    <t>16.03.2016</t>
  </si>
  <si>
    <t>О-00031277</t>
  </si>
  <si>
    <t>Гуржій Сергій Васильович</t>
  </si>
  <si>
    <t>грузчик 2 категории ((В-14)склад)</t>
  </si>
  <si>
    <t>27.12.2016</t>
  </si>
  <si>
    <t>ОМ-0003273</t>
  </si>
  <si>
    <t>Закальонков Олександр Вадимович</t>
  </si>
  <si>
    <t>О-00025019</t>
  </si>
  <si>
    <t>Лазарєв Іван Сергійович</t>
  </si>
  <si>
    <t>грузчик 1 категории ((В-14)склад)</t>
  </si>
  <si>
    <t>16.03.2015</t>
  </si>
  <si>
    <t>О-00031264</t>
  </si>
  <si>
    <t>Романенко Дмитро Григорович</t>
  </si>
  <si>
    <t>ОМ-0000573</t>
  </si>
  <si>
    <t>Хомич Ян Миколайович</t>
  </si>
  <si>
    <t>(В-14)торговый зал</t>
  </si>
  <si>
    <t>О-00032118</t>
  </si>
  <si>
    <t>Дегтярьова Аліна Іванівна</t>
  </si>
  <si>
    <t>продавец продовольственных товаров 2 категории ((В-14)торговый зал)</t>
  </si>
  <si>
    <t>12.01.2017</t>
  </si>
  <si>
    <t>О-00015440</t>
  </si>
  <si>
    <t>Лук`янченко Тетяна Віталіївна</t>
  </si>
  <si>
    <t>07.09.2012</t>
  </si>
  <si>
    <t>О-00017618</t>
  </si>
  <si>
    <t>Мосензова Наталія Анатоліївна</t>
  </si>
  <si>
    <t>продавец продовольственных товаров 1 категории ((В-14)торговый зал)</t>
  </si>
  <si>
    <t>20.06.2013</t>
  </si>
  <si>
    <t>О-00017690</t>
  </si>
  <si>
    <t>Слижук Светлана Васильевна</t>
  </si>
  <si>
    <t>продавец продовольственных товаров ((В-14)торговый зал)</t>
  </si>
  <si>
    <t>01.07.2013</t>
  </si>
  <si>
    <t>О-00025492</t>
  </si>
  <si>
    <t>Соловйова Світлана Германівна</t>
  </si>
  <si>
    <t>О-00030748</t>
  </si>
  <si>
    <t>Тищенко Олена Анатоліївна</t>
  </si>
  <si>
    <t>продавец продовольственных товаров 3 категории ((В-14)торговый зал)</t>
  </si>
  <si>
    <t>08.06.2016</t>
  </si>
  <si>
    <t>(В-14)управление</t>
  </si>
  <si>
    <t>О-00019045</t>
  </si>
  <si>
    <t>Варв`янська Лариса Львівна</t>
  </si>
  <si>
    <t>15.01.2014</t>
  </si>
  <si>
    <t>О-00016435</t>
  </si>
  <si>
    <t>Семаєва Олена Борисівна</t>
  </si>
  <si>
    <t>24.12.2012</t>
  </si>
  <si>
    <t>(В-14)цех по выпечке хлебобулочных изделий</t>
  </si>
  <si>
    <t>О-00023855</t>
  </si>
  <si>
    <t>Братко Ліна Олександрівна</t>
  </si>
  <si>
    <t>О-00017777</t>
  </si>
  <si>
    <t>Дубчак Олександра Юріївна</t>
  </si>
  <si>
    <t>пекарь 5 разряда ((В-14)цех по выпечке хлебобулочных изделий)</t>
  </si>
  <si>
    <t>16.07.2013</t>
  </si>
  <si>
    <t>О-00027078</t>
  </si>
  <si>
    <t>Нагорна Олена Павлівна</t>
  </si>
  <si>
    <t>20.10.2015</t>
  </si>
  <si>
    <t>О-00015388</t>
  </si>
  <si>
    <t>Шаля Наталія Євгеніївна</t>
  </si>
  <si>
    <t>03.09.2012</t>
  </si>
  <si>
    <t>(В-14)цех по переработке мяса</t>
  </si>
  <si>
    <t>О-00012047</t>
  </si>
  <si>
    <t>Бондарчук Ольга Володимирівна</t>
  </si>
  <si>
    <t>повар 4 разряда* ((В-14)цех по переработке мяса)</t>
  </si>
  <si>
    <t>17.11.2011</t>
  </si>
  <si>
    <t>09.12.2011</t>
  </si>
  <si>
    <t>(В-15)кондитерский цех</t>
  </si>
  <si>
    <t>О-00012640</t>
  </si>
  <si>
    <t>Андреева (Радионова) Екатерина Васильевна</t>
  </si>
  <si>
    <t>заведующий производством ((В-15)кондитерский цех)</t>
  </si>
  <si>
    <t>06.01.2012</t>
  </si>
  <si>
    <t>О-00015148</t>
  </si>
  <si>
    <t>Булавіна Олена Сергіївна</t>
  </si>
  <si>
    <t>продавец продовольственных товаров 2 категории ((В-15)кондитерский цех)</t>
  </si>
  <si>
    <t>01.08.2012</t>
  </si>
  <si>
    <t>О-00020090</t>
  </si>
  <si>
    <t>Грунт(Марчук) Анастасия Олеговна</t>
  </si>
  <si>
    <t>кондитер 5 разряда ((В-15)кондитерский цех)</t>
  </si>
  <si>
    <t>22.04.2014</t>
  </si>
  <si>
    <t>ОМ-0000503</t>
  </si>
  <si>
    <t>Овчаренко Наталія Володимирівна</t>
  </si>
  <si>
    <t>23.02.2017</t>
  </si>
  <si>
    <t>(В-15)кулинарный цех</t>
  </si>
  <si>
    <t>О-00027100</t>
  </si>
  <si>
    <t>Андріянова Світлана Валеріївна</t>
  </si>
  <si>
    <t>повар 4 разряда ((В-15)кулинарный цех)</t>
  </si>
  <si>
    <t>21.10.2015</t>
  </si>
  <si>
    <t>О-00011983</t>
  </si>
  <si>
    <t>Баранник Вікторія Павлівна</t>
  </si>
  <si>
    <t>бригадир производственной бригады ((В-15)кулинарный цех)</t>
  </si>
  <si>
    <t>21.11.2011</t>
  </si>
  <si>
    <t>ОМ-0003623</t>
  </si>
  <si>
    <t>Сагач Олена Григорівна</t>
  </si>
  <si>
    <t>29.09.2017</t>
  </si>
  <si>
    <t>О-00011969</t>
  </si>
  <si>
    <t>Сенькович Оксана Василівна</t>
  </si>
  <si>
    <t>повар 5 разряда ((В-15)кулинарный цех)</t>
  </si>
  <si>
    <t>О-00013630</t>
  </si>
  <si>
    <t>Ульянова Юлія Олександрівна</t>
  </si>
  <si>
    <t>продавец продовольственных товаров 2 категории ((В-15)кулинарный цех)</t>
  </si>
  <si>
    <t>О-00026553</t>
  </si>
  <si>
    <t>Хваткова Ольга Словянівна</t>
  </si>
  <si>
    <t>28.08.2015</t>
  </si>
  <si>
    <t>О-00029882</t>
  </si>
  <si>
    <t>Шкібтань Анастасія Сергіївна</t>
  </si>
  <si>
    <t>15.07.2016</t>
  </si>
  <si>
    <t>(В-15)расчетно-кассовая зона</t>
  </si>
  <si>
    <t>кассир торгового зала ((В-15)расчетно-кассовая зона)</t>
  </si>
  <si>
    <t>ОМ-0003174</t>
  </si>
  <si>
    <t>Бабенко Вікторія Олександрівна</t>
  </si>
  <si>
    <t>О-00028637</t>
  </si>
  <si>
    <t>Берлова Алла Олександрівна</t>
  </si>
  <si>
    <t>заместитель управляющего магазином по кассовой зоне ((В-15)расчетно-кассовая зона)</t>
  </si>
  <si>
    <t>О-00031655</t>
  </si>
  <si>
    <t>Васильченко Людмила Георгіївна</t>
  </si>
  <si>
    <t>старший кассир торгового зала ((В-15)расчетно-кассовая зона)</t>
  </si>
  <si>
    <t>О-00032150</t>
  </si>
  <si>
    <t>Вільчевська Вікторія Олегівна</t>
  </si>
  <si>
    <t>О-00011942</t>
  </si>
  <si>
    <t>Воробець Юлія Богданівна</t>
  </si>
  <si>
    <t>ОМ-0001179</t>
  </si>
  <si>
    <t>Губіна Роксана Олександрівна</t>
  </si>
  <si>
    <t>О-00024663</t>
  </si>
  <si>
    <t>24.02.2015</t>
  </si>
  <si>
    <t>14.07.2016</t>
  </si>
  <si>
    <t>ОМ-0001483</t>
  </si>
  <si>
    <t>Жуліна Олена Вікторівна</t>
  </si>
  <si>
    <t>23.05.2017</t>
  </si>
  <si>
    <t>О-00031566</t>
  </si>
  <si>
    <t>Загорська Світлана Олександрівна</t>
  </si>
  <si>
    <t>О-00024121</t>
  </si>
  <si>
    <t>Зінов`єва Світлана Юріївна</t>
  </si>
  <si>
    <t>О-00031570</t>
  </si>
  <si>
    <t>Карбовська Олена Сергіївна</t>
  </si>
  <si>
    <t>О-00031142</t>
  </si>
  <si>
    <t>Литікова Валентина Миколаївна</t>
  </si>
  <si>
    <t>09.12.2016</t>
  </si>
  <si>
    <t>ОМ-0000373</t>
  </si>
  <si>
    <t>Мазна Ольга Миколаївна</t>
  </si>
  <si>
    <t>14.02.2017</t>
  </si>
  <si>
    <t>ОМ-0002779</t>
  </si>
  <si>
    <t>Москаленко Анжела Анатоліївна</t>
  </si>
  <si>
    <t>О-00031580</t>
  </si>
  <si>
    <t>Невінчана Олена Володимирівна</t>
  </si>
  <si>
    <t>О-00028187</t>
  </si>
  <si>
    <t>Плужник Юлія Олександрівна</t>
  </si>
  <si>
    <t>19.01.2016</t>
  </si>
  <si>
    <t>ОМ-0002895</t>
  </si>
  <si>
    <t>Сахарчук Ірина Володимирівна</t>
  </si>
  <si>
    <t>04.08.2017</t>
  </si>
  <si>
    <t>О-00021549</t>
  </si>
  <si>
    <t>Сердюченко Альона Іванівна</t>
  </si>
  <si>
    <t>14.07.2014</t>
  </si>
  <si>
    <t>О-00014915</t>
  </si>
  <si>
    <t>Шутько (Гаврильченко) Инна Николаевна</t>
  </si>
  <si>
    <t>03.07.2012</t>
  </si>
  <si>
    <t>(В-15)рыбный отдел</t>
  </si>
  <si>
    <t>О-00011968</t>
  </si>
  <si>
    <t>Сімоненко Анна Юріївна</t>
  </si>
  <si>
    <t>бригадир продавцов продовольственных товаров 1 категории ((В-15)рыбный отдел)</t>
  </si>
  <si>
    <t>ОМ-0000848</t>
  </si>
  <si>
    <t>Сташук Світлана Анатоліївна</t>
  </si>
  <si>
    <t>продавец продовольственных товаров 2 категории ((В-15)рыбный отдел)</t>
  </si>
  <si>
    <t>23.03.2017</t>
  </si>
  <si>
    <t>ОМ-0001042</t>
  </si>
  <si>
    <t>Шевчук Наталія Володимирівна</t>
  </si>
  <si>
    <t>обработчик рыбы 2 категории ((В-15)рыбный отдел)</t>
  </si>
  <si>
    <t>(В-15)сектор зоны скоропорта</t>
  </si>
  <si>
    <t>О-00019438</t>
  </si>
  <si>
    <t>Безкоровайна Наталія Валеріївна</t>
  </si>
  <si>
    <t>20.02.2014</t>
  </si>
  <si>
    <t>О-00027584</t>
  </si>
  <si>
    <t>Бронікова Альона Михайлівна</t>
  </si>
  <si>
    <t>бригадир продавцов продовольственных товаров 2 категории ((В-15)сектор зоны скоропорта)</t>
  </si>
  <si>
    <t>24.11.2015</t>
  </si>
  <si>
    <t>ОМ-0001435</t>
  </si>
  <si>
    <t>Єфанова Тамара Миколаївна</t>
  </si>
  <si>
    <t>продавец продовольственных товаров 2 категории ((В-15)сектор зоны скоропорта)</t>
  </si>
  <si>
    <t>О-00026029</t>
  </si>
  <si>
    <t>Кіхно Катерина Валеріївна</t>
  </si>
  <si>
    <t>15.07.2015</t>
  </si>
  <si>
    <t>О-00028747</t>
  </si>
  <si>
    <t>Кот Тетяна Василівна</t>
  </si>
  <si>
    <t>продавец продовольственных товаров 1 категории ((В-15)сектор зоны скоропорта)</t>
  </si>
  <si>
    <t>10.03.2016</t>
  </si>
  <si>
    <t>продавец продовольственных товаров 3 категории ((В-15)сектор зоны скоропорта)</t>
  </si>
  <si>
    <t>О-00028022</t>
  </si>
  <si>
    <t>Петрищева Лариса Володимирівна</t>
  </si>
  <si>
    <t>О-00026339</t>
  </si>
  <si>
    <t>Хлистун Алла Сергіївна</t>
  </si>
  <si>
    <t>(В-15)сектор стеллажной зоны</t>
  </si>
  <si>
    <t>О-00029349</t>
  </si>
  <si>
    <t>Барабан Інна Миколаївна</t>
  </si>
  <si>
    <t>продавец продовольственных товаров 2 категории ((В-15)сектор стеллажной зоны)</t>
  </si>
  <si>
    <t>18.05.2016</t>
  </si>
  <si>
    <t>О-00013790</t>
  </si>
  <si>
    <t>Гоменюк Тетяна Олегівна</t>
  </si>
  <si>
    <t>19.03.2012</t>
  </si>
  <si>
    <t>О-00016163</t>
  </si>
  <si>
    <t>Жидкова Олена Георгіївна</t>
  </si>
  <si>
    <t>23.11.2012</t>
  </si>
  <si>
    <t>О-00029039</t>
  </si>
  <si>
    <t>Зоріна Олена Миколаївна</t>
  </si>
  <si>
    <t>11.04.2016</t>
  </si>
  <si>
    <t>О-00025411</t>
  </si>
  <si>
    <t>Крестьянінова Світлана Михайлівна</t>
  </si>
  <si>
    <t>продавец продовольственных товаров 1 категории ((В-15)сектор стеллажной зоны)</t>
  </si>
  <si>
    <t>продавец продовольственных товаров 3 категории ((В-15)сектор стеллажной зоны)</t>
  </si>
  <si>
    <t>29.01.2014</t>
  </si>
  <si>
    <t>О-00020271</t>
  </si>
  <si>
    <t>Походюща Марина Миколаївна</t>
  </si>
  <si>
    <t>05.05.2014</t>
  </si>
  <si>
    <t>(В-15)склад</t>
  </si>
  <si>
    <t>О-00027757</t>
  </si>
  <si>
    <t>Коржова Валентина Болеславівна</t>
  </si>
  <si>
    <t>08.12.2015</t>
  </si>
  <si>
    <t>О-00028628</t>
  </si>
  <si>
    <t>Корнілова Анна Олександрівна</t>
  </si>
  <si>
    <t>оператор по вводу данных 3 категории ((В-15)склад)</t>
  </si>
  <si>
    <t>О-00031194</t>
  </si>
  <si>
    <t>Крижановський Олександр Валерійович</t>
  </si>
  <si>
    <t>кладовщик по приему товара 2 категории ((В-15)склад)</t>
  </si>
  <si>
    <t>15.12.2016</t>
  </si>
  <si>
    <t>ОМ-0001187</t>
  </si>
  <si>
    <t>Усатий Сергій В`ячеславович</t>
  </si>
  <si>
    <t>грузчик 2 категории ((В-15)склад)</t>
  </si>
  <si>
    <t>О-00030091</t>
  </si>
  <si>
    <t>Чулков Максим Миколайович</t>
  </si>
  <si>
    <t>12.08.2016</t>
  </si>
  <si>
    <t>(В-15)торговый зал</t>
  </si>
  <si>
    <t>О-00011940</t>
  </si>
  <si>
    <t>Буряк Тетяна Миколаївна</t>
  </si>
  <si>
    <t>продавец продовольственных товаров ((В-15)торговый зал)</t>
  </si>
  <si>
    <t>О-00019560</t>
  </si>
  <si>
    <t>Гура Оксана Юріївна</t>
  </si>
  <si>
    <t>продавец продовольственных товаров ((В-15)торговый зал (скоропортящиеся товары))</t>
  </si>
  <si>
    <t>05.03.2014</t>
  </si>
  <si>
    <t>(В-15)управление</t>
  </si>
  <si>
    <t>О-00001019</t>
  </si>
  <si>
    <t>Гончарова Олена Михайлівна</t>
  </si>
  <si>
    <t>06.10.2005</t>
  </si>
  <si>
    <t>ОМ-0003175</t>
  </si>
  <si>
    <t>Кирильченко Анатолій Вікторович</t>
  </si>
  <si>
    <t>главный инженер ((В-15)управление)</t>
  </si>
  <si>
    <t>ОМ-0002736</t>
  </si>
  <si>
    <t>Щербина Денис Олександрович</t>
  </si>
  <si>
    <t>менеджер по персоналу ((В-15)управление)</t>
  </si>
  <si>
    <t>(В-15)цех по выпечке хлебобулочных изделий</t>
  </si>
  <si>
    <t>О-00011971</t>
  </si>
  <si>
    <t>Богомаз Олександра Віталіївна</t>
  </si>
  <si>
    <t>пекарь 5 разряда ((В-15)цех по выпечке хлебобулочных изделий)</t>
  </si>
  <si>
    <t>О-00017347</t>
  </si>
  <si>
    <t>Василенко Світлана Олександрівна</t>
  </si>
  <si>
    <t>бригадир производственной бригады* ((В-15)цех по выпечке хлебобулочных изделий)</t>
  </si>
  <si>
    <t>О-00030680</t>
  </si>
  <si>
    <t>Дворянова Олена Геннадіївна</t>
  </si>
  <si>
    <t>пекарь 5 разряда* ((В-15)цех по выпечке хлебобулочных изделий)</t>
  </si>
  <si>
    <t>19.10.2016</t>
  </si>
  <si>
    <t>О-00012263</t>
  </si>
  <si>
    <t>Дишук Олена Сергіївна</t>
  </si>
  <si>
    <t>07.12.2011</t>
  </si>
  <si>
    <t>О-00011897</t>
  </si>
  <si>
    <t>Коваленко Оксана Данилівна</t>
  </si>
  <si>
    <t>15.11.2011</t>
  </si>
  <si>
    <t>О-00012011</t>
  </si>
  <si>
    <t>Кузнецова Маргарита Василівна</t>
  </si>
  <si>
    <t>пекарь 6 разряда* ((В-15)цех по выпечке хлебобулочных изделий)</t>
  </si>
  <si>
    <t>О-00011972</t>
  </si>
  <si>
    <t>Нежива Світлана Павлівна</t>
  </si>
  <si>
    <t>ОМ-0001767</t>
  </si>
  <si>
    <t>Піскун Оксана Георгіївна</t>
  </si>
  <si>
    <t>О-00011863</t>
  </si>
  <si>
    <t>Рюмкіна Зоя Миколаївна</t>
  </si>
  <si>
    <t>11.11.2011</t>
  </si>
  <si>
    <t>О-00019361</t>
  </si>
  <si>
    <t>Сагач Вікторія Миколаївна</t>
  </si>
  <si>
    <t>(В-15)цех по переработке мяса</t>
  </si>
  <si>
    <t>О-00023503</t>
  </si>
  <si>
    <t>Леонтьєва Валентина Сергіївна</t>
  </si>
  <si>
    <t>продавец продовольственных товаров 2 категории ((В-15)цех по переработке мяса)</t>
  </si>
  <si>
    <t>16.12.2014</t>
  </si>
  <si>
    <t>О-00021954</t>
  </si>
  <si>
    <t>Мила Аліна Сергіївна</t>
  </si>
  <si>
    <t>13.08.2014</t>
  </si>
  <si>
    <t>О-00025241</t>
  </si>
  <si>
    <t>Ольховська Світлана Володимирівна</t>
  </si>
  <si>
    <t>продавец продовольственных товаров 3 категории ((В-15)цех по переработке мяса)</t>
  </si>
  <si>
    <t>О-00008818</t>
  </si>
  <si>
    <t>Ромащенко Ігор Володимирович</t>
  </si>
  <si>
    <t>обвальщик мяса мастер-класс 2 категории ((В-15)цех по переработке мяса)</t>
  </si>
  <si>
    <t>05.11.2009</t>
  </si>
  <si>
    <t>О-00024727</t>
  </si>
  <si>
    <t>Тимошенко Юрій Володимирович</t>
  </si>
  <si>
    <t>25.02.2015</t>
  </si>
  <si>
    <t>(В-16)кондитерский цех</t>
  </si>
  <si>
    <t>О-00014919</t>
  </si>
  <si>
    <t>Білоус Ганна Олександрівна</t>
  </si>
  <si>
    <t>кондитер мастер ((В-16)кондитерский цех)</t>
  </si>
  <si>
    <t>02.07.2012</t>
  </si>
  <si>
    <t>О-00012350</t>
  </si>
  <si>
    <t>Бондар Людмила Леонідівна</t>
  </si>
  <si>
    <t>бригадир производственной бригады* ((В-16)кондитерский цех)</t>
  </si>
  <si>
    <t>О-00032312</t>
  </si>
  <si>
    <t>Гончаров Юрій Миколайович</t>
  </si>
  <si>
    <t>О-00027618</t>
  </si>
  <si>
    <t>Донцова Наталія Вячеславівна</t>
  </si>
  <si>
    <t>26.11.2015</t>
  </si>
  <si>
    <t>О-00017757</t>
  </si>
  <si>
    <t>Жудова Наталія Олександрівна</t>
  </si>
  <si>
    <t>О-00028133</t>
  </si>
  <si>
    <t>Запасчикова Лариса Вікторівна</t>
  </si>
  <si>
    <t>кондитер-пекарь 5 разряда* ((В-16)кондитерский цех)</t>
  </si>
  <si>
    <t>14.01.2016</t>
  </si>
  <si>
    <t>О-00015970</t>
  </si>
  <si>
    <t>Кисіль Анна Іванівна</t>
  </si>
  <si>
    <t>продавец продовольственных товаров 1 категории ((В-16)кондитерский цех)</t>
  </si>
  <si>
    <t>кондитер-пекарь 4 разряда ((В-16)кондитерский цех)</t>
  </si>
  <si>
    <t>О-00012362</t>
  </si>
  <si>
    <t>Коваленко Валентина Петрівна</t>
  </si>
  <si>
    <t>О-00012582</t>
  </si>
  <si>
    <t>Лисуненко Олена Анатоліївна</t>
  </si>
  <si>
    <t>19.12.2011</t>
  </si>
  <si>
    <t>О-00012365</t>
  </si>
  <si>
    <t>Матвеева (Потапенко) Янна Николаевна</t>
  </si>
  <si>
    <t>26.01.2016</t>
  </si>
  <si>
    <t>О-00028960</t>
  </si>
  <si>
    <t>Стаховська Ірина Геннадіївна</t>
  </si>
  <si>
    <t>ОМ-0000664</t>
  </si>
  <si>
    <t>Чуприна Євгенія Вікторівна</t>
  </si>
  <si>
    <t>09.03.2017</t>
  </si>
  <si>
    <t>О-00014917</t>
  </si>
  <si>
    <t>Шаповал Вікторія Анатоліївна</t>
  </si>
  <si>
    <t>О-00013165</t>
  </si>
  <si>
    <t>Шульга Наталія Євгенівна</t>
  </si>
  <si>
    <t>20.02.2012</t>
  </si>
  <si>
    <t>(В-16)кулинарный цех</t>
  </si>
  <si>
    <t>О-00022933</t>
  </si>
  <si>
    <t>Богомаз Олена Миколаївна</t>
  </si>
  <si>
    <t>повар 5 разряда* ((В-16)кулинарный цех)</t>
  </si>
  <si>
    <t>07.11.2014</t>
  </si>
  <si>
    <t>О-00018142</t>
  </si>
  <si>
    <t>Васильєва Ольга Анатоліївна</t>
  </si>
  <si>
    <t>повар 4 разряда* ((В-16)кулинарный цех)</t>
  </si>
  <si>
    <t>23.09.2013</t>
  </si>
  <si>
    <t>ОМ-0001666</t>
  </si>
  <si>
    <t>Гаркавенко Ірина Іванівна</t>
  </si>
  <si>
    <t>повар 3 разряда* ((В-16)кулинарный цех)</t>
  </si>
  <si>
    <t>08.06.2017</t>
  </si>
  <si>
    <t>О-00014314</t>
  </si>
  <si>
    <t>Зайцева Алла Павлівна</t>
  </si>
  <si>
    <t>бригадир производственной бригады ((В-16)кулинарный цех)</t>
  </si>
  <si>
    <t>26.04.2012</t>
  </si>
  <si>
    <t>О-00012414</t>
  </si>
  <si>
    <t>Зубко Валентина Георгіївна</t>
  </si>
  <si>
    <t>О-00012442</t>
  </si>
  <si>
    <t>Козедуб Людмила Володимирівна</t>
  </si>
  <si>
    <t>бригадир производственной бригады* ((В-16)кулинарный цех)</t>
  </si>
  <si>
    <t>О-00029938</t>
  </si>
  <si>
    <t>Легенченко Ірина Павлівна</t>
  </si>
  <si>
    <t>21.07.2016</t>
  </si>
  <si>
    <t>О-00027244</t>
  </si>
  <si>
    <t>Малініна Тетяна Вікторівна</t>
  </si>
  <si>
    <t>О-00018281</t>
  </si>
  <si>
    <t>Михайлюта Аліна Юріївна</t>
  </si>
  <si>
    <t>повар 5 разряда ((В-16)кулинарный цех)</t>
  </si>
  <si>
    <t>22.10.2013</t>
  </si>
  <si>
    <t>О-00029001</t>
  </si>
  <si>
    <t>07.04.2016</t>
  </si>
  <si>
    <t>О-00012363</t>
  </si>
  <si>
    <t>Сухова Світлана Іванівна</t>
  </si>
  <si>
    <t>О-00021692</t>
  </si>
  <si>
    <t>Тостановська Анна Анатоліївна</t>
  </si>
  <si>
    <t>продавец продовольственных товаров 1 категории ((В-16)кулинарный цех)</t>
  </si>
  <si>
    <t>21.07.2014</t>
  </si>
  <si>
    <t>О-00025471</t>
  </si>
  <si>
    <t>Шаровкіна Світлана Олександрівна</t>
  </si>
  <si>
    <t>продавец продовольственных товаров 3 категории ((В-16)кулинарный цех)</t>
  </si>
  <si>
    <t>12.05.2015</t>
  </si>
  <si>
    <t>О-00012846</t>
  </si>
  <si>
    <t>Шпаляренко Наталія Вікторівна</t>
  </si>
  <si>
    <t>20.01.2012</t>
  </si>
  <si>
    <t>(В-16)молочный отдел</t>
  </si>
  <si>
    <t>О-00016519</t>
  </si>
  <si>
    <t>Барабаш Ольга Олександрівна</t>
  </si>
  <si>
    <t>бригадир продавцов продовольственных товаров 2 категории ((В-16)молочный отдел)</t>
  </si>
  <si>
    <t>08.01.2013</t>
  </si>
  <si>
    <t>О-00020677</t>
  </si>
  <si>
    <t>Канько Надія Іванівна</t>
  </si>
  <si>
    <t>продавец продовольственных товаров 1 категории ((В-16)молочный отдел)</t>
  </si>
  <si>
    <t>16.05.2014</t>
  </si>
  <si>
    <t>О-00015174</t>
  </si>
  <si>
    <t>Осовецька Яна Вадимівна</t>
  </si>
  <si>
    <t>продавец продовольственных товаров 3 категории ((В-16)молочный отдел)</t>
  </si>
  <si>
    <t>ОМ-0000980</t>
  </si>
  <si>
    <t>Серга Людмила Юріївна</t>
  </si>
  <si>
    <t>ОМ-0000605</t>
  </si>
  <si>
    <t>Снітко Альона Олександрівна</t>
  </si>
  <si>
    <t>О-00030299</t>
  </si>
  <si>
    <t>Сябро Єлизавета Олегівна</t>
  </si>
  <si>
    <t>07.09.2016</t>
  </si>
  <si>
    <t>(В-16)овощной отдел</t>
  </si>
  <si>
    <t>18.07.2017</t>
  </si>
  <si>
    <t>О-00026090</t>
  </si>
  <si>
    <t>Калініна (Єрмолаєва) Леся Станіславівна</t>
  </si>
  <si>
    <t>22.07.2015</t>
  </si>
  <si>
    <t>ОМ-0000857</t>
  </si>
  <si>
    <t>Кузнецова Оксана Володимирівна</t>
  </si>
  <si>
    <t>продавец продовольственных товаров 3 категории ((В-16)овощной отдел)</t>
  </si>
  <si>
    <t>О-00025295</t>
  </si>
  <si>
    <t>Ходорова Марина Михайлівна</t>
  </si>
  <si>
    <t>(В-16)отдел безопасности</t>
  </si>
  <si>
    <t>О-00031847</t>
  </si>
  <si>
    <t>Більчук Олександр Володимирович</t>
  </si>
  <si>
    <t>инспектор ((В-16)отдел безопасности)</t>
  </si>
  <si>
    <t>ОМ-0001392</t>
  </si>
  <si>
    <t>Бондаренко Олександр Станіславович</t>
  </si>
  <si>
    <t>ОМ-0002478</t>
  </si>
  <si>
    <t>Гвоздєв Володимир Анатолійович</t>
  </si>
  <si>
    <t>заместитель начальника отдела ((В-16)отдел безопасности)</t>
  </si>
  <si>
    <t>ОМ-0002494</t>
  </si>
  <si>
    <t>Голенко Руслан Вікторович</t>
  </si>
  <si>
    <t>ОМ-0001126</t>
  </si>
  <si>
    <t>Кузнецов Сергій Вікторович</t>
  </si>
  <si>
    <t>младший инспектор ((В-16)отдел безопасности)</t>
  </si>
  <si>
    <t>О-00031867</t>
  </si>
  <si>
    <t>Літвін Наталя Володимирівна</t>
  </si>
  <si>
    <t>О-00031871</t>
  </si>
  <si>
    <t>Нестерчук Анна Володимирівна</t>
  </si>
  <si>
    <t>ОМ-0002577</t>
  </si>
  <si>
    <t>Паршуков Вадим Станіславович</t>
  </si>
  <si>
    <t>О-00031875</t>
  </si>
  <si>
    <t>Почтаренко Андрій Борисович</t>
  </si>
  <si>
    <t>начальник отдела ((В-16)отдел безопасности)</t>
  </si>
  <si>
    <t>ОМ-0002745</t>
  </si>
  <si>
    <t>Рябчук Юлія Василівна</t>
  </si>
  <si>
    <t>охоронник ((В-16)отдел безопасности)</t>
  </si>
  <si>
    <t>О-00031837</t>
  </si>
  <si>
    <t>Скриннік Марина Миколаївна</t>
  </si>
  <si>
    <t>ОМ-0003268</t>
  </si>
  <si>
    <t>Хейлик Олексій Вікторович</t>
  </si>
  <si>
    <t>(В-16)отдел гастрономии</t>
  </si>
  <si>
    <t>О-00012297</t>
  </si>
  <si>
    <t>Бабенко Світлана Григорівна</t>
  </si>
  <si>
    <t>продавец продовольственных товаров 3 категории ((В-16)отдел гастрономии)</t>
  </si>
  <si>
    <t>05.12.2011</t>
  </si>
  <si>
    <t>О-00025782</t>
  </si>
  <si>
    <t>16.06.2015</t>
  </si>
  <si>
    <t>О-00028354</t>
  </si>
  <si>
    <t>Точена Лілія Миколаївна</t>
  </si>
  <si>
    <t>продавец продовольственных товаров 2 категории ((В-16)отдел гастрономии)</t>
  </si>
  <si>
    <t>02.02.2016</t>
  </si>
  <si>
    <t>Хомуха Наталія Юріївна</t>
  </si>
  <si>
    <t>О-00025036</t>
  </si>
  <si>
    <t>Шенфельдт Юлія Володимирівна</t>
  </si>
  <si>
    <t>бригадир продавцов продовольственных товаров 1 категории ((В-16)отдел гастрономии)</t>
  </si>
  <si>
    <t>01.04.2015</t>
  </si>
  <si>
    <t>(В-16)отдел кондитерских изделий</t>
  </si>
  <si>
    <t>ОМ-0000486</t>
  </si>
  <si>
    <t>Джумарова Сєвда Аяз гизи</t>
  </si>
  <si>
    <t>продавец продовольственных товаров 2 категории ((В-16)отдел кондитерских изделий)</t>
  </si>
  <si>
    <t>21.02.2017</t>
  </si>
  <si>
    <t>О-00028333</t>
  </si>
  <si>
    <t>Козелько Лілія Іванівна</t>
  </si>
  <si>
    <t>01.02.2016</t>
  </si>
  <si>
    <t>О-00012200</t>
  </si>
  <si>
    <t>Проценко Олена Миколаївна</t>
  </si>
  <si>
    <t>продавец продовольственных товаров 3 категории ((В-16)отдел кондитерских изделий)</t>
  </si>
  <si>
    <t>О-00030412</t>
  </si>
  <si>
    <t>Світич Людмила Вікторівна</t>
  </si>
  <si>
    <t>19.09.2016</t>
  </si>
  <si>
    <t>О-00027788</t>
  </si>
  <si>
    <t>Шендель Лілія Олександрівна</t>
  </si>
  <si>
    <t>бригадир продавцов продовольственных товаров 2 категории ((В-16)отдел кондитерских изделий)</t>
  </si>
  <si>
    <t>(В-16)отдел напитков</t>
  </si>
  <si>
    <t>О-00012121</t>
  </si>
  <si>
    <t>Литвин Ольга Станіславівна</t>
  </si>
  <si>
    <t>продавец продовольственных товаров 2 категории ((В-16)отдел напитков)</t>
  </si>
  <si>
    <t>28.11.2011</t>
  </si>
  <si>
    <t>О-00020395</t>
  </si>
  <si>
    <t>Писарєва Юлія Сергіївна</t>
  </si>
  <si>
    <t>продавец продовольственных товаров ((В-16)отдел напитков)</t>
  </si>
  <si>
    <t>08.05.2014</t>
  </si>
  <si>
    <t>ОМ-0001671</t>
  </si>
  <si>
    <t>Скрипник Олександр Олександрович</t>
  </si>
  <si>
    <t>О-00025470</t>
  </si>
  <si>
    <t>Ярова Ганна Георгіївна</t>
  </si>
  <si>
    <t>(В-16)отдел непродовольственных товаров</t>
  </si>
  <si>
    <t>О-00011978</t>
  </si>
  <si>
    <t>Демура Олена Олександрівна</t>
  </si>
  <si>
    <t>менеджер по сбыту ((В-16)отдел непродовольственных товаров)</t>
  </si>
  <si>
    <t>О-00032202</t>
  </si>
  <si>
    <t>Кібальна Тетяна Анатоліївна</t>
  </si>
  <si>
    <t>продавец непродовольственных товаров 2 категории ((В-16)отдел непродовольственных товаров)</t>
  </si>
  <si>
    <t>18.01.2017</t>
  </si>
  <si>
    <t>О-00012280</t>
  </si>
  <si>
    <t>Наконечна Анна Борисівна</t>
  </si>
  <si>
    <t>ОМ-0003265</t>
  </si>
  <si>
    <t>Ушакова Тетяна Олександрівна</t>
  </si>
  <si>
    <t>продавец непродовольственных товаров 3 категории ((В-16)отдел непродовольственных товаров)</t>
  </si>
  <si>
    <t>(В-16)расчетно-кассовая зона</t>
  </si>
  <si>
    <t>О-00023544</t>
  </si>
  <si>
    <t>Адамчук Дар`я Володимирівна</t>
  </si>
  <si>
    <t>16.01.2015</t>
  </si>
  <si>
    <t>О-00012436</t>
  </si>
  <si>
    <t>Бардадим Вікторія Дмитрівна</t>
  </si>
  <si>
    <t>кассир торгового зала ((В-16)расчетно-кассовая зона)</t>
  </si>
  <si>
    <t>О-00017529</t>
  </si>
  <si>
    <t>Бичко Антоніна Петрівна</t>
  </si>
  <si>
    <t>08.06.2013</t>
  </si>
  <si>
    <t>О-00028962</t>
  </si>
  <si>
    <t>Генсицька Ганна Петрівна</t>
  </si>
  <si>
    <t>ОМ-0001870</t>
  </si>
  <si>
    <t>Герасимова Анна Олександрівна</t>
  </si>
  <si>
    <t>08.05.2013</t>
  </si>
  <si>
    <t>ОМ-0000307</t>
  </si>
  <si>
    <t>Горбенко Вікторія Вадимівна</t>
  </si>
  <si>
    <t>старший кассир торгового зала ((В-16)расчетно-кассовая зона)</t>
  </si>
  <si>
    <t>08.02.2017</t>
  </si>
  <si>
    <t>О-00021694</t>
  </si>
  <si>
    <t>Гряненко Руслана Сергіївна</t>
  </si>
  <si>
    <t>22.07.2014</t>
  </si>
  <si>
    <t>О-00031613</t>
  </si>
  <si>
    <t>Жаботинська Марина Володимирівна</t>
  </si>
  <si>
    <t>О-00017950</t>
  </si>
  <si>
    <t>Забіяка Олена Олексіївна</t>
  </si>
  <si>
    <t>23.08.2013</t>
  </si>
  <si>
    <t>О-00032298</t>
  </si>
  <si>
    <t>Коваленко Юлія Юріївна</t>
  </si>
  <si>
    <t>О-00015796</t>
  </si>
  <si>
    <t>Колеснік Наталія Анатоліївна</t>
  </si>
  <si>
    <t>О-00028597</t>
  </si>
  <si>
    <t>22.02.2016</t>
  </si>
  <si>
    <t>ОМ-0000661</t>
  </si>
  <si>
    <t>Лісняк Олена Михайлівна</t>
  </si>
  <si>
    <t>подсобный рабочий (сборщик тележек) ((В-16)расчетно-кассовая зона)</t>
  </si>
  <si>
    <t>03.06.2016</t>
  </si>
  <si>
    <t>24.03.2017</t>
  </si>
  <si>
    <t>ОМ-0002720</t>
  </si>
  <si>
    <t>Мєшкова Анна Василівна</t>
  </si>
  <si>
    <t>О-00014584</t>
  </si>
  <si>
    <t>Мусіхіна Катерина Віталіївна</t>
  </si>
  <si>
    <t>29.05.2012</t>
  </si>
  <si>
    <t>О-00026927</t>
  </si>
  <si>
    <t>Нуртдінова Світлана Олексіївна</t>
  </si>
  <si>
    <t>01.10.2015</t>
  </si>
  <si>
    <t>ОМ-0003280</t>
  </si>
  <si>
    <t>Остапченко Катерина Валеріївна</t>
  </si>
  <si>
    <t>01.07.2016</t>
  </si>
  <si>
    <t>ОМ-0003495</t>
  </si>
  <si>
    <t>Пермінова Валентина Анатоліївна</t>
  </si>
  <si>
    <t>О-00026474</t>
  </si>
  <si>
    <t>Плачкова Людмила Миколаївна</t>
  </si>
  <si>
    <t>21.08.2015</t>
  </si>
  <si>
    <t>О-00016561</t>
  </si>
  <si>
    <t>Погрібна Ольга Сергіївна</t>
  </si>
  <si>
    <t>19.01.2013</t>
  </si>
  <si>
    <t>ОМ-0003385</t>
  </si>
  <si>
    <t>Пряник Наталія Юріївна</t>
  </si>
  <si>
    <t>О-00030413</t>
  </si>
  <si>
    <t>Ришкова Ірина Степанівна</t>
  </si>
  <si>
    <t>ОМ-0001295</t>
  </si>
  <si>
    <t>Тонконог Ольга Станіславівна</t>
  </si>
  <si>
    <t>04.05.2017</t>
  </si>
  <si>
    <t>08.08.2013</t>
  </si>
  <si>
    <t>(В-16)рыбный отдел</t>
  </si>
  <si>
    <t>О-00023793</t>
  </si>
  <si>
    <t>Гошкодер Надія Єрмеківна</t>
  </si>
  <si>
    <t>бригадир продавцов продовольственных товаров ((В-16)рыбный отдел)</t>
  </si>
  <si>
    <t>23.01.2015</t>
  </si>
  <si>
    <t>О-00025037</t>
  </si>
  <si>
    <t>Калінін Леонід Миколайович</t>
  </si>
  <si>
    <t>обработчик рыбы 1 категории ((В-16)рыбный отдел)</t>
  </si>
  <si>
    <t>О-00029270</t>
  </si>
  <si>
    <t>Королькова Анастасія Олександрівна</t>
  </si>
  <si>
    <t>продавец продовольственных товаров 2 категории ((В-16)рыбный отдел)</t>
  </si>
  <si>
    <t>11.05.2016</t>
  </si>
  <si>
    <t>(В-16)сектор зоны фреш</t>
  </si>
  <si>
    <t>О-00013508</t>
  </si>
  <si>
    <t>Шмат Катерина Вадимівна</t>
  </si>
  <si>
    <t>07.03.2012</t>
  </si>
  <si>
    <t>(В-16)сектор стеллажной зоны</t>
  </si>
  <si>
    <t>О-00031090</t>
  </si>
  <si>
    <t>Саламатін Олексій Валерійович</t>
  </si>
  <si>
    <t>(В-16)склад</t>
  </si>
  <si>
    <t>О-00024356</t>
  </si>
  <si>
    <t>Вінник Олена Анатоліївна</t>
  </si>
  <si>
    <t>заведующий складом 1 категории ((В-16)склад)</t>
  </si>
  <si>
    <t>О-00029527</t>
  </si>
  <si>
    <t>Козак Юрій Остапович</t>
  </si>
  <si>
    <t>грузчик 2 категории ((В-16)склад)</t>
  </si>
  <si>
    <t>ОМ-0001670</t>
  </si>
  <si>
    <t>Котяк Євген Володимирович</t>
  </si>
  <si>
    <t>грузчик 3 категории ((В-16)склад)</t>
  </si>
  <si>
    <t>кладовщик по приему товара 2 категории ((В-16)склад)</t>
  </si>
  <si>
    <t>27.07.2015</t>
  </si>
  <si>
    <t>ОМ-0000704</t>
  </si>
  <si>
    <t>Саєнко Костянтин Миколайович</t>
  </si>
  <si>
    <t>14.03.2017</t>
  </si>
  <si>
    <t>О-00027240</t>
  </si>
  <si>
    <t>Сектименко Тетяна Іванівна</t>
  </si>
  <si>
    <t>старший оператор по вводу данных 1 категории ((В-16)склад)</t>
  </si>
  <si>
    <t>О-00024369</t>
  </si>
  <si>
    <t>Справцев Віталій Васильович</t>
  </si>
  <si>
    <t>(В-16)управление</t>
  </si>
  <si>
    <t>О-00018133</t>
  </si>
  <si>
    <t>Валянська Анна Сергіївна</t>
  </si>
  <si>
    <t>инспектор по инвентаризации 1 категории ((В-16)управление)</t>
  </si>
  <si>
    <t>ОМ-0002586</t>
  </si>
  <si>
    <t>Ващенко Максим Ігорович</t>
  </si>
  <si>
    <t>главный инженер ((В-16)управление)</t>
  </si>
  <si>
    <t>О-00017723</t>
  </si>
  <si>
    <t>Голобородько Ольга Владиславівна</t>
  </si>
  <si>
    <t>помощник инспектора по инвентаризации 1 категории ((В-16)управление)</t>
  </si>
  <si>
    <t>12.07.2013</t>
  </si>
  <si>
    <t>О-00030053</t>
  </si>
  <si>
    <t>Чернець Євгенія Анатоліївна</t>
  </si>
  <si>
    <t>менеджер по персоналу ((В-16)управление)</t>
  </si>
  <si>
    <t>09.08.2016</t>
  </si>
  <si>
    <t>О-00014939</t>
  </si>
  <si>
    <t>Шульга Олена Олександрівна</t>
  </si>
  <si>
    <t>(В-16)цех по выпечке хлебобулочных изделий</t>
  </si>
  <si>
    <t>О-00012364</t>
  </si>
  <si>
    <t>Вовк Лариса Олексіївна</t>
  </si>
  <si>
    <t>продавец продовольственных товаров 1 категории ((В-16)цех по выпечке хлебобулочных изделий)</t>
  </si>
  <si>
    <t>О-00020949</t>
  </si>
  <si>
    <t>Воробйова Людмила Миколаївна</t>
  </si>
  <si>
    <t>бригадир производственной бригады* ((В-16)цех по выпечке хлебобулочных изделий)</t>
  </si>
  <si>
    <t>О-00012372</t>
  </si>
  <si>
    <t>Каліта Ірина Миколаївна</t>
  </si>
  <si>
    <t>О-00017989</t>
  </si>
  <si>
    <t>Луценко Лілія Олексіївна</t>
  </si>
  <si>
    <t>пекарь 5 разряда* ((В-16)цех по выпечке хлебобулочных изделий)</t>
  </si>
  <si>
    <t>03.09.2013</t>
  </si>
  <si>
    <t>О-00029685</t>
  </si>
  <si>
    <t>Макаренко Леся Володимирівна</t>
  </si>
  <si>
    <t>ОМ-0001478</t>
  </si>
  <si>
    <t>Марей Тетяна Петрівна</t>
  </si>
  <si>
    <t>О-00027840</t>
  </si>
  <si>
    <t>Подуст Антон Вікторович</t>
  </si>
  <si>
    <t>пекарь 6 разряда* ((В-16)цех по выпечке хлебобулочных изделий)</t>
  </si>
  <si>
    <t>09.12.2015</t>
  </si>
  <si>
    <t>О-00001981</t>
  </si>
  <si>
    <t>Сніда Людмила Богданівна</t>
  </si>
  <si>
    <t>12.10.2006</t>
  </si>
  <si>
    <t>ОМ-0000304</t>
  </si>
  <si>
    <t>Стопа Жанна Олександрівна</t>
  </si>
  <si>
    <t>09.02.2017</t>
  </si>
  <si>
    <t>ОМ-0000747</t>
  </si>
  <si>
    <t>Тригубенко Едуард Євгенійович</t>
  </si>
  <si>
    <t>О-00027621</t>
  </si>
  <si>
    <t>Чорна Леся Василівна</t>
  </si>
  <si>
    <t>(В-16)цех по переработке мяса</t>
  </si>
  <si>
    <t>ОМ-0002927</t>
  </si>
  <si>
    <t>Захаренко Ольга Анатоліївна</t>
  </si>
  <si>
    <t>продавец продовольственных товаров 3 категории ((В-16)цех по переработке мяса)</t>
  </si>
  <si>
    <t>09.08.2017</t>
  </si>
  <si>
    <t>О-00012310</t>
  </si>
  <si>
    <t>Кашавкін Олександр Володимирович</t>
  </si>
  <si>
    <t>обвальщик мяса мастер-класс 1 категории ((В-16)цех по переработке мяса)</t>
  </si>
  <si>
    <t>О-00012345</t>
  </si>
  <si>
    <t>Лемішка Світлана Іванівна</t>
  </si>
  <si>
    <t>продавец продовольственных товаров 2 категории ((В-16)цех по переработке мяса)</t>
  </si>
  <si>
    <t>О-00017988</t>
  </si>
  <si>
    <t>Сорбало Вікторія Вікторівна</t>
  </si>
  <si>
    <t>02.09.2013</t>
  </si>
  <si>
    <t>О-00012301</t>
  </si>
  <si>
    <t>Шмарко Олександр Віталійович</t>
  </si>
  <si>
    <t>(В-17)кулинарный цех</t>
  </si>
  <si>
    <t>О-00026017</t>
  </si>
  <si>
    <t>Андрущенко Марина Володимирівна</t>
  </si>
  <si>
    <t>повар 5 разряда ((В-17)кулинарный цех)</t>
  </si>
  <si>
    <t>14.07.2015</t>
  </si>
  <si>
    <t>О-00019225</t>
  </si>
  <si>
    <t>Берестнева Любов Валеріївна</t>
  </si>
  <si>
    <t>14.02.2014</t>
  </si>
  <si>
    <t>О-00026906</t>
  </si>
  <si>
    <t>Бурда Ілона Олександрівна</t>
  </si>
  <si>
    <t>повар 4 разряда ((В-17)кулинарный цех)</t>
  </si>
  <si>
    <t>29.09.2015</t>
  </si>
  <si>
    <t>продавец продовольственных товаров 3 категории ((В-17)кулинарный цех)</t>
  </si>
  <si>
    <t>О-00012049</t>
  </si>
  <si>
    <t>Євсенкова (Мокра) Ольга Вікторівна</t>
  </si>
  <si>
    <t>бригадир производственной бригады ((В-17)кулинарный цех)</t>
  </si>
  <si>
    <t>23.11.2011</t>
  </si>
  <si>
    <t>О-00019292</t>
  </si>
  <si>
    <t>Захарова Римма Віталіївна</t>
  </si>
  <si>
    <t>О-00012757</t>
  </si>
  <si>
    <t>Корсун Валентина Миколаївна</t>
  </si>
  <si>
    <t>18.01.2012</t>
  </si>
  <si>
    <t>повар 3 разряда* ((В-17)кулинарный цех)</t>
  </si>
  <si>
    <t>О-00029111</t>
  </si>
  <si>
    <t>Лукашова Дарія Василівна</t>
  </si>
  <si>
    <t>О-00028806</t>
  </si>
  <si>
    <t>Михайліченко Юлія Олександрівна</t>
  </si>
  <si>
    <t>О-00026571</t>
  </si>
  <si>
    <t>Олешко Світлана Миколаївна</t>
  </si>
  <si>
    <t>31.08.2015</t>
  </si>
  <si>
    <t>О-00014845</t>
  </si>
  <si>
    <t>Палеха Світлана Григорівна</t>
  </si>
  <si>
    <t>22.06.2012</t>
  </si>
  <si>
    <t>О-00020982</t>
  </si>
  <si>
    <t>Приходько Костянтин Вікторович</t>
  </si>
  <si>
    <t>ОМ-0001770</t>
  </si>
  <si>
    <t>Целіщева Олена Андріївна</t>
  </si>
  <si>
    <t>(В-17)молочный отдел</t>
  </si>
  <si>
    <t>продавец продовольственных товаров 3 категории ((В-17)молочный отдел)</t>
  </si>
  <si>
    <t>19.09.2017</t>
  </si>
  <si>
    <t>О-00004012</t>
  </si>
  <si>
    <t>Чишихіна Юлія Миколаївна</t>
  </si>
  <si>
    <t>04.07.2007</t>
  </si>
  <si>
    <t>(В-17)овощной отдел</t>
  </si>
  <si>
    <t>ОМ-0001032</t>
  </si>
  <si>
    <t>Буцький Дмитро Ігорович</t>
  </si>
  <si>
    <t>продавец продовольственных товаров 2 категории ((В-17)овощной отдел)</t>
  </si>
  <si>
    <t>06.04.2017</t>
  </si>
  <si>
    <t>О-00027425</t>
  </si>
  <si>
    <t>Зінченко Світлана Семенівна</t>
  </si>
  <si>
    <t>13.11.2015</t>
  </si>
  <si>
    <t>О-00030897</t>
  </si>
  <si>
    <t>Линник Наталія Василівна</t>
  </si>
  <si>
    <t>бригадир продавцов продовольственных товаров 1 категории ((В-17)овощной отдел)</t>
  </si>
  <si>
    <t>14.11.2016</t>
  </si>
  <si>
    <t>О-00012052</t>
  </si>
  <si>
    <t>Цвєткова Ольга Євгенівна</t>
  </si>
  <si>
    <t>продавец продовольственных товаров 1 категории ((В-17)овощной отдел)</t>
  </si>
  <si>
    <t>(В-17)отдел безопасности</t>
  </si>
  <si>
    <t>О-00031719</t>
  </si>
  <si>
    <t>Бондар Тетяна Григорівна</t>
  </si>
  <si>
    <t>младший инспектор ((В-17)отдел безопасности)</t>
  </si>
  <si>
    <t>О-00031721</t>
  </si>
  <si>
    <t>Зенкіна Галина Павлівна</t>
  </si>
  <si>
    <t>ОМ-0002482</t>
  </si>
  <si>
    <t xml:space="preserve">Котляр Олександр Олександрович                    </t>
  </si>
  <si>
    <t>начальник отдела (офис) ((В-17)отдел безопасности)</t>
  </si>
  <si>
    <t>ОМ-0003492</t>
  </si>
  <si>
    <t>Мусько Юрій Миколайович</t>
  </si>
  <si>
    <t>охоронник ((В-17)отдел безопасности)</t>
  </si>
  <si>
    <t>О-00031722</t>
  </si>
  <si>
    <t>Перепелиця Оксана Володимирівна</t>
  </si>
  <si>
    <t>ОМ-0002483</t>
  </si>
  <si>
    <t>Рєпіна Наталія Миколаївна</t>
  </si>
  <si>
    <t>заместитель начальника отдела ((В-17)отдел безопасности)</t>
  </si>
  <si>
    <t>ОМ-0002644</t>
  </si>
  <si>
    <t>Шеліст Олег Сергійович</t>
  </si>
  <si>
    <t>(В-17)отдел гастрономии</t>
  </si>
  <si>
    <t>О-00030915</t>
  </si>
  <si>
    <t>Голуб Олена Вікторівна</t>
  </si>
  <si>
    <t>16.11.2016</t>
  </si>
  <si>
    <t>ОМ-0001757</t>
  </si>
  <si>
    <t>Замінова Ксенія Вікторівна</t>
  </si>
  <si>
    <t>продавец продовольственных товаров 2 категории ((В-17)отдел гастрономии)</t>
  </si>
  <si>
    <t>14.06.2017</t>
  </si>
  <si>
    <t>О-00018528</t>
  </si>
  <si>
    <t>Русанова Оксана Олексіївна</t>
  </si>
  <si>
    <t>02.12.2013</t>
  </si>
  <si>
    <t>О-00014543</t>
  </si>
  <si>
    <t>Сокольська Олена Миколаївна</t>
  </si>
  <si>
    <t>21.05.2012</t>
  </si>
  <si>
    <t>(В-17)отдел кондитерских изделий</t>
  </si>
  <si>
    <t>О-00031033</t>
  </si>
  <si>
    <t>Лобода Андрій Олександрович</t>
  </si>
  <si>
    <t>бригадир продавцов продовольственных товаров 1 категории ((В-17)отдел кондитерских изделий)</t>
  </si>
  <si>
    <t>28.11.2016</t>
  </si>
  <si>
    <t>(В-17)отдел напитков</t>
  </si>
  <si>
    <t>О-00030896</t>
  </si>
  <si>
    <t>Білан Євген Вікторович</t>
  </si>
  <si>
    <t>продавец продовольственных товаров 1 категории ((В-17)отдел напитков)</t>
  </si>
  <si>
    <t>(В-17)расчетно-кассовая зона</t>
  </si>
  <si>
    <t>О-00029033</t>
  </si>
  <si>
    <t>Анісімова Наталя Анатоліївна</t>
  </si>
  <si>
    <t>кассир торгового зала ((В-17)расчетно-кассовая зона)</t>
  </si>
  <si>
    <t>ОМ-0002545</t>
  </si>
  <si>
    <t>Баранник Оксана Сергіївна</t>
  </si>
  <si>
    <t>О-00031457</t>
  </si>
  <si>
    <t>Бобровнікова Ірина Миколаївна</t>
  </si>
  <si>
    <t>О-00019065</t>
  </si>
  <si>
    <t>Бугаєнко Вікторія Миколаївна</t>
  </si>
  <si>
    <t>03.02.2014</t>
  </si>
  <si>
    <t>О-00013558</t>
  </si>
  <si>
    <t>Виноградова Катерина Іванівна</t>
  </si>
  <si>
    <t>старший кассир торгового зала ((В-17)расчетно-кассовая зона)</t>
  </si>
  <si>
    <t>О-00031461</t>
  </si>
  <si>
    <t>Вовк Наталія Миколаївна</t>
  </si>
  <si>
    <t>О-00031275</t>
  </si>
  <si>
    <t>Голубєв Сергій Володимирович</t>
  </si>
  <si>
    <t>О-00029490</t>
  </si>
  <si>
    <t>Демидченко Катерина Іванівна</t>
  </si>
  <si>
    <t>02.06.2016</t>
  </si>
  <si>
    <t>О-00018616</t>
  </si>
  <si>
    <t>Дубенко Вікторія Олегівна</t>
  </si>
  <si>
    <t>16.12.2013</t>
  </si>
  <si>
    <t>ОМ-0003267</t>
  </si>
  <si>
    <t>Іваникович Марія Володимирівна</t>
  </si>
  <si>
    <t>Ільїна Оксана Миколаївна</t>
  </si>
  <si>
    <t>ОМ-0003548</t>
  </si>
  <si>
    <t>Лазаренко Ірина Володимирівна</t>
  </si>
  <si>
    <t>О-00011924</t>
  </si>
  <si>
    <t>Підкопаєва Ганна Сергіївна</t>
  </si>
  <si>
    <t>ОМ-0003379</t>
  </si>
  <si>
    <t>Руденок Давід Анатолійович</t>
  </si>
  <si>
    <t>О-00028743</t>
  </si>
  <si>
    <t>Рюміна Ірина Михайлівна</t>
  </si>
  <si>
    <t>22.11.2012</t>
  </si>
  <si>
    <t>О-00025376</t>
  </si>
  <si>
    <t>Яковенко Лілія Вікторівна</t>
  </si>
  <si>
    <t>17.04.2015</t>
  </si>
  <si>
    <t>(В-17)рыбный отдел</t>
  </si>
  <si>
    <t>О-00027880</t>
  </si>
  <si>
    <t>Курбатов Анатолій Олексійович</t>
  </si>
  <si>
    <t>обработчик рыбы 2 категории ((В-17)рыбный отдел)</t>
  </si>
  <si>
    <t>11.12.2015</t>
  </si>
  <si>
    <t>О-00027160</t>
  </si>
  <si>
    <t>Лебідь Майя Олександрівна</t>
  </si>
  <si>
    <t>бригадир продавцов продовольственных товаров 1 категории ((В-17)рыбный отдел)</t>
  </si>
  <si>
    <t>27.10.2015</t>
  </si>
  <si>
    <t>О-00026777</t>
  </si>
  <si>
    <t>Разваляєва Тетяна Сергіївна</t>
  </si>
  <si>
    <t>продавец продовольственных товаров 1 категории ((В-17)рыбный отдел)</t>
  </si>
  <si>
    <t>17.09.2015</t>
  </si>
  <si>
    <t>(В-17)сектор стеллажной зоны</t>
  </si>
  <si>
    <t>О-00018629</t>
  </si>
  <si>
    <t>Бондаренко Тетяна Валентинівна</t>
  </si>
  <si>
    <t>19.12.2013</t>
  </si>
  <si>
    <t>(В-17)склад</t>
  </si>
  <si>
    <t>О-00024279</t>
  </si>
  <si>
    <t>Дзюба Юлія Олександрівна</t>
  </si>
  <si>
    <t>оператор по вводу данных 1 категории ((В-17)склад)</t>
  </si>
  <si>
    <t>О-00030547</t>
  </si>
  <si>
    <t>Кравець Денис Володимирович</t>
  </si>
  <si>
    <t>О-00024283</t>
  </si>
  <si>
    <t>Підтуркін Олег Миколайович</t>
  </si>
  <si>
    <t>грузчик 2 категории ((В-17)склад)</t>
  </si>
  <si>
    <t>01.12.2015</t>
  </si>
  <si>
    <t>ОМ-0001460</t>
  </si>
  <si>
    <t>Ткаченко Олександр Сергійович</t>
  </si>
  <si>
    <t>кладовщик по приему товара 2 категории ((В-17)склад)</t>
  </si>
  <si>
    <t>(В-17)управление</t>
  </si>
  <si>
    <t>О-00012978</t>
  </si>
  <si>
    <t>Валко Ніна Вікторівна</t>
  </si>
  <si>
    <t>инспектор по инвентаризации ((В-17)управление)</t>
  </si>
  <si>
    <t>06.02.2012</t>
  </si>
  <si>
    <t>ОМ-0003586</t>
  </si>
  <si>
    <t>Пархоменко Карина Сергіївна</t>
  </si>
  <si>
    <t>менеджер по персоналу ((В-17)управление)</t>
  </si>
  <si>
    <t>О-00012865</t>
  </si>
  <si>
    <t>Стецький Сергій Степанович</t>
  </si>
  <si>
    <t>главный инженер ((В-17)управление)</t>
  </si>
  <si>
    <t>О-00012461</t>
  </si>
  <si>
    <t>Сусорова Наталія Миколаївна</t>
  </si>
  <si>
    <t>16.12.2011</t>
  </si>
  <si>
    <t>(В-17)цех по выпечке хлебобулочных изделий</t>
  </si>
  <si>
    <t>О-00018392</t>
  </si>
  <si>
    <t>Бірюкова Олена Олексіївна</t>
  </si>
  <si>
    <t>11.11.2013</t>
  </si>
  <si>
    <t>О-00026221</t>
  </si>
  <si>
    <t>Васильєва Катерина Русланівна</t>
  </si>
  <si>
    <t>бригадир производственной бригады* ((В-17)цех по выпечке хлебобулочных изделий)</t>
  </si>
  <si>
    <t>03.08.2015</t>
  </si>
  <si>
    <t>ОМ-0000735</t>
  </si>
  <si>
    <t>Головата Оксана Вікторівна</t>
  </si>
  <si>
    <t>03.03.2017</t>
  </si>
  <si>
    <t>О-00018356</t>
  </si>
  <si>
    <t>Горбенко Наталія Леонідівна</t>
  </si>
  <si>
    <t>01.11.2013</t>
  </si>
  <si>
    <t>О-00011915</t>
  </si>
  <si>
    <t>Ігнатьєва Юлія Русланівна</t>
  </si>
  <si>
    <t>О-00026743</t>
  </si>
  <si>
    <t>Мірошник Сергій Сергійович</t>
  </si>
  <si>
    <t>О-00018359</t>
  </si>
  <si>
    <t>Сьоміна Любов Миколаївна</t>
  </si>
  <si>
    <t>05.11.2013</t>
  </si>
  <si>
    <t>О-00018540</t>
  </si>
  <si>
    <t>Тульських Світлана Олександрівна</t>
  </si>
  <si>
    <t>ОМ-0000634</t>
  </si>
  <si>
    <t>Хвостик Олександр Юрійович</t>
  </si>
  <si>
    <t>06.03.2017</t>
  </si>
  <si>
    <t>О-00028008</t>
  </si>
  <si>
    <t>Япрінцева Валентина Олегівна</t>
  </si>
  <si>
    <t>(В-17)цех по переработке мяса</t>
  </si>
  <si>
    <t>О-00027716</t>
  </si>
  <si>
    <t>Берелет Ганна Володимирівна</t>
  </si>
  <si>
    <t>продавец продовольственных товаров 1 категории ((В-17)цех по переработке мяса)</t>
  </si>
  <si>
    <t>02.12.2015</t>
  </si>
  <si>
    <t>О-00018506</t>
  </si>
  <si>
    <t>Берелєт Геннадій Віталійович</t>
  </si>
  <si>
    <t>обвальщик мяса мастер-класс 1 категории ((В-17)цех по переработке мяса)</t>
  </si>
  <si>
    <t>27.11.2013</t>
  </si>
  <si>
    <t>О-00030340</t>
  </si>
  <si>
    <t>Гаркуша Ольга Володимирівна</t>
  </si>
  <si>
    <t>продавец продовольственных товаров 2 категории ((В-17)цех по переработке мяса)</t>
  </si>
  <si>
    <t>12.09.2016</t>
  </si>
  <si>
    <t>О-00030660</t>
  </si>
  <si>
    <t>Теглівець Володимир Михайлович</t>
  </si>
  <si>
    <t>обвальщик мяса мастер-класс* ((В-17)цех по переработке мяса)</t>
  </si>
  <si>
    <t>18.10.2016</t>
  </si>
  <si>
    <t>О-00008507</t>
  </si>
  <si>
    <t>Якимович Любов Іллівна</t>
  </si>
  <si>
    <t>18.08.2009</t>
  </si>
  <si>
    <t>(В-18)кулинарный цех</t>
  </si>
  <si>
    <t>О-00022013</t>
  </si>
  <si>
    <t>Алексєєнко Світлана Анатоліївна</t>
  </si>
  <si>
    <t>повар 5 разряда* ((В-18)кулинарный цех)</t>
  </si>
  <si>
    <t>21.08.2014</t>
  </si>
  <si>
    <t>О-00012824</t>
  </si>
  <si>
    <t>Буряк Євгенія Вікторівна</t>
  </si>
  <si>
    <t>бригадир производственной бригады* ((В-18)кулинарный цех)</t>
  </si>
  <si>
    <t>О-00012834</t>
  </si>
  <si>
    <t>Гай Наталя Миколаївна</t>
  </si>
  <si>
    <t>Гладун Сергій Михайлович</t>
  </si>
  <si>
    <t>О-00020683</t>
  </si>
  <si>
    <t>Калантай Людмила Миколаївна</t>
  </si>
  <si>
    <t>19.05.2014</t>
  </si>
  <si>
    <t>продавец продовольственных товаров 3 категории ((В-18)кулинарный цех)</t>
  </si>
  <si>
    <t>О-00017247</t>
  </si>
  <si>
    <t>Спаська Катерина В`ячеславівна</t>
  </si>
  <si>
    <t>22.04.2013</t>
  </si>
  <si>
    <t>О-00012835</t>
  </si>
  <si>
    <t>Харенко(Криуліна) Олена Олегівна</t>
  </si>
  <si>
    <t>(В-18)молочный отдел</t>
  </si>
  <si>
    <t>ОМ-0002997</t>
  </si>
  <si>
    <t>Графа Ірина Юріївна</t>
  </si>
  <si>
    <t>продавец продовольственных товаров 3 категории ((В-18)молочный отдел)</t>
  </si>
  <si>
    <t>02.02.2017</t>
  </si>
  <si>
    <t>ОМ-0000623</t>
  </si>
  <si>
    <t>Лисенко Світлана Петрівна</t>
  </si>
  <si>
    <t>06.06.2017</t>
  </si>
  <si>
    <t>(В-18)овощной отдел</t>
  </si>
  <si>
    <t>О-00015731</t>
  </si>
  <si>
    <t>Верблюдова Лариса Володимирівна</t>
  </si>
  <si>
    <t>продавец продовольственных товаров 2 категории ((В-18)овощной отдел)</t>
  </si>
  <si>
    <t>08.10.2012</t>
  </si>
  <si>
    <t>ОМ-0000482</t>
  </si>
  <si>
    <t>Євдокимов Максим Станіславович</t>
  </si>
  <si>
    <t>ОМ-0001101</t>
  </si>
  <si>
    <t>Єпік Андрій Юрійович</t>
  </si>
  <si>
    <t>О-00029383</t>
  </si>
  <si>
    <t>Зіняк Яна Анатоліївна</t>
  </si>
  <si>
    <t>20.05.2016</t>
  </si>
  <si>
    <t>О-00029777</t>
  </si>
  <si>
    <t>Шумик Марина Віталіївна</t>
  </si>
  <si>
    <t>бригадир продавцов продовольственных товаров 1 категории ((В-18)овощной отдел)</t>
  </si>
  <si>
    <t>08.07.2016</t>
  </si>
  <si>
    <t>(В-18)отдел безопасности</t>
  </si>
  <si>
    <t>О-00032199</t>
  </si>
  <si>
    <t>Галушка Наталя Михайлівна</t>
  </si>
  <si>
    <t>младший инспектор ((В-18)отдел безопасности)</t>
  </si>
  <si>
    <t>О-00031862</t>
  </si>
  <si>
    <t>Глухов Владислав Володимирович</t>
  </si>
  <si>
    <t>инспектор ((В-18)отдел безопасности)</t>
  </si>
  <si>
    <t>ОМ-0002460</t>
  </si>
  <si>
    <t>Козлов Максим Сергійович</t>
  </si>
  <si>
    <t>начальник отдела (офис) ((В-18)отдел безопасности)</t>
  </si>
  <si>
    <t>ОМ-0003405</t>
  </si>
  <si>
    <t>Крадько Артем Володимирович</t>
  </si>
  <si>
    <t>охоронник ((В-18)отдел безопасности)</t>
  </si>
  <si>
    <t>О-00031851</t>
  </si>
  <si>
    <t>Лоєвська Ольга Миколаївна</t>
  </si>
  <si>
    <t>ОМ-0002457</t>
  </si>
  <si>
    <t>Мусурін Віталій Михайлович</t>
  </si>
  <si>
    <t>заместитель начальника отдела ((В-18)отдел безопасности)</t>
  </si>
  <si>
    <t>О-00031855</t>
  </si>
  <si>
    <t>Панаслюк Денис Вікторович</t>
  </si>
  <si>
    <t>О-00031856</t>
  </si>
  <si>
    <t>Савкіна(Іванушенкова) Вікторія Олексіївна</t>
  </si>
  <si>
    <t>О-00031865</t>
  </si>
  <si>
    <t>Якибчук Володимир Віталійович</t>
  </si>
  <si>
    <t>О-00031866</t>
  </si>
  <si>
    <t>Ящук Оксана Федорівна</t>
  </si>
  <si>
    <t>(В-18)отдел гастрономии</t>
  </si>
  <si>
    <t>О-00023538</t>
  </si>
  <si>
    <t>Вєтрянська Тетяна Володимирівна</t>
  </si>
  <si>
    <t>продавец продовольственных товаров 3 категории ((В-18)отдел гастрономии)</t>
  </si>
  <si>
    <t>17.12.2014</t>
  </si>
  <si>
    <t>10.10.2016</t>
  </si>
  <si>
    <t>О-00018229</t>
  </si>
  <si>
    <t>Кібець Віолета Станіславівна</t>
  </si>
  <si>
    <t>бригадир продавцов продовольственных товаров 1 категории ((В-18)отдел гастрономии)</t>
  </si>
  <si>
    <t>11.10.2013</t>
  </si>
  <si>
    <t>О-00018061</t>
  </si>
  <si>
    <t>Кравченко Віра Олексіївна</t>
  </si>
  <si>
    <t>продавец продовольственных товаров 2 категории ((В-18)отдел гастрономии)</t>
  </si>
  <si>
    <t>12.09.2013</t>
  </si>
  <si>
    <t>О-00027578</t>
  </si>
  <si>
    <t>Скулинець Руслана Русланівна</t>
  </si>
  <si>
    <t>О-00014252</t>
  </si>
  <si>
    <t>Яротнік Анастасія Олегівна</t>
  </si>
  <si>
    <t>бригадир продавцов продовольственных товаров ((В-18)отдел гастрономии)</t>
  </si>
  <si>
    <t>18.04.2012</t>
  </si>
  <si>
    <t>(В-18)отдел кондитерских изделий</t>
  </si>
  <si>
    <t>продавец продовольственных товаров 3 категории ((В-18)отдел кондитерских изделий)</t>
  </si>
  <si>
    <t>16.05.2017</t>
  </si>
  <si>
    <t>О-00012694</t>
  </si>
  <si>
    <t>Москаленко Юліана Володимирівна</t>
  </si>
  <si>
    <t>бригадир продавцов продовольственных товаров ((В-18)отдел кондитерских изделий)</t>
  </si>
  <si>
    <t>10.01.2012</t>
  </si>
  <si>
    <t>О-00028383</t>
  </si>
  <si>
    <t>Полякова Ганна Валеріївна</t>
  </si>
  <si>
    <t>бригадир продавцов продовольственных товаров 2 категории ((В-18)отдел кондитерских изделий)</t>
  </si>
  <si>
    <t>05.02.2016</t>
  </si>
  <si>
    <t>О-00016363</t>
  </si>
  <si>
    <t>Сергєєва Катерина Анатоліївна</t>
  </si>
  <si>
    <t>продавец продовольственных товаров 2 категории ((В-18)отдел кондитерских изделий)</t>
  </si>
  <si>
    <t>11.12.2012</t>
  </si>
  <si>
    <t>О-00023632</t>
  </si>
  <si>
    <t>Тенетій Валентина Сергіївна</t>
  </si>
  <si>
    <t>продавец продовольственных товаров 1 категории ((В-18)отдел кондитерских изделий)</t>
  </si>
  <si>
    <t>(В-18)отдел напитков</t>
  </si>
  <si>
    <t>О-00029591</t>
  </si>
  <si>
    <t>Бігун Ксенія Олександрівна</t>
  </si>
  <si>
    <t>продавец продовольственных товаров ((В-18)отдел напитков)</t>
  </si>
  <si>
    <t>16.06.2016</t>
  </si>
  <si>
    <t>продавец продовольственных товаров 3 категории ((В-18)отдел напитков)</t>
  </si>
  <si>
    <t>ОМ-0003422</t>
  </si>
  <si>
    <t>Костюк Ірина Дмитрівна</t>
  </si>
  <si>
    <t>(В-18)отдел непродовольственных товаров</t>
  </si>
  <si>
    <t>О-00030176</t>
  </si>
  <si>
    <t>Новосельська Ірина Сергіївна</t>
  </si>
  <si>
    <t>продавец непродовольственных товаров 1 категории ((В-18)отдел непродовольственных товаров)</t>
  </si>
  <si>
    <t>О-00016788</t>
  </si>
  <si>
    <t>Степчук Людмила Петрівна</t>
  </si>
  <si>
    <t>бригадир продавцов непродовольственных товаров 2 категории ((В-18)отдел непродовольственных товаров)</t>
  </si>
  <si>
    <t>(В-18)расчетно-кассовая зона</t>
  </si>
  <si>
    <t>кассир торгового зала ((В-18)расчетно-кассовая зона)</t>
  </si>
  <si>
    <t>О-00012691</t>
  </si>
  <si>
    <t>Блінова Інна Володимирівна</t>
  </si>
  <si>
    <t>старший кассир торгового зала ((В-18)расчетно-кассовая зона)</t>
  </si>
  <si>
    <t>ОМ-0003199</t>
  </si>
  <si>
    <t>Глушко Алла Анатоліївна</t>
  </si>
  <si>
    <t>О-00031567</t>
  </si>
  <si>
    <t>Григоренко Олена Олександрівна</t>
  </si>
  <si>
    <t>О-00026468</t>
  </si>
  <si>
    <t>Жабенко Елена Витальевна</t>
  </si>
  <si>
    <t>О-00013002</t>
  </si>
  <si>
    <t>Жамойдіна Людмила Олександрівна</t>
  </si>
  <si>
    <t>администратор торгового зала ((В-18)расчетно-кассовая зона)</t>
  </si>
  <si>
    <t>О-00017149</t>
  </si>
  <si>
    <t>Завадська Юлія Олександрівна</t>
  </si>
  <si>
    <t>11.04.2013</t>
  </si>
  <si>
    <t>ОМ-0002971</t>
  </si>
  <si>
    <t>Зайчук Наталія Василівна</t>
  </si>
  <si>
    <t>подсобный рабочий (сборщик тележек) ((В-18)расчетно-кассовая зона)</t>
  </si>
  <si>
    <t>О-00014948</t>
  </si>
  <si>
    <t>Касьянова Людмила Анатоліївна</t>
  </si>
  <si>
    <t>О-00029589</t>
  </si>
  <si>
    <t>Коваленко Ілля Анатолійович</t>
  </si>
  <si>
    <t>О-00018131</t>
  </si>
  <si>
    <t>Кошова Оксана Леонідівна</t>
  </si>
  <si>
    <t>О-00014722</t>
  </si>
  <si>
    <t>Крянга Олена Юріївна</t>
  </si>
  <si>
    <t>ОМ-0001597</t>
  </si>
  <si>
    <t>Купрюшина Ольга Олександрівна</t>
  </si>
  <si>
    <t>О-00026373</t>
  </si>
  <si>
    <t>Кутузова Ірина Анатоліївна</t>
  </si>
  <si>
    <t>14.08.2015</t>
  </si>
  <si>
    <t>ОМ-0003536</t>
  </si>
  <si>
    <t>Кутузова Оксана Юріївна</t>
  </si>
  <si>
    <t>О-00023644</t>
  </si>
  <si>
    <t>Ліннік Ліна Анатоліївна</t>
  </si>
  <si>
    <t>09.01.2015</t>
  </si>
  <si>
    <t>ОМ-0001627</t>
  </si>
  <si>
    <t>Лянна Наталія Миколаївна</t>
  </si>
  <si>
    <t>О-00018989</t>
  </si>
  <si>
    <t>Макаренко Марина Вікторівна</t>
  </si>
  <si>
    <t>24.01.2014</t>
  </si>
  <si>
    <t>О-00014283</t>
  </si>
  <si>
    <t>Матяж Марина Сергіївна</t>
  </si>
  <si>
    <t>23.04.2012</t>
  </si>
  <si>
    <t>О-00031574</t>
  </si>
  <si>
    <t>Михайлюта Світлана Пилипівна</t>
  </si>
  <si>
    <t>О-00023640</t>
  </si>
  <si>
    <t>Мяснікова Яна Іванівна</t>
  </si>
  <si>
    <t>27.11.2015</t>
  </si>
  <si>
    <t>О-00031578</t>
  </si>
  <si>
    <t>Онда Наталя Анатоліївна</t>
  </si>
  <si>
    <t>ОМ-0001201</t>
  </si>
  <si>
    <t>Сапегіна Маргарита Володимирівна</t>
  </si>
  <si>
    <t>24.04.2017</t>
  </si>
  <si>
    <t>О-00029395</t>
  </si>
  <si>
    <t>Сливець Алла Борисівна</t>
  </si>
  <si>
    <t>О-00028620</t>
  </si>
  <si>
    <t>Тарасюк Тетяна Василівна</t>
  </si>
  <si>
    <t>О-00031579</t>
  </si>
  <si>
    <t>Токарєва Яна Юріївна</t>
  </si>
  <si>
    <t>О-00014961</t>
  </si>
  <si>
    <t>Шулимова Инна Сергеевна</t>
  </si>
  <si>
    <t>(В-18)рыбный отдел</t>
  </si>
  <si>
    <t>О-00018449</t>
  </si>
  <si>
    <t>Виноградова Людмила Геннадіївна</t>
  </si>
  <si>
    <t>продавец продовольственных товаров 3 категории ((В-18)рыбный отдел)</t>
  </si>
  <si>
    <t>18.11.2013</t>
  </si>
  <si>
    <t>О-00029686</t>
  </si>
  <si>
    <t>Старицька Олена Миколаївна</t>
  </si>
  <si>
    <t>обработчик рыбы 2 категории ((В-18)рыбный отдел)</t>
  </si>
  <si>
    <t>О-00021612</t>
  </si>
  <si>
    <t>Томашевська Оксана Олександрівна</t>
  </si>
  <si>
    <t>бригадир продавцов продовольственных товаров 2 категории ((В-18)рыбный отдел)</t>
  </si>
  <si>
    <t>16.07.2014</t>
  </si>
  <si>
    <t>О-00024669</t>
  </si>
  <si>
    <t>Модебадзе Ірина Володимирівна</t>
  </si>
  <si>
    <t>20.02.2015</t>
  </si>
  <si>
    <t>(В-18)сектор зоны фреш</t>
  </si>
  <si>
    <t>О-00026110</t>
  </si>
  <si>
    <t>Рой Світлана Сергіївна</t>
  </si>
  <si>
    <t>(В-18)склад</t>
  </si>
  <si>
    <t>О-00024664</t>
  </si>
  <si>
    <t>Вістовська Світлана Ярославівна</t>
  </si>
  <si>
    <t>оператор по вводу данных 1 категории ((В-18)склад)</t>
  </si>
  <si>
    <t>ОМ-0002870</t>
  </si>
  <si>
    <t>Гал Альберт Альбертович</t>
  </si>
  <si>
    <t>грузчик 3 категории ((В-18)склад)</t>
  </si>
  <si>
    <t>О-00030603</t>
  </si>
  <si>
    <t>Гей Михайло Володимирович</t>
  </si>
  <si>
    <t>О-00024665</t>
  </si>
  <si>
    <t>Коваленко Максим Віталійович</t>
  </si>
  <si>
    <t>заведующий складом 1 категории ((В-18)склад)</t>
  </si>
  <si>
    <t>О-00030325</t>
  </si>
  <si>
    <t>Лагунов Володимир Іванович</t>
  </si>
  <si>
    <t>09.09.2016</t>
  </si>
  <si>
    <t>О-00024668</t>
  </si>
  <si>
    <t>Руденко Лариса Анатоліївна</t>
  </si>
  <si>
    <t>кладовщик по приему товара 2 категории ((В-18)склад)</t>
  </si>
  <si>
    <t>О-00024666</t>
  </si>
  <si>
    <t>Руденко Оксана Олегівна</t>
  </si>
  <si>
    <t>ОМ-0000311</t>
  </si>
  <si>
    <t>Толстопятов Олег Олександрович</t>
  </si>
  <si>
    <t>(В-18)управление</t>
  </si>
  <si>
    <t>26.01.2012</t>
  </si>
  <si>
    <t>О-00023856</t>
  </si>
  <si>
    <t>Ромахіна Валентина Степанівна</t>
  </si>
  <si>
    <t>(В-18)цех по выпечке хлебобулочных изделий</t>
  </si>
  <si>
    <t>О-00017364</t>
  </si>
  <si>
    <t>Білюк Ірина Олександрівна</t>
  </si>
  <si>
    <t>ОМ-0001620</t>
  </si>
  <si>
    <t>Бувалець Олена Іванівна</t>
  </si>
  <si>
    <t>О-00026853</t>
  </si>
  <si>
    <t>Варивода Олена Олександрівна</t>
  </si>
  <si>
    <t>О-00023391</t>
  </si>
  <si>
    <t>Гнєдашова Валентина Олександрівна</t>
  </si>
  <si>
    <t>03.12.2014</t>
  </si>
  <si>
    <t>О-00012969</t>
  </si>
  <si>
    <t>Захарченко Світлана Павлівна</t>
  </si>
  <si>
    <t>бригадир производственной бригады* ((В-18)цех по выпечке хлебобулочных изделий)</t>
  </si>
  <si>
    <t>О-00019715</t>
  </si>
  <si>
    <t>Костюк Марина Анатоліївна</t>
  </si>
  <si>
    <t>24.03.2014</t>
  </si>
  <si>
    <t>О-00015912</t>
  </si>
  <si>
    <t>Лисинчук Валентина Вікторівна</t>
  </si>
  <si>
    <t>25.10.2012</t>
  </si>
  <si>
    <t>О-00019930</t>
  </si>
  <si>
    <t>Одод Лілія Анатоліївна</t>
  </si>
  <si>
    <t>11.04.2014</t>
  </si>
  <si>
    <t>(В-18)цех по переработке мяса</t>
  </si>
  <si>
    <t>О-00031018</t>
  </si>
  <si>
    <t>Булавіна Вікторія Вікторівна</t>
  </si>
  <si>
    <t>продавец продовольственных товаров 3 категории ((В-18)цех по переработке мяса)</t>
  </si>
  <si>
    <t>25.11.2016</t>
  </si>
  <si>
    <t>О-00012771</t>
  </si>
  <si>
    <t>Завадська Алла Василівна</t>
  </si>
  <si>
    <t>О-00025324</t>
  </si>
  <si>
    <t>Ісаєв Олександр Олегович</t>
  </si>
  <si>
    <t>обвальщик мяса мастер-класс 2 категории ((В-18)цех по переработке мяса)</t>
  </si>
  <si>
    <t>20.04.2015</t>
  </si>
  <si>
    <t>О-00021088</t>
  </si>
  <si>
    <t>Мачульський Владислав Григорович</t>
  </si>
  <si>
    <t>обвальщик мяса мастер-класс 3 категории ((В-18)цех по переработке мяса)</t>
  </si>
  <si>
    <t>16.06.2014</t>
  </si>
  <si>
    <t>О-00015913</t>
  </si>
  <si>
    <t>Сподіна Тетяна Василівна</t>
  </si>
  <si>
    <t>(В-19)расчетно-кассовая зона</t>
  </si>
  <si>
    <t>О-00012879</t>
  </si>
  <si>
    <t>Володіна Олена Валеріївна</t>
  </si>
  <si>
    <t>кассир торгового зала ((В-19)расчетно-кассовая зона)</t>
  </si>
  <si>
    <t>23.01.2012</t>
  </si>
  <si>
    <t>О-00028750</t>
  </si>
  <si>
    <t>Дейна Маргарита Андріївна</t>
  </si>
  <si>
    <t>заместитель управляющего магазином по кассовой зоне ((В-19)расчетно-кассовая зона)</t>
  </si>
  <si>
    <t>11.03.2016</t>
  </si>
  <si>
    <t>О-00029986</t>
  </si>
  <si>
    <t>Диянова Анастасія Юріївна</t>
  </si>
  <si>
    <t>О-00028684</t>
  </si>
  <si>
    <t>Доруда (Левун) Ирина Николаевна</t>
  </si>
  <si>
    <t>администратор торгового зала ((В-19)расчетно-кассовая зона)</t>
  </si>
  <si>
    <t>29.02.2016</t>
  </si>
  <si>
    <t>О-00023231</t>
  </si>
  <si>
    <t>Исакова Виктория Игоревна</t>
  </si>
  <si>
    <t>ОМ-0002811</t>
  </si>
  <si>
    <t xml:space="preserve">Касьянова Тетяна Вікторівна </t>
  </si>
  <si>
    <t>О-00027094</t>
  </si>
  <si>
    <t>Ковальчук Ірина Миколаївна</t>
  </si>
  <si>
    <t>О-00012961</t>
  </si>
  <si>
    <t>Кононова Тетяна Віталіївна</t>
  </si>
  <si>
    <t>03.02.2012</t>
  </si>
  <si>
    <t>О-00022440</t>
  </si>
  <si>
    <t>Коробова (Лучка) Татьяна Владимировна</t>
  </si>
  <si>
    <t>02.10.2014</t>
  </si>
  <si>
    <t>О-00030499</t>
  </si>
  <si>
    <t>Лашкова Вікторія Валентинівна</t>
  </si>
  <si>
    <t>26.09.2016</t>
  </si>
  <si>
    <t>О-00028293</t>
  </si>
  <si>
    <t>Рокотянская Александра Витальевна</t>
  </si>
  <si>
    <t>28.01.2016</t>
  </si>
  <si>
    <t>ОМ-0002955</t>
  </si>
  <si>
    <t>Смикова Наталя Іванівна</t>
  </si>
  <si>
    <t>О-00015799</t>
  </si>
  <si>
    <t>Тарабарова (Галкіна) Катерина Григорівна</t>
  </si>
  <si>
    <t>О-00025224</t>
  </si>
  <si>
    <t>Тихоненко Світлана Миколаївна</t>
  </si>
  <si>
    <t>О-00030849</t>
  </si>
  <si>
    <t>Юхименко (Васюта) Тетяна Валеріївна</t>
  </si>
  <si>
    <t>09.11.2016</t>
  </si>
  <si>
    <t>О-00025684</t>
  </si>
  <si>
    <t>Яцун Лілія Сергіївна</t>
  </si>
  <si>
    <t>05.06.2015</t>
  </si>
  <si>
    <t>(В-19)сектор зоны скоропорта</t>
  </si>
  <si>
    <t>О-00021712</t>
  </si>
  <si>
    <t>Афоніна Таїсія Дмитрівна</t>
  </si>
  <si>
    <t>продавец продовольственных товаров 2 категории ((В-19)сектор зоны скоропорта)</t>
  </si>
  <si>
    <t>23.07.2014</t>
  </si>
  <si>
    <t>О-00019295</t>
  </si>
  <si>
    <t>Іванова Ілона Яківна</t>
  </si>
  <si>
    <t>продавец продовольственных товаров 3 категории ((В-19)сектор зоны скоропорта)</t>
  </si>
  <si>
    <t>О-00032357</t>
  </si>
  <si>
    <t>Лашкова Олена Олександрівна</t>
  </si>
  <si>
    <t>О-00026446</t>
  </si>
  <si>
    <t>Литвин Інна Юріївна</t>
  </si>
  <si>
    <t>19.08.2015</t>
  </si>
  <si>
    <t>О-00025499</t>
  </si>
  <si>
    <t>Мазепа Оксана Дмитрівна</t>
  </si>
  <si>
    <t>О-00024983</t>
  </si>
  <si>
    <t>Малікова Наталя Юріївна</t>
  </si>
  <si>
    <t>бригадир продавцов продовольственных товаров 1 категории ((В-19)сектор зоны скоропорта)</t>
  </si>
  <si>
    <t>24.03.2015</t>
  </si>
  <si>
    <t>О-00013005</t>
  </si>
  <si>
    <t>Шатило Ірина Володимирівна</t>
  </si>
  <si>
    <t>(В-19)сектор стеллажной зоны</t>
  </si>
  <si>
    <t>продавец продовольственных товаров 3 категории ((В-19)сектор стеллажной зоны)</t>
  </si>
  <si>
    <t>04.04.2017</t>
  </si>
  <si>
    <t>О-00024896</t>
  </si>
  <si>
    <t>Васильєва Світлана Володимирівна</t>
  </si>
  <si>
    <t>бригадир продавцов продовольственных товаров 1 категории ((В-19)сектор стеллажной зоны)</t>
  </si>
  <si>
    <t>О-00030316</t>
  </si>
  <si>
    <t>Губко Світлана Миколаївна</t>
  </si>
  <si>
    <t>продавец продовольственных товаров 1 категории ((В-19)сектор стеллажной зоны)</t>
  </si>
  <si>
    <t>ОМ-0003571</t>
  </si>
  <si>
    <t>Капленко Юлія Олександрівна</t>
  </si>
  <si>
    <t>(В-19)склад</t>
  </si>
  <si>
    <t>О-00027612</t>
  </si>
  <si>
    <t>Василенко Руслан Сергійович</t>
  </si>
  <si>
    <t>кладовщик по приему товара 1 категории ((В-19)склад)</t>
  </si>
  <si>
    <t>О-00029871</t>
  </si>
  <si>
    <t>Єдинак Юлія Олександрівна</t>
  </si>
  <si>
    <t>оператор по вводу данных 2 категории ((В-19)склад)</t>
  </si>
  <si>
    <t>грузчик 2 категории ((В-19)склад)</t>
  </si>
  <si>
    <t>О-00026162</t>
  </si>
  <si>
    <t>Рябошапко Іван Миколайович</t>
  </si>
  <si>
    <t>29.07.2015</t>
  </si>
  <si>
    <t>(В-19)торговый зал</t>
  </si>
  <si>
    <t>О-00018411</t>
  </si>
  <si>
    <t>Бандурко Анна Олександрівна</t>
  </si>
  <si>
    <t>продавец продов. товаров(кул.,мясо ,гастр) ((В-19)торговый зал)</t>
  </si>
  <si>
    <t>О-00013229</t>
  </si>
  <si>
    <t>Кириченко Інна Станіславівна</t>
  </si>
  <si>
    <t>О-00013222</t>
  </si>
  <si>
    <t>Ситнік Анастасія Володимирівна</t>
  </si>
  <si>
    <t>21.02.2012</t>
  </si>
  <si>
    <t>(В-19)управление</t>
  </si>
  <si>
    <t>О-00014892</t>
  </si>
  <si>
    <t>Сідько Сергій Віталійович</t>
  </si>
  <si>
    <t>главный инженер ((В-19)управление)</t>
  </si>
  <si>
    <t>О-00025369</t>
  </si>
  <si>
    <t>Тимінська Оксана Вікторівна</t>
  </si>
  <si>
    <t>21.04.2015</t>
  </si>
  <si>
    <t>(В-19)цех по переработке мяса</t>
  </si>
  <si>
    <t>ОМ-0002400</t>
  </si>
  <si>
    <t>Гребенюк Наталя Сергіївна</t>
  </si>
  <si>
    <t>продавец продовольственных товаров 2 категории ((В-19)цех по переработке мяса)</t>
  </si>
  <si>
    <t>О-00023595</t>
  </si>
  <si>
    <t>Старченко Марина Анатоліївна</t>
  </si>
  <si>
    <t>повар 4 разряда ((В-19)цех по переработке мяса)</t>
  </si>
  <si>
    <t>19.12.2014</t>
  </si>
  <si>
    <t>(В-20)кулинарный цех</t>
  </si>
  <si>
    <t>О-00013808</t>
  </si>
  <si>
    <t>Базаренко Альона Олександрівна</t>
  </si>
  <si>
    <t>продавец продовольственных товаров ((В-20)кулинарный цех)</t>
  </si>
  <si>
    <t>О-00027119</t>
  </si>
  <si>
    <t>Бухтуєва Ірина Олексіївна</t>
  </si>
  <si>
    <t>повар 5 разряда* ((В-20)кулинарный цех)</t>
  </si>
  <si>
    <t>22.10.2015</t>
  </si>
  <si>
    <t>О-00027557</t>
  </si>
  <si>
    <t>Джонік Катерина Андріївна</t>
  </si>
  <si>
    <t>повар 4 разряда ((В-20)кулинарный цех)</t>
  </si>
  <si>
    <t>23.11.2015</t>
  </si>
  <si>
    <t>О-00029556</t>
  </si>
  <si>
    <t>Козак Людмила Володимирівна</t>
  </si>
  <si>
    <t>10.06.2016</t>
  </si>
  <si>
    <t>О-00013377</t>
  </si>
  <si>
    <t>Маханова Оксана Анатоліївна</t>
  </si>
  <si>
    <t>бригадир производственной бригады ((В-20)кулинарный цех)</t>
  </si>
  <si>
    <t>27.02.2012</t>
  </si>
  <si>
    <t>ОМ-0003185</t>
  </si>
  <si>
    <t>Солдатенко Вікторія Миколаївна</t>
  </si>
  <si>
    <t>О-00030322</t>
  </si>
  <si>
    <t>Хорощак Тетяна Вікторівна</t>
  </si>
  <si>
    <t>(В-20)расчетно-кассовая зона</t>
  </si>
  <si>
    <t>О-00031546</t>
  </si>
  <si>
    <t>Беляєва Анастасія Ігорівна</t>
  </si>
  <si>
    <t>О-00013363</t>
  </si>
  <si>
    <t>Бойко Людмила Николаевна</t>
  </si>
  <si>
    <t>кассир торгового зала ((В-20)расчетно-кассовая зона)</t>
  </si>
  <si>
    <t>О-00028900</t>
  </si>
  <si>
    <t>О-00032257</t>
  </si>
  <si>
    <t>Волошин Ганна Володимирівна</t>
  </si>
  <si>
    <t>23.01.2017</t>
  </si>
  <si>
    <t>ОМ-0001099</t>
  </si>
  <si>
    <t>Генералова Ксенія Володимирівна</t>
  </si>
  <si>
    <t>О-00020621</t>
  </si>
  <si>
    <t>Дударко(Шаталова) Лилия Дмитриевна</t>
  </si>
  <si>
    <t>06.05.2014</t>
  </si>
  <si>
    <t>О-00012850</t>
  </si>
  <si>
    <t>Єременко Юлія Геннадіївна</t>
  </si>
  <si>
    <t>администратор торгового зала ((В-20)расчетно-кассовая зона)</t>
  </si>
  <si>
    <t>ОМ-0003277</t>
  </si>
  <si>
    <t>Журова Олена Віталіївна</t>
  </si>
  <si>
    <t>ОМ-0000628</t>
  </si>
  <si>
    <t>Клинова Ірина Анатоліївна</t>
  </si>
  <si>
    <t>О-00012805</t>
  </si>
  <si>
    <t>Костеріна Світлана Анатоліївна</t>
  </si>
  <si>
    <t>О-00030163</t>
  </si>
  <si>
    <t>Крутцова(Михалевич) Єлізавета Василівна</t>
  </si>
  <si>
    <t>25.08.2016</t>
  </si>
  <si>
    <t>ОМ-0001149</t>
  </si>
  <si>
    <t>Лічна Анна Віталіївна</t>
  </si>
  <si>
    <t>ОМ-0003629</t>
  </si>
  <si>
    <t>Логін Юлія Миколаївна</t>
  </si>
  <si>
    <t>О-00032142</t>
  </si>
  <si>
    <t>Перевало Вікторія Олексіївна</t>
  </si>
  <si>
    <t>О-00017967</t>
  </si>
  <si>
    <t>Сокуренко(Рута) Анна Сергіївна</t>
  </si>
  <si>
    <t>27.08.2013</t>
  </si>
  <si>
    <t>О-00019945</t>
  </si>
  <si>
    <t>Старовойтова Тетяна Іванівна</t>
  </si>
  <si>
    <t>О-00027708</t>
  </si>
  <si>
    <t>Фурсова Вікторія Вікторівна</t>
  </si>
  <si>
    <t>06.09.2017</t>
  </si>
  <si>
    <t>О-00024691</t>
  </si>
  <si>
    <t>Хотієнко Ольга Миколаївна</t>
  </si>
  <si>
    <t>ОМ-0003340</t>
  </si>
  <si>
    <t>Худаковська Вікторія Анатоліївна</t>
  </si>
  <si>
    <t>(В-20)рыбный отдел</t>
  </si>
  <si>
    <t>ОМ-0003186</t>
  </si>
  <si>
    <t>Гаврик Людмила Вікторівна</t>
  </si>
  <si>
    <t>продавец продовольственных товаров 3 категории ((В-20)рыбный отдел)</t>
  </si>
  <si>
    <t>О-00030515</t>
  </si>
  <si>
    <t>Жулінська Тетяна Миколаївна</t>
  </si>
  <si>
    <t>бригадир продавцов продовольственных товаров 3 категории ((В-20)рыбный отдел)</t>
  </si>
  <si>
    <t>ОМ-0002419</t>
  </si>
  <si>
    <t>Науменко Наталя Володимирівна</t>
  </si>
  <si>
    <t>(В-20)сектор зоны скоропорта</t>
  </si>
  <si>
    <t>О-00016550</t>
  </si>
  <si>
    <t>Козацька Лариса Леонідівна</t>
  </si>
  <si>
    <t>продавец продовольственных товаров 2 категории ((В-20)сектор зоны скоропорта)</t>
  </si>
  <si>
    <t>16.01.2013</t>
  </si>
  <si>
    <t>О-00016312</t>
  </si>
  <si>
    <t>Колосова Світлана Вікторівна</t>
  </si>
  <si>
    <t>бригадир продавцов продовольственных товаров 1 категории ((В-20)сектор зоны скоропорта)</t>
  </si>
  <si>
    <t>07.12.2012</t>
  </si>
  <si>
    <t>О-00030324</t>
  </si>
  <si>
    <t>Комлєва Марина Анатоліївна</t>
  </si>
  <si>
    <t>продавец продовольственных товаров ((В-20)сектор зоны скоропорта)</t>
  </si>
  <si>
    <t>продавец продовольственных товаров 3 категории ((В-20)сектор зоны скоропорта)</t>
  </si>
  <si>
    <t>О-00023846</t>
  </si>
  <si>
    <t>Максимович Аліна Орестівна</t>
  </si>
  <si>
    <t>ОМ-0001319</t>
  </si>
  <si>
    <t>Селіванова Яна Ігорівна</t>
  </si>
  <si>
    <t>О-00028992</t>
  </si>
  <si>
    <t>Сімінько Вікторія Вікторівна</t>
  </si>
  <si>
    <t>О-00014247</t>
  </si>
  <si>
    <t>Ткачук Неля Миколаївна</t>
  </si>
  <si>
    <t>продавец продовольственных товаров 1 категории ((В-20)сектор зоны скоропорта)</t>
  </si>
  <si>
    <t>ОМ-0003404</t>
  </si>
  <si>
    <t>Черечанська Тетяна Олександрівна</t>
  </si>
  <si>
    <t>О-00027993</t>
  </si>
  <si>
    <t>Шикалова Наталія Миколаївна</t>
  </si>
  <si>
    <t>21.12.2015</t>
  </si>
  <si>
    <t>(В-20)сектор стеллажной зоны</t>
  </si>
  <si>
    <t>20.12.2016</t>
  </si>
  <si>
    <t>О-00017894</t>
  </si>
  <si>
    <t>Глущук Наталя Михайлівна</t>
  </si>
  <si>
    <t>продавец продовольственных товаров 1 категории ((В-20)сектор стеллажной зоны)</t>
  </si>
  <si>
    <t>ОМ-0003221</t>
  </si>
  <si>
    <t>Дубовиченко Яна Вадимівна</t>
  </si>
  <si>
    <t>О-00029176</t>
  </si>
  <si>
    <t>Душкевич Світлана Андріївна</t>
  </si>
  <si>
    <t>продавец продовольственных товаров 2 категории ((В-20)сектор стеллажной зоны)</t>
  </si>
  <si>
    <t>О-00014959</t>
  </si>
  <si>
    <t>Мартинюк Євгенія Анатоліївна</t>
  </si>
  <si>
    <t>О-00028722</t>
  </si>
  <si>
    <t>Миколенко Юлія Олександрівна</t>
  </si>
  <si>
    <t>ОМ-0003525</t>
  </si>
  <si>
    <t xml:space="preserve">Стрелець Ірина Олексіївна  </t>
  </si>
  <si>
    <t>О-00030339</t>
  </si>
  <si>
    <t>Тягнирядно Олена Валеріївна</t>
  </si>
  <si>
    <t>О-00026706</t>
  </si>
  <si>
    <t>Фещенко Юлія Володимирівна</t>
  </si>
  <si>
    <t>бригадир продавцов продовольственных товаров 1 категории ((В-20)сектор стеллажной зоны)</t>
  </si>
  <si>
    <t>14.09.2015</t>
  </si>
  <si>
    <t>(В-20)склад</t>
  </si>
  <si>
    <t>О-00030483</t>
  </si>
  <si>
    <t>Баранова Юлія Борисівна</t>
  </si>
  <si>
    <t>оператор по вводу данных 2 категории ((В-20)склад)</t>
  </si>
  <si>
    <t>О-00030544</t>
  </si>
  <si>
    <t>Бессонов Євгеній Олексійович</t>
  </si>
  <si>
    <t>кладовщик по приему товара 2 категории ((В-20)склад)</t>
  </si>
  <si>
    <t>О-00028729</t>
  </si>
  <si>
    <t>Дмитренко Сергій Іванович</t>
  </si>
  <si>
    <t>грузчик 2 категории ((В-20)склад)</t>
  </si>
  <si>
    <t>О-00029082</t>
  </si>
  <si>
    <t>Колесник Руслан Миколайович</t>
  </si>
  <si>
    <t>старший кладовщик 1 категории ((В-20)склад)</t>
  </si>
  <si>
    <t>14.04.2016</t>
  </si>
  <si>
    <t>ОМ-0002705</t>
  </si>
  <si>
    <t>Корецький Сергій Миколайович</t>
  </si>
  <si>
    <t>грузчик 3 категории ((В-20)склад)</t>
  </si>
  <si>
    <t>О-00024670</t>
  </si>
  <si>
    <t>Проценко Олег Олександрович</t>
  </si>
  <si>
    <t>О-00026150</t>
  </si>
  <si>
    <t>Сапаєнко Андрій Вікторович</t>
  </si>
  <si>
    <t>28.07.2015</t>
  </si>
  <si>
    <t>(В-20)управление</t>
  </si>
  <si>
    <t>О-00016520</t>
  </si>
  <si>
    <t>Патринець Зінаїда Анатоліївна</t>
  </si>
  <si>
    <t>02.01.2013</t>
  </si>
  <si>
    <t>ОМ-0003063</t>
  </si>
  <si>
    <t>Шманін Юрій Олександрович</t>
  </si>
  <si>
    <t>главный инженер_стажер ((В-20)управление)</t>
  </si>
  <si>
    <t>(В-20)цех по выпечке хлебобулочных изделий</t>
  </si>
  <si>
    <t>пекарь 4 разряда ((В-20)цех по выпечке хлебобулочных изделий)</t>
  </si>
  <si>
    <t>О-00025640</t>
  </si>
  <si>
    <t>Деркач Наталя Борисівна</t>
  </si>
  <si>
    <t>пекарь 5 разряда ((В-20)цех по выпечке хлебобулочных изделий)</t>
  </si>
  <si>
    <t>02.06.2015</t>
  </si>
  <si>
    <t>О-00018383</t>
  </si>
  <si>
    <t>Князь Наталія Миколаївна</t>
  </si>
  <si>
    <t>07.11.2013</t>
  </si>
  <si>
    <t>О-00021089</t>
  </si>
  <si>
    <t>Мірошниченко Олена Іванівна</t>
  </si>
  <si>
    <t>О-00013373</t>
  </si>
  <si>
    <t>Міщенко Світлана Миколаївна</t>
  </si>
  <si>
    <t>ОМ-0003583</t>
  </si>
  <si>
    <t>Таращенко Світлана Едуардівна</t>
  </si>
  <si>
    <t>(В-20)цех по переработке мяса</t>
  </si>
  <si>
    <t>О-00029221</t>
  </si>
  <si>
    <t>Мудрагель Тетяна Володимирівна</t>
  </si>
  <si>
    <t>04.05.2016</t>
  </si>
  <si>
    <t>(В-21)кулинарный цех</t>
  </si>
  <si>
    <t>О-00017420</t>
  </si>
  <si>
    <t>Козицька Манана Теймуразівна</t>
  </si>
  <si>
    <t>повар 4 разряда ((В-21)кулинарный цех)</t>
  </si>
  <si>
    <t>О-00030727</t>
  </si>
  <si>
    <t>Оксанич Оксана Іванівна</t>
  </si>
  <si>
    <t>О-00020694</t>
  </si>
  <si>
    <t>Плахотник Людмила Миколаївна</t>
  </si>
  <si>
    <t>(В-21)расчетно-кассовая зона</t>
  </si>
  <si>
    <t>О-00017035</t>
  </si>
  <si>
    <t>Аксьонова(Гладких) Галина Станіславівна</t>
  </si>
  <si>
    <t>администратор торгового зала ((В-21)расчетно-кассовая зона)</t>
  </si>
  <si>
    <t>18.03.2013</t>
  </si>
  <si>
    <t>ОМ-0001350</t>
  </si>
  <si>
    <t>Безверха Ольга Вікторівна</t>
  </si>
  <si>
    <t>продавец-консультант ((В-21)расчетно-кассовая зона)</t>
  </si>
  <si>
    <t>О-00027057</t>
  </si>
  <si>
    <t>Бондарець Тетяна Володимирівна</t>
  </si>
  <si>
    <t>16.10.2015</t>
  </si>
  <si>
    <t>О-00016151</t>
  </si>
  <si>
    <t>Кузнецов Максим Валерійович</t>
  </si>
  <si>
    <t>О-00027984</t>
  </si>
  <si>
    <t>Куліш Ольга Юріївна</t>
  </si>
  <si>
    <t>18.12.2015</t>
  </si>
  <si>
    <t>О-00031551</t>
  </si>
  <si>
    <t>Московченко Олена Володимирівна</t>
  </si>
  <si>
    <t>ОМ-0001821</t>
  </si>
  <si>
    <t>Окоча Карина Ігорівна</t>
  </si>
  <si>
    <t>О-00032137</t>
  </si>
  <si>
    <t>Попкова Юлія Валеріївна</t>
  </si>
  <si>
    <t>О-00023165</t>
  </si>
  <si>
    <t>Руденко Ірина Сергіївна</t>
  </si>
  <si>
    <t>14.11.2014</t>
  </si>
  <si>
    <t>О-00023726</t>
  </si>
  <si>
    <t>Сипко Тетяна Володимирівна</t>
  </si>
  <si>
    <t>кассир торгового зала ((В-21)расчетно-кассовая зона)</t>
  </si>
  <si>
    <t>О-00027907</t>
  </si>
  <si>
    <t>Скрипник Світлана Вікторівна</t>
  </si>
  <si>
    <t>О-00031151</t>
  </si>
  <si>
    <t>Скуратова Тетяна Петрівна</t>
  </si>
  <si>
    <t>ОМ-0003358</t>
  </si>
  <si>
    <t>Таран Ірина Вікторівна</t>
  </si>
  <si>
    <t>О-00030253</t>
  </si>
  <si>
    <t>02.09.2016</t>
  </si>
  <si>
    <t>ОМ-0003406</t>
  </si>
  <si>
    <t>Чуркіна Тетяна Василівна</t>
  </si>
  <si>
    <t>ОМ-0003334</t>
  </si>
  <si>
    <t>Швець Анастасія Олександрівна</t>
  </si>
  <si>
    <t>(В-21)склад</t>
  </si>
  <si>
    <t>ОМ-0003549</t>
  </si>
  <si>
    <t>Коваленко Павло Олександрович</t>
  </si>
  <si>
    <t>О-00017047</t>
  </si>
  <si>
    <t>Москалько Сергій Григорович</t>
  </si>
  <si>
    <t>21.03.2013</t>
  </si>
  <si>
    <t>О-00024464</t>
  </si>
  <si>
    <t>Мушта Валентина Василівна</t>
  </si>
  <si>
    <t>старший кладовщик 2 категории ((В-21)склад)</t>
  </si>
  <si>
    <t>О-00024657</t>
  </si>
  <si>
    <t>Самчук Владислав Іванович</t>
  </si>
  <si>
    <t>грузчик 2 категории ((В-21)склад)</t>
  </si>
  <si>
    <t>(В-21)торговый зал</t>
  </si>
  <si>
    <t>О-00026548</t>
  </si>
  <si>
    <t>Гусєва Віра Олександрівна</t>
  </si>
  <si>
    <t>продавец продовольственных товаров 1 категории ((В-21)торговый зал)</t>
  </si>
  <si>
    <t>продавец продовольственных товаров 3 категории ((В-21)торговый зал)</t>
  </si>
  <si>
    <t>ОМ-0002851</t>
  </si>
  <si>
    <t>Дехта Олена Олександрівна</t>
  </si>
  <si>
    <t>О-00014666</t>
  </si>
  <si>
    <t>Швець Діларам Сатибалдієвна</t>
  </si>
  <si>
    <t>(В-21)управление</t>
  </si>
  <si>
    <t>О-00024463</t>
  </si>
  <si>
    <t>Керимова Ольга Вячеславівна</t>
  </si>
  <si>
    <t>О-00014259</t>
  </si>
  <si>
    <t>Лісова Яна Валеріївна</t>
  </si>
  <si>
    <t>30.08.2017</t>
  </si>
  <si>
    <t>О-00022669</t>
  </si>
  <si>
    <t>Сазонцева Алевтина Григорівна</t>
  </si>
  <si>
    <t>менеджер по персоналу ((В-21)управление)</t>
  </si>
  <si>
    <t>22.10.2014</t>
  </si>
  <si>
    <t>(В-21)цех по выпечке хлебобулочных изделий</t>
  </si>
  <si>
    <t>О-00026513</t>
  </si>
  <si>
    <t>Бичкова Юлія Сергіївна</t>
  </si>
  <si>
    <t>пекарь 4 разряда* ((В-21)цех по выпечке хлебобулочных изделий)</t>
  </si>
  <si>
    <t>О-00019347</t>
  </si>
  <si>
    <t>Пилипчук Ольга Миколаївна</t>
  </si>
  <si>
    <t>24.02.2014</t>
  </si>
  <si>
    <t>О-00027107</t>
  </si>
  <si>
    <t>Портретова Марина Анатоліївна</t>
  </si>
  <si>
    <t>(В-21)цех по переработке мяса</t>
  </si>
  <si>
    <t>О-00028113</t>
  </si>
  <si>
    <t>Капустіна Олена Сергіївна</t>
  </si>
  <si>
    <t>бригадир производственной бригады* ((В-21)цех по переработке мяса)</t>
  </si>
  <si>
    <t>13.01.2016</t>
  </si>
  <si>
    <t>О-00013109</t>
  </si>
  <si>
    <t>Савчук Тетяна Іванівна</t>
  </si>
  <si>
    <t>повар 4 разряда* ((В-21)цех по переработке мяса)</t>
  </si>
  <si>
    <t>О-00028303</t>
  </si>
  <si>
    <t>Солодуха Любов Володимирівна</t>
  </si>
  <si>
    <t>повар 4 разряда ((В-21)цех по переработке мяса)</t>
  </si>
  <si>
    <t>(В-22)расчетно-кассовая зона</t>
  </si>
  <si>
    <t>продавец-консультант ((В-22)расчетно-кассовая зона)</t>
  </si>
  <si>
    <t>О-00027630</t>
  </si>
  <si>
    <t>Бондар Дар`я Сергіївна</t>
  </si>
  <si>
    <t>ОМ-0002406</t>
  </si>
  <si>
    <t>Борисюк Ірина Олександрівна</t>
  </si>
  <si>
    <t>администратор торгового зала ((В-22)расчетно-кассовая зона)</t>
  </si>
  <si>
    <t>ОМ-0001124</t>
  </si>
  <si>
    <t>Буліма Тетяна Валеріївна</t>
  </si>
  <si>
    <t>О-00027559</t>
  </si>
  <si>
    <t>Василенко Світлана Василівна</t>
  </si>
  <si>
    <t>07.10.2014</t>
  </si>
  <si>
    <t>О-00018851</t>
  </si>
  <si>
    <t>Капенкіна Ольга Василівна</t>
  </si>
  <si>
    <t>20.01.2014</t>
  </si>
  <si>
    <t>ОМ-0003375</t>
  </si>
  <si>
    <t>Коваленко Світлана Володимирівна</t>
  </si>
  <si>
    <t>О-00013134</t>
  </si>
  <si>
    <t>Маклакова Надія Іванівна</t>
  </si>
  <si>
    <t>ОМ-0003563</t>
  </si>
  <si>
    <t>Серебринська Яна Олександрівна</t>
  </si>
  <si>
    <t>(В-22)склад</t>
  </si>
  <si>
    <t>О-00024405</t>
  </si>
  <si>
    <t>Бондар Максим Валерійович</t>
  </si>
  <si>
    <t>старший кладовщик 2 категории ((В-22)склад)</t>
  </si>
  <si>
    <t>О-00024413</t>
  </si>
  <si>
    <t>Казимір Іван Іванович</t>
  </si>
  <si>
    <t>грузчик 2 категории ((В-22)склад)</t>
  </si>
  <si>
    <t>О-00020994</t>
  </si>
  <si>
    <t>Кулик Павло Васильович</t>
  </si>
  <si>
    <t>кладовщик по приему товара 2 категории ((В-22)склад)</t>
  </si>
  <si>
    <t>О-00024421</t>
  </si>
  <si>
    <t>Ореховський Юрій Олександрович</t>
  </si>
  <si>
    <t>(В-22)торговый зал</t>
  </si>
  <si>
    <t>О-00015549</t>
  </si>
  <si>
    <t>Хмелюк Світлана Анатоліївна</t>
  </si>
  <si>
    <t>20.09.2012</t>
  </si>
  <si>
    <t>(В-22)управление</t>
  </si>
  <si>
    <t>О-00009450</t>
  </si>
  <si>
    <t>Дев`ян Ірина Костянтинівна</t>
  </si>
  <si>
    <t>01.04.2010</t>
  </si>
  <si>
    <t>О-00028349</t>
  </si>
  <si>
    <t>Сташенко Юлія Геннадіївна</t>
  </si>
  <si>
    <t>(В-22)цех по выпечке хлебобулочных изделий</t>
  </si>
  <si>
    <t>О-00008776</t>
  </si>
  <si>
    <t>Бурлакова Юлія Анатоліївна</t>
  </si>
  <si>
    <t>бригадир производственной бригады ((В-22)цех по выпечке хлебобулочных изделий)</t>
  </si>
  <si>
    <t>23.10.2009</t>
  </si>
  <si>
    <t>О-00025464</t>
  </si>
  <si>
    <t>Парфенова Наталія Анатоліївна</t>
  </si>
  <si>
    <t>пекарь 5 разряда ((В-22)цех по выпечке хлебобулочных изделий)</t>
  </si>
  <si>
    <t>06.05.2015</t>
  </si>
  <si>
    <t>О-00029611</t>
  </si>
  <si>
    <t>Половіков Олександр Сергійович</t>
  </si>
  <si>
    <t>21.06.2016</t>
  </si>
  <si>
    <t>О-00020034</t>
  </si>
  <si>
    <t>Слинюк Маргарита Михайлівна</t>
  </si>
  <si>
    <t>23.04.2014</t>
  </si>
  <si>
    <t>(В-23)кулинарный цех</t>
  </si>
  <si>
    <t>ОМ-0001816</t>
  </si>
  <si>
    <t>Губенко Любов Іванівна</t>
  </si>
  <si>
    <t>повар 3 разряда ((В-23)кулинарный цех)</t>
  </si>
  <si>
    <t>О-00017090</t>
  </si>
  <si>
    <t>Філіппова Ольга Василівна</t>
  </si>
  <si>
    <t>повар 4 разряда* ((В-23)кулинарный цех)</t>
  </si>
  <si>
    <t>О-00021059</t>
  </si>
  <si>
    <t>Філіппова Юлія Василівна</t>
  </si>
  <si>
    <t>12.06.2014</t>
  </si>
  <si>
    <t>(В-23)расчетно-кассовая зона</t>
  </si>
  <si>
    <t>О-00028259</t>
  </si>
  <si>
    <t>Антоновська Лілія Вікторівна</t>
  </si>
  <si>
    <t>кассир торгового зала ((В-23)расчетно-кассовая зона)</t>
  </si>
  <si>
    <t>27.01.2016</t>
  </si>
  <si>
    <t>О-00028251</t>
  </si>
  <si>
    <t>Арзанова Антоніна Володимирівна</t>
  </si>
  <si>
    <t>заместитель управляющего магазином по кассовой зоне ((В-23)расчетно-кассовая зона)</t>
  </si>
  <si>
    <t>О-00018609</t>
  </si>
  <si>
    <t>Артеменко Альона Миколаївна</t>
  </si>
  <si>
    <t>12.12.2013</t>
  </si>
  <si>
    <t>ОМ-0003238</t>
  </si>
  <si>
    <t>Байрак Вікторія Володимирівна</t>
  </si>
  <si>
    <t>О-00031169</t>
  </si>
  <si>
    <t>Волок Любов Олегівна</t>
  </si>
  <si>
    <t>12.12.2016</t>
  </si>
  <si>
    <t>29.05.2017</t>
  </si>
  <si>
    <t>О-00030801</t>
  </si>
  <si>
    <t>Денисенко Прасковія Сергіївна</t>
  </si>
  <si>
    <t>07.11.2016</t>
  </si>
  <si>
    <t>ОМ-0003202</t>
  </si>
  <si>
    <t>Домоцька Людмила Григорівна</t>
  </si>
  <si>
    <t>О-00030514</t>
  </si>
  <si>
    <t>Єфременко Аліна Віталіївна</t>
  </si>
  <si>
    <t>О-00029693</t>
  </si>
  <si>
    <t>Ковбаса Яна Валеріївна</t>
  </si>
  <si>
    <t>04.07.2016</t>
  </si>
  <si>
    <t>О-00014339</t>
  </si>
  <si>
    <t>Овчарова Тетяна Вікторівна</t>
  </si>
  <si>
    <t>27.04.2012</t>
  </si>
  <si>
    <t>О-00031589</t>
  </si>
  <si>
    <t>Порхун (Лук`янченко) Наталія Олександрівна</t>
  </si>
  <si>
    <t>О-00022057</t>
  </si>
  <si>
    <t>Сарапулова Оксана Анатоліївна</t>
  </si>
  <si>
    <t>О-00031592</t>
  </si>
  <si>
    <t>Старина Андрій Вячеславович</t>
  </si>
  <si>
    <t>О-00015312</t>
  </si>
  <si>
    <t>Степаненко Вікторія Георгіївна</t>
  </si>
  <si>
    <t>20.08.2012</t>
  </si>
  <si>
    <t>О-00031593</t>
  </si>
  <si>
    <t>Хіміч Роза Євгенівна</t>
  </si>
  <si>
    <t>(В-23)сектор зоны скоропорта</t>
  </si>
  <si>
    <t>О-00019034</t>
  </si>
  <si>
    <t>Дьяченко Людмила Вікторівна</t>
  </si>
  <si>
    <t>бригадир продавцов продовольственных товаров 1 категории ((В-23)сектор зоны скоропорта)</t>
  </si>
  <si>
    <t>ОМ-0003480</t>
  </si>
  <si>
    <t>Жидкова Гелія Миколаївна</t>
  </si>
  <si>
    <t>продавец продовольственных товаров 2 категории ((В-23)сектор зоны скоропорта)</t>
  </si>
  <si>
    <t>О-00026542</t>
  </si>
  <si>
    <t>Іванова Наталія Михайлівна</t>
  </si>
  <si>
    <t>ОМ-0002637</t>
  </si>
  <si>
    <t>Лісняк Вікторія Володимирівна</t>
  </si>
  <si>
    <t>продавец продовольственных товаров 3 категории ((В-23)сектор зоны скоропорта)</t>
  </si>
  <si>
    <t>О-00028288</t>
  </si>
  <si>
    <t>Руда Людмила Іванівна</t>
  </si>
  <si>
    <t>О-00025559</t>
  </si>
  <si>
    <t>Сім`яник Тетяна Валеріївна</t>
  </si>
  <si>
    <t>22.05.2015</t>
  </si>
  <si>
    <t>О-00018110</t>
  </si>
  <si>
    <t>Шмідт Юлія Володимирівна</t>
  </si>
  <si>
    <t>16.09.2013</t>
  </si>
  <si>
    <t>(В-23)сектор стеллажной зоны</t>
  </si>
  <si>
    <t>О-00019886</t>
  </si>
  <si>
    <t>Батрак Світлана Миколаївна</t>
  </si>
  <si>
    <t>01.04.2014</t>
  </si>
  <si>
    <t>О-00017526</t>
  </si>
  <si>
    <t>Бойко Ірина Іванівна</t>
  </si>
  <si>
    <t>продавец продовольственных товаров 2 категории ((В-23)сектор стеллажной зоны)</t>
  </si>
  <si>
    <t>03.06.2013</t>
  </si>
  <si>
    <t>О-00030337</t>
  </si>
  <si>
    <t>Векленко Євгеній Юрійович</t>
  </si>
  <si>
    <t>продавец продовольственных товаров 1 категории ((В-23)сектор стеллажной зоны)</t>
  </si>
  <si>
    <t>ОМ-0002443</t>
  </si>
  <si>
    <t>Лісняк Олександр Володимирович</t>
  </si>
  <si>
    <t>продавец продовольственных товаров 3 категории ((В-23)сектор стеллажной зоны)</t>
  </si>
  <si>
    <t>03.07.2017</t>
  </si>
  <si>
    <t>ОМ-0000872</t>
  </si>
  <si>
    <t>Марченко Вікторія Валеріївна</t>
  </si>
  <si>
    <t>О-00013302</t>
  </si>
  <si>
    <t>Рыжко (Скакун) Ирина Сергеевна</t>
  </si>
  <si>
    <t>продавец продовольственных товаров ((В-23)сектор стеллажной зоны)</t>
  </si>
  <si>
    <t>О-00025571</t>
  </si>
  <si>
    <t>Сім`яник Олена Валеріївна</t>
  </si>
  <si>
    <t>(В-23)склад</t>
  </si>
  <si>
    <t>ОМ-0002852</t>
  </si>
  <si>
    <t>Адамович Анастасія Андріївна</t>
  </si>
  <si>
    <t>оператор по вводу данных 3 категории ((В-23)склад)</t>
  </si>
  <si>
    <t>01.08.2017</t>
  </si>
  <si>
    <t>О-00028878</t>
  </si>
  <si>
    <t>Данько Олександр Євгенович</t>
  </si>
  <si>
    <t>грузчик 1 категории ((В-23)склад)</t>
  </si>
  <si>
    <t>24.03.2016</t>
  </si>
  <si>
    <t>О-00032331</t>
  </si>
  <si>
    <t>Следь Віктор Миколайович</t>
  </si>
  <si>
    <t>О-00024715</t>
  </si>
  <si>
    <t>Фесенко Ольга Анатоліївна</t>
  </si>
  <si>
    <t>старший кладовщик 2 категории ((В-23)склад)</t>
  </si>
  <si>
    <t>(В-23)управление</t>
  </si>
  <si>
    <t>О-00013219</t>
  </si>
  <si>
    <t>Колесник Любов Олексіївна</t>
  </si>
  <si>
    <t>24.02.2012</t>
  </si>
  <si>
    <t>О-00031042</t>
  </si>
  <si>
    <t>Ліхачова Катерина Валеріївна</t>
  </si>
  <si>
    <t>(В-23)цех по выпечке хлебобулочных изделий</t>
  </si>
  <si>
    <t>О-00027201</t>
  </si>
  <si>
    <t>Кащеєва Олена Миколаївна</t>
  </si>
  <si>
    <t>пекарь 4 разряда ((В-23)цех по выпечке хлебобулочных изделий)</t>
  </si>
  <si>
    <t>О-00028476</t>
  </si>
  <si>
    <t>Мироненко Світлана Миколаївна</t>
  </si>
  <si>
    <t>12.02.2016</t>
  </si>
  <si>
    <t>О-00015606</t>
  </si>
  <si>
    <t>Москаленко Ірина Віталіївна</t>
  </si>
  <si>
    <t>пекарь 5 разряда ((В-23)цех по выпечке хлебобулочных изделий)</t>
  </si>
  <si>
    <t>25.09.2012</t>
  </si>
  <si>
    <t>заместитель управляющего магазином по производству ((В-23)цех по выпечке хлебобулочных изделий)</t>
  </si>
  <si>
    <t>О-00013191</t>
  </si>
  <si>
    <t>Ситник Наталія Іванівна</t>
  </si>
  <si>
    <t>23.02.2012</t>
  </si>
  <si>
    <t>О-00025415</t>
  </si>
  <si>
    <t>Грицай Яна Олександрівна</t>
  </si>
  <si>
    <t>(В-24)расчетно-кассовая зона</t>
  </si>
  <si>
    <t>О-00022687</t>
  </si>
  <si>
    <t>Баранчук Геннадій Григорович</t>
  </si>
  <si>
    <t>продавец-консультант ((В-24)расчетно-кассовая зона)</t>
  </si>
  <si>
    <t>29.10.2014</t>
  </si>
  <si>
    <t>О-00032266</t>
  </si>
  <si>
    <t>Вакулюк Наталія Олександрівна</t>
  </si>
  <si>
    <t>26.05.2016</t>
  </si>
  <si>
    <t>О-00014513</t>
  </si>
  <si>
    <t>Говалешко Сніжана Миколаївна</t>
  </si>
  <si>
    <t>администратор торгового зала ((В-24)расчетно-кассовая зона)</t>
  </si>
  <si>
    <t>16.05.2012</t>
  </si>
  <si>
    <t>О-00027919</t>
  </si>
  <si>
    <t>Єпанчина Ольга Василівна</t>
  </si>
  <si>
    <t>15.12.2015</t>
  </si>
  <si>
    <t>О-00013436</t>
  </si>
  <si>
    <t>Желєзняк Лариса Василівна</t>
  </si>
  <si>
    <t>01.03.2012</t>
  </si>
  <si>
    <t>О-00029048</t>
  </si>
  <si>
    <t>Капшук Антоніна Анатоліївна</t>
  </si>
  <si>
    <t>О-00029639</t>
  </si>
  <si>
    <t>Клягіна Галина Анатоліївна</t>
  </si>
  <si>
    <t>24.06.2016</t>
  </si>
  <si>
    <t>О-00019240</t>
  </si>
  <si>
    <t>Мельничук(Козаченко) Олена Олександрівна</t>
  </si>
  <si>
    <t>кассир торгового зала ((В-24)расчетно-кассовая зона)</t>
  </si>
  <si>
    <t>17.02.2014</t>
  </si>
  <si>
    <t>О-00015223</t>
  </si>
  <si>
    <t>Молочко Інна Олександрівна</t>
  </si>
  <si>
    <t>О-00013437</t>
  </si>
  <si>
    <t>Погребняк Світлана Петрівна</t>
  </si>
  <si>
    <t>О-00031788</t>
  </si>
  <si>
    <t>Філоненко Марина Володимирівна</t>
  </si>
  <si>
    <t>(В-24)склад</t>
  </si>
  <si>
    <t>О-00028037</t>
  </si>
  <si>
    <t>Акеньшина Тетяна Юріївна</t>
  </si>
  <si>
    <t>кладовщик по приему товара 3 категории ((В-24)склад)</t>
  </si>
  <si>
    <t>24.12.2015</t>
  </si>
  <si>
    <t>ОМ-0000278</t>
  </si>
  <si>
    <t>Дубіна Сергій Георгійович</t>
  </si>
  <si>
    <t>грузчик 3 категории ((В-24)склад)</t>
  </si>
  <si>
    <t>О-00024689</t>
  </si>
  <si>
    <t>Скляренко Станіслав Анатолійович</t>
  </si>
  <si>
    <t>старший кладовщик 1 категории ((В-24)склад)</t>
  </si>
  <si>
    <t>ОМ-0000363</t>
  </si>
  <si>
    <t>Шутенко Олег Григорович</t>
  </si>
  <si>
    <t>грузчик 2 категории ((В-24)склад)</t>
  </si>
  <si>
    <t>13.02.2017</t>
  </si>
  <si>
    <t>(В-24)торговый зал</t>
  </si>
  <si>
    <t>О-00031646</t>
  </si>
  <si>
    <t>Васильчук Ірина Анатоліївна</t>
  </si>
  <si>
    <t>продавец продовольственных товаров 3 категории ((В-24)торговый зал)</t>
  </si>
  <si>
    <t>О-00032227</t>
  </si>
  <si>
    <t>Чернявська Світлана Георгіївна</t>
  </si>
  <si>
    <t>продавец продовольственных товаров 2 категории ((В-24)торговый зал)</t>
  </si>
  <si>
    <t>19.01.2017</t>
  </si>
  <si>
    <t>(В-24)управление</t>
  </si>
  <si>
    <t>О-00019940</t>
  </si>
  <si>
    <t>Полеся Олена Василівна</t>
  </si>
  <si>
    <t>14.04.2014</t>
  </si>
  <si>
    <t>ОМ-0001504</t>
  </si>
  <si>
    <t>Сімонова Ірина Олександрівна</t>
  </si>
  <si>
    <t>24.05.2017</t>
  </si>
  <si>
    <t>(В-24)хозяйственная часть</t>
  </si>
  <si>
    <t>уборщик служебных помещений ((В-24)хозяйственная часть)</t>
  </si>
  <si>
    <t>22.08.2017</t>
  </si>
  <si>
    <t>О-00024696</t>
  </si>
  <si>
    <t>Коновалова Наталія Петрівна</t>
  </si>
  <si>
    <t>О-00024700</t>
  </si>
  <si>
    <t>Муравйова Тетяна Іванівна</t>
  </si>
  <si>
    <t>(В-24)цех по выпечке хлебобулочных изделий</t>
  </si>
  <si>
    <t>О-00013649</t>
  </si>
  <si>
    <t>Диба Олена Петрівна</t>
  </si>
  <si>
    <t>О-00013662</t>
  </si>
  <si>
    <t>Покотілова Лариса Іванівна</t>
  </si>
  <si>
    <t>пекарь 5 разряда* ((В-24)цех по выпечке хлебобулочных изделий)</t>
  </si>
  <si>
    <t>(В-25)кулинарный цех</t>
  </si>
  <si>
    <t>О-00017948</t>
  </si>
  <si>
    <t>Котельва Тетяна Сергіївна</t>
  </si>
  <si>
    <t>повар 4 разряда* ((В-25) кулинарный цех)</t>
  </si>
  <si>
    <t>22.08.2013</t>
  </si>
  <si>
    <t>О-00014673</t>
  </si>
  <si>
    <t>Продан Олена Олексіївна</t>
  </si>
  <si>
    <t>(В-25)расчетно-кассовая зона</t>
  </si>
  <si>
    <t>продавец-консультант ((В-25)расчетно-кассовая зона)</t>
  </si>
  <si>
    <t>14.09.2016</t>
  </si>
  <si>
    <t>ОМ-0001011</t>
  </si>
  <si>
    <t>Буравенко Ольга Анатоліївна</t>
  </si>
  <si>
    <t>О-00031483</t>
  </si>
  <si>
    <t>Гречихіна Наталя Вікторівна</t>
  </si>
  <si>
    <t>О-00027487</t>
  </si>
  <si>
    <t>Квартюк Олександра Жанівна</t>
  </si>
  <si>
    <t>администратор торгового зала ((В-25)расчетно-кассовая зона)</t>
  </si>
  <si>
    <t>О-00017750</t>
  </si>
  <si>
    <t>Кучер (Середа) Марія Валеріївна</t>
  </si>
  <si>
    <t>О-00030431</t>
  </si>
  <si>
    <t>Пантюх Ольга Вікторівна</t>
  </si>
  <si>
    <t>20.09.2016</t>
  </si>
  <si>
    <t>ОМ-0000386</t>
  </si>
  <si>
    <t>Рудніченко Ірина Станіславівна</t>
  </si>
  <si>
    <t>О-00030404</t>
  </si>
  <si>
    <t>Скрябіна Тетяна Вячеславівна</t>
  </si>
  <si>
    <t>О-00032154</t>
  </si>
  <si>
    <t>Табачнікова Марія Володимирівна</t>
  </si>
  <si>
    <t>О-00028749</t>
  </si>
  <si>
    <t>Фролова Світлана Євгеніївна</t>
  </si>
  <si>
    <t>О-00030200</t>
  </si>
  <si>
    <t>Шишка Оксана Василівна</t>
  </si>
  <si>
    <t>31.08.2016</t>
  </si>
  <si>
    <t>(В-25)склад</t>
  </si>
  <si>
    <t>О-00026450</t>
  </si>
  <si>
    <t>Каратаєва Оксана Миколаївна</t>
  </si>
  <si>
    <t>кладовщик по приему товара 3 категории ((В-25)склад)</t>
  </si>
  <si>
    <t>20.08.2015</t>
  </si>
  <si>
    <t>О-00026324</t>
  </si>
  <si>
    <t>Коклонський Ростислав Володимирович</t>
  </si>
  <si>
    <t>кладовщик по приему товара ((В-25)склад)</t>
  </si>
  <si>
    <t>О-00024402</t>
  </si>
  <si>
    <t>Лукашов Іван Васильович</t>
  </si>
  <si>
    <t>грузчик 2 категории ((В-25)склад)</t>
  </si>
  <si>
    <t>ОМ-0000800</t>
  </si>
  <si>
    <t>Міщенко Антон Сергійович</t>
  </si>
  <si>
    <t>грузчик. ((В-25)склад)</t>
  </si>
  <si>
    <t>О-00024404</t>
  </si>
  <si>
    <t>Юрко Тетяна Олександрівна</t>
  </si>
  <si>
    <t>старший кладовщик 2 категории ((В-25)склад)</t>
  </si>
  <si>
    <t>(В-25)торговый зал</t>
  </si>
  <si>
    <t>О-00022190</t>
  </si>
  <si>
    <t>Долженкова Маргарита Юріївна</t>
  </si>
  <si>
    <t>продавец продовольственных товаров ((В-25)торговый зал)</t>
  </si>
  <si>
    <t>08.09.2014</t>
  </si>
  <si>
    <t>О-00013533</t>
  </si>
  <si>
    <t>Кнороз Тетяна Олегівна</t>
  </si>
  <si>
    <t>продавец продовольственных товаров 2 категории ((В-25)торговый зал)</t>
  </si>
  <si>
    <t>О-00016771</t>
  </si>
  <si>
    <t>Роменська Надія Іванівна</t>
  </si>
  <si>
    <t>13.02.2013</t>
  </si>
  <si>
    <t>О-00024010</t>
  </si>
  <si>
    <t>Тинякова (Сенькив) Таисия Владимировна</t>
  </si>
  <si>
    <t>бригадир продавцов продовольственных товаров ((В-25)торговый зал)</t>
  </si>
  <si>
    <t>(В-25)управление</t>
  </si>
  <si>
    <t>О-00013519</t>
  </si>
  <si>
    <t>Король Маріанна Миколаївна</t>
  </si>
  <si>
    <t>О-00023597</t>
  </si>
  <si>
    <t>Кузьменко Світлана Олександрівна</t>
  </si>
  <si>
    <t>24.12.2014</t>
  </si>
  <si>
    <t>(В-25)хозяйственная часть</t>
  </si>
  <si>
    <t>О-00029715</t>
  </si>
  <si>
    <t>Аксьонова Анна Володимирівна</t>
  </si>
  <si>
    <t>уборщик служебных помещений ((В-25)хозяйственная часть)</t>
  </si>
  <si>
    <t>О-00025809</t>
  </si>
  <si>
    <t>Загайко Людмила Вікторівна</t>
  </si>
  <si>
    <t>О-00027780</t>
  </si>
  <si>
    <t>Нероденко Ганна Володимирівна</t>
  </si>
  <si>
    <t>О-00024492</t>
  </si>
  <si>
    <t>Саврухіна Лілія Володимирівна</t>
  </si>
  <si>
    <t>(В-25)цех по выпечке хлебобулочных изделий</t>
  </si>
  <si>
    <t>О-00023210</t>
  </si>
  <si>
    <t>Герінгер Тетяна Вікторівна</t>
  </si>
  <si>
    <t>пекарь 3 разряда ((В-25) цех по выпечке хлебобулочных изделий)</t>
  </si>
  <si>
    <t>О-00030513</t>
  </si>
  <si>
    <t>Кравченко Марина Вікторівна</t>
  </si>
  <si>
    <t>О-00028693</t>
  </si>
  <si>
    <t>Куксенко Людмила Борисівна</t>
  </si>
  <si>
    <t>01.03.2016</t>
  </si>
  <si>
    <t>О-00024857</t>
  </si>
  <si>
    <t>Матвєєва Яна Анатоліївна</t>
  </si>
  <si>
    <t>пекарь 5 разряда* ((В-25) цех по выпечке хлебобулочных изделий)</t>
  </si>
  <si>
    <t>О-00029992</t>
  </si>
  <si>
    <t>Сербіна Ольга Вікторівна</t>
  </si>
  <si>
    <t>О-00023172</t>
  </si>
  <si>
    <t>Сушма Світлана Анатоліївна</t>
  </si>
  <si>
    <t>ОМ-0001406</t>
  </si>
  <si>
    <t>Швець Олена Іванівна</t>
  </si>
  <si>
    <t>(В-26)кулинарный цех</t>
  </si>
  <si>
    <t>О-00019852</t>
  </si>
  <si>
    <t>Качалова Олена Анатоліївна</t>
  </si>
  <si>
    <t>повар 3 разряда ((В-26)кулинарный цех)</t>
  </si>
  <si>
    <t>09.04.2014</t>
  </si>
  <si>
    <t>(В-26)расчетно-кассовая зона</t>
  </si>
  <si>
    <t>О-00015009</t>
  </si>
  <si>
    <t>Гошкова Надія Григорівна</t>
  </si>
  <si>
    <t>11.07.2012</t>
  </si>
  <si>
    <t>О-00016342</t>
  </si>
  <si>
    <t>Загороднюк Інна Анатоліївна</t>
  </si>
  <si>
    <t>кассир торгового зала ((В-26)расчетно-кассовая зона)</t>
  </si>
  <si>
    <t>О-00018818</t>
  </si>
  <si>
    <t>Косенко Ліана Мігранівна</t>
  </si>
  <si>
    <t>ОМ-0000510</t>
  </si>
  <si>
    <t>Мазур Анна Андріївна</t>
  </si>
  <si>
    <t>О-00029959</t>
  </si>
  <si>
    <t>Панченко Ірина Володимирівна</t>
  </si>
  <si>
    <t>О-00029429</t>
  </si>
  <si>
    <t>Сердешна Неля Петрівна</t>
  </si>
  <si>
    <t>О-00031401</t>
  </si>
  <si>
    <t>Скриль Юлія Миколаївна</t>
  </si>
  <si>
    <t>О-00013604</t>
  </si>
  <si>
    <t>Хільченко Надія Анатоліївна</t>
  </si>
  <si>
    <t>13.03.2012</t>
  </si>
  <si>
    <t>(В-26)сектор зоны скоропорта</t>
  </si>
  <si>
    <t>О-00021957</t>
  </si>
  <si>
    <t>Карпенко Тетяна Сергіївна</t>
  </si>
  <si>
    <t>продавец продовольственных товаров 2 категории ((В-26)сектор зоны скоропорта)</t>
  </si>
  <si>
    <t>О-00013602</t>
  </si>
  <si>
    <t>Курдіна Лариса Іванівна</t>
  </si>
  <si>
    <t>продавец продовольственных товаров 3 категории ((В-26)сектор зоны скоропорта)</t>
  </si>
  <si>
    <t>12.03.2012</t>
  </si>
  <si>
    <t>ОМ-0001811</t>
  </si>
  <si>
    <t>Чепурко Вікторія Олександрівна</t>
  </si>
  <si>
    <t>О-00032356</t>
  </si>
  <si>
    <t>Чорна Надія Володимирівна</t>
  </si>
  <si>
    <t>О-00025124</t>
  </si>
  <si>
    <t>Швец (Закрытная) Ольга Александровна</t>
  </si>
  <si>
    <t>продавец продовольственных товаров ((В-26)сектор зоны скоропорта)</t>
  </si>
  <si>
    <t>(В-26)сектор стеллажной зоны</t>
  </si>
  <si>
    <t>О-00017202</t>
  </si>
  <si>
    <t>Вернигора Світлана Стефанівна</t>
  </si>
  <si>
    <t>продавец продовольственных товаров 2 категории ((В-26)сектор стеллажной зоны)</t>
  </si>
  <si>
    <t>18.04.2013</t>
  </si>
  <si>
    <t>О-00022014</t>
  </si>
  <si>
    <t>Данильченко Татьяна Анатольевна</t>
  </si>
  <si>
    <t>продавец продовольственных товаров ((В-26)сектор стеллажной зоны)</t>
  </si>
  <si>
    <t>20.08.2014</t>
  </si>
  <si>
    <t>О-00016688</t>
  </si>
  <si>
    <t>Кравченко Тетяна Павлівна</t>
  </si>
  <si>
    <t>30.01.2013</t>
  </si>
  <si>
    <t>О-00024419</t>
  </si>
  <si>
    <t>Тимуш Олена Едуардівна</t>
  </si>
  <si>
    <t>продавец продовольственных товаров 3 категории ((В-26)сектор стеллажной зоны)</t>
  </si>
  <si>
    <t>16.06.2017</t>
  </si>
  <si>
    <t>(В-26)склад</t>
  </si>
  <si>
    <t>О-00030438</t>
  </si>
  <si>
    <t>Бабенко Юлія Анатоліївна</t>
  </si>
  <si>
    <t>О-00026240</t>
  </si>
  <si>
    <t>Бикова (Четвертак) Ірина Сергіївна</t>
  </si>
  <si>
    <t>старший кладовщик (3, 4 формат) ((В-26)склад)</t>
  </si>
  <si>
    <t>05.08.2015</t>
  </si>
  <si>
    <t>ОМ-0003197</t>
  </si>
  <si>
    <t>Бондаренко Марина Олександрівна</t>
  </si>
  <si>
    <t>ОМ-0003579</t>
  </si>
  <si>
    <t>Демченко Олександр Володимирович</t>
  </si>
  <si>
    <t>грузчик 3 категории ((В-26)склад)</t>
  </si>
  <si>
    <t>ОМ-0000341</t>
  </si>
  <si>
    <t>Ільченко Іван Миколайович</t>
  </si>
  <si>
    <t>грузчик 2 категории ((В-26)склад)</t>
  </si>
  <si>
    <t>(В-26)управление</t>
  </si>
  <si>
    <t>О-00014548</t>
  </si>
  <si>
    <t>Дмитренко Алла Борисівна</t>
  </si>
  <si>
    <t>управляющий магазином ((В-26)управление)</t>
  </si>
  <si>
    <t>18.05.2012</t>
  </si>
  <si>
    <t>О-00013130</t>
  </si>
  <si>
    <t>Кладніцька Тетяна Олександрівна</t>
  </si>
  <si>
    <t>О-00018586</t>
  </si>
  <si>
    <t>Резніченко Олександр Іванович</t>
  </si>
  <si>
    <t>инженер ((В-26)управление)</t>
  </si>
  <si>
    <t>10.12.2013</t>
  </si>
  <si>
    <t>(В-26)цех по выпечке хлебобулочных изделий</t>
  </si>
  <si>
    <t>О-00023076</t>
  </si>
  <si>
    <t>Волощук Наталія Анатоліївна</t>
  </si>
  <si>
    <t>пекарь 4 разряда* ((В-26)цех по выпечке хлебобулочных изделий)</t>
  </si>
  <si>
    <t>11.11.2014</t>
  </si>
  <si>
    <t>О-00013577</t>
  </si>
  <si>
    <t>Дегтярьова Лілія Олександрівна</t>
  </si>
  <si>
    <t>О-00030695</t>
  </si>
  <si>
    <t>Мудрак Олена Олександрівна</t>
  </si>
  <si>
    <t>21.10.2016</t>
  </si>
  <si>
    <t>О-00016458</t>
  </si>
  <si>
    <t>Шендеровська Ірина Сергіївна</t>
  </si>
  <si>
    <t>26.12.2012</t>
  </si>
  <si>
    <t>(В-26)цех по переработке мяса</t>
  </si>
  <si>
    <t>ОМ-0001061</t>
  </si>
  <si>
    <t>Тиква Алла Олександрівна</t>
  </si>
  <si>
    <t>(В-27)кулинарный цех</t>
  </si>
  <si>
    <t>О-00030046</t>
  </si>
  <si>
    <t>Верлата Анастасія Михайлівна</t>
  </si>
  <si>
    <t>повар 4 разряда ((В-27)кулинарный цех)</t>
  </si>
  <si>
    <t>08.08.2016</t>
  </si>
  <si>
    <t>О-00013721</t>
  </si>
  <si>
    <t>Зубенко Ніна Степанівна</t>
  </si>
  <si>
    <t>О-00025002</t>
  </si>
  <si>
    <t>Коміссар Лариса Іванівна</t>
  </si>
  <si>
    <t>продавец продовольственных товаров 2 категории ((В-27)кулинарный цех)</t>
  </si>
  <si>
    <t>О-00025870</t>
  </si>
  <si>
    <t>Ляшенко Мария Валериевна</t>
  </si>
  <si>
    <t>повар 3 разряда ((В-27)кулинарный цех)</t>
  </si>
  <si>
    <t>О-00026824</t>
  </si>
  <si>
    <t>Портная Руслана Олександрівна</t>
  </si>
  <si>
    <t>22.09.2015</t>
  </si>
  <si>
    <t>О-00022059</t>
  </si>
  <si>
    <t>Федорченко Інна Миколаївна</t>
  </si>
  <si>
    <t>27.08.2014</t>
  </si>
  <si>
    <t>продавец продовольственных товаров 3 категории ((В-27)кулинарный цех)</t>
  </si>
  <si>
    <t>(В-27)молочный отдел</t>
  </si>
  <si>
    <t>О-00018183</t>
  </si>
  <si>
    <t>Бадилова Тетяна Дмитрівна</t>
  </si>
  <si>
    <t>бригадир продавцов продовольственных товаров 1 категории ((В-27)молочный отдел)</t>
  </si>
  <si>
    <t>О-00017151</t>
  </si>
  <si>
    <t>Ващенко Валентина Вікторівна</t>
  </si>
  <si>
    <t>продавец продовольственных товаров 2 категории ((В-27)молочный отдел)</t>
  </si>
  <si>
    <t>О-00017359</t>
  </si>
  <si>
    <t>Локоть Олена Володимирівна</t>
  </si>
  <si>
    <t>продавец продовольственных товаров 1 категории ((В-27)молочный отдел)</t>
  </si>
  <si>
    <t>О-00026549</t>
  </si>
  <si>
    <t>Світіха Яна Юріївна</t>
  </si>
  <si>
    <t>О-00020799</t>
  </si>
  <si>
    <t>Чоботар Алла Василівна</t>
  </si>
  <si>
    <t>(В-27)овощной отдел</t>
  </si>
  <si>
    <t>продавец продовольственных товаров 3 категории ((В-27)овощной отдел)</t>
  </si>
  <si>
    <t>О-00027055</t>
  </si>
  <si>
    <t>Ільченко Любов Іванівна</t>
  </si>
  <si>
    <t>продавец продовольственных товаров 1 категории ((В-27)овощной отдел)</t>
  </si>
  <si>
    <t>ОМ-0001355</t>
  </si>
  <si>
    <t>Іщенко Раїса Олександрівна</t>
  </si>
  <si>
    <t>О-00027298</t>
  </si>
  <si>
    <t>Курмис Людмила Іванівна</t>
  </si>
  <si>
    <t>продавец продовольственных товаров 2 категории ((В-27)овощной отдел)</t>
  </si>
  <si>
    <t>06.11.2015</t>
  </si>
  <si>
    <t>(В-27)отдел гастрономии</t>
  </si>
  <si>
    <t>О-00030172</t>
  </si>
  <si>
    <t>Горпінченко Тетяна Іванівна</t>
  </si>
  <si>
    <t>продавец продовольственных товаров 2 категории ((В-27)отдел гастрономии)</t>
  </si>
  <si>
    <t>О-00030770</t>
  </si>
  <si>
    <t>Кошарна Луіза Віссаріонівна</t>
  </si>
  <si>
    <t>О-00014995</t>
  </si>
  <si>
    <t>Постовіт Людмила Миколаївна</t>
  </si>
  <si>
    <t>бригадир продавцов продовольственных товаров 2 категории ((В-27)отдел гастрономии)</t>
  </si>
  <si>
    <t>О-00026105</t>
  </si>
  <si>
    <t>Фалько Світлана Олексіївна</t>
  </si>
  <si>
    <t>(В-27)отдел кондитерских изделий</t>
  </si>
  <si>
    <t>О-00014942</t>
  </si>
  <si>
    <t>Волкова Ирина Владимировна</t>
  </si>
  <si>
    <t>продавец продовольственных товаров ((В-27)отдел кондитерских изделий)</t>
  </si>
  <si>
    <t>О-00017937</t>
  </si>
  <si>
    <t>Козина Людмила Володимирівна</t>
  </si>
  <si>
    <t>бригадир продавцов продовольственных товаров 1 категории ((В-27)отдел кондитерских изделий)</t>
  </si>
  <si>
    <t>ОМ-0001347</t>
  </si>
  <si>
    <t>Махно Євгенія Володимирівна</t>
  </si>
  <si>
    <t>продавец продовольственных товаров 2 категории ((В-27)отдел кондитерских изделий)</t>
  </si>
  <si>
    <t>О-00028356</t>
  </si>
  <si>
    <t>Орлюк Екатерина Викторовна</t>
  </si>
  <si>
    <t>О-00021589</t>
  </si>
  <si>
    <t>Остробородько Світлана Сергіївна</t>
  </si>
  <si>
    <t>О-00029726</t>
  </si>
  <si>
    <t>Петраш Тетяна Юріївна</t>
  </si>
  <si>
    <t>О-00024825</t>
  </si>
  <si>
    <t>Щербина Інга Юріївна</t>
  </si>
  <si>
    <t>06.03.2015</t>
  </si>
  <si>
    <t>(В-27)отдел напитков</t>
  </si>
  <si>
    <t>ОМ-0002841</t>
  </si>
  <si>
    <t>Воловик Вадим Артемович</t>
  </si>
  <si>
    <t>продавец продовольственных товаров 3 категории ((В-27)отдел напитков)</t>
  </si>
  <si>
    <t>ОМ-0001505</t>
  </si>
  <si>
    <t>Пересунько Ніна Олександрівна</t>
  </si>
  <si>
    <t>О-00016702</t>
  </si>
  <si>
    <t>Свита Артур Юрійович</t>
  </si>
  <si>
    <t>бригадир продавцов продовольственных товаров 1 категории ((В-27)отдел напитков)</t>
  </si>
  <si>
    <t>01.02.2013</t>
  </si>
  <si>
    <t>(В-27)отдел непродовольственных товаров</t>
  </si>
  <si>
    <t>О-00016230</t>
  </si>
  <si>
    <t>Макаренко Світлана Вікторівна</t>
  </si>
  <si>
    <t>продавец непродовольственных товаров 2 категории ((В-27)отдел непродовольственных товаров)</t>
  </si>
  <si>
    <t>27.11.2012</t>
  </si>
  <si>
    <t>ОМ-0003167</t>
  </si>
  <si>
    <t>Сітковська Світлана Анатоліївна</t>
  </si>
  <si>
    <t>О-00022416</t>
  </si>
  <si>
    <t>Швец Виктория Александровна</t>
  </si>
  <si>
    <t>продавец продовольственных товаров ((В-27)отдел непродовольственных товаров)</t>
  </si>
  <si>
    <t>(В-27)расчетно-кассовая зона</t>
  </si>
  <si>
    <t>О-00014826</t>
  </si>
  <si>
    <t>Борисова Ольга Николаевна</t>
  </si>
  <si>
    <t>администратор торгового зала ((В-27)расчетно-кассовая зона)</t>
  </si>
  <si>
    <t>19.06.2012</t>
  </si>
  <si>
    <t>ОМ-0003339</t>
  </si>
  <si>
    <t>Замкова Олена Олександрівна</t>
  </si>
  <si>
    <t>кассир торгового зала ((В-27)расчетно-кассовая зона)</t>
  </si>
  <si>
    <t>ОМ-0000983</t>
  </si>
  <si>
    <t>О-00018625</t>
  </si>
  <si>
    <t>Кобыльская Валентина Николаевна</t>
  </si>
  <si>
    <t>ОМ-0000607</t>
  </si>
  <si>
    <t>Ковальова Наталія Дмитрівна</t>
  </si>
  <si>
    <t>О-00014106</t>
  </si>
  <si>
    <t>Колісник Вікторія Георгіївна</t>
  </si>
  <si>
    <t>05.04.2012</t>
  </si>
  <si>
    <t>О-00026928</t>
  </si>
  <si>
    <t>Новикова Елена Александровна</t>
  </si>
  <si>
    <t>02.10.2015</t>
  </si>
  <si>
    <t>ОМ-0003254</t>
  </si>
  <si>
    <t>Рєзнік Олена Віталіївна</t>
  </si>
  <si>
    <t>О-00024894</t>
  </si>
  <si>
    <t>Яковенко Альона Сергіївна</t>
  </si>
  <si>
    <t>ОМ-0001755</t>
  </si>
  <si>
    <t>Яшна Олена Олександрівна</t>
  </si>
  <si>
    <t>О-00014453</t>
  </si>
  <si>
    <t>Ященко Наталія Василівна</t>
  </si>
  <si>
    <t>14.05.2012</t>
  </si>
  <si>
    <t>(В-27)сектор зоны скоропорта</t>
  </si>
  <si>
    <t>О-00011862</t>
  </si>
  <si>
    <t>Демчук Ірина Борисівна</t>
  </si>
  <si>
    <t>(В-27)сектор стеллажной зоны</t>
  </si>
  <si>
    <t>О-00018355</t>
  </si>
  <si>
    <t>Чернуха Оксана Іванівна</t>
  </si>
  <si>
    <t>(В-27)склад</t>
  </si>
  <si>
    <t>О-00029335</t>
  </si>
  <si>
    <t>Гончаренко Дмитро Іванович</t>
  </si>
  <si>
    <t>кладовщик по приему товара ((В-27)склад)</t>
  </si>
  <si>
    <t>грузчик 3 категории ((В-27)склад)</t>
  </si>
  <si>
    <t>08.04.2016</t>
  </si>
  <si>
    <t>О-00030348</t>
  </si>
  <si>
    <t>Кондрашенко Олена Василівна</t>
  </si>
  <si>
    <t>оператор по вводу данных 1 категории ((В-27)склад)</t>
  </si>
  <si>
    <t>О-00024450</t>
  </si>
  <si>
    <t>Куліков Максим Юрійович</t>
  </si>
  <si>
    <t>кладовщик по приему товара 2 категории ((В-27)склад)</t>
  </si>
  <si>
    <t>ОМ-0001751</t>
  </si>
  <si>
    <t>Лісняк Сергій Вікторович</t>
  </si>
  <si>
    <t>грузчик 2 категории ((В-27)склад)</t>
  </si>
  <si>
    <t>О-00027198</t>
  </si>
  <si>
    <t>Резніченко (Габар) Надія Сергіївна</t>
  </si>
  <si>
    <t>заведующий складом ((В-27)склад)</t>
  </si>
  <si>
    <t>О-00030232</t>
  </si>
  <si>
    <t>Скрипник Олександр Вікторович</t>
  </si>
  <si>
    <t>О-00032384</t>
  </si>
  <si>
    <t>Устименко Євгеній Анатолійович</t>
  </si>
  <si>
    <t>грузчик 1 категории ((В-27)склад)</t>
  </si>
  <si>
    <t>30.01.2017</t>
  </si>
  <si>
    <t>ОМ-0003397</t>
  </si>
  <si>
    <t>Цокур Владислав Миколайович</t>
  </si>
  <si>
    <t>О-00024430</t>
  </si>
  <si>
    <t>Чорнобай Дмитро Миколайович</t>
  </si>
  <si>
    <t>(В-27)управление</t>
  </si>
  <si>
    <t>О-00029186</t>
  </si>
  <si>
    <t>Біліченко Інна Анатоліївна</t>
  </si>
  <si>
    <t>27.04.2016</t>
  </si>
  <si>
    <t>О-00018089</t>
  </si>
  <si>
    <t>Блакитний Володимир Валентинович</t>
  </si>
  <si>
    <t>инженер ((В-27)управление)</t>
  </si>
  <si>
    <t>О-00016804</t>
  </si>
  <si>
    <t>Вечеринська Світлана Вікторівна</t>
  </si>
  <si>
    <t>11.02.2013</t>
  </si>
  <si>
    <t>О-00002232</t>
  </si>
  <si>
    <t>Небрат Тетяна Ярославівна</t>
  </si>
  <si>
    <t>инспектор по инвентаризации 1 категории ((В-27)управление)</t>
  </si>
  <si>
    <t>08.11.2006</t>
  </si>
  <si>
    <t>(В-27)цех по выпечке хлебобулочных изделий</t>
  </si>
  <si>
    <t>О-00027660</t>
  </si>
  <si>
    <t>Бакалова Ірина Олександрівна</t>
  </si>
  <si>
    <t>пекарь 4 разряда ((В-27)цех по выпечке хлебобулочных изделий)</t>
  </si>
  <si>
    <t>О-00029712</t>
  </si>
  <si>
    <t>Бєлова Анастасія Ігорівна</t>
  </si>
  <si>
    <t>О-00026819</t>
  </si>
  <si>
    <t>Гусак Галина Тадеушевна</t>
  </si>
  <si>
    <t>О-00013910</t>
  </si>
  <si>
    <t>Коробка Надія Олександрівна</t>
  </si>
  <si>
    <t>О-00014776</t>
  </si>
  <si>
    <t>Плюгіна Любов Петрівна</t>
  </si>
  <si>
    <t>14.06.2012</t>
  </si>
  <si>
    <t>ОМ-0002728</t>
  </si>
  <si>
    <t>Руденко Наталія Іванівна</t>
  </si>
  <si>
    <t>О-00025838</t>
  </si>
  <si>
    <t>Салдецька Вікторія Вікторівна</t>
  </si>
  <si>
    <t>19.06.2015</t>
  </si>
  <si>
    <t>О-00017269</t>
  </si>
  <si>
    <t>Севастьянова Алла Іванівна</t>
  </si>
  <si>
    <t>25.04.2013</t>
  </si>
  <si>
    <t>О-00018172</t>
  </si>
  <si>
    <t>Умріхіна Віра Георгіївна</t>
  </si>
  <si>
    <t>О-00014685</t>
  </si>
  <si>
    <t>Явтушенко Тетяна Миколаївна</t>
  </si>
  <si>
    <t>(В-27)цех по переработке мяса</t>
  </si>
  <si>
    <t>ОМ-0002833</t>
  </si>
  <si>
    <t>БОНДАРЕНКО МАРИНА ОЛЕКСАНДРІВНА</t>
  </si>
  <si>
    <t>продавец продовольственных товаров 2 категории ((В-27)цех по переработке мяса)</t>
  </si>
  <si>
    <t>О-00027127</t>
  </si>
  <si>
    <t>Гриб Тетяна Іванівна</t>
  </si>
  <si>
    <t>повар 4 разряда* ((В-27)цех по переработке мяса)</t>
  </si>
  <si>
    <t>О-00028898</t>
  </si>
  <si>
    <t>Григораш Оксана Володимирівна</t>
  </si>
  <si>
    <t>О-00016817</t>
  </si>
  <si>
    <t>Діброва Олег Олексійович</t>
  </si>
  <si>
    <t>обвальщик мяса мастер-класс ((В-27)цех по переработке мяса)</t>
  </si>
  <si>
    <t>18.02.2013</t>
  </si>
  <si>
    <t>ОМ-0003289</t>
  </si>
  <si>
    <t>Махмудов Рустам Захарович</t>
  </si>
  <si>
    <t>бригадир производственной бригады ((В-27)цех по переработке мяса)</t>
  </si>
  <si>
    <t>О-00013748</t>
  </si>
  <si>
    <t>Пащенко Олена Григорівна</t>
  </si>
  <si>
    <t>О-00023269</t>
  </si>
  <si>
    <t>Стороженко Світлана Олександрівна</t>
  </si>
  <si>
    <t>продавец продовольственных товаров 3 категории ((В-27)цех по переработке мяса)</t>
  </si>
  <si>
    <t>(В-28)кулинарный цех</t>
  </si>
  <si>
    <t>О-00026759</t>
  </si>
  <si>
    <t>Бородавка Надія Михайлівна</t>
  </si>
  <si>
    <t>16.09.2015</t>
  </si>
  <si>
    <t>О-00028366</t>
  </si>
  <si>
    <t>Платонов Дмитро Вячеславович</t>
  </si>
  <si>
    <t>О-00011404</t>
  </si>
  <si>
    <t>Саввіна Людмила Миколаївна</t>
  </si>
  <si>
    <t>продавец продовольственных товаров 2 категории ((В-28)кулинарный цех)</t>
  </si>
  <si>
    <t>25.08.2011</t>
  </si>
  <si>
    <t>(В-28)расчетно-кассовая зона</t>
  </si>
  <si>
    <t>О-00030095</t>
  </si>
  <si>
    <t>Архіпова Вероніка Миколаївна</t>
  </si>
  <si>
    <t>заместитель управляющего магазином по кассовой зоне ((В-28)расчетно-кассовая зона)</t>
  </si>
  <si>
    <t>ОМ-0001716</t>
  </si>
  <si>
    <t>Блохіна Катерина Сергіївна</t>
  </si>
  <si>
    <t>кассир торгового зала ((В-28)расчетно-кассовая зона)</t>
  </si>
  <si>
    <t>О-00016524</t>
  </si>
  <si>
    <t>Бузова Вікторія Вадимівна</t>
  </si>
  <si>
    <t>14.01.2013</t>
  </si>
  <si>
    <t>ОМ-0000491</t>
  </si>
  <si>
    <t>Ганцева Алла Валеріївна</t>
  </si>
  <si>
    <t>ОМ-0003014</t>
  </si>
  <si>
    <t>Кий Оксана Іванівна</t>
  </si>
  <si>
    <t>О-00013740</t>
  </si>
  <si>
    <t>Кругова (Матвієнко) Валентина Володимирівна</t>
  </si>
  <si>
    <t>администратор торгового зала ((В-28)расчетно-кассовая зона)</t>
  </si>
  <si>
    <t>О-00031649</t>
  </si>
  <si>
    <t>Кузьменко Оксана Василівна</t>
  </si>
  <si>
    <t>О-00013765</t>
  </si>
  <si>
    <t>Мартынович Надежда Владимировна</t>
  </si>
  <si>
    <t>О-00013750</t>
  </si>
  <si>
    <t>Новосьолова Ельвіра Флюсівна</t>
  </si>
  <si>
    <t>О-00030578</t>
  </si>
  <si>
    <t>Останіна Оксана Миколаївна</t>
  </si>
  <si>
    <t>04.10.2016</t>
  </si>
  <si>
    <t>ОМ-0001676</t>
  </si>
  <si>
    <t>Павлова Марина Павлівна</t>
  </si>
  <si>
    <t>ОМ-0000308</t>
  </si>
  <si>
    <t>Поворознюк (Трошина) Світлана Іванівна</t>
  </si>
  <si>
    <t>ОМ-0002951</t>
  </si>
  <si>
    <t>Тимонова Альона Валеріївна</t>
  </si>
  <si>
    <t>11.08.2017</t>
  </si>
  <si>
    <t>ОМ-0003533</t>
  </si>
  <si>
    <t>Черська Тетяна Володимирівна</t>
  </si>
  <si>
    <t>(В-28)сектор зоны скоропорта</t>
  </si>
  <si>
    <t>продавец продовольственных товаров 3 категории ((В-28)сектор зоны скоропорта)</t>
  </si>
  <si>
    <t>10.04.2017</t>
  </si>
  <si>
    <t>О-00027085</t>
  </si>
  <si>
    <t>Кірютіна Наталія Віталіївна</t>
  </si>
  <si>
    <t>продавец продовольственных товаров 2 категории ((В-28)сектор зоны скоропорта)</t>
  </si>
  <si>
    <t>ОМ-0000310</t>
  </si>
  <si>
    <t>Корж Юлія Володимирівна</t>
  </si>
  <si>
    <t>О-00031250</t>
  </si>
  <si>
    <t>Костенко Наталя Миколаївна</t>
  </si>
  <si>
    <t>О-00031045</t>
  </si>
  <si>
    <t>Кузьмак Ольга Владиславівна</t>
  </si>
  <si>
    <t>О-00026902</t>
  </si>
  <si>
    <t>Чубченко Вікторія Вікторівна</t>
  </si>
  <si>
    <t>продавец продовольственных товаров ((В-28)сектор зоны скоропорта)</t>
  </si>
  <si>
    <t>(В-28)сектор стеллажной зоны</t>
  </si>
  <si>
    <t>О-00026696</t>
  </si>
  <si>
    <t>Комісарова Оксана Сергіївна</t>
  </si>
  <si>
    <t>продавец продовольственных товаров 1 категории ((В-28)сектор стеллажной зоны)</t>
  </si>
  <si>
    <t>11.09.2015</t>
  </si>
  <si>
    <t>Корж Тетяна Миколаївна</t>
  </si>
  <si>
    <t>продавец продовольственных товаров 3 категории ((В-28)сектор стеллажной зоны)</t>
  </si>
  <si>
    <t>О-00030769</t>
  </si>
  <si>
    <t>Коротун Оксана Миколаївна</t>
  </si>
  <si>
    <t>продавец продовольственных товаров 2 категории ((В-28)сектор стеллажной зоны)</t>
  </si>
  <si>
    <t>О-00030171</t>
  </si>
  <si>
    <t>Мартинова Юлія Сергіївна</t>
  </si>
  <si>
    <t>О-00032097</t>
  </si>
  <si>
    <t>Машков Семен Андрійович</t>
  </si>
  <si>
    <t>ОМ-0001388</t>
  </si>
  <si>
    <t>Стельмах Світлана Валеріївна</t>
  </si>
  <si>
    <t>(В-28)склад</t>
  </si>
  <si>
    <t>О-00028581</t>
  </si>
  <si>
    <t>Козлов Олег Геннадійович</t>
  </si>
  <si>
    <t>грузчик 2 категории ((В-28)склад)</t>
  </si>
  <si>
    <t>19.02.2016</t>
  </si>
  <si>
    <t>ОМ-0002746</t>
  </si>
  <si>
    <t>Притуляк Валерій Сергійович</t>
  </si>
  <si>
    <t>О-00024611</t>
  </si>
  <si>
    <t>Усова Марина Олесандрівна</t>
  </si>
  <si>
    <t>оператор по вводу данных 1 категории ((В-28)склад)</t>
  </si>
  <si>
    <t>кладовщик по приему товара 2 категории ((В-28)склад)</t>
  </si>
  <si>
    <t>27.04.2015</t>
  </si>
  <si>
    <t>О-00024829</t>
  </si>
  <si>
    <t>Чичка Сергій Миколайович</t>
  </si>
  <si>
    <t>старший кладовщик 2 категории ((В-28)склад)</t>
  </si>
  <si>
    <t>11.03.2015</t>
  </si>
  <si>
    <t>Шеременко Руслан Володимирович</t>
  </si>
  <si>
    <t>(В-28)торговый зал</t>
  </si>
  <si>
    <t>О-00013770</t>
  </si>
  <si>
    <t>Коваль Яна Михайловна</t>
  </si>
  <si>
    <t>продавец продовольственных товаров ((В-28)торговый зал)</t>
  </si>
  <si>
    <t>О-00016063</t>
  </si>
  <si>
    <t>15.11.2012</t>
  </si>
  <si>
    <t>О-00018619</t>
  </si>
  <si>
    <t>Руденко Юлія Петрівна</t>
  </si>
  <si>
    <t>О-00018922</t>
  </si>
  <si>
    <t>Сидоренко Альона Василівна</t>
  </si>
  <si>
    <t>(В-28)управление</t>
  </si>
  <si>
    <t>О-00030552</t>
  </si>
  <si>
    <t>Бражник Вікторія Олександрівна</t>
  </si>
  <si>
    <t>инспектор по инвентаризации 2 категории ((В-28)управление)</t>
  </si>
  <si>
    <t>03.10.2016</t>
  </si>
  <si>
    <t>О-00017387</t>
  </si>
  <si>
    <t>Кудряєва Наталя Володимирівна</t>
  </si>
  <si>
    <t>13.05.2013</t>
  </si>
  <si>
    <t>ОМ-0002722</t>
  </si>
  <si>
    <t>Сорокопудов Сергій Анатолійович</t>
  </si>
  <si>
    <t>главный инженер ((В-28)управление)</t>
  </si>
  <si>
    <t>ОМ-0003274</t>
  </si>
  <si>
    <t>Тимошенко Вікторія Володимирівна</t>
  </si>
  <si>
    <t>менеджер по персоналу ((В-28)управление)</t>
  </si>
  <si>
    <t>(В-28)цех по выпечке хлебобулочных изделий</t>
  </si>
  <si>
    <t>О-00013764</t>
  </si>
  <si>
    <t>Ліствягова Наталя Миколаївна</t>
  </si>
  <si>
    <t>О-00017922</t>
  </si>
  <si>
    <t>Ляліна Ганна Олександрівна</t>
  </si>
  <si>
    <t>пекарь 5 разряда* ((В-28)цех по выпечке хлебобулочных изделий)</t>
  </si>
  <si>
    <t>16.08.2013</t>
  </si>
  <si>
    <t>О-00017794</t>
  </si>
  <si>
    <t>Павліщева Оксана Вікторівна</t>
  </si>
  <si>
    <t>пекарь 4 разряда ((В-28)цех по выпечке хлебобулочных изделий)</t>
  </si>
  <si>
    <t>25.07.2013</t>
  </si>
  <si>
    <t>О-00024610</t>
  </si>
  <si>
    <t>Русаненко Антон Олексійович</t>
  </si>
  <si>
    <t>О-00031273</t>
  </si>
  <si>
    <t>Середа Неллі Тарасівна</t>
  </si>
  <si>
    <t>О-00023393</t>
  </si>
  <si>
    <t>Сіра Тетяна Андріївна</t>
  </si>
  <si>
    <t>пекарь 3 разряда ((В-28)цех по выпечке хлебобулочных изделий)</t>
  </si>
  <si>
    <t>05.12.2014</t>
  </si>
  <si>
    <t>О-00025837</t>
  </si>
  <si>
    <t>Сябро Тетяна Георгіївна</t>
  </si>
  <si>
    <t>О-00026893</t>
  </si>
  <si>
    <t>Токмакова Наталя Іванівна</t>
  </si>
  <si>
    <t>О-00028300</t>
  </si>
  <si>
    <t>Цибіна Крістіна Андріївна</t>
  </si>
  <si>
    <t>О-00013779</t>
  </si>
  <si>
    <t>Чорна Тетяна Василівна</t>
  </si>
  <si>
    <t>21.03.2012</t>
  </si>
  <si>
    <t>(В-28)цех по переработке мяса</t>
  </si>
  <si>
    <t>О-00020275</t>
  </si>
  <si>
    <t>Вельський Олександр Олегович</t>
  </si>
  <si>
    <t>специалист мясного производства 1 категории ((В-28)цех по переработке мяса)</t>
  </si>
  <si>
    <t>О-00019003</t>
  </si>
  <si>
    <t>Прядков Сергій Іванович</t>
  </si>
  <si>
    <t>специалист мясного производства 3 категории ((В-28)цех по переработке мяса)</t>
  </si>
  <si>
    <t>23.01.2014</t>
  </si>
  <si>
    <t>О-00030529</t>
  </si>
  <si>
    <t>Собяніна Марина Олександрівна</t>
  </si>
  <si>
    <t>продавец продовольственных товаров 2 категории ((В-28)цех по переработке мяса)</t>
  </si>
  <si>
    <t>28.09.2016</t>
  </si>
  <si>
    <t>(В-29)кулинарный цех</t>
  </si>
  <si>
    <t>О-00015464</t>
  </si>
  <si>
    <t>Колєснікова Тетяна Володимирівна</t>
  </si>
  <si>
    <t>повар 5 разряда ((В-29)кулинарный цех)</t>
  </si>
  <si>
    <t>ОМ-0003148</t>
  </si>
  <si>
    <t>Полікарпова Олена Валеріївна</t>
  </si>
  <si>
    <t>О-00029159</t>
  </si>
  <si>
    <t>Семідоліна Лариса Олександрівна</t>
  </si>
  <si>
    <t>22.04.2016</t>
  </si>
  <si>
    <t>О-00013937</t>
  </si>
  <si>
    <t>Цицура Наталія Петрівна</t>
  </si>
  <si>
    <t>повар 4 разряда* ((В-29)кулинарный цех)</t>
  </si>
  <si>
    <t>22.03.2012</t>
  </si>
  <si>
    <t>О-00030371</t>
  </si>
  <si>
    <t>Четверик (Куімова) Аліна Олексіївна</t>
  </si>
  <si>
    <t>(В-29)расчетно-кассовая зона</t>
  </si>
  <si>
    <t>ОМ-0001438</t>
  </si>
  <si>
    <t>заместитель управляющего магазином по кассовой зоне_стажер ((В-29)расчетно-кассовая зона)</t>
  </si>
  <si>
    <t>О-00031526</t>
  </si>
  <si>
    <t>Іхсанова Марина Петрівна</t>
  </si>
  <si>
    <t>кассир торгового зала ((В-29)расчетно-кассовая зона)</t>
  </si>
  <si>
    <t>ОМ-0003603</t>
  </si>
  <si>
    <t>Комардіна Ірина Юріївна</t>
  </si>
  <si>
    <t>О-00028240</t>
  </si>
  <si>
    <t>Костенко Олена Юріївна</t>
  </si>
  <si>
    <t>25.01.2016</t>
  </si>
  <si>
    <t>ОМ-0003020</t>
  </si>
  <si>
    <t>Косяченко Оксана Сергіївна</t>
  </si>
  <si>
    <t>О-00019177</t>
  </si>
  <si>
    <t>Крамаренко Олена Василівна</t>
  </si>
  <si>
    <t>О-00031203</t>
  </si>
  <si>
    <t>Лизогуб Ольга Юріївна</t>
  </si>
  <si>
    <t>ОМ-0000551</t>
  </si>
  <si>
    <t>Маковейчук Альона Олегівна</t>
  </si>
  <si>
    <t>24.02.2017</t>
  </si>
  <si>
    <t>О-00027900</t>
  </si>
  <si>
    <t>Неділько Дар`я Олегівна</t>
  </si>
  <si>
    <t>17.12.2015</t>
  </si>
  <si>
    <t>О-00023906</t>
  </si>
  <si>
    <t>Ненадишина Катерина Петрівна</t>
  </si>
  <si>
    <t>28.01.2015</t>
  </si>
  <si>
    <t>О-00018742</t>
  </si>
  <si>
    <t>Онода Марина Павлівна</t>
  </si>
  <si>
    <t>11.01.2014</t>
  </si>
  <si>
    <t>ОМ-0001818</t>
  </si>
  <si>
    <t>Пономаренко Анастасія Володимирівна</t>
  </si>
  <si>
    <t>22.06.2017</t>
  </si>
  <si>
    <t>О-00030992</t>
  </si>
  <si>
    <t>(В-29)сектор зоны скоропорта</t>
  </si>
  <si>
    <t>О-00017096</t>
  </si>
  <si>
    <t>Задоріна Тетяна Петрівна</t>
  </si>
  <si>
    <t>продавец продовольственных товаров 1 категории ((В-29)сектор зоны скоропорта)</t>
  </si>
  <si>
    <t>О-00029129</t>
  </si>
  <si>
    <t>Зубенко Ольга Михайлівна</t>
  </si>
  <si>
    <t>продавец продовольственных товаров 2 категории ((В-29)сектор зоны скоропорта)</t>
  </si>
  <si>
    <t>21.04.2016</t>
  </si>
  <si>
    <t>О-00021326</t>
  </si>
  <si>
    <t>Комзюк Наталія Василівна</t>
  </si>
  <si>
    <t>04.07.2014</t>
  </si>
  <si>
    <t>О-00028732</t>
  </si>
  <si>
    <t>Москаленко Лілія Миколаївна</t>
  </si>
  <si>
    <t>продавец продовольственных товаров 3 категории ((В-29)сектор зоны скоропорта)</t>
  </si>
  <si>
    <t>07.08.2017</t>
  </si>
  <si>
    <t>О-00030592</t>
  </si>
  <si>
    <t>Харченко Ольга Іванівна</t>
  </si>
  <si>
    <t>бригадир продавцов продовольственных товаров 2 категории ((В-29)сектор зоны скоропорта)</t>
  </si>
  <si>
    <t>(В-29)сектор стеллажной зоны</t>
  </si>
  <si>
    <t>О-00024760</t>
  </si>
  <si>
    <t>Горленко Лариса Михайлівна</t>
  </si>
  <si>
    <t>ОМ-0002882</t>
  </si>
  <si>
    <t>Ігнатьєва Ніна Петрівна</t>
  </si>
  <si>
    <t>продавец продовольственных товаров 3 категории ((В-29)сектор стеллажной зоны)</t>
  </si>
  <si>
    <t>03.08.2017</t>
  </si>
  <si>
    <t>ОМ-0001586</t>
  </si>
  <si>
    <t>Кислова Ірина Володимирівна</t>
  </si>
  <si>
    <t>ОМ-0002885</t>
  </si>
  <si>
    <t>Козьменко Юлія Віталіївна</t>
  </si>
  <si>
    <t>О-00023430</t>
  </si>
  <si>
    <t>Невзорова Олена Іванівна</t>
  </si>
  <si>
    <t>04.12.2014</t>
  </si>
  <si>
    <t>О-00027766</t>
  </si>
  <si>
    <t>Нечеса Сергій Ігорович</t>
  </si>
  <si>
    <t>продавец продовольственных товаров 2 категории ((В-29)сектор стеллажной зоны)</t>
  </si>
  <si>
    <t>(В-29)склад</t>
  </si>
  <si>
    <t>грузчик 3 категории ((В-29)склад)</t>
  </si>
  <si>
    <t>О-00024431</t>
  </si>
  <si>
    <t>Овчіннікова Тетяна Михайлівна</t>
  </si>
  <si>
    <t>старший кладовщик 1 категории ((В-29)склад)</t>
  </si>
  <si>
    <t>О-00030749</t>
  </si>
  <si>
    <t>Пивоваров Андрій Михайлович</t>
  </si>
  <si>
    <t>грузчик 1 категории ((В-29)склад)</t>
  </si>
  <si>
    <t>13.03.2014</t>
  </si>
  <si>
    <t>(В-29)управление</t>
  </si>
  <si>
    <t>ОМ-0000742</t>
  </si>
  <si>
    <t>Овчінніков Олексій Олегович</t>
  </si>
  <si>
    <t>главный инженер ((В-29)управление)</t>
  </si>
  <si>
    <t>О-00019281</t>
  </si>
  <si>
    <t>Олєйникова Людмила Григорівна</t>
  </si>
  <si>
    <t>О-00013873</t>
  </si>
  <si>
    <t>Рыбкина Оксана Юрьевна</t>
  </si>
  <si>
    <t>администратор торгового зала ((В-29)управление)</t>
  </si>
  <si>
    <t>27.03.2012</t>
  </si>
  <si>
    <t>(В-29)цех по выпечке хлебобулочных изделий</t>
  </si>
  <si>
    <t>О-00016754</t>
  </si>
  <si>
    <t>Барська Валентина Павлівна</t>
  </si>
  <si>
    <t>12.02.2013</t>
  </si>
  <si>
    <t>О-00013899</t>
  </si>
  <si>
    <t>Господ Наталя Андріївна</t>
  </si>
  <si>
    <t>пекарь 5 разряда* ((В-29)цех по выпечке хлебобулочных изделий)</t>
  </si>
  <si>
    <t>О-00015603</t>
  </si>
  <si>
    <t>Козленко Алла Олександрівна</t>
  </si>
  <si>
    <t>О-00019769</t>
  </si>
  <si>
    <t>Мамотенко Світлана Миколаївна</t>
  </si>
  <si>
    <t>ОМ-0000665</t>
  </si>
  <si>
    <t>Таран Людмила Григорівна</t>
  </si>
  <si>
    <t>О-00013994</t>
  </si>
  <si>
    <t>Цесар Валентина Іванівна</t>
  </si>
  <si>
    <t>20.03.2012</t>
  </si>
  <si>
    <t>(В-29)цех по переработке мяса</t>
  </si>
  <si>
    <t>О-00027972</t>
  </si>
  <si>
    <t>специалист мясного производства 1 категории ((В-29)цех по переработке мяса)</t>
  </si>
  <si>
    <t>ОМ-0001831</t>
  </si>
  <si>
    <t>Романов Володимир Миколайович</t>
  </si>
  <si>
    <t>специалист мясного производства ((В-29)цех по переработке мяса)</t>
  </si>
  <si>
    <t>О-00031078</t>
  </si>
  <si>
    <t>Романченко Олена Леонідівна</t>
  </si>
  <si>
    <t>продавец продовольственных товаров 2 категории ((В-29)цех по переработке мяса)</t>
  </si>
  <si>
    <t>О-00019250</t>
  </si>
  <si>
    <t>Чмуль Ілона Михайлівна</t>
  </si>
  <si>
    <t>продавец продовольственных товаров ((В-29)цех по переработке мяса)</t>
  </si>
  <si>
    <t>18.02.2014</t>
  </si>
  <si>
    <t>27.09.2006</t>
  </si>
  <si>
    <t>01.07.2010</t>
  </si>
  <si>
    <t>09.07.2013</t>
  </si>
  <si>
    <t>20.02.2013</t>
  </si>
  <si>
    <t>21.02.2014</t>
  </si>
  <si>
    <t>12.09.2011</t>
  </si>
  <si>
    <t>04.08.2014</t>
  </si>
  <si>
    <t>08.11.2012</t>
  </si>
  <si>
    <t>(В-30)кулинарный цех</t>
  </si>
  <si>
    <t>О-00013944</t>
  </si>
  <si>
    <t>Кузова Олена Григорівна</t>
  </si>
  <si>
    <t>повар 4 разряда* ((В-30)кулинарный цех)</t>
  </si>
  <si>
    <t>ОМ-0003002</t>
  </si>
  <si>
    <t>Родичева Інна Георгіївна</t>
  </si>
  <si>
    <t>повар 3 разряда ((В-30)кулинарный цех)</t>
  </si>
  <si>
    <t>17.08.2017</t>
  </si>
  <si>
    <t>ОМ-0000303</t>
  </si>
  <si>
    <t>Тананайська Жанна Вікторівна</t>
  </si>
  <si>
    <t>(В-30)расчетно-кассовая зона</t>
  </si>
  <si>
    <t>ОМ-0003553</t>
  </si>
  <si>
    <t>Вільгельмова Олеся Федорівна</t>
  </si>
  <si>
    <t>кассир торгового зала ((В-30)расчетно-кассовая зона)</t>
  </si>
  <si>
    <t>О-00030609</t>
  </si>
  <si>
    <t>Дузенко Іванка Василівна</t>
  </si>
  <si>
    <t>О-00024015</t>
  </si>
  <si>
    <t>Єфремова Євгенія Пилипівна</t>
  </si>
  <si>
    <t>О-00030998</t>
  </si>
  <si>
    <t>Караханова Євгенія Грантівна</t>
  </si>
  <si>
    <t>ОМ-0001224</t>
  </si>
  <si>
    <t xml:space="preserve">Кириленко Жанна Вікторівна </t>
  </si>
  <si>
    <t>Кириченко Ірина Дмитрівна</t>
  </si>
  <si>
    <t>О-00028907</t>
  </si>
  <si>
    <t>Менюк Ганна Павлівна</t>
  </si>
  <si>
    <t>О-00030608</t>
  </si>
  <si>
    <t>Мізіна Оксана Юріївна</t>
  </si>
  <si>
    <t>(В-30)склад</t>
  </si>
  <si>
    <t>О-00029035</t>
  </si>
  <si>
    <t>Голубков Андрій Валерійович</t>
  </si>
  <si>
    <t>ОМ-0003362</t>
  </si>
  <si>
    <t>Лисий Іван Володимирович</t>
  </si>
  <si>
    <t>О-00026934</t>
  </si>
  <si>
    <t>Малащук Роман Сергійович</t>
  </si>
  <si>
    <t>грузчик 2 категории ((В-30)склад)</t>
  </si>
  <si>
    <t>О-00026524</t>
  </si>
  <si>
    <t>Мыльникова (Харламова) Алёна Витальевна</t>
  </si>
  <si>
    <t>оператор по вводу данных в ЭВМ ((В-30)склад)</t>
  </si>
  <si>
    <t>О-00025653</t>
  </si>
  <si>
    <t>Недавня Марина Андріївна</t>
  </si>
  <si>
    <t>оператор по вводу данных 2 категории ((В-30)склад)</t>
  </si>
  <si>
    <t>09.06.2015</t>
  </si>
  <si>
    <t>ОМ-0001550</t>
  </si>
  <si>
    <t>Родичкін Юрій Валерійович</t>
  </si>
  <si>
    <t>О-00018548</t>
  </si>
  <si>
    <t>Строган Оксана Вікторівна</t>
  </si>
  <si>
    <t>старший кладовщик 1 категории ((В-30)склад)</t>
  </si>
  <si>
    <t>03.12.2013</t>
  </si>
  <si>
    <t>(В-30)торговый зал</t>
  </si>
  <si>
    <t>О-00021511</t>
  </si>
  <si>
    <t>Бикова Валентина Михайлівна</t>
  </si>
  <si>
    <t>продавец продовольственных товаров 1 категории ((В-30)торговый зал)</t>
  </si>
  <si>
    <t>О-00027779</t>
  </si>
  <si>
    <t>Головко Наталя Олександрівна</t>
  </si>
  <si>
    <t>продавец продовольственных товаров ((В-30)торговый зал)</t>
  </si>
  <si>
    <t>О-00028917</t>
  </si>
  <si>
    <t>Ігнатченко Ольга Вячеславівна</t>
  </si>
  <si>
    <t>продавец продовольственных товаров 2 категории ((В-30)торговый зал)</t>
  </si>
  <si>
    <t>29.03.2016</t>
  </si>
  <si>
    <t>О-00025884</t>
  </si>
  <si>
    <t>Киба Антоніна Олексіївна</t>
  </si>
  <si>
    <t>ОМ-0001808</t>
  </si>
  <si>
    <t>Лоза Вікторія Володимирівна</t>
  </si>
  <si>
    <t>продавец продовольственных товаров 3 категории ((В-30)торговый зал)</t>
  </si>
  <si>
    <t>ОМ-0003279</t>
  </si>
  <si>
    <t>Міньова Юлія Валентинівна</t>
  </si>
  <si>
    <t>ОМ-0001402</t>
  </si>
  <si>
    <t>Ремез Тетяна Олександрівна</t>
  </si>
  <si>
    <t>ОМ-0003355</t>
  </si>
  <si>
    <t>Сільченко Анна Анатоліївна</t>
  </si>
  <si>
    <t>ОМ-0000654</t>
  </si>
  <si>
    <t>Тарасенко Тетяна Вікторівна</t>
  </si>
  <si>
    <t>07.03.2017</t>
  </si>
  <si>
    <t>О-00030416</t>
  </si>
  <si>
    <t>Шугай Інесса Юріївна</t>
  </si>
  <si>
    <t>О-00027039</t>
  </si>
  <si>
    <t>Яковенко Тетяна Василівна</t>
  </si>
  <si>
    <t>15.10.2015</t>
  </si>
  <si>
    <t>(В-30)управление</t>
  </si>
  <si>
    <t>О-00018102</t>
  </si>
  <si>
    <t>Дейна Роман Олександрович</t>
  </si>
  <si>
    <t>инженер ((В-30)управление)</t>
  </si>
  <si>
    <t>О-00013981</t>
  </si>
  <si>
    <t>Кузуб Юлія Володимирівна</t>
  </si>
  <si>
    <t>О-00029448</t>
  </si>
  <si>
    <t>Сковпень Степан Станіславович</t>
  </si>
  <si>
    <t>27.05.2016</t>
  </si>
  <si>
    <t>(В-30)цех по выпечке хлебобулочных изделий</t>
  </si>
  <si>
    <t>ОМ-0000421</t>
  </si>
  <si>
    <t>Береза Ірина Миколаївна</t>
  </si>
  <si>
    <t>пекарь 4 разряда* ((В-30)цех по выпечке хлебобулочных изделий)</t>
  </si>
  <si>
    <t>О-00030510</t>
  </si>
  <si>
    <t>Максименко Дар`я Анатоліївна</t>
  </si>
  <si>
    <t>О-00019015</t>
  </si>
  <si>
    <t>Осадча Ольга Олексіївна</t>
  </si>
  <si>
    <t>21.01.2014</t>
  </si>
  <si>
    <t>О-00014048</t>
  </si>
  <si>
    <t>Панфіловська Віра Анатоліївна</t>
  </si>
  <si>
    <t>29.03.2012</t>
  </si>
  <si>
    <t>О-00014013</t>
  </si>
  <si>
    <t>Харіна Лілія Віталіївна</t>
  </si>
  <si>
    <t>(В-30)цех по переработке мяса</t>
  </si>
  <si>
    <t>ОМ-0003248</t>
  </si>
  <si>
    <t>Льовочкіна Яна Володимирівна</t>
  </si>
  <si>
    <t>повар 4 разряда ((В-30)цех по переработке мяса)</t>
  </si>
  <si>
    <t>О-00029734</t>
  </si>
  <si>
    <t>Митрофанова Наталя Леонідівна</t>
  </si>
  <si>
    <t>Пономаренко Інна Вікторівна</t>
  </si>
  <si>
    <t>20.06.2014</t>
  </si>
  <si>
    <t>(В-31)расчетно-кассовая зона</t>
  </si>
  <si>
    <t>О-00015112</t>
  </si>
  <si>
    <t>Бессараб Тетяна Іванівна</t>
  </si>
  <si>
    <t>продавец-консультант ((В-31)расчетно-кассовая зона)</t>
  </si>
  <si>
    <t>26.07.2012</t>
  </si>
  <si>
    <t>ОМ-0001607</t>
  </si>
  <si>
    <t>Дерій Наталія Володимирівна</t>
  </si>
  <si>
    <t>ОМ-0001293</t>
  </si>
  <si>
    <t>Дубкова Надія Іванівна</t>
  </si>
  <si>
    <t>ОМ-0001403</t>
  </si>
  <si>
    <t>Езрова Катерина Анатоліївна</t>
  </si>
  <si>
    <t>О-00031130</t>
  </si>
  <si>
    <t>Зуйкова Світлана Василівна</t>
  </si>
  <si>
    <t>О-00030003</t>
  </si>
  <si>
    <t>Іваненко Людмила Василівна</t>
  </si>
  <si>
    <t>администратор торгового зала ((В-31)расчетно-кассовая зона)</t>
  </si>
  <si>
    <t>29.07.2016</t>
  </si>
  <si>
    <t>О-00016082</t>
  </si>
  <si>
    <t>Кулік Ілона Вікторівна</t>
  </si>
  <si>
    <t>кассир торгового зала ((В-31)расчетно-кассовая зона)</t>
  </si>
  <si>
    <t>16.11.2012</t>
  </si>
  <si>
    <t>О-00015638</t>
  </si>
  <si>
    <t>Романенко Наталія Василівна</t>
  </si>
  <si>
    <t>26.09.2012</t>
  </si>
  <si>
    <t>ОМ-0001133</t>
  </si>
  <si>
    <t>Самчук Анастасія Миколаївна</t>
  </si>
  <si>
    <t>О-00027839</t>
  </si>
  <si>
    <t>Скоробрехова Олена Юріївна</t>
  </si>
  <si>
    <t>О-00023462</t>
  </si>
  <si>
    <t>Шемет Олена Миколаївна</t>
  </si>
  <si>
    <t>10.12.2014</t>
  </si>
  <si>
    <t>(В-31)склад</t>
  </si>
  <si>
    <t>ОМ-0000946</t>
  </si>
  <si>
    <t>Будченко Владислав Олександрович</t>
  </si>
  <si>
    <t>грузчик 2 категории ((В-31)склад)</t>
  </si>
  <si>
    <t>30.03.2017</t>
  </si>
  <si>
    <t>О-00024484</t>
  </si>
  <si>
    <t>Зеленская Анна Николаевна</t>
  </si>
  <si>
    <t>кладовщик по приему товара ((В-31)склад)</t>
  </si>
  <si>
    <t>О-00030742</t>
  </si>
  <si>
    <t>Іванченко Наталія Олегівна</t>
  </si>
  <si>
    <t>кладовщик по приему товара 1 категории ((В-31)склад)</t>
  </si>
  <si>
    <t>О-00024406</t>
  </si>
  <si>
    <t>Кучмій Олексій Георгійович</t>
  </si>
  <si>
    <t>старший кладовщик 2 категории ((В-31)склад)</t>
  </si>
  <si>
    <t>(В-31)торговый зал</t>
  </si>
  <si>
    <t>продавец продовольственных товаров 2 категории ((В-31)торговый зал)</t>
  </si>
  <si>
    <t>ОМ-0002802</t>
  </si>
  <si>
    <t>Чухлата Олена Василівна</t>
  </si>
  <si>
    <t>(В-31)управление</t>
  </si>
  <si>
    <t>О-00011813</t>
  </si>
  <si>
    <t>Дроздова Олена Олександрівна</t>
  </si>
  <si>
    <t>О-00012595</t>
  </si>
  <si>
    <t>Сорокіна Ада Юріївна</t>
  </si>
  <si>
    <t>30.12.2011</t>
  </si>
  <si>
    <t>(В-31)хозяйственная часть</t>
  </si>
  <si>
    <t>О-00017667</t>
  </si>
  <si>
    <t>Васильківська Світлана Анатоліївна</t>
  </si>
  <si>
    <t>уборщик служебных помещений ((В-31)хозяйственная часть)</t>
  </si>
  <si>
    <t>03.07.2013</t>
  </si>
  <si>
    <t>О-00024562</t>
  </si>
  <si>
    <t>Єфремова Людмила Василівна</t>
  </si>
  <si>
    <t>(В-31)цех по выпечке хлебобулочных изделий</t>
  </si>
  <si>
    <t>О-00019878</t>
  </si>
  <si>
    <t>Волкова Наталія Іванівна</t>
  </si>
  <si>
    <t>О-00015641</t>
  </si>
  <si>
    <t>Гавріна Наталія Леонідівна</t>
  </si>
  <si>
    <t>пекарь 4 разряда* ((В-31)цех по выпечке хлебобулочных изделий)</t>
  </si>
  <si>
    <t>О-00006700</t>
  </si>
  <si>
    <t>Качайло Світлана Вікторівна</t>
  </si>
  <si>
    <t>15.10.2008</t>
  </si>
  <si>
    <t>(В-32)кулинарный цех</t>
  </si>
  <si>
    <t>О-00017346</t>
  </si>
  <si>
    <t>Барладян Наталя Олександрівна</t>
  </si>
  <si>
    <t>бригадир производственной бригады* ((В-32)кулинарный цех)</t>
  </si>
  <si>
    <t>О-00025620</t>
  </si>
  <si>
    <t>Ільченко Вікторія Сергіївна</t>
  </si>
  <si>
    <t>повар 4 разряда ((В-32)кулинарный цех)</t>
  </si>
  <si>
    <t>26.05.2015</t>
  </si>
  <si>
    <t>О-00029237</t>
  </si>
  <si>
    <t>Леонтьєва Тетяна Віталіївна</t>
  </si>
  <si>
    <t>бригадир производственной бригады ((В-32)кулинарный цех)</t>
  </si>
  <si>
    <t>23.04.2013</t>
  </si>
  <si>
    <t>(В-32)отдел безопасности</t>
  </si>
  <si>
    <t>О-00031787</t>
  </si>
  <si>
    <t>Бондарець Дмитро Анатолійович</t>
  </si>
  <si>
    <t>младший инспектор ((В-32)отдел безопасности)</t>
  </si>
  <si>
    <t>О-00031789</t>
  </si>
  <si>
    <t>Кульгін Олег Миколайович</t>
  </si>
  <si>
    <t>ОМ-0002450</t>
  </si>
  <si>
    <t>Кучер Євгеній Олексійович</t>
  </si>
  <si>
    <t>охоронник ((В-32)отдел безопасности)</t>
  </si>
  <si>
    <t>начальник отдела (офис) ((В-32)отдел безопасности)</t>
  </si>
  <si>
    <t>ОМ-0003521</t>
  </si>
  <si>
    <t>Майстренко Артем Анатолійович</t>
  </si>
  <si>
    <t>старший охранник ((В-32)отдел безопасности)</t>
  </si>
  <si>
    <t>(В-32)расчетно-кассовая зона</t>
  </si>
  <si>
    <t>ОМ-0000739</t>
  </si>
  <si>
    <t>Алієва Ельвіра Руждіївна</t>
  </si>
  <si>
    <t>кассир торгового зала ((В-32)расчетно-кассовая зона)</t>
  </si>
  <si>
    <t>О-00026178</t>
  </si>
  <si>
    <t>Бевзелюк Катерина Олександрівна</t>
  </si>
  <si>
    <t>30.07.2015</t>
  </si>
  <si>
    <t>О-00028805</t>
  </si>
  <si>
    <t>Бочарова Марина Ігорівна</t>
  </si>
  <si>
    <t>О-00021079</t>
  </si>
  <si>
    <t>Дяченко Тетяна Миколаївна</t>
  </si>
  <si>
    <t>О-00031484</t>
  </si>
  <si>
    <t>Жосан Любов Аркадіївна</t>
  </si>
  <si>
    <t>О-00031486</t>
  </si>
  <si>
    <t>Заболотна Катерина Олегівна</t>
  </si>
  <si>
    <t>О-00017240</t>
  </si>
  <si>
    <t>Коз`янова Оксана Юріївна</t>
  </si>
  <si>
    <t>О-00023830</t>
  </si>
  <si>
    <t>Мороз (Град) Світлана Юріївна</t>
  </si>
  <si>
    <t>ОМ-0002954</t>
  </si>
  <si>
    <t>Нестерук Ольга Миколаївна</t>
  </si>
  <si>
    <t>О-00017360</t>
  </si>
  <si>
    <t>Переверзєва Франіна Петрівна</t>
  </si>
  <si>
    <t>ОМ-0003566</t>
  </si>
  <si>
    <t>Подлєсна Наталя Володимирівна</t>
  </si>
  <si>
    <t>30.10.2015</t>
  </si>
  <si>
    <t>О-00017283</t>
  </si>
  <si>
    <t>Таращенко Тетяна Григорівна</t>
  </si>
  <si>
    <t>О-00029238</t>
  </si>
  <si>
    <t>Усенко Катерина Юріївна</t>
  </si>
  <si>
    <t>старший кассир торгового зала ((В-32)расчетно-кассовая зона)</t>
  </si>
  <si>
    <t>ОМ-0001424</t>
  </si>
  <si>
    <t>Хавренко Марина Олександрівна</t>
  </si>
  <si>
    <t>17.05.2017</t>
  </si>
  <si>
    <t>О-00026708</t>
  </si>
  <si>
    <t>Чорнявська (Лайовська) Надія Володимирівна</t>
  </si>
  <si>
    <t>ОМ-0001207</t>
  </si>
  <si>
    <t>Шкробут Іван Михайлович</t>
  </si>
  <si>
    <t>О-00017241</t>
  </si>
  <si>
    <t>Шумило Ольга Вячеславівна</t>
  </si>
  <si>
    <t>(В-32)сектор зоны скоропорта</t>
  </si>
  <si>
    <t>ОМ-0003322</t>
  </si>
  <si>
    <t>Бецман Людмила Володимирівна</t>
  </si>
  <si>
    <t>продавец продовольственных товаров 3 категории ((В-32)сектор зоны скоропорта)</t>
  </si>
  <si>
    <t>О-00031893</t>
  </si>
  <si>
    <t>Бецман Оксана Володимирівна</t>
  </si>
  <si>
    <t>бригадир продавцов продовольственных товаров 2 категории ((В-32)сектор зоны скоропорта)</t>
  </si>
  <si>
    <t>30.12.2016</t>
  </si>
  <si>
    <t>О-00026953</t>
  </si>
  <si>
    <t>Вуйцик Олена Іванівна</t>
  </si>
  <si>
    <t>бригадир продавцов продовольственных товаров 3 категории ((В-32)сектор зоны скоропорта)</t>
  </si>
  <si>
    <t>07.10.2015</t>
  </si>
  <si>
    <t>О-00022420</t>
  </si>
  <si>
    <t>Коваленко Марина Юріївна</t>
  </si>
  <si>
    <t>ОМ-0001422</t>
  </si>
  <si>
    <t>Товстуха Олена Борисівна</t>
  </si>
  <si>
    <t>продавец продовольственных товаров 2 категории ((В-32)сектор зоны скоропорта)</t>
  </si>
  <si>
    <t>(В-32)сектор зоны фреш</t>
  </si>
  <si>
    <t>О-00026854</t>
  </si>
  <si>
    <t>Блохина Анна Сергеевна</t>
  </si>
  <si>
    <t>продавец продовольственных товаров ((В-32)сектор зоны фреш)</t>
  </si>
  <si>
    <t>продавец продовольственных товаров 3 категории ((В-32)сектор зоны фреш)</t>
  </si>
  <si>
    <t>О-00030908</t>
  </si>
  <si>
    <t>Доброніченко Ніна Василівна</t>
  </si>
  <si>
    <t>О-00029667</t>
  </si>
  <si>
    <t>Заіка Ілона Іванівна</t>
  </si>
  <si>
    <t>30.06.2016</t>
  </si>
  <si>
    <t>О-00029909</t>
  </si>
  <si>
    <t>Коробейнікова Альона Геннадіївна</t>
  </si>
  <si>
    <t>бригадир продавцов продовольственных товаров 2 категории ((В-32)сектор зоны фреш)</t>
  </si>
  <si>
    <t>19.07.2016</t>
  </si>
  <si>
    <t>Тімофєєва Олена Олександрівна</t>
  </si>
  <si>
    <t>(В-32)сектор стеллажной зоны</t>
  </si>
  <si>
    <t>ОМ-0001805</t>
  </si>
  <si>
    <t>Алієва Тетяна Володимирівна</t>
  </si>
  <si>
    <t>продавец продовольственных товаров 3 категории ((В-32)сектор стеллажной зоны)</t>
  </si>
  <si>
    <t>О-00028145</t>
  </si>
  <si>
    <t>Вергун Микола Григорович</t>
  </si>
  <si>
    <t>продавец продовольственных товаров 2 категории ((В-32)сектор стеллажной зоны)</t>
  </si>
  <si>
    <t>ОМ-0003335</t>
  </si>
  <si>
    <t>Єрошенко Жанна Олександрівна</t>
  </si>
  <si>
    <t>О-00026267</t>
  </si>
  <si>
    <t>Мунтян Анжеліна Валеріївна</t>
  </si>
  <si>
    <t>07.08.2015</t>
  </si>
  <si>
    <t>ОМ-0002693</t>
  </si>
  <si>
    <t>Муштей Марія Олександрівна</t>
  </si>
  <si>
    <t>ОМ-0001308</t>
  </si>
  <si>
    <t>Нагерняк Марина Іванівна</t>
  </si>
  <si>
    <t>О-00014938</t>
  </si>
  <si>
    <t>Парадєєва Анжела Олександрівна</t>
  </si>
  <si>
    <t>О-00017164</t>
  </si>
  <si>
    <t>Піскун Тетяна Миколаївна</t>
  </si>
  <si>
    <t>12.04.2013</t>
  </si>
  <si>
    <t>О-00025663</t>
  </si>
  <si>
    <t>Товкач Екатерина Вадимовна</t>
  </si>
  <si>
    <t>продавец продовольственных товаров ((В-32)сектор стеллажной зоны)</t>
  </si>
  <si>
    <t>08.06.2015</t>
  </si>
  <si>
    <t>(В-32)склад</t>
  </si>
  <si>
    <t>О-00024679</t>
  </si>
  <si>
    <t>Грабова Олена Олександрівна</t>
  </si>
  <si>
    <t>оператор по вводу данных 1 категории ((В-32)склад)</t>
  </si>
  <si>
    <t>ОМ-0001484</t>
  </si>
  <si>
    <t>Клюкін Олексій Віталійович</t>
  </si>
  <si>
    <t>грузчик 3 категории ((В-32)склад)</t>
  </si>
  <si>
    <t>О-00027626</t>
  </si>
  <si>
    <t>Москвич Руслана Олегівна</t>
  </si>
  <si>
    <t>старший кладовщик 2 категории ((В-32)склад)</t>
  </si>
  <si>
    <t>О-00024676</t>
  </si>
  <si>
    <t>Овчаров Ігор Леонідович</t>
  </si>
  <si>
    <t>ОМ-0001581</t>
  </si>
  <si>
    <t>Радченко Максим Олександрович</t>
  </si>
  <si>
    <t>О-00024674</t>
  </si>
  <si>
    <t>Хомук Роман Григорович</t>
  </si>
  <si>
    <t>грузчик 1 категории ((В-32)склад)</t>
  </si>
  <si>
    <t>О-00030186</t>
  </si>
  <si>
    <t>Шмітько Дарина Олександрівна</t>
  </si>
  <si>
    <t>29.08.2016</t>
  </si>
  <si>
    <t>(В-32)управление</t>
  </si>
  <si>
    <t>О-00027196</t>
  </si>
  <si>
    <t>Аксьонов Михайло Володимирович</t>
  </si>
  <si>
    <t>главный инженер ((В-32)управление)</t>
  </si>
  <si>
    <t>ОМ-0002953</t>
  </si>
  <si>
    <t>Атарик Анастасія Олександрівна</t>
  </si>
  <si>
    <t>инспектор по инвентаризации 3 категории ((В-32)управление)</t>
  </si>
  <si>
    <t>О-00016604</t>
  </si>
  <si>
    <t>Дубрівна Ксенія Володимирівна</t>
  </si>
  <si>
    <t>менеджер по персоналу ((В-32)управление)</t>
  </si>
  <si>
    <t>О-00014479</t>
  </si>
  <si>
    <t>Тесленко Світлана Леонідівна</t>
  </si>
  <si>
    <t>(В-32)цех по выпечке хлебобулочных изделий</t>
  </si>
  <si>
    <t>О-00031171</t>
  </si>
  <si>
    <t>Бабенко Валентина Олександрівна</t>
  </si>
  <si>
    <t>продавец продовольственных товаров 2 категории ((В-32)цех по выпечке хлебобулочных изделий)</t>
  </si>
  <si>
    <t>О-00015356</t>
  </si>
  <si>
    <t>Гакун Ірина Борисівна</t>
  </si>
  <si>
    <t>23.08.2012</t>
  </si>
  <si>
    <t>О-00026329</t>
  </si>
  <si>
    <t>Демяненко Світлана Олександрівна</t>
  </si>
  <si>
    <t>О-00017206</t>
  </si>
  <si>
    <t>Єсауленко Оксана Сергіївна</t>
  </si>
  <si>
    <t>16.04.2013</t>
  </si>
  <si>
    <t>30.03.2016</t>
  </si>
  <si>
    <t>ОМ-0002532</t>
  </si>
  <si>
    <t>Мамчур Вікторія Георгіївна</t>
  </si>
  <si>
    <t>продавец продовольственных товаров 3 категории ((В-32)цех по выпечке хлебобулочных изделий)</t>
  </si>
  <si>
    <t>О-00017220</t>
  </si>
  <si>
    <t>Машошина Наталія Василівна</t>
  </si>
  <si>
    <t>О-00029572</t>
  </si>
  <si>
    <t>Павлюх Анастасія Володимирівна</t>
  </si>
  <si>
    <t>бригадир производственной бригады* ((В-32)цех по выпечке хлебобулочных изделий)</t>
  </si>
  <si>
    <t>О-00030872</t>
  </si>
  <si>
    <t>Соколюк Ганна Олександрівна</t>
  </si>
  <si>
    <t>О-00017362</t>
  </si>
  <si>
    <t>Шинкаренко Тетяна Анатоліївна</t>
  </si>
  <si>
    <t>(В-32)цех по переработке мяса</t>
  </si>
  <si>
    <t>О-00018381</t>
  </si>
  <si>
    <t>Іщенко Світлана Василівна</t>
  </si>
  <si>
    <t>продавец продовольственных товаров 3 категории ((В-32)цех по переработке мяса)</t>
  </si>
  <si>
    <t>08.11.2013</t>
  </si>
  <si>
    <t>О-00030097</t>
  </si>
  <si>
    <t>Павлій Тетяна Петрівна</t>
  </si>
  <si>
    <t>продавец продовольственных товаров 1 категории ((В-32)цех по переработке мяса)</t>
  </si>
  <si>
    <t>О-00031061</t>
  </si>
  <si>
    <t>Парфьонова Дар`я Олександрівна</t>
  </si>
  <si>
    <t>(В-33)расчетно-кассовая зона</t>
  </si>
  <si>
    <t>продавец-консультант ((В-33)расчетно-кассовая зона)</t>
  </si>
  <si>
    <t>27.07.2017</t>
  </si>
  <si>
    <t>08.10.2013</t>
  </si>
  <si>
    <t>О-00031296</t>
  </si>
  <si>
    <t>Висоцька Ірина Володимирівна</t>
  </si>
  <si>
    <t>О-00017615</t>
  </si>
  <si>
    <t>Ковтун Яна Олександрівна</t>
  </si>
  <si>
    <t>администратор торгового зала ((В-33)расчетно-кассовая зона)</t>
  </si>
  <si>
    <t>О-00027043</t>
  </si>
  <si>
    <t>Міфтахов Руслан Юрійович</t>
  </si>
  <si>
    <t>О-00017145</t>
  </si>
  <si>
    <t>Мосиевская Анна Ивановна</t>
  </si>
  <si>
    <t>ОМ-0003407</t>
  </si>
  <si>
    <t>Новосьолова Анна Юріївна</t>
  </si>
  <si>
    <t>ОМ-0003054</t>
  </si>
  <si>
    <t>Павлова Євгенія Олександрівна</t>
  </si>
  <si>
    <t>О-00021859</t>
  </si>
  <si>
    <t>Сєднєва Аксінія Володимирівна</t>
  </si>
  <si>
    <t>08.08.2014</t>
  </si>
  <si>
    <t>О-00028776</t>
  </si>
  <si>
    <t>Токарь Маргарита Алієвна</t>
  </si>
  <si>
    <t>12.03.2016</t>
  </si>
  <si>
    <t>ОМ-0001459</t>
  </si>
  <si>
    <t>Усенко Любов Володимирівна</t>
  </si>
  <si>
    <t>ОМ-0001396</t>
  </si>
  <si>
    <t>Чепуріна Оксана Геннадіївна</t>
  </si>
  <si>
    <t>ОМ-0002849</t>
  </si>
  <si>
    <t>Чирва Оксана Анатольевна</t>
  </si>
  <si>
    <t>О-00032239</t>
  </si>
  <si>
    <t>Яковлєва Марія Юріївна</t>
  </si>
  <si>
    <t>20.01.2017</t>
  </si>
  <si>
    <t>(В-33)склад</t>
  </si>
  <si>
    <t>О-00024460</t>
  </si>
  <si>
    <t>Кононенко Анатолій Анатолійович</t>
  </si>
  <si>
    <t>ОМ-0003455</t>
  </si>
  <si>
    <t>Похил Борис Дмитрович</t>
  </si>
  <si>
    <t>О-00024862</t>
  </si>
  <si>
    <t>Семененко Сергій Вікторович</t>
  </si>
  <si>
    <t>старший кладовщик 2 категории ((В-33)склад)</t>
  </si>
  <si>
    <t>13.03.2015</t>
  </si>
  <si>
    <t>01.12.2016</t>
  </si>
  <si>
    <t>(В-33)торговый зал</t>
  </si>
  <si>
    <t>О-00026099</t>
  </si>
  <si>
    <t>продавец продовольственных товаров 3 категории ((В-33)торговый зал)</t>
  </si>
  <si>
    <t>23.07.2015</t>
  </si>
  <si>
    <t>О-00026027</t>
  </si>
  <si>
    <t>Комісар Наталія Леонідівна</t>
  </si>
  <si>
    <t>продавец продовольственных товаров 2 категории ((В-33)торговый зал)</t>
  </si>
  <si>
    <t>О-00019753</t>
  </si>
  <si>
    <t>Пивоварова Галина Олеговна</t>
  </si>
  <si>
    <t>продавец-консультант ((В-33)торговый зал)</t>
  </si>
  <si>
    <t>27.03.2014</t>
  </si>
  <si>
    <t>О-00026793</t>
  </si>
  <si>
    <t>Ступаченко Анастасия Руслановна</t>
  </si>
  <si>
    <t>(В-33)управление</t>
  </si>
  <si>
    <t>О-00017034</t>
  </si>
  <si>
    <t>Задумова Людмила Анатоліївна</t>
  </si>
  <si>
    <t>О-00024403</t>
  </si>
  <si>
    <t>Марченко Тетяна Валентинівна</t>
  </si>
  <si>
    <t>(В-33)хозяйственная часть</t>
  </si>
  <si>
    <t>ОМ-0001348</t>
  </si>
  <si>
    <t>Голуб Олександра Арнольдівна</t>
  </si>
  <si>
    <t>уборщик служебных помещений ((В-33)хозяйственная часть)</t>
  </si>
  <si>
    <t>ОМ-0000826</t>
  </si>
  <si>
    <t>Монах Валентина Володимирівна</t>
  </si>
  <si>
    <t>(В-34)кулинарный цех</t>
  </si>
  <si>
    <t>О-00024967</t>
  </si>
  <si>
    <t>Абалдуєва Оксана Леонідівна</t>
  </si>
  <si>
    <t>повар 4 разряда* ((В-34)кулинарный цех)</t>
  </si>
  <si>
    <t>О-00022522</t>
  </si>
  <si>
    <t>Стрижеус Ліна Олексіївна</t>
  </si>
  <si>
    <t>(В-34)расчетно-кассовая зона</t>
  </si>
  <si>
    <t>ОМ-0001566</t>
  </si>
  <si>
    <t>Апанащенко Євгенія Олександрівна</t>
  </si>
  <si>
    <t>продавец-консультант ((В-34)расчетно-кассовая зона)</t>
  </si>
  <si>
    <t>30.05.2017</t>
  </si>
  <si>
    <t>О-00031519</t>
  </si>
  <si>
    <t>Бабенко Ганна Олександрівна</t>
  </si>
  <si>
    <t>О-00017056</t>
  </si>
  <si>
    <t>Гнатишіна Марія Леонідівна</t>
  </si>
  <si>
    <t>администратор торгового зала ((В-34)расчетно-кассовая зона)</t>
  </si>
  <si>
    <t>О-00027312</t>
  </si>
  <si>
    <t>Джоджуа Ольга Тарасівна</t>
  </si>
  <si>
    <t>09.11.2015</t>
  </si>
  <si>
    <t>О-00031524</t>
  </si>
  <si>
    <t>Диннік Ірина Вікторівна</t>
  </si>
  <si>
    <t>О-00028464</t>
  </si>
  <si>
    <t>Дудник Анастасія Павлівна</t>
  </si>
  <si>
    <t>кассир торгового зала ((В-34)расчетно-кассовая зона)</t>
  </si>
  <si>
    <t>О-00030950</t>
  </si>
  <si>
    <t>Кулакова (Телегуз) Тетяна Вікторівна</t>
  </si>
  <si>
    <t>22.11.2016</t>
  </si>
  <si>
    <t>О-00030436</t>
  </si>
  <si>
    <t>Лигирда Світлана Вікторівна</t>
  </si>
  <si>
    <t>О-00016999</t>
  </si>
  <si>
    <t>Постоловская Наталія Георгіївна</t>
  </si>
  <si>
    <t>Поцелуйко Інга Володимирівна</t>
  </si>
  <si>
    <t>О-00027535</t>
  </si>
  <si>
    <t>Снітковська Таїса Василівна</t>
  </si>
  <si>
    <t>20.11.2015</t>
  </si>
  <si>
    <t>О-00031517</t>
  </si>
  <si>
    <t>Томчук Євгенія Володимирівна</t>
  </si>
  <si>
    <t>О-00018147</t>
  </si>
  <si>
    <t>Федосєєва Оксана Броніславівна</t>
  </si>
  <si>
    <t>ОМ-0001027</t>
  </si>
  <si>
    <t>Федчик Ілона Олександрівна</t>
  </si>
  <si>
    <t>О-00030305</t>
  </si>
  <si>
    <t>Філатова Катерина Станіславівна</t>
  </si>
  <si>
    <t>О-00016967</t>
  </si>
  <si>
    <t>Чебишева Олена Станіславівна</t>
  </si>
  <si>
    <t>(В-34)склад</t>
  </si>
  <si>
    <t>ОМ-0003439</t>
  </si>
  <si>
    <t>Антончик Євгеній Олександрович</t>
  </si>
  <si>
    <t>кладовщик по приему товара 3 категории ((В-34)склад)</t>
  </si>
  <si>
    <t>О-00025802</t>
  </si>
  <si>
    <t>Івченко Єгор Анатолійович</t>
  </si>
  <si>
    <t>грузчик 2 категории ((В-34)склад)</t>
  </si>
  <si>
    <t>ОМ-0003213</t>
  </si>
  <si>
    <t>Коваль Максим Леонідович</t>
  </si>
  <si>
    <t>грузчик 3 категории ((В-34)склад)</t>
  </si>
  <si>
    <t>ОМ-0001875</t>
  </si>
  <si>
    <t xml:space="preserve">Пампуша Дмитро Олегович </t>
  </si>
  <si>
    <t>27.06.2017</t>
  </si>
  <si>
    <t>О-00023238</t>
  </si>
  <si>
    <t>Снітковська Олександра Олександрівна</t>
  </si>
  <si>
    <t>(В-34)торговый зал</t>
  </si>
  <si>
    <t>О-00028425</t>
  </si>
  <si>
    <t>Власенко Валентина Вікторівна</t>
  </si>
  <si>
    <t>продавец продовольственных товаров 3 категории ((В-34)торговый зал)</t>
  </si>
  <si>
    <t>10.02.2016</t>
  </si>
  <si>
    <t>О-00016954</t>
  </si>
  <si>
    <t>Ільїна Валентина Станіславівна</t>
  </si>
  <si>
    <t>продавец продовольственных товаров ((В-34)торговый зал)</t>
  </si>
  <si>
    <t>01.03.2013</t>
  </si>
  <si>
    <t>О-00026387</t>
  </si>
  <si>
    <t>Калінка Людмила Василівна</t>
  </si>
  <si>
    <t>О-00018118</t>
  </si>
  <si>
    <t>Куделя Елена Васильевна</t>
  </si>
  <si>
    <t>19.09.2013</t>
  </si>
  <si>
    <t>О-00017135</t>
  </si>
  <si>
    <t>Прудник Марина Михайлівна</t>
  </si>
  <si>
    <t>04.04.2013</t>
  </si>
  <si>
    <t>(В-34)управление</t>
  </si>
  <si>
    <t>О-00028068</t>
  </si>
  <si>
    <t>Ступак Людмила Станіславівна</t>
  </si>
  <si>
    <t>(В-34)хозяйственная часть</t>
  </si>
  <si>
    <t>ОМ-0002853</t>
  </si>
  <si>
    <t>Бутейко Лідія Миколаївна</t>
  </si>
  <si>
    <t>уборщик служебных помещений ((В-34)хозяйственная часть)</t>
  </si>
  <si>
    <t>О-00024522</t>
  </si>
  <si>
    <t>Федькович Віктор Геннадійович</t>
  </si>
  <si>
    <t>ОМ-0001526</t>
  </si>
  <si>
    <t>Хоменко Алла Борисівна</t>
  </si>
  <si>
    <t>(В-34)цех по выпечке хлебобулочных изделий</t>
  </si>
  <si>
    <t>О-00032228</t>
  </si>
  <si>
    <t>Бабчак Ольга Ігорівна</t>
  </si>
  <si>
    <t>О-00017418</t>
  </si>
  <si>
    <t>Ковальова Тетяна Миколаївна</t>
  </si>
  <si>
    <t>О-00016952</t>
  </si>
  <si>
    <t>Устименко Вікторія Володимирівна</t>
  </si>
  <si>
    <t>пекарь 5 разряда* ((В-34)цех по выпечке хлебобулочных изделий)</t>
  </si>
  <si>
    <t>(В-35)кулинарный цех</t>
  </si>
  <si>
    <t>О-00027040</t>
  </si>
  <si>
    <t>Василенко (Аушева) Наталія Олександрівна</t>
  </si>
  <si>
    <t>повар 3 разряда* ((В-35)кулинарный цех)</t>
  </si>
  <si>
    <t>ОМ-0001776</t>
  </si>
  <si>
    <t>Говаль Крістіна Олександрівна</t>
  </si>
  <si>
    <t>продавец продовольственных товаров 3 категории ((В-35)кулинарный цех)</t>
  </si>
  <si>
    <t>О-00018621</t>
  </si>
  <si>
    <t>Копченко Ігор Олександрович</t>
  </si>
  <si>
    <t>бригадир производственной бригады* ((В-35)кулинарный цех)</t>
  </si>
  <si>
    <t>О-00023884</t>
  </si>
  <si>
    <t>Кудря Людмила Вікторівна</t>
  </si>
  <si>
    <t>повар 5 разряда* ((В-35)кулинарный цех)</t>
  </si>
  <si>
    <t>О-00018910</t>
  </si>
  <si>
    <t>Матченко Анна Сергіївна</t>
  </si>
  <si>
    <t>16.01.2014</t>
  </si>
  <si>
    <t>ОМ-0000291</t>
  </si>
  <si>
    <t>Пахутін Антон Андрійович</t>
  </si>
  <si>
    <t>ОМ-0003023</t>
  </si>
  <si>
    <t>Петрочкова Лілія Миколаївна</t>
  </si>
  <si>
    <t>повар 4 разряда ((В-35)кулинарный цех)</t>
  </si>
  <si>
    <t>ОМ-0000931</t>
  </si>
  <si>
    <t>Плиска Марина Володимирівна</t>
  </si>
  <si>
    <t>О-00019506</t>
  </si>
  <si>
    <t>Сап`янова Валентина Анатоліївна</t>
  </si>
  <si>
    <t>06.03.2014</t>
  </si>
  <si>
    <t>О-00026520</t>
  </si>
  <si>
    <t>Скорік Анжеліка Олександрівна</t>
  </si>
  <si>
    <t>27.08.2015</t>
  </si>
  <si>
    <t>О-00010323</t>
  </si>
  <si>
    <t>Соловйова Ольга Митрофанівна</t>
  </si>
  <si>
    <t>17.11.2010</t>
  </si>
  <si>
    <t>(В-35)молочный отдел</t>
  </si>
  <si>
    <t>О-00013622</t>
  </si>
  <si>
    <t>Аннєнко Ольга Володимирівна</t>
  </si>
  <si>
    <t>О-00030035</t>
  </si>
  <si>
    <t>Межибовський Даніель Якович</t>
  </si>
  <si>
    <t>продавец продовольственных товаров 3 категории ((В-35)молочный отдел)</t>
  </si>
  <si>
    <t>О-00018921</t>
  </si>
  <si>
    <t>Редька Євгенія Костянтинівна</t>
  </si>
  <si>
    <t>(В-35)овощной отдел</t>
  </si>
  <si>
    <t>О-00018883</t>
  </si>
  <si>
    <t>Коропець Олег Володимирович</t>
  </si>
  <si>
    <t>продавец продовольственных товаров 2 категории ((В-35)овощной отдел)</t>
  </si>
  <si>
    <t>ОМ-0003015</t>
  </si>
  <si>
    <t>Кулик Євгеній Олександрович</t>
  </si>
  <si>
    <t>О-00022955</t>
  </si>
  <si>
    <t>Слесаренко Олександр Максимович</t>
  </si>
  <si>
    <t>бригадир продавцов продовольственных товаров 2 категории ((В-35)овощной отдел)</t>
  </si>
  <si>
    <t>03.11.2014</t>
  </si>
  <si>
    <t>ОМ-0001704</t>
  </si>
  <si>
    <t>Суханова Євгенія Геннадіївна</t>
  </si>
  <si>
    <t>продавец продовольственных товаров 3 категории ((В-35)овощной отдел)</t>
  </si>
  <si>
    <t>(В-35)отдел безопасности</t>
  </si>
  <si>
    <t>ОМ-0000427</t>
  </si>
  <si>
    <t>Горецький Сергій Костянтинович</t>
  </si>
  <si>
    <t>младший инспектор ((В-35)отдел безопасности)</t>
  </si>
  <si>
    <t>ОМ-0002884</t>
  </si>
  <si>
    <t>Жемеров Андрій Геннадійович</t>
  </si>
  <si>
    <t>охоронник ((В-35)отдел безопасности)</t>
  </si>
  <si>
    <t>О-00031737</t>
  </si>
  <si>
    <t>Кадиков Андрій Володимирович</t>
  </si>
  <si>
    <t>05.01.2017</t>
  </si>
  <si>
    <t>ОМ-0002484</t>
  </si>
  <si>
    <t>Шкода Олег Ігорович</t>
  </si>
  <si>
    <t>старший охранник ((В-35)отдел безопасности)</t>
  </si>
  <si>
    <t>О-00031742</t>
  </si>
  <si>
    <t>Шлапак Євген Віталійович</t>
  </si>
  <si>
    <t>(В-35)отдел гастрономии</t>
  </si>
  <si>
    <t>О-00029436</t>
  </si>
  <si>
    <t>Воєводіна Ольга Михайлівна</t>
  </si>
  <si>
    <t>(В-35)отдел кондитерских изделий</t>
  </si>
  <si>
    <t>О-00027941</t>
  </si>
  <si>
    <t>Пятниця Наталя Володимирівна</t>
  </si>
  <si>
    <t>продавец продовольственных товаров 2 категории ((В-35)отдел кондитерских изделий)</t>
  </si>
  <si>
    <t>16.12.2015</t>
  </si>
  <si>
    <t>(В-35)отдел напитков</t>
  </si>
  <si>
    <t>ОМ-0002988</t>
  </si>
  <si>
    <t>Волошин Олександр Віталійович</t>
  </si>
  <si>
    <t>продавец продовольственных товаров 3 категории ((В-35)отдел напитков)</t>
  </si>
  <si>
    <t>О-00028813</t>
  </si>
  <si>
    <t>Курносенко Світлана Іллівна</t>
  </si>
  <si>
    <t>продавец продовольственных товаров 2 категории ((В-35)отдел напитков)</t>
  </si>
  <si>
    <t>(В-35)отдел непродовольственных товаров</t>
  </si>
  <si>
    <t>продавец непродовольственных товаров 3 категории ((В-35)отдел непродовольственных товаров)</t>
  </si>
  <si>
    <t>(В-35)расчетно-кассовая зона</t>
  </si>
  <si>
    <t>ОМ-0002889</t>
  </si>
  <si>
    <t xml:space="preserve">Барабаш Валентин Валентинович </t>
  </si>
  <si>
    <t>кассир торгового зала ((В-35)расчетно-кассовая зона)</t>
  </si>
  <si>
    <t>ОМ-0001675</t>
  </si>
  <si>
    <t>БАРАБАШ ІННА СЕРГІЇВНА</t>
  </si>
  <si>
    <t>О-00031408</t>
  </si>
  <si>
    <t>БЄЛІКОВ СЕРГІЙ ОЛЕКСАНДРОВИЧ</t>
  </si>
  <si>
    <t>заместитель управляющего магазином по кассовой зоне ((В-35)расчетно-кассовая зона)</t>
  </si>
  <si>
    <t>ОМ-0000902</t>
  </si>
  <si>
    <t>Голівода Інна Ігорівна</t>
  </si>
  <si>
    <t>О-00027126</t>
  </si>
  <si>
    <t>Гуржий Яна Олегівна</t>
  </si>
  <si>
    <t>старший кассир торгового зала ((В-35)расчетно-кассовая зона)</t>
  </si>
  <si>
    <t>24.10.2015</t>
  </si>
  <si>
    <t>О-00030978</t>
  </si>
  <si>
    <t>Демидченко Людмила Іванівна</t>
  </si>
  <si>
    <t>ОМ-0000362</t>
  </si>
  <si>
    <t>Ільків Марія Василівна</t>
  </si>
  <si>
    <t>ОМ-0001184</t>
  </si>
  <si>
    <t>Коломоєць Сніжана Олександрівна</t>
  </si>
  <si>
    <t>ОМ-0000633</t>
  </si>
  <si>
    <t>Компанієць Олександра Олександрівна</t>
  </si>
  <si>
    <t>О-00027026</t>
  </si>
  <si>
    <t>Кордін Дмитро Вадимович</t>
  </si>
  <si>
    <t>О-00023909</t>
  </si>
  <si>
    <t>Кюрчук Світлана Ігорівна</t>
  </si>
  <si>
    <t>ОМ-0002763</t>
  </si>
  <si>
    <t>ЛОЙКО РУСЛАНА ІВАНІВНА</t>
  </si>
  <si>
    <t>О-00005727</t>
  </si>
  <si>
    <t>Міненко Оксана Миколаївна</t>
  </si>
  <si>
    <t>20.05.2008</t>
  </si>
  <si>
    <t>О-00031233</t>
  </si>
  <si>
    <t>Площенко Юлія Володимирівна</t>
  </si>
  <si>
    <t>О-00030709</t>
  </si>
  <si>
    <t>Ророт Анастасія Вікторівна</t>
  </si>
  <si>
    <t>О-00031533</t>
  </si>
  <si>
    <t>Шкода (Дьяченко) Ірина Вікторівна</t>
  </si>
  <si>
    <t>(В-35)рыбный отдел</t>
  </si>
  <si>
    <t>О-00029736</t>
  </si>
  <si>
    <t>Бегас Алла Вікторівна</t>
  </si>
  <si>
    <t>бригадир продавцов продовольственных товаров 2 категории ((В-35)рыбный отдел)</t>
  </si>
  <si>
    <t>ОМ-0000990</t>
  </si>
  <si>
    <t>Зуєнко Людмила Михайлівна</t>
  </si>
  <si>
    <t>продавец продовольственных товаров 3 категории ((В-35)рыбный отдел)</t>
  </si>
  <si>
    <t>(В-35)сектор зоны скоропорта</t>
  </si>
  <si>
    <t>О-00023193</t>
  </si>
  <si>
    <t>Піскунов Валерій Володимирович</t>
  </si>
  <si>
    <t>(В-35)сектор стеллажной зоны</t>
  </si>
  <si>
    <t>О-00002669</t>
  </si>
  <si>
    <t>Шереметьєва Оксана Леонідівна</t>
  </si>
  <si>
    <t>(В-35)склад</t>
  </si>
  <si>
    <t>О-00024374</t>
  </si>
  <si>
    <t>Боженко Геннадій Вікторович</t>
  </si>
  <si>
    <t>грузчик 2 категории ((В-35)склад)</t>
  </si>
  <si>
    <t>О-00025647</t>
  </si>
  <si>
    <t>Бундич Олена Анатоліївна</t>
  </si>
  <si>
    <t>кладовщик по приему товара 2 категории ((В-35)склад)</t>
  </si>
  <si>
    <t>ОМ-0001815</t>
  </si>
  <si>
    <t>Вакуленко Владислав Олександрович</t>
  </si>
  <si>
    <t>грузчик 3 категории ((В-35)склад)</t>
  </si>
  <si>
    <t>21.06.2017</t>
  </si>
  <si>
    <t>О-00024334</t>
  </si>
  <si>
    <t>Сергеєва Юлія Миколаївна</t>
  </si>
  <si>
    <t>оператор по вводу данных 2 категории ((В-35)склад)</t>
  </si>
  <si>
    <t>О-00024339</t>
  </si>
  <si>
    <t>Шульга Анна Вікторівна</t>
  </si>
  <si>
    <t>заведующий складом 2 категории ((В-35)склад)</t>
  </si>
  <si>
    <t>(В-35)управление</t>
  </si>
  <si>
    <t>О-00019809</t>
  </si>
  <si>
    <t>Горбуля Інна Олександрівна</t>
  </si>
  <si>
    <t>07.04.2014</t>
  </si>
  <si>
    <t>О-00019984</t>
  </si>
  <si>
    <t>Шапошник Геннадій Олександрович</t>
  </si>
  <si>
    <t>главный инженер ((В-35)управление)</t>
  </si>
  <si>
    <t>16.04.2014</t>
  </si>
  <si>
    <t>(В-35)цех по выпечке хлебобулочных изделий</t>
  </si>
  <si>
    <t>О-00026685</t>
  </si>
  <si>
    <t>Аксьонова Світлана Анатоліївна</t>
  </si>
  <si>
    <t>бригадир производственной бригады* ((В-35)цех по выпечке хлебобулочных изделий)</t>
  </si>
  <si>
    <t>О-00020052</t>
  </si>
  <si>
    <t>Генна Луіза Дмитрівна</t>
  </si>
  <si>
    <t>пекарь 5 разряда* ((В-35)цех по выпечке хлебобулочных изделий)</t>
  </si>
  <si>
    <t>24.04.2014</t>
  </si>
  <si>
    <t>О-00018899</t>
  </si>
  <si>
    <t>Міщенко Вікторія Анатоліївна</t>
  </si>
  <si>
    <t>О-00030778</t>
  </si>
  <si>
    <t>Остапенко Олена Володимирівна</t>
  </si>
  <si>
    <t>О-00018908</t>
  </si>
  <si>
    <t>Покутний Євген Вадимович</t>
  </si>
  <si>
    <t>О-00018897</t>
  </si>
  <si>
    <t>Шиліна Лідія Вікторівна</t>
  </si>
  <si>
    <t>О-00024908</t>
  </si>
  <si>
    <t>Шиш Тетяна Олександрівна</t>
  </si>
  <si>
    <t>(В-35)цех по переработке мяса</t>
  </si>
  <si>
    <t>О-00028546</t>
  </si>
  <si>
    <t>Бусел Наталія Миколаївна</t>
  </si>
  <si>
    <t>18.02.2016</t>
  </si>
  <si>
    <t>обвальщик мяса мастер-класс 3 категории ((В-35)цех по переработке мяса)</t>
  </si>
  <si>
    <t>О-00027565</t>
  </si>
  <si>
    <t>Івко Світлана Андріївна</t>
  </si>
  <si>
    <t>О-00029154</t>
  </si>
  <si>
    <t>Сімашко (Касян) Юлія Василівна</t>
  </si>
  <si>
    <t>О-00022462</t>
  </si>
  <si>
    <t>Червякова Надія Василівна</t>
  </si>
  <si>
    <t>09.10.2014</t>
  </si>
  <si>
    <t>О-00026022</t>
  </si>
  <si>
    <t>Шарий Олександр Володимирович</t>
  </si>
  <si>
    <t>ОМ-0003592</t>
  </si>
  <si>
    <t>Ятел Олександр Якович</t>
  </si>
  <si>
    <t>(В-36)кулинарный цех</t>
  </si>
  <si>
    <t>О-00030830</t>
  </si>
  <si>
    <t>Діхтярьова Валентина Миколаївна</t>
  </si>
  <si>
    <t>бригадир производственной бригады ((В-36)кулинарный цех)</t>
  </si>
  <si>
    <t>О-00019606</t>
  </si>
  <si>
    <t>Жувак Сніжанна Володимирівна</t>
  </si>
  <si>
    <t>ОМ-0001564</t>
  </si>
  <si>
    <t>Круть Юлія Володимирівна</t>
  </si>
  <si>
    <t>О-00022664</t>
  </si>
  <si>
    <t>Мартова Наталія Юріївна</t>
  </si>
  <si>
    <t>16.10.2014</t>
  </si>
  <si>
    <t>О-00022339</t>
  </si>
  <si>
    <t>Ричок Олена Євгенівна</t>
  </si>
  <si>
    <t>23.09.2014</t>
  </si>
  <si>
    <t>(В-36)расчетно-кассовая зона</t>
  </si>
  <si>
    <t>ОМ-0000930</t>
  </si>
  <si>
    <t>Батіщева Ангеліна Сергіївна</t>
  </si>
  <si>
    <t>продавец-консультант ((В-36)расчетно-кассовая зона)</t>
  </si>
  <si>
    <t>ОМ-0003447</t>
  </si>
  <si>
    <t>Головко Аліна Русланівна</t>
  </si>
  <si>
    <t>О-00027336</t>
  </si>
  <si>
    <t>10.11.2015</t>
  </si>
  <si>
    <t>ОМ-0002978</t>
  </si>
  <si>
    <t>Кравцова Олександра Сергіївна</t>
  </si>
  <si>
    <t>О-00027302</t>
  </si>
  <si>
    <t>Лавренова Наталія Володимирівна</t>
  </si>
  <si>
    <t>О-00029905</t>
  </si>
  <si>
    <t>Майборода Ольга Сергіївна</t>
  </si>
  <si>
    <t>ОМ-0003457</t>
  </si>
  <si>
    <t>Махова Оксана Сергіївна</t>
  </si>
  <si>
    <t>О-00019318</t>
  </si>
  <si>
    <t>Олов`яникова Наталя Вікторівна</t>
  </si>
  <si>
    <t>кассир торгового зала ((В-36)расчетно-кассовая зона)</t>
  </si>
  <si>
    <t>25.02.2014</t>
  </si>
  <si>
    <t>администратор торгового зала ((В-36)расчетно-кассовая зона)</t>
  </si>
  <si>
    <t>О-00018924</t>
  </si>
  <si>
    <t>Плужник Євгенія Олександрівна</t>
  </si>
  <si>
    <t>ОМ-0003449</t>
  </si>
  <si>
    <t>Рибиль Ольга Олегівна</t>
  </si>
  <si>
    <t>(В-36)склад</t>
  </si>
  <si>
    <t>грузчик 2 категории ((В-36)склад)</t>
  </si>
  <si>
    <t>ОМ-0003610</t>
  </si>
  <si>
    <t>Бацко Денис Олександрович</t>
  </si>
  <si>
    <t>кладовщик по приему товара 3 категории ((В-36)склад)</t>
  </si>
  <si>
    <t>О-00029826</t>
  </si>
  <si>
    <t>Зінов`єв Андрій Геннадійович</t>
  </si>
  <si>
    <t>старший кладовщик 2 категории ((В-36)склад)</t>
  </si>
  <si>
    <t>грузчик 3 категории ((В-36)склад)</t>
  </si>
  <si>
    <t>ОМ-0001401</t>
  </si>
  <si>
    <t>Сенчаков Олександр Вікторович</t>
  </si>
  <si>
    <t>(В-36)торговый зал</t>
  </si>
  <si>
    <t>ОМ-0000542</t>
  </si>
  <si>
    <t>Головко Ірина Вікторівна</t>
  </si>
  <si>
    <t>продавец продовольственных товаров 2 категории ((В-36)торговый зал)</t>
  </si>
  <si>
    <t>О-00019284</t>
  </si>
  <si>
    <t>Лисиченко Людмила Никифорівна</t>
  </si>
  <si>
    <t>продавец продовольственных товаров 3 категории ((В-36)торговый зал)</t>
  </si>
  <si>
    <t>О-00029020</t>
  </si>
  <si>
    <t>Трегуб Аліна Василівна</t>
  </si>
  <si>
    <t>ОМ-0002871</t>
  </si>
  <si>
    <t>Шекмар Ганна Володимирівна</t>
  </si>
  <si>
    <t>(В-36)управление</t>
  </si>
  <si>
    <t>О-00016456</t>
  </si>
  <si>
    <t>Безпечна Наталя Анатоліївна</t>
  </si>
  <si>
    <t>ОМ-0002713</t>
  </si>
  <si>
    <t>Василенко Марина Олегівна</t>
  </si>
  <si>
    <t>ОМ-0003389</t>
  </si>
  <si>
    <t>Кузякова Ольга Юріївна</t>
  </si>
  <si>
    <t>О-00019742</t>
  </si>
  <si>
    <t>Степанюк Олена Миколаївна</t>
  </si>
  <si>
    <t>(В-36)хозяйственная часть</t>
  </si>
  <si>
    <t>ОМ-0000301</t>
  </si>
  <si>
    <t>Решетило Марина Володимирівна</t>
  </si>
  <si>
    <t>уборщик служебных помещений ((В-36)хозяйственная часть)</t>
  </si>
  <si>
    <t>13.10.2016</t>
  </si>
  <si>
    <t>О-00024652</t>
  </si>
  <si>
    <t>Хруцька Людмила Олексіївна</t>
  </si>
  <si>
    <t>(В-36)цех по выпечке хлебобулочных изделий</t>
  </si>
  <si>
    <t>О-00008904</t>
  </si>
  <si>
    <t>Прокоф`єва Катерина Петрівна</t>
  </si>
  <si>
    <t>17.11.2009</t>
  </si>
  <si>
    <t>О-00020269</t>
  </si>
  <si>
    <t>Семенюк Ірина Вячеславівна</t>
  </si>
  <si>
    <t>О-00021328</t>
  </si>
  <si>
    <t>Соколова Наталія Вячеславівна</t>
  </si>
  <si>
    <t>07.07.2014</t>
  </si>
  <si>
    <t>О-00032099</t>
  </si>
  <si>
    <t>Васильєва Наталія Антонівна</t>
  </si>
  <si>
    <t>О-00024971</t>
  </si>
  <si>
    <t>Лаврьонова Тамара Миколаївна</t>
  </si>
  <si>
    <t>(В-37)расчетно-кассовая зона</t>
  </si>
  <si>
    <t>ОМ-0000725</t>
  </si>
  <si>
    <t>Гірун Дар`я Іванівна</t>
  </si>
  <si>
    <t>продавец-консультант ((В-37)расчетно-кассовая зона)</t>
  </si>
  <si>
    <t>О-00029407</t>
  </si>
  <si>
    <t>Гірун Олена Миколаївна</t>
  </si>
  <si>
    <t>администратор торгового зала ((В-37)расчетно-кассовая зона)</t>
  </si>
  <si>
    <t>24.05.2016</t>
  </si>
  <si>
    <t>Калинич Альона Петрівна</t>
  </si>
  <si>
    <t>ОМ-0003026</t>
  </si>
  <si>
    <t>Капінус Тетяна Михайлівна</t>
  </si>
  <si>
    <t>ОМ-0001232</t>
  </si>
  <si>
    <t xml:space="preserve">Кірпіченкова Ірина Іванівна </t>
  </si>
  <si>
    <t>О-00030376</t>
  </si>
  <si>
    <t>Кравець Олена Вікторівна</t>
  </si>
  <si>
    <t>О-00026082</t>
  </si>
  <si>
    <t>Логачова Людмила Іванівна</t>
  </si>
  <si>
    <t>О-00019363</t>
  </si>
  <si>
    <t>Малєєва Ольга Олександрівна</t>
  </si>
  <si>
    <t>О-00030943</t>
  </si>
  <si>
    <t>Масник Олег Богданович</t>
  </si>
  <si>
    <t>21.11.2016</t>
  </si>
  <si>
    <t>О-00024176</t>
  </si>
  <si>
    <t>Осипенко Марія Георгіївна</t>
  </si>
  <si>
    <t>кассир торгового зала ((В-37)расчетно-кассовая зона)</t>
  </si>
  <si>
    <t>09.02.2015</t>
  </si>
  <si>
    <t>О-00029148</t>
  </si>
  <si>
    <t>Ткачук Максим Олегович</t>
  </si>
  <si>
    <t>О-00028618</t>
  </si>
  <si>
    <t>Фоміна Юлія Юріївна</t>
  </si>
  <si>
    <t>(В-37)склад</t>
  </si>
  <si>
    <t>грузчик 2 категории ((В-37)склад)</t>
  </si>
  <si>
    <t>О-00024362</t>
  </si>
  <si>
    <t>Красьоха Ольга Сергіївна</t>
  </si>
  <si>
    <t>оператор по вводу данных в ЭВМ ((В-37)склад)</t>
  </si>
  <si>
    <t>О-00030965</t>
  </si>
  <si>
    <t>Кузнєцов Олександр Володимирович</t>
  </si>
  <si>
    <t>старший кладовщик 3 категории ((В-37)склад)</t>
  </si>
  <si>
    <t>О-00031082</t>
  </si>
  <si>
    <t>Петренко Сергій Іванович</t>
  </si>
  <si>
    <t>О-00028128</t>
  </si>
  <si>
    <t>Якимащенко Євген Олегович</t>
  </si>
  <si>
    <t>кладовщик по приему товара 2 категории ((В-37)склад)</t>
  </si>
  <si>
    <t>О-00030548</t>
  </si>
  <si>
    <t>Якимащенко Олег Валентинович</t>
  </si>
  <si>
    <t>(В-37)торговый зал</t>
  </si>
  <si>
    <t>18.01.2016</t>
  </si>
  <si>
    <t>О-00026933</t>
  </si>
  <si>
    <t>Горохова Наталя Григорівна</t>
  </si>
  <si>
    <t>продавец продовольственных товаров 2 категории ((В-37)торговый зал)</t>
  </si>
  <si>
    <t>Пікунова Євгенія Гарігіновна</t>
  </si>
  <si>
    <t>продавец продовольственных товаров 3 категории ((В-37)торговый зал)</t>
  </si>
  <si>
    <t>О-00018988</t>
  </si>
  <si>
    <t>Филимонова Олена Анатоліївна</t>
  </si>
  <si>
    <t>продавец продовольственных товаров 1 категории ((В-37)торговый зал)</t>
  </si>
  <si>
    <t>28.01.2014</t>
  </si>
  <si>
    <t>(В-37)управление</t>
  </si>
  <si>
    <t>О-00028248</t>
  </si>
  <si>
    <t>Дрожжа Валентина Василівна</t>
  </si>
  <si>
    <t>О-00023369</t>
  </si>
  <si>
    <t>Худоман Інна Юріївна</t>
  </si>
  <si>
    <t>01.12.2014</t>
  </si>
  <si>
    <t>(В-37)хозяйственная часть</t>
  </si>
  <si>
    <t>уборщик служебных помещений ((В-37)хозяйственная часть)</t>
  </si>
  <si>
    <t>(В-37)цех по выпечке хлебобулочных изделий</t>
  </si>
  <si>
    <t>ОМ-0000839</t>
  </si>
  <si>
    <t>Зотова Тетяна Олександрівна</t>
  </si>
  <si>
    <t>О-00028845</t>
  </si>
  <si>
    <t>Малова Надія Іванівна</t>
  </si>
  <si>
    <t>бригадир производственной бригады* ((В-37)цех по выпечке хлебобулочных изделий)</t>
  </si>
  <si>
    <t>22.03.2016</t>
  </si>
  <si>
    <t>О-00020705</t>
  </si>
  <si>
    <t>Мельникова Надія Вікторівна</t>
  </si>
  <si>
    <t>О-00029120</t>
  </si>
  <si>
    <t>(В-38)кулинарный цех</t>
  </si>
  <si>
    <t>О-00026907</t>
  </si>
  <si>
    <t>Дудка Наталія Іванівна</t>
  </si>
  <si>
    <t>продавец продовольственных товаров ((В-38)кулинарный цех)</t>
  </si>
  <si>
    <t>О-00020698</t>
  </si>
  <si>
    <t>Іщенко Алла Володимирівна</t>
  </si>
  <si>
    <t>бригадир производственной бригады* ((В-38)кулинарный цех)</t>
  </si>
  <si>
    <t>20.05.2014</t>
  </si>
  <si>
    <t>О-00011672</t>
  </si>
  <si>
    <t>Крутоус Наталія Олександрівна</t>
  </si>
  <si>
    <t>повар 4 разряда ((В-38)кулинарный цех)</t>
  </si>
  <si>
    <t>18.10.2011</t>
  </si>
  <si>
    <t>О-00019388</t>
  </si>
  <si>
    <t>Мазуренко Оксана Петрівна</t>
  </si>
  <si>
    <t>27.02.2014</t>
  </si>
  <si>
    <t>ОМ-0002906</t>
  </si>
  <si>
    <t>Начінянна Вікторія Анатоліївна</t>
  </si>
  <si>
    <t>продавец продовольственных товаров 3 категории ((В-38)кулинарный цех)</t>
  </si>
  <si>
    <t>О-00019219</t>
  </si>
  <si>
    <t>Обущенко Олена Валеріївна</t>
  </si>
  <si>
    <t>О-00013085</t>
  </si>
  <si>
    <t>Рябова Юлія Олександрівна</t>
  </si>
  <si>
    <t>17.02.2012</t>
  </si>
  <si>
    <t>ОМ-0002629</t>
  </si>
  <si>
    <t xml:space="preserve">Соляник Ірина Петрівна </t>
  </si>
  <si>
    <t>О-00015334</t>
  </si>
  <si>
    <t>Яриз Галина Вікторівна</t>
  </si>
  <si>
    <t>бригадир производственной бригады ((В-38)кулинарный цех)</t>
  </si>
  <si>
    <t>(В-38)расчетно-кассовая зона</t>
  </si>
  <si>
    <t>О-00030986</t>
  </si>
  <si>
    <t>Бобрик Ольга Михайлівна</t>
  </si>
  <si>
    <t>кассир торгового зала ((В-38)расчетно-кассовая зона)</t>
  </si>
  <si>
    <t>О-00021214</t>
  </si>
  <si>
    <t>Бока Ірина Олександрівна</t>
  </si>
  <si>
    <t>старший кассир торгового зала ((В-38)расчетно-кассовая зона)</t>
  </si>
  <si>
    <t>23.06.2014</t>
  </si>
  <si>
    <t>О-00030490</t>
  </si>
  <si>
    <t>Величкіна Ольга Геннадіївна</t>
  </si>
  <si>
    <t>О-00031436</t>
  </si>
  <si>
    <t>Горбань Ольга Володимирівна</t>
  </si>
  <si>
    <t>О-00025731</t>
  </si>
  <si>
    <t>Громовик Тетяна Олександрівна</t>
  </si>
  <si>
    <t>О-00030131</t>
  </si>
  <si>
    <t>Гурко Наталя Вікторівна</t>
  </si>
  <si>
    <t>19.08.2016</t>
  </si>
  <si>
    <t>ОМ-0002433</t>
  </si>
  <si>
    <t xml:space="preserve">Іванченко Ірина Володимирівна </t>
  </si>
  <si>
    <t>О-00031442</t>
  </si>
  <si>
    <t>Ланіна Ольга Володимирівна</t>
  </si>
  <si>
    <t>О-00026076</t>
  </si>
  <si>
    <t>Левшукова (Сытник) Инна Витальевна</t>
  </si>
  <si>
    <t>18.07.2015</t>
  </si>
  <si>
    <t>О-00026346</t>
  </si>
  <si>
    <t>Литвиненко Заріна Сергіївна</t>
  </si>
  <si>
    <t>13.08.2015</t>
  </si>
  <si>
    <t>О-00031447</t>
  </si>
  <si>
    <t>Маценко Наталія Вікторівна</t>
  </si>
  <si>
    <t>О-00027670</t>
  </si>
  <si>
    <t>Мєньшикова Альона Сергіївна</t>
  </si>
  <si>
    <t>30.11.2015</t>
  </si>
  <si>
    <t>О-00018937</t>
  </si>
  <si>
    <t>Нищета Оксана Володимирівна</t>
  </si>
  <si>
    <t>17.01.2014</t>
  </si>
  <si>
    <t>О-00027347</t>
  </si>
  <si>
    <t>Павлова Тетяна Сергіївна</t>
  </si>
  <si>
    <t>О-00018765</t>
  </si>
  <si>
    <t>Павловська Світлана Ігорівна</t>
  </si>
  <si>
    <t>09.01.2014</t>
  </si>
  <si>
    <t>О-00021981</t>
  </si>
  <si>
    <t>Подорожко Наталія Олександрівна</t>
  </si>
  <si>
    <t>19.08.2014</t>
  </si>
  <si>
    <t>О-00019507</t>
  </si>
  <si>
    <t>Романенко Марія Олександрівна</t>
  </si>
  <si>
    <t>03.03.2014</t>
  </si>
  <si>
    <t>ОМ-0003608</t>
  </si>
  <si>
    <t xml:space="preserve">Тавакалян Евеліна Едуардівна </t>
  </si>
  <si>
    <t>О-00018768</t>
  </si>
  <si>
    <t>Тарковська Олена Володимирівна</t>
  </si>
  <si>
    <t>О-00019739</t>
  </si>
  <si>
    <t>Федоренко Наталія Юріївна</t>
  </si>
  <si>
    <t>26.03.2014</t>
  </si>
  <si>
    <t>ОМ-0001030</t>
  </si>
  <si>
    <t>Четверякова Дар`я Андріївна</t>
  </si>
  <si>
    <t>О-00031449</t>
  </si>
  <si>
    <t>Шахова Анна Геннадіївна</t>
  </si>
  <si>
    <t>(В-38)сектор зоны скоропорта</t>
  </si>
  <si>
    <t>О-00021538</t>
  </si>
  <si>
    <t>Байбуз Тетяна Володимирівна</t>
  </si>
  <si>
    <t>продавец продовольственных товаров 1 категории ((В-38)сектор зоны скоропорта)</t>
  </si>
  <si>
    <t>10.07.2014</t>
  </si>
  <si>
    <t>О-00018769</t>
  </si>
  <si>
    <t>Васільєва Анета Григорівна</t>
  </si>
  <si>
    <t>продавец продовольственных товаров 2 категории ((В-38)сектор зоны скоропорта)</t>
  </si>
  <si>
    <t>О-00025982</t>
  </si>
  <si>
    <t>Деберина Олена Петрівна</t>
  </si>
  <si>
    <t>бригадир продавцов продовольственных товаров 1 категории ((В-38)сектор зоны скоропорта)</t>
  </si>
  <si>
    <t>10.07.2015</t>
  </si>
  <si>
    <t>О-00030244</t>
  </si>
  <si>
    <t>Кандаурова Ольга Євгенівна</t>
  </si>
  <si>
    <t>05.09.2016</t>
  </si>
  <si>
    <t>О-00024838</t>
  </si>
  <si>
    <t>Понизько Людмила Володимирівна</t>
  </si>
  <si>
    <t>О-00026128</t>
  </si>
  <si>
    <t>Сіденко Світлана Андріївна</t>
  </si>
  <si>
    <t>О-00032191</t>
  </si>
  <si>
    <t>Удалова Наталія Вікторівна</t>
  </si>
  <si>
    <t>продавец продовольственных товаров 3 категории ((В-38)сектор зоны скоропорта)</t>
  </si>
  <si>
    <t>17.01.2017</t>
  </si>
  <si>
    <t>О-00030920</t>
  </si>
  <si>
    <t>Шляхтова Наталя Григорівна</t>
  </si>
  <si>
    <t>17.11.2016</t>
  </si>
  <si>
    <t>(В-38)сектор стеллажной зоны</t>
  </si>
  <si>
    <t>О-00027329</t>
  </si>
  <si>
    <t>Асадча Ольга Михайлівна</t>
  </si>
  <si>
    <t>продавец продовольственных товаров 1 категории ((В-38)сектор стеллажной зоны)</t>
  </si>
  <si>
    <t>О-00009850</t>
  </si>
  <si>
    <t>Бутенко Альбіна Миколаївна</t>
  </si>
  <si>
    <t>31.07.2010</t>
  </si>
  <si>
    <t>О-00028115</t>
  </si>
  <si>
    <t>Зінченко Любов Анатоліївна</t>
  </si>
  <si>
    <t>продавец продовольственных товаров 3 категории ((В-38)сектор стеллажной зоны)</t>
  </si>
  <si>
    <t>06.01.2016</t>
  </si>
  <si>
    <t>О-00023915</t>
  </si>
  <si>
    <t>Мазур Євген Миколайович</t>
  </si>
  <si>
    <t>продавец продовольственных товаров 2 категории ((В-38)сектор стеллажной зоны)</t>
  </si>
  <si>
    <t>22.01.2015</t>
  </si>
  <si>
    <t>О-00027732</t>
  </si>
  <si>
    <t>Мазур Олександр Миколайович</t>
  </si>
  <si>
    <t>О-00026237</t>
  </si>
  <si>
    <t>Пудла Оксана Василівна</t>
  </si>
  <si>
    <t>О-00024613</t>
  </si>
  <si>
    <t>Якімчик Світлана Миколаївна</t>
  </si>
  <si>
    <t>(В-38)склад</t>
  </si>
  <si>
    <t>О-00024424</t>
  </si>
  <si>
    <t>Блоха Дмитро Тимофійович</t>
  </si>
  <si>
    <t>грузчик 2 категории ((В-38)склад)</t>
  </si>
  <si>
    <t>ОМ-0002709</t>
  </si>
  <si>
    <t xml:space="preserve">Вахонін Василь Анатолійович </t>
  </si>
  <si>
    <t>О-00024446</t>
  </si>
  <si>
    <t>Куктенко Тетяна Федосівна</t>
  </si>
  <si>
    <t>оператор по вводу данных 1 категории ((В-38)склад)</t>
  </si>
  <si>
    <t>О-00024427</t>
  </si>
  <si>
    <t>Лагодич Віталій Іванович</t>
  </si>
  <si>
    <t>О-00024441</t>
  </si>
  <si>
    <t>Міатов Павло Петрович</t>
  </si>
  <si>
    <t>О-00032095</t>
  </si>
  <si>
    <t>Олійник Петро Володимирович</t>
  </si>
  <si>
    <t>10.01.2017</t>
  </si>
  <si>
    <t>О-00026845</t>
  </si>
  <si>
    <t>Паламарчук Микола Якович</t>
  </si>
  <si>
    <t>грузчик 3 категории ((В-38)склад)</t>
  </si>
  <si>
    <t>О-00031066</t>
  </si>
  <si>
    <t>Підкосов Олександр Вікторович</t>
  </si>
  <si>
    <t>О-00026070</t>
  </si>
  <si>
    <t>Шкуропадський Володимир Олександрович</t>
  </si>
  <si>
    <t>кладовщик по приему товара 2 категории ((В-38)склад)</t>
  </si>
  <si>
    <t>20.07.2015</t>
  </si>
  <si>
    <t>(В-38)управление</t>
  </si>
  <si>
    <t>О-00023518</t>
  </si>
  <si>
    <t>Голдінов Євген Іванович</t>
  </si>
  <si>
    <t>главный инженер ((В-38)управление)</t>
  </si>
  <si>
    <t>О-00019303</t>
  </si>
  <si>
    <t>Есаулова Світлана Миколаївна</t>
  </si>
  <si>
    <t>(В-38)цех по выпечке хлебобулочных изделий</t>
  </si>
  <si>
    <t>О-00018187</t>
  </si>
  <si>
    <t>Борисенко Олена Вікторівна</t>
  </si>
  <si>
    <t>бригадир производственной бригады* ((В-38)цех по выпечке хлебобулочных изделий)</t>
  </si>
  <si>
    <t>О-00025989</t>
  </si>
  <si>
    <t>Дашевський Костянтин Володимирович</t>
  </si>
  <si>
    <t>О-00017807</t>
  </si>
  <si>
    <t>Івашечкіна Валентина Іванівна</t>
  </si>
  <si>
    <t>22.07.2013</t>
  </si>
  <si>
    <t>ОМ-0000317</t>
  </si>
  <si>
    <t>Калініченко Лоріта Миколаївна</t>
  </si>
  <si>
    <t>О-00019257</t>
  </si>
  <si>
    <t>Козачок Яна Сергіївна</t>
  </si>
  <si>
    <t>О-00022675</t>
  </si>
  <si>
    <t>Петрук Антоніна Станіславівна</t>
  </si>
  <si>
    <t>24.10.2014</t>
  </si>
  <si>
    <t>О-00025029</t>
  </si>
  <si>
    <t>Псарьова Лариса Анатоліївна</t>
  </si>
  <si>
    <t>О-00019358</t>
  </si>
  <si>
    <t>Ревзіна Наталія Володимирівна</t>
  </si>
  <si>
    <t>О-00028699</t>
  </si>
  <si>
    <t>Сидоренко Тетяна Ярославівна</t>
  </si>
  <si>
    <t>04.03.2016</t>
  </si>
  <si>
    <t>О-00019352</t>
  </si>
  <si>
    <t>Чабаненко Оксана Сергіївна</t>
  </si>
  <si>
    <t>О-00023360</t>
  </si>
  <si>
    <t>Щербань Вікторія Володимирівна</t>
  </si>
  <si>
    <t>(В-38)цех по переработке мяса</t>
  </si>
  <si>
    <t>ОМ-0003295</t>
  </si>
  <si>
    <t>Баранова Катерина Миколаївна</t>
  </si>
  <si>
    <t>продавец продовольственных товаров 3 категории ((В-38)цех по переработке мяса)</t>
  </si>
  <si>
    <t>О-00018939</t>
  </si>
  <si>
    <t>Євдокимова Наталія Петрівна</t>
  </si>
  <si>
    <t>бригадир производственной бригады ((В-38)цех по переработке мяса)</t>
  </si>
  <si>
    <t>повар 4 разряда ((В-38)цех по переработке мяса)</t>
  </si>
  <si>
    <t>О-00019401</t>
  </si>
  <si>
    <t>Яловий Антон Євгенійович</t>
  </si>
  <si>
    <t>(В-39)кондитерский цех</t>
  </si>
  <si>
    <t>О-00021209</t>
  </si>
  <si>
    <t>Деменко Людмила Володимирівна</t>
  </si>
  <si>
    <t>кондитер 5 разряда* ((В-39)кондитерский цех)</t>
  </si>
  <si>
    <t>О-00017767</t>
  </si>
  <si>
    <t>Кислиця Наталія Вікторівна</t>
  </si>
  <si>
    <t>кондитер-пекарь 5 разряда ((В-39)кондитерский цех)</t>
  </si>
  <si>
    <t>ОМ-0003463</t>
  </si>
  <si>
    <t>Наумова Ольга Русланівна</t>
  </si>
  <si>
    <t>О-00012317</t>
  </si>
  <si>
    <t>Новікова Вікторія Миколаївна</t>
  </si>
  <si>
    <t>кондитер мастер* ((В-39)кондитерский цех)</t>
  </si>
  <si>
    <t>08.12.2011</t>
  </si>
  <si>
    <t>О-00028453</t>
  </si>
  <si>
    <t>Новікова Ганна Олександрівна</t>
  </si>
  <si>
    <t>11.02.2016</t>
  </si>
  <si>
    <t>О-00032108</t>
  </si>
  <si>
    <t>Різоль Олена Євгенівна</t>
  </si>
  <si>
    <t>кондитер 4 разряда* ((В-39)кондитерский цех)</t>
  </si>
  <si>
    <t>О-00030146</t>
  </si>
  <si>
    <t>Сліпко Світлана Сергіївна</t>
  </si>
  <si>
    <t>продавец продовольственных товаров 2 категории ((В-39)кондитерский цех)</t>
  </si>
  <si>
    <t>23.08.2016</t>
  </si>
  <si>
    <t>О-00019064</t>
  </si>
  <si>
    <t>Сойнікова Ірина Іванівна</t>
  </si>
  <si>
    <t>бригадир производственной бригады* ((В-39)кондитерский цех)</t>
  </si>
  <si>
    <t>О-00012411</t>
  </si>
  <si>
    <t>Тандур Оксана Віталіївна</t>
  </si>
  <si>
    <t>12.12.2011</t>
  </si>
  <si>
    <t>О-00002859</t>
  </si>
  <si>
    <t>Филимоненко Олена Василівна</t>
  </si>
  <si>
    <t>(В-39)кулинарный цех</t>
  </si>
  <si>
    <t>О-00018793</t>
  </si>
  <si>
    <t>Данельська Ганна Костянтинівна</t>
  </si>
  <si>
    <t>повар 4 разряда* ((В-39)кулинарный цех)</t>
  </si>
  <si>
    <t>08.01.2014</t>
  </si>
  <si>
    <t>О-00018795</t>
  </si>
  <si>
    <t>Литвиненко (Самокіша) Ірина Володимирівна</t>
  </si>
  <si>
    <t>повар 5 разряда* ((В-39)кулинарный цех)</t>
  </si>
  <si>
    <t>О-00019758</t>
  </si>
  <si>
    <t>Михайлець Інна Володимирівна</t>
  </si>
  <si>
    <t>бригадир производственной бригады ((В-39)кулинарный цех)</t>
  </si>
  <si>
    <t>ОМ-0003620</t>
  </si>
  <si>
    <t>Онищенко Вікторія Валеріївна</t>
  </si>
  <si>
    <t>продавец продовольственных товаров 3 категории ((В-39)кулинарный цех)</t>
  </si>
  <si>
    <t>О-00031298</t>
  </si>
  <si>
    <t>Ринська Оксана Володимирівна</t>
  </si>
  <si>
    <t>О-00018791</t>
  </si>
  <si>
    <t>Федотова Гелена Юріївна</t>
  </si>
  <si>
    <t>О-00025549</t>
  </si>
  <si>
    <t>Хмара Ганна Яківна</t>
  </si>
  <si>
    <t>О-00030289</t>
  </si>
  <si>
    <t>Язиковська Алла Василівна</t>
  </si>
  <si>
    <t>(В-39)молочный отдел</t>
  </si>
  <si>
    <t>продавец продовольственных товаров 2 категории ((В-39)молочный отдел)</t>
  </si>
  <si>
    <t>О-00026452</t>
  </si>
  <si>
    <t>Тріфанова Тетяна Миколаївна</t>
  </si>
  <si>
    <t>(В-39)овощной отдел</t>
  </si>
  <si>
    <t>О-00026700</t>
  </si>
  <si>
    <t>Борищук Олена Анатоліївна</t>
  </si>
  <si>
    <t>бригадир продавцов продовольственных товаров 2 категории ((В-39)овощной отдел)</t>
  </si>
  <si>
    <t>ОМ-0000473</t>
  </si>
  <si>
    <t>Соломянний Яків Васильович</t>
  </si>
  <si>
    <t>(В-39)отдел безопасности</t>
  </si>
  <si>
    <t>ОМ-0003593</t>
  </si>
  <si>
    <t>Ароян Артем Давитович</t>
  </si>
  <si>
    <t>охоронник ((В-39)отдел безопасности)</t>
  </si>
  <si>
    <t>заместитель начальника отдела ((В-39)отдел безопасности)</t>
  </si>
  <si>
    <t>О-00031752</t>
  </si>
  <si>
    <t>Винокурова Ганна Анатоліївна</t>
  </si>
  <si>
    <t>младший инспектор ((В-39)отдел безопасности)</t>
  </si>
  <si>
    <t>старший охранник ((В-39)отдел безопасности)</t>
  </si>
  <si>
    <t>ОМ-0001549</t>
  </si>
  <si>
    <t>Закопай Микола Борисович</t>
  </si>
  <si>
    <t>ОМ-0002465</t>
  </si>
  <si>
    <t>Левченко Юрій Вікторович</t>
  </si>
  <si>
    <t>ОМ-0001631</t>
  </si>
  <si>
    <t>Мартошенко Едуард Павлович</t>
  </si>
  <si>
    <t>07.06.2017</t>
  </si>
  <si>
    <t>(В-39)отдел гастрономии</t>
  </si>
  <si>
    <t>О-00029144</t>
  </si>
  <si>
    <t>Драган Наталія Вікторівна</t>
  </si>
  <si>
    <t>продавец продовольственных товаров 1 категории ((В-39)отдел гастрономии)</t>
  </si>
  <si>
    <t>О-00023593</t>
  </si>
  <si>
    <t>Калашник Яна Юрьевна</t>
  </si>
  <si>
    <t>продавец продовольственных товаров ((В-39)отдел гастрономии)</t>
  </si>
  <si>
    <t>23.12.2014</t>
  </si>
  <si>
    <t>О-00028412</t>
  </si>
  <si>
    <t>Руденко Катерина Володимирівна</t>
  </si>
  <si>
    <t>бригадир продавцов продовольственных товаров 1 категории ((В-39)отдел гастрономии)</t>
  </si>
  <si>
    <t>08.02.2016</t>
  </si>
  <si>
    <t>О-00018802</t>
  </si>
  <si>
    <t>Сімон Наталія Вікторівна</t>
  </si>
  <si>
    <t>продавец продовольственных товаров 2 категории ((В-39)отдел гастрономии)</t>
  </si>
  <si>
    <t>(В-39)отдел кондитерских изделий</t>
  </si>
  <si>
    <t>О-00020300</t>
  </si>
  <si>
    <t>Комарова Світлана Анатоліївна</t>
  </si>
  <si>
    <t>бригадир продавцов продовольственных товаров 1 категории ((В-39)отдел кондитерских изделий)</t>
  </si>
  <si>
    <t>продавец продовольственных товаров 3 категории ((В-39)отдел кондитерских изделий)</t>
  </si>
  <si>
    <t>О-00030658</t>
  </si>
  <si>
    <t>Фірсов Михайло Михайлович</t>
  </si>
  <si>
    <t>продавец продовольственных товаров 2 категории ((В-39)отдел кондитерских изделий)</t>
  </si>
  <si>
    <t>О-00018805</t>
  </si>
  <si>
    <t>Шведова Вікторія Миколаївна</t>
  </si>
  <si>
    <t>продавец продовольственных товаров 1 категории ((В-39)отдел кондитерских изделий)</t>
  </si>
  <si>
    <t>(В-39)отдел напитков</t>
  </si>
  <si>
    <t>О-00021497</t>
  </si>
  <si>
    <t>Байраченко Надія Миколаївна</t>
  </si>
  <si>
    <t>бригадир продавцов продовольственных товаров 1 категории ((В-39)отдел напитков)</t>
  </si>
  <si>
    <t>11.07.2014</t>
  </si>
  <si>
    <t>ОМ-0003350</t>
  </si>
  <si>
    <t>Борищук Вікторія Анатоліївна</t>
  </si>
  <si>
    <t>продавец продовольственных товаров 3 категории ((В-39)отдел напитков)</t>
  </si>
  <si>
    <t>(В-39)отдел непродовольственных товаров</t>
  </si>
  <si>
    <t>ОМ-0003078</t>
  </si>
  <si>
    <t>Булах Вікторія Іванівна</t>
  </si>
  <si>
    <t>продавец непродовольственных товаров 2 категории ((В-39)отдел непродовольственных товаров)</t>
  </si>
  <si>
    <t>ОМ-0001761</t>
  </si>
  <si>
    <t>Леонова Оксана Юріївна</t>
  </si>
  <si>
    <t>(В-39)расчетно-кассовая зона</t>
  </si>
  <si>
    <t>ОМ-0001721</t>
  </si>
  <si>
    <t>Балакішиєва Севіндж Вагіфівна</t>
  </si>
  <si>
    <t>старший кассир торгового зала ((В-39)расчетно-кассовая зона)</t>
  </si>
  <si>
    <t>ОМ-0003104</t>
  </si>
  <si>
    <t>БЄЛЯЄВА АЛЬОНА МИКИТІВНА</t>
  </si>
  <si>
    <t>кассир торгового зала ((В-39)расчетно-кассовая зона)</t>
  </si>
  <si>
    <t>О-00030128</t>
  </si>
  <si>
    <t>Бодня Олександра Олександрівна</t>
  </si>
  <si>
    <t>О-00019572</t>
  </si>
  <si>
    <t>Бондаренко Ольга Вікторівна</t>
  </si>
  <si>
    <t>11.03.2014</t>
  </si>
  <si>
    <t>ОМ-0000846</t>
  </si>
  <si>
    <t>Ватаман Ауріка Юріївна</t>
  </si>
  <si>
    <t>ОМ-0003195</t>
  </si>
  <si>
    <t>Волощук Юлія Сергіївна</t>
  </si>
  <si>
    <t>ОМ-0002897</t>
  </si>
  <si>
    <t>ЖУЧЕНКО НАДІЯ ВОЛОДИМИРІВНА</t>
  </si>
  <si>
    <t>ОМ-0000803</t>
  </si>
  <si>
    <t>Корж Олена Олександрівна</t>
  </si>
  <si>
    <t>ОМ-0003453</t>
  </si>
  <si>
    <t>Манько Світлана Миколаївна</t>
  </si>
  <si>
    <t>подсобный рабочий (сборщик тележек) ((В-39)расчетно-кассовая зона)</t>
  </si>
  <si>
    <t>О-00019067</t>
  </si>
  <si>
    <t>Підгайна Ірина Володимирівна</t>
  </si>
  <si>
    <t>О-00019210</t>
  </si>
  <si>
    <t>О-00019593</t>
  </si>
  <si>
    <t>Роменська Катерина Сергіївна</t>
  </si>
  <si>
    <t>О-00025725</t>
  </si>
  <si>
    <t>Рудь Крістіна Іванівна</t>
  </si>
  <si>
    <t>администратор торгового зала ((В-39)расчетно-кассовая зона)</t>
  </si>
  <si>
    <t>ОМ-0003240</t>
  </si>
  <si>
    <t>Рязанцева Санія Халмурадівна</t>
  </si>
  <si>
    <t>ОМ-0000799</t>
  </si>
  <si>
    <t>Сухенко Альбіна Миколаївна</t>
  </si>
  <si>
    <t>О-00030032</t>
  </si>
  <si>
    <t>Хруцька Олена Ігорівна</t>
  </si>
  <si>
    <t>05.08.2016</t>
  </si>
  <si>
    <t>О-00019588</t>
  </si>
  <si>
    <t>Чуба Оксана Михайлівна</t>
  </si>
  <si>
    <t>12.03.2014</t>
  </si>
  <si>
    <t>(В-39)рыбный отдел</t>
  </si>
  <si>
    <t>ОМ-0001330</t>
  </si>
  <si>
    <t>Гоголь Валентина Василівна</t>
  </si>
  <si>
    <t>О-00027898</t>
  </si>
  <si>
    <t>Заядна Наталья Николаевна</t>
  </si>
  <si>
    <t>продавец продовольственных товаров ((В-39)рыбный отдел)</t>
  </si>
  <si>
    <t>продавец продовольственных товаров 3 категории ((В-39)рыбный отдел)</t>
  </si>
  <si>
    <t>О-00020017</t>
  </si>
  <si>
    <t>Страутіньш Єліна Русланівна</t>
  </si>
  <si>
    <t>О-00030921</t>
  </si>
  <si>
    <t>Шинкарьова Оксана Анатоліївна</t>
  </si>
  <si>
    <t>обработчик рыбы 2 категории ((В-39)рыбный отдел)</t>
  </si>
  <si>
    <t>(В-39)сектор зоны скоропорта</t>
  </si>
  <si>
    <t>О-00029342</t>
  </si>
  <si>
    <t>Савченко Вікторія Григорівна</t>
  </si>
  <si>
    <t>(В-39)сектор зоны фреш</t>
  </si>
  <si>
    <t>О-00017882</t>
  </si>
  <si>
    <t>Сидоренко Лада Рамізовна</t>
  </si>
  <si>
    <t>(В-39)сектор стеллажной зоны</t>
  </si>
  <si>
    <t>О-00027566</t>
  </si>
  <si>
    <t>Тупалова Олена Миколаївна</t>
  </si>
  <si>
    <t>(В-39)склад</t>
  </si>
  <si>
    <t>О-00024472</t>
  </si>
  <si>
    <t>Завгородня Ірина Євгенівна</t>
  </si>
  <si>
    <t>оператор по вводу данных 1 категории ((В-39)склад)</t>
  </si>
  <si>
    <t>О-00032117</t>
  </si>
  <si>
    <t>Кравчук Олексій Вікторович</t>
  </si>
  <si>
    <t>кладовщик по приему товара 2 категории ((В-39)склад)</t>
  </si>
  <si>
    <t>ОМ-0000505</t>
  </si>
  <si>
    <t>Легкий Сергій Анатолійович</t>
  </si>
  <si>
    <t>грузчик 1 категории ((В-39)склад)</t>
  </si>
  <si>
    <t>О-00024497</t>
  </si>
  <si>
    <t>Руденко Олександр Миколайович</t>
  </si>
  <si>
    <t>О-00025940</t>
  </si>
  <si>
    <t>Симонов Сергій Вадимович</t>
  </si>
  <si>
    <t>09.07.2015</t>
  </si>
  <si>
    <t>О-00029953</t>
  </si>
  <si>
    <t>Скороход Сергій Якович</t>
  </si>
  <si>
    <t>грузчик 2 категории ((В-39)склад)</t>
  </si>
  <si>
    <t>(В-39)управление</t>
  </si>
  <si>
    <t>ОМ-0003399</t>
  </si>
  <si>
    <t>Акименко Олександр Анатолійович</t>
  </si>
  <si>
    <t>главный инженер ((В-39)управление)</t>
  </si>
  <si>
    <t>О-00019618</t>
  </si>
  <si>
    <t>Драган Ольга Володимирівна</t>
  </si>
  <si>
    <t>О-00030480</t>
  </si>
  <si>
    <t>Толмачова Анастасія Олександрівна</t>
  </si>
  <si>
    <t>менеджер по персоналу ((В-39)управление)</t>
  </si>
  <si>
    <t>О-00030288</t>
  </si>
  <si>
    <t>Шатило Катерина Валеріївна</t>
  </si>
  <si>
    <t>инспектор по инвентаризации 1 категории ((В-39)управление)</t>
  </si>
  <si>
    <t>(В-39)цех по выпечке хлебобулочных изделий</t>
  </si>
  <si>
    <t>О-00018755</t>
  </si>
  <si>
    <t>Бабенко Надія Миколаївна</t>
  </si>
  <si>
    <t>пекарь 6 разряда* ((В-39)цех по выпечке хлебобулочных изделий)</t>
  </si>
  <si>
    <t>О-00022423</t>
  </si>
  <si>
    <t>Жарко Ольга Миколаївна</t>
  </si>
  <si>
    <t>пекарь 5 разряда* ((В-39)цех по выпечке хлебобулочных изделий)</t>
  </si>
  <si>
    <t>бригадир производственной бригады ((В-39)цех по выпечке хлебобулочных изделий)</t>
  </si>
  <si>
    <t>О-00019082</t>
  </si>
  <si>
    <t>Ізотова Наталія Вікторівна</t>
  </si>
  <si>
    <t>бригадир производственной бригады* ((В-39)цех по выпечке хлебобулочных изделий)</t>
  </si>
  <si>
    <t>04.02.2014</t>
  </si>
  <si>
    <t>ОМ-0001669</t>
  </si>
  <si>
    <t>Краснова Людмила Григорівна</t>
  </si>
  <si>
    <t>продавец продовольственных товаров 2 категории ((В-39)цех по выпечке хлебобулочных изделий)</t>
  </si>
  <si>
    <t>27.07.2016</t>
  </si>
  <si>
    <t>О-00021210</t>
  </si>
  <si>
    <t>Малашенко Валентина Іванівна</t>
  </si>
  <si>
    <t>ОМ-0000320</t>
  </si>
  <si>
    <t>Мовчанова Кристина Валеріївна</t>
  </si>
  <si>
    <t>О-00018786</t>
  </si>
  <si>
    <t>Подлінева Валентина Михайлівна</t>
  </si>
  <si>
    <t>О-00027331</t>
  </si>
  <si>
    <t>Саволюк Борис Володимирович</t>
  </si>
  <si>
    <t>О-00029227</t>
  </si>
  <si>
    <t>Ткаченко Анастасія Геннадіївна</t>
  </si>
  <si>
    <t>06.05.2016</t>
  </si>
  <si>
    <t>О-00018775</t>
  </si>
  <si>
    <t>Фесенко Лілія Юріївна</t>
  </si>
  <si>
    <t>(В-39)цех по переработке мяса</t>
  </si>
  <si>
    <t>ОМ-0003441</t>
  </si>
  <si>
    <t>Леушкіна Валентина Олексіївна</t>
  </si>
  <si>
    <t>продавец продовольственных товаров 3 категории ((В-39)цех по переработке мяса)</t>
  </si>
  <si>
    <t>О-00020695</t>
  </si>
  <si>
    <t>Лозицька Ірина Петрівна</t>
  </si>
  <si>
    <t>повар 4 разряда* ((В-39)цех по переработке мяса)</t>
  </si>
  <si>
    <t>21.05.2014</t>
  </si>
  <si>
    <t>О-00030217</t>
  </si>
  <si>
    <t>Недвига Надія Володимирівна</t>
  </si>
  <si>
    <t>продавец продовольственных товаров 2 категории ((В-39)цех по переработке мяса)</t>
  </si>
  <si>
    <t>О-00032329</t>
  </si>
  <si>
    <t>Родіков Віталій Олександрович</t>
  </si>
  <si>
    <t>обвальщик мяса мастер-класс 2 категории ((В-39)цех по переработке мяса)</t>
  </si>
  <si>
    <t>(В-4) кулинарный  цех</t>
  </si>
  <si>
    <t>повар 4 разряда ((В-4) кулинарный  цех)</t>
  </si>
  <si>
    <t>О-00019524</t>
  </si>
  <si>
    <t>продавец продовольственных товаров ((В-4) кулинарный  цех)</t>
  </si>
  <si>
    <t>О-00028831</t>
  </si>
  <si>
    <t>Гафізова Марія Сахібівна</t>
  </si>
  <si>
    <t>17.03.2016</t>
  </si>
  <si>
    <t>О-00023583</t>
  </si>
  <si>
    <t>Дегтянникова Надія Сергіївна</t>
  </si>
  <si>
    <t>повар пиццеол ((В-4) кулинарный  цех)</t>
  </si>
  <si>
    <t>18.12.2014</t>
  </si>
  <si>
    <t>ОМ-0003428</t>
  </si>
  <si>
    <t>Денисенко Анастасія Сергіївна</t>
  </si>
  <si>
    <t>продавец продовольственных товаров 3 категории ((В-4) кулинарный  цех)</t>
  </si>
  <si>
    <t>О-00001384</t>
  </si>
  <si>
    <t>Ейсфельд Ганна Миколаївна</t>
  </si>
  <si>
    <t>14.06.2006</t>
  </si>
  <si>
    <t>ОМ-0003484</t>
  </si>
  <si>
    <t>Краєвська Марина Георгіївна</t>
  </si>
  <si>
    <t>ОМ-0003383</t>
  </si>
  <si>
    <t>Лебідь Марина Анатоліївна</t>
  </si>
  <si>
    <t>ОМ-0000641</t>
  </si>
  <si>
    <t xml:space="preserve">Перепелка Тетяна Володимирівна </t>
  </si>
  <si>
    <t>О-00030707</t>
  </si>
  <si>
    <t>Почебут Лариса Віталіївна</t>
  </si>
  <si>
    <t>О-00015943</t>
  </si>
  <si>
    <t>Пушкарьова Тетяна Володимирівна</t>
  </si>
  <si>
    <t>02.11.2012</t>
  </si>
  <si>
    <t>О-00001395</t>
  </si>
  <si>
    <t>Сергеєва Галина Григорівна</t>
  </si>
  <si>
    <t>21.06.2006</t>
  </si>
  <si>
    <t>О-00029416</t>
  </si>
  <si>
    <t>Супрун Світлана Анатоліївна</t>
  </si>
  <si>
    <t>О-00029089</t>
  </si>
  <si>
    <t>Таслицька Алла Валеріївна</t>
  </si>
  <si>
    <t>повар 3 разряда ((В-4) кулинарный  цех)</t>
  </si>
  <si>
    <t>15.04.2016</t>
  </si>
  <si>
    <t>ОМ-0002544</t>
  </si>
  <si>
    <t>Ткач Оксана Михайлівна</t>
  </si>
  <si>
    <t>ОМ-0000736</t>
  </si>
  <si>
    <t>Ткаченко Юлія Олександрівна</t>
  </si>
  <si>
    <t>ОМ-0003365</t>
  </si>
  <si>
    <t>Холод Тетяна Сергіївна</t>
  </si>
  <si>
    <t>ОМ-0002981</t>
  </si>
  <si>
    <t>Чабаненко Олена Миколаївна</t>
  </si>
  <si>
    <t>ОМ-0000265</t>
  </si>
  <si>
    <t>Шак Ольга Іванівна</t>
  </si>
  <si>
    <t>(В-4) молочный отдел</t>
  </si>
  <si>
    <t>ОМ-0003008</t>
  </si>
  <si>
    <t>Бобелюк Клавдія Петрівна</t>
  </si>
  <si>
    <t>продавец продовольственных товаров 3 категории ((В-4) молочный отдел)</t>
  </si>
  <si>
    <t>О-00029288</t>
  </si>
  <si>
    <t>Малиш Любов Вячеславівна</t>
  </si>
  <si>
    <t>продавец продовольственных товаров ((В-4) молочный отдел)</t>
  </si>
  <si>
    <t>О-00003976</t>
  </si>
  <si>
    <t>Робота Наталія Романівна</t>
  </si>
  <si>
    <t>27.06.2007</t>
  </si>
  <si>
    <t>(В-4) овощной отдел</t>
  </si>
  <si>
    <t>продавец продовольственных товаров ((В-4) овощной отдел)</t>
  </si>
  <si>
    <t>ОМ-0002579</t>
  </si>
  <si>
    <t>Березіна Олена Олегівна</t>
  </si>
  <si>
    <t>продавец продовольственных товаров 3 категории ((В-4) овощной отдел)</t>
  </si>
  <si>
    <t>О-00030923</t>
  </si>
  <si>
    <t>Гончарова Надія Василівна</t>
  </si>
  <si>
    <t>О-00029578</t>
  </si>
  <si>
    <t>Дейнека Валентина Олександрівна</t>
  </si>
  <si>
    <t>О-00020638</t>
  </si>
  <si>
    <t>Крівошей Людмила Степанівна</t>
  </si>
  <si>
    <t>12.05.2014</t>
  </si>
  <si>
    <t>О-00011272</t>
  </si>
  <si>
    <t>Сокуренко (Черепенько) Татьяна Васильевна</t>
  </si>
  <si>
    <t>25.07.2011</t>
  </si>
  <si>
    <t>О-00010633</t>
  </si>
  <si>
    <t>Чепелюгіна Тетяна Едуардівна</t>
  </si>
  <si>
    <t>07.02.2011</t>
  </si>
  <si>
    <t>(В-4) отдел безопасности</t>
  </si>
  <si>
    <t>О-00031879</t>
  </si>
  <si>
    <t>Ариночка Євгеній Миколайович</t>
  </si>
  <si>
    <t>младший инспектор ((В-4) отдел безопасности)</t>
  </si>
  <si>
    <t>О-00031881</t>
  </si>
  <si>
    <t>Артамонов Ян Іванович</t>
  </si>
  <si>
    <t>инспектор ((В-4) отдел безопасности)</t>
  </si>
  <si>
    <t>ОМ-0000751</t>
  </si>
  <si>
    <t>Веретельников Сергій Валентинович</t>
  </si>
  <si>
    <t>О-00031870</t>
  </si>
  <si>
    <t>Гаркуша Дмитро Олександрович</t>
  </si>
  <si>
    <t>ОМ-0002461</t>
  </si>
  <si>
    <t>Головаш Вячеслав Іванович</t>
  </si>
  <si>
    <t>заместитель начальника отдела ((В-4) отдел безопасности)</t>
  </si>
  <si>
    <t>О-00031873</t>
  </si>
  <si>
    <t>Горенко Віктор Іванович</t>
  </si>
  <si>
    <t>ОМ-0002456</t>
  </si>
  <si>
    <t>Кравченко Дмитро Миколайович</t>
  </si>
  <si>
    <t>ОМ-0002469</t>
  </si>
  <si>
    <t>Молошний Олександр Вікторович</t>
  </si>
  <si>
    <t>О-00031963</t>
  </si>
  <si>
    <t>Олійник Ярослав Михайлович</t>
  </si>
  <si>
    <t>начальник отдела СБ ((В-4) отдел безопасности)</t>
  </si>
  <si>
    <t>охоронник ((В-4) отдел безопасности)</t>
  </si>
  <si>
    <t>О-00031883</t>
  </si>
  <si>
    <t>Прядко Наталія Миколаївна</t>
  </si>
  <si>
    <t>О-00031885</t>
  </si>
  <si>
    <t>Феденко Єлізавета Олександрівна</t>
  </si>
  <si>
    <t>(В-4) отдел гастрономии</t>
  </si>
  <si>
    <t>продавец продовольственных товаров 3 категории ((В-4) отдел гастрономии)</t>
  </si>
  <si>
    <t>О-00021540</t>
  </si>
  <si>
    <t>Вархолик Марина Анатоліївна</t>
  </si>
  <si>
    <t>01.07.2014</t>
  </si>
  <si>
    <t>О-00025598</t>
  </si>
  <si>
    <t>Зіннурова Наталя Вікторівна</t>
  </si>
  <si>
    <t>продавец продовольственных товаров 2 категории ((В-4) отдел гастрономии)</t>
  </si>
  <si>
    <t>19.05.2015</t>
  </si>
  <si>
    <t>О-00029280</t>
  </si>
  <si>
    <t>Кулик Вікторія Євгенівна</t>
  </si>
  <si>
    <t>О-00022704</t>
  </si>
  <si>
    <t>Мніх Тетяна Олександрівна</t>
  </si>
  <si>
    <t>бригадир продавцов продовольственных товаров 1 категории ((В-4) отдел гастрономии)</t>
  </si>
  <si>
    <t>21.10.2014</t>
  </si>
  <si>
    <t>О-00010749</t>
  </si>
  <si>
    <t>Поддєлкова Галина Василівна</t>
  </si>
  <si>
    <t>02.03.2011</t>
  </si>
  <si>
    <t>(В-4) отдел кондитерских изделий</t>
  </si>
  <si>
    <t>О-00030803</t>
  </si>
  <si>
    <t>Бугай Олена Олегівна</t>
  </si>
  <si>
    <t>продавец продовольственных товаров 3 категории ((В-4) отдел кондитерских изделий)</t>
  </si>
  <si>
    <t>ОМ-0003133</t>
  </si>
  <si>
    <t>Гладир Ольга Володимирівна</t>
  </si>
  <si>
    <t>О-00031103</t>
  </si>
  <si>
    <t>Іванова Тетяна Олександрівна</t>
  </si>
  <si>
    <t>(В-4) отдел напитков</t>
  </si>
  <si>
    <t>ОМ-0003396</t>
  </si>
  <si>
    <t>Бортнікова Ірина Вікторівна</t>
  </si>
  <si>
    <t>продавец продовольственных товаров 3 категории ((В-4) отдел напитков)</t>
  </si>
  <si>
    <t>О-00011993</t>
  </si>
  <si>
    <t>Дуленко Ірина Олександрівна</t>
  </si>
  <si>
    <t>бригадир продавцов продовольственных товаров 1 категории ((В-4) отдел напитков)</t>
  </si>
  <si>
    <t>ОМ-0000685</t>
  </si>
  <si>
    <t>Кошманенко Дмитро Олександрович</t>
  </si>
  <si>
    <t>продавец продовольственных товаров ((В-4) отдел напитков)</t>
  </si>
  <si>
    <t>ОМ-0002547</t>
  </si>
  <si>
    <t>Куций Олександр Олександрович</t>
  </si>
  <si>
    <t>ОМ-0001633</t>
  </si>
  <si>
    <t>Яковлева Світлана Сергіївна</t>
  </si>
  <si>
    <t>(В-4) отдел непродовольственных товаров</t>
  </si>
  <si>
    <t>О-00021078</t>
  </si>
  <si>
    <t>Буханчук Анастасія Олександрівна</t>
  </si>
  <si>
    <t>продавец непродовольственных товаров 3 категории ((В-4) отдел непродовольственных товаров)</t>
  </si>
  <si>
    <t>О-00025875</t>
  </si>
  <si>
    <t>Гриневич Валентина Петрівна</t>
  </si>
  <si>
    <t>бригадир продавцов непродовольств.товаров ((В-4) отдел непродовольственных товаров)</t>
  </si>
  <si>
    <t>О-00004550</t>
  </si>
  <si>
    <t>Ємець Катерина Михайлівна</t>
  </si>
  <si>
    <t>06.11.2007</t>
  </si>
  <si>
    <t>О-00008946</t>
  </si>
  <si>
    <t>Левченко Наталія Вікторівна</t>
  </si>
  <si>
    <t>продавец непродовольственных товаров 2 категории ((В-4) отдел непродовольственных товаров)</t>
  </si>
  <si>
    <t>27.11.2009</t>
  </si>
  <si>
    <t>О-00030861</t>
  </si>
  <si>
    <t>Слабоспицька Валентина Іванівна</t>
  </si>
  <si>
    <t>бригадир продавцов непродовольственных товаров 2 категории ((В-4) отдел непродовольственных товаров)</t>
  </si>
  <si>
    <t>(В-4) расчетно-кассовая зона</t>
  </si>
  <si>
    <t>кассир торгового зала ((В-4) расчетно-кассовая зона)</t>
  </si>
  <si>
    <t>ОМ-0000923</t>
  </si>
  <si>
    <t>Артюх Олеся Анатоліївна</t>
  </si>
  <si>
    <t>О-00008800</t>
  </si>
  <si>
    <t>Бахшиєва Юлія Сергіївна</t>
  </si>
  <si>
    <t>28.10.2009</t>
  </si>
  <si>
    <t>О-00028823</t>
  </si>
  <si>
    <t>Бондаренко Оксана Юріївна</t>
  </si>
  <si>
    <t>О-00005320</t>
  </si>
  <si>
    <t>Гарбузова Поліна Михайлівна</t>
  </si>
  <si>
    <t>20.03.2008</t>
  </si>
  <si>
    <t>О-00028957</t>
  </si>
  <si>
    <t>Головченко Олена Володимирівна</t>
  </si>
  <si>
    <t>ОМ-0002700</t>
  </si>
  <si>
    <t>Д`ЯЧЕНКО ІРИНА ВАСИЛІВНА</t>
  </si>
  <si>
    <t>подсобный рабочий (сборщик тележек) ((В-4) расчетно-кассовая зона)</t>
  </si>
  <si>
    <t>ОМ-0002976</t>
  </si>
  <si>
    <t>Казиміров Олексій Володимирович</t>
  </si>
  <si>
    <t>О-00022896</t>
  </si>
  <si>
    <t>Каряка Алла Василівна</t>
  </si>
  <si>
    <t>старший кассир торгового зала ((В-4) расчетно-кассовая зона)</t>
  </si>
  <si>
    <t>О-00011562</t>
  </si>
  <si>
    <t>Клокова Галина Олександрівна</t>
  </si>
  <si>
    <t>22.09.2011</t>
  </si>
  <si>
    <t>О-00031157</t>
  </si>
  <si>
    <t>Коломоєць Юлія Володимирівна</t>
  </si>
  <si>
    <t>О-00031617</t>
  </si>
  <si>
    <t>КОСТЮЧИК ОЛЕНА БОРИСІВНА</t>
  </si>
  <si>
    <t>О-00031552</t>
  </si>
  <si>
    <t>Леоненко Людмила Іванівна</t>
  </si>
  <si>
    <t>О-00005562</t>
  </si>
  <si>
    <t>Логвиненко Стелла Борисівна</t>
  </si>
  <si>
    <t>16.04.2008</t>
  </si>
  <si>
    <t>О-00025853</t>
  </si>
  <si>
    <t>Лук`янчук Віта Михайлівна</t>
  </si>
  <si>
    <t>22.06.2015</t>
  </si>
  <si>
    <t>О-00031556</t>
  </si>
  <si>
    <t>Лукеріна Світлана Михайлівна</t>
  </si>
  <si>
    <t>О-00027036</t>
  </si>
  <si>
    <t>Михайловська Наталія Олександрівна</t>
  </si>
  <si>
    <t>06.10.2015</t>
  </si>
  <si>
    <t>О-00027051</t>
  </si>
  <si>
    <t>Нехаєнко Марина Олександрівна</t>
  </si>
  <si>
    <t>О-00009593</t>
  </si>
  <si>
    <t>Німенко Олександра Володимирівна</t>
  </si>
  <si>
    <t>17.05.2010</t>
  </si>
  <si>
    <t>О-00011431</t>
  </si>
  <si>
    <t>Охріменко Надія Сергіївна</t>
  </si>
  <si>
    <t>06.09.2011</t>
  </si>
  <si>
    <t>О-00029950</t>
  </si>
  <si>
    <t>Половинка Галина Валер`янівна</t>
  </si>
  <si>
    <t>22.07.2016</t>
  </si>
  <si>
    <t>О-00011243</t>
  </si>
  <si>
    <t>Попко Олена Григорівна</t>
  </si>
  <si>
    <t>19.07.2011</t>
  </si>
  <si>
    <t>О-00029817</t>
  </si>
  <si>
    <t>Савункіна Валентина Тимофіївна</t>
  </si>
  <si>
    <t>11.07.2016</t>
  </si>
  <si>
    <t>О-00001703</t>
  </si>
  <si>
    <t>Чмир Жанна Вікторівна</t>
  </si>
  <si>
    <t>13.09.2006</t>
  </si>
  <si>
    <t>О-00011277</t>
  </si>
  <si>
    <t>Чорна Аліна Олександрівна</t>
  </si>
  <si>
    <t>26.07.2011</t>
  </si>
  <si>
    <t>О-00029619</t>
  </si>
  <si>
    <t>Шевченко Людмила Валеріївна</t>
  </si>
  <si>
    <t>22.06.2016</t>
  </si>
  <si>
    <t>О-00018510</t>
  </si>
  <si>
    <t>Шипотинник Анна Олегівна</t>
  </si>
  <si>
    <t>29.11.2013</t>
  </si>
  <si>
    <t>О-00031559</t>
  </si>
  <si>
    <t>Шкляр Анастасія Олегівна</t>
  </si>
  <si>
    <t>О-00031075</t>
  </si>
  <si>
    <t>Шкуратько Лариса Сергіївна</t>
  </si>
  <si>
    <t>О-00010074</t>
  </si>
  <si>
    <t>Юнак Ліна Валентинівна</t>
  </si>
  <si>
    <t>29.09.2010</t>
  </si>
  <si>
    <t>(В-4) рыбный отдел</t>
  </si>
  <si>
    <t>О-00025374</t>
  </si>
  <si>
    <t>Гончаренко Сергій Анатолійович</t>
  </si>
  <si>
    <t>обработчик рыбы 2 категории ((В-4) рыбный отдел)</t>
  </si>
  <si>
    <t>23.04.2015</t>
  </si>
  <si>
    <t>О-00011273</t>
  </si>
  <si>
    <t>Єськова Наталія Іванівна</t>
  </si>
  <si>
    <t>продавец продовольственных товаров 1 категории ((В-4) рыбный отдел)</t>
  </si>
  <si>
    <t>22.07.2011</t>
  </si>
  <si>
    <t>ОМ-0002438</t>
  </si>
  <si>
    <t>НЕЧИПОРЕНКО НАТАЛІЯ ВАЛЕНТИНІВНА</t>
  </si>
  <si>
    <t>продавец продовольственных товаров 3 категории ((В-4) рыбный отдел)</t>
  </si>
  <si>
    <t>О-00001289</t>
  </si>
  <si>
    <t>Пришедько Юлiя Сергiївна</t>
  </si>
  <si>
    <t>24.03.2006</t>
  </si>
  <si>
    <t>О-00020662</t>
  </si>
  <si>
    <t>Ступак Людмила Юріївна</t>
  </si>
  <si>
    <t>О-00001545</t>
  </si>
  <si>
    <t>Швидкова Ірина Миколаївна</t>
  </si>
  <si>
    <t>продавец продовольственных товаров 2 категории ((В-4) рыбный отдел)</t>
  </si>
  <si>
    <t>22.08.2006</t>
  </si>
  <si>
    <t>О-00010627</t>
  </si>
  <si>
    <t>Шмідт Людмила Віталіївна</t>
  </si>
  <si>
    <t>04.02.2011</t>
  </si>
  <si>
    <t>(В-4) сектор зоны скоропорта</t>
  </si>
  <si>
    <t>О-00011503</t>
  </si>
  <si>
    <t>Железнікова Віталіна Іванівна</t>
  </si>
  <si>
    <t>13.09.2011</t>
  </si>
  <si>
    <t>(В-4) сектор стеллажной зоны</t>
  </si>
  <si>
    <t>О-00017141</t>
  </si>
  <si>
    <t>Денисенко Яна Сергіївна</t>
  </si>
  <si>
    <t>(В-4) склад</t>
  </si>
  <si>
    <t>О-00024623</t>
  </si>
  <si>
    <t>Бабенко Олександр Сергійович</t>
  </si>
  <si>
    <t>кладовщик по приему товара 2 категории ((В-4) склад)</t>
  </si>
  <si>
    <t>О-00027541</t>
  </si>
  <si>
    <t>Байдак Андрій Федорович</t>
  </si>
  <si>
    <t>грузчик 3 категории ((В-4) склад)</t>
  </si>
  <si>
    <t>О-00011255</t>
  </si>
  <si>
    <t>Гараєва Юлія Олександрівна</t>
  </si>
  <si>
    <t>старший оператор по вводу данных 2 категории ((В-4) склад)</t>
  </si>
  <si>
    <t>18.07.2011</t>
  </si>
  <si>
    <t>13.05.2016</t>
  </si>
  <si>
    <t>О-00024633</t>
  </si>
  <si>
    <t>Луценко Максим Олександрович</t>
  </si>
  <si>
    <t>заведующий складом 2 категории ((В-4) склад)</t>
  </si>
  <si>
    <t>О-00023714</t>
  </si>
  <si>
    <t>Постол Сергій Вікторович</t>
  </si>
  <si>
    <t>грузчик 2 категории ((В-4) склад)</t>
  </si>
  <si>
    <t>08.01.2015</t>
  </si>
  <si>
    <t>О-00024647</t>
  </si>
  <si>
    <t>Скахін Олександр Юрійович</t>
  </si>
  <si>
    <t>О-00028999</t>
  </si>
  <si>
    <t>Ткаченко Вадим Вікторович</t>
  </si>
  <si>
    <t>О-00027937</t>
  </si>
  <si>
    <t>Яровий Валерій Володимирович</t>
  </si>
  <si>
    <t>(В-4) управление</t>
  </si>
  <si>
    <t>О-00017697</t>
  </si>
  <si>
    <t>Дердель Михайло Петрович</t>
  </si>
  <si>
    <t>ОМ-0001759</t>
  </si>
  <si>
    <t>Жидік Ліна Петрівна</t>
  </si>
  <si>
    <t>инспектор по инвентаризации 2 категории ((В-4) управление)</t>
  </si>
  <si>
    <t>О-00030484</t>
  </si>
  <si>
    <t>Шкатов Сергій Вікторович</t>
  </si>
  <si>
    <t>главный инженер ((В-4) управление)</t>
  </si>
  <si>
    <t>21.09.2016</t>
  </si>
  <si>
    <t>О-00001513</t>
  </si>
  <si>
    <t>Білей Людмила Петрівна</t>
  </si>
  <si>
    <t>пекарь 6 разряда* ((В-4) цех по вып. х/б изделий)</t>
  </si>
  <si>
    <t>15.08.2006</t>
  </si>
  <si>
    <t>О-00006483</t>
  </si>
  <si>
    <t>Горбачов Олег Іванович</t>
  </si>
  <si>
    <t>пекарь 5 разряда* ((В-4) цех по вып. х/б изделий)</t>
  </si>
  <si>
    <t>16.09.2008</t>
  </si>
  <si>
    <t>О-00011301</t>
  </si>
  <si>
    <t>Івлієв Анатолій Валентинович</t>
  </si>
  <si>
    <t>29.07.2011</t>
  </si>
  <si>
    <t>ОМ-0001829</t>
  </si>
  <si>
    <t>Костюкова Олена Олегівна</t>
  </si>
  <si>
    <t>продавец продовольственных товаров 2 категории ((В-4) цех выпечке хлебобулочных изделий )</t>
  </si>
  <si>
    <t>О-00011324</t>
  </si>
  <si>
    <t>Кошолад Світлана Василівна</t>
  </si>
  <si>
    <t>пекарь 4 разряда* ((В-4) цех по вып. х/б изделий)</t>
  </si>
  <si>
    <t>05.08.2011</t>
  </si>
  <si>
    <t>О-00018135</t>
  </si>
  <si>
    <t>Липов`як Ніна Федорівна</t>
  </si>
  <si>
    <t>О-00008562</t>
  </si>
  <si>
    <t>Лопачук Олександра Вікторівна</t>
  </si>
  <si>
    <t>27.08.2009</t>
  </si>
  <si>
    <t>О-00018612</t>
  </si>
  <si>
    <t>Мехтієва Катерина Георгіївна</t>
  </si>
  <si>
    <t>О-00020617</t>
  </si>
  <si>
    <t>Молдаван Тетяна Григорівна</t>
  </si>
  <si>
    <t>бригадир производственной бригады* ((В-4) цех по вып. х/б изделий)</t>
  </si>
  <si>
    <t>О-00015688</t>
  </si>
  <si>
    <t>Москаленко Наталия Александровна</t>
  </si>
  <si>
    <t>пекарь 4 разряда ((В-4) цех по вып. х/б изделий)</t>
  </si>
  <si>
    <t>04.10.2012</t>
  </si>
  <si>
    <t>О-00004591</t>
  </si>
  <si>
    <t>Роженок Олена Анатоліївна</t>
  </si>
  <si>
    <t>13.11.2007</t>
  </si>
  <si>
    <t>О-00001815</t>
  </si>
  <si>
    <t>Рухайло Людмила Анатоліївна</t>
  </si>
  <si>
    <t>О-00025628</t>
  </si>
  <si>
    <t>Сербіна Лідія Михайлівна</t>
  </si>
  <si>
    <t>О-00008433</t>
  </si>
  <si>
    <t>Сидорова Валентина Володимирівна</t>
  </si>
  <si>
    <t>31.07.2009</t>
  </si>
  <si>
    <t>О-00014521</t>
  </si>
  <si>
    <t>Хотюн Лариса Іванівна</t>
  </si>
  <si>
    <t>О-00002259</t>
  </si>
  <si>
    <t>Шульгіна Тетяна Іванівна</t>
  </si>
  <si>
    <t>10.11.2006</t>
  </si>
  <si>
    <t>О-00006562</t>
  </si>
  <si>
    <t>Шутова Наталія Євгенівна</t>
  </si>
  <si>
    <t>26.09.2008</t>
  </si>
  <si>
    <t>О-00009705</t>
  </si>
  <si>
    <t>Якименко Таїса Дмитріївна</t>
  </si>
  <si>
    <t>29.06.2010</t>
  </si>
  <si>
    <t>(В-4) цех по переработке мяса</t>
  </si>
  <si>
    <t>О-00005460</t>
  </si>
  <si>
    <t>Брижнік Наталія Михайлівна</t>
  </si>
  <si>
    <t>продавец продовольственных товаров 1 категории ((В-4) цех по переработке мяса)</t>
  </si>
  <si>
    <t>02.04.2008</t>
  </si>
  <si>
    <t>продавец продовольственных товаров 2 категории ((В-4) цех по переработке мяса)</t>
  </si>
  <si>
    <t>О-00006710</t>
  </si>
  <si>
    <t>Зеленська Тетяна Георгіївна</t>
  </si>
  <si>
    <t>17.10.2008</t>
  </si>
  <si>
    <t>О-00010462</t>
  </si>
  <si>
    <t>Рижкова Наталія Миколаївна</t>
  </si>
  <si>
    <t>бригадир производственной бригады* ((В-4) цех по переработке мяса)</t>
  </si>
  <si>
    <t>16.12.2010</t>
  </si>
  <si>
    <t>О-00001602</t>
  </si>
  <si>
    <t>Старина (Янжула) Елена Юрьевна</t>
  </si>
  <si>
    <t>повар 4 разряда ((В-4) цех по переработке мяса)</t>
  </si>
  <si>
    <t>05.09.2006</t>
  </si>
  <si>
    <t>О-00005808</t>
  </si>
  <si>
    <t>Чаусов Едуард Едуардович</t>
  </si>
  <si>
    <t>обвальщик мяса мастер-класс 1 категории ((В-4) цех по переработке мяса)</t>
  </si>
  <si>
    <t>30.05.2008</t>
  </si>
  <si>
    <t>О-00007947</t>
  </si>
  <si>
    <t>Чаусова (Григор`єва) Галина Володимирівна</t>
  </si>
  <si>
    <t>повар 4 разряда* ((В-4) цех по переработке мяса)</t>
  </si>
  <si>
    <t>22.04.2009</t>
  </si>
  <si>
    <t>(В-40)кондитерский цех</t>
  </si>
  <si>
    <t>О-00019422</t>
  </si>
  <si>
    <t>Гладыш Лариса Викторовна</t>
  </si>
  <si>
    <t>продавец продовольственных товаров ((В-40)кондитерский цех)</t>
  </si>
  <si>
    <t>О-00021247</t>
  </si>
  <si>
    <t>Григор`єва Тетяна Вячеславівна</t>
  </si>
  <si>
    <t>кондитер-пекарь 5 разряда* ((В-40)кондитерский цех)</t>
  </si>
  <si>
    <t>25.06.2014</t>
  </si>
  <si>
    <t>продавец продовольственных товаров 3 категории ((В-40)кондитерский цех)</t>
  </si>
  <si>
    <t>О-00005318</t>
  </si>
  <si>
    <t>Круль Оксана Миколаївна</t>
  </si>
  <si>
    <t>бригадир производственной бригады* ((В-40)кондитерский цех)</t>
  </si>
  <si>
    <t>О-00030329</t>
  </si>
  <si>
    <t>Ласич Марія Сергіївна</t>
  </si>
  <si>
    <t>продавец продовольственных товаров 1 категории ((В-40)кондитерский цех)</t>
  </si>
  <si>
    <t>О-00019782</t>
  </si>
  <si>
    <t>Руденок Світлана Миколаївна</t>
  </si>
  <si>
    <t>О-00027128</t>
  </si>
  <si>
    <t>Трухіна Валентина Сергіївна</t>
  </si>
  <si>
    <t>23.10.2015</t>
  </si>
  <si>
    <t>О-00019776</t>
  </si>
  <si>
    <t>Циба Оксана Валентинівна</t>
  </si>
  <si>
    <t>кондитер 5 разряда* ((В-40)кондитерский цех)</t>
  </si>
  <si>
    <t>(В-40)кулинарный цех</t>
  </si>
  <si>
    <t>О-00030405</t>
  </si>
  <si>
    <t>Алексєєва Оксана Олександрівна</t>
  </si>
  <si>
    <t>повар 4 разряда ((В-40)кулинарный цех)</t>
  </si>
  <si>
    <t>О-00030924</t>
  </si>
  <si>
    <t>Білецький Євгеній Миколайович</t>
  </si>
  <si>
    <t>бригадир производственной бригады* ((В-40)кулинарный цех)</t>
  </si>
  <si>
    <t>О-00021751</t>
  </si>
  <si>
    <t>Кабанова Оксана Анатоліївна</t>
  </si>
  <si>
    <t>25.07.2014</t>
  </si>
  <si>
    <t>О-00019702</t>
  </si>
  <si>
    <t>Канілова Оксана Ігорівна</t>
  </si>
  <si>
    <t>О-00026929</t>
  </si>
  <si>
    <t>Крічевська Наталія Леонідівна</t>
  </si>
  <si>
    <t>продавец продовольственных товаров 2 категории ((В-40)кулинарный цех)</t>
  </si>
  <si>
    <t>О-00019484</t>
  </si>
  <si>
    <t>Левченко Наталя Геннадіївна</t>
  </si>
  <si>
    <t>повар 5 разряда ((В-40)кулинарный цех)</t>
  </si>
  <si>
    <t>ОМ-0003416</t>
  </si>
  <si>
    <t>Олійник Оксана Валеріївна</t>
  </si>
  <si>
    <t>продавец продовольственных товаров 3 категории ((В-40)кулинарный цех)</t>
  </si>
  <si>
    <t>О-00030668</t>
  </si>
  <si>
    <t>Резніченко Ірина Миколаївна</t>
  </si>
  <si>
    <t>повар 5 разряда* ((В-40)кулинарный цех)</t>
  </si>
  <si>
    <t>О-00019397</t>
  </si>
  <si>
    <t>Селіванова Катерина Андріївна</t>
  </si>
  <si>
    <t>бригадир производственной бригады ((В-40)кулинарный цех)</t>
  </si>
  <si>
    <t>(В-40)молочный отдел</t>
  </si>
  <si>
    <t>О-00018814</t>
  </si>
  <si>
    <t>Зубова Наталія Олександрівна</t>
  </si>
  <si>
    <t>продавец продовольственных товаров ((В-40)молочный отдел)</t>
  </si>
  <si>
    <t>13.01.2014</t>
  </si>
  <si>
    <t>О-00023447</t>
  </si>
  <si>
    <t>Носенко Олена Юріївна</t>
  </si>
  <si>
    <t>продавец продовольственных товаров 1 категории ((В-40)молочный отдел)</t>
  </si>
  <si>
    <t>(В-40)овощной отдел</t>
  </si>
  <si>
    <t>ОМ-0001657</t>
  </si>
  <si>
    <t>Гузь Алла Вікторівна</t>
  </si>
  <si>
    <t>продавец продовольственных товаров 2 категории ((В-40)овощной отдел)</t>
  </si>
  <si>
    <t>О-00026565</t>
  </si>
  <si>
    <t>Гуржій (Костенко) Анастасія Сергіївна</t>
  </si>
  <si>
    <t>бригадир продавцов продовольственных товаров 1 категории ((В-40)овощной отдел)</t>
  </si>
  <si>
    <t>ОМ-0000647</t>
  </si>
  <si>
    <t>Лейченко Наталія Іванівна</t>
  </si>
  <si>
    <t>(В-40)отдел безопасности</t>
  </si>
  <si>
    <t>О-00031743</t>
  </si>
  <si>
    <t>Аляб`єв Павло Федорович</t>
  </si>
  <si>
    <t>инспектор ((В-40)отдел безопасности)</t>
  </si>
  <si>
    <t>ОМ-0002490</t>
  </si>
  <si>
    <t>Артеменко Артем Миколайович</t>
  </si>
  <si>
    <t>заместитель начальника отдела ((В-40)отдел безопасности)</t>
  </si>
  <si>
    <t>ОМ-0000716</t>
  </si>
  <si>
    <t>Волошенко Іван Якович</t>
  </si>
  <si>
    <t>младший инспектор ((В-40)отдел безопасности)</t>
  </si>
  <si>
    <t>ОМ-0002492</t>
  </si>
  <si>
    <t>Кошик Роман Миколайович</t>
  </si>
  <si>
    <t>О-00031757</t>
  </si>
  <si>
    <t>Мацуняк Владислав Святославович</t>
  </si>
  <si>
    <t>начальник отдела ((В-40)отдел безопасности)</t>
  </si>
  <si>
    <t>старший охранник ((В-40)отдел безопасности)</t>
  </si>
  <si>
    <t>ОМ-0001783</t>
  </si>
  <si>
    <t>Нелепов Ельвін Афетович</t>
  </si>
  <si>
    <t>охоронник ((В-40)отдел безопасности)</t>
  </si>
  <si>
    <t>О-00031748</t>
  </si>
  <si>
    <t>Рязанова Людмила Анатоліївна</t>
  </si>
  <si>
    <t>ОМ-0002495</t>
  </si>
  <si>
    <t>Тимощенко Петро Васильович</t>
  </si>
  <si>
    <t>О-00032083</t>
  </si>
  <si>
    <t>Трухачова Тетяна Михайлівна</t>
  </si>
  <si>
    <t>О-00031749</t>
  </si>
  <si>
    <t>Фролова Валентина Андріївна</t>
  </si>
  <si>
    <t>ОМ-0001638</t>
  </si>
  <si>
    <t>Шахов Сергій Олександрович</t>
  </si>
  <si>
    <t>(В-40)отдел гастрономии</t>
  </si>
  <si>
    <t>О-00032317</t>
  </si>
  <si>
    <t>Авман Олена Юріївна</t>
  </si>
  <si>
    <t>продавец продовольственных товаров 2 категории ((В-40)отдел гастрономии)</t>
  </si>
  <si>
    <t>О-00018813</t>
  </si>
  <si>
    <t>Андреєва Ольга Василівна</t>
  </si>
  <si>
    <t>продавец продовольственных товаров 1 категории ((В-40)отдел гастрономии)</t>
  </si>
  <si>
    <t>О-00028859</t>
  </si>
  <si>
    <t>Богданова Оксана Володимирівна</t>
  </si>
  <si>
    <t>О-00022004</t>
  </si>
  <si>
    <t>Заврайская(Коваленко) Анна Витальевна</t>
  </si>
  <si>
    <t>продавец продовольственных товаров ((В-40)отдел гастрономии)</t>
  </si>
  <si>
    <t>О-00019156</t>
  </si>
  <si>
    <t>Коломоєць Альона Ігорівна</t>
  </si>
  <si>
    <t>бригадир продавцов продовольственных товаров 1 категории ((В-40)отдел гастрономии)</t>
  </si>
  <si>
    <t>ОМ-0001744</t>
  </si>
  <si>
    <t>Лукоянова Наталія Миколаївна</t>
  </si>
  <si>
    <t>(В-40)отдел кондитерских изделий</t>
  </si>
  <si>
    <t>продавец продовольственных товаров 3 категории ((В-40)отдел кондитерских изделий)</t>
  </si>
  <si>
    <t>(В-40)отдел напитков</t>
  </si>
  <si>
    <t>ОМ-0002638</t>
  </si>
  <si>
    <t>Височина Наталія Андріївна</t>
  </si>
  <si>
    <t>продавец продовольственных товаров 3 категории ((В-40)отдел напитков)</t>
  </si>
  <si>
    <t>О-00031015</t>
  </si>
  <si>
    <t>Готвянський Кирило Сергійович</t>
  </si>
  <si>
    <t>О-00029916</t>
  </si>
  <si>
    <t>Тренковський Володимир Володимирович</t>
  </si>
  <si>
    <t>продавец продовольственных товаров 2 категории ((В-40)отдел напитков)</t>
  </si>
  <si>
    <t>(В-40)отдел непродовольственных товаров</t>
  </si>
  <si>
    <t>Велієва Каміла Аділівна</t>
  </si>
  <si>
    <t>О-00028711</t>
  </si>
  <si>
    <t>Терещенко Вікторія Уралівна</t>
  </si>
  <si>
    <t>(В-40)расчетно-кассовая зона</t>
  </si>
  <si>
    <t>О-00030169</t>
  </si>
  <si>
    <t>Баранець Світлана Анатоліївна</t>
  </si>
  <si>
    <t>кассир торгового зала ((В-40)расчетно-кассовая зона)</t>
  </si>
  <si>
    <t>О-00019774</t>
  </si>
  <si>
    <t>Баранова Оксана Олександрівна</t>
  </si>
  <si>
    <t>старший кассир торгового зала ((В-40)расчетно-кассовая зона)</t>
  </si>
  <si>
    <t>О-00028616</t>
  </si>
  <si>
    <t>Благовещенська Яна Леонідівна</t>
  </si>
  <si>
    <t>О-00019617</t>
  </si>
  <si>
    <t>Гізмонт Анжела Олексіївна</t>
  </si>
  <si>
    <t>14.03.2014</t>
  </si>
  <si>
    <t>О-00031421</t>
  </si>
  <si>
    <t>Гогліашвілі Вікторія Володимирівна</t>
  </si>
  <si>
    <t>О-00025768</t>
  </si>
  <si>
    <t>Гончар Дарина Андріївна</t>
  </si>
  <si>
    <t>03.06.2015</t>
  </si>
  <si>
    <t>Грищук Вікторія Василівна</t>
  </si>
  <si>
    <t>О-00019537</t>
  </si>
  <si>
    <t>Деркач Людмила Петрівна</t>
  </si>
  <si>
    <t>ОМ-0000470</t>
  </si>
  <si>
    <t>Євдокімова Жанна Миколаївна</t>
  </si>
  <si>
    <t>ОМ-0002505</t>
  </si>
  <si>
    <t>Костянкова (Сідая) Марина Віталіївна</t>
  </si>
  <si>
    <t>О-00022266</t>
  </si>
  <si>
    <t>Краснокутська Світлана Миколаївна</t>
  </si>
  <si>
    <t>ОМ-0001389</t>
  </si>
  <si>
    <t>Крокова (Гавриш) Ольга Сергіївна</t>
  </si>
  <si>
    <t>О-00020558</t>
  </si>
  <si>
    <t>Очеретна Марта Володимирівна</t>
  </si>
  <si>
    <t>О-00031426</t>
  </si>
  <si>
    <t>Пазанюк Лідія Миколаївна</t>
  </si>
  <si>
    <t>ОМ-0003013</t>
  </si>
  <si>
    <t>Рященко Віктор Володимирович</t>
  </si>
  <si>
    <t>ОМ-0002401</t>
  </si>
  <si>
    <t>Ходащинська Юлія Гивиївна</t>
  </si>
  <si>
    <t>О-00031431</t>
  </si>
  <si>
    <t>Цинкатарук Світлана Андріївна</t>
  </si>
  <si>
    <t>ОМ-0000610</t>
  </si>
  <si>
    <t>Щедрова Віталіна Василівна</t>
  </si>
  <si>
    <t>О-00027866</t>
  </si>
  <si>
    <t>Щербаченко Наталія Антонівна</t>
  </si>
  <si>
    <t>(В-40)рыбный отдел</t>
  </si>
  <si>
    <t>продавец продовольственных товаров 2 категории ((В-40)рыбный отдел)</t>
  </si>
  <si>
    <t>ОМ-0003287</t>
  </si>
  <si>
    <t>Пирогов Олександр Валентинович</t>
  </si>
  <si>
    <t>обработчик рыбы 3 категории ((В-40)рыбный отдел)</t>
  </si>
  <si>
    <t>О-00017548</t>
  </si>
  <si>
    <t>Смаковська Галина Михайлівна</t>
  </si>
  <si>
    <t>бригадир продавцов продовольственных товаров 2 категории ((В-40)рыбный отдел)</t>
  </si>
  <si>
    <t>10.06.2013</t>
  </si>
  <si>
    <t>(В-40)сектор зоны скоропорта</t>
  </si>
  <si>
    <t>О-00024635</t>
  </si>
  <si>
    <t>Вороніна Марія Василівна</t>
  </si>
  <si>
    <t>(В-40)сектор зоны фреш</t>
  </si>
  <si>
    <t>О-00001932</t>
  </si>
  <si>
    <t>Бережна Тетяна Миколаївна</t>
  </si>
  <si>
    <t>06.10.2006</t>
  </si>
  <si>
    <t>(В-40)сектор продовольственных товаров</t>
  </si>
  <si>
    <t>О-00010538</t>
  </si>
  <si>
    <t>Шепітько Марина Владиславівна</t>
  </si>
  <si>
    <t>заместитель управляющего магазином ((В-40)сектор продовольственных товаров)</t>
  </si>
  <si>
    <t>13.01.2011</t>
  </si>
  <si>
    <t>(В-40)сектор стеллажной зоны</t>
  </si>
  <si>
    <t>О-00024624</t>
  </si>
  <si>
    <t>Шкіптань Катерина Вадимівна</t>
  </si>
  <si>
    <t>(В-40)склад</t>
  </si>
  <si>
    <t>О-00028988</t>
  </si>
  <si>
    <t>Поляков Юрій Леонідович</t>
  </si>
  <si>
    <t>грузчик 2 категории ((В-40)склад)</t>
  </si>
  <si>
    <t>10.08.2016</t>
  </si>
  <si>
    <t>О-00028895</t>
  </si>
  <si>
    <t>Трухова Олена Петрівна</t>
  </si>
  <si>
    <t>25.03.2016</t>
  </si>
  <si>
    <t>О-00024547</t>
  </si>
  <si>
    <t>Шульга Наталя Олександрівна</t>
  </si>
  <si>
    <t>(В-40)управление</t>
  </si>
  <si>
    <t>О-00028952</t>
  </si>
  <si>
    <t>Єлінсон Віталій Абрамович</t>
  </si>
  <si>
    <t>главный инженер ((В-40)управление)</t>
  </si>
  <si>
    <t>31.03.2016</t>
  </si>
  <si>
    <t>О-00008703</t>
  </si>
  <si>
    <t>Приходько Оксана Вікторівна</t>
  </si>
  <si>
    <t>01.10.2009</t>
  </si>
  <si>
    <t>(В-40)цех по выпечке хлебобулочных изделий</t>
  </si>
  <si>
    <t>О-00019663</t>
  </si>
  <si>
    <t>Алексєєва Любов Вікторівна</t>
  </si>
  <si>
    <t>пекарь 6 разряда* ((В-40)цех по выпечке хлебобулочных изделий)</t>
  </si>
  <si>
    <t>19.03.2014</t>
  </si>
  <si>
    <t>О-00030475</t>
  </si>
  <si>
    <t>Гончаренко Ірина Олександрівна</t>
  </si>
  <si>
    <t>пекарь 5 разряда ((В-40)цех по выпечке хлебобулочных изделий)</t>
  </si>
  <si>
    <t>О-00021849</t>
  </si>
  <si>
    <t>Єрмолаєва Ксенія Олегівна</t>
  </si>
  <si>
    <t>О-00019031</t>
  </si>
  <si>
    <t>Загудаєва Ніна Василівна</t>
  </si>
  <si>
    <t>продавец продовольственных товаров 1 категории ((В-40)цех по выпечке хлебобулочных изделий)</t>
  </si>
  <si>
    <t>27.01.2014</t>
  </si>
  <si>
    <t>О-00020279</t>
  </si>
  <si>
    <t>Корогодіна Ірина Олександрівна</t>
  </si>
  <si>
    <t>О-00004000</t>
  </si>
  <si>
    <t>Кукуяшна Тетяна Павлівна</t>
  </si>
  <si>
    <t>26.06.2007</t>
  </si>
  <si>
    <t>ОМ-0001117</t>
  </si>
  <si>
    <t>Лукіна Оксана Леонідівна</t>
  </si>
  <si>
    <t>О-00019995</t>
  </si>
  <si>
    <t>Медведюк Олена Анатоліївна</t>
  </si>
  <si>
    <t>О-00019874</t>
  </si>
  <si>
    <t>Походенко (Лебедь) Елена Игоревна</t>
  </si>
  <si>
    <t>бригадир производственной бригады ((В-40)цех по выпечке хлебобулочных изделий)</t>
  </si>
  <si>
    <t>О-00031186</t>
  </si>
  <si>
    <t>Резніченко Олена Миколаївна</t>
  </si>
  <si>
    <t>14.12.2016</t>
  </si>
  <si>
    <t>О-00019848</t>
  </si>
  <si>
    <t>Степанюк Наталія Вікторівна</t>
  </si>
  <si>
    <t>О-00030392</t>
  </si>
  <si>
    <t>Щербина Валентин Валерійович</t>
  </si>
  <si>
    <t>(В-40)цех по переработке мяса</t>
  </si>
  <si>
    <t>О-00028388</t>
  </si>
  <si>
    <t>Кірющенков Роман Юрійович</t>
  </si>
  <si>
    <t>повар 4 разряда* ((В-40)цех по переработке мяса)</t>
  </si>
  <si>
    <t>О-00019298</t>
  </si>
  <si>
    <t>Кірющенков Юрій Єгорович</t>
  </si>
  <si>
    <t>обвальщик мяса мастер-класс 2 категории ((В-40)цех по переработке мяса)</t>
  </si>
  <si>
    <t>О-00019079</t>
  </si>
  <si>
    <t>Комова Інна Борисівна</t>
  </si>
  <si>
    <t>бригадир производственной бригады* ((В-40)цех по переработке мяса)</t>
  </si>
  <si>
    <t>Комова Тетяна Андріївна</t>
  </si>
  <si>
    <t>продавец продовольственных товаров 2 категории ((В-40)цех по переработке мяса)</t>
  </si>
  <si>
    <t>18.08.2015</t>
  </si>
  <si>
    <t>О-00029191</t>
  </si>
  <si>
    <t>Селіванов Олег Віталійович</t>
  </si>
  <si>
    <t>(В-41)кулинарный цех</t>
  </si>
  <si>
    <t>ОМ-0000271</t>
  </si>
  <si>
    <t>Багнюк Любов Борисівна</t>
  </si>
  <si>
    <t>О-00031528</t>
  </si>
  <si>
    <t>Бакурова Світлана Іванівна</t>
  </si>
  <si>
    <t>повар 4 разряда ((В-41)кулинарный цех)</t>
  </si>
  <si>
    <t>О-00019992</t>
  </si>
  <si>
    <t>Болдіна Інна Вікторівна</t>
  </si>
  <si>
    <t>17.04.2014</t>
  </si>
  <si>
    <t>ОМ-0003005</t>
  </si>
  <si>
    <t>Гуріненко Наталія Володимирівна</t>
  </si>
  <si>
    <t>О-00030927</t>
  </si>
  <si>
    <t>Кукаєва Лариса Яківна</t>
  </si>
  <si>
    <t>продавец продовольственных товаров 2 категории ((В-41)кулинарный цех)</t>
  </si>
  <si>
    <t>(В-41)отдел безопасности</t>
  </si>
  <si>
    <t>О-00026459</t>
  </si>
  <si>
    <t>Ільїна Ольга Миколаївна</t>
  </si>
  <si>
    <t>младший инспектор ((В-41)отдел безопасности)</t>
  </si>
  <si>
    <t>(В-41)расчетно-кассовая зона</t>
  </si>
  <si>
    <t>ОМ-0003131</t>
  </si>
  <si>
    <t>БЄЛЯЄВА ЖАННА ОЛЕГІВНА</t>
  </si>
  <si>
    <t>кассир торгового зала ((В-41)расчетно-кассовая зона)</t>
  </si>
  <si>
    <t>О-00032178</t>
  </si>
  <si>
    <t>Бугаєнко Наталя Миколаївна</t>
  </si>
  <si>
    <t>16.01.2017</t>
  </si>
  <si>
    <t>Горожанкіна (Руднєва) Анастасія Олегівна</t>
  </si>
  <si>
    <t>О-00019741</t>
  </si>
  <si>
    <t>Зварич Вікторія Павлівна</t>
  </si>
  <si>
    <t>старший кассир торгового зала ((В-41)расчетно-кассовая зона)</t>
  </si>
  <si>
    <t>28.03.2014</t>
  </si>
  <si>
    <t>О-00031435</t>
  </si>
  <si>
    <t>Зозуля Вікторія Григорівна</t>
  </si>
  <si>
    <t>О-00019699</t>
  </si>
  <si>
    <t>Костогриз Світлана Миколаївна</t>
  </si>
  <si>
    <t>13.04.2016</t>
  </si>
  <si>
    <t>ОМ-0000746</t>
  </si>
  <si>
    <t>Лукашевич Юлія Василівна</t>
  </si>
  <si>
    <t>ОМ-0001696</t>
  </si>
  <si>
    <t>Неподбереза Алла Борисівна</t>
  </si>
  <si>
    <t>О-00031441</t>
  </si>
  <si>
    <t>Прудченко Інна Андріївна</t>
  </si>
  <si>
    <t>О-00026439</t>
  </si>
  <si>
    <t>Реу Виктория Сергеевна</t>
  </si>
  <si>
    <t>О-00021047</t>
  </si>
  <si>
    <t>Тарасова Валерія Олександрівна</t>
  </si>
  <si>
    <t>О-00024864</t>
  </si>
  <si>
    <t>Хоменко (Карлова) Наталья Александровна</t>
  </si>
  <si>
    <t>ОМ-0002846</t>
  </si>
  <si>
    <t>Швець Альона Володимирівна</t>
  </si>
  <si>
    <t>(В-41)сектор зоны скоропорта</t>
  </si>
  <si>
    <t>О-00015468</t>
  </si>
  <si>
    <t>Бабиніна Тетяна Вячеславівна</t>
  </si>
  <si>
    <t>11.09.2012</t>
  </si>
  <si>
    <t>ОМ-0003368</t>
  </si>
  <si>
    <t>Байдіна Лариса Аркадіївна</t>
  </si>
  <si>
    <t>продавец продовольственных товаров 3 категории ((В-41)сектор зоны скоропорта)</t>
  </si>
  <si>
    <t>О-00023773</t>
  </si>
  <si>
    <t>Броннікова Катерина Анатоліївна</t>
  </si>
  <si>
    <t>19.01.2015</t>
  </si>
  <si>
    <t>ОМ-0002755</t>
  </si>
  <si>
    <t>Волок Олександр Володимирович</t>
  </si>
  <si>
    <t>ОМ-0003249</t>
  </si>
  <si>
    <t>Кузема Олена Володимирівна</t>
  </si>
  <si>
    <t>О-00028653</t>
  </si>
  <si>
    <t>Лазебник Олена Анатоліївна</t>
  </si>
  <si>
    <t>продавец продовольственных товаров 2 категории ((В-41)сектор зоны скоропорта)</t>
  </si>
  <si>
    <t>ОМ-0000657</t>
  </si>
  <si>
    <t>Лапіна Наталія Михайлівна</t>
  </si>
  <si>
    <t>О-00029808</t>
  </si>
  <si>
    <t>Макаренко Юрій Володимирович</t>
  </si>
  <si>
    <t>О-00018778</t>
  </si>
  <si>
    <t>Філіппіна Віра Миколаївна</t>
  </si>
  <si>
    <t>(В-41)сектор стеллажной зоны</t>
  </si>
  <si>
    <t>ОМ-0002663</t>
  </si>
  <si>
    <t>Банний Євгеній Юрійович</t>
  </si>
  <si>
    <t>продавец продовольственных товаров 3 категории ((В-41)сектор стеллажной зоны)</t>
  </si>
  <si>
    <t>О-00030378</t>
  </si>
  <si>
    <t>Воловік Наталія Леонідівна</t>
  </si>
  <si>
    <t>О-00019989</t>
  </si>
  <si>
    <t>Гесь Катерина Валеріївна</t>
  </si>
  <si>
    <t>бригадир продавцов продовольственных товаров ((В-41)сектор стеллажной зоны)</t>
  </si>
  <si>
    <t>О-00030068</t>
  </si>
  <si>
    <t>Гостева Валентина Іванівна</t>
  </si>
  <si>
    <t>продавец продовольственных товаров 2 категории ((В-41)сектор стеллажной зоны)</t>
  </si>
  <si>
    <t>О-00031068</t>
  </si>
  <si>
    <t>Делеган Яна Олегівна</t>
  </si>
  <si>
    <t>продавец продовольственных товаров ((В-41)сектор стеллажной зоны)</t>
  </si>
  <si>
    <t>О-00027712</t>
  </si>
  <si>
    <t>Джанумян Рая Гришаївна</t>
  </si>
  <si>
    <t>бригадир продавцов продовольственных товаров 2 категории ((В-41)сектор стеллажной зоны)</t>
  </si>
  <si>
    <t>О-00026228</t>
  </si>
  <si>
    <t>Литвинова Марина Ігорівна</t>
  </si>
  <si>
    <t>11.08.2015</t>
  </si>
  <si>
    <t>О-00019409</t>
  </si>
  <si>
    <t>Мельник Тетяна Іванівна</t>
  </si>
  <si>
    <t>О-00030360</t>
  </si>
  <si>
    <t>Островська Світлана Іванівна</t>
  </si>
  <si>
    <t>О-00030363</t>
  </si>
  <si>
    <t>Румянцева Ольга Миколаївна</t>
  </si>
  <si>
    <t>(В-41)склад</t>
  </si>
  <si>
    <t>грузчик 3 категории ((В-41)склад)</t>
  </si>
  <si>
    <t>О-00024473</t>
  </si>
  <si>
    <t>Друзенко Юрій Геннадійович</t>
  </si>
  <si>
    <t>грузчик 2 категории ((В-41)склад)</t>
  </si>
  <si>
    <t>О-00029756</t>
  </si>
  <si>
    <t>Каряка Катерина Сергіївна</t>
  </si>
  <si>
    <t>07.07.2016</t>
  </si>
  <si>
    <t>О-00030579</t>
  </si>
  <si>
    <t>Круть Олександр Вікторович</t>
  </si>
  <si>
    <t>старший кладовщик 2 категории ((В-41)склад)</t>
  </si>
  <si>
    <t>О-00030577</t>
  </si>
  <si>
    <t>Кущ Євгеній Олександрович</t>
  </si>
  <si>
    <t>кладовщик по приему товара 3 категории ((В-41)склад)</t>
  </si>
  <si>
    <t>О-00030099</t>
  </si>
  <si>
    <t>Миросенко Володимир Володимирович</t>
  </si>
  <si>
    <t>ОМ-0002564</t>
  </si>
  <si>
    <t>Тараскін Владислав Олександрович</t>
  </si>
  <si>
    <t>(В-41)торговый зал №1</t>
  </si>
  <si>
    <t>О-00022424</t>
  </si>
  <si>
    <t>Дорохіна Зінаїда Миколаївна</t>
  </si>
  <si>
    <t>продавец прод. тов. (рыба) ((В-41)торговый зал №1)</t>
  </si>
  <si>
    <t>(В-41)управление</t>
  </si>
  <si>
    <t>О-00015211</t>
  </si>
  <si>
    <t>Лубенська Олена Василівна</t>
  </si>
  <si>
    <t>07.08.2012</t>
  </si>
  <si>
    <t>ОМ-0002434</t>
  </si>
  <si>
    <t>Соколова Олена Сергіївна</t>
  </si>
  <si>
    <t>менеджер по персоналу ((В-41)управление)</t>
  </si>
  <si>
    <t>(В-41)цех по выпечке хлебобулочных изделий</t>
  </si>
  <si>
    <t>О-00018774</t>
  </si>
  <si>
    <t>Дударєва Наріне Арташесівна</t>
  </si>
  <si>
    <t>пекарь 4 разряда ((В-41)цех по выпечке хлебобулочных изделий)</t>
  </si>
  <si>
    <t>О-00015275</t>
  </si>
  <si>
    <t>Іванська Наталія Іванівна</t>
  </si>
  <si>
    <t>16.08.2012</t>
  </si>
  <si>
    <t>О-00030266</t>
  </si>
  <si>
    <t>Кельбас Вікторія Сергіївна</t>
  </si>
  <si>
    <t>продавец продовольственных товаров 2 категории ((В-41)цех по выпечке хлебобулочных изделий)</t>
  </si>
  <si>
    <t>06.09.2016</t>
  </si>
  <si>
    <t>О-00022101</t>
  </si>
  <si>
    <t>Кирпань Вероніка Сергіївна</t>
  </si>
  <si>
    <t>пекарь 3 разряда ((В-41)цех по выпечке хлебобулочных изделий)</t>
  </si>
  <si>
    <t>О-00028698</t>
  </si>
  <si>
    <t>Кісіль Наталія Сергіївна</t>
  </si>
  <si>
    <t>О-00020784</t>
  </si>
  <si>
    <t>Кологрива Ольга Петрівна</t>
  </si>
  <si>
    <t>О-00032273</t>
  </si>
  <si>
    <t>Корнієнко Віта Ігорівна</t>
  </si>
  <si>
    <t>О-00018773</t>
  </si>
  <si>
    <t>Павлюк Лариса Анатоліївна</t>
  </si>
  <si>
    <t>О-00027205</t>
  </si>
  <si>
    <t>Рибальченко Яна Юріївна</t>
  </si>
  <si>
    <t>О-00019465</t>
  </si>
  <si>
    <t>04.03.2014</t>
  </si>
  <si>
    <t>ОМ-0003004</t>
  </si>
  <si>
    <t>Скоріченко Олена Анатоліївна</t>
  </si>
  <si>
    <t>О-00021238</t>
  </si>
  <si>
    <t>Шатохіна Людмила Миколаївна</t>
  </si>
  <si>
    <t>(В-41)цех по переработке мяса</t>
  </si>
  <si>
    <t>О-00018780</t>
  </si>
  <si>
    <t>Литвинова Раїса Іванівна</t>
  </si>
  <si>
    <t>продавец продовольственных товаров 1 категории ((В-41)цех по переработке мяса)</t>
  </si>
  <si>
    <t>продавец продовольственных товаров 3 категории ((В-41)цех по переработке мяса)</t>
  </si>
  <si>
    <t>ОМ-0003044</t>
  </si>
  <si>
    <t>Пашнін Іван Володимирович</t>
  </si>
  <si>
    <t>повар 4 разряда ((В-41)цех по переработке мяса)</t>
  </si>
  <si>
    <t>О-00030855</t>
  </si>
  <si>
    <t>Роєнко Юрій Олександрович</t>
  </si>
  <si>
    <t>бригадир производственной бригады ((В-41)цех по переработке мяса)</t>
  </si>
  <si>
    <t>(В-42)кулинарный цех</t>
  </si>
  <si>
    <t>ОМ-0001170</t>
  </si>
  <si>
    <t>Алексєєнко Юлія Федорівна</t>
  </si>
  <si>
    <t>повар 4 разряда* ((В-42)кулинарный цех)</t>
  </si>
  <si>
    <t>О-00025172</t>
  </si>
  <si>
    <t>Кервась Віта Віталіївна</t>
  </si>
  <si>
    <t>продавец продовольственных товаров ((В-42)кулинарный цех)</t>
  </si>
  <si>
    <t>03.04.2015</t>
  </si>
  <si>
    <t>ОМ-0001469</t>
  </si>
  <si>
    <t>Логінова Світлана Анатоліївна</t>
  </si>
  <si>
    <t>Мошура Людмила Антонівна</t>
  </si>
  <si>
    <t>О-00021364</t>
  </si>
  <si>
    <t>Муха Юлія Ігорівна</t>
  </si>
  <si>
    <t>О-00019317</t>
  </si>
  <si>
    <t>Сич Оксана Миколаївна</t>
  </si>
  <si>
    <t>бригадир производственной бригады* ((В-42)кулинарный цех)</t>
  </si>
  <si>
    <t>О-00019666</t>
  </si>
  <si>
    <t>Фуріна Вікторія Петрівна</t>
  </si>
  <si>
    <t>О-00020891</t>
  </si>
  <si>
    <t>Шаренко Олена Григорівна</t>
  </si>
  <si>
    <t>(В-42)расчетно-кассовая зона</t>
  </si>
  <si>
    <t>О-00031490</t>
  </si>
  <si>
    <t>Кавкаєва Вікторія Василівна</t>
  </si>
  <si>
    <t>кассир торгового зала ((В-42)расчетно-кассовая зона)</t>
  </si>
  <si>
    <t>Коротких Олена Леонідівна</t>
  </si>
  <si>
    <t>заместитель управляющего магазином по кассовой зоне ((В-42)расчетно-кассовая зона)</t>
  </si>
  <si>
    <t>О-00019212</t>
  </si>
  <si>
    <t>Лєскіна Марія Василівна</t>
  </si>
  <si>
    <t>13.02.2014</t>
  </si>
  <si>
    <t>ОМ-0003382</t>
  </si>
  <si>
    <t>Москвітіна Тетяна Альбертівна</t>
  </si>
  <si>
    <t>О-00027062</t>
  </si>
  <si>
    <t>Мосьпан Анна Олександрівна</t>
  </si>
  <si>
    <t>О-00029049</t>
  </si>
  <si>
    <t>Обухова Олена Петрівна</t>
  </si>
  <si>
    <t>О-00031498</t>
  </si>
  <si>
    <t>Скрипнік Тетяна Віталіївна</t>
  </si>
  <si>
    <t>О-00031510</t>
  </si>
  <si>
    <t>Цехош Олена Сергіївна</t>
  </si>
  <si>
    <t>ОМ-0002552</t>
  </si>
  <si>
    <t>Черепко Віра Михайлівна</t>
  </si>
  <si>
    <t>ОМ-0001336</t>
  </si>
  <si>
    <t>Чернець Тетяна Олександрівна</t>
  </si>
  <si>
    <t>О-00031511</t>
  </si>
  <si>
    <t>Шугайло Ірина Юріївна</t>
  </si>
  <si>
    <t>(В-42)склад</t>
  </si>
  <si>
    <t>О-00029299</t>
  </si>
  <si>
    <t>Козлов Сергій Вікторович</t>
  </si>
  <si>
    <t>О-00024651</t>
  </si>
  <si>
    <t>Прангишвілі Олена Георгіївна</t>
  </si>
  <si>
    <t>О-00024542</t>
  </si>
  <si>
    <t>Цалай Олена Максимівна</t>
  </si>
  <si>
    <t>кладовщик по приему товара 1 категории ((В-42)склад)</t>
  </si>
  <si>
    <t>(В-42)торговый зал</t>
  </si>
  <si>
    <t>продавец продовольственных товаров 2 категории ((В-42)торговый зал)</t>
  </si>
  <si>
    <t>16.09.2014</t>
  </si>
  <si>
    <t>О-00019081</t>
  </si>
  <si>
    <t>Бондаренко Валентина Афонівна</t>
  </si>
  <si>
    <t>продавец продовольственных товаров 1 категории ((В-42)торговый зал)</t>
  </si>
  <si>
    <t>О-00031181</t>
  </si>
  <si>
    <t>Виноградча Ірина Юріївна</t>
  </si>
  <si>
    <t>ОМ-0002708</t>
  </si>
  <si>
    <t xml:space="preserve">Гаврилюк Юлія Володимирівна </t>
  </si>
  <si>
    <t>О-00019331</t>
  </si>
  <si>
    <t>Кравченко Едуард Володимирович</t>
  </si>
  <si>
    <t>О-00012097</t>
  </si>
  <si>
    <t>Логова Валентина Василівна</t>
  </si>
  <si>
    <t>24.11.2011</t>
  </si>
  <si>
    <t>О-00019766</t>
  </si>
  <si>
    <t>Муравйова Наталія Миколаївна</t>
  </si>
  <si>
    <t>бригадир продавцов продовольственных товаров 1 категории ((В-42)торговый зал)</t>
  </si>
  <si>
    <t>продавец продовольственных товаров 3 категории ((В-42)торговый зал)</t>
  </si>
  <si>
    <t>ОМ-0001750</t>
  </si>
  <si>
    <t>Чернобривець Вікторія Валеріївна</t>
  </si>
  <si>
    <t>(В-42)управление</t>
  </si>
  <si>
    <t>О-00018850</t>
  </si>
  <si>
    <t>Бородкіна Альона Валеріївна</t>
  </si>
  <si>
    <t>О-00020860</t>
  </si>
  <si>
    <t>Кримченко Ірина Станіславівна</t>
  </si>
  <si>
    <t>26.05.2014</t>
  </si>
  <si>
    <t>(В-42)цех по выпечке хлебобулочных изделий</t>
  </si>
  <si>
    <t>О-00019798</t>
  </si>
  <si>
    <t>Гаріна Валентина Марцинівна</t>
  </si>
  <si>
    <t>бригадир производственной бригады ((В-42)цех по выпечке хлебобулочных изделий)</t>
  </si>
  <si>
    <t>О-00019012</t>
  </si>
  <si>
    <t>Горобець Ірина Вікторівна</t>
  </si>
  <si>
    <t>пекарь 4 разряда ((В-42)цех по выпечке хлебобулочных изделий)</t>
  </si>
  <si>
    <t>(В-43)кулинарный цех</t>
  </si>
  <si>
    <t>О-00021840</t>
  </si>
  <si>
    <t>Зубчик Любов Петрівна</t>
  </si>
  <si>
    <t>06.08.2014</t>
  </si>
  <si>
    <t>(В-43)расчетно-кассовая зона</t>
  </si>
  <si>
    <t>О-00019492</t>
  </si>
  <si>
    <t>Алексеева Валерия Сергеевна</t>
  </si>
  <si>
    <t>администратор торгового зала ((В-43)расчетно-кассовая зона)</t>
  </si>
  <si>
    <t>О-00027538</t>
  </si>
  <si>
    <t>Алексєєнко Олена Володимирівна</t>
  </si>
  <si>
    <t>продавец-консультант ((В-43)расчетно-кассовая зона)</t>
  </si>
  <si>
    <t>ОМ-0001407</t>
  </si>
  <si>
    <t>Баумгартен Анастасія Вікторівна</t>
  </si>
  <si>
    <t>О-00023136</t>
  </si>
  <si>
    <t>Буцнева Тетяна Василівна</t>
  </si>
  <si>
    <t>12.11.2014</t>
  </si>
  <si>
    <t>О-00018809</t>
  </si>
  <si>
    <t>Велика Тетяна Павлівна</t>
  </si>
  <si>
    <t>О-00018803</t>
  </si>
  <si>
    <t>Ірклієнко Ольга Михайлівна</t>
  </si>
  <si>
    <t>О-00031538</t>
  </si>
  <si>
    <t>Мельнікова Тетяна Ярославівна</t>
  </si>
  <si>
    <t>О-00025443</t>
  </si>
  <si>
    <t>Набокіна Олена Вікторівна</t>
  </si>
  <si>
    <t>08.05.2015</t>
  </si>
  <si>
    <t>ОМ-0001486</t>
  </si>
  <si>
    <t>Огаркова Людмила Василівна</t>
  </si>
  <si>
    <t>ОМ-0002399</t>
  </si>
  <si>
    <t xml:space="preserve">Усейнова Ольга Олександрівна </t>
  </si>
  <si>
    <t>О-00019439</t>
  </si>
  <si>
    <t>Чернеченко Алла Юріївна</t>
  </si>
  <si>
    <t>О-00019202</t>
  </si>
  <si>
    <t>Шабаліна Галина Юріївна</t>
  </si>
  <si>
    <t>О-00019261</t>
  </si>
  <si>
    <t>Яцемірська Світлана Миколаївна</t>
  </si>
  <si>
    <t>(В-43)склад</t>
  </si>
  <si>
    <t>ОМ-0002402</t>
  </si>
  <si>
    <t>Дмитренко Дмитро Олександрович</t>
  </si>
  <si>
    <t>грузчик 2 категории ((В-43)склад)</t>
  </si>
  <si>
    <t>О-00028314</t>
  </si>
  <si>
    <t>Козак Дмитро Сергійович</t>
  </si>
  <si>
    <t>грузчик. ((В-43)склад)</t>
  </si>
  <si>
    <t>29.01.2016</t>
  </si>
  <si>
    <t>О-00024411</t>
  </si>
  <si>
    <t>Радченко Микола Вікторович</t>
  </si>
  <si>
    <t>О-00024416</t>
  </si>
  <si>
    <t>Царенко Ірина Анатоліївна</t>
  </si>
  <si>
    <t>старший кладовщик 2 категории ((В-43)склад)</t>
  </si>
  <si>
    <t>(В-43)торговый зал</t>
  </si>
  <si>
    <t>О-00025986</t>
  </si>
  <si>
    <t>Богдановська Анастасія Петрівна</t>
  </si>
  <si>
    <t>продавец продовольственных товаров 3 категории ((В-43)торговый зал)</t>
  </si>
  <si>
    <t>ОМ-0002599</t>
  </si>
  <si>
    <t>Іванова Надія Вікторівна</t>
  </si>
  <si>
    <t>(В-43)управление</t>
  </si>
  <si>
    <t>О-00030674</t>
  </si>
  <si>
    <t>Бурдюк Юлія Олександрівна</t>
  </si>
  <si>
    <t>О-00024372</t>
  </si>
  <si>
    <t>Косенков Валерій Валерійович</t>
  </si>
  <si>
    <t>(В-43)цех по выпечке хлебобулочных изделий</t>
  </si>
  <si>
    <t>ОМ-0001501</t>
  </si>
  <si>
    <t>Артемов Денис Олександрович</t>
  </si>
  <si>
    <t>бригадир производственной бригады* ((В-43)цех по выпечке хлебобулочных изделий)</t>
  </si>
  <si>
    <t>О-00019757</t>
  </si>
  <si>
    <t>Лінник Олена Леонідівна</t>
  </si>
  <si>
    <t>О-00029031</t>
  </si>
  <si>
    <t>Нікуліна Людмила Валеріївна</t>
  </si>
  <si>
    <t>ОМ-0000712</t>
  </si>
  <si>
    <t>Чернявська Лілія Вячеславівна</t>
  </si>
  <si>
    <t>(В-44)кулинарный цех</t>
  </si>
  <si>
    <t>О-00028380</t>
  </si>
  <si>
    <t>Архипова Вікторія Вікторівна</t>
  </si>
  <si>
    <t>ОМ-0001503</t>
  </si>
  <si>
    <t xml:space="preserve">Довженко Тамара Василівна </t>
  </si>
  <si>
    <t>продавец продовольственных товаров 3 категории ((В-44)кулинарный цех)</t>
  </si>
  <si>
    <t>О-00018861</t>
  </si>
  <si>
    <t>Іванушкіна Світлана Степанівна</t>
  </si>
  <si>
    <t>ОМ-0001356</t>
  </si>
  <si>
    <t xml:space="preserve">Карандуліна Людмила Миколаївна </t>
  </si>
  <si>
    <t>О-00027838</t>
  </si>
  <si>
    <t>Курінна Наталія Сергіївна</t>
  </si>
  <si>
    <t>О-00019864</t>
  </si>
  <si>
    <t>Совірда Людмила Андріївна</t>
  </si>
  <si>
    <t>(В-44)отдел безопасности</t>
  </si>
  <si>
    <t>О-00031825</t>
  </si>
  <si>
    <t>Кравченко Микола Петрович</t>
  </si>
  <si>
    <t>младший инспектор ((В-44)отдел безопасности)</t>
  </si>
  <si>
    <t>О-00031835</t>
  </si>
  <si>
    <t>Купцова Катерина Анатоліївна</t>
  </si>
  <si>
    <t>О-00031841</t>
  </si>
  <si>
    <t>Кучерявенко Юрій Анатолійович</t>
  </si>
  <si>
    <t>ОМ-0002459</t>
  </si>
  <si>
    <t>Левченко Володимир Олександрович</t>
  </si>
  <si>
    <t>старший охранник ((В-44)отдел безопасности)</t>
  </si>
  <si>
    <t>О-00031852</t>
  </si>
  <si>
    <t>Лукашов Олексій Олександрович</t>
  </si>
  <si>
    <t>ОМ-0002462</t>
  </si>
  <si>
    <t xml:space="preserve">Полівода Євген Миронович                          </t>
  </si>
  <si>
    <t>начальник отдела (офис) ((В-44)отдел безопасности)</t>
  </si>
  <si>
    <t>ОМ-0001287</t>
  </si>
  <si>
    <t>(В-44)расчетно-кассовая зона</t>
  </si>
  <si>
    <t>ОМ-0001817</t>
  </si>
  <si>
    <t xml:space="preserve">Акмаєва Ольга Леонідівна </t>
  </si>
  <si>
    <t>кассир торгового зала ((В-44)расчетно-кассовая зона)</t>
  </si>
  <si>
    <t>ОМ-0003421</t>
  </si>
  <si>
    <t>Бєлікова Ірина Анатоліївна</t>
  </si>
  <si>
    <t>О-00030192</t>
  </si>
  <si>
    <t>Бобік Тетяна Адамівна</t>
  </si>
  <si>
    <t>30.08.2016</t>
  </si>
  <si>
    <t>О-00025086</t>
  </si>
  <si>
    <t>Вихрик Яна Андреевна</t>
  </si>
  <si>
    <t>О-00031545</t>
  </si>
  <si>
    <t>Волок Дар`я Анатоліївна</t>
  </si>
  <si>
    <t>16.11.2015</t>
  </si>
  <si>
    <t>О-00022784</t>
  </si>
  <si>
    <t>Гончаренко Світлана Костянтинівна</t>
  </si>
  <si>
    <t>заместитель управляющего магазином по кассовой зоне ((В-44)расчетно-кассовая зона)</t>
  </si>
  <si>
    <t>О-00031550</t>
  </si>
  <si>
    <t>Нікулін Владислав Олегович</t>
  </si>
  <si>
    <t>О-00020659</t>
  </si>
  <si>
    <t>Плюйко Тетяна Петрівна</t>
  </si>
  <si>
    <t>О-00022785</t>
  </si>
  <si>
    <t>Полховський Денис Леонідович</t>
  </si>
  <si>
    <t>О-00023471</t>
  </si>
  <si>
    <t>Потоцька Юлія Григорівна</t>
  </si>
  <si>
    <t>старший кассир торгового зала ((В-44)расчетно-кассовая зона)</t>
  </si>
  <si>
    <t>12.12.2014</t>
  </si>
  <si>
    <t>О-00026210</t>
  </si>
  <si>
    <t>Романова Вікторія Василівна</t>
  </si>
  <si>
    <t>О-00027802</t>
  </si>
  <si>
    <t>Свєженцева Ірина Сергіївна</t>
  </si>
  <si>
    <t>ОМ-0002598</t>
  </si>
  <si>
    <t>СЕМИП`ЯДНА ОКСАНА ВАСИЛІВНА</t>
  </si>
  <si>
    <t>О-00031137</t>
  </si>
  <si>
    <t>Соні Олена Степанівна</t>
  </si>
  <si>
    <t>О-00029414</t>
  </si>
  <si>
    <t>Хвалько Олена Євгенівна</t>
  </si>
  <si>
    <t>(В-44)сектор зоны скоропорта</t>
  </si>
  <si>
    <t>продавец продовольственных товаров 3 категории ((В-44)сектор зоны скоропорта)</t>
  </si>
  <si>
    <t>О-00019294</t>
  </si>
  <si>
    <t>Волошина Олена Геннадіївна</t>
  </si>
  <si>
    <t>продавец продовольственных товаров 2 категории ((В-44)сектор зоны скоропорта)</t>
  </si>
  <si>
    <t>О-00027435</t>
  </si>
  <si>
    <t>Дворецька Лариса Анатоліївна</t>
  </si>
  <si>
    <t>О-00009289</t>
  </si>
  <si>
    <t>Демченко Аліна Анатоліївна</t>
  </si>
  <si>
    <t>бригадир продавцов продовольственных товаров 2 категории ((В-44)сектор зоны скоропорта)</t>
  </si>
  <si>
    <t>08.02.2010</t>
  </si>
  <si>
    <t>О-00026769</t>
  </si>
  <si>
    <t>Дронова Ірина Володимирівна</t>
  </si>
  <si>
    <t>О-00030809</t>
  </si>
  <si>
    <t>Комісарова Світлана Михайлівна</t>
  </si>
  <si>
    <t>08.11.2016</t>
  </si>
  <si>
    <t>О-00028592</t>
  </si>
  <si>
    <t>Кравчук Лариса Олександрівна</t>
  </si>
  <si>
    <t>О-00031029</t>
  </si>
  <si>
    <t>Красношапка Світлана Валеріївна</t>
  </si>
  <si>
    <t>продавец продовольственных товаров ((В-44)сектор зоны скоропорта)</t>
  </si>
  <si>
    <t>О-00025662</t>
  </si>
  <si>
    <t>Кривич Лариса Олександрівна</t>
  </si>
  <si>
    <t>заместитель управляющего магазином ((В-44)сектор зоны скоропорта)</t>
  </si>
  <si>
    <t>О-00027413</t>
  </si>
  <si>
    <t>Нікітіна Тетяна Броніславівна</t>
  </si>
  <si>
    <t>О-00023015</t>
  </si>
  <si>
    <t>Сошко Елеонора Вікторівна</t>
  </si>
  <si>
    <t>О-00026368</t>
  </si>
  <si>
    <t>Чубань Любов Юріївна</t>
  </si>
  <si>
    <t>О-00028112</t>
  </si>
  <si>
    <t>Шахова Ірина Леонідівна</t>
  </si>
  <si>
    <t>(В-44)сектор стеллажной зоны</t>
  </si>
  <si>
    <t>О-00025091</t>
  </si>
  <si>
    <t>Бакаляр Вікторія Миколаївна</t>
  </si>
  <si>
    <t>бригадир продавцов продовольственных товаров 2 категории ((В-44)сектор стеллажной зоны)</t>
  </si>
  <si>
    <t>О-00030304</t>
  </si>
  <si>
    <t>Геліч Валентина Олександрівна</t>
  </si>
  <si>
    <t>продавец продовольственных товаров 2 категории ((В-44)сектор стеллажной зоны)</t>
  </si>
  <si>
    <t>О-00030891</t>
  </si>
  <si>
    <t>Грибанська Олена Олександрівна</t>
  </si>
  <si>
    <t>О-00026422</t>
  </si>
  <si>
    <t>Євтушенко Олена Іванівна</t>
  </si>
  <si>
    <t>продавец продовольственных товаров 1 категории ((В-44)сектор стеллажной зоны)</t>
  </si>
  <si>
    <t>ОМ-0001466</t>
  </si>
  <si>
    <t>Нестерук Віталій Якович</t>
  </si>
  <si>
    <t>продавец продовольственных товаров 3 категории ((В-44)сектор стеллажной зоны)</t>
  </si>
  <si>
    <t>ОМ-0003426</t>
  </si>
  <si>
    <t>Перевязко Алла Євстафіївна</t>
  </si>
  <si>
    <t>ОМ-0001345</t>
  </si>
  <si>
    <t>Солодовник Тетяна Борисівна</t>
  </si>
  <si>
    <t>О-00011257</t>
  </si>
  <si>
    <t>Ткач Анна Сергіївна</t>
  </si>
  <si>
    <t>заместитель управляющего магазином ((В-44)сектор стеллажной зоны)</t>
  </si>
  <si>
    <t>20.07.2011</t>
  </si>
  <si>
    <t>ОМ-0002830</t>
  </si>
  <si>
    <t>Щербак Юлія Григорівна</t>
  </si>
  <si>
    <t>(В-44)склад</t>
  </si>
  <si>
    <t>ОМ-0001122</t>
  </si>
  <si>
    <t>Грушевська Ірина Анатоліївна</t>
  </si>
  <si>
    <t>кладовщик по приему товара 2 категории ((В-44)склад)</t>
  </si>
  <si>
    <t>О-00028265</t>
  </si>
  <si>
    <t>Журавльова Ксенія Олександрівна</t>
  </si>
  <si>
    <t>ОМ-0003220</t>
  </si>
  <si>
    <t>Кіх Олександр Григорович</t>
  </si>
  <si>
    <t>грузчик 3 категории ((В-44)склад)</t>
  </si>
  <si>
    <t>О-00026238</t>
  </si>
  <si>
    <t>Понисько Юрій Вікторович</t>
  </si>
  <si>
    <t>грузчик 1 категории ((В-44)склад)</t>
  </si>
  <si>
    <t>10.08.2015</t>
  </si>
  <si>
    <t>О-00024280</t>
  </si>
  <si>
    <t>Рудий Сергій Олександрович</t>
  </si>
  <si>
    <t>старший кладовщик 1 категории ((В-44)склад)</t>
  </si>
  <si>
    <t>О-00024943</t>
  </si>
  <si>
    <t>Синицина Ліна Миколаївна</t>
  </si>
  <si>
    <t>оператор по вводу данных в ЭВМ ((В-44)склад)</t>
  </si>
  <si>
    <t>20.03.2015</t>
  </si>
  <si>
    <t>(В-44)управление</t>
  </si>
  <si>
    <t>ОМ-0002591</t>
  </si>
  <si>
    <t>Василенко Анна Олександрівна</t>
  </si>
  <si>
    <t>менеджер по персоналу ((В-44)управление)</t>
  </si>
  <si>
    <t>О-00018923</t>
  </si>
  <si>
    <t>Зіньковська Марина Олександрівна</t>
  </si>
  <si>
    <t>О-00018608</t>
  </si>
  <si>
    <t>Кустовський Валентин Володимирович</t>
  </si>
  <si>
    <t>главный инженер ((В-44)управление)</t>
  </si>
  <si>
    <t>(В-44)цех по выпечке хлебобулочных изделий</t>
  </si>
  <si>
    <t>О-00028041</t>
  </si>
  <si>
    <t>Гавриченко Вікторія Вікторівна</t>
  </si>
  <si>
    <t>О-00028521</t>
  </si>
  <si>
    <t>Галай Олена Іванівна</t>
  </si>
  <si>
    <t>пекарь 4 разряда* ((В-44)цех по выпечке хлебобулочных изделий)</t>
  </si>
  <si>
    <t>О-00019300</t>
  </si>
  <si>
    <t>Кравчута Віра Григорівна</t>
  </si>
  <si>
    <t>бригадир производственной бригады* ((В-44)цех по выпечке хлебобулочных изделий)</t>
  </si>
  <si>
    <t>О-00021401</t>
  </si>
  <si>
    <t>Кротенко Юлія Анатоліївна</t>
  </si>
  <si>
    <t>укладчик-упаковщик ((В-44)цех по выпечке хлебобулочных изделий)</t>
  </si>
  <si>
    <t>02.07.2014</t>
  </si>
  <si>
    <t>О-00013153</t>
  </si>
  <si>
    <t>Немченко Олена Володимирівна</t>
  </si>
  <si>
    <t>пекарь 5 разряда ((В-44)цех по выпечке хлебобулочных изделий)</t>
  </si>
  <si>
    <t>ОМ-0003284</t>
  </si>
  <si>
    <t>Рєзнік Володимир Андрійович</t>
  </si>
  <si>
    <t>ОМ-0003285</t>
  </si>
  <si>
    <t>Рєзнік Юлія Олександрівна</t>
  </si>
  <si>
    <t>О-00025174</t>
  </si>
  <si>
    <t>Різченко Артем Вікторович</t>
  </si>
  <si>
    <t>О-00022428</t>
  </si>
  <si>
    <t>Сідорова Тетяна Семенівна</t>
  </si>
  <si>
    <t>О-00019784</t>
  </si>
  <si>
    <t>Твердохліб Володимир Степанович</t>
  </si>
  <si>
    <t>04.04.2014</t>
  </si>
  <si>
    <t>(В-44)цех по переработке мяса</t>
  </si>
  <si>
    <t>О-00019723</t>
  </si>
  <si>
    <t>Безь Олена Анатоліївна</t>
  </si>
  <si>
    <t>продавец продовольственных товаров 3 категории ((В-44)цех по переработке мяса)</t>
  </si>
  <si>
    <t>ОМ-0001758</t>
  </si>
  <si>
    <t>Демішева Ірина Василівна</t>
  </si>
  <si>
    <t>ОМ-0002924</t>
  </si>
  <si>
    <t>Дробот Тамара Дмитрівна</t>
  </si>
  <si>
    <t>продавец продовольственных товаров 2 категории ((В-44)цех по переработке мяса)</t>
  </si>
  <si>
    <t>О-00018951</t>
  </si>
  <si>
    <t>Карпова Світлана Василівна</t>
  </si>
  <si>
    <t>ОМ-0001498</t>
  </si>
  <si>
    <t xml:space="preserve">Люлькова Тетяна Анатоліївна </t>
  </si>
  <si>
    <t>повар 4 разряда ((В-44)цех по переработке мяса)</t>
  </si>
  <si>
    <t>О-00027191</t>
  </si>
  <si>
    <t>Нанкевич Людмила Олексіївна</t>
  </si>
  <si>
    <t>28.10.2015</t>
  </si>
  <si>
    <t>(В-45)кулинарный цех</t>
  </si>
  <si>
    <t>О-00030239</t>
  </si>
  <si>
    <t>Калько Ірина Валеріївна</t>
  </si>
  <si>
    <t>бригадир производственной бригады ((В-45)кулинарный цех)</t>
  </si>
  <si>
    <t>О-00024068</t>
  </si>
  <si>
    <t>Корж Анжела Володимирівна</t>
  </si>
  <si>
    <t>повар 5 разряда ((В-45)кулинарный цех)</t>
  </si>
  <si>
    <t>О-00027084</t>
  </si>
  <si>
    <t>Краснопольська Світлана Анатоліївна</t>
  </si>
  <si>
    <t>продавец продовольственных товаров 3 категории ((В-45)кулинарный цех)</t>
  </si>
  <si>
    <t>О-00028885</t>
  </si>
  <si>
    <t>Ларіонцева Олена Станіславівна</t>
  </si>
  <si>
    <t>повар 3 разряда ((В-45)кулинарный цех)</t>
  </si>
  <si>
    <t>О-00030045</t>
  </si>
  <si>
    <t>Монзелевська Ірина Геннадіївна</t>
  </si>
  <si>
    <t>О-00026313</t>
  </si>
  <si>
    <t>Семенченко Ольга Іванівна</t>
  </si>
  <si>
    <t>продавец продовольственных товаров 2 категории ((В-45)кулинарный цех)</t>
  </si>
  <si>
    <t>О-00026401</t>
  </si>
  <si>
    <t>Трофімова Оксана Олександрівна</t>
  </si>
  <si>
    <t>17.08.2015</t>
  </si>
  <si>
    <t>О-00030657</t>
  </si>
  <si>
    <t>Федорець Ауріка Георгіївна</t>
  </si>
  <si>
    <t>О-00026505</t>
  </si>
  <si>
    <t>Федорук Ганна Миколаївна</t>
  </si>
  <si>
    <t>О-00028689</t>
  </si>
  <si>
    <t>Хмарська Наталя Миколаївна</t>
  </si>
  <si>
    <t>О-00030734</t>
  </si>
  <si>
    <t>Шаталова Любов Олександрівна</t>
  </si>
  <si>
    <t>ОМ-0001590</t>
  </si>
  <si>
    <t>Юрик Лариса Олександрівна</t>
  </si>
  <si>
    <t>(В-45)молочный отдел</t>
  </si>
  <si>
    <t>О-00028211</t>
  </si>
  <si>
    <t>Акуленко Тетяна Дмитрівна</t>
  </si>
  <si>
    <t>продавец продовольственных товаров 3 категории ((В-45)молочный отдел)</t>
  </si>
  <si>
    <t>ОМ-0001113</t>
  </si>
  <si>
    <t>Баранова Олександра Сергіївна</t>
  </si>
  <si>
    <t>продавец продовольственных товаров 2 категории ((В-45)молочный отдел)</t>
  </si>
  <si>
    <t>О-00026336</t>
  </si>
  <si>
    <t>Оберемок Ірина Григорівна</t>
  </si>
  <si>
    <t>бригадир продавцов продовольственных товаров 1 категории ((В-45)молочный отдел)</t>
  </si>
  <si>
    <t>(В-45)овощной отдел</t>
  </si>
  <si>
    <t>О-00029862</t>
  </si>
  <si>
    <t>Кунда Юрій Геннадійович</t>
  </si>
  <si>
    <t>ОМ-0003471</t>
  </si>
  <si>
    <t>Овчинникова Людмила Миронівна</t>
  </si>
  <si>
    <t>продавец продовольственных товаров 3 категории ((В-45)овощной отдел)</t>
  </si>
  <si>
    <t>О-00026319</t>
  </si>
  <si>
    <t>Табачкова Тетяна Володимирівна</t>
  </si>
  <si>
    <t>продавец продовольственных товаров 1 категории ((В-45)овощной отдел)</t>
  </si>
  <si>
    <t>О-00026432</t>
  </si>
  <si>
    <t>Чилікіна Олена Вікторівна</t>
  </si>
  <si>
    <t>(В-45)отдел безопасности</t>
  </si>
  <si>
    <t>ОМ-0002477</t>
  </si>
  <si>
    <t>Дмитренко Юрій Анатолійович</t>
  </si>
  <si>
    <t>заместитель начальника отдела ((В-45)отдел безопасности)</t>
  </si>
  <si>
    <t>ОМ-0003187</t>
  </si>
  <si>
    <t>Карелін Михайло Григорович</t>
  </si>
  <si>
    <t>охоронник ((В-45)отдел безопасности)</t>
  </si>
  <si>
    <t>О-00031823</t>
  </si>
  <si>
    <t>Лубінець Аксенія Миколаївна</t>
  </si>
  <si>
    <t>младший инспектор ((В-45)отдел безопасности)</t>
  </si>
  <si>
    <t>О-00031833</t>
  </si>
  <si>
    <t>Ляшенко Богдан Вадимович</t>
  </si>
  <si>
    <t>инспектор ((В-45)отдел безопасности)</t>
  </si>
  <si>
    <t>О-00031848</t>
  </si>
  <si>
    <t>Мороз Владислав Олексійович</t>
  </si>
  <si>
    <t>старший охранник ((В-45)отдел безопасности)</t>
  </si>
  <si>
    <t>О-00031857</t>
  </si>
  <si>
    <t>Пономаренко Дмитро Вікторович</t>
  </si>
  <si>
    <t>начальник отдела ((В-45)отдел безопасности)</t>
  </si>
  <si>
    <t>О-00031869</t>
  </si>
  <si>
    <t>Соколова Ганна Володимирівна</t>
  </si>
  <si>
    <t>ОМ-0002633</t>
  </si>
  <si>
    <t>Сушко Руслан Петрович</t>
  </si>
  <si>
    <t>ОМ-0001119</t>
  </si>
  <si>
    <t>Шолом Михайло Іванович</t>
  </si>
  <si>
    <t>(В-45)отдел гастрономии</t>
  </si>
  <si>
    <t>О-00027092</t>
  </si>
  <si>
    <t>Євстігнєєва Марія Олександрівна</t>
  </si>
  <si>
    <t>продавец продовольственных товаров 2 категории ((В-45)отдел гастрономии)</t>
  </si>
  <si>
    <t>ОМ-0000699</t>
  </si>
  <si>
    <t>Коновалова Ірина Вікторівна</t>
  </si>
  <si>
    <t>13.03.2017</t>
  </si>
  <si>
    <t>О-00030079</t>
  </si>
  <si>
    <t>Крушинська Анна Миколаївна</t>
  </si>
  <si>
    <t>(В-45)отдел кондитерских изделий</t>
  </si>
  <si>
    <t>ОМ-0001479</t>
  </si>
  <si>
    <t>Єременко Олена Сергіївна</t>
  </si>
  <si>
    <t>О-00026333</t>
  </si>
  <si>
    <t>Кузнецова Інна Миколаївна</t>
  </si>
  <si>
    <t>продавец продовольственных товаров 2 категории ((В-45)отдел кондитерских изделий)</t>
  </si>
  <si>
    <t>О-00026307</t>
  </si>
  <si>
    <t>Окопна Ірина Вікторівна</t>
  </si>
  <si>
    <t>О-00028994</t>
  </si>
  <si>
    <t>Пилипчук Анатолій Євгенійович</t>
  </si>
  <si>
    <t>бригадир продавцов продовольственных товаров 2 категории ((В-45)отдел кондитерских изделий)</t>
  </si>
  <si>
    <t>(В-45)отдел напитков</t>
  </si>
  <si>
    <t>О-00026361</t>
  </si>
  <si>
    <t>Демицька Ксенія Олександрівна</t>
  </si>
  <si>
    <t>продавец продовольственных товаров 2 категории ((В-45)отдел напитков)</t>
  </si>
  <si>
    <t>(В-45)отдел непродовольственных товаров</t>
  </si>
  <si>
    <t>О-00026320</t>
  </si>
  <si>
    <t>Табачкова Світлана Володимирівна</t>
  </si>
  <si>
    <t>(В-45)расчетно-кассовая зона</t>
  </si>
  <si>
    <t>О-00027317</t>
  </si>
  <si>
    <t>Бабаніна Інна Володимирівна</t>
  </si>
  <si>
    <t>старший кассир торгового зала ((В-45)расчетно-кассовая зона)</t>
  </si>
  <si>
    <t>кассир торгового зала ((В-45)расчетно-кассовая зона)</t>
  </si>
  <si>
    <t>О-00031487</t>
  </si>
  <si>
    <t>Бєлан Тетяна Олександрівна</t>
  </si>
  <si>
    <t>О-00024056</t>
  </si>
  <si>
    <t>Богуславська Віта Володимирівна</t>
  </si>
  <si>
    <t>ОМ-0001664</t>
  </si>
  <si>
    <t>Водолазська Марина Геннадіївна</t>
  </si>
  <si>
    <t>ОМ-0003242</t>
  </si>
  <si>
    <t>Єнікеєва Ірина Іллівна</t>
  </si>
  <si>
    <t>О-00026314</t>
  </si>
  <si>
    <t>Єременко Вікторія Леонідівна</t>
  </si>
  <si>
    <t>ОМ-0001111</t>
  </si>
  <si>
    <t>Єсіна Тетяна Олегівна</t>
  </si>
  <si>
    <t>О-00029856</t>
  </si>
  <si>
    <t>Кокоріна Олеся Володимирівна</t>
  </si>
  <si>
    <t>О-00026340</t>
  </si>
  <si>
    <t>О-00024132</t>
  </si>
  <si>
    <t>Огурцова Антоніна Сергіївна</t>
  </si>
  <si>
    <t>ОМ-0001009</t>
  </si>
  <si>
    <t>Рева Юлія Максимівна</t>
  </si>
  <si>
    <t>О-00027688</t>
  </si>
  <si>
    <t>Севастьянова Наталія Миколаївна</t>
  </si>
  <si>
    <t>О-00030026</t>
  </si>
  <si>
    <t>Сорока Ольга Миколаївна</t>
  </si>
  <si>
    <t>02.08.2016</t>
  </si>
  <si>
    <t>О-00031493</t>
  </si>
  <si>
    <t>Філін Ольга Юріївна</t>
  </si>
  <si>
    <t>(В-45)рыбный отдел</t>
  </si>
  <si>
    <t>О-00027130</t>
  </si>
  <si>
    <t>Будько Аліна Олександрівна</t>
  </si>
  <si>
    <t>продавец продовольственных товаров 2 категории ((В-45)рыбный отдел)</t>
  </si>
  <si>
    <t>ОМ-0001557</t>
  </si>
  <si>
    <t>Будько Ганна Олександрівна</t>
  </si>
  <si>
    <t>продавец продовольственных товаров 3 категории ((В-45)рыбный отдел)</t>
  </si>
  <si>
    <t>О-00026431</t>
  </si>
  <si>
    <t>Гулак Вікторія Віталіївна</t>
  </si>
  <si>
    <t>О-00026376</t>
  </si>
  <si>
    <t>Косолапченкова Любов В`ячеславівна</t>
  </si>
  <si>
    <t>обработчик рыбы 3 категории ((В-45)рыбный отдел)</t>
  </si>
  <si>
    <t>О-00030751</t>
  </si>
  <si>
    <t>Шубіна Анастасія Іванівна</t>
  </si>
  <si>
    <t>(В-45)сектор зоны скоропорта</t>
  </si>
  <si>
    <t>О-00024026</t>
  </si>
  <si>
    <t>Ємельянова Ілона Олександрівна</t>
  </si>
  <si>
    <t>(В-45)сектор стеллажной зоны</t>
  </si>
  <si>
    <t>О-00024138</t>
  </si>
  <si>
    <t>Ткаченко Олена Леонідівна</t>
  </si>
  <si>
    <t>(В-45)склад</t>
  </si>
  <si>
    <t>О-00024661</t>
  </si>
  <si>
    <t>Вайло Дмитро Вікторович</t>
  </si>
  <si>
    <t>заведующий складом 2 категории ((В-45)склад)</t>
  </si>
  <si>
    <t>О-00026290</t>
  </si>
  <si>
    <t>Грибьонкін Андрій Леонідович</t>
  </si>
  <si>
    <t>грузчик 3 категории ((В-45)склад)</t>
  </si>
  <si>
    <t>О-00032190</t>
  </si>
  <si>
    <t>Деулін Сергій Ігорович</t>
  </si>
  <si>
    <t>О-00026213</t>
  </si>
  <si>
    <t>Драгун Ігор Вікторович</t>
  </si>
  <si>
    <t>грузчик 2 категории ((В-45)склад)</t>
  </si>
  <si>
    <t>кладовщик по приему товара 3 категории ((В-45)склад)</t>
  </si>
  <si>
    <t>О-00027776</t>
  </si>
  <si>
    <t>Романік Андрій Сергійович</t>
  </si>
  <si>
    <t>О-00032268</t>
  </si>
  <si>
    <t>Трексель Марина Сергіївна</t>
  </si>
  <si>
    <t>оператор по вводу данных 3 категории ((В-45)склад)</t>
  </si>
  <si>
    <t>О-00026211</t>
  </si>
  <si>
    <t>Яцковський Павло Олександрович</t>
  </si>
  <si>
    <t>(В-45)управление</t>
  </si>
  <si>
    <t>О-00029151</t>
  </si>
  <si>
    <t>Глушко Олександр Миколайович</t>
  </si>
  <si>
    <t>главный инженер ((В-45)управление)</t>
  </si>
  <si>
    <t>О-00024083</t>
  </si>
  <si>
    <t>Левченко Олена Петрівна</t>
  </si>
  <si>
    <t>ОМ-0003357</t>
  </si>
  <si>
    <t>Онищенко Яна Ігорівна</t>
  </si>
  <si>
    <t>менеджер по персоналу ((В-45)управление)</t>
  </si>
  <si>
    <t>(В-45)цех по выпечке хлебобулочных изделий</t>
  </si>
  <si>
    <t>О-00026618</t>
  </si>
  <si>
    <t>Владиченко Галина Петрівна</t>
  </si>
  <si>
    <t>03.09.2015</t>
  </si>
  <si>
    <t>О-00026434</t>
  </si>
  <si>
    <t>Дерей Любов Володимирівна</t>
  </si>
  <si>
    <t>ОМ-0001049</t>
  </si>
  <si>
    <t>Дудка Тетяна Олексіївна</t>
  </si>
  <si>
    <t>О-00025042</t>
  </si>
  <si>
    <t>Козлова Галина Вікторівна</t>
  </si>
  <si>
    <t>О-00026306</t>
  </si>
  <si>
    <t>Маслюк Ганна Вікторівна</t>
  </si>
  <si>
    <t>пекарь 5 разряда* ((В-45)цех по выпечке хлебобулочных изделий)</t>
  </si>
  <si>
    <t>О-00027035</t>
  </si>
  <si>
    <t>Мірошніченко Віра Василівна</t>
  </si>
  <si>
    <t>О-00026366</t>
  </si>
  <si>
    <t>Самофалова Оксана Сергіївна</t>
  </si>
  <si>
    <t>О-00026356</t>
  </si>
  <si>
    <t>Хижняк Наталія Іванівна</t>
  </si>
  <si>
    <t>О-00024940</t>
  </si>
  <si>
    <t>Хрипко Інна Володимирівна</t>
  </si>
  <si>
    <t>О-00026342</t>
  </si>
  <si>
    <t>Швець Тетяна Миколаївна</t>
  </si>
  <si>
    <t>(В-45)цех по переработке мяса</t>
  </si>
  <si>
    <t>О-00026780</t>
  </si>
  <si>
    <t>Дубов Артем Іванович</t>
  </si>
  <si>
    <t>обвальщик мяса мастер-класс 2 категории ((В-45)цех по переработке мяса)</t>
  </si>
  <si>
    <t>О-00027083</t>
  </si>
  <si>
    <t>Кулієв Арен Манвелович</t>
  </si>
  <si>
    <t>О-00026389</t>
  </si>
  <si>
    <t>Масалова Любов Миколаївна</t>
  </si>
  <si>
    <t>О-00032160</t>
  </si>
  <si>
    <t>Островерх Олена Григорівна</t>
  </si>
  <si>
    <t>продавец продовольственных товаров 2 категории ((В-45)цех по переработке мяса)</t>
  </si>
  <si>
    <t>ОМ-0001413</t>
  </si>
  <si>
    <t>Шпірак Надія Іванівна</t>
  </si>
  <si>
    <t>продавец продовольственных товаров 3 категории ((В-45)цех по переработке мяса)</t>
  </si>
  <si>
    <t>(В-46) кондитерский цех</t>
  </si>
  <si>
    <t>О-00027795</t>
  </si>
  <si>
    <t>Білоткач Ніна Федорівна</t>
  </si>
  <si>
    <t>продавец продовольственных товаров 1 категории ((В-46) кондитерский цех)</t>
  </si>
  <si>
    <t>(В-46) кулинарный цех</t>
  </si>
  <si>
    <t>О-00027869</t>
  </si>
  <si>
    <t>Александрова Оксана Миколаївна</t>
  </si>
  <si>
    <t>повар 4 разряда* ((В-46) кулинарный цех)</t>
  </si>
  <si>
    <t>О-00027842</t>
  </si>
  <si>
    <t>Борисюк Вікторія Сергіївна</t>
  </si>
  <si>
    <t>повар пиццеол* ((В-46) кулинарный цех)</t>
  </si>
  <si>
    <t>повар 3 разряда ((В-46) кулинарный цех)</t>
  </si>
  <si>
    <t>О-00026936</t>
  </si>
  <si>
    <t>Горжій Інна Віталіївна</t>
  </si>
  <si>
    <t>бригадир производственной бригады* ((В-46) кулинарный цех)</t>
  </si>
  <si>
    <t>О-00027270</t>
  </si>
  <si>
    <t>Грінченко Тетяна Сергіївна</t>
  </si>
  <si>
    <t>О-00028132</t>
  </si>
  <si>
    <t>Ларіонов Вадим Олександрович</t>
  </si>
  <si>
    <t>О-00027966</t>
  </si>
  <si>
    <t>Масльоха Олена Анатоліївна</t>
  </si>
  <si>
    <t>ОМ-0002964</t>
  </si>
  <si>
    <t>Ноздрань Євгенія Костянтинівна</t>
  </si>
  <si>
    <t>продавец продовольственных товаров 3 категории ((В-46) кулинарный цех)</t>
  </si>
  <si>
    <t>25.06.2016</t>
  </si>
  <si>
    <t>О-00028185</t>
  </si>
  <si>
    <t>Струтінська Юлія Анатоліївна</t>
  </si>
  <si>
    <t>(В-46) молочный отдел</t>
  </si>
  <si>
    <t>О-00027453</t>
  </si>
  <si>
    <t>Здоріна Світлана Павлівна</t>
  </si>
  <si>
    <t>бригадир продавцов продовольственных товаров 2 категории ((В-46) молочный отдел)</t>
  </si>
  <si>
    <t>ОМ-0001609</t>
  </si>
  <si>
    <t>Рогаченко Ольга Миколаївна</t>
  </si>
  <si>
    <t>продавец продовольственных товаров 3 категории ((В-46) молочный отдел)</t>
  </si>
  <si>
    <t>ОМ-0001068</t>
  </si>
  <si>
    <t>Сільман Тетяна Іванівна</t>
  </si>
  <si>
    <t>продавец продовольственных товаров 2 категории ((В-46) молочный отдел)</t>
  </si>
  <si>
    <t>(В-46) овощной отдел</t>
  </si>
  <si>
    <t>ОМ-0001020</t>
  </si>
  <si>
    <t>Дягилева Маргарита Анатоліївна</t>
  </si>
  <si>
    <t>продавец продовольственных товаров 2 категории ((В-46) овощной отдел)</t>
  </si>
  <si>
    <t>О-00015373</t>
  </si>
  <si>
    <t>Жадан Віта Володимирівна</t>
  </si>
  <si>
    <t>менеджер по сбыту ((В-46) овощной отдел)</t>
  </si>
  <si>
    <t>О-00015246</t>
  </si>
  <si>
    <t>Кузьмина Евгения Станиславовна</t>
  </si>
  <si>
    <t>продавец продовольственных товаров 3 категории ((В-46) овощной отдел)</t>
  </si>
  <si>
    <t>(В-46) отдел безопасности</t>
  </si>
  <si>
    <t>ОМ-0001629</t>
  </si>
  <si>
    <t>Ашурова Зухра Садурівна</t>
  </si>
  <si>
    <t>младший инспектор ((В-46) отдел безопасности)</t>
  </si>
  <si>
    <t>О-00031807</t>
  </si>
  <si>
    <t>Грищенко Сергій Сергійович</t>
  </si>
  <si>
    <t>инспектор ((В-46) отдел безопасности)</t>
  </si>
  <si>
    <t>ОМ-0003472</t>
  </si>
  <si>
    <t>Жалко Олександр Петрович</t>
  </si>
  <si>
    <t>старший охранник ((В-46) отдел безопасности)</t>
  </si>
  <si>
    <t>заместитель начальника отдела ((В-46) отдел безопасности)</t>
  </si>
  <si>
    <t>ОМ-0003048</t>
  </si>
  <si>
    <t>Касюра Сергій Ігорович</t>
  </si>
  <si>
    <t>охоронник ((В-46) отдел безопасности)</t>
  </si>
  <si>
    <t>ОМ-0002454</t>
  </si>
  <si>
    <t>Лавров Валентин Павлович</t>
  </si>
  <si>
    <t>О-00032106</t>
  </si>
  <si>
    <t>Лукашов Юрій Борисович</t>
  </si>
  <si>
    <t>начальник отдела безопасности ((В-46) отдел безопасности)</t>
  </si>
  <si>
    <t>ОМ-0000500</t>
  </si>
  <si>
    <t>Моспан Іван Олександрович</t>
  </si>
  <si>
    <t>ОМ-0001173</t>
  </si>
  <si>
    <t>Муха Валентина Вікторівна</t>
  </si>
  <si>
    <t>ОМ-0002455</t>
  </si>
  <si>
    <t>Никитенко Едуард Олексійович</t>
  </si>
  <si>
    <t>О-00027560</t>
  </si>
  <si>
    <t>Роговська Євгенія Сергіївна</t>
  </si>
  <si>
    <t>О-00031868</t>
  </si>
  <si>
    <t>Шкамета Наталія Іванівна</t>
  </si>
  <si>
    <t>(В-46) отдел гастрономии</t>
  </si>
  <si>
    <t>О-00029002</t>
  </si>
  <si>
    <t>Бацко Марина Олегівна</t>
  </si>
  <si>
    <t>продавец продовольственных товаров ((В-46) отдел гастрономии)</t>
  </si>
  <si>
    <t>ОМ-0003093</t>
  </si>
  <si>
    <t>Бодяко Ірина Олегівна</t>
  </si>
  <si>
    <t>продавец продовольственных товаров 3 категории ((В-46) отдел гастрономии)</t>
  </si>
  <si>
    <t>Буянович Марина Володимирівна</t>
  </si>
  <si>
    <t>продавец продовольственных товаров 2 категории ((В-46) отдел гастрономии)</t>
  </si>
  <si>
    <t>О-00012288</t>
  </si>
  <si>
    <t>Волок Олена Сергіївна</t>
  </si>
  <si>
    <t>О-00027444</t>
  </si>
  <si>
    <t>Рязанова Катерина Андріївна</t>
  </si>
  <si>
    <t>О-00027638</t>
  </si>
  <si>
    <t>Щербина (Король) Тетяна Іванівна</t>
  </si>
  <si>
    <t>(В-46) отдел кондитерских изделий</t>
  </si>
  <si>
    <t>ОМ-0001528</t>
  </si>
  <si>
    <t>Бичко Юлія Ігорівна</t>
  </si>
  <si>
    <t>продавец продовольственных товаров 3 категории ((В-46) отдел кондитерских изделий)</t>
  </si>
  <si>
    <t>О-00030250</t>
  </si>
  <si>
    <t>Дегтяр Христина Миколаївна</t>
  </si>
  <si>
    <t>бригадир продавцов продовольственных товаров 2 категории ((В-46) отдел кондитерских изделий)</t>
  </si>
  <si>
    <t>О-00030632</t>
  </si>
  <si>
    <t>Шарова Катерина Юріївна</t>
  </si>
  <si>
    <t>продавец продовольственных товаров 2 категории ((В-46) отдел кондитерских изделий)</t>
  </si>
  <si>
    <t>(В-46) отдел напитков</t>
  </si>
  <si>
    <t>О-00027713</t>
  </si>
  <si>
    <t>Гончар Світлана Вікторівна</t>
  </si>
  <si>
    <t>продавец продовольственных товаров 2 категории ((В-46) отдел напитков)</t>
  </si>
  <si>
    <t>(В-46) отдел непродовольственных товаров</t>
  </si>
  <si>
    <t>ОМ-0001380</t>
  </si>
  <si>
    <t>Бабенко Олена Валеріївна</t>
  </si>
  <si>
    <t>продавец непродовольственных товаров 3 категории ((В-46) отдел непродовольственных товаров)</t>
  </si>
  <si>
    <t>13.05.2017</t>
  </si>
  <si>
    <t>О-00031080</t>
  </si>
  <si>
    <t>Вікторова Ірина Миколаївна</t>
  </si>
  <si>
    <t>(В-46) расчетно-кассовая зона</t>
  </si>
  <si>
    <t>ОМ-0002721</t>
  </si>
  <si>
    <t>Аксьонова Анастасія Миколаївна</t>
  </si>
  <si>
    <t>кассир торгового зала ((В-46) расчетно-кассовая зона)</t>
  </si>
  <si>
    <t>ОМ-0003323</t>
  </si>
  <si>
    <t>Богун Олена Дмитрівна</t>
  </si>
  <si>
    <t>О-00027279</t>
  </si>
  <si>
    <t>Бурхан Любов Василівна</t>
  </si>
  <si>
    <t>подсобный рабочий (сборщик тележек) ((В-46) расчетно-кассовая зона)</t>
  </si>
  <si>
    <t>старший кассир торгового зала ((В-46) расчетно-кассовая зона)</t>
  </si>
  <si>
    <t>О-00027273</t>
  </si>
  <si>
    <t>Василенко Віра Василівна</t>
  </si>
  <si>
    <t>О-00031542</t>
  </si>
  <si>
    <t>Гарбуз Юлія Сергіївна</t>
  </si>
  <si>
    <t>О-00027268</t>
  </si>
  <si>
    <t>Груба Ольга Юріївна</t>
  </si>
  <si>
    <t>О-00031536</t>
  </si>
  <si>
    <t>Гурчева Євгенія Євгеніївна</t>
  </si>
  <si>
    <t>ОМ-0002440</t>
  </si>
  <si>
    <t>Дзюба Олена Андріївна</t>
  </si>
  <si>
    <t>О-00029184</t>
  </si>
  <si>
    <t>Дудус Олена Анатоліївна</t>
  </si>
  <si>
    <t>О-00025637</t>
  </si>
  <si>
    <t>Занєжєнкова Яна Михайлівна</t>
  </si>
  <si>
    <t>О-00031540</t>
  </si>
  <si>
    <t>Зуйко Оксана Олександрівна</t>
  </si>
  <si>
    <t>О-00028589</t>
  </si>
  <si>
    <t>Іващенко Тетяна Василівна</t>
  </si>
  <si>
    <t>ОМ-0001585</t>
  </si>
  <si>
    <t>Козленко Яна Вячеславівна</t>
  </si>
  <si>
    <t>О-00028173</t>
  </si>
  <si>
    <t>Куделя Оксана Федорівна</t>
  </si>
  <si>
    <t>ОМ-0003006</t>
  </si>
  <si>
    <t>Лисак Ілона Віталіївна</t>
  </si>
  <si>
    <t>О-00026956</t>
  </si>
  <si>
    <t>Ліпік Наталія Олександрівна</t>
  </si>
  <si>
    <t>О-00028602</t>
  </si>
  <si>
    <t>Макашева (Чистик) Наталія Миколаївна</t>
  </si>
  <si>
    <t>23.02.2016</t>
  </si>
  <si>
    <t>О-00029067</t>
  </si>
  <si>
    <t>Работа Алла Вікторівна</t>
  </si>
  <si>
    <t>О-00027488</t>
  </si>
  <si>
    <t>Савченко Ірина Дмитрівна</t>
  </si>
  <si>
    <t>17.11.2015</t>
  </si>
  <si>
    <t>О-00027594</t>
  </si>
  <si>
    <t>Справцева Наталія Миколаївна</t>
  </si>
  <si>
    <t>25.11.2015</t>
  </si>
  <si>
    <t>О-00027782</t>
  </si>
  <si>
    <t>Чурсіна Лілія Миколаївна</t>
  </si>
  <si>
    <t>(В-46) рыбный отдел</t>
  </si>
  <si>
    <t>О-00030816</t>
  </si>
  <si>
    <t>Кікоть Олександр Миколайович</t>
  </si>
  <si>
    <t>обработчик рыбы 2 категории ((В-46) рыбный отдел)</t>
  </si>
  <si>
    <t>О-00027593</t>
  </si>
  <si>
    <t>Льохіна Ольга Михайлівна</t>
  </si>
  <si>
    <t>продавец продовольственных товаров 2 категории ((В-46) рыбный отдел)</t>
  </si>
  <si>
    <t>О-00027645</t>
  </si>
  <si>
    <t>Романенко Ірина Федорівна</t>
  </si>
  <si>
    <t>продавец продовольственных товаров 3 категории ((В-46) рыбный отдел)</t>
  </si>
  <si>
    <t>(В-46) сектор зоны скоропорта</t>
  </si>
  <si>
    <t>О-00024399</t>
  </si>
  <si>
    <t>Глазунова Євгенія Володимирівна</t>
  </si>
  <si>
    <t>(В-46) сектор стеллажной зоны</t>
  </si>
  <si>
    <t>О-00027282</t>
  </si>
  <si>
    <t>Бурлакова Ганна Володимирівна</t>
  </si>
  <si>
    <t>(В-46) склад</t>
  </si>
  <si>
    <t>О-00030782</t>
  </si>
  <si>
    <t>Видайко Андрій Олександрович</t>
  </si>
  <si>
    <t>грузчик 2 категории ((В-46) склад)</t>
  </si>
  <si>
    <t>О-00032389</t>
  </si>
  <si>
    <t>Дяченко Тетяна Євгеніївна</t>
  </si>
  <si>
    <t>О-00027448</t>
  </si>
  <si>
    <t>Живиця Артем Германович</t>
  </si>
  <si>
    <t>заведующий складом 2 категории ((В-46) склад)</t>
  </si>
  <si>
    <t>О-00027543</t>
  </si>
  <si>
    <t>Мандудаки Дмитро Олександрович</t>
  </si>
  <si>
    <t>кладовщик по приему товара 2 категории ((В-46) склад)</t>
  </si>
  <si>
    <t>ОМ-0001748</t>
  </si>
  <si>
    <t>НОСЕНКО МАКСИМ ОЛЕКСАНДРОВИЧ</t>
  </si>
  <si>
    <t>грузчик 3 категории ((В-46) склад)</t>
  </si>
  <si>
    <t>О-00029763</t>
  </si>
  <si>
    <t>Пахомов Олександр Олександрович</t>
  </si>
  <si>
    <t>кладовщик по приему товара 3 категории ((В-46) склад)</t>
  </si>
  <si>
    <t>(В-46) управление</t>
  </si>
  <si>
    <t>главный инженер ((В-46) управление)</t>
  </si>
  <si>
    <t>О-00012108</t>
  </si>
  <si>
    <t>Сухачова Ганна Анатоліївна</t>
  </si>
  <si>
    <t>О-00027554</t>
  </si>
  <si>
    <t>Усата Катерина Михайлівна</t>
  </si>
  <si>
    <t>менеджер по персоналу ((В-46) управление)</t>
  </si>
  <si>
    <t>(В-46) цех по выпечке хлебобулочных изделий</t>
  </si>
  <si>
    <t>О-00027456</t>
  </si>
  <si>
    <t>Божко-Штим Валентина Павлівна</t>
  </si>
  <si>
    <t>продавец продовольственных товаров 2 категории ((В-46) цех по выпечке хлебобулочных изделий)</t>
  </si>
  <si>
    <t>О-00027709</t>
  </si>
  <si>
    <t>Городецька Наталія Іванівна</t>
  </si>
  <si>
    <t>продавец продовольственных товаров 3 категории ((В-46) цех по выпечке хлебобулочных изделий)</t>
  </si>
  <si>
    <t>О-00027693</t>
  </si>
  <si>
    <t>Дубровська Сауле Дюсеймбеківна</t>
  </si>
  <si>
    <t>О-00027175</t>
  </si>
  <si>
    <t>Зубко Галина Вячеславівна</t>
  </si>
  <si>
    <t>О-00030661</t>
  </si>
  <si>
    <t>Кучерас Наталія Онуфріївна</t>
  </si>
  <si>
    <t>ОМ-0001048</t>
  </si>
  <si>
    <t>Матюхіна Світлана Володимирівна</t>
  </si>
  <si>
    <t>ОМ-0000547</t>
  </si>
  <si>
    <t>Півень Ганна Олександрівна</t>
  </si>
  <si>
    <t>О-00027837</t>
  </si>
  <si>
    <t>Півненко Ірина Іванівна</t>
  </si>
  <si>
    <t>О-00027616</t>
  </si>
  <si>
    <t>Радченко Ольга Валентинівна</t>
  </si>
  <si>
    <t>О-00027156</t>
  </si>
  <si>
    <t>Тремпольська Світлана Володимирівна</t>
  </si>
  <si>
    <t>О-00016856</t>
  </si>
  <si>
    <t>Філіпп Наталія Вікторівна</t>
  </si>
  <si>
    <t>О-00028963</t>
  </si>
  <si>
    <t>Черствякова Тетяна Іванівна</t>
  </si>
  <si>
    <t>(В-46) цех по переработке мяса</t>
  </si>
  <si>
    <t>О-00027276</t>
  </si>
  <si>
    <t>Бережной Валерій Анатолійович</t>
  </si>
  <si>
    <t>обвальщик мяса мастер-класс 2 категории ((В-46) цех по переработке мяса)</t>
  </si>
  <si>
    <t>О-00029324</t>
  </si>
  <si>
    <t>Васильченко Станіслав Володимирович</t>
  </si>
  <si>
    <t>продавец продовольственных товаров 2 категории ((В-46) цех по переработке мяса)</t>
  </si>
  <si>
    <t>О-00012239</t>
  </si>
  <si>
    <t>Заєць Вікторія Юріївна</t>
  </si>
  <si>
    <t>О-00027863</t>
  </si>
  <si>
    <t>Нуртдінов Дмитро Валентинович</t>
  </si>
  <si>
    <t>бригадир производственной бригады ((В-46) цех по переработке мяса)</t>
  </si>
  <si>
    <t>О-00027335</t>
  </si>
  <si>
    <t>Пляцковська Любов Леонідівна</t>
  </si>
  <si>
    <t>ОМ-0001018</t>
  </si>
  <si>
    <t>Собаченко Світлана Анатоліївна</t>
  </si>
  <si>
    <t>продавец продовольственных товаров 3 категории ((В-46) цех по переработке мяса)</t>
  </si>
  <si>
    <t>О-00032157</t>
  </si>
  <si>
    <t>Струтінський Євгеній Юрійович</t>
  </si>
  <si>
    <t>О-00029189</t>
  </si>
  <si>
    <t>Тарабас Катерина Карлівна</t>
  </si>
  <si>
    <t>(В-47)расчетно-кассовая зона</t>
  </si>
  <si>
    <t>продавец-консультант ((В-47)расчетно-кассовая зона)</t>
  </si>
  <si>
    <t>О-00028496</t>
  </si>
  <si>
    <t>Брусенська Тетяна Василівна</t>
  </si>
  <si>
    <t>О-00028393</t>
  </si>
  <si>
    <t>Герасимлюк Людмила Миколаївна</t>
  </si>
  <si>
    <t>О-00031591</t>
  </si>
  <si>
    <t>Доманська Аліна Олександрівна</t>
  </si>
  <si>
    <t>О-00031594</t>
  </si>
  <si>
    <t>Касілова Олена Олександрівна</t>
  </si>
  <si>
    <t>О-00030701</t>
  </si>
  <si>
    <t>О-00029774</t>
  </si>
  <si>
    <t>Лисенко Катерина Миколаївна</t>
  </si>
  <si>
    <t>администратор торгового зала ((В-47)расчетно-кассовая зона)</t>
  </si>
  <si>
    <t>О-00028462</t>
  </si>
  <si>
    <t>Мала Тетяна Геннадіївна</t>
  </si>
  <si>
    <t>ОМ-0001418</t>
  </si>
  <si>
    <t>Міщенко Ірина Федорівна</t>
  </si>
  <si>
    <t>О-00028642</t>
  </si>
  <si>
    <t>Моісеєнко Олена Віталіївна</t>
  </si>
  <si>
    <t>ОМ-0002750</t>
  </si>
  <si>
    <t>Рижук Ольга Юріївна</t>
  </si>
  <si>
    <t>Семенов Віталій Сергійович</t>
  </si>
  <si>
    <t>ОМ-0001416</t>
  </si>
  <si>
    <t>Харченко Світлана Миколаївна</t>
  </si>
  <si>
    <t>ОМ-0001057</t>
  </si>
  <si>
    <t>Щокін Артем Геннадійович</t>
  </si>
  <si>
    <t>О-00030069</t>
  </si>
  <si>
    <t>Яновська Лілія Григорівна</t>
  </si>
  <si>
    <t>(В-47)склад</t>
  </si>
  <si>
    <t>ОМ-0003609</t>
  </si>
  <si>
    <t>Брусенський Павло Володимирович</t>
  </si>
  <si>
    <t>грузчик 3 категории ((В-47)склад)</t>
  </si>
  <si>
    <t>ОМ-0003269</t>
  </si>
  <si>
    <t>Горпинич Ростислав Сергійович</t>
  </si>
  <si>
    <t>О-00031270</t>
  </si>
  <si>
    <t>Декрет Василь Васильович</t>
  </si>
  <si>
    <t>24.12.2016</t>
  </si>
  <si>
    <t>ОМ-0002613</t>
  </si>
  <si>
    <t>Клименко Ігор Вікторович</t>
  </si>
  <si>
    <t>О-00028348</t>
  </si>
  <si>
    <t>Перевозчикова Яна Олександрівна</t>
  </si>
  <si>
    <t>О-00026975</t>
  </si>
  <si>
    <t>Шелемех Євген Віталійович</t>
  </si>
  <si>
    <t>(В-47)торговый зал</t>
  </si>
  <si>
    <t>продавец продовольственных товаров 2 категории ((В-47)торговый зал)</t>
  </si>
  <si>
    <t>продавец продовольственных товаров 3 категории ((В-47)торговый зал)</t>
  </si>
  <si>
    <t>ОМ-0001211</t>
  </si>
  <si>
    <t>Полинська Юлія Ігорівна</t>
  </si>
  <si>
    <t>продавец продовольственных товаров ((В-47)торговый зал)</t>
  </si>
  <si>
    <t>ОМ-0003434</t>
  </si>
  <si>
    <t>Черевко Ірина Миколаївна</t>
  </si>
  <si>
    <t>(В-47)управление</t>
  </si>
  <si>
    <t>О-00026394</t>
  </si>
  <si>
    <t>Дембовська Марія Миколаївна</t>
  </si>
  <si>
    <t>О-00024128</t>
  </si>
  <si>
    <t>Мусатова Марина Вікторівна</t>
  </si>
  <si>
    <t>ОМ-0003211</t>
  </si>
  <si>
    <t>Подвижна Марина Вікторівна</t>
  </si>
  <si>
    <t>(В-47)хозяйственная часть</t>
  </si>
  <si>
    <t>ОМ-0003367</t>
  </si>
  <si>
    <t>Волга Валентина Григорівна</t>
  </si>
  <si>
    <t>уборщик служебных помещений ((В-47)хозяйственная часть)</t>
  </si>
  <si>
    <t>О-00030828</t>
  </si>
  <si>
    <t>Кузьмічова Ірина Федорівна</t>
  </si>
  <si>
    <t>О-00028498</t>
  </si>
  <si>
    <t>Савицька Наталя Петрівна</t>
  </si>
  <si>
    <t>(В-47)цех по выпечке хлебобулочных изделий</t>
  </si>
  <si>
    <t>ОМ-0003313</t>
  </si>
  <si>
    <t xml:space="preserve">Бойко Андрій Вікторович </t>
  </si>
  <si>
    <t>пекарь 4 разряда ((В-47)цех по выпечке хлебобулочных изделий)</t>
  </si>
  <si>
    <t>О-00029403</t>
  </si>
  <si>
    <t>Гандзевич Лідія Анатоліївна</t>
  </si>
  <si>
    <t>О-00028275</t>
  </si>
  <si>
    <t>Зуєва Олена Михайлівна</t>
  </si>
  <si>
    <t>бригадир производственной бригады* ((В-47)цех по выпечке хлебобулочных изделий)</t>
  </si>
  <si>
    <t>О-00029544</t>
  </si>
  <si>
    <t>Кравчук Тетяна Василівна</t>
  </si>
  <si>
    <t>09.06.2016</t>
  </si>
  <si>
    <t>О-00028658</t>
  </si>
  <si>
    <t>Соколюк Валентина Олександрівна</t>
  </si>
  <si>
    <t>(В-48)расчетно-кассовая зона</t>
  </si>
  <si>
    <t>ОМ-0003418</t>
  </si>
  <si>
    <t>Білка Світлана Леонідівна</t>
  </si>
  <si>
    <t>продавец-консультант ((В-48)расчетно-кассовая зона)</t>
  </si>
  <si>
    <t>О-00031497</t>
  </si>
  <si>
    <t>Білоконєва Світлана Володимирівна</t>
  </si>
  <si>
    <t>О-00029744</t>
  </si>
  <si>
    <t>Головань Віталіна Вікторівна</t>
  </si>
  <si>
    <t>администратор торгового зала ((В-48)расчетно-кассовая зона)</t>
  </si>
  <si>
    <t>О-00029724</t>
  </si>
  <si>
    <t>Карамушка Олена Анатоліївна</t>
  </si>
  <si>
    <t>О-00029770</t>
  </si>
  <si>
    <t>Клименко Олена Юріївна</t>
  </si>
  <si>
    <t>О-00031588</t>
  </si>
  <si>
    <t>Лутченко Олена Валеріївна</t>
  </si>
  <si>
    <t>О-00030447</t>
  </si>
  <si>
    <t>Мацкевич Олександр Дмитрович</t>
  </si>
  <si>
    <t>О-00030243</t>
  </si>
  <si>
    <t>Пеньков Кирило Миколайович</t>
  </si>
  <si>
    <t>О-00029704</t>
  </si>
  <si>
    <t>Романенко Аліна Андріївна</t>
  </si>
  <si>
    <t>О-00029880</t>
  </si>
  <si>
    <t>Савкова Наталія Іванівна</t>
  </si>
  <si>
    <t>О-00029769</t>
  </si>
  <si>
    <t>Товчигречко Вікторія Володимирівна</t>
  </si>
  <si>
    <t>ОМ-0003607</t>
  </si>
  <si>
    <t>Цапар Ольга Миколаївна</t>
  </si>
  <si>
    <t>(В-48)склад</t>
  </si>
  <si>
    <t>ОМ-0002421</t>
  </si>
  <si>
    <t>Вергун Віктор Вікторович</t>
  </si>
  <si>
    <t>грузчик 3 категории ((В-48)склад)</t>
  </si>
  <si>
    <t>ОМ-0002723</t>
  </si>
  <si>
    <t>Олійник Артур Анатолійович</t>
  </si>
  <si>
    <t>грузчик 2 категории ((В-48)склад)</t>
  </si>
  <si>
    <t>О-00029701</t>
  </si>
  <si>
    <t>Рустамов Максим Васифович</t>
  </si>
  <si>
    <t>старший кладовщик 1 категории ((В-48)склад)</t>
  </si>
  <si>
    <t>О-00029912</t>
  </si>
  <si>
    <t>Сотнікова Ірина Федорівна</t>
  </si>
  <si>
    <t>кладовщик по приему товара 1 категории ((В-48)склад)</t>
  </si>
  <si>
    <t>О-00029829</t>
  </si>
  <si>
    <t>Черкашин Олексій Володимирович</t>
  </si>
  <si>
    <t>12.07.2016</t>
  </si>
  <si>
    <t>О-00029722</t>
  </si>
  <si>
    <t>Шмигля Ігор Вікторович</t>
  </si>
  <si>
    <t>(В-48)торговый зал</t>
  </si>
  <si>
    <t>О-00029855</t>
  </si>
  <si>
    <t>Бовенко(Кравченко) Олена Євгенівна</t>
  </si>
  <si>
    <t>продавец продовольственных товаров ((В-48)торговый зал)</t>
  </si>
  <si>
    <t>Зубар Наталія Володимирівна</t>
  </si>
  <si>
    <t>продавец продовольственных товаров 2 категории ((В-48)торговый зал)</t>
  </si>
  <si>
    <t>О-00030084</t>
  </si>
  <si>
    <t>Назаренко Катерина Валентинівна</t>
  </si>
  <si>
    <t>(В-48)управление</t>
  </si>
  <si>
    <t>ОМ-0001584</t>
  </si>
  <si>
    <t>Буренко Маргарита Володимирівна</t>
  </si>
  <si>
    <t>О-00032216</t>
  </si>
  <si>
    <t>Лемещук Тетяна Андріївна</t>
  </si>
  <si>
    <t>менеджер по персоналу ((В-48)управление)</t>
  </si>
  <si>
    <t>(В-48)хозяйственная часть</t>
  </si>
  <si>
    <t>ОМ-0003590</t>
  </si>
  <si>
    <t>Кукулка Лілія Миколаївна</t>
  </si>
  <si>
    <t>уборщик служебных помещений ((В-48)хозяйственная часть)</t>
  </si>
  <si>
    <t>О-00029673</t>
  </si>
  <si>
    <t>Старобиковський Володимир Ісакович</t>
  </si>
  <si>
    <t>(В-48)цех по выпечке хлебобулочных изделий</t>
  </si>
  <si>
    <t>О-00029742</t>
  </si>
  <si>
    <t>Брайко Тетяна Миколаївна</t>
  </si>
  <si>
    <t>пекарь 4 разряда* ((В-48)цех по выпечке хлебобулочных изделий)</t>
  </si>
  <si>
    <t>О-00029873</t>
  </si>
  <si>
    <t>Бубінець Олена Миколаївна</t>
  </si>
  <si>
    <t>бригадир производственной бригады ((В-48)цех по выпечке хлебобулочных изделий)</t>
  </si>
  <si>
    <t>О-00029872</t>
  </si>
  <si>
    <t>Дешко Олена Володимирівна</t>
  </si>
  <si>
    <t>пекарь 5 разряда* ((В-48)цех по выпечке хлебобулочных изделий)</t>
  </si>
  <si>
    <t>О-00029910</t>
  </si>
  <si>
    <t>Долга Ольга Андріївна</t>
  </si>
  <si>
    <t>О-00029907</t>
  </si>
  <si>
    <t>Карасьова Тетяна Василівна</t>
  </si>
  <si>
    <t>О-00030389</t>
  </si>
  <si>
    <t>Левицька Світлана Віталіївна</t>
  </si>
  <si>
    <t>О-00029714</t>
  </si>
  <si>
    <t>Ніконенко Наталія Максимівна</t>
  </si>
  <si>
    <t>ОМ-0000402</t>
  </si>
  <si>
    <t>Пупенко Світлана Василівна</t>
  </si>
  <si>
    <t>15.02.2017</t>
  </si>
  <si>
    <t>(В-49) кулинарный цех</t>
  </si>
  <si>
    <t>ОМ-0002822</t>
  </si>
  <si>
    <t>Лайзорик Марина Юріївна</t>
  </si>
  <si>
    <t>повар 4 разряда ((В-49) кулинарный цех)</t>
  </si>
  <si>
    <t>ОМ-0003168</t>
  </si>
  <si>
    <t>Підплетько Юлія Іванівна</t>
  </si>
  <si>
    <t>ОМ-0002749</t>
  </si>
  <si>
    <t>Сердінова Світлана Іванівна</t>
  </si>
  <si>
    <t>повар 5 разряда ((В-49) кулинарный цех)</t>
  </si>
  <si>
    <t>ОМ-0002624</t>
  </si>
  <si>
    <t>Третьяк Валентина Миколаївна</t>
  </si>
  <si>
    <t>(В-49) расчетно-кассовая зона</t>
  </si>
  <si>
    <t>ОМ-0003496</t>
  </si>
  <si>
    <t>Арбузова Лілія Володимирівна</t>
  </si>
  <si>
    <t>кассир торгового зала ((В-49)расчетно-кассовая зона)</t>
  </si>
  <si>
    <t>О-00015858</t>
  </si>
  <si>
    <t>Валова Наталія Валеріївна</t>
  </si>
  <si>
    <t>ОМ-0002874</t>
  </si>
  <si>
    <t>Іванова Тетяна Сергіївна</t>
  </si>
  <si>
    <t>ОМ-0002648</t>
  </si>
  <si>
    <t>Імамова Олена Володимирівна</t>
  </si>
  <si>
    <t>ОМ-0002817</t>
  </si>
  <si>
    <t>Кушнаренко Олена Олексіївна</t>
  </si>
  <si>
    <t>ОМ-0003448</t>
  </si>
  <si>
    <t>Мкртчян Гаяне Мішаі</t>
  </si>
  <si>
    <t>ОМ-0002525</t>
  </si>
  <si>
    <t>Петрова Альона Олександрівна</t>
  </si>
  <si>
    <t>ОМ-0003450</t>
  </si>
  <si>
    <t>Савчин Ірина Миколаївна</t>
  </si>
  <si>
    <t>О-00031070</t>
  </si>
  <si>
    <t>Свічкар Наталя Володимирівна</t>
  </si>
  <si>
    <t>ОМ-0003061</t>
  </si>
  <si>
    <t>Столбов Олександр Олександрович</t>
  </si>
  <si>
    <t>О-00013850</t>
  </si>
  <si>
    <t>Тихоненко Оксана Петрівна</t>
  </si>
  <si>
    <t>ОМ-0002665</t>
  </si>
  <si>
    <t>Яворська Оксана Володимирівна</t>
  </si>
  <si>
    <t>(В-49) сектор зоны скоропорта</t>
  </si>
  <si>
    <t>ОМ-0003602</t>
  </si>
  <si>
    <t>Гладка Юлія Іванівна</t>
  </si>
  <si>
    <t>продавец продовольственных товаров 3 категории ((В-49)сектор зоны скоропорта)</t>
  </si>
  <si>
    <t>ОМ-0002828</t>
  </si>
  <si>
    <t>Ліпатова Олександра Олександрівна</t>
  </si>
  <si>
    <t>ОМ-0002787</t>
  </si>
  <si>
    <t>Ніколаєва Тетяна Олександрівна</t>
  </si>
  <si>
    <t>бригадир продавцов продовольственных товаров 1 категории ((В-49)сектор зоны скоропорта)</t>
  </si>
  <si>
    <t>ОМ-0003445</t>
  </si>
  <si>
    <t>Сафонова Наталя Віталіївна</t>
  </si>
  <si>
    <t>(В-49) сектор стеллажной зоны</t>
  </si>
  <si>
    <t>ОМ-0002836</t>
  </si>
  <si>
    <t>Гараган Тетяна Григорівна</t>
  </si>
  <si>
    <t>продавец продовольственных товаров 2 категории ((В-49)сектор стеллажной зоны)</t>
  </si>
  <si>
    <t>ОМ-0002854</t>
  </si>
  <si>
    <t>Ібрагімова Олеся Зіновіївна</t>
  </si>
  <si>
    <t>продавец продовольственных товаров 3 категории ((В-49)сектор стеллажной зоны)</t>
  </si>
  <si>
    <t>ОМ-0000393</t>
  </si>
  <si>
    <t>Симоненко Світлана Вікторівна</t>
  </si>
  <si>
    <t>продавец продовольственных товаров 1 категории ((В-49)сектор стеллажной зоны)</t>
  </si>
  <si>
    <t>ОМ-0002855</t>
  </si>
  <si>
    <t>Стаховська Олена Дмитріївна</t>
  </si>
  <si>
    <t>(В-49) склад</t>
  </si>
  <si>
    <t>ОМ-0003512</t>
  </si>
  <si>
    <t>Карамишев Едуард Віталійович</t>
  </si>
  <si>
    <t>грузчик 3 категории ((В-49)склад)</t>
  </si>
  <si>
    <t>кладовщик по приему товара 3 категории ((В-49)склад)</t>
  </si>
  <si>
    <t>ОМ-0002762</t>
  </si>
  <si>
    <t>Невзоров Іван Ігорович</t>
  </si>
  <si>
    <t>кладовщик по приему товара 2 категории ((В-49)склад)</t>
  </si>
  <si>
    <t>ОМ-0003513</t>
  </si>
  <si>
    <t>Підгорний Владислав Павлович</t>
  </si>
  <si>
    <t>ОМ-0002527</t>
  </si>
  <si>
    <t>Сніжко Вікторія Олександрівна</t>
  </si>
  <si>
    <t>старший кладовщик 2 категории ((В-49)склад)</t>
  </si>
  <si>
    <t>ОМ-0002625</t>
  </si>
  <si>
    <t>Шубенко Віта Володимирівна</t>
  </si>
  <si>
    <t>оператор по вводу данных 2 категории ((В-49)склад)</t>
  </si>
  <si>
    <t>(В-49) управление</t>
  </si>
  <si>
    <t>ОМ-0002445</t>
  </si>
  <si>
    <t>Гладка Світлана Олександрівна</t>
  </si>
  <si>
    <t>О-00030435</t>
  </si>
  <si>
    <t>Кугач Елла Юріївна</t>
  </si>
  <si>
    <t>менеджер по персоналу ((В-49)управление)</t>
  </si>
  <si>
    <t>(В-49) цех по выпечке хлебобулочных изделий</t>
  </si>
  <si>
    <t>ОМ-0002835</t>
  </si>
  <si>
    <t>Бойко Катерина Василівна</t>
  </si>
  <si>
    <t>пекарь 4 разряда ((В-49) цех по выпечке хлебобулочных изделий)</t>
  </si>
  <si>
    <t>О-00015958</t>
  </si>
  <si>
    <t>Холод Оксана Володимирівна</t>
  </si>
  <si>
    <t>пекарь 5 разряда ((В-49) цех по выпечке хлебобулочных изделий)</t>
  </si>
  <si>
    <t>01.11.2012</t>
  </si>
  <si>
    <t>ОМ-0002651</t>
  </si>
  <si>
    <t>Шапочка Анна Іванівна</t>
  </si>
  <si>
    <t>ОМ-0002617</t>
  </si>
  <si>
    <t>Шевченко Лариса Олександрівна</t>
  </si>
  <si>
    <t>(В-49) цех по переработке мяса</t>
  </si>
  <si>
    <t>ОМ-0002984</t>
  </si>
  <si>
    <t>Задорожна Світлана Раісівна</t>
  </si>
  <si>
    <t>продавец продовольственных товаров 3 категории ((В-49) цех по переработке мяса)</t>
  </si>
  <si>
    <t>ОМ-0003206</t>
  </si>
  <si>
    <t>Сулєйманов Володимир Камілійович</t>
  </si>
  <si>
    <t>специалист мясного производства 2 категории ((В-49) цех по переработке мяса)</t>
  </si>
  <si>
    <t>(В-50) отдел безопасности</t>
  </si>
  <si>
    <t>ОМ-0003570</t>
  </si>
  <si>
    <t>Росточилов Станіслав Юрійович</t>
  </si>
  <si>
    <t>начальник отдела ((В-50) отдел безопасности)</t>
  </si>
  <si>
    <t>(В-501)расчетно-кассовая зона</t>
  </si>
  <si>
    <t>О-00032354</t>
  </si>
  <si>
    <t>Венгер Діана Валентинівна</t>
  </si>
  <si>
    <t>О-00030941</t>
  </si>
  <si>
    <t>Дем`янчук Аліна Василівна</t>
  </si>
  <si>
    <t>19.11.2016</t>
  </si>
  <si>
    <t>О-00030093</t>
  </si>
  <si>
    <t>Лазаренко Юлія Віталіївна</t>
  </si>
  <si>
    <t>кассир торгового зала ((В-501)расчетно-кассовая зона)</t>
  </si>
  <si>
    <t>ОМ-0003556</t>
  </si>
  <si>
    <t>Мартіді Яна Іванівна</t>
  </si>
  <si>
    <t>ОМ-0001798</t>
  </si>
  <si>
    <t>Марченко Марія Анатоліївна</t>
  </si>
  <si>
    <t>О-00028724</t>
  </si>
  <si>
    <t>Піхманець Олена Миколаївна</t>
  </si>
  <si>
    <t>03.03.2016</t>
  </si>
  <si>
    <t>О-00028257</t>
  </si>
  <si>
    <t>Шимоня Аліна Михайлівна</t>
  </si>
  <si>
    <t>(В-501)склад</t>
  </si>
  <si>
    <t>ОМ-0002868</t>
  </si>
  <si>
    <t>Аленічев Дмитро Олегович</t>
  </si>
  <si>
    <t>оператор по вводу данных 3 категории ((В-501)склад)</t>
  </si>
  <si>
    <t>ОМ-0001250</t>
  </si>
  <si>
    <t>Гурець Віталій Васильович</t>
  </si>
  <si>
    <t>грузчик 2 категории ((В-501)склад)</t>
  </si>
  <si>
    <t>ОМ-0001166</t>
  </si>
  <si>
    <t>Лобачев Олександр Олексійович</t>
  </si>
  <si>
    <t>ОМ-0001602</t>
  </si>
  <si>
    <t>Олійник Ігор Іванович</t>
  </si>
  <si>
    <t>старший кладовщик 3 категории ((В-501)склад)</t>
  </si>
  <si>
    <t>(В-501)торговый зал</t>
  </si>
  <si>
    <t>О-00022630</t>
  </si>
  <si>
    <t>Гайванюк Ольга Миколаївна</t>
  </si>
  <si>
    <t>продавец продовольственных товаров 2 категории ((В-501)торговый зал)</t>
  </si>
  <si>
    <t>17.10.2014</t>
  </si>
  <si>
    <t>продавец продовольственных товаров 3 категории ((В-501)торговый зал)</t>
  </si>
  <si>
    <t>ОМ-0001737</t>
  </si>
  <si>
    <t>Кирилова Іванна Володимирівна</t>
  </si>
  <si>
    <t>О-00019980</t>
  </si>
  <si>
    <t>Корженко Аліна Володимирівна</t>
  </si>
  <si>
    <t>бригадир продавцов продовольственных товаров 1 категории ((В-501)торговый зал)</t>
  </si>
  <si>
    <t>19.04.2014</t>
  </si>
  <si>
    <t>ОМ-0003147</t>
  </si>
  <si>
    <t>Кралєв Євген Анатолійович</t>
  </si>
  <si>
    <t>О-00030905</t>
  </si>
  <si>
    <t>Кубенко Віра Павлівна</t>
  </si>
  <si>
    <t>15.11.2016</t>
  </si>
  <si>
    <t>О-00032288</t>
  </si>
  <si>
    <t>Кузько Наталія Миколаївна</t>
  </si>
  <si>
    <t>О-00031124</t>
  </si>
  <si>
    <t>Пантюхін Віталій Олександрович</t>
  </si>
  <si>
    <t>03.12.2016</t>
  </si>
  <si>
    <t>О-00032300</t>
  </si>
  <si>
    <t>Соловей Ірина Іванівна</t>
  </si>
  <si>
    <t>ОМ-0000908</t>
  </si>
  <si>
    <t>Степаненко Євген Олександрович</t>
  </si>
  <si>
    <t>(В-501)управление</t>
  </si>
  <si>
    <t>О-00026660</t>
  </si>
  <si>
    <t>Вакулко Юлія Іванівна</t>
  </si>
  <si>
    <t>05.09.2015</t>
  </si>
  <si>
    <t>О-00030585</t>
  </si>
  <si>
    <t>Мартиненко Світлана Володимирівна</t>
  </si>
  <si>
    <t>07.10.2016</t>
  </si>
  <si>
    <t>(В-501)хозяйственная часть</t>
  </si>
  <si>
    <t>ОМ-0000891</t>
  </si>
  <si>
    <t>НЕСТЕРЕНКО СЕРГІЙ ВАЛЕРІЙОВИЧ</t>
  </si>
  <si>
    <t>уборщик служебных помещений ((В-501)хозяйственная часть)</t>
  </si>
  <si>
    <t>25.03.2017</t>
  </si>
  <si>
    <t>(В-502)кулинарный цех</t>
  </si>
  <si>
    <t>О-00025381</t>
  </si>
  <si>
    <t>Димар Вікторія Вікторівна</t>
  </si>
  <si>
    <t>продавец продовольственных товаров 3 категории ((В-502)кулинарный цех)</t>
  </si>
  <si>
    <t>24.04.2015</t>
  </si>
  <si>
    <t>О-00020940</t>
  </si>
  <si>
    <t>Плотнікова Любов Олександрівна</t>
  </si>
  <si>
    <t>бригадир производственной бригады* ((В-502)кулинарный цех)</t>
  </si>
  <si>
    <t>03.06.2014</t>
  </si>
  <si>
    <t>ОМ-0001707</t>
  </si>
  <si>
    <t>Савчук Євгенія Володимирівна</t>
  </si>
  <si>
    <t>О-00027632</t>
  </si>
  <si>
    <t>Тимошенко Валентина Іванівна</t>
  </si>
  <si>
    <t>О-00022960</t>
  </si>
  <si>
    <t>Федорчук Лідія Михайлівна</t>
  </si>
  <si>
    <t>О-00028011</t>
  </si>
  <si>
    <t>Чайківська Ольга Павлівна</t>
  </si>
  <si>
    <t>повар 3 разряда* ((В-502)кулинарный цех)</t>
  </si>
  <si>
    <t>(В-502)расчетно-кассовая зона</t>
  </si>
  <si>
    <t>О-00026399</t>
  </si>
  <si>
    <t>Бондаренко Ганна Валентинівна</t>
  </si>
  <si>
    <t>старший кассир торгового зала ((В-502)расчетно-кассовая зона)</t>
  </si>
  <si>
    <t>О-00020119</t>
  </si>
  <si>
    <t>Бондарчук Віта Василівна</t>
  </si>
  <si>
    <t>кассир торгового зала ((В-502)расчетно-кассовая зона)</t>
  </si>
  <si>
    <t>30.04.2014</t>
  </si>
  <si>
    <t>О-00030366</t>
  </si>
  <si>
    <t>Кирильчук Ірина Володимирівна</t>
  </si>
  <si>
    <t>заместитель управляющего магазином по кассовой зоне ((В-502)расчетно-кассовая зона)</t>
  </si>
  <si>
    <t>ОМ-0000919</t>
  </si>
  <si>
    <t>КОНДРАТОВА СВІТЛАНА ВОЛОДИМИРІВНА</t>
  </si>
  <si>
    <t>О-00021363</t>
  </si>
  <si>
    <t>Корніюк Ірина Ігорівна</t>
  </si>
  <si>
    <t>ОМ-0000864</t>
  </si>
  <si>
    <t>Кошова Наталія Олегівна</t>
  </si>
  <si>
    <t>О-00020059</t>
  </si>
  <si>
    <t>Машковская (Ярмолич) Яна Борисовна</t>
  </si>
  <si>
    <t>ОМ-0001014</t>
  </si>
  <si>
    <t>Ніщенко Анна Леонідівна</t>
  </si>
  <si>
    <t>О-00020060</t>
  </si>
  <si>
    <t>Охонько Вікторія Анатоліївна</t>
  </si>
  <si>
    <t>ОМ-0002741</t>
  </si>
  <si>
    <t>Попсуй Вікторія Михайлівна</t>
  </si>
  <si>
    <t>ОМ-0001326</t>
  </si>
  <si>
    <t>Солодій Вероніка Олександрівна</t>
  </si>
  <si>
    <t>О-00026309</t>
  </si>
  <si>
    <t>Суравікіна Оксана Миколаївна</t>
  </si>
  <si>
    <t>08.08.2015</t>
  </si>
  <si>
    <t>ОМ-0000731</t>
  </si>
  <si>
    <t>Черненко Олексій Олексійович</t>
  </si>
  <si>
    <t>ОМ-0001706</t>
  </si>
  <si>
    <t>Шевчук Людмила Іванівна</t>
  </si>
  <si>
    <t>10.06.2017</t>
  </si>
  <si>
    <t>О-00022467</t>
  </si>
  <si>
    <t>Шумова Тетяна Володимирівна</t>
  </si>
  <si>
    <t>О-00025935</t>
  </si>
  <si>
    <t>Юрковська Тетяна Миколаївна</t>
  </si>
  <si>
    <t>(В-502)сектор зоны скоропорта</t>
  </si>
  <si>
    <t>ОМ-0001727</t>
  </si>
  <si>
    <t>Гюнгьор Людмила Анатоліївна</t>
  </si>
  <si>
    <t>продавец продовольственных товаров 2 категории ((В-502)сектор зоны скоропорта)</t>
  </si>
  <si>
    <t>О-00025987</t>
  </si>
  <si>
    <t>Діхтярук Віталій Анатолійович</t>
  </si>
  <si>
    <t>продавец продовольственных товаров 1 категории ((В-502)сектор зоны скоропорта)</t>
  </si>
  <si>
    <t>11.07.2015</t>
  </si>
  <si>
    <t>О-00020121</t>
  </si>
  <si>
    <t>Івахненко Тетяна Юріївна</t>
  </si>
  <si>
    <t>О-00029881</t>
  </si>
  <si>
    <t>Катрин Ольга Миколаївна</t>
  </si>
  <si>
    <t>ОМ-0002657</t>
  </si>
  <si>
    <t>Манжелей Оксана Миколаївна</t>
  </si>
  <si>
    <t>ОМ-0003502</t>
  </si>
  <si>
    <t>Мінченко Юлія Петрівна</t>
  </si>
  <si>
    <t>продавец продовольственных товаров 3 категории ((В-502)сектор зоны скоропорта)</t>
  </si>
  <si>
    <t>ОМ-0003034</t>
  </si>
  <si>
    <t>Мовчан Руслана Ігорівна</t>
  </si>
  <si>
    <t>О-00030427</t>
  </si>
  <si>
    <t>Никитенко Артем Вікторович</t>
  </si>
  <si>
    <t>бригадир продавцов продовольственных товаров 2 категории ((В-502)сектор зоны скоропорта)</t>
  </si>
  <si>
    <t>О-00030788</t>
  </si>
  <si>
    <t>Яшіна Валентина Вікторівна</t>
  </si>
  <si>
    <t>заместитель управляющего магазином ((В-502)сектор зоны скоропорта)</t>
  </si>
  <si>
    <t>(В-502)сектор стеллажной зоны</t>
  </si>
  <si>
    <t>ОМ-0001076</t>
  </si>
  <si>
    <t>Дротьєв Роман Олександрович</t>
  </si>
  <si>
    <t>продавец продовольственных товаров 3 категории ((В-502)сектор стеллажной зоны)</t>
  </si>
  <si>
    <t>ОМ-0001731</t>
  </si>
  <si>
    <t>Кмецінський Олег Володимирович</t>
  </si>
  <si>
    <t>продавец продовольственных товаров 2 категории ((В-502)сектор стеллажной зоны)</t>
  </si>
  <si>
    <t>ОМ-0003276</t>
  </si>
  <si>
    <t>Розізнаний Олександр Юрійович</t>
  </si>
  <si>
    <t>О-00030874</t>
  </si>
  <si>
    <t>Сизоненко Олег Олександрович</t>
  </si>
  <si>
    <t>бригадир продавцов продовольственных товаров 2 категории ((В-502)сектор стеллажной зоны)</t>
  </si>
  <si>
    <t>ОМ-0003298</t>
  </si>
  <si>
    <t>Троянова Руслана Аділовна</t>
  </si>
  <si>
    <t>(В-502)склад</t>
  </si>
  <si>
    <t>О-00028091</t>
  </si>
  <si>
    <t>Вовненко Сергій Якович</t>
  </si>
  <si>
    <t>грузчик 1 категории ((В-502)склад)</t>
  </si>
  <si>
    <t>31.12.2015</t>
  </si>
  <si>
    <t>О-00021739</t>
  </si>
  <si>
    <t>Лопатін Юрій Олександрович</t>
  </si>
  <si>
    <t>старший кладовщик 1 категории ((В-502)склад)</t>
  </si>
  <si>
    <t>17.07.2014</t>
  </si>
  <si>
    <t>О-00026497</t>
  </si>
  <si>
    <t>Макєєв Олег Юрійович</t>
  </si>
  <si>
    <t>кладовщик по приему товара 2 категории ((В-502)склад)</t>
  </si>
  <si>
    <t>22.08.2015</t>
  </si>
  <si>
    <t>(В-502)управление</t>
  </si>
  <si>
    <t>О-00029054</t>
  </si>
  <si>
    <t>Жемера Анна Валентинівна</t>
  </si>
  <si>
    <t>менеджер по персоналу ((В-502)управление)</t>
  </si>
  <si>
    <t>О-00030291</t>
  </si>
  <si>
    <t>Коротич Олександр Васильович</t>
  </si>
  <si>
    <t>(В-502)цех по выпечке хлебобулочных изделий</t>
  </si>
  <si>
    <t>ОМ-0001623</t>
  </si>
  <si>
    <t>Гаврилюк Ольга Іванівна</t>
  </si>
  <si>
    <t>пекарь 4 разряда ((В-502)цех по выпечке хлебобулочных изделий)</t>
  </si>
  <si>
    <t>ОМ-0000786</t>
  </si>
  <si>
    <t>Іванова Людмила Миколаївна</t>
  </si>
  <si>
    <t>О-00021235</t>
  </si>
  <si>
    <t>Кривошей Ігор Олегович</t>
  </si>
  <si>
    <t>ОМ-0002635</t>
  </si>
  <si>
    <t>Поліщук Галина Василівна</t>
  </si>
  <si>
    <t>О-00030521</t>
  </si>
  <si>
    <t>Сіньковська Лілія Сергіївна</t>
  </si>
  <si>
    <t>бригадир производственной бригады* ((В-502)цех по выпечке хлебобулочных изделий)</t>
  </si>
  <si>
    <t>О-00027037</t>
  </si>
  <si>
    <t>Ставнійчук (Чайківська) Ірина Олексіївна</t>
  </si>
  <si>
    <t>О-00021126</t>
  </si>
  <si>
    <t>Трегуб Наталія Володимирівна</t>
  </si>
  <si>
    <t>(В-502)цех по переработке мяса</t>
  </si>
  <si>
    <t>О-00020848</t>
  </si>
  <si>
    <t>Афанасьєв Сергій Вікторович</t>
  </si>
  <si>
    <t>обвальщик мяса мастер-класс 1 категории ((В-502)цех по переработке мяса)</t>
  </si>
  <si>
    <t>28.05.2014</t>
  </si>
  <si>
    <t>ОМ-0000688</t>
  </si>
  <si>
    <t>Рудяк Діана  Віталіївна</t>
  </si>
  <si>
    <t>О-00030814</t>
  </si>
  <si>
    <t>Чорний Олександр Михайлович</t>
  </si>
  <si>
    <t>(В-503)кулинарный цех</t>
  </si>
  <si>
    <t>О-00021041</t>
  </si>
  <si>
    <t>Гуріна Світлана Володимирівна</t>
  </si>
  <si>
    <t>бригадир производственной бригады ((В-503)кулинарный цех)</t>
  </si>
  <si>
    <t>11.06.2014</t>
  </si>
  <si>
    <t>О-00029956</t>
  </si>
  <si>
    <t>Долинська Людмила Миколаївна</t>
  </si>
  <si>
    <t>продавец продовольственных товаров 3 категории ((В-503)кулинарный цех)</t>
  </si>
  <si>
    <t>23.07.2016</t>
  </si>
  <si>
    <t>О-00029090</t>
  </si>
  <si>
    <t>О-00020321</t>
  </si>
  <si>
    <t>Пержул Раіса Іванівна</t>
  </si>
  <si>
    <t>повар 3 разряда ((В-503)кулинарный цех)</t>
  </si>
  <si>
    <t>О-00027056</t>
  </si>
  <si>
    <t>Приймак Тетяна Анатоліївна</t>
  </si>
  <si>
    <t>ОМ-0001762</t>
  </si>
  <si>
    <t>Салоїд Оксана Василівна</t>
  </si>
  <si>
    <t>О-00027764</t>
  </si>
  <si>
    <t>Ситниченко Владислав Миколайович</t>
  </si>
  <si>
    <t>О-00021404</t>
  </si>
  <si>
    <t>Старовська Галина Орестівна</t>
  </si>
  <si>
    <t>О-00024788</t>
  </si>
  <si>
    <t>Степанова Наталія Василівна</t>
  </si>
  <si>
    <t>О-00028495</t>
  </si>
  <si>
    <t>Телятник Світлана Іванівна</t>
  </si>
  <si>
    <t>продавец продовольственных товаров 2 категории ((В-503)кулинарный цех)</t>
  </si>
  <si>
    <t>(В-503)молочный отдел</t>
  </si>
  <si>
    <t>О-00026673</t>
  </si>
  <si>
    <t>Вернигора Ірина Геннадіївна</t>
  </si>
  <si>
    <t>бригадир продавцов продовольственных товаров 1 категории ((В-503)молочный отдел)</t>
  </si>
  <si>
    <t>продавец продовольственных товаров 3 категории ((В-503)молочный отдел)</t>
  </si>
  <si>
    <t>02.02.2015</t>
  </si>
  <si>
    <t>(В-503)овощной отдел</t>
  </si>
  <si>
    <t>О-00021716</t>
  </si>
  <si>
    <t>Бабяр Наталя Альфонсівна</t>
  </si>
  <si>
    <t>продавец продовольственных товаров 3 категории ((В-503)овощной отдел)</t>
  </si>
  <si>
    <t>О-00020233</t>
  </si>
  <si>
    <t>Голубенко Андрій Михайлович</t>
  </si>
  <si>
    <t>О-00020925</t>
  </si>
  <si>
    <t>Залізная Світлана Миколаївна</t>
  </si>
  <si>
    <t>продавец продовольственных товаров 2 категории ((В-503)овощной отдел)</t>
  </si>
  <si>
    <t>О-00029669</t>
  </si>
  <si>
    <t>Мирошниченко Володимир Іванович</t>
  </si>
  <si>
    <t>бригадир продавцов продовольственных товаров 2 категории ((В-503)овощной отдел)</t>
  </si>
  <si>
    <t>О-00021257</t>
  </si>
  <si>
    <t>Невзгляд Лідія Олексіївна</t>
  </si>
  <si>
    <t>(В-503)отдел безопасности</t>
  </si>
  <si>
    <t>О-00023499</t>
  </si>
  <si>
    <t>Копєйкін Олександр Вікторович</t>
  </si>
  <si>
    <t>начальник отдела ((В-503)отдел безопасности)</t>
  </si>
  <si>
    <t>15.12.2014</t>
  </si>
  <si>
    <t>О-00024756</t>
  </si>
  <si>
    <t>Марченко Анатолій Олександрович</t>
  </si>
  <si>
    <t>заместитель начальника отдела ((В-503)отдел безопасности)</t>
  </si>
  <si>
    <t>ОМ-0001094</t>
  </si>
  <si>
    <t>Немченко Марина Василівна</t>
  </si>
  <si>
    <t>(В-503)отдел гастрономии</t>
  </si>
  <si>
    <t>ОМ-0001129</t>
  </si>
  <si>
    <t>Кожанова Світлана Леонідівна</t>
  </si>
  <si>
    <t>продавец продовольственных товаров 2 категории ((В-503)отдел гастрономии)</t>
  </si>
  <si>
    <t>О-00030059</t>
  </si>
  <si>
    <t>бригадир продавцов продовольственных товаров 2 категории ((В-503)отдел гастрономии)</t>
  </si>
  <si>
    <t>ОМ-0001226</t>
  </si>
  <si>
    <t>Сурманідзе Манана Отаріївна</t>
  </si>
  <si>
    <t>продавец продовольственных товаров 3 категории ((В-503)отдел гастрономии)</t>
  </si>
  <si>
    <t>(В-503)отдел кондитерских изделий</t>
  </si>
  <si>
    <t>О-00020188</t>
  </si>
  <si>
    <t>Абрамова Тетяна Володимирівна</t>
  </si>
  <si>
    <t>бригадир продавцов продовольственных товаров 2 категории ((В-503)отдел кондитерских изделий)</t>
  </si>
  <si>
    <t>О-00025081</t>
  </si>
  <si>
    <t>Вишнякова-Торопова Алла Михайлівна</t>
  </si>
  <si>
    <t>продавец продовольственных товаров 3 категории ((В-503)отдел кондитерских изделий)</t>
  </si>
  <si>
    <t>О-00023775</t>
  </si>
  <si>
    <t>Рубцова Ірина Вікторівна</t>
  </si>
  <si>
    <t>продавец продовольственных товаров 1 категории ((В-503)отдел кондитерских изделий)</t>
  </si>
  <si>
    <t>О-00026794</t>
  </si>
  <si>
    <t>Синиця Марина Володимирівна</t>
  </si>
  <si>
    <t>продавец продовольственных товаров 2 категории ((В-503)отдел кондитерских изделий)</t>
  </si>
  <si>
    <t>19.09.2015</t>
  </si>
  <si>
    <t>(В-503)отдел напитков</t>
  </si>
  <si>
    <t>О-00029966</t>
  </si>
  <si>
    <t>Курачов Григорій Юрійович</t>
  </si>
  <si>
    <t>продавец продовольственных товаров 2 категории ((В-503)отдел напитков)</t>
  </si>
  <si>
    <t>(В-503)отдел непродовольственных товаров</t>
  </si>
  <si>
    <t>О-00023358</t>
  </si>
  <si>
    <t>Домбровська Світлана Віталіївна</t>
  </si>
  <si>
    <t>02.12.2014</t>
  </si>
  <si>
    <t>О-00020483</t>
  </si>
  <si>
    <t>Закерничний Ярослав Володимирович</t>
  </si>
  <si>
    <t>бригадир продавцов непродовольственных товаров 2 категории ((В-503)отдел непродовольственных товаров</t>
  </si>
  <si>
    <t>О-00026499</t>
  </si>
  <si>
    <t>Слободяник Людмила Василівна</t>
  </si>
  <si>
    <t>(В-503)расчетно-кассовая зона</t>
  </si>
  <si>
    <t>ОМ-0002865</t>
  </si>
  <si>
    <t>Байда Олена Петрівна</t>
  </si>
  <si>
    <t>кассир торгового зала ((В-503)расчетно-кассовая зона)</t>
  </si>
  <si>
    <t>О-00025057</t>
  </si>
  <si>
    <t>Волинко Валентина Петрівна</t>
  </si>
  <si>
    <t>О-00028157</t>
  </si>
  <si>
    <t>Вусик (Савчук) Татьяна Ивановна</t>
  </si>
  <si>
    <t>15.01.2016</t>
  </si>
  <si>
    <t>О-00029609</t>
  </si>
  <si>
    <t>Гуцалюк Юлія Вікторівна</t>
  </si>
  <si>
    <t>18.06.2016</t>
  </si>
  <si>
    <t>ОМ-0003567</t>
  </si>
  <si>
    <t>Іванова Анна  Миколаївна</t>
  </si>
  <si>
    <t>О-00023636</t>
  </si>
  <si>
    <t>Ішмаєва Олеся Анатоліївна</t>
  </si>
  <si>
    <t>06.01.2015</t>
  </si>
  <si>
    <t>О-00024208</t>
  </si>
  <si>
    <t>Каменчук Марія Панасівна</t>
  </si>
  <si>
    <t>О-00020602</t>
  </si>
  <si>
    <t>Капліна Олена Сергіївна</t>
  </si>
  <si>
    <t>О-00020992</t>
  </si>
  <si>
    <t>Каплуненко Людмила Степанівна</t>
  </si>
  <si>
    <t>ОМ-0000406</t>
  </si>
  <si>
    <t>Карпов Віталій Анатолійович</t>
  </si>
  <si>
    <t>О-00022031</t>
  </si>
  <si>
    <t>Молодцова Марина Володимирівна</t>
  </si>
  <si>
    <t>старший кассир торгового зала ((В-503)расчетно-кассовая зона)</t>
  </si>
  <si>
    <t>22.08.2014</t>
  </si>
  <si>
    <t>О-00020370</t>
  </si>
  <si>
    <t>Немченко Людмила Вадимівна</t>
  </si>
  <si>
    <t>(В-503)рыбный отдел</t>
  </si>
  <si>
    <t>ОМ-0001455</t>
  </si>
  <si>
    <t>Дяченко Олександр Павлович</t>
  </si>
  <si>
    <t>обработчик рыбы 2 категории ((В-503)рыбный отдел)</t>
  </si>
  <si>
    <t>О-00020456</t>
  </si>
  <si>
    <t>Коростильова Вікторія Іванівна</t>
  </si>
  <si>
    <t>продавец продовольственных товаров 2 категории ((В-503)рыбный отдел)</t>
  </si>
  <si>
    <t>О-00016013</t>
  </si>
  <si>
    <t>Лаврушко Артур Петрович</t>
  </si>
  <si>
    <t>О-00021377</t>
  </si>
  <si>
    <t>Пилипчук Тетяна Володимирівна</t>
  </si>
  <si>
    <t>(В-503)сектор зоны скоропорта</t>
  </si>
  <si>
    <t>О-00029929</t>
  </si>
  <si>
    <t>Шерстньова Наталія Олександрівна</t>
  </si>
  <si>
    <t>(В-503)сектор стеллажной зоны</t>
  </si>
  <si>
    <t>О-00021403</t>
  </si>
  <si>
    <t>Заболотна Людмила Іванівна</t>
  </si>
  <si>
    <t>(В-503)склад</t>
  </si>
  <si>
    <t>О-00025747</t>
  </si>
  <si>
    <t>Гринько Ольга Олексіївна</t>
  </si>
  <si>
    <t>кладовщик по приему товара 2 категории ((В-503)склад)</t>
  </si>
  <si>
    <t>О-00023166</t>
  </si>
  <si>
    <t>Гурєєв Павло Павлович</t>
  </si>
  <si>
    <t>грузчик 2 категории ((В-503)склад)</t>
  </si>
  <si>
    <t>13.11.2014</t>
  </si>
  <si>
    <t>О-00020553</t>
  </si>
  <si>
    <t>Котенко Ігор Леонідович</t>
  </si>
  <si>
    <t>О-00030379</t>
  </si>
  <si>
    <t>Курленко Сергій Володимирович</t>
  </si>
  <si>
    <t>О-00027867</t>
  </si>
  <si>
    <t>Лапіка Галина Станіславівна</t>
  </si>
  <si>
    <t>О-00028725</t>
  </si>
  <si>
    <t>Ніколаєнко Олександр Борисович</t>
  </si>
  <si>
    <t>(В-503)управление</t>
  </si>
  <si>
    <t>ОМ-0002939</t>
  </si>
  <si>
    <t>Білошицький Олександр Михайлович</t>
  </si>
  <si>
    <t>главный инженер ((В-503)управление)</t>
  </si>
  <si>
    <t>менеджер по персоналу ((В-503)управление)</t>
  </si>
  <si>
    <t>О-00020557</t>
  </si>
  <si>
    <t>Кожеченкова Світлана Михайлівна</t>
  </si>
  <si>
    <t>О-00030173</t>
  </si>
  <si>
    <t>Кубасова Наталія Василівна</t>
  </si>
  <si>
    <t>инспектор по инвентаризации 2 категории ((В-503)управление)</t>
  </si>
  <si>
    <t>(В-503)цех по выпечке хлебобулочных изделий</t>
  </si>
  <si>
    <t>пекарь 4 разряда ((В-503)цех по выпечке хлебобулочных изделий)</t>
  </si>
  <si>
    <t>ОМ-0000771</t>
  </si>
  <si>
    <t>Бучковська Олена Григорівна</t>
  </si>
  <si>
    <t>пекарь 5 разряда ((В-503)цех по выпечке хлебобулочных изделий)</t>
  </si>
  <si>
    <t>О-00021141</t>
  </si>
  <si>
    <t>Кріпка Надія Володимирівна</t>
  </si>
  <si>
    <t>продавец продовольственных товаров 3 категории ((В-503)цех по выпечке хлебобулочных изделий)</t>
  </si>
  <si>
    <t>19.06.2014</t>
  </si>
  <si>
    <t>ОМ-0000488</t>
  </si>
  <si>
    <t>Мельник Людмила Дмитрівна</t>
  </si>
  <si>
    <t>бригадир производственной бригады* ((В-503)цех по выпечке хлебобулочных изделий)</t>
  </si>
  <si>
    <t>О-00022712</t>
  </si>
  <si>
    <t>Мироненко Оксана Іванівна</t>
  </si>
  <si>
    <t>28.10.2014</t>
  </si>
  <si>
    <t>О-00024814</t>
  </si>
  <si>
    <t>Полєва Надія Петрівна</t>
  </si>
  <si>
    <t>пекарь 6 разряда* ((В-503)цех по выпечке хлебобулочных изделий)</t>
  </si>
  <si>
    <t>10.03.2015</t>
  </si>
  <si>
    <t>О-00030140</t>
  </si>
  <si>
    <t>Приходько Зоя Вікторівна</t>
  </si>
  <si>
    <t>20.08.2016</t>
  </si>
  <si>
    <t>О-00023896</t>
  </si>
  <si>
    <t>Прухніцька Лариса Іванівна</t>
  </si>
  <si>
    <t>ОМ-0000476</t>
  </si>
  <si>
    <t>Сидоренко Тетяна Петрівна</t>
  </si>
  <si>
    <t>О-00029761</t>
  </si>
  <si>
    <t>Сухецька Олена Петрівна</t>
  </si>
  <si>
    <t>О-00021578</t>
  </si>
  <si>
    <t>Яцюк Галина Степанівна</t>
  </si>
  <si>
    <t>(В-503)цех по переработке мяса</t>
  </si>
  <si>
    <t>О-00030768</t>
  </si>
  <si>
    <t>Берестовенко Лариса Андріївна</t>
  </si>
  <si>
    <t>продавец продовольственных товаров 2 категории ((В-503)цех по переработке мяса)</t>
  </si>
  <si>
    <t>29.10.2016</t>
  </si>
  <si>
    <t>О-00023833</t>
  </si>
  <si>
    <t>Бондар Ірина Леонідівна</t>
  </si>
  <si>
    <t>О-00020452</t>
  </si>
  <si>
    <t>Гудзуляк Валентина Миколаївна</t>
  </si>
  <si>
    <t>О-00026316</t>
  </si>
  <si>
    <t>Крижалко Артем Ігорович</t>
  </si>
  <si>
    <t>бригадир производственной бригады* ((В-503)цех по переработке мяса)</t>
  </si>
  <si>
    <t>ОМ-0003301</t>
  </si>
  <si>
    <t>Харченко Олег Васильович</t>
  </si>
  <si>
    <t>(В-504)овощной отдел</t>
  </si>
  <si>
    <t>О-00024816</t>
  </si>
  <si>
    <t>Оберемок Алла Борисівна</t>
  </si>
  <si>
    <t>бригадир продавцов продовольственных товаров 2 категории ((В-504)овощной отдел)</t>
  </si>
  <si>
    <t>03.03.2015</t>
  </si>
  <si>
    <t>О-00020200</t>
  </si>
  <si>
    <t>Терлецька Марія Семенівна</t>
  </si>
  <si>
    <t>продавец продовольственных товаров 2 категории ((В-504)овощной отдел)</t>
  </si>
  <si>
    <t>О-00029078</t>
  </si>
  <si>
    <t>Федоренко Ірина Анатоліївна</t>
  </si>
  <si>
    <t>(В-504)отдел безопасности</t>
  </si>
  <si>
    <t>О-00020258</t>
  </si>
  <si>
    <t>Гранцева Олена Ігорівна</t>
  </si>
  <si>
    <t>начальник отдела ((В-504)отдел безопасности)</t>
  </si>
  <si>
    <t>О-00020491</t>
  </si>
  <si>
    <t>Іванюк Юрій Михайлович</t>
  </si>
  <si>
    <t>специалист ((В-504)отдел безопасности)</t>
  </si>
  <si>
    <t>(В-504)расчетно-кассовая зона</t>
  </si>
  <si>
    <t>О-00027522</t>
  </si>
  <si>
    <t>Бовсуновська Ірина Дмитрівна</t>
  </si>
  <si>
    <t>кассир торгового зала ((В-504)расчетно-кассовая зона)</t>
  </si>
  <si>
    <t>О-00028675</t>
  </si>
  <si>
    <t>Бучакова Юлія Вікторівна</t>
  </si>
  <si>
    <t>27.02.2016</t>
  </si>
  <si>
    <t>О-00030466</t>
  </si>
  <si>
    <t>Дюлічева Наталія Сергіївна</t>
  </si>
  <si>
    <t>О-00024790</t>
  </si>
  <si>
    <t>Івашина Надія Сергіївна</t>
  </si>
  <si>
    <t>О-00026473</t>
  </si>
  <si>
    <t>Катрюк Наталія Вікторівна</t>
  </si>
  <si>
    <t>старший кассир торгового зала ((В-504)расчетно-кассовая зона)</t>
  </si>
  <si>
    <t>ОМ-0001078</t>
  </si>
  <si>
    <t xml:space="preserve">Кучеренко Лариса Борисівна </t>
  </si>
  <si>
    <t>О-00020212</t>
  </si>
  <si>
    <t>Москаленко Оксана Петрівна</t>
  </si>
  <si>
    <t>О-00020174</t>
  </si>
  <si>
    <t>Мошковська Тетяна Миколаївна</t>
  </si>
  <si>
    <t>О-00029598</t>
  </si>
  <si>
    <t>Назаренко Наталія Володимирівна</t>
  </si>
  <si>
    <t>О-00026283</t>
  </si>
  <si>
    <t>Панамарцова Олена Валеріївна</t>
  </si>
  <si>
    <t>О-00026179</t>
  </si>
  <si>
    <t>Шинкаренко Ріта Олексіївна</t>
  </si>
  <si>
    <t>(В-504)сектор зоны скоропорта</t>
  </si>
  <si>
    <t>О-00029087</t>
  </si>
  <si>
    <t>Бібікова (Сухомлин) Світлана Петрівна</t>
  </si>
  <si>
    <t>заместитель управляющего магазином ((В-504)сектор зоны скоропорта)</t>
  </si>
  <si>
    <t>О-00028309</t>
  </si>
  <si>
    <t>Вискребенцева Наталя Володимирівна</t>
  </si>
  <si>
    <t>бригадир продавцов продовольственных товаров 2 категории ((В-504)сектор зоны скоропорта)</t>
  </si>
  <si>
    <t>О-00026586</t>
  </si>
  <si>
    <t>Дженжера Ірина Григорівна</t>
  </si>
  <si>
    <t>продавец продовольственных товаров 2 категории ((В-504)сектор зоны скоропорта)</t>
  </si>
  <si>
    <t>01.09.2015</t>
  </si>
  <si>
    <t>ОМ-0003027</t>
  </si>
  <si>
    <t>Кобринюк Олена Павлівна</t>
  </si>
  <si>
    <t>продавец продовольственных товаров 3 категории ((В-504)сектор зоны скоропорта)</t>
  </si>
  <si>
    <t>О-00030831</t>
  </si>
  <si>
    <t>Саламатіна Марія Анатоліївна</t>
  </si>
  <si>
    <t>О-00030227</t>
  </si>
  <si>
    <t>Устинова Олена Геннадіївна</t>
  </si>
  <si>
    <t>бригадир продавцов продовольственных товаров ((В-504)сектор зоны скоропорта)</t>
  </si>
  <si>
    <t>(В-504)сектор стеллажной зоны</t>
  </si>
  <si>
    <t>О-00020195</t>
  </si>
  <si>
    <t>Базенко Олена Олексіївна</t>
  </si>
  <si>
    <t>О-00032289</t>
  </si>
  <si>
    <t>Бала Олександр Миколайович</t>
  </si>
  <si>
    <t>О-00030197</t>
  </si>
  <si>
    <t>Оборська Тетяна Петрівна</t>
  </si>
  <si>
    <t>О-00020192</t>
  </si>
  <si>
    <t>Островська Надія Василівна</t>
  </si>
  <si>
    <t>О-00004491</t>
  </si>
  <si>
    <t>Цупрова Світлана Василівна</t>
  </si>
  <si>
    <t>29.10.2007</t>
  </si>
  <si>
    <t>О-00025893</t>
  </si>
  <si>
    <t>Шевчук Олена Анатоліївна</t>
  </si>
  <si>
    <t>30.06.2015</t>
  </si>
  <si>
    <t>О-00021447</t>
  </si>
  <si>
    <t>Янко Ольга Миколаївна</t>
  </si>
  <si>
    <t>бригадир продавцов продовольственных товаров 1 категории ((В-504)сектор стеллажной зоны)</t>
  </si>
  <si>
    <t>(В-504)склад</t>
  </si>
  <si>
    <t>ОМ-0001792</t>
  </si>
  <si>
    <t>Баклаженко Валентина Василівна</t>
  </si>
  <si>
    <t>оператор по вводу данных 2 категории ((В-504)склад)</t>
  </si>
  <si>
    <t>О-00026799</t>
  </si>
  <si>
    <t>Вересоцький Ігор Олегович</t>
  </si>
  <si>
    <t>кладовщик по приему товара 2 категории ((В-504)склад)</t>
  </si>
  <si>
    <t>О-00020514</t>
  </si>
  <si>
    <t>Герасика Светлана Евгеньевна</t>
  </si>
  <si>
    <t>оператор по вводу данных в ЭВМ ((В-504)склад)</t>
  </si>
  <si>
    <t>О-00023161</t>
  </si>
  <si>
    <t>Мірошниченко Віталій Сергійович</t>
  </si>
  <si>
    <t>О-00030085</t>
  </si>
  <si>
    <t>Сторожук Юрій Григорович</t>
  </si>
  <si>
    <t>грузчик 3 категории ((В-504)склад)</t>
  </si>
  <si>
    <t>О-00027876</t>
  </si>
  <si>
    <t>Табалюк Анатолій Володимирович</t>
  </si>
  <si>
    <t>О-00020179</t>
  </si>
  <si>
    <t>Третьяк Світлана Вікторівна</t>
  </si>
  <si>
    <t>старший кладовщик 1 категории ((В-504)склад)</t>
  </si>
  <si>
    <t>(В-504)управление</t>
  </si>
  <si>
    <t>О-00026591</t>
  </si>
  <si>
    <t>Мальована Наталія Миколаївна</t>
  </si>
  <si>
    <t>О-00020712</t>
  </si>
  <si>
    <t>Тихонова Наталія Григорівна</t>
  </si>
  <si>
    <t>(В-504)цех по выпечке хлебобулочных изделий</t>
  </si>
  <si>
    <t>О-00029257</t>
  </si>
  <si>
    <t>Шаркова Тетяна Владиславівна</t>
  </si>
  <si>
    <t>продавец продовольственных товаров 2 категории ((В-504)цех по выпечке хлебобулочных изделий)</t>
  </si>
  <si>
    <t>(В-504)цех по переработке мяса</t>
  </si>
  <si>
    <t>О-00028830</t>
  </si>
  <si>
    <t>Кузьменко Ніна Григорівна</t>
  </si>
  <si>
    <t>продавец продовольственных товаров 2 категории ((В-504)цех по переработке мяса)</t>
  </si>
  <si>
    <t>ОМ-0001659</t>
  </si>
  <si>
    <t>Лупанов Дмитро Володимирович</t>
  </si>
  <si>
    <t>обвальщик мяса мастер-класс 3 категории ((В-504)цех по переработке мяса)</t>
  </si>
  <si>
    <t>О-00020738</t>
  </si>
  <si>
    <t>Яцюк Сергій Васильович</t>
  </si>
  <si>
    <t>повар 4 разряда ((В-504)цех по переработке мяса)</t>
  </si>
  <si>
    <t>(В-505)кондитерский цех</t>
  </si>
  <si>
    <t>О-00022534</t>
  </si>
  <si>
    <t>Андрєєва Ірина Анатоліївна</t>
  </si>
  <si>
    <t>кондитер-пекарь 5 разряда ((В-505)кондитерский цех)</t>
  </si>
  <si>
    <t>06.10.2014</t>
  </si>
  <si>
    <t>О-00021652</t>
  </si>
  <si>
    <t>Гусак Марина Юріївна</t>
  </si>
  <si>
    <t>кондитер 4 разряда ((В-505)кондитерский цех)</t>
  </si>
  <si>
    <t>О-00025306</t>
  </si>
  <si>
    <t>Заморока Ірина Володимирівна</t>
  </si>
  <si>
    <t>11.03.2017</t>
  </si>
  <si>
    <t>О-00027411</t>
  </si>
  <si>
    <t>Кривець Тетяна Іванівна</t>
  </si>
  <si>
    <t>ОМ-0001238</t>
  </si>
  <si>
    <t>Маніліч Світлана Анатоліївна</t>
  </si>
  <si>
    <t>О-00020574</t>
  </si>
  <si>
    <t>Назаренко Тетяна Анатоліївна</t>
  </si>
  <si>
    <t>ОМ-0003316</t>
  </si>
  <si>
    <t>Панченко Світлана Сергіївна</t>
  </si>
  <si>
    <t>О-00022301</t>
  </si>
  <si>
    <t>Постольник Людмила Богданівна</t>
  </si>
  <si>
    <t>кондитер 5 разряда ((В-505)кондитерский цех)</t>
  </si>
  <si>
    <t>О-00004781</t>
  </si>
  <si>
    <t>Семенычева Галина Михайловна</t>
  </si>
  <si>
    <t>заведующий производством ((В-505)кондитерский цех)</t>
  </si>
  <si>
    <t>11.12.2007</t>
  </si>
  <si>
    <t>О-00022928</t>
  </si>
  <si>
    <t>Цимбалюк Людмила Григорівна</t>
  </si>
  <si>
    <t>О-00028721</t>
  </si>
  <si>
    <t>бригадир производственной бригады* ((В-505)кондитерский цех)</t>
  </si>
  <si>
    <t>ОМ-0002844</t>
  </si>
  <si>
    <t>Шевченко Олена Петрівна</t>
  </si>
  <si>
    <t>(В-505)кулинарный цех</t>
  </si>
  <si>
    <t>ОМ-0001051</t>
  </si>
  <si>
    <t>Аврамова Анастасія Андріївна</t>
  </si>
  <si>
    <t>повар 4 разряда ((В-505)кулинарный цех)</t>
  </si>
  <si>
    <t>ОМ-0001277</t>
  </si>
  <si>
    <t>Березовська Марина В'ячеславівна</t>
  </si>
  <si>
    <t>повар 3 разряда* ((В-505)кулинарный цех)</t>
  </si>
  <si>
    <t>О-00020510</t>
  </si>
  <si>
    <t>Білецька Наталія Григорівна</t>
  </si>
  <si>
    <t>повар 5 разряда ((В-505)кулинарный цех)</t>
  </si>
  <si>
    <t>О-00020512</t>
  </si>
  <si>
    <t>Бондаренко Галина Ігорівна</t>
  </si>
  <si>
    <t>О-00028377</t>
  </si>
  <si>
    <t>Борисенко Любов Олексіївна</t>
  </si>
  <si>
    <t>продавец продовольственных товаров 2 категории ((В-505)кулинарный цех)</t>
  </si>
  <si>
    <t>О-00020171</t>
  </si>
  <si>
    <t>Горбач Олена Едуардівна</t>
  </si>
  <si>
    <t>Звір Альона Василівна</t>
  </si>
  <si>
    <t>ОМ-0001680</t>
  </si>
  <si>
    <t>Кущенко Микола Олександрович</t>
  </si>
  <si>
    <t>ОМ-0002901</t>
  </si>
  <si>
    <t>Лазанюк Галина Миколаївна</t>
  </si>
  <si>
    <t>О-00020160</t>
  </si>
  <si>
    <t>Мітяй Світлана Олексіївна</t>
  </si>
  <si>
    <t>О-00020140</t>
  </si>
  <si>
    <t>Печенюк Олена Іванівна</t>
  </si>
  <si>
    <t>ОМ-0001115</t>
  </si>
  <si>
    <t>Романова Тетяна Віталіївна</t>
  </si>
  <si>
    <t>ОМ-0003615</t>
  </si>
  <si>
    <t>Сідорова Ольга Василівна</t>
  </si>
  <si>
    <t>продавец продовольственных товаров 3 категории ((В-505)кулинарный цех)</t>
  </si>
  <si>
    <t>повар пиццеол ((В-505)кулинарный цех)</t>
  </si>
  <si>
    <t>О-00023723</t>
  </si>
  <si>
    <t>Якименко Наталія Петрівна</t>
  </si>
  <si>
    <t>(В-505)молочный отдел</t>
  </si>
  <si>
    <t>О-00024007</t>
  </si>
  <si>
    <t>бригадир продавцов продовольственных товаров 2 категории ((В-505)молочный отдел)</t>
  </si>
  <si>
    <t>О-00020169</t>
  </si>
  <si>
    <t>Крикун Катерина Семенівна</t>
  </si>
  <si>
    <t>продавец продовольственных товаров 3 категории ((В-505)молочный отдел)</t>
  </si>
  <si>
    <t>О-00031116</t>
  </si>
  <si>
    <t>Лавренчук Людмила Кузьмівна</t>
  </si>
  <si>
    <t>О-00020139</t>
  </si>
  <si>
    <t>Шаповал Наталія Володимирівна</t>
  </si>
  <si>
    <t>(В-505)овощной отдел</t>
  </si>
  <si>
    <t>ОМ-0000720</t>
  </si>
  <si>
    <t>Безклубий Михайло Вікторович</t>
  </si>
  <si>
    <t>продавец продовольственных товаров 3 категории ((В-505)овощной отдел)</t>
  </si>
  <si>
    <t>О-00020127</t>
  </si>
  <si>
    <t>Гейко Наталія Олександрівна</t>
  </si>
  <si>
    <t>продавец продовольственных товаров 2 категории ((В-505)овощной отдел)</t>
  </si>
  <si>
    <t>О-00020137</t>
  </si>
  <si>
    <t>Литвиненко Наталія Володимирівна</t>
  </si>
  <si>
    <t>бригадир продавцов продовольственных товаров 2 категории ((В-505)овощной отдел)</t>
  </si>
  <si>
    <t>О-00028413</t>
  </si>
  <si>
    <t>Самченко Олена Анатоліївна</t>
  </si>
  <si>
    <t>О-00020141</t>
  </si>
  <si>
    <t>Ткач Вікторія Анатоліївна</t>
  </si>
  <si>
    <t>(В-505)отдел безопасности</t>
  </si>
  <si>
    <t>О-00023190</t>
  </si>
  <si>
    <t>Лавренюк Руслан Михайлович</t>
  </si>
  <si>
    <t>начальник отдела ((В-505)отдел безопасности)</t>
  </si>
  <si>
    <t>(В-505)отдел гастрономии</t>
  </si>
  <si>
    <t>О-00031185</t>
  </si>
  <si>
    <t>Андросова Людмила Василівна</t>
  </si>
  <si>
    <t>продавец продовольственных товаров 3 категории ((В-505)отдел гастрономии)</t>
  </si>
  <si>
    <t>О-00029182</t>
  </si>
  <si>
    <t>Вдовкіна Алла Миколаївна</t>
  </si>
  <si>
    <t>О-00024740</t>
  </si>
  <si>
    <t>Кондратенко Тетяна Григорівна</t>
  </si>
  <si>
    <t>продавец продовольственных товаров 2 категории ((В-505)отдел гастрономии)</t>
  </si>
  <si>
    <t>26.02.2015</t>
  </si>
  <si>
    <t>О-00032348</t>
  </si>
  <si>
    <t>Короленко Тетяна Іванівна</t>
  </si>
  <si>
    <t>О-00022516</t>
  </si>
  <si>
    <t>Кухарєва Ірина Віталіївна</t>
  </si>
  <si>
    <t>продавец продовольственных товаров ((В-505)отдел гастрономии)</t>
  </si>
  <si>
    <t>ОМ-0001694</t>
  </si>
  <si>
    <t>Савель (Грищенко) Ангеліна Андріївна</t>
  </si>
  <si>
    <t>бригадир продавцов продовольственных товаров 2 категории ((В-505)отдел гастрономии)</t>
  </si>
  <si>
    <t>О-00025944</t>
  </si>
  <si>
    <t>Юрченко Ольга Леонідівна</t>
  </si>
  <si>
    <t>(В-505)отдел кондитерских изделий</t>
  </si>
  <si>
    <t>продавец продовольственных товаров 3 категории ((В-505)отдел кондитерских изделий)</t>
  </si>
  <si>
    <t>О-00026857</t>
  </si>
  <si>
    <t>Мамонов Олександр Анатолійович</t>
  </si>
  <si>
    <t>ОМ-0003311</t>
  </si>
  <si>
    <t>Труба Сергій Павлович</t>
  </si>
  <si>
    <t>О-00026576</t>
  </si>
  <si>
    <t>Черепова Діна Спартаківна</t>
  </si>
  <si>
    <t>ОМ-0001693</t>
  </si>
  <si>
    <t>Штифурак Ольга Миколаївна</t>
  </si>
  <si>
    <t>бригадир продавцов продовольственных товаров 2 категории ((В-505)отдел кондитерских изделий)</t>
  </si>
  <si>
    <t>О-00020142</t>
  </si>
  <si>
    <t>Янчук Надія Василівна</t>
  </si>
  <si>
    <t>(В-505)отдел напитков</t>
  </si>
  <si>
    <t>ОМ-0002582</t>
  </si>
  <si>
    <t>Співак Богдан Юрійович</t>
  </si>
  <si>
    <t>продавец продовольственных товаров 2 категории ((В-505)отдел напитков)</t>
  </si>
  <si>
    <t>08.07.2017</t>
  </si>
  <si>
    <t>(В-505)отдел непродовольственных товаров</t>
  </si>
  <si>
    <t>О-00025447</t>
  </si>
  <si>
    <t>Богдан Анна Петрівна</t>
  </si>
  <si>
    <t>продавец непродовольственных товаров 3 категории ((В-505)отдел непродовольственных товаров)</t>
  </si>
  <si>
    <t>О-00025990</t>
  </si>
  <si>
    <t>Верещагіна-Янко Тетяна Миколаївна</t>
  </si>
  <si>
    <t>О-00028049</t>
  </si>
  <si>
    <t>Запорожець Тетяна Трофимівна</t>
  </si>
  <si>
    <t>25.12.2015</t>
  </si>
  <si>
    <t>О-00021427</t>
  </si>
  <si>
    <t>Максім Надія Григорівна</t>
  </si>
  <si>
    <t>продавец непродовольственных товаров 2 категории ((В-505)отдел непродовольственных товаров)</t>
  </si>
  <si>
    <t>О-00020939</t>
  </si>
  <si>
    <t>Скрипник Наталія Володимирівна</t>
  </si>
  <si>
    <t>бригадир продавцов непродовольственных товаров 2 категории ((В-505)отдел непродовольственных товаров</t>
  </si>
  <si>
    <t>04.06.2014</t>
  </si>
  <si>
    <t>(В-505)расчетно-кассовая зона</t>
  </si>
  <si>
    <t>О-00026164</t>
  </si>
  <si>
    <t>Бекіш Олена Михайлівна</t>
  </si>
  <si>
    <t>кассир торгового зала ((В-505)расчетно-кассовая зона)</t>
  </si>
  <si>
    <t>О-00021924</t>
  </si>
  <si>
    <t>Бондаренко Тетяна Вікторівна</t>
  </si>
  <si>
    <t>11.08.2014</t>
  </si>
  <si>
    <t>О-00020166</t>
  </si>
  <si>
    <t>Буднікова Світлана Іванівна</t>
  </si>
  <si>
    <t>О-00022489</t>
  </si>
  <si>
    <t>Гальонко Тетяна Володимирівна</t>
  </si>
  <si>
    <t>помощник администратора торгового зала ((В-505)расчетно-кассовая зона)</t>
  </si>
  <si>
    <t>ОМ-0003088</t>
  </si>
  <si>
    <t>Дмитренко Оксана Миколаївна</t>
  </si>
  <si>
    <t>старший кассир торгового зала ((В-505)расчетно-кассовая зона)</t>
  </si>
  <si>
    <t>О-00026657</t>
  </si>
  <si>
    <t>Евтушенко Мария Викторовна</t>
  </si>
  <si>
    <t>09.09.2015</t>
  </si>
  <si>
    <t>О-00020130</t>
  </si>
  <si>
    <t>Заболотна Тетяна Володимирівна</t>
  </si>
  <si>
    <t>ОМ-0002428</t>
  </si>
  <si>
    <t>Зацепа Лариса Василівна</t>
  </si>
  <si>
    <t>О-00026132</t>
  </si>
  <si>
    <t>Криворука Наталія Анатоліївна</t>
  </si>
  <si>
    <t>25.07.2015</t>
  </si>
  <si>
    <t>О-00032201</t>
  </si>
  <si>
    <t>Кучерук Валентина Ярославівна</t>
  </si>
  <si>
    <t>ОМ-0003501</t>
  </si>
  <si>
    <t>Левківська Світлана Миколаївна</t>
  </si>
  <si>
    <t>заместитель управляющего магазином по кассовой зоне ((В-505)расчетно-кассовая зона)</t>
  </si>
  <si>
    <t>ОМ-0003565</t>
  </si>
  <si>
    <t>Мережко Людмила Петрівна</t>
  </si>
  <si>
    <t>О-00028406</t>
  </si>
  <si>
    <t>Мойко Надія Миколаївна</t>
  </si>
  <si>
    <t>О-00028942</t>
  </si>
  <si>
    <t>Свиридюк Людмила Степанівна</t>
  </si>
  <si>
    <t>ОМ-0002519</t>
  </si>
  <si>
    <t>Сидоренко Любов Станіславівна</t>
  </si>
  <si>
    <t>О-00027952</t>
  </si>
  <si>
    <t>Четова Лариса Анатоліївна</t>
  </si>
  <si>
    <t>(В-505)рыбный отдел</t>
  </si>
  <si>
    <t>О-00025482</t>
  </si>
  <si>
    <t>Сопова Віта Славівна</t>
  </si>
  <si>
    <t>продавец продовольственных товаров 3 категории ((В-505)рыбный отдел)</t>
  </si>
  <si>
    <t>О-00030793</t>
  </si>
  <si>
    <t>Шелінговська Світлана Анатоліївна</t>
  </si>
  <si>
    <t>02.11.2016</t>
  </si>
  <si>
    <t>О-00031027</t>
  </si>
  <si>
    <t>Яковлєв Олександр Сергійович</t>
  </si>
  <si>
    <t>бригадир продавцов продовольственных товаров 2 категории ((В-505)рыбный отдел)</t>
  </si>
  <si>
    <t>26.11.2016</t>
  </si>
  <si>
    <t>(В-505)склад</t>
  </si>
  <si>
    <t>старший оператор по вводу данных 2 категории ((В-505)склад)</t>
  </si>
  <si>
    <t>01.03.2017</t>
  </si>
  <si>
    <t>ОМ-0001074</t>
  </si>
  <si>
    <t>Моторний Віталій Анатолійович</t>
  </si>
  <si>
    <t>грузчик 2 категории ((В-505)склад)</t>
  </si>
  <si>
    <t>О-00020580</t>
  </si>
  <si>
    <t>Пархацький Олександр Володимирович</t>
  </si>
  <si>
    <t>кладовщик по приему товара 2 категории ((В-505)склад)</t>
  </si>
  <si>
    <t>ОМ-0002538</t>
  </si>
  <si>
    <t>Пастухов  Володимир Володимирович</t>
  </si>
  <si>
    <t>(В-505)управление</t>
  </si>
  <si>
    <t>ОМ-0000706</t>
  </si>
  <si>
    <t>Ботвінін Віктор Михайлович</t>
  </si>
  <si>
    <t>ОМ-0003541</t>
  </si>
  <si>
    <t>Кушнерьова Ганна Василівна</t>
  </si>
  <si>
    <t>инспектор по инвентаризации 3 категории ((В-505)управление)</t>
  </si>
  <si>
    <t>О-00030842</t>
  </si>
  <si>
    <t>Опанасенко Віктор Петрович</t>
  </si>
  <si>
    <t>главный инженер ((В-505)управление)</t>
  </si>
  <si>
    <t>ОМ-0001819</t>
  </si>
  <si>
    <t xml:space="preserve">Сакало Руслана Сергіївна </t>
  </si>
  <si>
    <t>менеджер по персоналу ((В-505)управление)</t>
  </si>
  <si>
    <t>ОМ-0001779</t>
  </si>
  <si>
    <t>Солдатова Тетяна Олексіївна</t>
  </si>
  <si>
    <t>ОМ-0003095</t>
  </si>
  <si>
    <t>Шкурко Андрій Петрович</t>
  </si>
  <si>
    <t>главный инженер_стажер ((В-505)управление)</t>
  </si>
  <si>
    <t>(В-505)цех по выпечке хлебобулочных изделий</t>
  </si>
  <si>
    <t>О-00025901</t>
  </si>
  <si>
    <t>Баранівська Тетяна Володимирівна</t>
  </si>
  <si>
    <t>О-00027077</t>
  </si>
  <si>
    <t>Зеленюк Олена Анатоліївна</t>
  </si>
  <si>
    <t>бригадир производственной бригады* ((В-505)цех по выпечке хлебобулочных изделий)</t>
  </si>
  <si>
    <t>ОМ-0001281</t>
  </si>
  <si>
    <t>Зелінська Валентина Миколаївна</t>
  </si>
  <si>
    <t>пекарь 4 разряда* ((В-505)цех по выпечке хлебобулочных изделий)</t>
  </si>
  <si>
    <t>О-00020125</t>
  </si>
  <si>
    <t>Кошіль Світлана Сергіївна</t>
  </si>
  <si>
    <t>О-00029166</t>
  </si>
  <si>
    <t>Лановенко Тамара Василівна</t>
  </si>
  <si>
    <t>продавец продовольственных товаров 3 категории ((В-505)цех по выпечке хлебобулочных изделий)</t>
  </si>
  <si>
    <t>23.04.2016</t>
  </si>
  <si>
    <t>О-00020154</t>
  </si>
  <si>
    <t>Латипова Анастасія Анатоліївна</t>
  </si>
  <si>
    <t>пекарь 5 разряда ((В-505)цех по выпечке хлебобулочных изделий)</t>
  </si>
  <si>
    <t>О-00020147</t>
  </si>
  <si>
    <t>Моткова Світлана Олексіївна</t>
  </si>
  <si>
    <t>пекарь 6 разряда* ((В-505)цех по выпечке хлебобулочных изделий)</t>
  </si>
  <si>
    <t>ОМ-0001075</t>
  </si>
  <si>
    <t>Номеровський Святослав Петрович</t>
  </si>
  <si>
    <t>пекарь 5 разряда* ((В-505)цех по выпечке хлебобулочных изделий)</t>
  </si>
  <si>
    <t>О-00021555</t>
  </si>
  <si>
    <t>Романенко Вікторія Олексіївна</t>
  </si>
  <si>
    <t>О-00028272</t>
  </si>
  <si>
    <t>Рощина Людмила Олексіївна</t>
  </si>
  <si>
    <t>ОМ-0000603</t>
  </si>
  <si>
    <t>Сокол Ольга Володимирівна</t>
  </si>
  <si>
    <t>О-00020156</t>
  </si>
  <si>
    <t>Теслюк Галина Володимирівна</t>
  </si>
  <si>
    <t>О-00023512</t>
  </si>
  <si>
    <t>Турукало Ольга Анатоліївна</t>
  </si>
  <si>
    <t>(В-505)цех по переработке мяса</t>
  </si>
  <si>
    <t>О-00020482</t>
  </si>
  <si>
    <t>Бєляєв Олександр Іванович</t>
  </si>
  <si>
    <t>обвальщик мяса мастер-класс 2 категории ((В-505)цех по переработке мяса)</t>
  </si>
  <si>
    <t>О-00020516</t>
  </si>
  <si>
    <t>Бодрова Юлія Олександрівна</t>
  </si>
  <si>
    <t>О-00030558</t>
  </si>
  <si>
    <t>Корнійчук Анатолій Степанович</t>
  </si>
  <si>
    <t>01.10.2016</t>
  </si>
  <si>
    <t>О-00020170</t>
  </si>
  <si>
    <t>Маслюк Антоніна Аполлінарівна</t>
  </si>
  <si>
    <t>продавец продовольственных товаров 2 категории ((В-505)цех по переработке мяса)</t>
  </si>
  <si>
    <t>О-00020145</t>
  </si>
  <si>
    <t>Тернавський Віталій Іванович</t>
  </si>
  <si>
    <t>ОМ-0002888</t>
  </si>
  <si>
    <t>Чиж Галина Борисівна</t>
  </si>
  <si>
    <t>продавец продовольственных товаров 3 категории ((В-505)цех по переработке мяса)</t>
  </si>
  <si>
    <t>(В-506)кулинарный цех</t>
  </si>
  <si>
    <t>О-00021245</t>
  </si>
  <si>
    <t>Слига Аліна Олександрівна</t>
  </si>
  <si>
    <t>повар 4 разряда* ((В-506)кулинарный цех)</t>
  </si>
  <si>
    <t>О-00029376</t>
  </si>
  <si>
    <t>Смоляк Людмила Миколаївна</t>
  </si>
  <si>
    <t>(В-506)расчетно-кассовая зона</t>
  </si>
  <si>
    <t>ОМ-0003596</t>
  </si>
  <si>
    <t>Вітер Алла Вікторівна</t>
  </si>
  <si>
    <t>кассир торгового зала ((В-506)расчетно-кассовая зона)</t>
  </si>
  <si>
    <t>О-00027666</t>
  </si>
  <si>
    <t>Джура Віта Миколаївна</t>
  </si>
  <si>
    <t>28.11.2015</t>
  </si>
  <si>
    <t>ОМ-0000494</t>
  </si>
  <si>
    <t>Клочковська(Сторчева) Наталія Романівна</t>
  </si>
  <si>
    <t>О-00030703</t>
  </si>
  <si>
    <t>Ковальова Валерія Володимирівна</t>
  </si>
  <si>
    <t>О-00020228</t>
  </si>
  <si>
    <t>Крюкова Олена Миколаївна</t>
  </si>
  <si>
    <t>О-00030655</t>
  </si>
  <si>
    <t>Миронець Інга Богданівна</t>
  </si>
  <si>
    <t>О-00020201</t>
  </si>
  <si>
    <t>Мовчан Раїса Іванівна</t>
  </si>
  <si>
    <t>О-00029507</t>
  </si>
  <si>
    <t>Подакова Ірина Леонідівна</t>
  </si>
  <si>
    <t>заместитель управляющего магазином по кассовой зоне ((В-506)расчетно-кассовая зона)</t>
  </si>
  <si>
    <t>04.06.2016</t>
  </si>
  <si>
    <t>О-00030844</t>
  </si>
  <si>
    <t>Подакова Юлія Дмитріївна</t>
  </si>
  <si>
    <t>Сидорова Марина Вікторівна</t>
  </si>
  <si>
    <t>О-00022564</t>
  </si>
  <si>
    <t>Сокур Катерина Арсенівна</t>
  </si>
  <si>
    <t>08.10.2014</t>
  </si>
  <si>
    <t>О-00025871</t>
  </si>
  <si>
    <t>Шкильнюк Зейнеп Муродовна</t>
  </si>
  <si>
    <t>О-00025368</t>
  </si>
  <si>
    <t>Якименко Ігор Олександрович</t>
  </si>
  <si>
    <t>(В-506)склад</t>
  </si>
  <si>
    <t>О-00021029</t>
  </si>
  <si>
    <t>В`юн Ганна Сергіївна</t>
  </si>
  <si>
    <t>старший кладовщик 2 категории ((В-506)склад)</t>
  </si>
  <si>
    <t>О-00020680</t>
  </si>
  <si>
    <t>Попович Юрій Віталійович</t>
  </si>
  <si>
    <t>кладовщик по приему товара 3 категории ((В-506)склад)</t>
  </si>
  <si>
    <t>(В-506)торговый зал</t>
  </si>
  <si>
    <t>продавец продовольственных товаров 3 категории ((В-506)торговый зал)</t>
  </si>
  <si>
    <t>О-00028090</t>
  </si>
  <si>
    <t>Денисенко Наталія Вікторівна</t>
  </si>
  <si>
    <t>продавец продовольственных товаров 1 категории ((В-506)торговый зал)</t>
  </si>
  <si>
    <t>О-00020206</t>
  </si>
  <si>
    <t>Зінченко Василь Григорович</t>
  </si>
  <si>
    <t>ОМ-0001636</t>
  </si>
  <si>
    <t>Ткаченко Ірина Валентинівна</t>
  </si>
  <si>
    <t>продавец продовольственных товаров 2 категории ((В-506)торговый зал)</t>
  </si>
  <si>
    <t>О-00026914</t>
  </si>
  <si>
    <t>Шевчук Анна Олегівна</t>
  </si>
  <si>
    <t>О-00020208</t>
  </si>
  <si>
    <t>Юшко Людмила Григорівна</t>
  </si>
  <si>
    <t>бригадир продавцов продовольственных товаров 1 категории ((В-506)торговый зал)</t>
  </si>
  <si>
    <t>(В-506)управление</t>
  </si>
  <si>
    <t>заместитель управляющего магазином ((В-506)управление)</t>
  </si>
  <si>
    <t>24.06.2014</t>
  </si>
  <si>
    <t>О-00021922</t>
  </si>
  <si>
    <t>Чернявська Олена Миколаївна</t>
  </si>
  <si>
    <t>(В-506)цех по выпечке хлебобулочных изделий</t>
  </si>
  <si>
    <t>ОМ-0000567</t>
  </si>
  <si>
    <t>Гуламова Зульфія Анварівна</t>
  </si>
  <si>
    <t>пекарь 4 разряда* ((В-506)цех по выпечке хлебобулочных изделий)</t>
  </si>
  <si>
    <t>О-00020215</t>
  </si>
  <si>
    <t>Кардаш Віра Миколаївна</t>
  </si>
  <si>
    <t>О-00025353</t>
  </si>
  <si>
    <t>Корнійчук Інна Володимирівна</t>
  </si>
  <si>
    <t>бригадир производственной бригады* ((В-506)цех по выпечке хлебобулочных изделий)</t>
  </si>
  <si>
    <t>О-00020213</t>
  </si>
  <si>
    <t>Ладан Катерина Миколаївна</t>
  </si>
  <si>
    <t>О-00030880</t>
  </si>
  <si>
    <t>Сторожук Світлана Михайлівна</t>
  </si>
  <si>
    <t>ОМ-0001534</t>
  </si>
  <si>
    <t>Цахло Світлана Семенівна</t>
  </si>
  <si>
    <t>(В-506)цех по переработке мяса</t>
  </si>
  <si>
    <t>ОМ-0000461</t>
  </si>
  <si>
    <t>Гуламов Анвар Мамадієвич</t>
  </si>
  <si>
    <t>обвальщик мяса мастер-класс 3 категории ((В-506)цех по переработке мяса)</t>
  </si>
  <si>
    <t>О-00028081</t>
  </si>
  <si>
    <t>Камінник Олег Іванович</t>
  </si>
  <si>
    <t>обвальщик мяса мастер-класс 2 категории ((В-506)цех по переработке мяса)</t>
  </si>
  <si>
    <t>29.12.2015</t>
  </si>
  <si>
    <t>ОМ-0001137</t>
  </si>
  <si>
    <t>Лукащук Людмила Анатоліївна</t>
  </si>
  <si>
    <t>О-00032305</t>
  </si>
  <si>
    <t>Симончук Леся Михайлівна</t>
  </si>
  <si>
    <t>(В-508)кулинарный цех</t>
  </si>
  <si>
    <t>ОМ-0003393</t>
  </si>
  <si>
    <t>Гавриленко Людмила Миколаївна</t>
  </si>
  <si>
    <t>повар 3 разряда ((В-508)кулинарный цех)</t>
  </si>
  <si>
    <t>ОМ-0000993</t>
  </si>
  <si>
    <t>Дерій Людмила Михайлівна</t>
  </si>
  <si>
    <t>повар 4 разряда* ((В-508)кулинарный цех)</t>
  </si>
  <si>
    <t>О-00021167</t>
  </si>
  <si>
    <t>Жосан Марина Сергіївна</t>
  </si>
  <si>
    <t>О-00032411</t>
  </si>
  <si>
    <t>Журавель Валентина Василіввна</t>
  </si>
  <si>
    <t>О-00020655</t>
  </si>
  <si>
    <t>Коваль Ірина Олегівна</t>
  </si>
  <si>
    <t>бригадир производственной бригады* ((В-508)кулинарный цех)</t>
  </si>
  <si>
    <t>продавец продовольственных товаров 2 категории ((В-508)кулинарный цех)</t>
  </si>
  <si>
    <t>О-00020331</t>
  </si>
  <si>
    <t>Новицька Наталія Володимирівна</t>
  </si>
  <si>
    <t>О-00020352</t>
  </si>
  <si>
    <t>Саприка Тетяна Миколаївна</t>
  </si>
  <si>
    <t>ОМ-0003523</t>
  </si>
  <si>
    <t>Фатєєва Людмила Володимирівна</t>
  </si>
  <si>
    <t>продавец продовольственных товаров 3 категории ((В-508)кулинарный цех)</t>
  </si>
  <si>
    <t>О-00023601</t>
  </si>
  <si>
    <t>Федь Леся Станіславівна</t>
  </si>
  <si>
    <t>(В-508)молочный отдел</t>
  </si>
  <si>
    <t>О-00020349</t>
  </si>
  <si>
    <t>Лазарева Ганна Миколаївна</t>
  </si>
  <si>
    <t>продавец продовольственных товаров 1 категории ((В-508)молочный отдел)</t>
  </si>
  <si>
    <t>ОМ-0001375</t>
  </si>
  <si>
    <t>Лисенко Тамара Іванівна</t>
  </si>
  <si>
    <t>продавец продовольственных товаров 3 категории ((В-508)молочный отдел)</t>
  </si>
  <si>
    <t>О-00022119</t>
  </si>
  <si>
    <t>Пасічник Оксана Ярославівна</t>
  </si>
  <si>
    <t>продавец продовольственных товаров ((В-508)молочный отдел)</t>
  </si>
  <si>
    <t>О-00030196</t>
  </si>
  <si>
    <t>Радченко Вікторія Сергіївна</t>
  </si>
  <si>
    <t>О-00020350</t>
  </si>
  <si>
    <t>Цехмейструк Діна Вікторівна</t>
  </si>
  <si>
    <t>(В-508)овощной отдел</t>
  </si>
  <si>
    <t>О-00027815</t>
  </si>
  <si>
    <t>Асатуров Георгій Зурабович</t>
  </si>
  <si>
    <t>О-00030492</t>
  </si>
  <si>
    <t>Бєгун Ірина Василівна</t>
  </si>
  <si>
    <t>продавец продовольственных товаров 2 категории ((В-508)овощной отдел)</t>
  </si>
  <si>
    <t>24.09.2016</t>
  </si>
  <si>
    <t>О-00022573</t>
  </si>
  <si>
    <t>Бондаренко Яна Анатоліївна</t>
  </si>
  <si>
    <t>О-00022468</t>
  </si>
  <si>
    <t>Педько Людмила Василівна</t>
  </si>
  <si>
    <t>О-00020346</t>
  </si>
  <si>
    <t>Середа Ірина Станіславівна</t>
  </si>
  <si>
    <t>бригадир продавцов продовольственных товаров ((В-508)овощной отдел)</t>
  </si>
  <si>
    <t>О-00029502</t>
  </si>
  <si>
    <t>Ященко Ганна Миколаївна</t>
  </si>
  <si>
    <t>продавец продовольственных товаров 3 категории ((В-508)овощной отдел)</t>
  </si>
  <si>
    <t>07.06.2016</t>
  </si>
  <si>
    <t>(В-508)отдел гастрономии</t>
  </si>
  <si>
    <t>ОМ-0003470</t>
  </si>
  <si>
    <t>Котенко Олеся Олександрівна</t>
  </si>
  <si>
    <t>продавец продовольственных товаров 3 категории ((В-508)отдел гастрономии)</t>
  </si>
  <si>
    <t>О-00020372</t>
  </si>
  <si>
    <t>Опанасенко Руслана Олегівна</t>
  </si>
  <si>
    <t>бригадир продавцов продовольственных товаров ((В-508)отдел гастрономии)</t>
  </si>
  <si>
    <t>бригадир продавцов продовольственных товаров 2 категории ((В-508)отдел гастрономии)</t>
  </si>
  <si>
    <t>(В-508)отдел кондитерских изделий</t>
  </si>
  <si>
    <t>О-00021706</t>
  </si>
  <si>
    <t>Буздуган Юлія Яківна</t>
  </si>
  <si>
    <t>24.07.2014</t>
  </si>
  <si>
    <t>О-00021116</t>
  </si>
  <si>
    <t>Васюк Наталія Володимирівна</t>
  </si>
  <si>
    <t>продавец продовольственных товаров 2 категории ((В-508)отдел кондитерских изделий)</t>
  </si>
  <si>
    <t>18.06.2014</t>
  </si>
  <si>
    <t>продавец продовольственных товаров 3 категории ((В-508)отдел кондитерских изделий)</t>
  </si>
  <si>
    <t>О-00022185</t>
  </si>
  <si>
    <t>Котляр Тетяна Олексіївна</t>
  </si>
  <si>
    <t>продавец продовольственных товаров 1 категории ((В-508)отдел кондитерских изделий)</t>
  </si>
  <si>
    <t>05.09.2014</t>
  </si>
  <si>
    <t>О-00030940</t>
  </si>
  <si>
    <t>Полоз Оксана Миколаївна</t>
  </si>
  <si>
    <t>О-00023558</t>
  </si>
  <si>
    <t>Руденко Яна Васильевна</t>
  </si>
  <si>
    <t>бригадир продавцов продовольственных товаров ((В-508)отдел кондитерских изделий)</t>
  </si>
  <si>
    <t>О-00026197</t>
  </si>
  <si>
    <t>Соловей Інна Володимирівна</t>
  </si>
  <si>
    <t>31.07.2015</t>
  </si>
  <si>
    <t>(В-508)отдел напитков</t>
  </si>
  <si>
    <t>ОМ-0001502</t>
  </si>
  <si>
    <t>Артеменко Ірина Вікторівна</t>
  </si>
  <si>
    <t>продавец продовольственных товаров 3 категории ((В-508)отдел напитков)</t>
  </si>
  <si>
    <t>О-00021383</t>
  </si>
  <si>
    <t>Клымык Татьяна Дмитриевна</t>
  </si>
  <si>
    <t>продавец продовольственных товаров ((В-508)отдел напитков)</t>
  </si>
  <si>
    <t>О-00029455</t>
  </si>
  <si>
    <t>Сазонов Олександр Володимирович</t>
  </si>
  <si>
    <t>28.05.2016</t>
  </si>
  <si>
    <t>(В-508)отдел непродовольственных товаров</t>
  </si>
  <si>
    <t>ОМ-0002677</t>
  </si>
  <si>
    <t>Пархоменко Юлія Олександрівна</t>
  </si>
  <si>
    <t>продавец непродовольственных товаров 3 категории ((В-508)отдел непродовольственных товаров)</t>
  </si>
  <si>
    <t>О-00028385</t>
  </si>
  <si>
    <t>Погребець Анна Сергіївна</t>
  </si>
  <si>
    <t>О-00020330</t>
  </si>
  <si>
    <t>Янчук Людмила Миколаївна</t>
  </si>
  <si>
    <t>продавец непродовольственных товаров 2 категории ((В-508)отдел непродовольственных товаров)</t>
  </si>
  <si>
    <t>(В-508)расчетно-кассовая зона</t>
  </si>
  <si>
    <t>О-00026575</t>
  </si>
  <si>
    <t>Аношенко Ірина Олександрівна</t>
  </si>
  <si>
    <t>кассир торгового зала ((В-508)расчетно-кассовая зона)</t>
  </si>
  <si>
    <t>29.08.2015</t>
  </si>
  <si>
    <t>О-00010753</t>
  </si>
  <si>
    <t>Асатурова Тетяна Володимирівна</t>
  </si>
  <si>
    <t>старший кассир торгового зала ((В-508)расчетно-кассовая зона)</t>
  </si>
  <si>
    <t>О-00030560</t>
  </si>
  <si>
    <t>Бакуменко Олена Валеріївна</t>
  </si>
  <si>
    <t>О-00024197</t>
  </si>
  <si>
    <t>Боднарчук Юлія Вадимівна</t>
  </si>
  <si>
    <t>О-00028108</t>
  </si>
  <si>
    <t>Бурлачук Наталія Олександрівна</t>
  </si>
  <si>
    <t>О-00028769</t>
  </si>
  <si>
    <t>Василюк Олена Якимівна</t>
  </si>
  <si>
    <t>подсобный рабочий (сборщик тележек) ((В-508)расчетно-кассовая зона)</t>
  </si>
  <si>
    <t>О-00030973</t>
  </si>
  <si>
    <t>Клименко Альона Костянтинівна</t>
  </si>
  <si>
    <t>О-00028562</t>
  </si>
  <si>
    <t>Коваленко Тетяна Миколаївна</t>
  </si>
  <si>
    <t>ОМ-0003309</t>
  </si>
  <si>
    <t>Коліушко Лариса Анатоліївна</t>
  </si>
  <si>
    <t>О-00018001</t>
  </si>
  <si>
    <t>Косьяненко Анна Вячеславовна</t>
  </si>
  <si>
    <t>04.09.2013</t>
  </si>
  <si>
    <t>О-00023585</t>
  </si>
  <si>
    <t>Курна Маргарита Сергіївна</t>
  </si>
  <si>
    <t>О-00028933</t>
  </si>
  <si>
    <t>Лавлінська Кароліна Робертівна</t>
  </si>
  <si>
    <t>О-00027810</t>
  </si>
  <si>
    <t>Любимова Юлія Анатоліївна</t>
  </si>
  <si>
    <t>О-00032402</t>
  </si>
  <si>
    <t>Макаревич Ольга Миколаївна</t>
  </si>
  <si>
    <t>О-00023278</t>
  </si>
  <si>
    <t>Малюга Анастасія Ігорівна</t>
  </si>
  <si>
    <t>25.11.2014</t>
  </si>
  <si>
    <t>О-00023970</t>
  </si>
  <si>
    <t>Міщенко Катерина Юріївна</t>
  </si>
  <si>
    <t>О-00023377</t>
  </si>
  <si>
    <t>Нємцева Ірина Едуардівна</t>
  </si>
  <si>
    <t>О-00031047</t>
  </si>
  <si>
    <t>Ніколаєнко Оксана Вікторівна</t>
  </si>
  <si>
    <t>О-00021789</t>
  </si>
  <si>
    <t>Першина Анастасия Андреевна</t>
  </si>
  <si>
    <t>29.07.2014</t>
  </si>
  <si>
    <t>О-00024391</t>
  </si>
  <si>
    <t>Пильтяй Олександра Анатоліївна</t>
  </si>
  <si>
    <t>18.02.2015</t>
  </si>
  <si>
    <t>О-00032234</t>
  </si>
  <si>
    <t>Пітельгузова Тетяна Іванівна</t>
  </si>
  <si>
    <t>ОМ-0002961</t>
  </si>
  <si>
    <t>Стельмашук  Альона Володимирівна</t>
  </si>
  <si>
    <t>ОМ-0002430</t>
  </si>
  <si>
    <t>Стрельнікова Марія Михайлівна</t>
  </si>
  <si>
    <t>ОМ-0000695</t>
  </si>
  <si>
    <t>Ташнік Сніжана Андріївна</t>
  </si>
  <si>
    <t>О-00023109</t>
  </si>
  <si>
    <t>Темнюк Ольга Олександрівна</t>
  </si>
  <si>
    <t>10.11.2014</t>
  </si>
  <si>
    <t>ОМ-0000997</t>
  </si>
  <si>
    <t>Ткаченко Наталія Володимирівна</t>
  </si>
  <si>
    <t>О-00023273</t>
  </si>
  <si>
    <t>Швець Віта Іванівна</t>
  </si>
  <si>
    <t>24.11.2014</t>
  </si>
  <si>
    <t>(В-508)сектор непродовольственных товаров</t>
  </si>
  <si>
    <t>О-00018223</t>
  </si>
  <si>
    <t>Пінський Андрій Євгенович</t>
  </si>
  <si>
    <t>(В-508)сектор продовольственных товаров</t>
  </si>
  <si>
    <t>О-00020363</t>
  </si>
  <si>
    <t>Малюга Тетяна Василівна</t>
  </si>
  <si>
    <t>(В-508)склад</t>
  </si>
  <si>
    <t>грузчик 2 категории ((В-508)склад)</t>
  </si>
  <si>
    <t>18.03.2017</t>
  </si>
  <si>
    <t>О-00031163</t>
  </si>
  <si>
    <t>Бузіло Артем Казимірович</t>
  </si>
  <si>
    <t>грузчик 3 категории ((В-508)склад)</t>
  </si>
  <si>
    <t>10.12.2016</t>
  </si>
  <si>
    <t>О-00031084</t>
  </si>
  <si>
    <t>Висоцький Віталій Іванович</t>
  </si>
  <si>
    <t>кладовщик по приему товара 2 категории ((В-508)склад)</t>
  </si>
  <si>
    <t>ОМ-0002963</t>
  </si>
  <si>
    <t>Герінгер Дмитро Анатолійович</t>
  </si>
  <si>
    <t>О-00031011</t>
  </si>
  <si>
    <t>Полуянов Дмитро Михайлович</t>
  </si>
  <si>
    <t>О-00026778</t>
  </si>
  <si>
    <t>Соловей Олександр Олександрович</t>
  </si>
  <si>
    <t>заведующий складом 2 категории ((В-508)склад)</t>
  </si>
  <si>
    <t>О-00021066</t>
  </si>
  <si>
    <t>Тимошенко Яна Ігорівна</t>
  </si>
  <si>
    <t>(В-508)управление</t>
  </si>
  <si>
    <t>ОМ-0003331</t>
  </si>
  <si>
    <t>Малашин Олександр Миколайович</t>
  </si>
  <si>
    <t>главный инженер_стажер ((В-508)управление)</t>
  </si>
  <si>
    <t>(В-508)цех по выпечке хлебобулочных изделий</t>
  </si>
  <si>
    <t>О-00020342</t>
  </si>
  <si>
    <t>Вітер Неоніла Петрівна</t>
  </si>
  <si>
    <t>бригадир производственной бригады* ((В-508)цех по выпечке хлебобулочных изделий)</t>
  </si>
  <si>
    <t>О-00030690</t>
  </si>
  <si>
    <t>Голішевська Ірина Володимирівна</t>
  </si>
  <si>
    <t>20.10.2016</t>
  </si>
  <si>
    <t>О-00021335</t>
  </si>
  <si>
    <t>Гридасова Ірина Володимирівна</t>
  </si>
  <si>
    <t>О-00027726</t>
  </si>
  <si>
    <t>Зімніна Наталія Вікторівна</t>
  </si>
  <si>
    <t>пекарь 5 разряда ((В-508)цех по выпечке хлебобулочных изделий)</t>
  </si>
  <si>
    <t>О-00029474</t>
  </si>
  <si>
    <t>Лаєвська Катерина Леонідівна</t>
  </si>
  <si>
    <t>01.06.2016</t>
  </si>
  <si>
    <t>ОМ-0000764</t>
  </si>
  <si>
    <t>Мойчук Вікторія Володимирівна</t>
  </si>
  <si>
    <t>О-00026074</t>
  </si>
  <si>
    <t>Решетняк Олена Олександрівна</t>
  </si>
  <si>
    <t>О-00028065</t>
  </si>
  <si>
    <t>Темнюк Катерина Вікторівна</t>
  </si>
  <si>
    <t>26.12.2015</t>
  </si>
  <si>
    <t>О-00025316</t>
  </si>
  <si>
    <t>Фесенко Тетяна Михайлівна</t>
  </si>
  <si>
    <t>продавец продовольственных товаров 3 категории ((В-508)цех по выпечке хлебобулочных изделий)</t>
  </si>
  <si>
    <t>О-00020339</t>
  </si>
  <si>
    <t>Цахло Наталія Василівна</t>
  </si>
  <si>
    <t>О-00029813</t>
  </si>
  <si>
    <t>Чуняк Тетяна Олександрівна</t>
  </si>
  <si>
    <t>09.07.2016</t>
  </si>
  <si>
    <t>ОМ-0001782</t>
  </si>
  <si>
    <t>Яригіна Олена Олександрівна</t>
  </si>
  <si>
    <t>17.06.2017</t>
  </si>
  <si>
    <t>(В-508)цех по переработке мяса</t>
  </si>
  <si>
    <t>О-00030356</t>
  </si>
  <si>
    <t>Журавльова Тетяна Анатоліївна</t>
  </si>
  <si>
    <t>продавец продовольственных товаров 2 категории ((В-508)цех по переработке мяса)</t>
  </si>
  <si>
    <t>О-00020663</t>
  </si>
  <si>
    <t>Кузнєцов Дмитро Євгенович</t>
  </si>
  <si>
    <t>обвальщик мяса мастер-класс 3 категории ((В-508)цех по переработке мяса)</t>
  </si>
  <si>
    <t>О-00020358</t>
  </si>
  <si>
    <t>Прудкий Олександр Олександрович</t>
  </si>
  <si>
    <t>обвальщик мяса мастер-класс 2 категории ((В-508)цех по переработке мяса)</t>
  </si>
  <si>
    <t>ОМ-0002642</t>
  </si>
  <si>
    <t>Смоліна Тетяна Леонідівна</t>
  </si>
  <si>
    <t>продавец продовольственных товаров 3 категории ((В-508)цех по переработке мяса)</t>
  </si>
  <si>
    <t>О-00021284</t>
  </si>
  <si>
    <t>Соколюк Анатолій Семенович</t>
  </si>
  <si>
    <t>повар 4 разряда* ((В-508)цех по переработке мяса)</t>
  </si>
  <si>
    <t>(В-509)кулинарный цех</t>
  </si>
  <si>
    <t>О-00021239</t>
  </si>
  <si>
    <t>Мальцева Ольга Володимирівна</t>
  </si>
  <si>
    <t>повар 4 разряда* ((В-509)кулинарный цех)</t>
  </si>
  <si>
    <t>О-00025852</t>
  </si>
  <si>
    <t>Пархоменко Юлія Володимирівна</t>
  </si>
  <si>
    <t>18.06.2015</t>
  </si>
  <si>
    <t>О-00021267</t>
  </si>
  <si>
    <t>Покотило Максим Олександрович</t>
  </si>
  <si>
    <t>(В-509)расчетно-кассовая зона</t>
  </si>
  <si>
    <t>О-00030932</t>
  </si>
  <si>
    <t>Андрушко Тетяна Василівна</t>
  </si>
  <si>
    <t>кассир торгового зала ((В-509)расчетно-кассовая зона)</t>
  </si>
  <si>
    <t>18.11.2016</t>
  </si>
  <si>
    <t>О-00015723</t>
  </si>
  <si>
    <t>Бакай Ганна Сергіївна</t>
  </si>
  <si>
    <t>старший кассир торгового зала ((В-509)расчетно-кассовая зона)</t>
  </si>
  <si>
    <t>10.10.2012</t>
  </si>
  <si>
    <t>О-00020392</t>
  </si>
  <si>
    <t>Вивсянник (Чернышова) Мария Алексеевна</t>
  </si>
  <si>
    <t>О-00022934</t>
  </si>
  <si>
    <t>Іванець Вікторія Володимирівна</t>
  </si>
  <si>
    <t>О-00024993</t>
  </si>
  <si>
    <t>Манжос Роман Олександрович</t>
  </si>
  <si>
    <t>27.03.2015</t>
  </si>
  <si>
    <t>О-00025994</t>
  </si>
  <si>
    <t>Ходова Фатіма Казбеківна</t>
  </si>
  <si>
    <t>07.07.2015</t>
  </si>
  <si>
    <t>О-00023617</t>
  </si>
  <si>
    <t>заместитель управляющего магазином по кассовой зоне ((В-509)расчетно-кассовая зона)</t>
  </si>
  <si>
    <t>О-00008527</t>
  </si>
  <si>
    <t>Шмуракова Любов Дмитрівна</t>
  </si>
  <si>
    <t>17.08.2009</t>
  </si>
  <si>
    <t>(В-509)сектор зоны скоропорта</t>
  </si>
  <si>
    <t>О-00022045</t>
  </si>
  <si>
    <t>Андрєєва Марія Іванівна</t>
  </si>
  <si>
    <t>продавец продовольственных товаров ((В-509)сектор зоны скоропорта)</t>
  </si>
  <si>
    <t>ОМ-0003530</t>
  </si>
  <si>
    <t>Водотиєць Олександра Володимирівна</t>
  </si>
  <si>
    <t>продавец продовольственных товаров 3 категории ((В-509)сектор зоны скоропорта)</t>
  </si>
  <si>
    <t>О-00021478</t>
  </si>
  <si>
    <t>Дичковська Тетяна Петрівна</t>
  </si>
  <si>
    <t>бригадир продавцов продовольственных товаров 2 категории ((В-509)сектор зоны скоропорта)</t>
  </si>
  <si>
    <t>09.07.2014</t>
  </si>
  <si>
    <t>О-00021887</t>
  </si>
  <si>
    <t>Ковтун Ірина Вікторівна</t>
  </si>
  <si>
    <t>ОМ-0000545</t>
  </si>
  <si>
    <t>МЕЛЬНИКОВА НАДІЯ МИКОЛАЇВНА</t>
  </si>
  <si>
    <t>О-00026021</t>
  </si>
  <si>
    <t>Олексюк Ірина Володимирівна</t>
  </si>
  <si>
    <t>О-00027479</t>
  </si>
  <si>
    <t>Хільковець Анна Володимирівна</t>
  </si>
  <si>
    <t>продавец продовольственных товаров 2 категории ((В-509)сектор зоны скоропорта)</t>
  </si>
  <si>
    <t>(В-509)сектор стеллажной зоны</t>
  </si>
  <si>
    <t>продавец продовольственных товаров 3 категории ((В-509)сектор стеллажной зоны)</t>
  </si>
  <si>
    <t>О-00021182</t>
  </si>
  <si>
    <t>Войсевич Ірина Василівна</t>
  </si>
  <si>
    <t>ОМ-0002803</t>
  </si>
  <si>
    <t>Кузуб Ірина Анатоліївна</t>
  </si>
  <si>
    <t>ОМ-0003129</t>
  </si>
  <si>
    <t>Олефіренко Сергій Вікторович</t>
  </si>
  <si>
    <t>продавец продовольственных товаров 2 категории ((В-509)сектор стеллажной зоны)</t>
  </si>
  <si>
    <t>О-00021263</t>
  </si>
  <si>
    <t>ОМ-0000873</t>
  </si>
  <si>
    <t>Сорока Людмила Миколаївна</t>
  </si>
  <si>
    <t>бригадир продавцов продовольственных товаров 2 категории ((В-509)сектор стеллажной зоны)</t>
  </si>
  <si>
    <t>(В-509)склад</t>
  </si>
  <si>
    <t>О-00020398</t>
  </si>
  <si>
    <t>Буджак Олена Юріївна</t>
  </si>
  <si>
    <t>оператор по вводу данных 2 категории ((В-509)склад)</t>
  </si>
  <si>
    <t>О-00027371</t>
  </si>
  <si>
    <t>Гунбін Павло Віталійович</t>
  </si>
  <si>
    <t>грузчик 3 категории ((В-509)склад)</t>
  </si>
  <si>
    <t>О-00021376</t>
  </si>
  <si>
    <t>Зарудний Сергій Станіславович</t>
  </si>
  <si>
    <t>старший кладовщик 3 категории ((В-509)склад)</t>
  </si>
  <si>
    <t>О-00020396</t>
  </si>
  <si>
    <t>Могильний Сергій Олександрович</t>
  </si>
  <si>
    <t>грузчик 2 категории ((В-509)склад)</t>
  </si>
  <si>
    <t>кладовщик по приему товара 2 категории ((В-509)склад)</t>
  </si>
  <si>
    <t>О-00031170</t>
  </si>
  <si>
    <t>Ступак Богдан Петрович</t>
  </si>
  <si>
    <t>(В-509)торговый зал</t>
  </si>
  <si>
    <t>О-00020394</t>
  </si>
  <si>
    <t>Ліхвіш Ольга Павлівна</t>
  </si>
  <si>
    <t>продавец продовольственных товаров ((В-509)торговый зал)</t>
  </si>
  <si>
    <t>(В-509)управление</t>
  </si>
  <si>
    <t>О-00021292</t>
  </si>
  <si>
    <t>Калоян Любов Іванівна</t>
  </si>
  <si>
    <t>27.06.2014</t>
  </si>
  <si>
    <t>(В-509)цех по выпечке хлебобулочных изделий</t>
  </si>
  <si>
    <t>О-00028341</t>
  </si>
  <si>
    <t>Васюренко Марина Іванівна</t>
  </si>
  <si>
    <t>пекарь 5 разряда ((В-509)цех по выпечке хлебобулочных изделий)</t>
  </si>
  <si>
    <t>О-00021476</t>
  </si>
  <si>
    <t>Квартюк Надія Костянтинівна</t>
  </si>
  <si>
    <t>бригадир производственной бригады ((В-509)цех по выпечке хлебобулочных изделий)</t>
  </si>
  <si>
    <t>О-00020376</t>
  </si>
  <si>
    <t>Кужель Любов Володимирівна</t>
  </si>
  <si>
    <t>О-00021152</t>
  </si>
  <si>
    <t>Лугова Ганна Станіславівна</t>
  </si>
  <si>
    <t>О-00021204</t>
  </si>
  <si>
    <t>Негоденко Світлана Василівна</t>
  </si>
  <si>
    <t>продавец продовольственных товаров 3 категории ((В-509)цех по выпечке хлебобулочных изделий)</t>
  </si>
  <si>
    <t>О-00022248</t>
  </si>
  <si>
    <t>Пітенко Марія Сергіївна</t>
  </si>
  <si>
    <t>пекарь 4 разряда ((В-509)цех по выпечке хлебобулочных изделий)</t>
  </si>
  <si>
    <t>09.09.2014</t>
  </si>
  <si>
    <t>О-00023200</t>
  </si>
  <si>
    <t>Рибальчук Юлія Олександрівна</t>
  </si>
  <si>
    <t>(В-509)цех по переработке мяса</t>
  </si>
  <si>
    <t>О-00024009</t>
  </si>
  <si>
    <t>Казахмедов Руслан Бабаєвич</t>
  </si>
  <si>
    <t>обвальщик мяса мастер-класс 2 категории ((В-509)цех по переработке мяса)</t>
  </si>
  <si>
    <t>О-00021950</t>
  </si>
  <si>
    <t>Кривенко Олена Миколаївна</t>
  </si>
  <si>
    <t>продавец продовольственных товаров 2 категории ((В-509)цех по переработке мяса)</t>
  </si>
  <si>
    <t>ОМ-0003343</t>
  </si>
  <si>
    <t>Мальцев Олександр Іванович</t>
  </si>
  <si>
    <t>повар 4 разряда ((В-509)цех по переработке мяса)</t>
  </si>
  <si>
    <t>О-00023547</t>
  </si>
  <si>
    <t>Мельник Лідія Вікторівна</t>
  </si>
  <si>
    <t>ОМ-0003136</t>
  </si>
  <si>
    <t>Савицька Наталія Іванівна</t>
  </si>
  <si>
    <t>продавец продовольственных товаров 3 категории (В-509)цех по переработке мяса</t>
  </si>
  <si>
    <t>О-00021949</t>
  </si>
  <si>
    <t>Тарасенко Світлана Олексіївна</t>
  </si>
  <si>
    <t>(В-51)овощной отдел</t>
  </si>
  <si>
    <t>ОМ-0003491</t>
  </si>
  <si>
    <t>Семенюченко Олена Юріївна</t>
  </si>
  <si>
    <t>(В-51)отдел безопасности</t>
  </si>
  <si>
    <t>ОМ-0003475</t>
  </si>
  <si>
    <t>Момот Владислав Олександрович</t>
  </si>
  <si>
    <t>охоронник ((В-51)отдел безопасности)</t>
  </si>
  <si>
    <t>ОМ-0002471</t>
  </si>
  <si>
    <t>Стукало Геннадій Анатолійович</t>
  </si>
  <si>
    <t>начальник отдела ((В-51)отдел безопасности)</t>
  </si>
  <si>
    <t>(В-51)отдел кондитерских изделий</t>
  </si>
  <si>
    <t>продавец продовольственных товаров 3 категории ((В-51)отдел кондитерских изделий)</t>
  </si>
  <si>
    <t>ОМ-0003604</t>
  </si>
  <si>
    <t xml:space="preserve">Щербань Ірина Іванівна </t>
  </si>
  <si>
    <t>бригадир продавцов продовольственных товаров 3 категории ((В-51)отдел кондитерских изделий)</t>
  </si>
  <si>
    <t>(В-51)расчетно-кассовая зона</t>
  </si>
  <si>
    <t>ОМ-0003601</t>
  </si>
  <si>
    <t>Шевченко Ольга Анатоліївна</t>
  </si>
  <si>
    <t>кассир торгового зала ((В-51)расчетно-кассовая зона)</t>
  </si>
  <si>
    <t>ОМ-0003290</t>
  </si>
  <si>
    <t>Шкульова Наталія Валеріївна</t>
  </si>
  <si>
    <t>(В-51)управление</t>
  </si>
  <si>
    <t>ОМ-0003325</t>
  </si>
  <si>
    <t>Поклад Лілія Миколаївна</t>
  </si>
  <si>
    <t>менеджер по персоналу ((В-51)управление)</t>
  </si>
  <si>
    <t>(В-510)кондитерский цех</t>
  </si>
  <si>
    <t>О-00020110</t>
  </si>
  <si>
    <t>Бойко Наталия Владимировна</t>
  </si>
  <si>
    <t>продавец продовольственных товаров ((В-510)кондитерский цех)</t>
  </si>
  <si>
    <t>О-00020242</t>
  </si>
  <si>
    <t>Гусакова Ганна Вікторівна</t>
  </si>
  <si>
    <t>продавец продовольственных товаров 3 категории ((В-510)кондитерский цех)</t>
  </si>
  <si>
    <t>О-00029518</t>
  </si>
  <si>
    <t>Молодцева Любов Василівна</t>
  </si>
  <si>
    <t>кондитер 5 разряда* ((В-510)кондитерский цех)</t>
  </si>
  <si>
    <t>О-00022477</t>
  </si>
  <si>
    <t>Облакевич Наталія Дмитрівна</t>
  </si>
  <si>
    <t>бригадир производственной бригады* ((В-510)кондитерский цех)</t>
  </si>
  <si>
    <t>03.10.2014</t>
  </si>
  <si>
    <t>О-00022809</t>
  </si>
  <si>
    <t>Павлюк Таміла Валентинівна</t>
  </si>
  <si>
    <t>О-00028624</t>
  </si>
  <si>
    <t>Подзигун Олена Миколаївна</t>
  </si>
  <si>
    <t>О-00030819</t>
  </si>
  <si>
    <t>Самборська Валентина Павлівна</t>
  </si>
  <si>
    <t>кондитер-пекарь 5 разряда* ((В-510)кондитерский цех)</t>
  </si>
  <si>
    <t>05.11.2016</t>
  </si>
  <si>
    <t>ОМ-0000709</t>
  </si>
  <si>
    <t>Швачка Таіса Миколаївна</t>
  </si>
  <si>
    <t>О-00021498</t>
  </si>
  <si>
    <t>Шум Юлія Олегівна</t>
  </si>
  <si>
    <t>08.07.2014</t>
  </si>
  <si>
    <t>(В-510)кулинарный цех</t>
  </si>
  <si>
    <t>О-00024591</t>
  </si>
  <si>
    <t>Бондаренко Світлана Анатоліївна</t>
  </si>
  <si>
    <t>23.02.2015</t>
  </si>
  <si>
    <t>О-00020112</t>
  </si>
  <si>
    <t>Борисенко Тетяна Іванівна</t>
  </si>
  <si>
    <t>ОМ-0003485</t>
  </si>
  <si>
    <t>Бурлака Наталія Василівна</t>
  </si>
  <si>
    <t>О-00022616</t>
  </si>
  <si>
    <t>Катіман Наталія Володимирівна</t>
  </si>
  <si>
    <t>20.10.2014</t>
  </si>
  <si>
    <t>О-00022628</t>
  </si>
  <si>
    <t>Костенко Олександра Володимирівна</t>
  </si>
  <si>
    <t>бригадир производственной бригады* ((В-510)кулинарный цех)</t>
  </si>
  <si>
    <t>О-00025832</t>
  </si>
  <si>
    <t>Крокосюк Наталя Сергіївна</t>
  </si>
  <si>
    <t>О-00021461</t>
  </si>
  <si>
    <t>Кузьменко Сергій Володимирович</t>
  </si>
  <si>
    <t>О-00020084</t>
  </si>
  <si>
    <t>Курилко Ольга Костянтинівна</t>
  </si>
  <si>
    <t>О-00025350</t>
  </si>
  <si>
    <t>Кушнір Тетяна Михайлівна</t>
  </si>
  <si>
    <t>О-00028666</t>
  </si>
  <si>
    <t>Панконіна Алла Олександрівна</t>
  </si>
  <si>
    <t>26.02.2016</t>
  </si>
  <si>
    <t>ОМ-0002602</t>
  </si>
  <si>
    <t>Плеченко Надія Іванівна</t>
  </si>
  <si>
    <t>повар пиццеол ((В-510)кулинарный цех)</t>
  </si>
  <si>
    <t>О-00025113</t>
  </si>
  <si>
    <t>Тарасенко Тетяна Василівна</t>
  </si>
  <si>
    <t>07.04.2015</t>
  </si>
  <si>
    <t>ОМ-0003198</t>
  </si>
  <si>
    <t>Шинкаренко Ніна Борисівна</t>
  </si>
  <si>
    <t>продавец продовольственных товаров 3 категории ((В-510)кулинарный цех)</t>
  </si>
  <si>
    <t>(В-510)молочный отдел</t>
  </si>
  <si>
    <t>ОМ-0002587</t>
  </si>
  <si>
    <t>Ковальонок Софія Тимофіївна</t>
  </si>
  <si>
    <t>продавец продовольственных товаров 2 категории ((В-510)молочный отдел)</t>
  </si>
  <si>
    <t>О-00022357</t>
  </si>
  <si>
    <t>Коновалова Оксана Олексіївна</t>
  </si>
  <si>
    <t>бригадир продавцов продовольственных товаров 2 категории ((В-510)молочный отдел)</t>
  </si>
  <si>
    <t>ОМ-0001569</t>
  </si>
  <si>
    <t>Меньшова Оксана Володимирівна</t>
  </si>
  <si>
    <t>О-00020074</t>
  </si>
  <si>
    <t>Панченко Лариса Олександрівна</t>
  </si>
  <si>
    <t>продавец продовольственных товаров 1 категории ((В-510)молочный отдел)</t>
  </si>
  <si>
    <t>(В-510)овощной отдел</t>
  </si>
  <si>
    <t>О-00030150</t>
  </si>
  <si>
    <t>Башмакова Людмила Василівна</t>
  </si>
  <si>
    <t>продавец продовольственных товаров 2 категории ((В-510)овощной отдел)</t>
  </si>
  <si>
    <t>О-00020096</t>
  </si>
  <si>
    <t>Бондар Ірина Володимирівна</t>
  </si>
  <si>
    <t>бригадир продавцов продовольственных товаров 2 категории ((В-510)овощной отдел)</t>
  </si>
  <si>
    <t>О-00030135</t>
  </si>
  <si>
    <t>Манько Лілія Анатоліївна</t>
  </si>
  <si>
    <t>продавец продовольственных товаров 1 категории ((В-510)овощной отдел)</t>
  </si>
  <si>
    <t>ОМ-0001471</t>
  </si>
  <si>
    <t>Осадчук Людмила Сергіївна</t>
  </si>
  <si>
    <t>О-00021280</t>
  </si>
  <si>
    <t>Піскун Алла Анатоліївна</t>
  </si>
  <si>
    <t>продавец продовольственных товаров ((В-510)овощной отдел)</t>
  </si>
  <si>
    <t>17.06.2014</t>
  </si>
  <si>
    <t>(В-510)отдел безопасности</t>
  </si>
  <si>
    <t>О-00020261</t>
  </si>
  <si>
    <t>Бесарабчик Андрій Сергійович</t>
  </si>
  <si>
    <t>начальник отдела ((В-510)отдел безопасности)</t>
  </si>
  <si>
    <t>О-00020260</t>
  </si>
  <si>
    <t>заместитель начальника отдела ((В-510)отдел безопасности)</t>
  </si>
  <si>
    <t>О-00020511</t>
  </si>
  <si>
    <t>Петров Едуард Миколайович</t>
  </si>
  <si>
    <t>(В-510)отдел гастрономии</t>
  </si>
  <si>
    <t>О-00030344</t>
  </si>
  <si>
    <t>Бутенко Юлія Сергіївна</t>
  </si>
  <si>
    <t>продавец продовольственных товаров 1 категории ((В-510)отдел гастрономии)</t>
  </si>
  <si>
    <t>О-00020088</t>
  </si>
  <si>
    <t>Карацюба Олена Леонідівна</t>
  </si>
  <si>
    <t>бригадир продавцов продовольственных товаров 2 категории ((В-510)отдел гастрономии)</t>
  </si>
  <si>
    <t>ОМ-0003308</t>
  </si>
  <si>
    <t>Коваленко Юлія Сергіївна</t>
  </si>
  <si>
    <t>продавец продовольственных товаров 3 категории ((В-510)отдел гастрономии)</t>
  </si>
  <si>
    <t>О-00029259</t>
  </si>
  <si>
    <t>Присяжнюк Антоніна Миколаївна</t>
  </si>
  <si>
    <t>продавец продовол. товаров  ((В-510)отдел гастрономии)</t>
  </si>
  <si>
    <t>ОМ-0002643</t>
  </si>
  <si>
    <t>Самарська Валентина Дмитріївна</t>
  </si>
  <si>
    <t>продавец продовольственных товаров 2 категории ((В-510)отдел гастрономии)</t>
  </si>
  <si>
    <t>(В-510)отдел кондитерских изделий</t>
  </si>
  <si>
    <t>О-00028197</t>
  </si>
  <si>
    <t>Бойко Людмила Миколаївна</t>
  </si>
  <si>
    <t>продавец продовольственных товаров 2 категории ((В-510)отдел кондитерских изделий)</t>
  </si>
  <si>
    <t>О-00020092</t>
  </si>
  <si>
    <t>Кисельова Світлана Георгіївна</t>
  </si>
  <si>
    <t>О-00024918</t>
  </si>
  <si>
    <t>Потапенко Наталія Петрівна</t>
  </si>
  <si>
    <t>(В-510)отдел напитков</t>
  </si>
  <si>
    <t>О-00020111</t>
  </si>
  <si>
    <t>Халаман Вадим Віталійович</t>
  </si>
  <si>
    <t>продавец продовольственных товаров 2 категории ((В-510)отдел напитков)</t>
  </si>
  <si>
    <t>(В-510)отдел непродовольственных товаров</t>
  </si>
  <si>
    <t>ОМ-0001425</t>
  </si>
  <si>
    <t>Давиденко Анна Михайлівна</t>
  </si>
  <si>
    <t>продавец непродовольственных товаров 2 категории ((В-510)отдел непродовольственных товаров)</t>
  </si>
  <si>
    <t>О-00018373</t>
  </si>
  <si>
    <t>Мащенко Оксана Борисівна</t>
  </si>
  <si>
    <t>бригадир продавцов непродовольственных товаров 2 категории ((В-510)отдел непродовольственных товаров</t>
  </si>
  <si>
    <t>О-00030792</t>
  </si>
  <si>
    <t>Мошук Олена Василівна</t>
  </si>
  <si>
    <t>продавец продовольственных товаров 1 категории ((В-510)отдел непродовольственных товаров)</t>
  </si>
  <si>
    <t>(В-510)расчетно-кассовая зона</t>
  </si>
  <si>
    <t>ОМ-0000774</t>
  </si>
  <si>
    <t>Бутрименко Леся Петрівна</t>
  </si>
  <si>
    <t>кассир торгового зала ((В-510)расчетно-кассовая зона)</t>
  </si>
  <si>
    <t>ОМ-0001513</t>
  </si>
  <si>
    <t>Ганенко Римма Сергіївна</t>
  </si>
  <si>
    <t>О-00032104</t>
  </si>
  <si>
    <t>Дмитрук Ірина Валеріївна</t>
  </si>
  <si>
    <t>ОМ-0003262</t>
  </si>
  <si>
    <t>Долганова Наталія Володимирівна</t>
  </si>
  <si>
    <t>О-00020819</t>
  </si>
  <si>
    <t>Зенченко Ірина Юріївна</t>
  </si>
  <si>
    <t>заместитель управляющего магазином по кассовой зоне ((В-510)расчетно-кассовая зона)</t>
  </si>
  <si>
    <t>О-00020080</t>
  </si>
  <si>
    <t>Кобець Наталія Анатоліївна</t>
  </si>
  <si>
    <t>О-00021244</t>
  </si>
  <si>
    <t>Козинная Марина Юрьевна</t>
  </si>
  <si>
    <t>О-00029420</t>
  </si>
  <si>
    <t>Луценко Жанна Миколаївна</t>
  </si>
  <si>
    <t>О-00027881</t>
  </si>
  <si>
    <t>Майко Анна Олександрівна</t>
  </si>
  <si>
    <t>О-00025310</t>
  </si>
  <si>
    <t>Манькова Тетяна Федорівна</t>
  </si>
  <si>
    <t>О-00021064</t>
  </si>
  <si>
    <t>Моложава Лариса Дмитрівна</t>
  </si>
  <si>
    <t>старший кассир торгового зала ((В-510)расчетно-кассовая зона)</t>
  </si>
  <si>
    <t>О-00020079</t>
  </si>
  <si>
    <t>Московчук Світлана Володимирівна</t>
  </si>
  <si>
    <t>О-00021464</t>
  </si>
  <si>
    <t>Нікітченко Тетяна Іванівна</t>
  </si>
  <si>
    <t>03.07.2014</t>
  </si>
  <si>
    <t>О-00023308</t>
  </si>
  <si>
    <t>Олійник Тетяна Федорівна</t>
  </si>
  <si>
    <t>О-00030659</t>
  </si>
  <si>
    <t>Опанасенко Наталія Григорівна</t>
  </si>
  <si>
    <t>О-00030789</t>
  </si>
  <si>
    <t>Пікун Людмила Іванівна</t>
  </si>
  <si>
    <t>О-00032062</t>
  </si>
  <si>
    <t>Попова Еліна Борисівна</t>
  </si>
  <si>
    <t>03.01.2017</t>
  </si>
  <si>
    <t>О-00022022</t>
  </si>
  <si>
    <t>Староконь Світлана Вікторівна</t>
  </si>
  <si>
    <t>О-00025760</t>
  </si>
  <si>
    <t>Сухина Наталія Олегівна</t>
  </si>
  <si>
    <t>12.06.2015</t>
  </si>
  <si>
    <t>О-00021243</t>
  </si>
  <si>
    <t>Шаповалова Инна Владимировна</t>
  </si>
  <si>
    <t>администратор торгового зала ((В-510)расчетно-кассовая зона)</t>
  </si>
  <si>
    <t>О-00029680</t>
  </si>
  <si>
    <t>Юрченко Інна Ігорівна</t>
  </si>
  <si>
    <t>(В-510)рыбный отдел</t>
  </si>
  <si>
    <t>О-00030574</t>
  </si>
  <si>
    <t>Довженко Валентина Василівна</t>
  </si>
  <si>
    <t>продавец продовольственных товаров 2 категории ((В-510)рыбный отдел)</t>
  </si>
  <si>
    <t>О-00029452</t>
  </si>
  <si>
    <t>Кос Андрій Миколайович</t>
  </si>
  <si>
    <t>обработчик рыбы 2 категории ((В-510)рыбный отдел)</t>
  </si>
  <si>
    <t>О-00023701</t>
  </si>
  <si>
    <t>Сторчова Людмила Іванівна</t>
  </si>
  <si>
    <t>О-00028598</t>
  </si>
  <si>
    <t>Токаренко Олена Василівна</t>
  </si>
  <si>
    <t>ОМ-0003245</t>
  </si>
  <si>
    <t>продавец продовольственных товаров 3 категории ((В-510)рыбный отдел)</t>
  </si>
  <si>
    <t>(В-510)сектор зоны фреш</t>
  </si>
  <si>
    <t>О-00020263</t>
  </si>
  <si>
    <t>Свадеба Лариса Константинівна</t>
  </si>
  <si>
    <t>(В-510)сектор непродовольственных товаров</t>
  </si>
  <si>
    <t>О-00022414</t>
  </si>
  <si>
    <t>Паляница Лілія Анатоліївна</t>
  </si>
  <si>
    <t>(В-510)склад</t>
  </si>
  <si>
    <t>О-00023158</t>
  </si>
  <si>
    <t>оператор по вводу данных 1 категории ((В-510)склад)</t>
  </si>
  <si>
    <t>О-00028156</t>
  </si>
  <si>
    <t>Кльон Любов Антонівна</t>
  </si>
  <si>
    <t>кладовщик по приему товара 1 категории ((В-510)склад)</t>
  </si>
  <si>
    <t>О-00031246</t>
  </si>
  <si>
    <t>Кощій Володимир Миколайович</t>
  </si>
  <si>
    <t>грузчик 2 категории ((В-510)склад)</t>
  </si>
  <si>
    <t>21.12.2016</t>
  </si>
  <si>
    <t>О-00020492</t>
  </si>
  <si>
    <t>Сорокін Олександр Анатолійович</t>
  </si>
  <si>
    <t>(В-510)управление</t>
  </si>
  <si>
    <t>О-00021357</t>
  </si>
  <si>
    <t>Гуменна Тетяна Олександрівна</t>
  </si>
  <si>
    <t>главный инженер ((В-510)управление)</t>
  </si>
  <si>
    <t>(В-510)цех по выпечке хлебобулочных изделий</t>
  </si>
  <si>
    <t>ОМ-0000316</t>
  </si>
  <si>
    <t>Колісник Галина Іванівна</t>
  </si>
  <si>
    <t>пекарь 4 разряда* ((В-510)цех по выпечке хлебобулочных изделий)</t>
  </si>
  <si>
    <t>О-00022901</t>
  </si>
  <si>
    <t>Мельник Світлана Петрівна</t>
  </si>
  <si>
    <t>О-00020097</t>
  </si>
  <si>
    <t>Онищенко Наталія Василівна</t>
  </si>
  <si>
    <t>бригадир производственной бригады* ((В-510)цех по выпечке хлебобулочных изделий)</t>
  </si>
  <si>
    <t>О-00023253</t>
  </si>
  <si>
    <t>Острівська Валентина Іванівна</t>
  </si>
  <si>
    <t>пекарь 5 разряда* ((В-510)цех по выпечке хлебобулочных изделий)</t>
  </si>
  <si>
    <t>О-00029343</t>
  </si>
  <si>
    <t>Павлишена Любов Миколаївна</t>
  </si>
  <si>
    <t>17.05.2016</t>
  </si>
  <si>
    <t>О-00021136</t>
  </si>
  <si>
    <t>Парган Сергій Миколайович</t>
  </si>
  <si>
    <t>пекарь 6 разряда* ((В-510)цех по выпечке хлебобулочных изделий)</t>
  </si>
  <si>
    <t>продавец продовольственных товаров 3 категории ((В-510)цех по выпечке хлебобулочных изделий)</t>
  </si>
  <si>
    <t>27.02.2017</t>
  </si>
  <si>
    <t>О-00029065</t>
  </si>
  <si>
    <t>Трофіменко Світлана Петрівна</t>
  </si>
  <si>
    <t>ОМ-0000531</t>
  </si>
  <si>
    <t>Янко Олена Миколаївна</t>
  </si>
  <si>
    <t>О-00027967</t>
  </si>
  <si>
    <t>Янченко Світлана Михайлівна</t>
  </si>
  <si>
    <t>О-00024867</t>
  </si>
  <si>
    <t>Ясинська Катерина Володимирівна</t>
  </si>
  <si>
    <t>(В-510)цех по переработке мяса</t>
  </si>
  <si>
    <t>О-00020068</t>
  </si>
  <si>
    <t>Волошин Галина Михайлівна</t>
  </si>
  <si>
    <t>повар 4 разряда* ((В-510)цех по переработке мяса)</t>
  </si>
  <si>
    <t>О-00027650</t>
  </si>
  <si>
    <t>Кандибальський Сергій Володимирович</t>
  </si>
  <si>
    <t>обвальщик мяса мастер-класс 2 категории ((В-510)цех по переработке мяса)</t>
  </si>
  <si>
    <t>О-00024793</t>
  </si>
  <si>
    <t>Царалунга Євген Миколайович</t>
  </si>
  <si>
    <t>(В-511)кулинарный цех</t>
  </si>
  <si>
    <t>О-00030786</t>
  </si>
  <si>
    <t>Воловенко Валентина Миколаївна</t>
  </si>
  <si>
    <t>продавец продовольственных товаров 3 категории ((В-511)кулинарный цех)</t>
  </si>
  <si>
    <t>О-00030136</t>
  </si>
  <si>
    <t>Жовтенко Віра Михайлівна</t>
  </si>
  <si>
    <t>повар 3 разряда* ((В-511)кулинарный цех)</t>
  </si>
  <si>
    <t>О-00024911</t>
  </si>
  <si>
    <t>Пономаренко Світлана Володимирівна</t>
  </si>
  <si>
    <t>бригадир производственной бригады ((В-511)кулинарный цех)</t>
  </si>
  <si>
    <t>О-00020324</t>
  </si>
  <si>
    <t>Ротова Тетяна Андріївна</t>
  </si>
  <si>
    <t>продавец продовольственных товаров 2 категории ((В-511)кулинарный цех)</t>
  </si>
  <si>
    <t>ОМ-0002805</t>
  </si>
  <si>
    <t>Рохта Олеся Федорівна</t>
  </si>
  <si>
    <t>О-00022693</t>
  </si>
  <si>
    <t>Харченко Ніна Степанівна</t>
  </si>
  <si>
    <t>27.10.2014</t>
  </si>
  <si>
    <t>(В-511)расчетно-кассовая зона</t>
  </si>
  <si>
    <t>кассир торгового зала ((В-511)расчетно-кассовая зона)</t>
  </si>
  <si>
    <t>О-00027399</t>
  </si>
  <si>
    <t>Москаленко Леся Іванівна</t>
  </si>
  <si>
    <t>ОМ-0000602</t>
  </si>
  <si>
    <t>Поліщук Юлія Валеріївна</t>
  </si>
  <si>
    <t>О-00030078</t>
  </si>
  <si>
    <t>Симон Яна Геннадіївна</t>
  </si>
  <si>
    <t>О-00029387</t>
  </si>
  <si>
    <t>Цимбал Алла Володимирівна</t>
  </si>
  <si>
    <t>(В-511)склад</t>
  </si>
  <si>
    <t>ОМ-0002632</t>
  </si>
  <si>
    <t>Захарченко Володимир Миколайович</t>
  </si>
  <si>
    <t>грузчик 3 категории ((В-511)склад)</t>
  </si>
  <si>
    <t>ОМ-0002886</t>
  </si>
  <si>
    <t>Лепеха Максим Олексійович</t>
  </si>
  <si>
    <t>О-00032352</t>
  </si>
  <si>
    <t>Макогон Віталій Олегович</t>
  </si>
  <si>
    <t>старший кладовщик 2 категории ((В-511)склад)</t>
  </si>
  <si>
    <t>О-00025615</t>
  </si>
  <si>
    <t>Рабешко Олександр Миколайович</t>
  </si>
  <si>
    <t>грузчик 2 категории ((В-511)склад)</t>
  </si>
  <si>
    <t>ОМ-0003200</t>
  </si>
  <si>
    <t>Шабалін Володимир Михайлович</t>
  </si>
  <si>
    <t>(В-511)торговый зал</t>
  </si>
  <si>
    <t>продавец продовольственных товаров 3 категории ((В-511)торговый зал)</t>
  </si>
  <si>
    <t>ОМ-0003598</t>
  </si>
  <si>
    <t>Ковнір Галина Володимирівна</t>
  </si>
  <si>
    <t>бригадир продавцов продовольственных товаров 3 категории ((В-511)торговый зал)</t>
  </si>
  <si>
    <t>О-00030088</t>
  </si>
  <si>
    <t>Лисюк Юлія Анатоліївна</t>
  </si>
  <si>
    <t>продавец продовольственных товаров 2 категории ((В-511)торговый зал)</t>
  </si>
  <si>
    <t>О-00030907</t>
  </si>
  <si>
    <t>Лукащук Алла Миколаївна</t>
  </si>
  <si>
    <t>О-00028676</t>
  </si>
  <si>
    <t>Михалко Наталія Анатоліївна</t>
  </si>
  <si>
    <t>бригадир продавцов ((В-511)торговый зал)</t>
  </si>
  <si>
    <t>О-00029219</t>
  </si>
  <si>
    <t>Міхель Наташа Володимирівна</t>
  </si>
  <si>
    <t>30.04.2016</t>
  </si>
  <si>
    <t>О-00027309</t>
  </si>
  <si>
    <t>Павелко Тетяна Іванівна</t>
  </si>
  <si>
    <t>О-00029972</t>
  </si>
  <si>
    <t>Смотрицька Ірина Володимирівна</t>
  </si>
  <si>
    <t>О-00028513</t>
  </si>
  <si>
    <t>Хоменко Тетяна Михайлівна</t>
  </si>
  <si>
    <t>13.02.2016</t>
  </si>
  <si>
    <t>ОМ-0003038</t>
  </si>
  <si>
    <t>Шкляренко Лідія Василівна</t>
  </si>
  <si>
    <t>(В-511)управление</t>
  </si>
  <si>
    <t>О-00030869</t>
  </si>
  <si>
    <t>Ольваніко Ольга Іванівна</t>
  </si>
  <si>
    <t>О-00021581</t>
  </si>
  <si>
    <t>Пашковський Олександр Євгенович</t>
  </si>
  <si>
    <t>(В-511)цех по выпечке хлебобулочных изделий</t>
  </si>
  <si>
    <t>ОМ-0001703</t>
  </si>
  <si>
    <t>Гончарук Оксана Анатоліївна</t>
  </si>
  <si>
    <t>пекарь 4 разряда* ((В-511)цех по выпечке хлебобулочных изделий)</t>
  </si>
  <si>
    <t>О-00022542</t>
  </si>
  <si>
    <t>Григор`єва Людмила Леонідівна</t>
  </si>
  <si>
    <t>О-00021811</t>
  </si>
  <si>
    <t>Иванова (Суховий) Инна Олеговна</t>
  </si>
  <si>
    <t>заместитель управляющего магазином по производству ((В-511)цех по выпечке хлебобулочных изделий)</t>
  </si>
  <si>
    <t>О-00022492</t>
  </si>
  <si>
    <t>Рясько Олена Анатоліївна</t>
  </si>
  <si>
    <t>(В-511)цех по переработке мяса</t>
  </si>
  <si>
    <t>О-00029564</t>
  </si>
  <si>
    <t>Матвієць Олександр Віталійович</t>
  </si>
  <si>
    <t>повар 4 разряда* ((В-511)цех по переработке мяса)</t>
  </si>
  <si>
    <t>11.06.2016</t>
  </si>
  <si>
    <t>О-00020108</t>
  </si>
  <si>
    <t>Ткачик Микола Дем`янович</t>
  </si>
  <si>
    <t>повар 4 разряда ((В-511)цех по переработке мяса)</t>
  </si>
  <si>
    <t>(В-512)кулинарный цех</t>
  </si>
  <si>
    <t>О-00023570</t>
  </si>
  <si>
    <t>Бугера Світлана Євгенівна</t>
  </si>
  <si>
    <t>продавец продовольственных товаров 2 категории ((В-512)кулинарный цех)</t>
  </si>
  <si>
    <t>22.12.2014</t>
  </si>
  <si>
    <t>О-00020437</t>
  </si>
  <si>
    <t>Димура Ірина Іванівна</t>
  </si>
  <si>
    <t>О-00020433</t>
  </si>
  <si>
    <t>Круківська Марина Миколаївна</t>
  </si>
  <si>
    <t>повар 4 разряда ((В-512)кулинарный цех)</t>
  </si>
  <si>
    <t>О-00023224</t>
  </si>
  <si>
    <t>Ніколаєнко Вікторія Ігорівна</t>
  </si>
  <si>
    <t>26.11.2014</t>
  </si>
  <si>
    <t>О-00026538</t>
  </si>
  <si>
    <t>Сваричевська Світлана Яківна</t>
  </si>
  <si>
    <t>(В-512)расчетно-кассовая зона</t>
  </si>
  <si>
    <t>О-00030362</t>
  </si>
  <si>
    <t>Александрова Надія Валеріївна</t>
  </si>
  <si>
    <t>кассир торгового зала ((В-512)расчетно-кассовая зона)</t>
  </si>
  <si>
    <t>ОМ-0000335</t>
  </si>
  <si>
    <t>Алєксєєнко (Кукла)  Марія Леонідівна</t>
  </si>
  <si>
    <t>О-00020403</t>
  </si>
  <si>
    <t>Гайдай Світлана Анатоліївна</t>
  </si>
  <si>
    <t>О-00021579</t>
  </si>
  <si>
    <t>Дудченко Ольга Іллівна</t>
  </si>
  <si>
    <t>старший кассир торгового зала ((В-512)расчетно-кассовая зона)</t>
  </si>
  <si>
    <t>ОМ-0001324</t>
  </si>
  <si>
    <t>Кулініч Яна Олегівна</t>
  </si>
  <si>
    <t>О-00020413</t>
  </si>
  <si>
    <t>Мироненко Любов Миколаївна</t>
  </si>
  <si>
    <t>О-00026259</t>
  </si>
  <si>
    <t>Нассер Ганна Володимирівна</t>
  </si>
  <si>
    <t>ОМ-0001834</t>
  </si>
  <si>
    <t>Орловська Людмила Володимрівна</t>
  </si>
  <si>
    <t>О-00020404</t>
  </si>
  <si>
    <t>Саламак Наталія Володимирівна</t>
  </si>
  <si>
    <t>О-00022157</t>
  </si>
  <si>
    <t>Харченко Любовь Сергеевна</t>
  </si>
  <si>
    <t>ОМ-0000821</t>
  </si>
  <si>
    <t>Хитра Ольга Сергіївна</t>
  </si>
  <si>
    <t>ОМ-0002523</t>
  </si>
  <si>
    <t>О-00030302</t>
  </si>
  <si>
    <t>Шекера Ірина Василівна</t>
  </si>
  <si>
    <t>О-00026827</t>
  </si>
  <si>
    <t>Штанько Людмила Володимирівна</t>
  </si>
  <si>
    <t>(В-512)сектор зоны скоропорта</t>
  </si>
  <si>
    <t>О-00030309</t>
  </si>
  <si>
    <t>Алексеєва Тетяна Вікторівна</t>
  </si>
  <si>
    <t>продавец продовольственных товаров 2 категории ((В-512)сектор зоны скоропорта)</t>
  </si>
  <si>
    <t>О-00020426</t>
  </si>
  <si>
    <t>Добровольська Неля Григорівна</t>
  </si>
  <si>
    <t>продавец продовольственных товаров 3 категории ((В-512)сектор зоны скоропорта)</t>
  </si>
  <si>
    <t>О-00020423</t>
  </si>
  <si>
    <t>Корнєва Ольга Андріївна</t>
  </si>
  <si>
    <t>ОМ-0001878</t>
  </si>
  <si>
    <t>Кузьмичова Оксана Петрівна</t>
  </si>
  <si>
    <t>О-00026443</t>
  </si>
  <si>
    <t>Можарівська Ольга Станіславівна</t>
  </si>
  <si>
    <t>О-00028668</t>
  </si>
  <si>
    <t>Можарівська Юлія Олександрівна</t>
  </si>
  <si>
    <t>О-00021255</t>
  </si>
  <si>
    <t>Пупін Світлана Олександрівна</t>
  </si>
  <si>
    <t>(В-512)сектор стеллажной зоны</t>
  </si>
  <si>
    <t>ОМ-0001673</t>
  </si>
  <si>
    <t>Волошин Роман Іванович</t>
  </si>
  <si>
    <t>заместитель управляющего магазином ((В-512)сектор стеллажной зоны)</t>
  </si>
  <si>
    <t>ОМ-0003305</t>
  </si>
  <si>
    <t>Карпенко Вікторія Миколаївна</t>
  </si>
  <si>
    <t>продавец продовольственных товаров 3 категории ((В-512)сектор стеллажной зоны)</t>
  </si>
  <si>
    <t>О-00023418</t>
  </si>
  <si>
    <t>Пригара Наталія Михайлівна</t>
  </si>
  <si>
    <t>продавец продовольственных товаров 2 категории ((В-512)сектор стеллажной зоны)</t>
  </si>
  <si>
    <t>О-00020402</t>
  </si>
  <si>
    <t>Тімербаков Євген Сергійович</t>
  </si>
  <si>
    <t>(В-512)склад</t>
  </si>
  <si>
    <t>ОМ-0003190</t>
  </si>
  <si>
    <t>Олійник Володимир Анатолійович</t>
  </si>
  <si>
    <t>грузчик 3 категории ((В-512)склад)</t>
  </si>
  <si>
    <t>О-00030346</t>
  </si>
  <si>
    <t>Савельєва Світлана Олександрівна</t>
  </si>
  <si>
    <t>старший кладовщик 2 категории ((В-512)склад)</t>
  </si>
  <si>
    <t>О-00020357</t>
  </si>
  <si>
    <t>Топчій Олена Валеріївна</t>
  </si>
  <si>
    <t>старший кладовщик (3, 4 формат) ((В-512)склад)</t>
  </si>
  <si>
    <t>ОМ-0001026</t>
  </si>
  <si>
    <t>Чепорський Олександр Андрійович</t>
  </si>
  <si>
    <t>грузчик 2 категории ((В-512)склад)</t>
  </si>
  <si>
    <t>О-00020565</t>
  </si>
  <si>
    <t>Шипеля Світлана Василівна</t>
  </si>
  <si>
    <t>кладовщик по приему товара 1 категории ((В-512)склад)</t>
  </si>
  <si>
    <t>(В-512)торговый зал</t>
  </si>
  <si>
    <t>продавец продовольственных товаров ((В-512)торговый зал)</t>
  </si>
  <si>
    <t>О-00020417</t>
  </si>
  <si>
    <t>Семененко Марина Вікторівна</t>
  </si>
  <si>
    <t>(В-512)управление</t>
  </si>
  <si>
    <t>О-00020963</t>
  </si>
  <si>
    <t>Ушаньова Світлана Анатоліївна</t>
  </si>
  <si>
    <t>(В-512)цех по выпечке хлебобулочных изделий</t>
  </si>
  <si>
    <t>О-00030155</t>
  </si>
  <si>
    <t>Базавлук Марина Володимирівна</t>
  </si>
  <si>
    <t>О-00020431</t>
  </si>
  <si>
    <t>Кочерга (Радионова) Елена Николаевна</t>
  </si>
  <si>
    <t>пекарь 4 разряда ((В-512)цех по выпечке хлебобулочных изделий)</t>
  </si>
  <si>
    <t>О-00030336</t>
  </si>
  <si>
    <t>Липка Оксана Олександрівна</t>
  </si>
  <si>
    <t>продавец продовольственных товаров ((В-512)цех по выпечке хлебобулочных изделий)</t>
  </si>
  <si>
    <t>10.09.2016</t>
  </si>
  <si>
    <t>О-00021793</t>
  </si>
  <si>
    <t>Осадча Євгенія Миколаївна</t>
  </si>
  <si>
    <t>бригадир производственной бригады* ((В-512)цех по выпечке хлебобулочных изделий)</t>
  </si>
  <si>
    <t>30.07.2014</t>
  </si>
  <si>
    <t>О-00020429</t>
  </si>
  <si>
    <t>Островська Любов Василівна</t>
  </si>
  <si>
    <t>О-00022645</t>
  </si>
  <si>
    <t>Соловйова Олена Олександрівна</t>
  </si>
  <si>
    <t>О-00022644</t>
  </si>
  <si>
    <t>Тепляшина Тамара Андріївна</t>
  </si>
  <si>
    <t>пекарь 5 разряда ((В-512)цех по выпечке хлебобулочных изделий)</t>
  </si>
  <si>
    <t>ОМ-0001702</t>
  </si>
  <si>
    <t>Харитонов Сергій Борисович</t>
  </si>
  <si>
    <t>(В-512)цех по переработке мяса</t>
  </si>
  <si>
    <t>О-00020434</t>
  </si>
  <si>
    <t>Бистрова Антоніна Олегівна</t>
  </si>
  <si>
    <t>продавец продовольственных товаров 2 категории ((В-512)цех по переработке мяса)</t>
  </si>
  <si>
    <t>О-00021173</t>
  </si>
  <si>
    <t>Мандат Євгеній Михайлович</t>
  </si>
  <si>
    <t>обвальщик мяса мастер-класс 2 категории ((В-512)цех по переработке мяса)</t>
  </si>
  <si>
    <t>О-00020408</t>
  </si>
  <si>
    <t>Полулященко Ірина Олексіївна</t>
  </si>
  <si>
    <t>продавец продовольственных товаров 1 категории ((В-512)цех по переработке мяса)</t>
  </si>
  <si>
    <t>О-00020428</t>
  </si>
  <si>
    <t>Сташук Дмитро Петрович</t>
  </si>
  <si>
    <t>(В-513)кулинарный цех</t>
  </si>
  <si>
    <t>О-00025926</t>
  </si>
  <si>
    <t>Білоус Тетяна Василівна</t>
  </si>
  <si>
    <t>04.07.2015</t>
  </si>
  <si>
    <t>повар 4 разряда ((В-513)кулинарный цех)</t>
  </si>
  <si>
    <t>О-00023412</t>
  </si>
  <si>
    <t>Василець Наталія Миколаївна</t>
  </si>
  <si>
    <t>продавец продовольственных товаров 3 категории ((В-513)кулинарный цех)</t>
  </si>
  <si>
    <t>О-00023133</t>
  </si>
  <si>
    <t>Зубова Лілія Миколаївна</t>
  </si>
  <si>
    <t>бригадир производственной бригады* ((В-513)кулинарный цех)</t>
  </si>
  <si>
    <t>05.11.2014</t>
  </si>
  <si>
    <t>О-00023319</t>
  </si>
  <si>
    <t>Корольчук Оксана Віталіївна</t>
  </si>
  <si>
    <t>О-00029117</t>
  </si>
  <si>
    <t>Максименко Людмила Леонідівна</t>
  </si>
  <si>
    <t>продавец продовольственных товаров 2 категории ((В-513)кулинарный цех)</t>
  </si>
  <si>
    <t>О-00030444</t>
  </si>
  <si>
    <t>Пирогова Людмила Миколаївна</t>
  </si>
  <si>
    <t>О-00020086</t>
  </si>
  <si>
    <t>Шостак Світлана Вікторівна</t>
  </si>
  <si>
    <t>(В-513)отдел безопасности</t>
  </si>
  <si>
    <t>О-00028619</t>
  </si>
  <si>
    <t>Шевчук Віталій Олександрович</t>
  </si>
  <si>
    <t>начальник отдела ((В-513)отдел безопасности)</t>
  </si>
  <si>
    <t>(В-513)отдел гастрономии</t>
  </si>
  <si>
    <t>О-00020850</t>
  </si>
  <si>
    <t>Головко Юлія Василівна</t>
  </si>
  <si>
    <t>бригадир продавцов продовольственных товаров ((В-513)отдел гастрономии)</t>
  </si>
  <si>
    <t>(В-513)расчетно-кассовая зона</t>
  </si>
  <si>
    <t>ОМ-0003462</t>
  </si>
  <si>
    <t>Бондаренко Алла Іванівна</t>
  </si>
  <si>
    <t>кассир торгового зала ((В-513)расчетно-кассовая зона)</t>
  </si>
  <si>
    <t>О-00029733</t>
  </si>
  <si>
    <t>Дорофєєва Катерина Олександрівна</t>
  </si>
  <si>
    <t>О-00026273</t>
  </si>
  <si>
    <t>Завидна Людмила Іванівна</t>
  </si>
  <si>
    <t>О-00020449</t>
  </si>
  <si>
    <t>Костюшко Тетяна Андріївна</t>
  </si>
  <si>
    <t>старший кассир торгового зала ((В-513)расчетно-кассовая зона)</t>
  </si>
  <si>
    <t>О-00028877</t>
  </si>
  <si>
    <t>Македошина Ганна Степанівна</t>
  </si>
  <si>
    <t>ОМ-0000537</t>
  </si>
  <si>
    <t>Оврас Юлія Володимирівна</t>
  </si>
  <si>
    <t>ОМ-0001008</t>
  </si>
  <si>
    <t>Попова Валентина Іванівна</t>
  </si>
  <si>
    <t>О-00020444</t>
  </si>
  <si>
    <t>Смальоха Тетяна Сергіївна</t>
  </si>
  <si>
    <t>(В-513)сектор зоны скоропорта</t>
  </si>
  <si>
    <t>О-00026714</t>
  </si>
  <si>
    <t>Андрійчук Любов Григорівна</t>
  </si>
  <si>
    <t>12.09.2015</t>
  </si>
  <si>
    <t>О-00029287</t>
  </si>
  <si>
    <t>Басараб Марія Володимирівна</t>
  </si>
  <si>
    <t>бригадир продавцов продовольственных товаров ((В-513)сектор зоны скоропорта)</t>
  </si>
  <si>
    <t>О-00030794</t>
  </si>
  <si>
    <t>Головко Тамара Володимирівна</t>
  </si>
  <si>
    <t>продавец продовольственных товаров 2 категории ((В-513)сектор зоны скоропорта)</t>
  </si>
  <si>
    <t>О-00020104</t>
  </si>
  <si>
    <t>Корня Леся Василівна</t>
  </si>
  <si>
    <t>продавец продовольственных товаров 3 категории ((В-513)сектор зоны скоропорта)</t>
  </si>
  <si>
    <t>О-00020741</t>
  </si>
  <si>
    <t>Лафа Людмила Вікторівна</t>
  </si>
  <si>
    <t>продавец продовольственных товаров 1 категории ((В-513)сектор зоны скоропорта)</t>
  </si>
  <si>
    <t>ОМ-0000417</t>
  </si>
  <si>
    <t>Ничик Людмила Михайлівна</t>
  </si>
  <si>
    <t>ОМ-0001360</t>
  </si>
  <si>
    <t>Одінцова Людмила Вікторівна</t>
  </si>
  <si>
    <t>О-00022717</t>
  </si>
  <si>
    <t>Цудзінович Олена Володимирівна</t>
  </si>
  <si>
    <t>(В-513)сектор стеллажной зоны</t>
  </si>
  <si>
    <t>О-00020454</t>
  </si>
  <si>
    <t>Мельник Олена Василівна</t>
  </si>
  <si>
    <t>продавец продовольственных товаров 2 категории ((В-513)сектор стеллажной зоны)</t>
  </si>
  <si>
    <t>О-00020459</t>
  </si>
  <si>
    <t>Плотнікова Оксана Борисівна</t>
  </si>
  <si>
    <t>бригадир продавцов продовольственных товаров 1 категории ((В-513)сектор стеллажной зоны)</t>
  </si>
  <si>
    <t>ОМ-0000643</t>
  </si>
  <si>
    <t>Подколзіна Тетяна Вікторівна</t>
  </si>
  <si>
    <t>продавец продовольственных товаров 3 категории ((В-513)сектор стеллажной зоны)</t>
  </si>
  <si>
    <t>О-00020637</t>
  </si>
  <si>
    <t>Рінк Лариса Віталіївна</t>
  </si>
  <si>
    <t>О-00029185</t>
  </si>
  <si>
    <t>Шабаліна Оксана Леонідівна</t>
  </si>
  <si>
    <t>(В-513)склад</t>
  </si>
  <si>
    <t>ОМ-0003374</t>
  </si>
  <si>
    <t>Бобошерова Валентина Іванівна</t>
  </si>
  <si>
    <t>кладовщик по приему товара 3 категории ((В-513)склад)</t>
  </si>
  <si>
    <t>О-00023420</t>
  </si>
  <si>
    <t>Бойко Ольга Анатоліївна</t>
  </si>
  <si>
    <t>оператор по вводу данных в ЭВМ ((В-513)склад)</t>
  </si>
  <si>
    <t>08.12.2014</t>
  </si>
  <si>
    <t>О-00021368</t>
  </si>
  <si>
    <t>Гриценко Анатолій Костянтинович</t>
  </si>
  <si>
    <t>грузчик 1 категории ((В-513)склад)</t>
  </si>
  <si>
    <t>грузчик 3 категории ((В-513)склад)</t>
  </si>
  <si>
    <t>О-00032279</t>
  </si>
  <si>
    <t>Самойлов Олександр Юрійович</t>
  </si>
  <si>
    <t>кладовщик по приему товара 2 категории ((В-513)склад)</t>
  </si>
  <si>
    <t>О-00024920</t>
  </si>
  <si>
    <t>Шенгерей Кристина Анатоліївна</t>
  </si>
  <si>
    <t>старший кладовщик 1 категории ((В-513)склад)</t>
  </si>
  <si>
    <t>(В-513)управление</t>
  </si>
  <si>
    <t>О-00008133</t>
  </si>
  <si>
    <t>Старченко Максим Анатолійович</t>
  </si>
  <si>
    <t>01.06.2009</t>
  </si>
  <si>
    <t>(В-513)цех по выпечке хлебобулочных изделий</t>
  </si>
  <si>
    <t>О-00021332</t>
  </si>
  <si>
    <t>Бойко Жанна Борисівна</t>
  </si>
  <si>
    <t>пекарь 5 разряда* ((В-513)цех по выпечке хлебобулочных изделий)</t>
  </si>
  <si>
    <t>О-00020467</t>
  </si>
  <si>
    <t>Зенкова Ольга Володимирівна</t>
  </si>
  <si>
    <t>бригадир производственной бригады ((В-513)цех по выпечке хлебобулочных изделий)</t>
  </si>
  <si>
    <t>О-00020581</t>
  </si>
  <si>
    <t>Кадубенко Наталія Миколаївна</t>
  </si>
  <si>
    <t>О-00032187</t>
  </si>
  <si>
    <t>Ковальчук Світлана Олександрівна</t>
  </si>
  <si>
    <t>О-00002537</t>
  </si>
  <si>
    <t>Левшина Ірина Олексіївна</t>
  </si>
  <si>
    <t>16.12.2006</t>
  </si>
  <si>
    <t>О-00032334</t>
  </si>
  <si>
    <t>Сеньків Тетяна Олександрівна</t>
  </si>
  <si>
    <t>О-00022322</t>
  </si>
  <si>
    <t>Сідорова Інна В`ячеславівна</t>
  </si>
  <si>
    <t>пекарь 4 разряда ((В-513)цех по выпечке хлебобулочных изделий)</t>
  </si>
  <si>
    <t>22.09.2014</t>
  </si>
  <si>
    <t>ОМ-0001248</t>
  </si>
  <si>
    <t>Філіппова Надія Петрівна</t>
  </si>
  <si>
    <t>(В-513)цех по переработке мяса</t>
  </si>
  <si>
    <t>О-00028848</t>
  </si>
  <si>
    <t>Агєєв Сергій Сергійович</t>
  </si>
  <si>
    <t>обвальщик мяса мастер-класс 2 категории ((В-513)цех по переработке мяса)</t>
  </si>
  <si>
    <t>19.03.2016</t>
  </si>
  <si>
    <t>О-00030207</t>
  </si>
  <si>
    <t>Бригіда Максим Васильович</t>
  </si>
  <si>
    <t>обвальщик мяса мастер-класс* ((В-513)цех по переработке мяса)</t>
  </si>
  <si>
    <t>О-00029421</t>
  </si>
  <si>
    <t>Михайленко Альона Леонідівна</t>
  </si>
  <si>
    <t>бригадир производственной бригады ((В-513)цех по переработке мяса)</t>
  </si>
  <si>
    <t>ОМ-0000914</t>
  </si>
  <si>
    <t>Мушаілов Дмитро Анатолійович</t>
  </si>
  <si>
    <t>ОМ-0001003</t>
  </si>
  <si>
    <t>Теребельник Тетяна Юріївна</t>
  </si>
  <si>
    <t>ОМ-0001358</t>
  </si>
  <si>
    <t>Черткова Валентина Іванівна</t>
  </si>
  <si>
    <t>продавец продовольственных товаров 2 категории ((В-513)цех по переработке мяса)</t>
  </si>
  <si>
    <t>(В-514)расчетно-кассовая зона</t>
  </si>
  <si>
    <t>ОМ-0001303</t>
  </si>
  <si>
    <t>Грищенко Андрій Григорович</t>
  </si>
  <si>
    <t>продавец-консультант ((В-514)расчетно-кассовая зона)</t>
  </si>
  <si>
    <t>О-00029183</t>
  </si>
  <si>
    <t>Донська Юлія Вадимівна</t>
  </si>
  <si>
    <t>ОМ-0000420</t>
  </si>
  <si>
    <t>Жовтоног Анна Віталіївна</t>
  </si>
  <si>
    <t>О-00032403</t>
  </si>
  <si>
    <t>Кравцов Микола Володимирович</t>
  </si>
  <si>
    <t>О-00028794</t>
  </si>
  <si>
    <t>Лещенко Наталія Анатоліївна</t>
  </si>
  <si>
    <t>О-00030358</t>
  </si>
  <si>
    <t>Мартинов Олександр Іванович</t>
  </si>
  <si>
    <t>О-00029096</t>
  </si>
  <si>
    <t>Половян Ірина Юріївна</t>
  </si>
  <si>
    <t>ОМ-0003419</t>
  </si>
  <si>
    <t>Сидорук Тетяна Сергіївна</t>
  </si>
  <si>
    <t>О-00031168</t>
  </si>
  <si>
    <t>Смірнова Наталія Григорівна</t>
  </si>
  <si>
    <t>(В-514)склад</t>
  </si>
  <si>
    <t>О-00030051</t>
  </si>
  <si>
    <t>Безух Анна Іванівна</t>
  </si>
  <si>
    <t>кладовщик по приему товара 2 категории ((В-514)склад)</t>
  </si>
  <si>
    <t>ОМ-0001573</t>
  </si>
  <si>
    <t>Магдич Віктор Іванович</t>
  </si>
  <si>
    <t>грузчик 3 категории ((В-514)склад)</t>
  </si>
  <si>
    <t>О-00029607</t>
  </si>
  <si>
    <t>Матюшин Олексій Юрійович</t>
  </si>
  <si>
    <t>старший кладовщик 2 категории ((В-514)склад)</t>
  </si>
  <si>
    <t>(В-514)торговый зал</t>
  </si>
  <si>
    <t>О-00032360</t>
  </si>
  <si>
    <t>Зачатко Андрій Петрович</t>
  </si>
  <si>
    <t>продавец продовольственных товаров 3 категории ((В-514)торговый зал)</t>
  </si>
  <si>
    <t>(В-514)управление</t>
  </si>
  <si>
    <t>ОМ-0003527</t>
  </si>
  <si>
    <t>Бездольна Марія  Євгенівна</t>
  </si>
  <si>
    <t>О-00020767</t>
  </si>
  <si>
    <t>Рабош Людмила Юрііївна</t>
  </si>
  <si>
    <t>23.05.2014</t>
  </si>
  <si>
    <t>(В-514)хозяйственная часть</t>
  </si>
  <si>
    <t>уборщик служебных помещений ((В-514)хозяйственная часть)</t>
  </si>
  <si>
    <t>О-00028881</t>
  </si>
  <si>
    <t>Горбань Ганна Миколаївна</t>
  </si>
  <si>
    <t>(В-514)цех по выпечке хлебобулочных изделий</t>
  </si>
  <si>
    <t>О-00028812</t>
  </si>
  <si>
    <t>Гончаренко Надія Андріївна</t>
  </si>
  <si>
    <t>пекарь 4 разряда* ((В-514)цех по выпечке хлебобулочных изделий)</t>
  </si>
  <si>
    <t>О-00028821</t>
  </si>
  <si>
    <t>Перепадя Алла Станіславівна</t>
  </si>
  <si>
    <t>О-00013176</t>
  </si>
  <si>
    <t>Юдіна Ганна Володимирівна</t>
  </si>
  <si>
    <t>бригадир производственной бригады* ((В-514)цех по выпечке хлебобулочных изделий)</t>
  </si>
  <si>
    <t>(В-515)кондитерский цех</t>
  </si>
  <si>
    <t>ОМ-0001482</t>
  </si>
  <si>
    <t>Колесник Любов Василівна</t>
  </si>
  <si>
    <t>продавец продовольственных товаров 2 категории ((В-515)кондитерский цех)</t>
  </si>
  <si>
    <t>ОМ-0001453</t>
  </si>
  <si>
    <t>(В-515)кулинарный цех</t>
  </si>
  <si>
    <t>О-00024467</t>
  </si>
  <si>
    <t>Баяк Світлана Вікторівна</t>
  </si>
  <si>
    <t>повар 4 разряда ((В-515)кулинарный цех)</t>
  </si>
  <si>
    <t>О-00021703</t>
  </si>
  <si>
    <t>Буняк Наталія Миколаївна</t>
  </si>
  <si>
    <t>бригадир производственной бригады* ((В-515)кулинарный цех)</t>
  </si>
  <si>
    <t>О-00019336</t>
  </si>
  <si>
    <t>Великодна Валентина Миколаївна</t>
  </si>
  <si>
    <t>повар 5 разряда ((В-515)кулинарный цех)</t>
  </si>
  <si>
    <t>ОМ-0000624</t>
  </si>
  <si>
    <t>Гресик Оксана Володимирівна</t>
  </si>
  <si>
    <t>ОМ-0000978</t>
  </si>
  <si>
    <t>Григор'єва Олена Володимирівна</t>
  </si>
  <si>
    <t>бригадир производственной бригады ((В-515)кулинарный цех)</t>
  </si>
  <si>
    <t>ОМ-0001317</t>
  </si>
  <si>
    <t>Колесник Тетяна Володимирівна</t>
  </si>
  <si>
    <t>продавец продовольственных товаров 2 категории ((В-515)кулинарный цех)</t>
  </si>
  <si>
    <t>О-00025516</t>
  </si>
  <si>
    <t>Куськал Тетяна Петрівна</t>
  </si>
  <si>
    <t>ОМ-0000852</t>
  </si>
  <si>
    <t>Охріменко Юлія Миколаївна</t>
  </si>
  <si>
    <t>ОМ-0000674</t>
  </si>
  <si>
    <t>Павлусенко Валентина Володимирівна</t>
  </si>
  <si>
    <t>ОМ-0000982</t>
  </si>
  <si>
    <t>Степанчук Людмила Володимирівна</t>
  </si>
  <si>
    <t>(В-515)молочный отдел</t>
  </si>
  <si>
    <t>ОМ-0000836</t>
  </si>
  <si>
    <t>Лядова Олена Анатоліївна</t>
  </si>
  <si>
    <t>продавец продовольственных товаров 2 категории ((В-515)молочный отдел)</t>
  </si>
  <si>
    <t>ОМ-0000772</t>
  </si>
  <si>
    <t>Оксаковська Наталія Миколаївна</t>
  </si>
  <si>
    <t>ОМ-0001038</t>
  </si>
  <si>
    <t>Чуєва Ніна Василівна</t>
  </si>
  <si>
    <t>бригадир продавцов продовольственных товаров 2 категории ((В-515)молочный отдел)</t>
  </si>
  <si>
    <t>ОМ-0003477</t>
  </si>
  <si>
    <t>Шкляр Оксана Валентинівна</t>
  </si>
  <si>
    <t>(В-515)овощной отдел</t>
  </si>
  <si>
    <t>бригадир продавцов продовольственных товаров 2 категории ((В-515)овощной отдел)</t>
  </si>
  <si>
    <t>О-00017771</t>
  </si>
  <si>
    <t>Овсяннікова Тетяна Миколаївна</t>
  </si>
  <si>
    <t>18.07.2013</t>
  </si>
  <si>
    <t>ОМ-0003503</t>
  </si>
  <si>
    <t>Тімков Павло Іванович</t>
  </si>
  <si>
    <t>продавец продовольственных товаров 3 категории ((В-515)овощной отдел)</t>
  </si>
  <si>
    <t>(В-515)отдел безопасности</t>
  </si>
  <si>
    <t>ОМ-0000974</t>
  </si>
  <si>
    <t>Карімов Азіз Юрійович</t>
  </si>
  <si>
    <t>начальник отдела ((В-515)отдел безопасности)</t>
  </si>
  <si>
    <t>(В-515)отдел гастрономии</t>
  </si>
  <si>
    <t>ОМ-0000625</t>
  </si>
  <si>
    <t>Бендейчук Ганна Миколаївна</t>
  </si>
  <si>
    <t>продавец продовольственных товаров 2 категории ((В-515)отдел гастрономии)</t>
  </si>
  <si>
    <t>ОМ-0000721</t>
  </si>
  <si>
    <t>Борисова Алла Георгіївна</t>
  </si>
  <si>
    <t>ОМ-0001353</t>
  </si>
  <si>
    <t>Кондратенко Вячеслав Ігорович</t>
  </si>
  <si>
    <t>бригадир продавцов продовольственных товаров 2 категории ((В-515)отдел гастрономии)</t>
  </si>
  <si>
    <t>ОМ-0001280</t>
  </si>
  <si>
    <t>Тіщенко Наталія Миколаївна</t>
  </si>
  <si>
    <t>ОМ-0002512</t>
  </si>
  <si>
    <t>Шоха Катерина  Василівна</t>
  </si>
  <si>
    <t>(В-515)отдел кондитерских изделий</t>
  </si>
  <si>
    <t>О-00032370</t>
  </si>
  <si>
    <t>продавец продовольственных товаров 2 категории ((В-515)отдел кондитерских изделий)</t>
  </si>
  <si>
    <t>О-00032319</t>
  </si>
  <si>
    <t>Ніку Ліна Вікторівна</t>
  </si>
  <si>
    <t>ОМ-0000933</t>
  </si>
  <si>
    <t>Ночвіна Наталя Іванівна</t>
  </si>
  <si>
    <t>ОМ-0001150</t>
  </si>
  <si>
    <t>Тоцька Наталія Анатоліївна</t>
  </si>
  <si>
    <t>ОМ-0002498</t>
  </si>
  <si>
    <t>Хлібороб Людмила Петрівна</t>
  </si>
  <si>
    <t>бригадир производственной бригады ((В-515)отдел кондитерских изделий)</t>
  </si>
  <si>
    <t>(В-515)отдел напитков</t>
  </si>
  <si>
    <t>ОМ-0003410</t>
  </si>
  <si>
    <t>продавец продовольственных товаров 3 категории ((В-515)отдел напитков)</t>
  </si>
  <si>
    <t>ОМ-0003561</t>
  </si>
  <si>
    <t>Григоренко Євгеній Миколайович</t>
  </si>
  <si>
    <t>продавец продовольственных товаров 2 категории ((В-515)отдел напитков)</t>
  </si>
  <si>
    <t>(В-515)отдел непродовольственных товаров</t>
  </si>
  <si>
    <t>ОМ-0000649</t>
  </si>
  <si>
    <t>Бончук Людмила Григорівна</t>
  </si>
  <si>
    <t>продавец непродовольственных товаров 2 категории ((В-515)отдел непродовольственных товаров)</t>
  </si>
  <si>
    <t>ОМ-0000710</t>
  </si>
  <si>
    <t>Войтина Світлана Миколаївна</t>
  </si>
  <si>
    <t>бригадир продавцов непродовольственных товаров 2 категории ((В-515)отдел непродовольственных товаров</t>
  </si>
  <si>
    <t>(В-515)расчетно-кассовая зона</t>
  </si>
  <si>
    <t>ОМ-0000737</t>
  </si>
  <si>
    <t>Аніскова Тетяна Володимирівна</t>
  </si>
  <si>
    <t>старший кассир торгового зала ((В-515)расчетно-кассовая зона)</t>
  </si>
  <si>
    <t>ОМ-0000433</t>
  </si>
  <si>
    <t>Білокінь Лілія Петрівна</t>
  </si>
  <si>
    <t>кассир торгового зала ((В-515)расчетно-кассовая зона)</t>
  </si>
  <si>
    <t>ОМ-0003619</t>
  </si>
  <si>
    <t>Бугера Ольга Геннадіївна</t>
  </si>
  <si>
    <t>ОМ-0000879</t>
  </si>
  <si>
    <t>Візір Ольга Юріївна</t>
  </si>
  <si>
    <t>ОМ-0002607</t>
  </si>
  <si>
    <t>Гавриленко Тетяна Мусіївна</t>
  </si>
  <si>
    <t>ОМ-0003347</t>
  </si>
  <si>
    <t>Гелевей Христина Василівна</t>
  </si>
  <si>
    <t>заместитель управляющего магазином по кассовой зоне ((В-515)расчетно-кассовая зона)</t>
  </si>
  <si>
    <t>ОМ-0003616</t>
  </si>
  <si>
    <t>Дмитрук Таїсія Яківна</t>
  </si>
  <si>
    <t>ОМ-0001034</t>
  </si>
  <si>
    <t>Дудніченко Ліна Валентинівна</t>
  </si>
  <si>
    <t>ОМ-0002912</t>
  </si>
  <si>
    <t>Корнієнко Інна Миколаївна</t>
  </si>
  <si>
    <t>ОМ-0001243</t>
  </si>
  <si>
    <t>Корольчук Анжела Володимирівна</t>
  </si>
  <si>
    <t>ОМ-0001861</t>
  </si>
  <si>
    <t>Крамаренко Леся Дмитрівна</t>
  </si>
  <si>
    <t>ОМ-0000591</t>
  </si>
  <si>
    <t>Кухта Анатолій Олександрович</t>
  </si>
  <si>
    <t>О-00026109</t>
  </si>
  <si>
    <t>Кучугурна Аліна Миколаївна</t>
  </si>
  <si>
    <t>ОМ-0001541</t>
  </si>
  <si>
    <t>Леонець Олександра Петрівна</t>
  </si>
  <si>
    <t>ОМ-0003543</t>
  </si>
  <si>
    <t>Липка Валерій Іванович</t>
  </si>
  <si>
    <t>ОМ-0000904</t>
  </si>
  <si>
    <t>Лінчук Світлана Анатоліївна</t>
  </si>
  <si>
    <t>ОМ-0003581</t>
  </si>
  <si>
    <t>Масюк Аліна Юріївна</t>
  </si>
  <si>
    <t>ОМ-0001341</t>
  </si>
  <si>
    <t>Мікрюкова Наталія Сергіївна</t>
  </si>
  <si>
    <t>ОМ-0003363</t>
  </si>
  <si>
    <t>Ткаченко Анатолій Олександрович</t>
  </si>
  <si>
    <t>ОМ-0001848</t>
  </si>
  <si>
    <t>Шматко Яна Миколаївна</t>
  </si>
  <si>
    <t>ОМ-0001436</t>
  </si>
  <si>
    <t>Янушкова Ірина Юріївна</t>
  </si>
  <si>
    <t>(В-515)рыбный отдел</t>
  </si>
  <si>
    <t>ОМ-0000604</t>
  </si>
  <si>
    <t>Джус Лідія Талимонівна</t>
  </si>
  <si>
    <t>ОМ-0003130</t>
  </si>
  <si>
    <t>Кащен Ганна Анатоліївна</t>
  </si>
  <si>
    <t>продавец продовольственных товаров 2 категории ((В-515)рыбный отдел)</t>
  </si>
  <si>
    <t>ОМ-0000787</t>
  </si>
  <si>
    <t>Корбут Оксана Анатоліївна</t>
  </si>
  <si>
    <t>ОМ-0000809</t>
  </si>
  <si>
    <t>Кружилін Олег Володимирович</t>
  </si>
  <si>
    <t>обработчик рыбы 2 категории ((В-515)рыбный отдел)</t>
  </si>
  <si>
    <t>ОМ-0001145</t>
  </si>
  <si>
    <t>Лотишева Оксана Анатоліївна</t>
  </si>
  <si>
    <t>(В-515)сектор зоны скоропорта</t>
  </si>
  <si>
    <t>О-00031216</t>
  </si>
  <si>
    <t>Різник Олександр Григорович</t>
  </si>
  <si>
    <t>(В-515)сектор стеллажной зоны</t>
  </si>
  <si>
    <t>О-00025015</t>
  </si>
  <si>
    <t>Баргамон Оксана Василівна</t>
  </si>
  <si>
    <t>(В-515)склад</t>
  </si>
  <si>
    <t>ОМ-0001302</t>
  </si>
  <si>
    <t>Золощук Олександра Олександрівна</t>
  </si>
  <si>
    <t>оператор по вводу данных 2 категории ((В-515)склад)</t>
  </si>
  <si>
    <t>ОМ-0000682</t>
  </si>
  <si>
    <t>Красько Борис Олександрович</t>
  </si>
  <si>
    <t>кладовщик по приему товара 2 категории ((В-515)склад)</t>
  </si>
  <si>
    <t>ОМ-0003384</t>
  </si>
  <si>
    <t>Лященко Сергій Олександрович</t>
  </si>
  <si>
    <t>грузчик 3 категории ((В-515)склад)</t>
  </si>
  <si>
    <t>ОМ-0001263</t>
  </si>
  <si>
    <t>Матявін Сергій Павлович</t>
  </si>
  <si>
    <t>грузчик 2 категории ((В-515)склад)</t>
  </si>
  <si>
    <t>ОМ-0000962</t>
  </si>
  <si>
    <t>Савоскул Олександр Володимирович</t>
  </si>
  <si>
    <t>ОМ-0000613</t>
  </si>
  <si>
    <t>Старовойтов Геннадій Валентинович</t>
  </si>
  <si>
    <t>ОМ-0000451</t>
  </si>
  <si>
    <t>Татаржинський Станіслав Сергійович</t>
  </si>
  <si>
    <t>заведующий складом 2 категории ((В-515)склад)</t>
  </si>
  <si>
    <t>(В-515)управление</t>
  </si>
  <si>
    <t>ОМ-0000543</t>
  </si>
  <si>
    <t>Забалдаєв Олексій Олексійович</t>
  </si>
  <si>
    <t>О-00030836</t>
  </si>
  <si>
    <t>Кротюк Олена Анатоліївна</t>
  </si>
  <si>
    <t>менеджер по персоналу ((В-515)управление)</t>
  </si>
  <si>
    <t>О-00030504</t>
  </si>
  <si>
    <t>Шмундир Ігор Миколайович</t>
  </si>
  <si>
    <t>главный инженер ((В-515)управление)</t>
  </si>
  <si>
    <t>(В-515)цех по выпечке хлебобулочных изделий</t>
  </si>
  <si>
    <t>ОМ-0003493</t>
  </si>
  <si>
    <t>Вербило Ірина Олександрівна</t>
  </si>
  <si>
    <t>ОМ-0000397</t>
  </si>
  <si>
    <t>Гладченко Ніна Сергіївна</t>
  </si>
  <si>
    <t>бригадир производственной бригады* ((В-515)цех по выпечке хлебобулочных изделий)</t>
  </si>
  <si>
    <t>О-00015813</t>
  </si>
  <si>
    <t>Гусєва Вікторія Миколаївна</t>
  </si>
  <si>
    <t>ОМ-0000512</t>
  </si>
  <si>
    <t>Дмитренко Валентина Іванівна</t>
  </si>
  <si>
    <t>пекарь 5 разряда* ((В-515)цех по выпечке хлебобулочных изделий)</t>
  </si>
  <si>
    <t>ОМ-0001227</t>
  </si>
  <si>
    <t>Єськова Наталія Вікторівна</t>
  </si>
  <si>
    <t>продавец продовольственных товаров 2 категории ((В-515)цех по выпечке хлебобулочных изделий)</t>
  </si>
  <si>
    <t>ОМ-0001098</t>
  </si>
  <si>
    <t>Кутерженко Ярослав Анатолійович</t>
  </si>
  <si>
    <t>пекарь 6 разряда ((В-515)цех по выпечке хлебобулочных изделий)</t>
  </si>
  <si>
    <t>пекарь 4 разряда ((В-515)цех по выпечке хлебобулочных изделий)</t>
  </si>
  <si>
    <t>ОМ-0000400</t>
  </si>
  <si>
    <t>Руденко Костянтин Володимирович</t>
  </si>
  <si>
    <t>О-00006552</t>
  </si>
  <si>
    <t>Тімченко Світлана Олександрівна</t>
  </si>
  <si>
    <t>25.09.2008</t>
  </si>
  <si>
    <t>ОМ-0000558</t>
  </si>
  <si>
    <t>Удод Тетяна Григорівна</t>
  </si>
  <si>
    <t>ОМ-0003415</t>
  </si>
  <si>
    <t>Чміль Надія Прокопівна</t>
  </si>
  <si>
    <t>(В-515)цех по переработке мяса</t>
  </si>
  <si>
    <t>ОМ-0000768</t>
  </si>
  <si>
    <t>Барчук Світлана Володимирівна</t>
  </si>
  <si>
    <t>продавец продовольственных товаров 3 категории ((В-515)цех по переработке мяса)</t>
  </si>
  <si>
    <t>ОМ-0000696</t>
  </si>
  <si>
    <t>Двухжилова Юлія Володимирівна</t>
  </si>
  <si>
    <t>продавец продовольственных товаров 2 категории ((В-515)цех по переработке мяса)</t>
  </si>
  <si>
    <t>ОМ-0001168</t>
  </si>
  <si>
    <t>Нефедова Ольга Борисівна</t>
  </si>
  <si>
    <t>(В-516)кулинарный цех</t>
  </si>
  <si>
    <t>ОМ-0001683</t>
  </si>
  <si>
    <t>Сопруненко Алла Леонідівна</t>
  </si>
  <si>
    <t>повар 4 разряда* ((В-516)кулинарный цех)</t>
  </si>
  <si>
    <t>(В-52) кулинарный цех</t>
  </si>
  <si>
    <t>ОМ-0003582</t>
  </si>
  <si>
    <t>Постолова Інна Євгеніївна</t>
  </si>
  <si>
    <t>продавец продовольственных товаров 3 категории ((В-52)кулинарный цех)</t>
  </si>
  <si>
    <t>(В-52) расчетно-кассовая зона</t>
  </si>
  <si>
    <t>ОМ-0003576</t>
  </si>
  <si>
    <t>Тараненко Марина Сергіївна</t>
  </si>
  <si>
    <t>(В-52) управление</t>
  </si>
  <si>
    <t>ОМ-0003560</t>
  </si>
  <si>
    <t>менеджер по персоналу ((В-52)управление)</t>
  </si>
  <si>
    <t>(В-6) кондитерский цех</t>
  </si>
  <si>
    <t>О-00011900</t>
  </si>
  <si>
    <t>Білан Тетяна Володимирівна</t>
  </si>
  <si>
    <t>кондитер-пекарь 5 разряда* ((В-6) кондитерский цех)</t>
  </si>
  <si>
    <t>О-00025206</t>
  </si>
  <si>
    <t>Бондар Юлія Юріївна</t>
  </si>
  <si>
    <t>ОМ-0001833</t>
  </si>
  <si>
    <t>Гармаш Лілія Миколаївна</t>
  </si>
  <si>
    <t>кондитер-пекарь 4 разряда* ((В-6) кондитерский цех)</t>
  </si>
  <si>
    <t>О-00015678</t>
  </si>
  <si>
    <t>Дзюба Анжеліка Леонідівна</t>
  </si>
  <si>
    <t>бригадир производственной бригады* ((В-6) кондитерский цех)</t>
  </si>
  <si>
    <t>03.10.2012</t>
  </si>
  <si>
    <t>О-00008622</t>
  </si>
  <si>
    <t>Замкова Зінаіда Павлівна</t>
  </si>
  <si>
    <t>кондитер 5 разряда* ((В-6) кондитерский цех)</t>
  </si>
  <si>
    <t>08.09.2009</t>
  </si>
  <si>
    <t>О-00010141</t>
  </si>
  <si>
    <t>Захарченко Віра Василівна</t>
  </si>
  <si>
    <t>09.10.2010</t>
  </si>
  <si>
    <t>О-00011724</t>
  </si>
  <si>
    <t>Ільчак Юлія Борисівна</t>
  </si>
  <si>
    <t>кондитер мастер* ((В-6) кондитерский цех)</t>
  </si>
  <si>
    <t>27.10.2011</t>
  </si>
  <si>
    <t>О-00010145</t>
  </si>
  <si>
    <t>Клименчук Надія Вікторівна</t>
  </si>
  <si>
    <t>11.10.2010</t>
  </si>
  <si>
    <t>О-00030796</t>
  </si>
  <si>
    <t>Кучерявенко Іван Анатолійович</t>
  </si>
  <si>
    <t>О-00002975</t>
  </si>
  <si>
    <t>Луцька Надія Миколаївна</t>
  </si>
  <si>
    <t>01.03.2007</t>
  </si>
  <si>
    <t>О-00019655</t>
  </si>
  <si>
    <t>Сулима Олександра Валеріївна</t>
  </si>
  <si>
    <t>О-00009162</t>
  </si>
  <si>
    <t>Ткаченко Олена Валеріївна</t>
  </si>
  <si>
    <t>11.01.2010</t>
  </si>
  <si>
    <t>О-00016913</t>
  </si>
  <si>
    <t>Федь Вікторія Леонідівна</t>
  </si>
  <si>
    <t>04.03.2013</t>
  </si>
  <si>
    <t>(В-6) кулинарный цех</t>
  </si>
  <si>
    <t>О-00028990</t>
  </si>
  <si>
    <t>Андрєєва Марина Олександрівна</t>
  </si>
  <si>
    <t>О-00030350</t>
  </si>
  <si>
    <t>Аталикова Катерина Валеріївна</t>
  </si>
  <si>
    <t>О-00030443</t>
  </si>
  <si>
    <t>Гришечкіна Світлана Михайлівна</t>
  </si>
  <si>
    <t>продавец продовольственных товаров 2 категории ((В-6) кулинарный цех)</t>
  </si>
  <si>
    <t>О-00028418</t>
  </si>
  <si>
    <t>Дудка Юлія Олександрівна</t>
  </si>
  <si>
    <t>О-00011747</t>
  </si>
  <si>
    <t>Зорохович Тетяна Іванівна</t>
  </si>
  <si>
    <t>О-00030639</t>
  </si>
  <si>
    <t>Коломоєць Сергій Анатолійович</t>
  </si>
  <si>
    <t>повар 4 разряда ((В-6) кулинарный цех)</t>
  </si>
  <si>
    <t>ОМ-0001639</t>
  </si>
  <si>
    <t>Лісна Олена Анатоліївна</t>
  </si>
  <si>
    <t>О-00030946</t>
  </si>
  <si>
    <t>Мисник Наталія Володимирівна</t>
  </si>
  <si>
    <t>О-00020021</t>
  </si>
  <si>
    <t>Мосієнко (Землякова) Юлія Олександрівна</t>
  </si>
  <si>
    <t>О-00030622</t>
  </si>
  <si>
    <t>Омельянченко Надія Геннадіївна</t>
  </si>
  <si>
    <t>11.10.2016</t>
  </si>
  <si>
    <t>О-00027691</t>
  </si>
  <si>
    <t>Осипенко Ольга Сергіївна</t>
  </si>
  <si>
    <t>бригадир производственной бригады* ((В-6) кулинарный цех)</t>
  </si>
  <si>
    <t>О-00009300</t>
  </si>
  <si>
    <t>ПАПКОВА МАРІЯ ОЛЕГІВНА</t>
  </si>
  <si>
    <t>продавец продовольственных товаров 1 категории ((В-6) кулинарный цех)</t>
  </si>
  <si>
    <t>15.02.2010</t>
  </si>
  <si>
    <t>ОМ-0001432</t>
  </si>
  <si>
    <t>Петрикова Світлана Олексіївна</t>
  </si>
  <si>
    <t>продавец продовольственных товаров 3 категории ((В-6) кулинарный цех)</t>
  </si>
  <si>
    <t>О-00010121</t>
  </si>
  <si>
    <t>Пистова Марина Игоревна</t>
  </si>
  <si>
    <t>повар 5 разряда ((В-6) кулинарный цех)</t>
  </si>
  <si>
    <t>01.10.2010</t>
  </si>
  <si>
    <t>Приставка Дар`я Олегівна</t>
  </si>
  <si>
    <t>О-00008866</t>
  </si>
  <si>
    <t>Рибалка Олена Віталіївна</t>
  </si>
  <si>
    <t>12.11.2009</t>
  </si>
  <si>
    <t>О-00030944</t>
  </si>
  <si>
    <t>Родкіна Олена Іванівна</t>
  </si>
  <si>
    <t>О-00008397</t>
  </si>
  <si>
    <t>Синишина Юлія Вікторівна</t>
  </si>
  <si>
    <t>21.07.2009</t>
  </si>
  <si>
    <t>О-00014667</t>
  </si>
  <si>
    <t>Хижняк Світлана Олексіївна</t>
  </si>
  <si>
    <t>07.06.2012</t>
  </si>
  <si>
    <t>О-00027647</t>
  </si>
  <si>
    <t>Шматко Ірина Артурівна</t>
  </si>
  <si>
    <t>(В-6) молочный отдел</t>
  </si>
  <si>
    <t>О-00026674</t>
  </si>
  <si>
    <t>Бачинська Тетяна Іванівна</t>
  </si>
  <si>
    <t>продавец продовольственных товаров 2 категории ((В-6) молочный отдел)</t>
  </si>
  <si>
    <t>ОМ-0000693</t>
  </si>
  <si>
    <t>Казаку Анастасія Леонідівна</t>
  </si>
  <si>
    <t>продавец продовольственных товаров 3 категории ((В-6) молочный отдел)</t>
  </si>
  <si>
    <t>О-00014760</t>
  </si>
  <si>
    <t>Плиска Ірина Олександрівна</t>
  </si>
  <si>
    <t>15.06.2012</t>
  </si>
  <si>
    <t>О-00016994</t>
  </si>
  <si>
    <t>Повніца Наталія Володимирівна</t>
  </si>
  <si>
    <t>продавец продовольственных товаров 1 категории ((В-6) молочный отдел)</t>
  </si>
  <si>
    <t>О-00015086</t>
  </si>
  <si>
    <t>Сабадаш Екатерина Борисовна</t>
  </si>
  <si>
    <t>продавец продовольственных товаров ((В-6) молочный отдел)</t>
  </si>
  <si>
    <t>19.07.2012</t>
  </si>
  <si>
    <t>О-00003690</t>
  </si>
  <si>
    <t>Чекулаєва Олена Вікторівна</t>
  </si>
  <si>
    <t>бригадир продавцов продовольственных товаров 3 категории ((В-6) молочный отдел)</t>
  </si>
  <si>
    <t>14.06.2007</t>
  </si>
  <si>
    <t>(В-6) овощной отдел</t>
  </si>
  <si>
    <t>О-00011600</t>
  </si>
  <si>
    <t>Бондаренко Галина Степанівна</t>
  </si>
  <si>
    <t>продавец продовольственных товаров 3 категории ((В-6) овощной отдел)</t>
  </si>
  <si>
    <t>03.10.2011</t>
  </si>
  <si>
    <t>О-00001023</t>
  </si>
  <si>
    <t>Капінус Олександра Григорівна</t>
  </si>
  <si>
    <t>13.10.2005</t>
  </si>
  <si>
    <t>О-00007427</t>
  </si>
  <si>
    <t>Кириллова Ганна Сергіївна</t>
  </si>
  <si>
    <t>12.01.2009</t>
  </si>
  <si>
    <t>О-00019084</t>
  </si>
  <si>
    <t>Лукьянчик Микола Миколайович</t>
  </si>
  <si>
    <t>грузчик ((В-6) овощной отдел)</t>
  </si>
  <si>
    <t>ОМ-0003237</t>
  </si>
  <si>
    <t>Селезньова Ірина Василівна</t>
  </si>
  <si>
    <t>О-00003877</t>
  </si>
  <si>
    <t>Ситнік Ірина Валентинівна</t>
  </si>
  <si>
    <t>01.06.2007</t>
  </si>
  <si>
    <t>О-00016819</t>
  </si>
  <si>
    <t>Стрілецька Юлія Анатоліївна</t>
  </si>
  <si>
    <t>продавец продовольственных товаров 2 категории ((В-6) овощной отдел)</t>
  </si>
  <si>
    <t>О-00011750</t>
  </si>
  <si>
    <t>Струкова Валентина Іванівна</t>
  </si>
  <si>
    <t>продавец продовольственных товаров 1 категории ((В-6) овощной отдел)</t>
  </si>
  <si>
    <t>О-00031161</t>
  </si>
  <si>
    <t>Чекаль Ірина Георгіївна</t>
  </si>
  <si>
    <t>(В-6) отдел безопасности</t>
  </si>
  <si>
    <t>ОМ-0000361</t>
  </si>
  <si>
    <t>Бондаренко Людмила Вікторівна</t>
  </si>
  <si>
    <t>младший инспектор ((В-6) отдел безопасности)</t>
  </si>
  <si>
    <t>ОМ-0001266</t>
  </si>
  <si>
    <t>Бурко Віктор Володимирович</t>
  </si>
  <si>
    <t>начальник отдела ((В-6) отдел безопасности)</t>
  </si>
  <si>
    <t>старший охранник ((В-6) отдел безопасности)</t>
  </si>
  <si>
    <t>ОМ-0002486</t>
  </si>
  <si>
    <t>Греков Олександр Володимирович</t>
  </si>
  <si>
    <t>заместитель начальника отдела ((В-6) отдел безопасности)</t>
  </si>
  <si>
    <t>ОМ-0003291</t>
  </si>
  <si>
    <t>Кісєльов Володимир Леонідович</t>
  </si>
  <si>
    <t>О-00031824</t>
  </si>
  <si>
    <t>Кумпан (Янко) Віта Віталіївна</t>
  </si>
  <si>
    <t>ОМ-0002487</t>
  </si>
  <si>
    <t>Мазан Віктор Борисович</t>
  </si>
  <si>
    <t>ОМ-0003017</t>
  </si>
  <si>
    <t>Мороз Сергій Олександрович</t>
  </si>
  <si>
    <t>охоронник ((В-6) отдел безопасности)</t>
  </si>
  <si>
    <t>ОМ-0002397</t>
  </si>
  <si>
    <t>Педенко Вікторія Володимирівна</t>
  </si>
  <si>
    <t>ОМ-0000948</t>
  </si>
  <si>
    <t>Тертишний Олександр Васильович</t>
  </si>
  <si>
    <t>ОМ-0002488</t>
  </si>
  <si>
    <t>Хайдаршин Дмитро Павлович</t>
  </si>
  <si>
    <t>(В-6) отдел гастрономии</t>
  </si>
  <si>
    <t>О-00003856</t>
  </si>
  <si>
    <t>Алекперова Улкар Гадир кизи</t>
  </si>
  <si>
    <t>продавец продовольственных товаров ((В-6) отдел гастрономии)</t>
  </si>
  <si>
    <t>О-00002730</t>
  </si>
  <si>
    <t>Варич Валентина Костянтинівна</t>
  </si>
  <si>
    <t>О-00027883</t>
  </si>
  <si>
    <t>Герасименко Ірина Миколаївна</t>
  </si>
  <si>
    <t>продавец продовольственных товаров 3 категории ((В-6) отдел гастрономии)</t>
  </si>
  <si>
    <t>ОМ-0000738</t>
  </si>
  <si>
    <t xml:space="preserve">Гудь Яна Володимирівна </t>
  </si>
  <si>
    <t>О-00025850</t>
  </si>
  <si>
    <t>Демиденко Олена Миколаївна</t>
  </si>
  <si>
    <t>продавец продовольственных товаров 2 категории ((В-6) отдел гастрономии)</t>
  </si>
  <si>
    <t>23.06.2015</t>
  </si>
  <si>
    <t>О-00025670</t>
  </si>
  <si>
    <t>Клименко Людмила Григорівна</t>
  </si>
  <si>
    <t>О-00009064</t>
  </si>
  <si>
    <t>Компанієц Ірина Павлівна</t>
  </si>
  <si>
    <t>бригадир продавцов продовольственных товаров ((В-6) отдел гастрономии)</t>
  </si>
  <si>
    <t>14.12.2009</t>
  </si>
  <si>
    <t>О-00010036</t>
  </si>
  <si>
    <t>Мацуняк Галина Михайлівна</t>
  </si>
  <si>
    <t>О-00009717</t>
  </si>
  <si>
    <t>Насірова Гунай Асіф кизи</t>
  </si>
  <si>
    <t>О-00017913</t>
  </si>
  <si>
    <t>Стаднічук Юлія Ігорівна</t>
  </si>
  <si>
    <t>(В-6) отдел конд. изд.</t>
  </si>
  <si>
    <t>О-00032261</t>
  </si>
  <si>
    <t>Кваша Олександра Володимирівна</t>
  </si>
  <si>
    <t>продавец продовольственных товаров 1 категории ((В-6) отдел конд. изд.)</t>
  </si>
  <si>
    <t>О-00002769</t>
  </si>
  <si>
    <t>Коваленко Світлана Олександрівна</t>
  </si>
  <si>
    <t>продавец продовольственных товаров ((В-6) отдел конд. изд.)</t>
  </si>
  <si>
    <t>О-00002678</t>
  </si>
  <si>
    <t>Ламза Тетяна Геннадіївна</t>
  </si>
  <si>
    <t>О-00030061</t>
  </si>
  <si>
    <t>Михайлик Аліса Сергіївна</t>
  </si>
  <si>
    <t>О-00018316</t>
  </si>
  <si>
    <t>Рачек Мирослава Миколаївна</t>
  </si>
  <si>
    <t>продавец продовольственных товаров 2 категории ((В-6) отдел конд. изд.)</t>
  </si>
  <si>
    <t>28.10.2013</t>
  </si>
  <si>
    <t>ОМ-0002590</t>
  </si>
  <si>
    <t>Хлівецький Олександр Григорович</t>
  </si>
  <si>
    <t>О-00010504</t>
  </si>
  <si>
    <t>Шевель Олеся Дмитрівна</t>
  </si>
  <si>
    <t>27.12.2010</t>
  </si>
  <si>
    <t>(В-6) отдел напитков</t>
  </si>
  <si>
    <t>ОМ-0003229</t>
  </si>
  <si>
    <t>Безсмертна Світлана Олександрівна</t>
  </si>
  <si>
    <t>продавец продовольственных товаров 3 категории ((В-6) отдел напитков)</t>
  </si>
  <si>
    <t>продавец продовольственных товаров ((В-6) отдел напитков)</t>
  </si>
  <si>
    <t>О-00023320</t>
  </si>
  <si>
    <t>Журкін Артем Анатолійович</t>
  </si>
  <si>
    <t>О-00018504</t>
  </si>
  <si>
    <t>Клименко Оксана Владимировна</t>
  </si>
  <si>
    <t>менеджер по сбыту ((В-6) отдел напитков)</t>
  </si>
  <si>
    <t>О-00002809</t>
  </si>
  <si>
    <t>Кутяєва Анастасія Сергіївна</t>
  </si>
  <si>
    <t>бригадир продавцов продовольственных товаров 2 категории ((В-6) отдел напитков)</t>
  </si>
  <si>
    <t>О-00009948</t>
  </si>
  <si>
    <t>Огій Тетяна Гермогенівна</t>
  </si>
  <si>
    <t>30.08.2010</t>
  </si>
  <si>
    <t>О-00022089</t>
  </si>
  <si>
    <t>Саєнко Наталія Олександрівна</t>
  </si>
  <si>
    <t>О-00029207</t>
  </si>
  <si>
    <t>Шевченко Вікторія Вікторівна</t>
  </si>
  <si>
    <t>(В-6) отдел непрод.тов.</t>
  </si>
  <si>
    <t>О-00021885</t>
  </si>
  <si>
    <t>Бєлова Валерія Ігорівна</t>
  </si>
  <si>
    <t>продавец непродовольственных товаров ((В-6) отдел непрод.тов.)</t>
  </si>
  <si>
    <t>О-00024348</t>
  </si>
  <si>
    <t>Водоп`ян Катерина Анатоліївна</t>
  </si>
  <si>
    <t>О-00018462</t>
  </si>
  <si>
    <t>Курносова Вікторія Анатоліївна</t>
  </si>
  <si>
    <t>продавец непродовольственных товаров 2 категории ((В-6) отдел непрод.тов.)</t>
  </si>
  <si>
    <t>21.11.2013</t>
  </si>
  <si>
    <t>О-00030267</t>
  </si>
  <si>
    <t>Кучер Ольга Павлівна</t>
  </si>
  <si>
    <t>О-00027420</t>
  </si>
  <si>
    <t>Левашова Надежда Петровна</t>
  </si>
  <si>
    <t>ОМ-0002804</t>
  </si>
  <si>
    <t>Лучніков Тимофій Олександрович</t>
  </si>
  <si>
    <t>продавец непродовольственных товаров 3 категории ((В-6) отдел непрод.тов.)</t>
  </si>
  <si>
    <t>О-00032170</t>
  </si>
  <si>
    <t>Немірова Маргарита Юріївна</t>
  </si>
  <si>
    <t>бригадир продавцов непродовольственных товаров 2 категории ((В-6) отдел непрод.тов.)</t>
  </si>
  <si>
    <t>О-00018414</t>
  </si>
  <si>
    <t>Саніна Катерина Юріївна</t>
  </si>
  <si>
    <t>менеджер по сбыту ((В-6) отдел непрод.тов.)</t>
  </si>
  <si>
    <t>14.11.2013</t>
  </si>
  <si>
    <t>О-00017609</t>
  </si>
  <si>
    <t>Ситченко Сєвда Субханівна</t>
  </si>
  <si>
    <t>О-00011917</t>
  </si>
  <si>
    <t>Смотрова Олена Миколаївна</t>
  </si>
  <si>
    <t>(В-6) расчетно-кассовая зона</t>
  </si>
  <si>
    <t>О-00008872</t>
  </si>
  <si>
    <t>Білоусова Надія Сергіївна</t>
  </si>
  <si>
    <t>кассир торгового зала ((В-6) расчетно-кассовая зона)</t>
  </si>
  <si>
    <t>О-00031607</t>
  </si>
  <si>
    <t>Булкина Ірина Олександрівна</t>
  </si>
  <si>
    <t>О-00011179</t>
  </si>
  <si>
    <t>Василишина Наталія Миколаївна</t>
  </si>
  <si>
    <t>01.07.2011</t>
  </si>
  <si>
    <t>ОМ-0003246</t>
  </si>
  <si>
    <t>ВІННІЧЕНКО ДМИТРО МИКОЛАЙОВИЧ</t>
  </si>
  <si>
    <t>ОМ-0003096</t>
  </si>
  <si>
    <t>ГОРБУНОВА ОЛЬГА ОЛЕКСАНДРІВНА</t>
  </si>
  <si>
    <t>О-00031587</t>
  </si>
  <si>
    <t>Гузенко Маргарита Василівна</t>
  </si>
  <si>
    <t>ОМ-0001039</t>
  </si>
  <si>
    <t>Дубовець Аліна Юріївна</t>
  </si>
  <si>
    <t>ОМ-0000584</t>
  </si>
  <si>
    <t>Євдокименкова Людмила Вікторівна</t>
  </si>
  <si>
    <t>О-00018558</t>
  </si>
  <si>
    <t>Журавель Ганна Ігорівна</t>
  </si>
  <si>
    <t>старший кассир торгового зала ((В-6) расчетно-кассовая зона)</t>
  </si>
  <si>
    <t>09.12.2013</t>
  </si>
  <si>
    <t>ОМ-0000915</t>
  </si>
  <si>
    <t>Зотова Людмила Вікторівна</t>
  </si>
  <si>
    <t>О-00011585</t>
  </si>
  <si>
    <t>Ільницкая Людмила Володимирівна</t>
  </si>
  <si>
    <t>30.09.2011</t>
  </si>
  <si>
    <t>О-00018556</t>
  </si>
  <si>
    <t>Козыр (Колодяжная) Элина Сергеевна</t>
  </si>
  <si>
    <t>О-00011221</t>
  </si>
  <si>
    <t>Коломоєць Альона Вікторівна</t>
  </si>
  <si>
    <t>12.07.2011</t>
  </si>
  <si>
    <t>ОМ-0003622</t>
  </si>
  <si>
    <t>Константінова Марина Валеріївна</t>
  </si>
  <si>
    <t>О-00031597</t>
  </si>
  <si>
    <t>Крилова Юлія В`ячеславівна</t>
  </si>
  <si>
    <t>О-00024747</t>
  </si>
  <si>
    <t>Кушпіт Ніна Яківна</t>
  </si>
  <si>
    <t>подсобный рабочий (сборщик тележек) ((В-6) расчетно-кассовая зона)</t>
  </si>
  <si>
    <t>О-00002664</t>
  </si>
  <si>
    <t>Лакатош Надія Анатоліївна</t>
  </si>
  <si>
    <t>О-00002663</t>
  </si>
  <si>
    <t>Лещенко (Щерчук) Светлана Владимировна</t>
  </si>
  <si>
    <t>администратор торгового зала ((В-6) расчетно-кассовая зона)</t>
  </si>
  <si>
    <t>О-00012664</t>
  </si>
  <si>
    <t>Литвиненко-Олійник Олена Григорівна</t>
  </si>
  <si>
    <t>заместитель управляющего магазином по кассовой зоне ((В-6) расчетно-кассовая зона)</t>
  </si>
  <si>
    <t>12.01.2012</t>
  </si>
  <si>
    <t>ОМ-0003473</t>
  </si>
  <si>
    <t>Люцко Христина Олександрівна</t>
  </si>
  <si>
    <t>О-00028811</t>
  </si>
  <si>
    <t>Морозова Олена Миколаївна</t>
  </si>
  <si>
    <t>О-00026337</t>
  </si>
  <si>
    <t>Ніколаєва Марина Олександрівна</t>
  </si>
  <si>
    <t>О-00018693</t>
  </si>
  <si>
    <t>Павлів Вікторія Володимирівна</t>
  </si>
  <si>
    <t>23.12.2013</t>
  </si>
  <si>
    <t>О-00032125</t>
  </si>
  <si>
    <t>Подковиріна Ольга Валеріївна</t>
  </si>
  <si>
    <t>О-00019132</t>
  </si>
  <si>
    <t>Полозюк Яна Анатоліївна</t>
  </si>
  <si>
    <t>О-00029520</t>
  </si>
  <si>
    <t>Пономаренко (Лутак) Юлия Васильевна</t>
  </si>
  <si>
    <t>О-00004056</t>
  </si>
  <si>
    <t>Потапенко Марина Олександрівна</t>
  </si>
  <si>
    <t>10.07.2007</t>
  </si>
  <si>
    <t>О-00031563</t>
  </si>
  <si>
    <t>Сидоренко Євгенія Володимирівна</t>
  </si>
  <si>
    <t>О-00024748</t>
  </si>
  <si>
    <t>Сущенко Олена Василівна</t>
  </si>
  <si>
    <t>ОМ-0000938</t>
  </si>
  <si>
    <t>Тарасенко Людмила Валерiївна</t>
  </si>
  <si>
    <t>ОМ-0002415</t>
  </si>
  <si>
    <t>Яковук Віта Олександрівна</t>
  </si>
  <si>
    <t>(В-6) рыбный отдел</t>
  </si>
  <si>
    <t>ОМ-0001001</t>
  </si>
  <si>
    <t xml:space="preserve">Арутюнова Люба Степанівна </t>
  </si>
  <si>
    <t>О-00029454</t>
  </si>
  <si>
    <t>Герасимова Світлана Павлівна</t>
  </si>
  <si>
    <t>продавец продовольственных товаров 2 категории ((В-6) рыбный отдел)</t>
  </si>
  <si>
    <t>30.05.2016</t>
  </si>
  <si>
    <t>О-00010349</t>
  </si>
  <si>
    <t>Голобородько Інна Станіславівна</t>
  </si>
  <si>
    <t>обработчик рыбы 1 категории ((В-6) рыбный отдел)</t>
  </si>
  <si>
    <t>23.11.2010</t>
  </si>
  <si>
    <t>О-00020310</t>
  </si>
  <si>
    <t>Корогодіна Анна Олександрівна</t>
  </si>
  <si>
    <t>бригадир продавцов продовольственных товаров 2 категории ((В-6) рыбный отдел)</t>
  </si>
  <si>
    <t>О-00021969</t>
  </si>
  <si>
    <t>Леоненко Лідія Сергіївна</t>
  </si>
  <si>
    <t>О-00025783</t>
  </si>
  <si>
    <t>Литвиненко Тетяна Олександрівна</t>
  </si>
  <si>
    <t>продавец продовольственных товаров 3 категории ((В-6) рыбный отдел)</t>
  </si>
  <si>
    <t>ОМ-0000504</t>
  </si>
  <si>
    <t>Парена Наталя Сергіївна</t>
  </si>
  <si>
    <t>ОМ-0003087</t>
  </si>
  <si>
    <t>Різник Ірина Анатоліївна</t>
  </si>
  <si>
    <t>О-00029317</t>
  </si>
  <si>
    <t>Саженова Наталя Олександрівна</t>
  </si>
  <si>
    <t>О-00030845</t>
  </si>
  <si>
    <t>Смик Наталія Миколаївна</t>
  </si>
  <si>
    <t>ОМ-0000770</t>
  </si>
  <si>
    <t>Чорна Юлія Григорівна</t>
  </si>
  <si>
    <t>(В-6) склад</t>
  </si>
  <si>
    <t>О-00024524</t>
  </si>
  <si>
    <t>Башинська Віта Михайлівна</t>
  </si>
  <si>
    <t>старший оператор по вводу данных 2 категории ((В-6) склад)</t>
  </si>
  <si>
    <t>грузчик 3 категории ((В-6) склад)</t>
  </si>
  <si>
    <t>О-00030651</t>
  </si>
  <si>
    <t>Гришечкін Олександр Анатолійович</t>
  </si>
  <si>
    <t>ОМ-0000830</t>
  </si>
  <si>
    <t>Золотов Владислав Едуардович</t>
  </si>
  <si>
    <t>грузчик. ((В-6) склад)</t>
  </si>
  <si>
    <t>О-00024528</t>
  </si>
  <si>
    <t>Іващенко Андрій Юрійович</t>
  </si>
  <si>
    <t>кладовщик по приему товара 2 категории ((В-6) склад)</t>
  </si>
  <si>
    <t>О-00026622</t>
  </si>
  <si>
    <t>Копил Валерій Костянтинович</t>
  </si>
  <si>
    <t>04.09.2015</t>
  </si>
  <si>
    <t>О-00010736</t>
  </si>
  <si>
    <t>Костів Петро Дмитрович</t>
  </si>
  <si>
    <t>грузчик 1 категории ((В-6) склад)</t>
  </si>
  <si>
    <t>25.02.2011</t>
  </si>
  <si>
    <t>О-00024530</t>
  </si>
  <si>
    <t>Кутяєв Сергій Георгійович</t>
  </si>
  <si>
    <t>О-00024531</t>
  </si>
  <si>
    <t>Левченко Ганна Володимирівна</t>
  </si>
  <si>
    <t>ОМ-0002742</t>
  </si>
  <si>
    <t>Маслов Микита Андрійович</t>
  </si>
  <si>
    <t>О-00028641</t>
  </si>
  <si>
    <t>Ночевной Євген Ігорович</t>
  </si>
  <si>
    <t>грузчик 2 категории ((В-6) склад)</t>
  </si>
  <si>
    <t>ОМ-0002701</t>
  </si>
  <si>
    <t>Орлов Віталій Вікторович</t>
  </si>
  <si>
    <t>ОМ-0001202</t>
  </si>
  <si>
    <t>Панащенко Юрій Михайлович</t>
  </si>
  <si>
    <t>кладовщик по приему товара 3 категории ((В-6) склад)</t>
  </si>
  <si>
    <t>ОМ-0001013</t>
  </si>
  <si>
    <t>Ровний Михайло Анатолійович</t>
  </si>
  <si>
    <t>ОМ-0003100</t>
  </si>
  <si>
    <t>Рожков Станіслав Миколайович</t>
  </si>
  <si>
    <t>(В-6) управление</t>
  </si>
  <si>
    <t>ОМ-0001315</t>
  </si>
  <si>
    <t>Брелюс Юлія Сергіївна</t>
  </si>
  <si>
    <t>инспектор по инвентаризации 2 категории ((В-6) управление)</t>
  </si>
  <si>
    <t>О-00028463</t>
  </si>
  <si>
    <t>Пятуха Олена Григорівна</t>
  </si>
  <si>
    <t>менеджер по персоналу ((В-6) управление)</t>
  </si>
  <si>
    <t>О-00022790</t>
  </si>
  <si>
    <t>Слуцька Олена Геннадіївна</t>
  </si>
  <si>
    <t>О-00024762</t>
  </si>
  <si>
    <t>Яковець Юрій Анатолійович</t>
  </si>
  <si>
    <t>главный инженер ((В-6) управление)</t>
  </si>
  <si>
    <t>О-00011172</t>
  </si>
  <si>
    <t>Яленко Ірина Назарівна</t>
  </si>
  <si>
    <t>помощник инспектора по инвентаризации 1 категории ((В-6) управление)</t>
  </si>
  <si>
    <t>(В-6) хоз. часть</t>
  </si>
  <si>
    <t>ОМ-0000387</t>
  </si>
  <si>
    <t>Зеленський Тарас Григорович</t>
  </si>
  <si>
    <t>заведующий хозяйственной частью 3 категории ((В-6) хоз. часть)</t>
  </si>
  <si>
    <t>О-00010762</t>
  </si>
  <si>
    <t>Береза Наталія Вікторівна</t>
  </si>
  <si>
    <t>04.03.2011</t>
  </si>
  <si>
    <t>О-00025320</t>
  </si>
  <si>
    <t>Боголюбова Лариса Володимирівна</t>
  </si>
  <si>
    <t>продавец продовольственных товаров ((В-6) цех по вып. х/б изделий)</t>
  </si>
  <si>
    <t>ОМ-0001548</t>
  </si>
  <si>
    <t>Гармата Владислав Юрійович</t>
  </si>
  <si>
    <t>ОМ-0003179</t>
  </si>
  <si>
    <t>Гуменна Оксана Вікторівна</t>
  </si>
  <si>
    <t>пекарь 4 разряда ((В-6) цех выпечке хлебобулочных изделий )</t>
  </si>
  <si>
    <t>О-00025365</t>
  </si>
  <si>
    <t>Заблоцька Людмила Василівна</t>
  </si>
  <si>
    <t>ОМ-0001361</t>
  </si>
  <si>
    <t>Кротова Тетяна Вікторівна</t>
  </si>
  <si>
    <t>О-00014070</t>
  </si>
  <si>
    <t>Кузьменко Ірина Володимирівна</t>
  </si>
  <si>
    <t>03.04.2012</t>
  </si>
  <si>
    <t>О-00007084</t>
  </si>
  <si>
    <t>Куцах Інна Василівна</t>
  </si>
  <si>
    <t>11.11.2008</t>
  </si>
  <si>
    <t>ОМ-0003352</t>
  </si>
  <si>
    <t>Моргун Ірина Ігорівна</t>
  </si>
  <si>
    <t>О-00000241</t>
  </si>
  <si>
    <t>Огiєнко Олена Миколаївна</t>
  </si>
  <si>
    <t>23.07.2003</t>
  </si>
  <si>
    <t>Павлов Дмитро Анатолійович</t>
  </si>
  <si>
    <t>ОМ-0001063</t>
  </si>
  <si>
    <t>Перчун Юлія Василівна</t>
  </si>
  <si>
    <t>О-00004245</t>
  </si>
  <si>
    <t>Сірик Світлана Олександрівна</t>
  </si>
  <si>
    <t>бригадир производственной бригады ((В-6) цех по вып. х/б изделий)</t>
  </si>
  <si>
    <t>22.08.2007</t>
  </si>
  <si>
    <t>О-00007439</t>
  </si>
  <si>
    <t>Соболь Світлана Никифорівна</t>
  </si>
  <si>
    <t>16.01.2009</t>
  </si>
  <si>
    <t>О-00030159</t>
  </si>
  <si>
    <t>Таран Сергій Вікторович</t>
  </si>
  <si>
    <t>О-00008890</t>
  </si>
  <si>
    <t>Ужва Любов Петрівна</t>
  </si>
  <si>
    <t>16.11.2009</t>
  </si>
  <si>
    <t>О-00004150</t>
  </si>
  <si>
    <t>Харченко Анна Вікторівна</t>
  </si>
  <si>
    <t>31.07.2007</t>
  </si>
  <si>
    <t>О-00030854</t>
  </si>
  <si>
    <t>Шиліна Ірина Миколаївна</t>
  </si>
  <si>
    <t>ОМ-0000592</t>
  </si>
  <si>
    <t>Гньотов Денис Ріядович</t>
  </si>
  <si>
    <t>продавец продовольственных товаров 3 категории ((В-6) цех по переработке мяса)</t>
  </si>
  <si>
    <t>ОМ-0001509</t>
  </si>
  <si>
    <t>Дмитренко Артур Вікторович</t>
  </si>
  <si>
    <t>подсобный рабочий ((В-6) цех по перер. мяса)</t>
  </si>
  <si>
    <t>О-00011748</t>
  </si>
  <si>
    <t>Кондратьєва Юлія Олегівна</t>
  </si>
  <si>
    <t>продавец продовольственных товаров ((В-6) цех по переработке мяса)</t>
  </si>
  <si>
    <t>ОМ-0000851</t>
  </si>
  <si>
    <t>Моржаков Максим Родіонович</t>
  </si>
  <si>
    <t>обвальщик мяса мастер-класс 3 категории ((В-6) цех по переработке мяса)</t>
  </si>
  <si>
    <t>О-00021123</t>
  </si>
  <si>
    <t>О-00025632</t>
  </si>
  <si>
    <t>Поліщук Світлана Петрівна</t>
  </si>
  <si>
    <t>продавец продовольственных товаров 2 категории ((В-6) цех по переработке мяса)</t>
  </si>
  <si>
    <t>25.05.2015</t>
  </si>
  <si>
    <t>О-00018618</t>
  </si>
  <si>
    <t>Пугач Максим Володимирович</t>
  </si>
  <si>
    <t>обвальщик мяса мастер-класс 1 категории ((В-6) цех по переработке мяса)</t>
  </si>
  <si>
    <t>ОМ-0001493</t>
  </si>
  <si>
    <t>Романюк Аліна Михайлівна</t>
  </si>
  <si>
    <t>ОМ-0002608</t>
  </si>
  <si>
    <t>Тихомиров В`ячеслав Олександрович</t>
  </si>
  <si>
    <t>О-00025811</t>
  </si>
  <si>
    <t>Філін Костянтин Валентинович</t>
  </si>
  <si>
    <t>(В-7) кулинарный цех</t>
  </si>
  <si>
    <t>О-00009583</t>
  </si>
  <si>
    <t>Гнізділова Наталя Степанівна</t>
  </si>
  <si>
    <t>повар 5 разряда ((В-7) кулинарный цех)</t>
  </si>
  <si>
    <t>11.05.2010</t>
  </si>
  <si>
    <t>О-00030847</t>
  </si>
  <si>
    <t>Грицкова Тетяна Миколаївна</t>
  </si>
  <si>
    <t>бригадир производственной бригады ((В-7) кулинарный цех)</t>
  </si>
  <si>
    <t>повар 4 разряда ((В-7) кулинарный цех)</t>
  </si>
  <si>
    <t>О-00007917</t>
  </si>
  <si>
    <t>Непомяща Любов Леонідівна</t>
  </si>
  <si>
    <t>16.04.2009</t>
  </si>
  <si>
    <t>О-00030583</t>
  </si>
  <si>
    <t>Оводенко Ольга Павлівна</t>
  </si>
  <si>
    <t>06.10.2016</t>
  </si>
  <si>
    <t>О-00008018</t>
  </si>
  <si>
    <t>Петраченко Олена Володимирівна</t>
  </si>
  <si>
    <t>продавец продовольственных товаров 2 категории ((В-7) кулинарный цех)</t>
  </si>
  <si>
    <t>05.05.2009</t>
  </si>
  <si>
    <t>О-00021557</t>
  </si>
  <si>
    <t>Сичевська Ганна Вікторівна</t>
  </si>
  <si>
    <t>О-00007883</t>
  </si>
  <si>
    <t>Федотова Олена Владиславівна</t>
  </si>
  <si>
    <t>О-00025652</t>
  </si>
  <si>
    <t>Футорна Тетяна Юріївна</t>
  </si>
  <si>
    <t>О-00008354</t>
  </si>
  <si>
    <t>Черняк Ірина Віталіївна</t>
  </si>
  <si>
    <t>продавец продовольственных товаров 1 категории ((В-7) кулинарный цех)</t>
  </si>
  <si>
    <t>ОМ-0001595</t>
  </si>
  <si>
    <t>Шимко Наталя Олексіївна</t>
  </si>
  <si>
    <t>(В-7) молочный отдел</t>
  </si>
  <si>
    <t>О-00002830</t>
  </si>
  <si>
    <t>Степаненко Людмила Олександрівна</t>
  </si>
  <si>
    <t>бригадир продавцов продовольственных товаров 1 категории ((В-7) молочный отдел)</t>
  </si>
  <si>
    <t>О-00025638</t>
  </si>
  <si>
    <t>Табацька Яна Ігорівна</t>
  </si>
  <si>
    <t>продавец продовольственных товаров 2 категории ((В-7) молочный отдел)</t>
  </si>
  <si>
    <t>(В-7) овощной отдел</t>
  </si>
  <si>
    <t>О-00025953</t>
  </si>
  <si>
    <t>Андрєєва Марина Сергіївна</t>
  </si>
  <si>
    <t>О-00030462</t>
  </si>
  <si>
    <t>Карпенко Микола Анатолійович</t>
  </si>
  <si>
    <t>продавец продовольственных товаров 2 категории ((В-7) овощной отдел)</t>
  </si>
  <si>
    <t>ОМ-0002893</t>
  </si>
  <si>
    <t>Синюк Олена Миколаївна</t>
  </si>
  <si>
    <t>О-00014206</t>
  </si>
  <si>
    <t>Яковлєва Катерина Сергіївна</t>
  </si>
  <si>
    <t>12.04.2012</t>
  </si>
  <si>
    <t>(В-7) отдел бакалеи и кондитерских изделий</t>
  </si>
  <si>
    <t>О-00029996</t>
  </si>
  <si>
    <t>Денічкіна Юлія Валеріївна</t>
  </si>
  <si>
    <t>продавец продовольственных товаров 2 категории ((В-7) отдел бакалеи и кондитерских изделий)</t>
  </si>
  <si>
    <t>ОМ-0003487</t>
  </si>
  <si>
    <t>Калініченко Юлія Володимирівна</t>
  </si>
  <si>
    <t>О-00009391</t>
  </si>
  <si>
    <t>Петренко (Котовська) Ганна Сергіївна</t>
  </si>
  <si>
    <t>бригадир продавцов продовольственных товаров 1 категории ((В-7) отдел бакалеи и кондитерских изделий</t>
  </si>
  <si>
    <t>11.03.2010</t>
  </si>
  <si>
    <t>О-00007930</t>
  </si>
  <si>
    <t>Рейнбольд Олена Клементіївна</t>
  </si>
  <si>
    <t>О-00009567</t>
  </si>
  <si>
    <t>Шахвердян Анжела Каренівна</t>
  </si>
  <si>
    <t>продавец продовольственных товаров 1 категории ((В-7) отдел бакалеи и кондитерских изделий)</t>
  </si>
  <si>
    <t>06.05.2010</t>
  </si>
  <si>
    <t>(В-7) отдел безопасности</t>
  </si>
  <si>
    <t>О-00031768</t>
  </si>
  <si>
    <t>Анищенко Віталій Юрійович</t>
  </si>
  <si>
    <t>младший инспектор ((В-7) отдел безопасности)</t>
  </si>
  <si>
    <t>О-00031765</t>
  </si>
  <si>
    <t>Боярінцев Руслан Андрійович</t>
  </si>
  <si>
    <t>О-00031784</t>
  </si>
  <si>
    <t>Глущенко Олег Вячеславович</t>
  </si>
  <si>
    <t>ОМ-0001015</t>
  </si>
  <si>
    <t>Жара Тетяна Василівна</t>
  </si>
  <si>
    <t>ОМ-0000855</t>
  </si>
  <si>
    <t>Мирошниченко Богдан Сергійович</t>
  </si>
  <si>
    <t>заместитель начальника отдела ((В-7) отдел безопасности)</t>
  </si>
  <si>
    <t>О-00031778</t>
  </si>
  <si>
    <t>Навроцька Ольга Андріївна</t>
  </si>
  <si>
    <t>О-00031780</t>
  </si>
  <si>
    <t>П`ятовол Ігор Васильович</t>
  </si>
  <si>
    <t>О-00032283</t>
  </si>
  <si>
    <t>Пазюк Едуард Іванович</t>
  </si>
  <si>
    <t>начальник отдела безопасности ((В-7) отдел безопасности)</t>
  </si>
  <si>
    <t>О-00031782</t>
  </si>
  <si>
    <t>Усок Анатолій Анатолійович</t>
  </si>
  <si>
    <t>(В-7) отдел гастрономии</t>
  </si>
  <si>
    <t>бригадир продавцов продовольственных товаров 2 категории ((В-7) отдел гастрономии)</t>
  </si>
  <si>
    <t>О-00015734</t>
  </si>
  <si>
    <t>Комісар Катерина Олегівна</t>
  </si>
  <si>
    <t>продавец продовольственных товаров 2 категории ((В-7) отдел гастрономии)</t>
  </si>
  <si>
    <t>ОМ-0001082</t>
  </si>
  <si>
    <t>Ногаль Альбіна Вікторівна</t>
  </si>
  <si>
    <t>продавец продовольственных товаров 3 категории ((В-7) отдел гастрономии)</t>
  </si>
  <si>
    <t>О-00009906</t>
  </si>
  <si>
    <t>Петрова Ольга Вікторівна</t>
  </si>
  <si>
    <t>16.08.2010</t>
  </si>
  <si>
    <t>О-00011760</t>
  </si>
  <si>
    <t>Тренина (Сухих) Екатерина Александровна</t>
  </si>
  <si>
    <t>бригадир продавцов продовольственных товаров ((В-7) отдел гастрономии)</t>
  </si>
  <si>
    <t>(В-7) отдел напитков</t>
  </si>
  <si>
    <t>О-00018174</t>
  </si>
  <si>
    <t>Собова Віталіна Петрівна</t>
  </si>
  <si>
    <t>продавец продовольственных товаров 2 категории ((В-7) отдел напитков)</t>
  </si>
  <si>
    <t>О-00018751</t>
  </si>
  <si>
    <t>Цуркан Артур Володимирович</t>
  </si>
  <si>
    <t>14.01.2014</t>
  </si>
  <si>
    <t>О-00027635</t>
  </si>
  <si>
    <t>Шарафудінова Тетяна Юріївна</t>
  </si>
  <si>
    <t>(В-7) отдел непродовольственных товаров</t>
  </si>
  <si>
    <t>продавец непродовольственных товаров 2 категории ((В-7) отдел непродовольственных товаров)</t>
  </si>
  <si>
    <t>О-00022047</t>
  </si>
  <si>
    <t>Дынник Елена Сергеевна</t>
  </si>
  <si>
    <t>бригадир продавцов непродовольств.товаров ((В-7) отдел непродовольственных товаров)</t>
  </si>
  <si>
    <t>О-00026876</t>
  </si>
  <si>
    <t>Лепихіна Любава Ігорівна</t>
  </si>
  <si>
    <t>бригадир продавцов непродовольственных товаров 1 категории ((В-7) отдел непродовольственных товаров)</t>
  </si>
  <si>
    <t>О-00011465</t>
  </si>
  <si>
    <t>Мантула Римма Володимирівна</t>
  </si>
  <si>
    <t>О-00017658</t>
  </si>
  <si>
    <t>Погоріла Інна Віталіївна</t>
  </si>
  <si>
    <t>(В-7) расчетно-кассовая зона</t>
  </si>
  <si>
    <t>ОМ-0003414</t>
  </si>
  <si>
    <t>Альошина Ольга Володимирівна</t>
  </si>
  <si>
    <t>кассир торгового зала ((В-7) расчетно-кассовая зона)</t>
  </si>
  <si>
    <t>О-00019627</t>
  </si>
  <si>
    <t>Білоус Марианна Володимирівна</t>
  </si>
  <si>
    <t>О-00029365</t>
  </si>
  <si>
    <t>Верчич Анастасія Вячеславівна</t>
  </si>
  <si>
    <t>19.05.2016</t>
  </si>
  <si>
    <t>О-00027611</t>
  </si>
  <si>
    <t>Волкова Тамара Сергіївна</t>
  </si>
  <si>
    <t>О-00017952</t>
  </si>
  <si>
    <t>Выбрык Александра Александровна</t>
  </si>
  <si>
    <t>О-00008655</t>
  </si>
  <si>
    <t>Гербик Наталія Олександрівна</t>
  </si>
  <si>
    <t>старший кассир торгового зала ((В-7) расчетно-кассовая зона)</t>
  </si>
  <si>
    <t>ОМ-0003057</t>
  </si>
  <si>
    <t>Гуріна Алла Іванівна</t>
  </si>
  <si>
    <t>О-00031446</t>
  </si>
  <si>
    <t>Есаулова Світлана Юріївна</t>
  </si>
  <si>
    <t>ОМ-0003149</t>
  </si>
  <si>
    <t>Забудська Альбіна Станіславівна</t>
  </si>
  <si>
    <t>подсобный рабочий (сборщик тележек) ((В-7) расчетно-кассовая зона)</t>
  </si>
  <si>
    <t>О-00029758</t>
  </si>
  <si>
    <t>Кулиненко Олена Андріївна</t>
  </si>
  <si>
    <t>ОМ-0002873</t>
  </si>
  <si>
    <t>Остапенко Олена Вікторівна</t>
  </si>
  <si>
    <t>О-00029206</t>
  </si>
  <si>
    <t>Полікарпова Тетяна Ігорівна</t>
  </si>
  <si>
    <t>ОМ-0001740</t>
  </si>
  <si>
    <t>Римарчук Віктор Федорович</t>
  </si>
  <si>
    <t>О-00008563</t>
  </si>
  <si>
    <t>Розенкова Олена Анатоліївна</t>
  </si>
  <si>
    <t>28.08.2009</t>
  </si>
  <si>
    <t>О-00009879</t>
  </si>
  <si>
    <t>Сарган (Ильичева) Елена Викторовна</t>
  </si>
  <si>
    <t>администратор торгового зала ((В-7) расчетно-кассовая зона)</t>
  </si>
  <si>
    <t>02.08.2010</t>
  </si>
  <si>
    <t>О-00028207</t>
  </si>
  <si>
    <t>Сіденко Олена Володимирівна</t>
  </si>
  <si>
    <t>ОМ-0002824</t>
  </si>
  <si>
    <t>Соловйова Людмила Борисівна</t>
  </si>
  <si>
    <t>О-00008844</t>
  </si>
  <si>
    <t>Станкова Ярослава Анатоліївна</t>
  </si>
  <si>
    <t>09.11.2009</t>
  </si>
  <si>
    <t>О-00007918</t>
  </si>
  <si>
    <t>Темерєва Оксана Анатоліївна</t>
  </si>
  <si>
    <t>заместитель управляющего магазином по кассовой зоне ((В-7) расчетно-кассовая зона)</t>
  </si>
  <si>
    <t>13.04.2009</t>
  </si>
  <si>
    <t>О-00015336</t>
  </si>
  <si>
    <t>Трофимцова Еріка Леонідівна</t>
  </si>
  <si>
    <t>О-00010013</t>
  </si>
  <si>
    <t>Фатєєва Тетяна Іванівна</t>
  </si>
  <si>
    <t>09.09.2010</t>
  </si>
  <si>
    <t>О-00028045</t>
  </si>
  <si>
    <t>Щербаченко Таміла Олександрівна</t>
  </si>
  <si>
    <t>(В-7) рыбный отдел</t>
  </si>
  <si>
    <t>О-00007939</t>
  </si>
  <si>
    <t>Єфимова Тетяна Степанівна</t>
  </si>
  <si>
    <t>О-00025485</t>
  </si>
  <si>
    <t>Задорожняк Надія Михайлівна</t>
  </si>
  <si>
    <t>продавец продовольственных товаров 2 категории ((В-7) рыбный отдел)</t>
  </si>
  <si>
    <t>13.05.2015</t>
  </si>
  <si>
    <t>О-00011385</t>
  </si>
  <si>
    <t>Зуєва Євгенія Юріївна</t>
  </si>
  <si>
    <t>22.08.2011</t>
  </si>
  <si>
    <t>О-00026640</t>
  </si>
  <si>
    <t>Татевосов Максим Рафаелович</t>
  </si>
  <si>
    <t>обработчик рыбы 2 категории ((В-7) рыбный отдел)</t>
  </si>
  <si>
    <t>08.09.2015</t>
  </si>
  <si>
    <t>(В-7) сектор зоны скоропорта</t>
  </si>
  <si>
    <t>О-00007920</t>
  </si>
  <si>
    <t>Москвіна Тетяна Олександрівна</t>
  </si>
  <si>
    <t>(В-7) сектор непродовольственных товаров</t>
  </si>
  <si>
    <t>О-00007864</t>
  </si>
  <si>
    <t>Ільницька Дар`я Сергіївна</t>
  </si>
  <si>
    <t>заместитель управляющего магазином ((В-7) сектор непродовольственных товаров)</t>
  </si>
  <si>
    <t>(В-7) сектор стеллажной зоны</t>
  </si>
  <si>
    <t>О-00011045</t>
  </si>
  <si>
    <t>Сперанська Олена Олександрівна</t>
  </si>
  <si>
    <t>20.05.2011</t>
  </si>
  <si>
    <t>(В-7) склад</t>
  </si>
  <si>
    <t>ОМ-0003223</t>
  </si>
  <si>
    <t>Биков Іван Андрійович</t>
  </si>
  <si>
    <t>О-00025705</t>
  </si>
  <si>
    <t>Бредихіна Діана Анатоліївна</t>
  </si>
  <si>
    <t>оператор по вводу данных в ЭВМ ((В-7) склад)</t>
  </si>
  <si>
    <t>17.06.2015</t>
  </si>
  <si>
    <t>О-00007893</t>
  </si>
  <si>
    <t>Волкова Наталья Евгеньевна</t>
  </si>
  <si>
    <t>О-00024350</t>
  </si>
  <si>
    <t>Козюра Олександр Олександрович</t>
  </si>
  <si>
    <t>кладовщик по приему товара 2 категории ((В-7) склад)</t>
  </si>
  <si>
    <t>О-00024351</t>
  </si>
  <si>
    <t>Лалов Євгеній Володимирович</t>
  </si>
  <si>
    <t>грузчик 2 категории ((В-7) склад)</t>
  </si>
  <si>
    <t>О-00024354</t>
  </si>
  <si>
    <t>Никифорова Марина Володимирівна</t>
  </si>
  <si>
    <t>старший оператор по вводу данных 1 категории ((В-7) склад)</t>
  </si>
  <si>
    <t>ОМ-0000390</t>
  </si>
  <si>
    <t>Смирнов Костянтин Олександрович</t>
  </si>
  <si>
    <t>О-00010420</t>
  </si>
  <si>
    <t>Степаненко Артур Володимирович</t>
  </si>
  <si>
    <t>01.12.2010</t>
  </si>
  <si>
    <t>О-00024355</t>
  </si>
  <si>
    <t>Ткачук Сергій Сергійович</t>
  </si>
  <si>
    <t>О-00024361</t>
  </si>
  <si>
    <t>Форсюк Віталій Вікторович</t>
  </si>
  <si>
    <t>(В-7) управление</t>
  </si>
  <si>
    <t>О-00008341</t>
  </si>
  <si>
    <t>Денисюк Сергій Віталійович</t>
  </si>
  <si>
    <t>главный инженер ((В-7) управление)</t>
  </si>
  <si>
    <t>16.07.2009</t>
  </si>
  <si>
    <t>О-00028580</t>
  </si>
  <si>
    <t>Дяченко Вікторія Юріївна</t>
  </si>
  <si>
    <t>менеджер по персоналу ((В-7) управление)</t>
  </si>
  <si>
    <t>О-00009997</t>
  </si>
  <si>
    <t>Овдієнко Оксана Василівна</t>
  </si>
  <si>
    <t>инспектор по инвентаризации 1 категории ((В-7) управление)</t>
  </si>
  <si>
    <t>01.09.2010</t>
  </si>
  <si>
    <t>О-00008019</t>
  </si>
  <si>
    <t>Степаненко Ольга Сергіївна</t>
  </si>
  <si>
    <t>08.05.2009</t>
  </si>
  <si>
    <t>(В-7) хозяйственная часть</t>
  </si>
  <si>
    <t>О-00024325</t>
  </si>
  <si>
    <t>Комісар Сергій Олександрович</t>
  </si>
  <si>
    <t>заведующий хозяйственной частью 1 категории ((В-7) хозяйственная часть)</t>
  </si>
  <si>
    <t>(В-7) цех по выпечке хлебобулочных изделий</t>
  </si>
  <si>
    <t>продавец продовольственных товаров 3 категории ((В-7) цех по выпечке хлебобулочных изделий)</t>
  </si>
  <si>
    <t>О-00019838</t>
  </si>
  <si>
    <t>Біла Діана Михайлівна</t>
  </si>
  <si>
    <t>пекарь 4 разряда ((В-7) цех по выпечке хлебобулочных изделий)</t>
  </si>
  <si>
    <t>О-00028919</t>
  </si>
  <si>
    <t>Гончарова Алла Олексіївна</t>
  </si>
  <si>
    <t>пекарь 5 разряда ((В-7) цех по выпечке хлебобулочных изделий)</t>
  </si>
  <si>
    <t>ОМ-0000440</t>
  </si>
  <si>
    <t>Дорофєєва Катерина Романівна</t>
  </si>
  <si>
    <t>ОМ-0002996</t>
  </si>
  <si>
    <t>Євтушенко Тетяна Іванівна</t>
  </si>
  <si>
    <t>О-00008550</t>
  </si>
  <si>
    <t>Записочна Галина Петрівна</t>
  </si>
  <si>
    <t>21.08.2009</t>
  </si>
  <si>
    <t>О-00023134</t>
  </si>
  <si>
    <t>Картоляк Тетяна Миколаївна</t>
  </si>
  <si>
    <t>ОМ-0000384</t>
  </si>
  <si>
    <t>Кисельова Олена Василівна</t>
  </si>
  <si>
    <t>продавец продовольственных товаров 2 категории ((В-7) цех по выпечке хлебобулочных изделий)</t>
  </si>
  <si>
    <t>О-00007876</t>
  </si>
  <si>
    <t>Клеч Ірина Анатоліївна</t>
  </si>
  <si>
    <t>О-00014909</t>
  </si>
  <si>
    <t>Комісар Лариса Семенівна</t>
  </si>
  <si>
    <t>О-00017112</t>
  </si>
  <si>
    <t>Крутінь Наталя Володимирівна</t>
  </si>
  <si>
    <t>бригадир производственной бригады ((В-7) цех по выпечке хлебобулочных изделий)</t>
  </si>
  <si>
    <t>О-00010115</t>
  </si>
  <si>
    <t>Рилова Надія Юріївна</t>
  </si>
  <si>
    <t>О-00009401</t>
  </si>
  <si>
    <t>Свороба Наталія Володимирівна</t>
  </si>
  <si>
    <t>17.03.2010</t>
  </si>
  <si>
    <t>О-00007897</t>
  </si>
  <si>
    <t>Спас Марина Борисівна</t>
  </si>
  <si>
    <t>О-00008789</t>
  </si>
  <si>
    <t>Спіріна Марина Олегівна</t>
  </si>
  <si>
    <t>ОМ-0000749</t>
  </si>
  <si>
    <t>Турутько Тетяна Сергіївна</t>
  </si>
  <si>
    <t>О-00022676</t>
  </si>
  <si>
    <t>Юрчук Наталя Вікторівна</t>
  </si>
  <si>
    <t>(В-7) цех по переработке мяса</t>
  </si>
  <si>
    <t>О-00017736</t>
  </si>
  <si>
    <t>Борохта Ольга Степанівна</t>
  </si>
  <si>
    <t>повар 4 разряда ((В-7) цех по переработке мяса)</t>
  </si>
  <si>
    <t>О-00018299</t>
  </si>
  <si>
    <t>Васько Сергій Павлович</t>
  </si>
  <si>
    <t>23.10.2013</t>
  </si>
  <si>
    <t>ОМ-0003003</t>
  </si>
  <si>
    <t>Горбач Світлана Миколаївна</t>
  </si>
  <si>
    <t>продавец продовольственных товаров 3 категории ((В-7) цех по переработке мяса)</t>
  </si>
  <si>
    <t>О-00011064</t>
  </si>
  <si>
    <t>Гребенюк Сергій Анатолійович</t>
  </si>
  <si>
    <t>обвальщик мяса мастер-класс 2 категории ((В-7) цех по переработке мяса)</t>
  </si>
  <si>
    <t>25.05.2011</t>
  </si>
  <si>
    <t>О-00031240</t>
  </si>
  <si>
    <t>Добровольська Олена Анатоліївна</t>
  </si>
  <si>
    <t>О-00017086</t>
  </si>
  <si>
    <t>Дынник Юлия Викторовна</t>
  </si>
  <si>
    <t>продавец продовольственных товаров ((В-7) цех по переработке мяса)</t>
  </si>
  <si>
    <t>27.03.2013</t>
  </si>
  <si>
    <t>ОМ-0003227</t>
  </si>
  <si>
    <t>Зеленська Інна Григорівна</t>
  </si>
  <si>
    <t>О-00019825</t>
  </si>
  <si>
    <t>Краснонос Юрій Іванович</t>
  </si>
  <si>
    <t>ОМ-0001312</t>
  </si>
  <si>
    <t>Кузьміна Олена Борисівна</t>
  </si>
  <si>
    <t>продавец продовольственных товаров 2 категории ((В-7) цех по переработке мяса)</t>
  </si>
  <si>
    <t>(В-8)кондитерский цех</t>
  </si>
  <si>
    <t>О-00003179</t>
  </si>
  <si>
    <t>Артамонова Галина Володимирівна</t>
  </si>
  <si>
    <t>кондитер-пекарь 5 разряда ((В-8)кондитерский цех)</t>
  </si>
  <si>
    <t>20.04.2007</t>
  </si>
  <si>
    <t>О-00022820</t>
  </si>
  <si>
    <t>Гречана Олена Анатоліївна</t>
  </si>
  <si>
    <t>О-00027814</t>
  </si>
  <si>
    <t>Густенко Тетяна Вікторівна</t>
  </si>
  <si>
    <t>О-00022877</t>
  </si>
  <si>
    <t>Зоріна Ірина Миколаївна</t>
  </si>
  <si>
    <t>О-00011206</t>
  </si>
  <si>
    <t>Крива Ганна Олегівна</t>
  </si>
  <si>
    <t>11.07.2011</t>
  </si>
  <si>
    <t>О-00030295</t>
  </si>
  <si>
    <t>Кузьменко Марія Іванівна</t>
  </si>
  <si>
    <t>О-00030331</t>
  </si>
  <si>
    <t>Левченко Надія Борисівна</t>
  </si>
  <si>
    <t>бригадир производственной бригады* ((В-8)кондитерский цех)</t>
  </si>
  <si>
    <t>кондитер 3 разряда ((В-8)кондитерский цех)</t>
  </si>
  <si>
    <t>ОМ-0001667</t>
  </si>
  <si>
    <t>Путренко Наталія Володимирівна</t>
  </si>
  <si>
    <t>О-00022845</t>
  </si>
  <si>
    <t>Резнік Ірина Олександрівна</t>
  </si>
  <si>
    <t>О-00016584</t>
  </si>
  <si>
    <t>Романович Вікторія Олександрівна</t>
  </si>
  <si>
    <t>О-00022749</t>
  </si>
  <si>
    <t>Сафонова Інна Володимирівна</t>
  </si>
  <si>
    <t>ОМ-0002879</t>
  </si>
  <si>
    <t>Скляр Валентина Іванівна</t>
  </si>
  <si>
    <t>О-00022855</t>
  </si>
  <si>
    <t>Супрун Альона Миколаївна</t>
  </si>
  <si>
    <t>О-00012380</t>
  </si>
  <si>
    <t>Шпуряка Ірина Володимирівна</t>
  </si>
  <si>
    <t>О-00002860</t>
  </si>
  <si>
    <t>Шульгіна Світлана Сергіївна</t>
  </si>
  <si>
    <t>(В-8)кулинарный цех</t>
  </si>
  <si>
    <t>О-00028209</t>
  </si>
  <si>
    <t>Барбінова Ольга Євгенівна</t>
  </si>
  <si>
    <t>продавец продовольственных товаров 2 категории ((В-8)кулинарный цех)</t>
  </si>
  <si>
    <t>ОМ-0000485</t>
  </si>
  <si>
    <t>Бегма Анна Олегівна</t>
  </si>
  <si>
    <t>повар 4 разряда ((В-8)кулинарный цех)</t>
  </si>
  <si>
    <t>ОМ-0003386</t>
  </si>
  <si>
    <t>Бірюков Дмитро Олександрович</t>
  </si>
  <si>
    <t>О-00025120</t>
  </si>
  <si>
    <t>О-00022734</t>
  </si>
  <si>
    <t>Воронков Вадим Васильович</t>
  </si>
  <si>
    <t>О-00025153</t>
  </si>
  <si>
    <t>Гуртова Віта Василівна</t>
  </si>
  <si>
    <t>продавец продовольственных товаров ((В-8)кулинарный цех)</t>
  </si>
  <si>
    <t>О-00022978</t>
  </si>
  <si>
    <t>Дощук Світлана Миколаївна</t>
  </si>
  <si>
    <t>О-00023456</t>
  </si>
  <si>
    <t>Капітонова Юлія Олександрівна</t>
  </si>
  <si>
    <t>09.12.2014</t>
  </si>
  <si>
    <t>О-00022830</t>
  </si>
  <si>
    <t>Качанова Альона Григорівна</t>
  </si>
  <si>
    <t>О-00022765</t>
  </si>
  <si>
    <t>Круглик Ірина Василівна</t>
  </si>
  <si>
    <t>повар 5 разряда ((В-8)кулинарный цех)</t>
  </si>
  <si>
    <t>О-00022815</t>
  </si>
  <si>
    <t>Куцинська Анастасія Геннадіївна</t>
  </si>
  <si>
    <t>бригадир производственной бригады* ((В-8)кулинарный цех)</t>
  </si>
  <si>
    <t>О-00025166</t>
  </si>
  <si>
    <t>Макаренко Таміла Миколаївна</t>
  </si>
  <si>
    <t>О-00022768</t>
  </si>
  <si>
    <t>Марченко Марина Андріївна</t>
  </si>
  <si>
    <t>О-00022262</t>
  </si>
  <si>
    <t>Масалова Олена Іларіонівна</t>
  </si>
  <si>
    <t>О-00022779</t>
  </si>
  <si>
    <t>Міщенюк Світлана Іванівна</t>
  </si>
  <si>
    <t>продавец продовольственных товаров 1 категории ((В-8)кулинарный цех)</t>
  </si>
  <si>
    <t>О-00025199</t>
  </si>
  <si>
    <t>Овсяннікова Ганна Олександрівна</t>
  </si>
  <si>
    <t>бригадир производственной бригады ((В-8)кулинарный цех)</t>
  </si>
  <si>
    <t>О-00022810</t>
  </si>
  <si>
    <t>Пацкан Олена Леонідівна</t>
  </si>
  <si>
    <t>О-00022863</t>
  </si>
  <si>
    <t>Самойленко-Михайленко Оксана Василівна</t>
  </si>
  <si>
    <t>О-00022866</t>
  </si>
  <si>
    <t>Самсонова Алла Михайлівна</t>
  </si>
  <si>
    <t>О-00022762</t>
  </si>
  <si>
    <t>Сахно Тетяна Іванівна</t>
  </si>
  <si>
    <t>ОМ-0003146</t>
  </si>
  <si>
    <t>Слесаренко Оксана Миколаївна</t>
  </si>
  <si>
    <t>продавец продовольственных товаров 3 категории ((В-8)кулинарный цех)</t>
  </si>
  <si>
    <t>ОМ-0002427</t>
  </si>
  <si>
    <t>Слівакова Ольга Андріївна</t>
  </si>
  <si>
    <t>О-00025204</t>
  </si>
  <si>
    <t>Слободян Евгения Васильевна</t>
  </si>
  <si>
    <t>О-00030364</t>
  </si>
  <si>
    <t>Собко Ольга Вікторівна</t>
  </si>
  <si>
    <t>О-00025028</t>
  </si>
  <si>
    <t>Христофоров Ілля Олександрович</t>
  </si>
  <si>
    <t>О-00010917</t>
  </si>
  <si>
    <t>Царьова Раїса Вікторівна</t>
  </si>
  <si>
    <t>13.04.2011</t>
  </si>
  <si>
    <t>О-00025083</t>
  </si>
  <si>
    <t>Яковенко Ірина Анатоліївна</t>
  </si>
  <si>
    <t>О-00022893</t>
  </si>
  <si>
    <t>Ярошенко Галина Іванівна</t>
  </si>
  <si>
    <t>(В-8)молочный отдел</t>
  </si>
  <si>
    <t>О-00023484</t>
  </si>
  <si>
    <t>Бобришева Мзія Георгіївна</t>
  </si>
  <si>
    <t>продавец продовольственных товаров 2 категории ((В-8)молочный отдел)</t>
  </si>
  <si>
    <t>О-00024904</t>
  </si>
  <si>
    <t>Вітько Лариса Андріївна</t>
  </si>
  <si>
    <t>17.03.2015</t>
  </si>
  <si>
    <t>О-00022858</t>
  </si>
  <si>
    <t>Дригула Ірина Олександрівна</t>
  </si>
  <si>
    <t>О-00030183</t>
  </si>
  <si>
    <t>Козіна Ірина Володимирівна</t>
  </si>
  <si>
    <t>О-00030185</t>
  </si>
  <si>
    <t>Срібний Костянтин Олександрович</t>
  </si>
  <si>
    <t>(В-8)овощной отдел</t>
  </si>
  <si>
    <t>ОМ-0000832</t>
  </si>
  <si>
    <t>Дорошева Олена Павлівна</t>
  </si>
  <si>
    <t>продавец продовольственных товаров 2 категории ((В-8)овощной отдел)</t>
  </si>
  <si>
    <t>бригадир продавцов продовольственных товаров 2 категории ((В-8)овощной отдел)</t>
  </si>
  <si>
    <t>О-00024935</t>
  </si>
  <si>
    <t>Кнюпа Людмила Володимирівна</t>
  </si>
  <si>
    <t>продавец продовольственных товаров 3 категории ((В-8)овощной отдел)</t>
  </si>
  <si>
    <t>О-00022805</t>
  </si>
  <si>
    <t>Куценко Тетяна Володимирівна</t>
  </si>
  <si>
    <t>О-00019675</t>
  </si>
  <si>
    <t>Юртаєва Олена Вікторівна</t>
  </si>
  <si>
    <t>(В-8)отдел безопасности</t>
  </si>
  <si>
    <t>начальник отдела ((В-8)отдел безопасности)</t>
  </si>
  <si>
    <t>старший охранник ((В-8)отдел безопасности)</t>
  </si>
  <si>
    <t>О-00031744</t>
  </si>
  <si>
    <t>Євсега Тетяна Іванівна</t>
  </si>
  <si>
    <t>младший инспектор ((В-8)отдел безопасности)</t>
  </si>
  <si>
    <t>ОМ-0002472</t>
  </si>
  <si>
    <t>Заблуда Ігор Володимирович</t>
  </si>
  <si>
    <t>заместитель начальника отдела ((В-8)отдел безопасности)</t>
  </si>
  <si>
    <t>О-00031751</t>
  </si>
  <si>
    <t>Задарій Наталія Володимирівна</t>
  </si>
  <si>
    <t>О-00031755</t>
  </si>
  <si>
    <t>Клінний Ігор Олександрович</t>
  </si>
  <si>
    <t>О-00026577</t>
  </si>
  <si>
    <t>Мандрика Оксана Василівна</t>
  </si>
  <si>
    <t>О-00031758</t>
  </si>
  <si>
    <t>Материнський Руслан Анатолійович</t>
  </si>
  <si>
    <t>(В-8)отдел гастрономии</t>
  </si>
  <si>
    <t>продавец продовольственных товаров 3 категории ((В-8)отдел гастрономии)</t>
  </si>
  <si>
    <t>О-00022813</t>
  </si>
  <si>
    <t>Климова Людмила Ігорівна</t>
  </si>
  <si>
    <t>бригадир продавцов продовольственных товаров 2 категории ((В-8)отдел гастрономии)</t>
  </si>
  <si>
    <t>О-00025349</t>
  </si>
  <si>
    <t>Литвиненко Олена Ігорівна</t>
  </si>
  <si>
    <t>продавец продовольственных товаров 1 категории ((В-8)отдел гастрономии)</t>
  </si>
  <si>
    <t>ОМ-0002407</t>
  </si>
  <si>
    <t>Привалова Анастасія Олегівна</t>
  </si>
  <si>
    <t>продавец продовольственных товаров 2 категории ((В-8)отдел гастрономии)</t>
  </si>
  <si>
    <t>О-00022840</t>
  </si>
  <si>
    <t>Радченко Олена Олегівна</t>
  </si>
  <si>
    <t>О-00022843</t>
  </si>
  <si>
    <t>Чемикос Ірина Шамілівна</t>
  </si>
  <si>
    <t>(В-8)отдел кондитерских изделий</t>
  </si>
  <si>
    <t>продавец продовольственных товаров 3 категории ((В-8)отдел кондитерских изделий)</t>
  </si>
  <si>
    <t>ОМ-0001772</t>
  </si>
  <si>
    <t>Картавцева Ірина Олександрівна</t>
  </si>
  <si>
    <t>О-00022737</t>
  </si>
  <si>
    <t>Коваленко Оксана Вікторівна</t>
  </si>
  <si>
    <t>ОМ-0002513</t>
  </si>
  <si>
    <t>Пєтухов Євгеній Олегович</t>
  </si>
  <si>
    <t>ОМ-0003569</t>
  </si>
  <si>
    <t>Усенко Сергій Анатолійович</t>
  </si>
  <si>
    <t>ОМ-0000976</t>
  </si>
  <si>
    <t>Хасанова Анжела Сергіївна</t>
  </si>
  <si>
    <t>(В-8)отдел напитков</t>
  </si>
  <si>
    <t>О-00026647</t>
  </si>
  <si>
    <t>Власова Ольга Олексіївна</t>
  </si>
  <si>
    <t>продавец продовольственных товаров 1 категории ((В-8)отдел напитков)</t>
  </si>
  <si>
    <t>07.09.2015</t>
  </si>
  <si>
    <t>О-00022849</t>
  </si>
  <si>
    <t>ДЕЙНЕГА НАТАЛІЯ АНАТОЛІЇВНА</t>
  </si>
  <si>
    <t>продавец продовольственных товаров 2 категории ((В-8)отдел напитков)</t>
  </si>
  <si>
    <t>О-00027798</t>
  </si>
  <si>
    <t>Єремеєва Катерина Олегівна</t>
  </si>
  <si>
    <t>бригадир продавцов продовольственных товаров 2 категории ((В-8)отдел напитков)</t>
  </si>
  <si>
    <t>О-00026772</t>
  </si>
  <si>
    <t>Кольба (Зешут) Маріанна Анатоліївна</t>
  </si>
  <si>
    <t>менеджер по сбыту ((В-8)отдел напитков)</t>
  </si>
  <si>
    <t>ОМ-0001384</t>
  </si>
  <si>
    <t>Круглікова Марина Віталіївна</t>
  </si>
  <si>
    <t>(В-8)отдел непродовольственных товаров</t>
  </si>
  <si>
    <t>О-00025162</t>
  </si>
  <si>
    <t>Завалій Ганна Олегівна</t>
  </si>
  <si>
    <t>продавец непродовольственных товаров ((В-8)отдел непродовольственных товаров)</t>
  </si>
  <si>
    <t>О-00022859</t>
  </si>
  <si>
    <t>Кисель (Захарова) Ирина Сергеевна</t>
  </si>
  <si>
    <t>менеджер по сбыту ((В-8)отдел непродовольственных товаров)</t>
  </si>
  <si>
    <t>ОМ-0002950</t>
  </si>
  <si>
    <t>Кітик Ганна Геннадіївна</t>
  </si>
  <si>
    <t>продавец непродовольственных товаров 3 категории ((В-8)отдел непродовольственных товаров)</t>
  </si>
  <si>
    <t>О-00022736</t>
  </si>
  <si>
    <t>Литвиненко Ольга Вікторівна</t>
  </si>
  <si>
    <t>продавец непродовольственных товаров 2 категории ((В-8)отдел непродовольственных товаров)</t>
  </si>
  <si>
    <t>О-00022895</t>
  </si>
  <si>
    <t>Олексієнко Олександра Олександрівна</t>
  </si>
  <si>
    <t>бригадир продавцов непродовольственных товаров 1 категории ((В-8)отдел непродовольственных товаров)</t>
  </si>
  <si>
    <t>20.11.2014</t>
  </si>
  <si>
    <t>О-00022836</t>
  </si>
  <si>
    <t>Соловйова Олена Анатоліївна</t>
  </si>
  <si>
    <t>О-00022839</t>
  </si>
  <si>
    <t>Ставрова Юлія Геннадіївна</t>
  </si>
  <si>
    <t>(В-8)отдел непродовольственных товаров №2</t>
  </si>
  <si>
    <t>О-00025211</t>
  </si>
  <si>
    <t>Черненко Екатерина Николаевна</t>
  </si>
  <si>
    <t>продавец непродовольственных товаров ((В-8)отдел непродовольственных товаров №2)</t>
  </si>
  <si>
    <t>(В-8)расчетно-кассовая зона</t>
  </si>
  <si>
    <t>О-00024440</t>
  </si>
  <si>
    <t>Андрєєнко Сергій Васильович</t>
  </si>
  <si>
    <t>подсобный рабочий (сборщик тележек) ((В-8)расчетно-кассовая зона)</t>
  </si>
  <si>
    <t>ОМ-0000702</t>
  </si>
  <si>
    <t>Баранник Юлія Геннадіївна</t>
  </si>
  <si>
    <t>администратор торгового зала ((В-8)расчетно-кассовая зона)</t>
  </si>
  <si>
    <t>О-00029899</t>
  </si>
  <si>
    <t>Бересток Олена Станіславівна</t>
  </si>
  <si>
    <t>кассир торгового зала ((В-8)расчетно-кассовая зона)</t>
  </si>
  <si>
    <t>О-00012016</t>
  </si>
  <si>
    <t>Галушка Світлана Василівна</t>
  </si>
  <si>
    <t>О-00031598</t>
  </si>
  <si>
    <t>Григоренко Світлана Андріївна</t>
  </si>
  <si>
    <t>ОМ-0001860</t>
  </si>
  <si>
    <t>Дудник Таїсія Петрівна</t>
  </si>
  <si>
    <t>старший кассир торгового зала ((В-8)расчетно-кассовая зона)</t>
  </si>
  <si>
    <t>О-00022750</t>
  </si>
  <si>
    <t>Дурникіна Наталія Іванівна</t>
  </si>
  <si>
    <t>О-00022748</t>
  </si>
  <si>
    <t>Замота(Костырька) Юлия Алексеевна</t>
  </si>
  <si>
    <t>заместитель управляющего магазином по кассовой зоне ((В-8)расчетно-кассовая зона)</t>
  </si>
  <si>
    <t>ОМ-0001559</t>
  </si>
  <si>
    <t>КУЗУБ НАТАЛІЯ ІВАНІВНА</t>
  </si>
  <si>
    <t>ОМ-0002531</t>
  </si>
  <si>
    <t>Лебідь Ірина Валентинівна</t>
  </si>
  <si>
    <t>ОМ-0003314</t>
  </si>
  <si>
    <t>Мєдвєдєва Марина Володимирівна</t>
  </si>
  <si>
    <t>ОМ-0000828</t>
  </si>
  <si>
    <t>Мягкохліб Вікторія Станіславівна</t>
  </si>
  <si>
    <t>О-00022806</t>
  </si>
  <si>
    <t>Остапенко Марина Володимирівна</t>
  </si>
  <si>
    <t>О-00031611</t>
  </si>
  <si>
    <t>Очеретна Оксана Миколаївна</t>
  </si>
  <si>
    <t>ОМ-0002770</t>
  </si>
  <si>
    <t>Панасенко Марина Олександрівна</t>
  </si>
  <si>
    <t>О-00029647</t>
  </si>
  <si>
    <t>Пивоварчук Галина Вікторівна</t>
  </si>
  <si>
    <t>ОМ-0001858</t>
  </si>
  <si>
    <t>Пономарьова Олена Анатоліївна</t>
  </si>
  <si>
    <t>О-00031615</t>
  </si>
  <si>
    <t>Руско Ірина Володимирівна</t>
  </si>
  <si>
    <t>ОМ-0003595</t>
  </si>
  <si>
    <t>Сурко Мар`яна Вікторівна</t>
  </si>
  <si>
    <t>О-00031622</t>
  </si>
  <si>
    <t>Тищенко Лілія Сергіївна</t>
  </si>
  <si>
    <t>О-00022757</t>
  </si>
  <si>
    <t>Шайнога(Гемай) Радмила Михайловна</t>
  </si>
  <si>
    <t>ОМ-0002784</t>
  </si>
  <si>
    <t>Шалигіна Ніна Анатоліївна</t>
  </si>
  <si>
    <t>(В-8)рыбный отдел</t>
  </si>
  <si>
    <t>О-00022782</t>
  </si>
  <si>
    <t>Мордань Юлія Василівна</t>
  </si>
  <si>
    <t>продавец продовольственных товаров ((В-8)рыбный отдел)</t>
  </si>
  <si>
    <t>продавец продовольственных товаров 3 категории ((В-8)рыбный отдел)</t>
  </si>
  <si>
    <t>О-00018192</t>
  </si>
  <si>
    <t>Сергєєва Олена Олександрівна</t>
  </si>
  <si>
    <t>продавец продовольственных товаров 2 категории ((В-8)рыбный отдел)</t>
  </si>
  <si>
    <t>(В-8)склад</t>
  </si>
  <si>
    <t>О-00032082</t>
  </si>
  <si>
    <t>Білецький Олександр Вікторович</t>
  </si>
  <si>
    <t>заведующий складом 2 категории ((В-8)склад)</t>
  </si>
  <si>
    <t>О-00029463</t>
  </si>
  <si>
    <t>Вихренко Сергій Валерійович</t>
  </si>
  <si>
    <t>кладовщик по приему товара 2 категории ((В-8)склад)</t>
  </si>
  <si>
    <t>грузчик 2 категории ((В-8)склад)</t>
  </si>
  <si>
    <t>О-00030934</t>
  </si>
  <si>
    <t>Дремлюга Юрій Сергійович</t>
  </si>
  <si>
    <t>О-00030531</t>
  </si>
  <si>
    <t>Летюк Руслан Андрійович</t>
  </si>
  <si>
    <t>грузчик 1 категории ((В-8)склад)</t>
  </si>
  <si>
    <t>29.09.2016</t>
  </si>
  <si>
    <t>О-00027188</t>
  </si>
  <si>
    <t>Паперняк Тетяна Іванівна</t>
  </si>
  <si>
    <t>оператор по вводу данных 2 категории ((В-8)склад)</t>
  </si>
  <si>
    <t>ОМ-0003585</t>
  </si>
  <si>
    <t>Різник Євгеній Віталійович</t>
  </si>
  <si>
    <t>грузчик 3 категории ((В-8)склад)</t>
  </si>
  <si>
    <t>О-00024423</t>
  </si>
  <si>
    <t>Тітова Олеся Ігорівна</t>
  </si>
  <si>
    <t>старший оператор по вводу данных 1 категории ((В-8)склад)</t>
  </si>
  <si>
    <t>ОМ-0001488</t>
  </si>
  <si>
    <t>Удовиченко Олександр Сергійович</t>
  </si>
  <si>
    <t>ОМ-0001791</t>
  </si>
  <si>
    <t>Хорошин Віталій Володимирович</t>
  </si>
  <si>
    <t>ОМ-0003508</t>
  </si>
  <si>
    <t>Чорнокнижний Владислав Миколайович</t>
  </si>
  <si>
    <t>(В-8)управление</t>
  </si>
  <si>
    <t>ОМ-0002793</t>
  </si>
  <si>
    <t>Кірієнко Анатолій Анатолійович</t>
  </si>
  <si>
    <t>главный инженер ((В-8)управление)</t>
  </si>
  <si>
    <t>О-00019559</t>
  </si>
  <si>
    <t>Міхоль Юлія Вікторівна</t>
  </si>
  <si>
    <t>07.03.2014</t>
  </si>
  <si>
    <t>ОМ-0000941</t>
  </si>
  <si>
    <t>Ничипорчук Юлія Петрівна</t>
  </si>
  <si>
    <t>менеджер по персоналу ((В-8)управление)</t>
  </si>
  <si>
    <t>О-00013669</t>
  </si>
  <si>
    <t>Свистунова Ірина Сергіївна</t>
  </si>
  <si>
    <t>О-00023784</t>
  </si>
  <si>
    <t>Свічкар Юлія Володимирівна</t>
  </si>
  <si>
    <t>инспектор по инвентаризации 1 категории ((В-8)управление)</t>
  </si>
  <si>
    <t>(В-8)хозяйственная часть</t>
  </si>
  <si>
    <t>О-00024442</t>
  </si>
  <si>
    <t>Лапін Микола Леонтійович</t>
  </si>
  <si>
    <t>заведующий хозяйственной частью 1 категории ((В-8)хозяйственная часть)</t>
  </si>
  <si>
    <t>(В-8)цех по выпечке хлебобулочных изделий</t>
  </si>
  <si>
    <t>ОМ-0003552</t>
  </si>
  <si>
    <t>Астапович Жанна Василівна</t>
  </si>
  <si>
    <t>пекарь 5 разряда ((В-8)цех по выпечке хлебобулочных изделий)</t>
  </si>
  <si>
    <t>О-00022742</t>
  </si>
  <si>
    <t>Бага Ганна Юріївна</t>
  </si>
  <si>
    <t>ОМ-0000404</t>
  </si>
  <si>
    <t>Балахніна Галина Миколаївна</t>
  </si>
  <si>
    <t>О-00003651</t>
  </si>
  <si>
    <t>Бєлова Вікторія Василівна</t>
  </si>
  <si>
    <t>04.06.2007</t>
  </si>
  <si>
    <t>О-00000812</t>
  </si>
  <si>
    <t>Демуш Ірина Вікторівна</t>
  </si>
  <si>
    <t>25.02.2005</t>
  </si>
  <si>
    <t>продавец продовольственных товаров 3 категории ((В-8)цех по выпечке хлебобулочных изделий)</t>
  </si>
  <si>
    <t>О-00022844</t>
  </si>
  <si>
    <t>Карповська Ірина Борисівна</t>
  </si>
  <si>
    <t>пекарь 6 разряда* ((В-8)цех по выпечке хлебобулочных изделий)</t>
  </si>
  <si>
    <t>О-00019807</t>
  </si>
  <si>
    <t>Морозова Любов Миколаївна</t>
  </si>
  <si>
    <t>бригадир производственной бригады ((В-8)цех по выпечке хлебобулочных изделий)</t>
  </si>
  <si>
    <t>О-00022778</t>
  </si>
  <si>
    <t>Покулита Людмила Анатоліївна</t>
  </si>
  <si>
    <t>О-00027661</t>
  </si>
  <si>
    <t>Старчевская (Круду) Оксана Владимировна</t>
  </si>
  <si>
    <t>ОМ-0000659</t>
  </si>
  <si>
    <t>Чеботарьова Лана Володимирівна</t>
  </si>
  <si>
    <t>О-00025576</t>
  </si>
  <si>
    <t>Чернятевич Максим Олександрович</t>
  </si>
  <si>
    <t>(В-8)цех по переработке мяса</t>
  </si>
  <si>
    <t>ОМ-0002872</t>
  </si>
  <si>
    <t>Агеєв Михайло Володимирович</t>
  </si>
  <si>
    <t>продавец продовольственных товаров 2 категории ((В-8)цех по переработке мяса)</t>
  </si>
  <si>
    <t>О-00028856</t>
  </si>
  <si>
    <t>Безпечний Михайло Леонідович</t>
  </si>
  <si>
    <t>О-00022865</t>
  </si>
  <si>
    <t>Вівташ Наталія Олександрівна</t>
  </si>
  <si>
    <t>продавец продовольственных товаров 1 категории ((В-8)цех по переработке мяса)</t>
  </si>
  <si>
    <t>О-00025333</t>
  </si>
  <si>
    <t>Дмитренко Раїса Олександрівна</t>
  </si>
  <si>
    <t>О-00022870</t>
  </si>
  <si>
    <t>Зейналова Тетяна Анатоліївна</t>
  </si>
  <si>
    <t>О-00022883</t>
  </si>
  <si>
    <t>Зешут Зоя Петрівна</t>
  </si>
  <si>
    <t>О-00022759</t>
  </si>
  <si>
    <t>Красовська Світлана Григорівна</t>
  </si>
  <si>
    <t>О-00022777</t>
  </si>
  <si>
    <t>Кузьміних Геннадій Анатолійович</t>
  </si>
  <si>
    <t>подсобный рабочий ((В-8)цех по переработке мяса)</t>
  </si>
  <si>
    <t>О-00022814</t>
  </si>
  <si>
    <t>Педоренко Владислав Володимирович</t>
  </si>
  <si>
    <t>О-00022852</t>
  </si>
  <si>
    <t>Розумна Світлана Юріївна</t>
  </si>
  <si>
    <t>О-00023694</t>
  </si>
  <si>
    <t>Рябкова Тетяна Анатоліївна</t>
  </si>
  <si>
    <t>13.01.2015</t>
  </si>
  <si>
    <t>О-00022817</t>
  </si>
  <si>
    <t>Цепелева Лідія Михайлівна</t>
  </si>
  <si>
    <t>(В-9)кондитерский цех</t>
  </si>
  <si>
    <t>О-00027480</t>
  </si>
  <si>
    <t>Багашова Катерина Андріївна</t>
  </si>
  <si>
    <t>кондитер-пекарь 4 разряда* ((В-9)кондитерский цех)</t>
  </si>
  <si>
    <t>О-00024901</t>
  </si>
  <si>
    <t>Доброва Олександра Олександрівна</t>
  </si>
  <si>
    <t>продавец продовольственных товаров 1 категории ((В-9)кондитерский цех)</t>
  </si>
  <si>
    <t>О-00023111</t>
  </si>
  <si>
    <t>Калитюк Дар`я Едуардівна</t>
  </si>
  <si>
    <t>О-00022989</t>
  </si>
  <si>
    <t>Маненко Тамара Іванівна</t>
  </si>
  <si>
    <t>продавец продовольственных товаров 2 категории ((В-9)кондитерский цех)</t>
  </si>
  <si>
    <t>О-00023022</t>
  </si>
  <si>
    <t>Міронова Ірина Миколаївна</t>
  </si>
  <si>
    <t>О-00023023</t>
  </si>
  <si>
    <t>Мірошник Ольга Леонідівна</t>
  </si>
  <si>
    <t>О-00023027</t>
  </si>
  <si>
    <t>Мороз Альона Олександрівна</t>
  </si>
  <si>
    <t>кондитер-пекарь 5 разряда ((В-9)кондитерский цех)</t>
  </si>
  <si>
    <t>О-00023035</t>
  </si>
  <si>
    <t>Ніколенко Людмила Єгорівна</t>
  </si>
  <si>
    <t>О-00022957</t>
  </si>
  <si>
    <t>Пузенко Ольга Іванівна</t>
  </si>
  <si>
    <t>О-00023191</t>
  </si>
  <si>
    <t>Чернобривець Олена Іванівна</t>
  </si>
  <si>
    <t>18.11.2014</t>
  </si>
  <si>
    <t>(В-9)кулинарный цех</t>
  </si>
  <si>
    <t>О-00023103</t>
  </si>
  <si>
    <t>Васецька Анна Володимирівна</t>
  </si>
  <si>
    <t>бригадир производственной бригады* ((В-9)кулинарный цех)</t>
  </si>
  <si>
    <t>О-00023006</t>
  </si>
  <si>
    <t>Гаращенко Ірина Олександрівна</t>
  </si>
  <si>
    <t>бригадир производственной бригады ((В-9)кулинарный цех)</t>
  </si>
  <si>
    <t>повар 5 разряда ((В-9)кулинарный цех)</t>
  </si>
  <si>
    <t>О-00025126</t>
  </si>
  <si>
    <t>Калікіна Ольга Володимирівна</t>
  </si>
  <si>
    <t>О-00022998</t>
  </si>
  <si>
    <t>Лошкарьова Алла Антонівна</t>
  </si>
  <si>
    <t>повар 4 разряда ((В-9)кулинарный цех)</t>
  </si>
  <si>
    <t>О-00023021</t>
  </si>
  <si>
    <t>Підченко Наталія Олексіївна</t>
  </si>
  <si>
    <t>О-00023031</t>
  </si>
  <si>
    <t>Плахотнік Юлія Володимирівна</t>
  </si>
  <si>
    <t>О-00030369</t>
  </si>
  <si>
    <t>Применко Ірина Іванівна</t>
  </si>
  <si>
    <t>ОМ-0000883</t>
  </si>
  <si>
    <t>Присталенко Тетяна Олександрівна</t>
  </si>
  <si>
    <t>продавец продовольственных товаров 2 категории ((В-9)кулинарный цех)</t>
  </si>
  <si>
    <t>О-00022967</t>
  </si>
  <si>
    <t>Рудь Людмила Сергіївна</t>
  </si>
  <si>
    <t>О-00022985</t>
  </si>
  <si>
    <t>Сазонова Олена Вікторівна</t>
  </si>
  <si>
    <t>продавец продовольственных товаров 1 категории ((В-9)кулинарный цех)</t>
  </si>
  <si>
    <t>О-00028422</t>
  </si>
  <si>
    <t>Собіщакова Інна Анатоліївна</t>
  </si>
  <si>
    <t>продавец продовольственных товаров 3 категории ((В-9)кулинарный цех)</t>
  </si>
  <si>
    <t>О-00024869</t>
  </si>
  <si>
    <t>Тарабукіна Анна Сергіївна</t>
  </si>
  <si>
    <t>12.03.2015</t>
  </si>
  <si>
    <t>О-00023056</t>
  </si>
  <si>
    <t>Ткаченко Iнна Володимирiвна</t>
  </si>
  <si>
    <t>О-00030397</t>
  </si>
  <si>
    <t>Третяк Вікторія Вікторівна</t>
  </si>
  <si>
    <t>О-00023067</t>
  </si>
  <si>
    <t>Циб Ольга Юріївна</t>
  </si>
  <si>
    <t>О-00024898</t>
  </si>
  <si>
    <t>Шевцова Анна Іванівна</t>
  </si>
  <si>
    <t>(В-9)молочный отдел</t>
  </si>
  <si>
    <t>О-00027546</t>
  </si>
  <si>
    <t>Локтіонова Анастасія Валеріївна</t>
  </si>
  <si>
    <t>продавец продовольственных товаров ((В-9)молочный отдел)</t>
  </si>
  <si>
    <t>О-00029399</t>
  </si>
  <si>
    <t>Павленко Любов Геннадіївна</t>
  </si>
  <si>
    <t>ОМ-0001213</t>
  </si>
  <si>
    <t>Хроменкова Марія Олександрівна</t>
  </si>
  <si>
    <t>продавец продовольственных товаров 2 категории ((В-9)молочный отдел)</t>
  </si>
  <si>
    <t>(В-9)овощной отдел</t>
  </si>
  <si>
    <t>О-00028839</t>
  </si>
  <si>
    <t>Висоцька Галина Іванівна</t>
  </si>
  <si>
    <t>продавец продовольственных товаров ((В-9)овощной отдел)</t>
  </si>
  <si>
    <t>21.03.2016</t>
  </si>
  <si>
    <t>О-00023039</t>
  </si>
  <si>
    <t>Гузікова Олена Кімівна</t>
  </si>
  <si>
    <t>продавец продовольственных товаров 2 категории ((В-9)овощной отдел)</t>
  </si>
  <si>
    <t>О-00024685</t>
  </si>
  <si>
    <t>Пінчук Ірина Сергіївна</t>
  </si>
  <si>
    <t>бригадир продавцов продовольственных товаров 3 категории ((В-9)овощной отдел)</t>
  </si>
  <si>
    <t>О-00022961</t>
  </si>
  <si>
    <t>Руденко Олена Олександрівна</t>
  </si>
  <si>
    <t>О-00030400</t>
  </si>
  <si>
    <t>Шкатула Олександр Сергійович</t>
  </si>
  <si>
    <t>(В-9)отдел безопасности</t>
  </si>
  <si>
    <t>заместитель начальника отдела ((В-9)отдел безопасности)</t>
  </si>
  <si>
    <t>охоронник ((В-9)отдел безопасности)</t>
  </si>
  <si>
    <t>ОМ-0000726</t>
  </si>
  <si>
    <t>Дудник Юрій Михайлович</t>
  </si>
  <si>
    <t>инспектор ((В-9)отдел безопасности)</t>
  </si>
  <si>
    <t>О-00031774</t>
  </si>
  <si>
    <t>младший инспектор ((В-9)отдел безопасности)</t>
  </si>
  <si>
    <t>О-00026511</t>
  </si>
  <si>
    <t>Кривошея Ольга Василівна</t>
  </si>
  <si>
    <t>ОМ-0002480</t>
  </si>
  <si>
    <t>Мацуняк Михайло Владиславович</t>
  </si>
  <si>
    <t>ОМ-0000349</t>
  </si>
  <si>
    <t>Оксеверчук Микола Валерійович</t>
  </si>
  <si>
    <t>начальник отдела ((В-9)отдел безопасности)</t>
  </si>
  <si>
    <t>О-00032156</t>
  </si>
  <si>
    <t>Шаколін Валерій Олександрович</t>
  </si>
  <si>
    <t>(В-9)отдел гастрономии</t>
  </si>
  <si>
    <t>О-00032072</t>
  </si>
  <si>
    <t>Кривцун Любов Дмитрівна</t>
  </si>
  <si>
    <t>продавец продовольственных товаров 1 категории ((В-9)отдел гастрономии)</t>
  </si>
  <si>
    <t>О-00030604</t>
  </si>
  <si>
    <t>Лущан Тимур Федорович</t>
  </si>
  <si>
    <t>продавец продовольственных товаров 2 категории ((В-9)отдел гастрономии)</t>
  </si>
  <si>
    <t>О-00023442</t>
  </si>
  <si>
    <t>Олейник (Заяріна) Олександра Віталіївна</t>
  </si>
  <si>
    <t>О-00023007</t>
  </si>
  <si>
    <t>Смерека Світлана Олександрівна</t>
  </si>
  <si>
    <t>бригадир продавцов продовольственных товаров 1 категории ((В-9)отдел гастрономии)</t>
  </si>
  <si>
    <t>О-00028715</t>
  </si>
  <si>
    <t>Соломка Ганна Володимирівна</t>
  </si>
  <si>
    <t>продавец продовольственных товаров 3 категории ((В-9)отдел гастрономии)</t>
  </si>
  <si>
    <t>(В-9)отдел кондитерских изделий</t>
  </si>
  <si>
    <t>О-00023001</t>
  </si>
  <si>
    <t>Охріменко Анастасія Андріївна</t>
  </si>
  <si>
    <t>менеджер по сбыту ((В-9)отдел кондитерских изделий)</t>
  </si>
  <si>
    <t>ОМ-0000284</t>
  </si>
  <si>
    <t>Охріменко Єлизавета Вікторівна</t>
  </si>
  <si>
    <t>О-00025882</t>
  </si>
  <si>
    <t>Приходько Данило Олександрович</t>
  </si>
  <si>
    <t>О-00031332</t>
  </si>
  <si>
    <t>Семенихін Дмитро Олександрович</t>
  </si>
  <si>
    <t>продавец продовольственных товаров 2 категории ((В-9)отдел кондитерских изделий)</t>
  </si>
  <si>
    <t>ОМ-0000783</t>
  </si>
  <si>
    <t>Черненко Юлія Михайлівна</t>
  </si>
  <si>
    <t>(В-9)отдел напитков</t>
  </si>
  <si>
    <t>продавец продовольственных товаров 2 категории ((В-9)отдел напитков)</t>
  </si>
  <si>
    <t>ОМ-0003346</t>
  </si>
  <si>
    <t>Нестеренко Владислав Сергійович</t>
  </si>
  <si>
    <t>продавец продовольственных товаров 3 категории ((В-9)отдел напитков)</t>
  </si>
  <si>
    <t>(В-9)отдел непродовольственных товаров</t>
  </si>
  <si>
    <t>О-00029223</t>
  </si>
  <si>
    <t>Держирука Тетяна Олегівна</t>
  </si>
  <si>
    <t>бригадир продавцов непродовольственных товаров 3 категории ((В-9)отдел непродовольственных товаров)</t>
  </si>
  <si>
    <t>ОМ-0003551</t>
  </si>
  <si>
    <t>Маляр Людмила Володимирівна</t>
  </si>
  <si>
    <t>О-00022982</t>
  </si>
  <si>
    <t>Стеблянко Світлана Миколаївна</t>
  </si>
  <si>
    <t>(В-9)расчетно-кассовая зона</t>
  </si>
  <si>
    <t>О-00031562</t>
  </si>
  <si>
    <t>Авсюнова Тамара Іванівна</t>
  </si>
  <si>
    <t>кассир торгового зала ((В-9)расчетно-кассовая зона)</t>
  </si>
  <si>
    <t>ОМ-0003381</t>
  </si>
  <si>
    <t>Бадира Євген Вікторович</t>
  </si>
  <si>
    <t>О-00029902</t>
  </si>
  <si>
    <t>Бандура Андрій Вікторович</t>
  </si>
  <si>
    <t>ОМ-0002697</t>
  </si>
  <si>
    <t>Бойчук Дмитро Віталійович</t>
  </si>
  <si>
    <t>ОМ-0000277</t>
  </si>
  <si>
    <t>Вовченко Тетяна Юріївна</t>
  </si>
  <si>
    <t>ОМ-0001259</t>
  </si>
  <si>
    <t>Гнеуш Євгенія Євгеніївна</t>
  </si>
  <si>
    <t>старший кассир торгового зала ((В-9)расчетно-кассовая зона)</t>
  </si>
  <si>
    <t>ОМ-0001070</t>
  </si>
  <si>
    <t>Дмитришин Микола Григорович</t>
  </si>
  <si>
    <t>подсобный рабочий (сборщик тележек) ((В-9)расчетно-кассовая зона)</t>
  </si>
  <si>
    <t>О-00031527</t>
  </si>
  <si>
    <t>Дударь Андрій Сергійович</t>
  </si>
  <si>
    <t>О-00008131</t>
  </si>
  <si>
    <t>Дудіна Катерина Валеріївна</t>
  </si>
  <si>
    <t>03.06.2009</t>
  </si>
  <si>
    <t>О-00031568</t>
  </si>
  <si>
    <t>Дудник Валерій Михайлович</t>
  </si>
  <si>
    <t>О-00031465</t>
  </si>
  <si>
    <t>Жадан Аліна Ігорівна</t>
  </si>
  <si>
    <t>О-00023113</t>
  </si>
  <si>
    <t>Кібал Людмила Григорівна</t>
  </si>
  <si>
    <t>О-00025132</t>
  </si>
  <si>
    <t>Кондратюк Вікторія Вікторівна</t>
  </si>
  <si>
    <t>ОМ-0001405</t>
  </si>
  <si>
    <t>Кулага Марія Едуардівна</t>
  </si>
  <si>
    <t>О-00025135</t>
  </si>
  <si>
    <t>Лазько Євгенія Юріївна</t>
  </si>
  <si>
    <t>О-00023004</t>
  </si>
  <si>
    <t>Мала Тетяна Володимирівна</t>
  </si>
  <si>
    <t>О-00022969</t>
  </si>
  <si>
    <t>Малій Анастасія Сергіївна</t>
  </si>
  <si>
    <t>О-00029819</t>
  </si>
  <si>
    <t>Мандрика Тетяна Олександрівна</t>
  </si>
  <si>
    <t>О-00030374</t>
  </si>
  <si>
    <t>Михайлюк Дмитро Володимирович</t>
  </si>
  <si>
    <t>О-00032136</t>
  </si>
  <si>
    <t>Молодець Богдан Олександрович</t>
  </si>
  <si>
    <t>О-00023032</t>
  </si>
  <si>
    <t>Нетеса Галина Валентинівна</t>
  </si>
  <si>
    <t>ОМ-0000753</t>
  </si>
  <si>
    <t>Омельницький Даніл Євгенович</t>
  </si>
  <si>
    <t>О-00031584</t>
  </si>
  <si>
    <t>Павлишин Роман Валерійович</t>
  </si>
  <si>
    <t>ОМ-0002959</t>
  </si>
  <si>
    <t>Павлова Тетяна Петрівна</t>
  </si>
  <si>
    <t>О-00023026</t>
  </si>
  <si>
    <t>Піліпенко Вікторія Товітовна</t>
  </si>
  <si>
    <t>ОМ-0003504</t>
  </si>
  <si>
    <t>Сайчук Іван Михайлович</t>
  </si>
  <si>
    <t>О-00028537</t>
  </si>
  <si>
    <t>Силкова Катерина Олександрівна</t>
  </si>
  <si>
    <t>17.02.2016</t>
  </si>
  <si>
    <t>О-00031596</t>
  </si>
  <si>
    <t>Сідак Марія Дмитрівна</t>
  </si>
  <si>
    <t>О-00031590</t>
  </si>
  <si>
    <t>Сіненченко Наталя Миколаївна</t>
  </si>
  <si>
    <t>ОМ-0002616</t>
  </si>
  <si>
    <t>Суділовський Іван Олександрович</t>
  </si>
  <si>
    <t>ОМ-0003430</t>
  </si>
  <si>
    <t>Шевченко Дмитро Васильович</t>
  </si>
  <si>
    <t>(В-9)рыбный отдел</t>
  </si>
  <si>
    <t>ОМ-0001596</t>
  </si>
  <si>
    <t>Батуєв Вячеслав Вячеславович</t>
  </si>
  <si>
    <t>бригадир продавцов продовольственных товаров 3 категории ((В-9)рыбный отдел)</t>
  </si>
  <si>
    <t>О-00023062</t>
  </si>
  <si>
    <t>Жмур Оксана Олександрівна</t>
  </si>
  <si>
    <t>продавец продовольственных товаров 1 категории ((В-9)рыбный отдел)</t>
  </si>
  <si>
    <t>О-00032124</t>
  </si>
  <si>
    <t>Зеленіна Віта Григорівна</t>
  </si>
  <si>
    <t>О-00026246</t>
  </si>
  <si>
    <t>Левченко Дмитро Леонідович</t>
  </si>
  <si>
    <t>продавец продовольственных товаров 2 категории ((В-9)рыбный отдел)</t>
  </si>
  <si>
    <t>ОМ-0003380</t>
  </si>
  <si>
    <t>Маляр Віталій Володимирович</t>
  </si>
  <si>
    <t>О-00030330</t>
  </si>
  <si>
    <t>Никифоров Олександр Олегович</t>
  </si>
  <si>
    <t>О-00008035</t>
  </si>
  <si>
    <t>Хоруженко Ольга Вікторівна</t>
  </si>
  <si>
    <t>продавец продовольственных товаров 3 категории ((В-9)рыбный отдел)</t>
  </si>
  <si>
    <t>14.05.2009</t>
  </si>
  <si>
    <t>О-00028531</t>
  </si>
  <si>
    <t>Шевченко Валентина Анатоліївна</t>
  </si>
  <si>
    <t>(В-9)склад</t>
  </si>
  <si>
    <t>ОМ-0002601</t>
  </si>
  <si>
    <t>Багатіков Олексій Миколайович</t>
  </si>
  <si>
    <t>грузчик 2 категории ((В-9)склад)</t>
  </si>
  <si>
    <t>ОМ-0000719</t>
  </si>
  <si>
    <t>Банделюк Володимир Сергійович</t>
  </si>
  <si>
    <t>кладовщик по приему товара 2 категории ((В-9)склад)</t>
  </si>
  <si>
    <t>ОМ-0001325</t>
  </si>
  <si>
    <t>Вовченко Дмитро Валерійович</t>
  </si>
  <si>
    <t>кладовщик по приему товара 1 категории ((В-9)склад)</t>
  </si>
  <si>
    <t>ОМ-0002797</t>
  </si>
  <si>
    <t>Даніловський Ігор Миколайович</t>
  </si>
  <si>
    <t>ОМ-0002766</t>
  </si>
  <si>
    <t>Малахов Дмитро Володимирович</t>
  </si>
  <si>
    <t>заведующий складом 1 категории ((В-9)склад)</t>
  </si>
  <si>
    <t>О-00029492</t>
  </si>
  <si>
    <t>Цвіліна Світлана Валеріївна</t>
  </si>
  <si>
    <t>старший оператор по вводу данных 1 категории ((В-9)склад)</t>
  </si>
  <si>
    <t>О-00026649</t>
  </si>
  <si>
    <t>Шевченко Роман Віталійович</t>
  </si>
  <si>
    <t>Щербак Микола Миколайович</t>
  </si>
  <si>
    <t>(В-9)управление</t>
  </si>
  <si>
    <t>О-00029136</t>
  </si>
  <si>
    <t>менеджер по персоналу ((В-9)управление)</t>
  </si>
  <si>
    <t>О-00023120</t>
  </si>
  <si>
    <t>Копильченко Олена Іванівна</t>
  </si>
  <si>
    <t>помощник инспектора по инвентаризации 1 категории ((В-9)управление)</t>
  </si>
  <si>
    <t>О-00019289</t>
  </si>
  <si>
    <t>Мирошниченко Наталія Володимирівна</t>
  </si>
  <si>
    <t>О-00013811</t>
  </si>
  <si>
    <t>Морозова Світлана Валентинівна</t>
  </si>
  <si>
    <t>О-00025336</t>
  </si>
  <si>
    <t>Невмержицька Марія Олександрівна</t>
  </si>
  <si>
    <t>инспектор по инвентаризации 1 категории ((В-9)управление)</t>
  </si>
  <si>
    <t>О-00022966</t>
  </si>
  <si>
    <t>Орленко Валерія Лаймутисівна</t>
  </si>
  <si>
    <t>инспектор по инвентаризации ((В-9)управление)</t>
  </si>
  <si>
    <t>О-00030047</t>
  </si>
  <si>
    <t>Федоров Микола Андрійович</t>
  </si>
  <si>
    <t>главный инженер ((В-9)управление)</t>
  </si>
  <si>
    <t>(В-9)цех по выпечке хлебобулочных изделий</t>
  </si>
  <si>
    <t>О-00025115</t>
  </si>
  <si>
    <t>Аверіна Людмила Юліанівна</t>
  </si>
  <si>
    <t>продавец продовольственных товаров ((В-9)цех по выпечке хлебобулочных изделий)</t>
  </si>
  <si>
    <t>пекарь 4 разряда ((В-9)цех по выпечке хлебобулочных изделий)</t>
  </si>
  <si>
    <t>О-00023094</t>
  </si>
  <si>
    <t>Біленко Олена Володимирівна</t>
  </si>
  <si>
    <t>О-00023003</t>
  </si>
  <si>
    <t>Газієва Олена Іванівна</t>
  </si>
  <si>
    <t>пекарь 6 разряда* ((В-9)цех по выпечке хлебобулочных изделий)</t>
  </si>
  <si>
    <t>О-00024616</t>
  </si>
  <si>
    <t>Галушка Ольга Вікторівна</t>
  </si>
  <si>
    <t>продавец продовольственных товаров 2 категории ((В-9)цех по выпечке хлебобулочных изделий)</t>
  </si>
  <si>
    <t>О-00024965</t>
  </si>
  <si>
    <t>Денискін Василь Юрійович</t>
  </si>
  <si>
    <t>О-00026562</t>
  </si>
  <si>
    <t>Джумалієва Мерзіє Нусратівна</t>
  </si>
  <si>
    <t>О-00018331</t>
  </si>
  <si>
    <t>Довженко Артур Анатолійович</t>
  </si>
  <si>
    <t>29.10.2013</t>
  </si>
  <si>
    <t>О-00032258</t>
  </si>
  <si>
    <t>Козак Леся Георгїівна</t>
  </si>
  <si>
    <t>О-00028923</t>
  </si>
  <si>
    <t>Новікова Клавдія Василівна</t>
  </si>
  <si>
    <t>О-00023037</t>
  </si>
  <si>
    <t>Олєйніков Антон Георгійович</t>
  </si>
  <si>
    <t>О-00023005</t>
  </si>
  <si>
    <t>Сук Костянтин Андрійович</t>
  </si>
  <si>
    <t>О-00024913</t>
  </si>
  <si>
    <t>Турбал Станіслав Вікторович</t>
  </si>
  <si>
    <t>О-00023057</t>
  </si>
  <si>
    <t>Харченко Оксана Володимирівна</t>
  </si>
  <si>
    <t>О-00030600</t>
  </si>
  <si>
    <t>Шокотько Ольга Іванівна</t>
  </si>
  <si>
    <t>продавец продовольственных товаров 1 категории ((В-9)цех по выпечке хлебобулочных изделий)</t>
  </si>
  <si>
    <t>(В-9)цех по переработке мяса</t>
  </si>
  <si>
    <t>О-00023099</t>
  </si>
  <si>
    <t>Борисюк Галина Михайлівна</t>
  </si>
  <si>
    <t>О-00022965</t>
  </si>
  <si>
    <t>Волошановська Олена Вікторівна</t>
  </si>
  <si>
    <t>повар 4 разряда* ((В-9)цех по переработке мяса)</t>
  </si>
  <si>
    <t>О-00022997</t>
  </si>
  <si>
    <t>Лобань Лариса Миколаївна</t>
  </si>
  <si>
    <t>О-00023093</t>
  </si>
  <si>
    <t>Лошанюк Наталія Василівна</t>
  </si>
  <si>
    <t>повар 4 разряда ((В-9)цех по переработке мяса)</t>
  </si>
  <si>
    <t>О-00026872</t>
  </si>
  <si>
    <t>Олешко Костянтин Владиславович</t>
  </si>
  <si>
    <t>обвальщик мяса мастер-класс 1 категории ((В-9)цех по переработке мяса)</t>
  </si>
  <si>
    <t>О-00029052</t>
  </si>
  <si>
    <t>Рублівський Ігор Володимирович</t>
  </si>
  <si>
    <t>обвальщик мяса мастер-класс 2 категории ((В-9)цех по переработке мяса)</t>
  </si>
  <si>
    <t>ОМ-0001813</t>
  </si>
  <si>
    <t>Слишко Денис Юрійович</t>
  </si>
  <si>
    <t>продавец продовольственных товаров 3 категории ((В-9)цех по переработке мяса)</t>
  </si>
  <si>
    <t>О-00023061</t>
  </si>
  <si>
    <t>Хоменко Олена Анатоліївна</t>
  </si>
  <si>
    <t>О-00030868</t>
  </si>
  <si>
    <t>Бондаренко Катерина Романівна</t>
  </si>
  <si>
    <t>ОМ-0000773</t>
  </si>
  <si>
    <t>Мадатян Майрануш Манвелівна</t>
  </si>
  <si>
    <t>О-00021414</t>
  </si>
  <si>
    <t>Ющенко Микола Петрович</t>
  </si>
  <si>
    <t>(КО) управление</t>
  </si>
  <si>
    <t>О-00024072</t>
  </si>
  <si>
    <t>Коршик Анжеліка Вікторівна</t>
  </si>
  <si>
    <t>заместитель управляющего магазином(скоропорт) ((КО)управление)</t>
  </si>
  <si>
    <t>О-00009387</t>
  </si>
  <si>
    <t>Борсук Анатолій Миколайович</t>
  </si>
  <si>
    <t>12.03.2010</t>
  </si>
  <si>
    <t>(Планета) кулинарный цех</t>
  </si>
  <si>
    <t>О-00010720</t>
  </si>
  <si>
    <t>Дацій Наталія Вікторівна</t>
  </si>
  <si>
    <t>повар 5 разряда* ((Планета) кулинарный цех)</t>
  </si>
  <si>
    <t>16.02.2011</t>
  </si>
  <si>
    <t>О-00010711</t>
  </si>
  <si>
    <t>Забрудська Тетяна Анатоліївна</t>
  </si>
  <si>
    <t>О-00010733</t>
  </si>
  <si>
    <t>Колісник Наталія Григорівна</t>
  </si>
  <si>
    <t>18.02.2011</t>
  </si>
  <si>
    <t>О-00010719</t>
  </si>
  <si>
    <t>Колпакова Тетяна Володимирівна</t>
  </si>
  <si>
    <t>повар 4 разряда ((Планета) кулинарный цех)</t>
  </si>
  <si>
    <t>О-00010919</t>
  </si>
  <si>
    <t>Павлова Лілія Володимирівна</t>
  </si>
  <si>
    <t>О-00018440</t>
  </si>
  <si>
    <t>Павловська Лариса Миколаївна</t>
  </si>
  <si>
    <t>(Планета) расчетно-кассовая зона</t>
  </si>
  <si>
    <t>О-00025570</t>
  </si>
  <si>
    <t>Духно Альона Анатоліївна</t>
  </si>
  <si>
    <t>продавец-консультант ((Планета) расчетно-кассовая зона)</t>
  </si>
  <si>
    <t>О-00010710</t>
  </si>
  <si>
    <t>Єрохіна Тетяна Олександрівна</t>
  </si>
  <si>
    <t>О-00019233</t>
  </si>
  <si>
    <t>Кучугурна Крестина Володимирівна</t>
  </si>
  <si>
    <t>О-00017983</t>
  </si>
  <si>
    <t>Осаула Анна Валеріївна</t>
  </si>
  <si>
    <t>администратор торгового зала ((Планета) расчетно-кассовая зона)</t>
  </si>
  <si>
    <t>О-00012966</t>
  </si>
  <si>
    <t>Пасенко Ірина Миколаївна</t>
  </si>
  <si>
    <t>О-00019101</t>
  </si>
  <si>
    <t>Пеховська Ірина Михайлівна</t>
  </si>
  <si>
    <t>О-00022038</t>
  </si>
  <si>
    <t>Фадєєва Олена Іванівна</t>
  </si>
  <si>
    <t>(Планета) склад</t>
  </si>
  <si>
    <t>О-00024448</t>
  </si>
  <si>
    <t>Ричок Олександр Сергійович</t>
  </si>
  <si>
    <t>кладовщик по приему товара 1 категории ((Планета) склад)</t>
  </si>
  <si>
    <t>(Планета) торговый зал</t>
  </si>
  <si>
    <t>ОМ-0000894</t>
  </si>
  <si>
    <t>Березовська Ольга Григорівна</t>
  </si>
  <si>
    <t>продавец продовольственных товаров 2 категории ((Планета) торговый зал)</t>
  </si>
  <si>
    <t>(Планета) управление</t>
  </si>
  <si>
    <t>О-00014323</t>
  </si>
  <si>
    <t>Губенко Вікторія Михайлівна</t>
  </si>
  <si>
    <t>(Планета) хозяйственная часть</t>
  </si>
  <si>
    <t>ОМ-0000516</t>
  </si>
  <si>
    <t>Шоруб Лариса Анатоліївна</t>
  </si>
  <si>
    <t>уборщик служебных помещений ((Планета) хозяйственная часть)</t>
  </si>
  <si>
    <t>Пилипенко Ілля Геннадійович</t>
  </si>
  <si>
    <t>26.01.2018</t>
  </si>
  <si>
    <t>Марченко Дмитро Геннадійович</t>
  </si>
  <si>
    <t>Ситник Владислав Сергійович</t>
  </si>
  <si>
    <t>Дейнега Данило Сергійович</t>
  </si>
  <si>
    <t>Бондаренко Вікторія Вікторівна</t>
  </si>
  <si>
    <t>Лисицина Марія Вячеславівна</t>
  </si>
  <si>
    <t>Трачук Анастасія Сергіївна</t>
  </si>
  <si>
    <t>Світенко Михайло Геннадійович</t>
  </si>
  <si>
    <t>Бондарь Дмитро Анатолійович</t>
  </si>
  <si>
    <t>Квачова Дар'я Юріївна</t>
  </si>
  <si>
    <t>Світа Аліна Олегівна</t>
  </si>
  <si>
    <t>Ахова Дар'я Володимирівна</t>
  </si>
  <si>
    <t>Ізотова Анастасія Валеріївна</t>
  </si>
  <si>
    <t>Кобзар Крістіна Миколаївна</t>
  </si>
  <si>
    <t>Тяпкіна Єлизавета Володимирівна</t>
  </si>
  <si>
    <t>Харченко Вероніка Романівна</t>
  </si>
  <si>
    <t>Краслянська Ірина Йосипівна</t>
  </si>
  <si>
    <t>ОМ-0004032</t>
  </si>
  <si>
    <t>Омельченко Вікторія Євгеніївна</t>
  </si>
  <si>
    <t>ОМ-0005411</t>
  </si>
  <si>
    <t>Нестерова Тетяна Володимирівна</t>
  </si>
  <si>
    <t>ОМ-0005169</t>
  </si>
  <si>
    <t>Налапко Людмила Олексіївна</t>
  </si>
  <si>
    <t>ОМ-0003870</t>
  </si>
  <si>
    <t>ОМ-0005793</t>
  </si>
  <si>
    <t>Меметова Ельвіра Османівна</t>
  </si>
  <si>
    <t>ОМ-0005598</t>
  </si>
  <si>
    <t>Школьний Вадим Олександрович</t>
  </si>
  <si>
    <t>ОМ-0004387</t>
  </si>
  <si>
    <t>Чорний Дмитро Сергійович</t>
  </si>
  <si>
    <t>ОМ-0005720</t>
  </si>
  <si>
    <t>Поліщук Владислав Андрійович</t>
  </si>
  <si>
    <t>ОМ-0005491</t>
  </si>
  <si>
    <t>Ніколенко Максим Олегович</t>
  </si>
  <si>
    <t>ОМ-0005495</t>
  </si>
  <si>
    <t>Макаренко Антон Олександрович</t>
  </si>
  <si>
    <t>ОМ-0005494</t>
  </si>
  <si>
    <t>Котловець Іван Сергійович</t>
  </si>
  <si>
    <t>ОМ-0005651</t>
  </si>
  <si>
    <t xml:space="preserve">Головін Дмитро Сергійович </t>
  </si>
  <si>
    <t>ОМ-0003962</t>
  </si>
  <si>
    <t>Біда Олександр Сергійович</t>
  </si>
  <si>
    <t>ОМ-0005652</t>
  </si>
  <si>
    <t>Андросова Тетяна Георгіївна</t>
  </si>
  <si>
    <t>ОМ-0005407</t>
  </si>
  <si>
    <t>Каракаш Ірина Леонідівна</t>
  </si>
  <si>
    <t>ОМ-0004230</t>
  </si>
  <si>
    <t>Каменович Анастасія Геннадіївна</t>
  </si>
  <si>
    <t>ОМ-0005489</t>
  </si>
  <si>
    <t>Перцова Оксана Олександрівна</t>
  </si>
  <si>
    <t>ОМ-0004593</t>
  </si>
  <si>
    <t>Кузьмінова Тетяна Миколаївна</t>
  </si>
  <si>
    <t>ОМ-0003644</t>
  </si>
  <si>
    <t>Ілюшенко Дмитро Євгенович</t>
  </si>
  <si>
    <t>ОМ-0004222</t>
  </si>
  <si>
    <t>Евель Катерина Олегівна</t>
  </si>
  <si>
    <t>ОМ-0004712</t>
  </si>
  <si>
    <t>Ткаченко Дмитро Володимирович</t>
  </si>
  <si>
    <t>ОМ-0005474</t>
  </si>
  <si>
    <t>Ландар Костянтин Григорович</t>
  </si>
  <si>
    <t>ОМ-0003918</t>
  </si>
  <si>
    <t>Архипов Артем Дмитрович</t>
  </si>
  <si>
    <t>ОМ-0005052</t>
  </si>
  <si>
    <t>Шульга Тарас Сергійович</t>
  </si>
  <si>
    <t>ОМ-0004902</t>
  </si>
  <si>
    <t>Весніна (Дужак) Лариса Федорівна</t>
  </si>
  <si>
    <t>Авдєєнко Юлія Миколаївна</t>
  </si>
  <si>
    <t>ОМ-0005281</t>
  </si>
  <si>
    <t>Агапова (Гаврилова) Анна Сергіївна</t>
  </si>
  <si>
    <t>Дубранов Ігор Леонідович</t>
  </si>
  <si>
    <t>ОМ-0005154</t>
  </si>
  <si>
    <t>СЕРДЮК ЄВГЕНІЙ СТАНІСЛАВОВИЧ</t>
  </si>
  <si>
    <t>ОМ-0005595</t>
  </si>
  <si>
    <t>Шевцов Олександр Вячеславович</t>
  </si>
  <si>
    <t>ОМ-0005560</t>
  </si>
  <si>
    <t>Шаховська Дар`я Олексіївна</t>
  </si>
  <si>
    <t>ОМ-0004904</t>
  </si>
  <si>
    <t>Пінчук Руслана Сергіївна</t>
  </si>
  <si>
    <t>ОМ-0004576</t>
  </si>
  <si>
    <t>Піддубцева Олена Дмитрівна</t>
  </si>
  <si>
    <t>ОМ-0004499</t>
  </si>
  <si>
    <t>Кудимов Віталій Дмитрович</t>
  </si>
  <si>
    <t>ОМ-0004797</t>
  </si>
  <si>
    <t>Кісельов Дмитро Васильович</t>
  </si>
  <si>
    <t>ОМ-0004063</t>
  </si>
  <si>
    <t>Дробот Анастасія Олександрівна</t>
  </si>
  <si>
    <t>ОМ-0004280</t>
  </si>
  <si>
    <t>Малишко Артур Володимирович</t>
  </si>
  <si>
    <t>ОМ-0004926</t>
  </si>
  <si>
    <t>Захаров Максим Борисович</t>
  </si>
  <si>
    <t>ОМ-0004653</t>
  </si>
  <si>
    <t>Лісовий Олексій Вікторович</t>
  </si>
  <si>
    <t>ОМ-0005367</t>
  </si>
  <si>
    <t>Іванченко Петро Андрійович</t>
  </si>
  <si>
    <t>ОМ-0003983</t>
  </si>
  <si>
    <t>Великород Павло Юрійович</t>
  </si>
  <si>
    <t>ОМ-0003842</t>
  </si>
  <si>
    <t>Роздобудько Володимир Вікторович</t>
  </si>
  <si>
    <t>ОМ-0004800</t>
  </si>
  <si>
    <t>Несправа Костянтин Миколайович</t>
  </si>
  <si>
    <t>ОМ-0005214</t>
  </si>
  <si>
    <t>Шиш Віра Костянтинівна</t>
  </si>
  <si>
    <t>ОМ-0004346</t>
  </si>
  <si>
    <t>Пономаренко Валерія Сергіївна</t>
  </si>
  <si>
    <t>ОМ-0003909</t>
  </si>
  <si>
    <t>Первій Олена Олександрівна</t>
  </si>
  <si>
    <t>ОМ-0005725</t>
  </si>
  <si>
    <t>Носова  Наталя Миколаївна</t>
  </si>
  <si>
    <t>ОМ-0005735</t>
  </si>
  <si>
    <t>МІСЮРА ЛЮБОВ ГРИГОРІВНА</t>
  </si>
  <si>
    <t>ОМ-0004975</t>
  </si>
  <si>
    <t>Мілютіна Альона Родіонівна</t>
  </si>
  <si>
    <t>ОМ-0004824</t>
  </si>
  <si>
    <t>Мартиненко Ірина Вікторівна</t>
  </si>
  <si>
    <t>ОМ-0005447</t>
  </si>
  <si>
    <t>Мажарова Ганна Іванівна</t>
  </si>
  <si>
    <t>ОМ-0005246</t>
  </si>
  <si>
    <t>Кравченко Людмила Володимирівна</t>
  </si>
  <si>
    <t>ОМ-0004016</t>
  </si>
  <si>
    <t>Дорофєєва Альона Олександрівна</t>
  </si>
  <si>
    <t>ОМ-0003890</t>
  </si>
  <si>
    <t>Біліченко Сергій Володимирович</t>
  </si>
  <si>
    <t>ОМ-0005174</t>
  </si>
  <si>
    <t>Садовой Костянтин Костянтинович</t>
  </si>
  <si>
    <t>ОМ-0004376</t>
  </si>
  <si>
    <t>Лубко Анна Іванівна</t>
  </si>
  <si>
    <t>ОМ-0005419</t>
  </si>
  <si>
    <t>Дихтяр Наталія Анатоліївна</t>
  </si>
  <si>
    <t>ОМ-0004375</t>
  </si>
  <si>
    <t>Бокова Віта Василівна</t>
  </si>
  <si>
    <t>ОМ-0003893</t>
  </si>
  <si>
    <t>Байдуж Яна Геннадіївна</t>
  </si>
  <si>
    <t>ОМ-0003664</t>
  </si>
  <si>
    <t>Топалова Надія Сергіївна</t>
  </si>
  <si>
    <t>ОМ-0003933</t>
  </si>
  <si>
    <t>ОМ-0004843</t>
  </si>
  <si>
    <t>Бублій Олександра Миколаївна</t>
  </si>
  <si>
    <t>Харченко Антоніна Іванівна</t>
  </si>
  <si>
    <t>ОМ-0005366</t>
  </si>
  <si>
    <t>Соломка Людмила Василівна</t>
  </si>
  <si>
    <t>ОМ-0005813</t>
  </si>
  <si>
    <t>Портоненко Руслан Станіславович</t>
  </si>
  <si>
    <t>ОМ-0004622</t>
  </si>
  <si>
    <t>Логачов Володимир Михайлович</t>
  </si>
  <si>
    <t>ОМ-0004424</t>
  </si>
  <si>
    <t>Гулько Максим Миколайович</t>
  </si>
  <si>
    <t>ОМ-0005356</t>
  </si>
  <si>
    <t>Баландіна Наталія Євгенівна</t>
  </si>
  <si>
    <t>ОМ-0005353</t>
  </si>
  <si>
    <t>Чабаненко Ігор Олександрович</t>
  </si>
  <si>
    <t>ОМ-0005211</t>
  </si>
  <si>
    <t>Сомик Альона Сергіївна</t>
  </si>
  <si>
    <t>ОМ-0004467</t>
  </si>
  <si>
    <t>Костіна Людмила Олександрівна</t>
  </si>
  <si>
    <t>ОМ-0005218</t>
  </si>
  <si>
    <t>Ботнару Євгеній Олегович</t>
  </si>
  <si>
    <t>ОМ-0004852</t>
  </si>
  <si>
    <t>Рєбікова Анжеліка Андріївна</t>
  </si>
  <si>
    <t>ОМ-0004667</t>
  </si>
  <si>
    <t>Полтавець Оксана Сергіївна</t>
  </si>
  <si>
    <t>ОМ-0005404</t>
  </si>
  <si>
    <t>Оліщук Ганна Олександрівна</t>
  </si>
  <si>
    <t>ОМ-0004907</t>
  </si>
  <si>
    <t xml:space="preserve">Мякошина Олена Василівна </t>
  </si>
  <si>
    <t>ОМ-0004118</t>
  </si>
  <si>
    <t>Манохіна Наталя Олександрівна</t>
  </si>
  <si>
    <t>ОМ-0005185</t>
  </si>
  <si>
    <t>Брага Любов Борисівна</t>
  </si>
  <si>
    <t>ОМ-0004122</t>
  </si>
  <si>
    <t>Александрова Вікторія Анатоліївна</t>
  </si>
  <si>
    <t>ОМ-0003654</t>
  </si>
  <si>
    <t>Янченко Артем Олександрович</t>
  </si>
  <si>
    <t>ОМ-0005061</t>
  </si>
  <si>
    <t>Марусенко Олег Леонідович</t>
  </si>
  <si>
    <t>ОМ-0004678</t>
  </si>
  <si>
    <t>Кошеленко Віктор Петрович</t>
  </si>
  <si>
    <t>ОМ-0005339</t>
  </si>
  <si>
    <t>Вахновський Сергій Омелянович</t>
  </si>
  <si>
    <t>ОМ-0005669</t>
  </si>
  <si>
    <t>Бойченко Ганна Петрівна</t>
  </si>
  <si>
    <t>ОМ-0003663</t>
  </si>
  <si>
    <t>Сущенко Анастасія Сергіївна</t>
  </si>
  <si>
    <t>ОМ-0004602</t>
  </si>
  <si>
    <t>Ревта Ірина Петрівна</t>
  </si>
  <si>
    <t>ОМ-0005223</t>
  </si>
  <si>
    <t>Михеєнко Вікторія Віталіївна</t>
  </si>
  <si>
    <t>ОМ-0004079</t>
  </si>
  <si>
    <t>Гога Альона Сергіївна</t>
  </si>
  <si>
    <t>ОМ-0004798</t>
  </si>
  <si>
    <t>Бурлаченко Олена Михайлівна</t>
  </si>
  <si>
    <t>ОМ-0005222</t>
  </si>
  <si>
    <t>Яхязаде Людмила Миколаївна</t>
  </si>
  <si>
    <t>ОМ-0005675</t>
  </si>
  <si>
    <t>Сандецька Наталя Олександрівна</t>
  </si>
  <si>
    <t>ОМ-0005520</t>
  </si>
  <si>
    <t>Чаплигін Євген Григорович</t>
  </si>
  <si>
    <t>ОМ-0005383</t>
  </si>
  <si>
    <t>Кутафін Олександр Сергійович</t>
  </si>
  <si>
    <t>ОМ-0005300</t>
  </si>
  <si>
    <t>Карнаух Ігор Олександрович</t>
  </si>
  <si>
    <t>ОМ-0005330</t>
  </si>
  <si>
    <t>Усачова Ольга Миколаївна</t>
  </si>
  <si>
    <t>ОМ-0004917</t>
  </si>
  <si>
    <t>Старченко Вікторія Сергіївна</t>
  </si>
  <si>
    <t>ОМ-0005179</t>
  </si>
  <si>
    <t>Гайтан Альона Сергіївна</t>
  </si>
  <si>
    <t>ОМ-0004352</t>
  </si>
  <si>
    <t>Волков Вадим Олександрович</t>
  </si>
  <si>
    <t>ОМ-0005221</t>
  </si>
  <si>
    <t>Прозоря Антон Сергійович</t>
  </si>
  <si>
    <t>ОМ-0005206</t>
  </si>
  <si>
    <t>Матвієнко Микола Олександрович</t>
  </si>
  <si>
    <t>ОМ-0005196</t>
  </si>
  <si>
    <t>(В-6) цех по переработке мяса</t>
  </si>
  <si>
    <t>Мамедова Зарина Вагіф кизи</t>
  </si>
  <si>
    <t>ОМ-0005655</t>
  </si>
  <si>
    <t>Качан Людмила Віталіївна</t>
  </si>
  <si>
    <t>ОМ-0005483</t>
  </si>
  <si>
    <t>Кахович Олександра Петрівна</t>
  </si>
  <si>
    <t>ОМ-0004520</t>
  </si>
  <si>
    <t>Іваненко Яна Володимирівна</t>
  </si>
  <si>
    <t>ОМ-0004957</t>
  </si>
  <si>
    <t>Зінченко Людмила Володимирівна</t>
  </si>
  <si>
    <t>ОМ-0004837</t>
  </si>
  <si>
    <t>ОМ-0005087</t>
  </si>
  <si>
    <t>Грибан Валентина Іванівна</t>
  </si>
  <si>
    <t>ОМ-0004297</t>
  </si>
  <si>
    <t>Власенко Станіслав Олегович</t>
  </si>
  <si>
    <t>ОМ-0005216</t>
  </si>
  <si>
    <t>Ткаченко Тетяна Федорівна</t>
  </si>
  <si>
    <t>ОМ-0004109</t>
  </si>
  <si>
    <t>Кравцова Лариса Іванівна</t>
  </si>
  <si>
    <t>ОМ-0005104</t>
  </si>
  <si>
    <t>Рудь Богдан Олександрович</t>
  </si>
  <si>
    <t>ОМ-0003827</t>
  </si>
  <si>
    <t>ОМ-0005512</t>
  </si>
  <si>
    <t>Губа Сергій Олегович</t>
  </si>
  <si>
    <t>ОМ-0004558</t>
  </si>
  <si>
    <t>Троценко Катерина Олександрівна</t>
  </si>
  <si>
    <t>ОМ-0005797</t>
  </si>
  <si>
    <t>Янчій Наталія Володимирівна</t>
  </si>
  <si>
    <t>ОМ-0005688</t>
  </si>
  <si>
    <t>ОМ-0005682</t>
  </si>
  <si>
    <t>Самошост Анастасія Валеріївна</t>
  </si>
  <si>
    <t>ОМ-0003985</t>
  </si>
  <si>
    <t>Решетило Олена Юріївна</t>
  </si>
  <si>
    <t>ОМ-0005277</t>
  </si>
  <si>
    <t>Полохач Єлизавета Леонідівна</t>
  </si>
  <si>
    <t>ОМ-0004159</t>
  </si>
  <si>
    <t>ПИЛИПЕНКО ЄВГЕНІЙ ОЛЕКСАНДРОВИЧ</t>
  </si>
  <si>
    <t>ОМ-0005760</t>
  </si>
  <si>
    <t>Костогриз Яна Миколаївна</t>
  </si>
  <si>
    <t>ОМ-0005421</t>
  </si>
  <si>
    <t>Єфімова Анастасія Василівна</t>
  </si>
  <si>
    <t>ОМ-0005643</t>
  </si>
  <si>
    <t>Бондаренко Юлія Юріївна</t>
  </si>
  <si>
    <t>ОМ-0003796</t>
  </si>
  <si>
    <t>БЕРЕЗНЯК ТЕТЯНА АРКАДІЇВНА</t>
  </si>
  <si>
    <t>ОМ-0005354</t>
  </si>
  <si>
    <t>Азарова Катерина Володимирівна</t>
  </si>
  <si>
    <t>ОМ-0005535</t>
  </si>
  <si>
    <t>Маковицька Наталія Валеріївна</t>
  </si>
  <si>
    <t>ОМ-0004471</t>
  </si>
  <si>
    <t>Тер-Ісаєв Фелікс Романович</t>
  </si>
  <si>
    <t>ОМ-0005387</t>
  </si>
  <si>
    <t>Серга Ігор Іванович</t>
  </si>
  <si>
    <t>ОМ-0005635</t>
  </si>
  <si>
    <t>Мормуль Антон Григорович</t>
  </si>
  <si>
    <t>ОМ-0004813</t>
  </si>
  <si>
    <t>Кібець Олексій Володимирович</t>
  </si>
  <si>
    <t>ОМ-0004355</t>
  </si>
  <si>
    <t>Шинкаренко Ольга Вікторівна</t>
  </si>
  <si>
    <t>ОМ-0003915</t>
  </si>
  <si>
    <t>Свита Оксана Валентинівна</t>
  </si>
  <si>
    <t>ОМ-0005646</t>
  </si>
  <si>
    <t>Надтока Катерина Миколаївна</t>
  </si>
  <si>
    <t>ОМ-0005650</t>
  </si>
  <si>
    <t>Кошлатенко Ельвіра Вікторівна</t>
  </si>
  <si>
    <t>ОМ-0003932</t>
  </si>
  <si>
    <t>Бідняк Юрій Анатолійович</t>
  </si>
  <si>
    <t>ОМ-0004278</t>
  </si>
  <si>
    <t>Боровков Денис Васильович</t>
  </si>
  <si>
    <t>ОМ-0003935</t>
  </si>
  <si>
    <t>Швайдюк Інна Володимирівна</t>
  </si>
  <si>
    <t>ОМ-0004534</t>
  </si>
  <si>
    <t>Царіценко Наталія Сергіївна</t>
  </si>
  <si>
    <t>ОМ-0003674</t>
  </si>
  <si>
    <t>Усенко Марина Віталіївна</t>
  </si>
  <si>
    <t>ОМ-0005369</t>
  </si>
  <si>
    <t>Тімакова Юлія Вікторівна</t>
  </si>
  <si>
    <t>ОМ-0004236</t>
  </si>
  <si>
    <t>Супрун Людмила Георгіївна</t>
  </si>
  <si>
    <t>ОМ-0005687</t>
  </si>
  <si>
    <t>(В-52) цех выпечке хлебобулочных изделий</t>
  </si>
  <si>
    <t>Солдатенко Олена Михайлівна</t>
  </si>
  <si>
    <t>ОМ-0004682</t>
  </si>
  <si>
    <t>Сітало Наталія Анатоліївна</t>
  </si>
  <si>
    <t>ОМ-0004480</t>
  </si>
  <si>
    <t>Нефьодов Валерій Анатолійович</t>
  </si>
  <si>
    <t>ОМ-0004541</t>
  </si>
  <si>
    <t>Музика Світлана Петрівна</t>
  </si>
  <si>
    <t>ОМ-0004608</t>
  </si>
  <si>
    <t>КРІСАНОВА СВІТЛАНА АНДРІЇВНА</t>
  </si>
  <si>
    <t>ОМ-0003981</t>
  </si>
  <si>
    <t>Кравцова Надія Леонідівна</t>
  </si>
  <si>
    <t>ОМ-0004416</t>
  </si>
  <si>
    <t>Колесов Денис Леонідович</t>
  </si>
  <si>
    <t>ОМ-0005653</t>
  </si>
  <si>
    <t>Зотова Ірина Вадимівна</t>
  </si>
  <si>
    <t>ОМ-0004138</t>
  </si>
  <si>
    <t>Дуброва Ніна Юріївна</t>
  </si>
  <si>
    <t>ОМ-0004782</t>
  </si>
  <si>
    <t>ОМ-0004287</t>
  </si>
  <si>
    <t>Грабовецька Катерина Андріївна</t>
  </si>
  <si>
    <t>ОМ-0004470</t>
  </si>
  <si>
    <t>Білашенко Владлена Анатоліївна</t>
  </si>
  <si>
    <t>ОМ-0004714</t>
  </si>
  <si>
    <t>Онуфрієнко Владислав Миколайович</t>
  </si>
  <si>
    <t>ОМ-0005055</t>
  </si>
  <si>
    <t>Маришкін Сергій Віталійович</t>
  </si>
  <si>
    <t>ОМ-0004599</t>
  </si>
  <si>
    <t>Бойко Людмила Романівна</t>
  </si>
  <si>
    <t>ОМ-0004398</t>
  </si>
  <si>
    <t>ЗОСИМЕНКО ВАЛЕНТИНА МИХАЙЛІВНА</t>
  </si>
  <si>
    <t>ОМ-0003982</t>
  </si>
  <si>
    <t>ДРОГОВОЗ ОЛЕНА ЛЕОНТІЇВНА</t>
  </si>
  <si>
    <t>ОМ-0005358</t>
  </si>
  <si>
    <t>Юдінських Микола Васильович</t>
  </si>
  <si>
    <t>ОМ-0005441</t>
  </si>
  <si>
    <t>Савельєва Віта Миколаївна</t>
  </si>
  <si>
    <t>ОМ-0005430</t>
  </si>
  <si>
    <t>Музика Юлія Сергіївна</t>
  </si>
  <si>
    <t>ОМ-0003782</t>
  </si>
  <si>
    <t>Філонова Наталія Григорівна</t>
  </si>
  <si>
    <t>ОМ-0004463</t>
  </si>
  <si>
    <t>Майбах Тетяна Володимирівна</t>
  </si>
  <si>
    <t>ОМ-0003666</t>
  </si>
  <si>
    <t>Хмеловська Ольга Сергіївна</t>
  </si>
  <si>
    <t>ОМ-0005039</t>
  </si>
  <si>
    <t>Прокоф'єва Світлана Станіславівна</t>
  </si>
  <si>
    <t>ОМ-0005130</t>
  </si>
  <si>
    <t xml:space="preserve">Петрова Ганна Валеріївна </t>
  </si>
  <si>
    <t>ОМ-0003821</t>
  </si>
  <si>
    <t>Масленнікова Кристина Юріївна</t>
  </si>
  <si>
    <t>ОМ-0005202</t>
  </si>
  <si>
    <t>Шкуратько Юлія Олександрівна</t>
  </si>
  <si>
    <t>ОМ-0004888</t>
  </si>
  <si>
    <t>Масльоха Вікторія Анатоліївна</t>
  </si>
  <si>
    <t>ОМ-0003768</t>
  </si>
  <si>
    <t>Попков Василь Олексійович</t>
  </si>
  <si>
    <t>ОМ-0004708</t>
  </si>
  <si>
    <t>Косяк Алла Григорівна</t>
  </si>
  <si>
    <t>ОМ-0004296</t>
  </si>
  <si>
    <t>Горобей Ксенія Василівна</t>
  </si>
  <si>
    <t>ОМ-0005397</t>
  </si>
  <si>
    <t>Шпак Юлія Жоржівна</t>
  </si>
  <si>
    <t>ОМ-0005596</t>
  </si>
  <si>
    <t>Коломоєць Альона Олегівна</t>
  </si>
  <si>
    <t>ОМ-0004923</t>
  </si>
  <si>
    <t>Руднєва Олена Петрівна</t>
  </si>
  <si>
    <t>ОМ-0004442</t>
  </si>
  <si>
    <t>Руденко Юрій Павлович</t>
  </si>
  <si>
    <t>ОМ-0004468</t>
  </si>
  <si>
    <t>Онищенко Вадим Анатолійович</t>
  </si>
  <si>
    <t>ОМ-0004258</t>
  </si>
  <si>
    <t>Неміровська Ірина Володимирівна</t>
  </si>
  <si>
    <t>ОМ-0005753</t>
  </si>
  <si>
    <t>Мілька Валерій Миколайович</t>
  </si>
  <si>
    <t>ОМ-0004620</t>
  </si>
  <si>
    <t>Котова Ірина Володимирівна</t>
  </si>
  <si>
    <t>ОМ-0004232</t>
  </si>
  <si>
    <t>Костогризова Ганна Едуардівна</t>
  </si>
  <si>
    <t>ОМ-0005443</t>
  </si>
  <si>
    <t>Васильков Артем Олександрович</t>
  </si>
  <si>
    <t>ОМ-0004932</t>
  </si>
  <si>
    <t>Заворотний Віталій Микитович</t>
  </si>
  <si>
    <t>ОМ-0003855</t>
  </si>
  <si>
    <t>Попова Світлана Юріївна</t>
  </si>
  <si>
    <t>ОМ-0003772</t>
  </si>
  <si>
    <t>Джураєва (Горова) Катерина Володимирівна</t>
  </si>
  <si>
    <t>Янченко Ігор Васильович</t>
  </si>
  <si>
    <t>ОМ-0005424</t>
  </si>
  <si>
    <t>Баздирєв Валерій Іванович</t>
  </si>
  <si>
    <t>ОМ-0003970</t>
  </si>
  <si>
    <t>Щербина Людмила Анатоліївна</t>
  </si>
  <si>
    <t>ОМ-0005685</t>
  </si>
  <si>
    <t>Чернова Олена Григорівна</t>
  </si>
  <si>
    <t>ОМ-0003862</t>
  </si>
  <si>
    <t>Собаченко Людмила Іванівна</t>
  </si>
  <si>
    <t>ОМ-0004606</t>
  </si>
  <si>
    <t>Радіонова Марина Олександрівна</t>
  </si>
  <si>
    <t>ОМ-0004728</t>
  </si>
  <si>
    <t>Петренко Ірина Василівна</t>
  </si>
  <si>
    <t>ОМ-0004934</t>
  </si>
  <si>
    <t>Оніпко Ілона Сергіївна</t>
  </si>
  <si>
    <t>ОМ-0004458</t>
  </si>
  <si>
    <t>Лізан Марина Анатоліївна</t>
  </si>
  <si>
    <t>ОМ-0005115</t>
  </si>
  <si>
    <t>Котенко Яна Володимирівна</t>
  </si>
  <si>
    <t>ОМ-0004490</t>
  </si>
  <si>
    <t>Дубровинська Олена Миколаївна</t>
  </si>
  <si>
    <t>ОМ-0003643</t>
  </si>
  <si>
    <t>Горова Наталія Іванівна</t>
  </si>
  <si>
    <t>ОМ-0004594</t>
  </si>
  <si>
    <t>Волошина Наталія Володимирівна</t>
  </si>
  <si>
    <t>ОМ-0004148</t>
  </si>
  <si>
    <t>Бондаренко Олена Володимирівна</t>
  </si>
  <si>
    <t>ОМ-0004543</t>
  </si>
  <si>
    <t>Білошапка Оксана Володимирівна</t>
  </si>
  <si>
    <t>ОМ-0004751</t>
  </si>
  <si>
    <t>Барабаш Аліна Олегівна</t>
  </si>
  <si>
    <t>ОМ-0004206</t>
  </si>
  <si>
    <t>Бабаєва Евеліна Тофиківна</t>
  </si>
  <si>
    <t>ОМ-0004226</t>
  </si>
  <si>
    <t>Михайленко (Сережченко) Юлія Ігорівна</t>
  </si>
  <si>
    <t>Нестеренко Денис Володимирович</t>
  </si>
  <si>
    <t>ОМ-0003788</t>
  </si>
  <si>
    <t>Герасіна Ольга Володимирівна</t>
  </si>
  <si>
    <t>ОМ-0004858</t>
  </si>
  <si>
    <t>Мягких Світлана Миколаївна</t>
  </si>
  <si>
    <t>ОМ-0003670</t>
  </si>
  <si>
    <t>Швець Наталія Іванівна</t>
  </si>
  <si>
    <t>ОМ-0003780</t>
  </si>
  <si>
    <t>Послушна Валентина Михайлівна</t>
  </si>
  <si>
    <t>ОМ-0003906</t>
  </si>
  <si>
    <t>Іванущик Віктор Васильович</t>
  </si>
  <si>
    <t>ОМ-0003905</t>
  </si>
  <si>
    <t>Карий Олександр Віталійович</t>
  </si>
  <si>
    <t>ОМ-0005245</t>
  </si>
  <si>
    <t>Самарська Ольга Сергіївна</t>
  </si>
  <si>
    <t>ОМ-0005747</t>
  </si>
  <si>
    <t>Третьяченко Денис Дмитрович</t>
  </si>
  <si>
    <t>ОМ-0004235</t>
  </si>
  <si>
    <t>Коваленко Павло Вікторович</t>
  </si>
  <si>
    <t>ОМ-0004465</t>
  </si>
  <si>
    <t>Кваша Віталій Володимирович</t>
  </si>
  <si>
    <t>ОМ-0004684</t>
  </si>
  <si>
    <t>Загородін Станіслав Олександрович</t>
  </si>
  <si>
    <t>ОМ-0004388</t>
  </si>
  <si>
    <t>Рубцов Микола Іванович</t>
  </si>
  <si>
    <t>ОМ-0004500</t>
  </si>
  <si>
    <t>Попова Надія Володимирівна</t>
  </si>
  <si>
    <t>ОМ-0003652</t>
  </si>
  <si>
    <t>Пешкур Олена Олександрівна</t>
  </si>
  <si>
    <t>ОМ-0004157</t>
  </si>
  <si>
    <t>Логвиненко Людмила Володимирівна</t>
  </si>
  <si>
    <t>ОМ-0004716</t>
  </si>
  <si>
    <t>Голуб Євгенія Сергіївна</t>
  </si>
  <si>
    <t>ОМ-0005613</t>
  </si>
  <si>
    <t>Воронцова Віта Миколаївна</t>
  </si>
  <si>
    <t>ОМ-0005026</t>
  </si>
  <si>
    <t>Зозуля Андрій Анатолійович</t>
  </si>
  <si>
    <t>ОМ-0004103</t>
  </si>
  <si>
    <t>Григоренко Олена Василівна</t>
  </si>
  <si>
    <t>ОМ-0004713</t>
  </si>
  <si>
    <t>Арбузова Вікторія Григоріївна</t>
  </si>
  <si>
    <t>ОМ-0003677</t>
  </si>
  <si>
    <t>(КО)управление</t>
  </si>
  <si>
    <t>Гедзь Олександр Євгенович</t>
  </si>
  <si>
    <t>ОМ-0004696</t>
  </si>
  <si>
    <t>Невський Олександр Віталійович</t>
  </si>
  <si>
    <t>ОМ-0003989</t>
  </si>
  <si>
    <t>Гурова Ірина Сергіївна</t>
  </si>
  <si>
    <t>ОМ-0004738</t>
  </si>
  <si>
    <t>Гунява Марія Дмитрівна</t>
  </si>
  <si>
    <t>ОМ-0005068</t>
  </si>
  <si>
    <t>Громолюк Сергій Михайлович</t>
  </si>
  <si>
    <t>ОМ-0003678</t>
  </si>
  <si>
    <t>Галенко Світлана Петрівна</t>
  </si>
  <si>
    <t>ОМ-0005610</t>
  </si>
  <si>
    <t>Бесфамільна Вікторія Вікторівна</t>
  </si>
  <si>
    <t>ОМ-0004351</t>
  </si>
  <si>
    <t>Шут Ніна Іванівна</t>
  </si>
  <si>
    <t>ОМ-0004492</t>
  </si>
  <si>
    <t>Статкевич Лариса Анатоліївна</t>
  </si>
  <si>
    <t>Сіренко Світлана Василівна</t>
  </si>
  <si>
    <t>ОМ-0004418</t>
  </si>
  <si>
    <t>Брезгун Євген Васильович</t>
  </si>
  <si>
    <t>Андрійченко Людмила Миколаївна</t>
  </si>
  <si>
    <t>ОМ-0005517</t>
  </si>
  <si>
    <t>Щербина Валентина Олексіївна</t>
  </si>
  <si>
    <t>ОМ-0005165</t>
  </si>
  <si>
    <t>Сидоренко Алла Григорівна</t>
  </si>
  <si>
    <t>ОМ-0004006</t>
  </si>
  <si>
    <t>Неділько Надія Миколаївна</t>
  </si>
  <si>
    <t>ОМ-0003958</t>
  </si>
  <si>
    <t>Правдивець Віталій Володимирович</t>
  </si>
  <si>
    <t>ОМ-0005033</t>
  </si>
  <si>
    <t>Сергієва Надія Вікторівна</t>
  </si>
  <si>
    <t>ОМ-0004763</t>
  </si>
  <si>
    <t>Прокопчук Оксана Вікторівна</t>
  </si>
  <si>
    <t>ОМ-0005088</t>
  </si>
  <si>
    <t>Прокопенко Наталія Миколаївна</t>
  </si>
  <si>
    <t>ОМ-0004924</t>
  </si>
  <si>
    <t>Лащевська Ольга Дмитрівна</t>
  </si>
  <si>
    <t>ОМ-0005229</t>
  </si>
  <si>
    <t>Качур Інна Анатоліївна</t>
  </si>
  <si>
    <t>ОМ-0005057</t>
  </si>
  <si>
    <t>Гурська Наталія Сергіїівна</t>
  </si>
  <si>
    <t>ОМ-0004013</t>
  </si>
  <si>
    <t>Борисова Ольга Юріївна</t>
  </si>
  <si>
    <t>ОМ-0005228</t>
  </si>
  <si>
    <t>Алексєєва-Батечко Надія Володимирівна</t>
  </si>
  <si>
    <t>ОМ-0005084</t>
  </si>
  <si>
    <t>Мірошниченко Катерина Олександрівна</t>
  </si>
  <si>
    <t>ОМ-0005064</t>
  </si>
  <si>
    <t>Савіцький Руслан Вікторович</t>
  </si>
  <si>
    <t>ОМ-0005661</t>
  </si>
  <si>
    <t>Пальчевський Ігор Валентинович</t>
  </si>
  <si>
    <t>ОМ-0005405</t>
  </si>
  <si>
    <t>Левицький Сергій Петрович</t>
  </si>
  <si>
    <t>ОМ-0005640</t>
  </si>
  <si>
    <t>Усік Алла Яківна</t>
  </si>
  <si>
    <t>ОМ-0005599</t>
  </si>
  <si>
    <t>Борисюк Олена Володимирівна</t>
  </si>
  <si>
    <t>ОМ-0004225</t>
  </si>
  <si>
    <t>Федорович Ніна Миколаївна</t>
  </si>
  <si>
    <t>ОМ-0005207</t>
  </si>
  <si>
    <t>Ященко Олена Василівна</t>
  </si>
  <si>
    <t>ОМ-0004437</t>
  </si>
  <si>
    <t>Шапка Анна Вікторівна</t>
  </si>
  <si>
    <t>ОМ-0004261</t>
  </si>
  <si>
    <t>Скрицька Наталія Григорівна</t>
  </si>
  <si>
    <t>ОМ-0004548</t>
  </si>
  <si>
    <t>Лобзюк Маліка Хайруллівна</t>
  </si>
  <si>
    <t>ОМ-0005021</t>
  </si>
  <si>
    <t>Денисова Галина Василівна</t>
  </si>
  <si>
    <t>ОМ-0005283</t>
  </si>
  <si>
    <t>Окуневич Григорій Олександрович</t>
  </si>
  <si>
    <t>ОМ-0003844</t>
  </si>
  <si>
    <t>Коваленко Сергій Олександрович</t>
  </si>
  <si>
    <t>ОМ-0005444</t>
  </si>
  <si>
    <t>Яценко Олександр Миколайович</t>
  </si>
  <si>
    <t>ОМ-0005135</t>
  </si>
  <si>
    <t>Шрейтер Аліна Павлівна</t>
  </si>
  <si>
    <t>ОМ-0004577</t>
  </si>
  <si>
    <t>Дмитренко Тетяна Степанівна</t>
  </si>
  <si>
    <t>ОМ-0005625</t>
  </si>
  <si>
    <t>Пасічник Микола Аркадійович</t>
  </si>
  <si>
    <t>ОМ-0004985</t>
  </si>
  <si>
    <t>Таран Оксана Миколаївна</t>
  </si>
  <si>
    <t>ОМ-0005072</t>
  </si>
  <si>
    <t>Пасеницька Анна Георгіївна</t>
  </si>
  <si>
    <t>ОМ-0005212</t>
  </si>
  <si>
    <t>Павлюковська Олександра Василівна</t>
  </si>
  <si>
    <t>ОМ-0005071</t>
  </si>
  <si>
    <t>Шкурська Катерина Вікторівна</t>
  </si>
  <si>
    <t>ОМ-0005032</t>
  </si>
  <si>
    <t>Романюк Ірина Миколаївна</t>
  </si>
  <si>
    <t>ОМ-0005656</t>
  </si>
  <si>
    <t>Якубівська Зінаїда Микитівна</t>
  </si>
  <si>
    <t>ОМ-0004603</t>
  </si>
  <si>
    <t>Янковська Наталя Петрівна</t>
  </si>
  <si>
    <t>ОМ-0005789</t>
  </si>
  <si>
    <t>Таліманчук Наталія Іванівна</t>
  </si>
  <si>
    <t>ОМ-0003801</t>
  </si>
  <si>
    <t>Зозуля Римма Станіславівна</t>
  </si>
  <si>
    <t>ОМ-0004020</t>
  </si>
  <si>
    <t>Білик Оксана Олександрівна</t>
  </si>
  <si>
    <t>ОМ-0004901</t>
  </si>
  <si>
    <t>Басалькевич Тетяна Іванівна</t>
  </si>
  <si>
    <t>ОМ-0004065</t>
  </si>
  <si>
    <t>Сидько Катерина Анатоліївна</t>
  </si>
  <si>
    <t>ОМ-0004211</t>
  </si>
  <si>
    <t>Калініченко Вікторія Анатоліївна</t>
  </si>
  <si>
    <t>ОМ-0004289</t>
  </si>
  <si>
    <t>Овсієнко Всеволод Костянтинович</t>
  </si>
  <si>
    <t>ОМ-0004549</t>
  </si>
  <si>
    <t>Ромашкіна Оксана Юзефівна</t>
  </si>
  <si>
    <t>ОМ-0004074</t>
  </si>
  <si>
    <t>Цівковська Наталя Олександрівна</t>
  </si>
  <si>
    <t>Фірстенко Катерина Володимирівна</t>
  </si>
  <si>
    <t>ОМ-0005022</t>
  </si>
  <si>
    <t>Суховій Наталія Миколаївна</t>
  </si>
  <si>
    <t>ОМ-0005037</t>
  </si>
  <si>
    <t>Бобрик Наталія Володимирівна</t>
  </si>
  <si>
    <t>ОМ-0004581</t>
  </si>
  <si>
    <t>Антонець Катерина Сергіївна</t>
  </si>
  <si>
    <t>ОМ-0004043</t>
  </si>
  <si>
    <t>Кліщ Ілона Михайлівна</t>
  </si>
  <si>
    <t>ОМ-0004865</t>
  </si>
  <si>
    <t>Баранов Станіслав Васильович</t>
  </si>
  <si>
    <t>ОМ-0005320</t>
  </si>
  <si>
    <t>Мироненко Віталій В'ячеславович</t>
  </si>
  <si>
    <t>ОМ-0003806</t>
  </si>
  <si>
    <t>Пашковська Тамара Володимирівна</t>
  </si>
  <si>
    <t>ОМ-0004389</t>
  </si>
  <si>
    <t>Винниченко Олена Миколаївна</t>
  </si>
  <si>
    <t>ОМ-0005699</t>
  </si>
  <si>
    <t>Павлюченко Олена Миколаївна</t>
  </si>
  <si>
    <t>ОМ-0005333</t>
  </si>
  <si>
    <t>Олійник Варвара Володимирівна</t>
  </si>
  <si>
    <t>ОМ-0004000</t>
  </si>
  <si>
    <t>Влад Валентина Олегівна</t>
  </si>
  <si>
    <t>ОМ-0004745</t>
  </si>
  <si>
    <t>Садовий Руслан Володимирович</t>
  </si>
  <si>
    <t>ОМ-0004377</t>
  </si>
  <si>
    <t>Вальчук Катерина Миколаївна</t>
  </si>
  <si>
    <t>ОМ-0005034</t>
  </si>
  <si>
    <t>Молодцова (Шеляг) Жанна Володимирівна</t>
  </si>
  <si>
    <t>Малік Катерина Юріївна</t>
  </si>
  <si>
    <t>ОМ-0004836</t>
  </si>
  <si>
    <t>Згонник Наталя Миколаївна</t>
  </si>
  <si>
    <t>ОМ-0005837</t>
  </si>
  <si>
    <t xml:space="preserve">Жеребко Микола Петрович </t>
  </si>
  <si>
    <t>ОМ-0004459</t>
  </si>
  <si>
    <t>Есаулова Світлана Дмитрівна</t>
  </si>
  <si>
    <t>ОМ-0005265</t>
  </si>
  <si>
    <t>Гапоненко Ірина Григоріївна</t>
  </si>
  <si>
    <t>ОМ-0003757</t>
  </si>
  <si>
    <t>Мірошниченко (Кальянова) Вікторія Володимирівна</t>
  </si>
  <si>
    <t>Ящук Валентина Миколаївна</t>
  </si>
  <si>
    <t>ОМ-0004525</t>
  </si>
  <si>
    <t>Хараішвілі Світлана Олександрівна</t>
  </si>
  <si>
    <t>ОМ-0003865</t>
  </si>
  <si>
    <t>Сизоненко Оксана Анатоліївна</t>
  </si>
  <si>
    <t>ОМ-0004245</t>
  </si>
  <si>
    <t>Гирман  Ганна Олександрівна</t>
  </si>
  <si>
    <t>ОМ-0004447</t>
  </si>
  <si>
    <t>Нижник Ганна Миколаївна</t>
  </si>
  <si>
    <t>ОМ-0004758</t>
  </si>
  <si>
    <t>Брушковська Ірина Олегівна</t>
  </si>
  <si>
    <t>ОМ-0004725</t>
  </si>
  <si>
    <t>Богач Тетяна Анатоліївна</t>
  </si>
  <si>
    <t>ОМ-0005663</t>
  </si>
  <si>
    <t xml:space="preserve">Сергеєва Ольга Ігорівна </t>
  </si>
  <si>
    <t>ОМ-0004210</t>
  </si>
  <si>
    <t>(В-510)сектор зоны скоропорта</t>
  </si>
  <si>
    <t>Смолярук Ігор Сергійович</t>
  </si>
  <si>
    <t>ОМ-0004559</t>
  </si>
  <si>
    <t>Полушкін Денис Володимирович</t>
  </si>
  <si>
    <t>ОМ-0005644</t>
  </si>
  <si>
    <t>Шапошникова Світлана Іванівна</t>
  </si>
  <si>
    <t>ОМ-0005024</t>
  </si>
  <si>
    <t>Коняєв Микола Олександрович</t>
  </si>
  <si>
    <t>ОМ-0005094</t>
  </si>
  <si>
    <t>Козицина Світлана Вікторівна</t>
  </si>
  <si>
    <t>ОМ-0003625</t>
  </si>
  <si>
    <t>Владіміров Юрій Володимирович</t>
  </si>
  <si>
    <t>ОМ-0003673</t>
  </si>
  <si>
    <t>(В-51)цех по переработке мяса</t>
  </si>
  <si>
    <t>Бабар Олександр Іванович</t>
  </si>
  <si>
    <t>ОМ-0005312</t>
  </si>
  <si>
    <t>Юринський Юрій Костянтинович</t>
  </si>
  <si>
    <t>ОМ-0003792</t>
  </si>
  <si>
    <t>(В-51)отдел напитков</t>
  </si>
  <si>
    <t>Чіпіга Олена Віталіївна</t>
  </si>
  <si>
    <t>ОМ-0003749</t>
  </si>
  <si>
    <t>Увакін Микита Олександрович</t>
  </si>
  <si>
    <t>ОМ-0005291</t>
  </si>
  <si>
    <t>Терехова Лариса Юріївна</t>
  </si>
  <si>
    <t>ОМ-0005455</t>
  </si>
  <si>
    <t>(В-51)кулинарный цех</t>
  </si>
  <si>
    <t>Терентьєв Андрій Миколайович</t>
  </si>
  <si>
    <t>ОМ-0004450</t>
  </si>
  <si>
    <t>Степаненко Марина Вартанівна</t>
  </si>
  <si>
    <t>ОМ-0004058</t>
  </si>
  <si>
    <t>Скороходова Євгенія Вячеславівна</t>
  </si>
  <si>
    <t>ОМ-0004244</t>
  </si>
  <si>
    <t>(В-51)молочный отдел</t>
  </si>
  <si>
    <t>Семенових Валентина Володимирівна</t>
  </si>
  <si>
    <t>ОМ-0003817</t>
  </si>
  <si>
    <t>(В-51)рыбный отдел</t>
  </si>
  <si>
    <t>Ребчинський Данило Олександрович</t>
  </si>
  <si>
    <t>ОМ-0005456</t>
  </si>
  <si>
    <t xml:space="preserve">Перевєрзєва Тетяна Василівна </t>
  </si>
  <si>
    <t>ОМ-0003984</t>
  </si>
  <si>
    <t>(В-51)цех по выпечке хлебобулочных изделий</t>
  </si>
  <si>
    <t>Орлова Ірина Олександрівна</t>
  </si>
  <si>
    <t>ОМ-0004638</t>
  </si>
  <si>
    <t>(В-51)отдел гастрономии</t>
  </si>
  <si>
    <t>Назаренко Ольга Василівна</t>
  </si>
  <si>
    <t>ОМ-0004789</t>
  </si>
  <si>
    <t>Мітун Олена Іванівна</t>
  </si>
  <si>
    <t>ОМ-0004183</t>
  </si>
  <si>
    <t>Кривитченко Ганна Андріївна</t>
  </si>
  <si>
    <t>ОМ-0004720</t>
  </si>
  <si>
    <t>Корогод Олена Вадимівна</t>
  </si>
  <si>
    <t>ОМ-0004345</t>
  </si>
  <si>
    <t>Іваніна Марина Яківна</t>
  </si>
  <si>
    <t>ОМ-0004329</t>
  </si>
  <si>
    <t>Закалкіна Тетяна Іванівна</t>
  </si>
  <si>
    <t>ОМ-0004406</t>
  </si>
  <si>
    <t>Єрхов Ярослав Владиславович</t>
  </si>
  <si>
    <t>ОМ-0005534</t>
  </si>
  <si>
    <t>Дзюбенко Римма Мініровна</t>
  </si>
  <si>
    <t>ОМ-0003986</t>
  </si>
  <si>
    <t>Білай Людмила Миколаївна</t>
  </si>
  <si>
    <t>ОМ-0004318</t>
  </si>
  <si>
    <t>Бізюк Світлана Олександрівна</t>
  </si>
  <si>
    <t>ОМ-0004243</t>
  </si>
  <si>
    <t>Антоненко Володимир Григорович</t>
  </si>
  <si>
    <t>ОМ-0004570</t>
  </si>
  <si>
    <t>Харіна Віра Леонідівна</t>
  </si>
  <si>
    <t>ОМ-0004191</t>
  </si>
  <si>
    <t>Мельнейчук Ірина Сергіївна</t>
  </si>
  <si>
    <t>ОМ-0003911</t>
  </si>
  <si>
    <t>Вишневецька Юлія Анатоліївна</t>
  </si>
  <si>
    <t>ОМ-0004165</t>
  </si>
  <si>
    <t>Білозерцева Катерина Іванівна</t>
  </si>
  <si>
    <t>ОМ-0004882</t>
  </si>
  <si>
    <t>Пінчук Ганна Михайлівна</t>
  </si>
  <si>
    <t>ОМ-0004565</t>
  </si>
  <si>
    <t>(В-51)отдел непродовольственных товаров</t>
  </si>
  <si>
    <t>Малий Віктор Борисович</t>
  </si>
  <si>
    <t>ОМ-0004357</t>
  </si>
  <si>
    <t>Щербина Юлія Федорівна</t>
  </si>
  <si>
    <t>ОМ-0004557</t>
  </si>
  <si>
    <t>Карпенко Єлизавета Андріївна</t>
  </si>
  <si>
    <t>ОМ-0004283</t>
  </si>
  <si>
    <t>Бабаян Юлія Олексіївна</t>
  </si>
  <si>
    <t>ОМ-0001012</t>
  </si>
  <si>
    <t>Канашкова Ірина Миколаївна</t>
  </si>
  <si>
    <t>ОМ-0004248</t>
  </si>
  <si>
    <t>Вельможко Катерина Анатоліївна</t>
  </si>
  <si>
    <t>ОМ-0004312</t>
  </si>
  <si>
    <t>Аркуша Світлана Миколаївна</t>
  </si>
  <si>
    <t>ОМ-0004108</t>
  </si>
  <si>
    <t>Савченко Тетяна Вікторівна</t>
  </si>
  <si>
    <t>ОМ-0003649</t>
  </si>
  <si>
    <t>Токарева Олександра Анатоліївна</t>
  </si>
  <si>
    <t>ОМ-0003934</t>
  </si>
  <si>
    <t>Коваленко Лариса Іванівна</t>
  </si>
  <si>
    <t>ОМ-0005470</t>
  </si>
  <si>
    <t>Дятлова Наталія Юріївна</t>
  </si>
  <si>
    <t>ОМ-0003816</t>
  </si>
  <si>
    <t>Дорожкіна Тетяна Олексіївна</t>
  </si>
  <si>
    <t>ОМ-0003676</t>
  </si>
  <si>
    <t>Слободян Юрій Іванович</t>
  </si>
  <si>
    <t>ОМ-0004969</t>
  </si>
  <si>
    <t>Кас'ян Світлана Вікторівна</t>
  </si>
  <si>
    <t>ОМ-0004885</t>
  </si>
  <si>
    <t>Заєць Родіон Геннадійович</t>
  </si>
  <si>
    <t>ОМ-0005528</t>
  </si>
  <si>
    <t>Вакуленко Віталій Сергійович</t>
  </si>
  <si>
    <t>ОМ-0004523</t>
  </si>
  <si>
    <t>Шепелева Юлія Володимирівна</t>
  </si>
  <si>
    <t>ОМ-0004314</t>
  </si>
  <si>
    <t>(В-51)склад</t>
  </si>
  <si>
    <t>Сайгіна Тетяна Геннадіївна</t>
  </si>
  <si>
    <t>ОМ-0005335</t>
  </si>
  <si>
    <t>Чебанов Марк Сергійович</t>
  </si>
  <si>
    <t>ОМ-0003884</t>
  </si>
  <si>
    <t>Кириленко Олег Романович</t>
  </si>
  <si>
    <t>ОМ-0005341</t>
  </si>
  <si>
    <t>Донець Євген Валентинович</t>
  </si>
  <si>
    <t>ОМ-0003929</t>
  </si>
  <si>
    <t>Швець Світлана Олександрівна</t>
  </si>
  <si>
    <t>ОМ-0004185</t>
  </si>
  <si>
    <t>Шаламаєва Аліна Юріївна</t>
  </si>
  <si>
    <t>ОМ-0005548</t>
  </si>
  <si>
    <t>Чепурна Оксана Миколаївна</t>
  </si>
  <si>
    <t>ОМ-0005264</t>
  </si>
  <si>
    <t>Чайковська Катерина Вікторівна</t>
  </si>
  <si>
    <t>ОМ-0004509</t>
  </si>
  <si>
    <t>Романченко Оксана Вікторівна</t>
  </si>
  <si>
    <t>ОМ-0005352</t>
  </si>
  <si>
    <t>Мальцева Світлана Михайлівна</t>
  </si>
  <si>
    <t>ОМ-0004845</t>
  </si>
  <si>
    <t>Ліясов Євген Тобилбаєвич</t>
  </si>
  <si>
    <t>ОМ-0004306</t>
  </si>
  <si>
    <t>Карпова Вікторія Михайлівна</t>
  </si>
  <si>
    <t>ОМ-0004253</t>
  </si>
  <si>
    <t>Іщенко Олександра Русланівна</t>
  </si>
  <si>
    <t>ОМ-0005585</t>
  </si>
  <si>
    <t>Долгова Владислава Сергіївна</t>
  </si>
  <si>
    <t>ОМ-0004444</t>
  </si>
  <si>
    <t>Бугрим Ірина Олександрівна</t>
  </si>
  <si>
    <t>ОМ-0004451</t>
  </si>
  <si>
    <t>Боярко Анастасія Костянтинівна</t>
  </si>
  <si>
    <t>ОМ-0004737</t>
  </si>
  <si>
    <t>Тоцька Олена Володимирівна</t>
  </si>
  <si>
    <t>ОМ-0003996</t>
  </si>
  <si>
    <t>(В-51)сектор стеллажной зоны</t>
  </si>
  <si>
    <t>Лопатюкова Лілія Борисівна</t>
  </si>
  <si>
    <t>ОМ-0003815</t>
  </si>
  <si>
    <t>(В-51)сектор зоны скоропорта</t>
  </si>
  <si>
    <t>Василенко Валерій Олександрович</t>
  </si>
  <si>
    <t>ОМ-0003937</t>
  </si>
  <si>
    <t>Бражник Ігор Іванович</t>
  </si>
  <si>
    <t>ОМ-0004587</t>
  </si>
  <si>
    <t>Рустамов Васиф Ділан-огли</t>
  </si>
  <si>
    <t>ОМ-0004134</t>
  </si>
  <si>
    <t>(В-51)хозяйственная часть</t>
  </si>
  <si>
    <t>Фатєєв Валерій Дмитрович</t>
  </si>
  <si>
    <t>ОМ-0004240</t>
  </si>
  <si>
    <t>Тімченко Павло Федорович</t>
  </si>
  <si>
    <t>ОМ-0005386</t>
  </si>
  <si>
    <t>Пономаренко Олександр Миколайович</t>
  </si>
  <si>
    <t>ОМ-0004170</t>
  </si>
  <si>
    <t xml:space="preserve">Колчин Дмитро </t>
  </si>
  <si>
    <t>ОМ-0003848</t>
  </si>
  <si>
    <t>Деревенець Євген Владиславович</t>
  </si>
  <si>
    <t>ОМ-0004313</t>
  </si>
  <si>
    <t>Яковлєв Сергій Леонідович</t>
  </si>
  <si>
    <t>ОМ-0004254</t>
  </si>
  <si>
    <t>Полякова Ольга Іванівна</t>
  </si>
  <si>
    <t>ОМ-0003839</t>
  </si>
  <si>
    <t>Дудченко Яна Олександрівна</t>
  </si>
  <si>
    <t>ОМ-0004494</t>
  </si>
  <si>
    <t>Васильконова Наталія Іванівна</t>
  </si>
  <si>
    <t>ОМ-0003709</t>
  </si>
  <si>
    <t>Омельяненко Олена Геннадіївна</t>
  </si>
  <si>
    <t>ОМ-0003812</t>
  </si>
  <si>
    <t>Соніна Юлія Вікторівна</t>
  </si>
  <si>
    <t>ОМ-0003799</t>
  </si>
  <si>
    <t>Корзун Олександр Олександрович</t>
  </si>
  <si>
    <t>ОМ-0004262</t>
  </si>
  <si>
    <t>Сириця Ірина Владиславівна</t>
  </si>
  <si>
    <t>ОМ-0004958</t>
  </si>
  <si>
    <t>Масло Вікторія Миколаївна</t>
  </si>
  <si>
    <t>ОМ-0004514</t>
  </si>
  <si>
    <t>Куценко Лариса Василівна</t>
  </si>
  <si>
    <t>ОМ-0005267</t>
  </si>
  <si>
    <t>Кузняна Валентина Юріївна</t>
  </si>
  <si>
    <t>ОМ-0004072</t>
  </si>
  <si>
    <t>Залужний Олександр Юрійович</t>
  </si>
  <si>
    <t>ОМ-0004069</t>
  </si>
  <si>
    <t>Стикозіна Ксенія Вячеславівна</t>
  </si>
  <si>
    <t>ОМ-0004866</t>
  </si>
  <si>
    <t>Ярощук Наталія Андріївна</t>
  </si>
  <si>
    <t>ОМ-0003875</t>
  </si>
  <si>
    <t>Пиндик Олена Віталіївна</t>
  </si>
  <si>
    <t>ОМ-0004119</t>
  </si>
  <si>
    <t>Лесюк Оксана Василівна</t>
  </si>
  <si>
    <t>ОМ-0004662</t>
  </si>
  <si>
    <t>Коломієць Лілія Олександрівна</t>
  </si>
  <si>
    <t>ОМ-0004151</t>
  </si>
  <si>
    <t>Гузь Тетяна Валентинівна</t>
  </si>
  <si>
    <t>ОМ-0005664</t>
  </si>
  <si>
    <t>Троян Дмитро Іванович</t>
  </si>
  <si>
    <t>ОМ-0005204</t>
  </si>
  <si>
    <t>Казахмедова (Черниш) Світлана Вадимівна</t>
  </si>
  <si>
    <t>Жемальдінова Ірина Рінатівна</t>
  </si>
  <si>
    <t>ОМ-0003805</t>
  </si>
  <si>
    <t>Сирман Артур Федорович</t>
  </si>
  <si>
    <t>ОМ-0005484</t>
  </si>
  <si>
    <t>Красний Віктор Михайлович</t>
  </si>
  <si>
    <t>ОМ-0005721</t>
  </si>
  <si>
    <t>Чуб Юлія Анатоліївна</t>
  </si>
  <si>
    <t>ОМ-0004488</t>
  </si>
  <si>
    <t>Старинець Марина Дмитрівна</t>
  </si>
  <si>
    <t>ОМ-0005719</t>
  </si>
  <si>
    <t>Марушко Юлія Валеріївна</t>
  </si>
  <si>
    <t>ОМ-0005541</t>
  </si>
  <si>
    <t>Бєляєва Тетяна Володимирівна</t>
  </si>
  <si>
    <t>ОМ-0005192</t>
  </si>
  <si>
    <t>Галайба Марина Миколаївна</t>
  </si>
  <si>
    <t>ОМ-0003690</t>
  </si>
  <si>
    <t>Теплюк Людмила Олександрівна</t>
  </si>
  <si>
    <t>ОМ-0004445</t>
  </si>
  <si>
    <t>Литовченко Оксана Олександрівна</t>
  </si>
  <si>
    <t>ОМ-0003744</t>
  </si>
  <si>
    <t>Симоненко Ольга Василівна</t>
  </si>
  <si>
    <t>ОМ-0004955</t>
  </si>
  <si>
    <t>Сорока Анастасія Петрівна</t>
  </si>
  <si>
    <t>ОМ-0004898</t>
  </si>
  <si>
    <t>Пігарева Ірина Олексіївна</t>
  </si>
  <si>
    <t>ОМ-0005631</t>
  </si>
  <si>
    <t>Маркова (Лихогод) Наталія Юріївна</t>
  </si>
  <si>
    <t>ОМ-0004573</t>
  </si>
  <si>
    <t>Коновалюк Олена Іванівна</t>
  </si>
  <si>
    <t>ОМ-0005338</t>
  </si>
  <si>
    <t>Бугайова Лідія Іванівна</t>
  </si>
  <si>
    <t>ОМ-0004238</t>
  </si>
  <si>
    <t>Шатний Євгеній Вячеславович</t>
  </si>
  <si>
    <t>ОМ-0004379</t>
  </si>
  <si>
    <t>Мошенець Галина Миколаївна</t>
  </si>
  <si>
    <t>ОМ-0003976</t>
  </si>
  <si>
    <t>Кузнєцова Юлія Василівна</t>
  </si>
  <si>
    <t>ОМ-0005307</t>
  </si>
  <si>
    <t>Рудь Олександр Петрович</t>
  </si>
  <si>
    <t>ОМ-0005539</t>
  </si>
  <si>
    <t>Новак Лариса Анатоліївна</t>
  </si>
  <si>
    <t>ОМ-0004163</t>
  </si>
  <si>
    <t>Лисенко Лілія Миколаївна</t>
  </si>
  <si>
    <t>ОМ-0004497</t>
  </si>
  <si>
    <t>Старик Ганна Олександрівна</t>
  </si>
  <si>
    <t>ОМ-0004692</t>
  </si>
  <si>
    <t>Слухай Леся Григогівна</t>
  </si>
  <si>
    <t>ОМ-0004415</t>
  </si>
  <si>
    <t>Романенко Вадим Валерійович</t>
  </si>
  <si>
    <t>ОМ-0005420</t>
  </si>
  <si>
    <t>Макеєва Тетяна Іванівна</t>
  </si>
  <si>
    <t>ОМ-0004972</t>
  </si>
  <si>
    <t>Красногор Оксана Миколаївна</t>
  </si>
  <si>
    <t>ОМ-0004825</t>
  </si>
  <si>
    <t>Корнієнко Ірина Володимирівна</t>
  </si>
  <si>
    <t>ОМ-0005620</t>
  </si>
  <si>
    <t>Довгань Наталія Григорівна</t>
  </si>
  <si>
    <t>ОМ-0003773</t>
  </si>
  <si>
    <t>Алєйнікова Інна Іванівна</t>
  </si>
  <si>
    <t>ОМ-0005623</t>
  </si>
  <si>
    <t>Панова Ольга Віталіївна</t>
  </si>
  <si>
    <t>ОМ-0004062</t>
  </si>
  <si>
    <t>Дерюгіна Оксана Валеріївна</t>
  </si>
  <si>
    <t>ОМ-0005327</t>
  </si>
  <si>
    <t>Гречко Інна Валентинівна</t>
  </si>
  <si>
    <t>ОМ-0005250</t>
  </si>
  <si>
    <t>Шульга Павло Павлович</t>
  </si>
  <si>
    <t>ОМ-0005131</t>
  </si>
  <si>
    <t>Лупеха Оксана Віталіївна</t>
  </si>
  <si>
    <t>ОМ-0004291</t>
  </si>
  <si>
    <t>Тихолаз Юлія Василівна</t>
  </si>
  <si>
    <t>ОМ-0005573</t>
  </si>
  <si>
    <t>Сенокосова Вероніка Анатоліївна</t>
  </si>
  <si>
    <t>ОМ-0004048</t>
  </si>
  <si>
    <t>Селезньова Світлана Сергіївна</t>
  </si>
  <si>
    <t>ОМ-0003762</t>
  </si>
  <si>
    <t>Пандикли Вікторія Іллівна</t>
  </si>
  <si>
    <t>ОМ-0003947</t>
  </si>
  <si>
    <t>Малай Оксана Володимирівна</t>
  </si>
  <si>
    <t>ОМ-0004039</t>
  </si>
  <si>
    <t>Колєснікова Маргарита Валентинівна</t>
  </si>
  <si>
    <t>ОМ-0005480</t>
  </si>
  <si>
    <t>Касянчук Світлана Анатоліївна</t>
  </si>
  <si>
    <t>ОМ-0005473</t>
  </si>
  <si>
    <t>Бочка Олена Дем`янівна</t>
  </si>
  <si>
    <t>ОМ-0004390</t>
  </si>
  <si>
    <t>Богодвід Майя Василівна</t>
  </si>
  <si>
    <t>ОМ-0005759</t>
  </si>
  <si>
    <t>Прудніков Ернест Євгенович</t>
  </si>
  <si>
    <t>ОМ-0003770</t>
  </si>
  <si>
    <t>Компанієць Сергій Миколайович</t>
  </si>
  <si>
    <t>ОМ-0005260</t>
  </si>
  <si>
    <t>Келюх Геннадій Олександрович</t>
  </si>
  <si>
    <t>ОМ-0005133</t>
  </si>
  <si>
    <t>Шокун Максим Іванович</t>
  </si>
  <si>
    <t>ОМ-0005182</t>
  </si>
  <si>
    <t>Сьомочкін Андрій Сергійович</t>
  </si>
  <si>
    <t>ОМ-0005334</t>
  </si>
  <si>
    <t>Закусилова Наталія Анатоліївна</t>
  </si>
  <si>
    <t>ОМ-0005402</t>
  </si>
  <si>
    <t>Заведенко Денис Андрійович</t>
  </si>
  <si>
    <t>ОМ-0005611</t>
  </si>
  <si>
    <t>Гелеван Наталія Іванівна</t>
  </si>
  <si>
    <t>ОМ-0004709</t>
  </si>
  <si>
    <t>(В-504)рыбный отдел</t>
  </si>
  <si>
    <t>Гавриш Наталія Миколаївна</t>
  </si>
  <si>
    <t>ОМ-0004994</t>
  </si>
  <si>
    <t>Березинець Юрій Володимирович</t>
  </si>
  <si>
    <t>ОМ-0004171</t>
  </si>
  <si>
    <t>Штирц Альона Володимирівна</t>
  </si>
  <si>
    <t>ОМ-0005796</t>
  </si>
  <si>
    <t>Святцев Василь Васильович</t>
  </si>
  <si>
    <t>ОМ-0005314</t>
  </si>
  <si>
    <t>Сьомочкіна Олена Сергіївна</t>
  </si>
  <si>
    <t>ОМ-0005303</t>
  </si>
  <si>
    <t>Маслакова Ольга Миколаївна</t>
  </si>
  <si>
    <t>ОМ-0005684</t>
  </si>
  <si>
    <t>Борисяк Лариса Володимирівна</t>
  </si>
  <si>
    <t>ОМ-0005619</t>
  </si>
  <si>
    <t>Штанько Олег Миколайович</t>
  </si>
  <si>
    <t>ОМ-0003869</t>
  </si>
  <si>
    <t>Симоненко Богдан Едуардович</t>
  </si>
  <si>
    <t>ОМ-0004022</t>
  </si>
  <si>
    <t>Лупач Олександр Дмитрович</t>
  </si>
  <si>
    <t>ОМ-0004762</t>
  </si>
  <si>
    <t>Примаченко Володимир Миколайович</t>
  </si>
  <si>
    <t>ОМ-0005322</t>
  </si>
  <si>
    <t>Клименко Олександр Олександрович</t>
  </si>
  <si>
    <t>ОМ-0005317</t>
  </si>
  <si>
    <t>Чапалова Катерина Станіславівна</t>
  </si>
  <si>
    <t>ОМ-0004372</t>
  </si>
  <si>
    <t>Шахрай Михайло Сергійович</t>
  </si>
  <si>
    <t>ОМ-0003876</t>
  </si>
  <si>
    <t>Трушин Григорій Володимирович</t>
  </si>
  <si>
    <t>ОМ-0004747</t>
  </si>
  <si>
    <t>Способ Олександр Віталійович</t>
  </si>
  <si>
    <t>ОМ-0004986</t>
  </si>
  <si>
    <t>Свірська Анастасія Петрівна</t>
  </si>
  <si>
    <t>ОМ-0004096</t>
  </si>
  <si>
    <t>Михайлюк Наталія Сергіївна</t>
  </si>
  <si>
    <t>ОМ-0004596</t>
  </si>
  <si>
    <t>Дрозд Тамара Анатоліївна</t>
  </si>
  <si>
    <t>ОМ-0005015</t>
  </si>
  <si>
    <t>Гуцалюк Наталія Василівна</t>
  </si>
  <si>
    <t>ОМ-0003858</t>
  </si>
  <si>
    <t>Авраменко Олександр Олександрович</t>
  </si>
  <si>
    <t>ОМ-0003798</t>
  </si>
  <si>
    <t>(В-503)сектор непродовольственных товаров</t>
  </si>
  <si>
    <t>Білітюк Марія Савівна</t>
  </si>
  <si>
    <t>ОМ-0004452</t>
  </si>
  <si>
    <t>Бабій (Лиса ) Катерина Андріївна</t>
  </si>
  <si>
    <t>Тиран Валентина Миколаївна</t>
  </si>
  <si>
    <t>ОМ-0005693</t>
  </si>
  <si>
    <t>Ковриженко Ніна Іванівна</t>
  </si>
  <si>
    <t>ОМ-0004378</t>
  </si>
  <si>
    <t>Дзиговська Олена Володимирівна</t>
  </si>
  <si>
    <t>ОМ-0005167</t>
  </si>
  <si>
    <t>Лисянюк Олександр Миколайович</t>
  </si>
  <si>
    <t>ОМ-0004895</t>
  </si>
  <si>
    <t>Шумська Наталія Володимирівна</t>
  </si>
  <si>
    <t>ОМ-0004698</t>
  </si>
  <si>
    <t>Панчук Галина Павлівна</t>
  </si>
  <si>
    <t>ОМ-0004101</t>
  </si>
  <si>
    <t>Михайленко Олена Іванівна</t>
  </si>
  <si>
    <t>ОМ-0003693</t>
  </si>
  <si>
    <t>Лахно Антоніна Анатоліївна</t>
  </si>
  <si>
    <t>ОМ-0003871</t>
  </si>
  <si>
    <t>Демура Світлана Миколаївна</t>
  </si>
  <si>
    <t>ОМ-0003955</t>
  </si>
  <si>
    <t>Воронець Алла Володимирівна</t>
  </si>
  <si>
    <t>ОМ-0005011</t>
  </si>
  <si>
    <t>Валькова Маргарита Вікторівна</t>
  </si>
  <si>
    <t>ОМ-0005586</t>
  </si>
  <si>
    <t>Савіцький Сергій Віталійович</t>
  </si>
  <si>
    <t>ОМ-0005659</t>
  </si>
  <si>
    <t>Кубло Ліана Іванівна</t>
  </si>
  <si>
    <t>ОМ-0005542</t>
  </si>
  <si>
    <t>Дубова Юлія Василівна</t>
  </si>
  <si>
    <t>ОМ-0003926</t>
  </si>
  <si>
    <t>Головань Вікторія Валентинівна</t>
  </si>
  <si>
    <t>ОМ-0004670</t>
  </si>
  <si>
    <t>Стасійчук Наталя Анатоліївна</t>
  </si>
  <si>
    <t>ОМ-0003941</t>
  </si>
  <si>
    <t>Клюєва Лідія Миколаївна</t>
  </si>
  <si>
    <t>ОМ-0003642</t>
  </si>
  <si>
    <t>Гончарук Денис Володимирович</t>
  </si>
  <si>
    <t>ОМ-0005073</t>
  </si>
  <si>
    <t>Микитюк Іван Васильович</t>
  </si>
  <si>
    <t>ОМ-0005678</t>
  </si>
  <si>
    <t>Привалова Євгенія Олександрівна</t>
  </si>
  <si>
    <t>ОМ-0005074</t>
  </si>
  <si>
    <t>Меленьчук Зінаїда Василівна</t>
  </si>
  <si>
    <t>ОМ-0005257</t>
  </si>
  <si>
    <t>Казько Яна Олегівна</t>
  </si>
  <si>
    <t>ОМ-0005085</t>
  </si>
  <si>
    <t>Артеменко Вікторія Андріївна</t>
  </si>
  <si>
    <t>ОМ-0003829</t>
  </si>
  <si>
    <t>(В-50) управление</t>
  </si>
  <si>
    <t>Ткачов Сергій Павлович</t>
  </si>
  <si>
    <t>ОМ-0004133</t>
  </si>
  <si>
    <t>Тимченко Наталія Олександрівна</t>
  </si>
  <si>
    <t>ОМ-0003851</t>
  </si>
  <si>
    <t>Нелюбова Олена Віталіївна</t>
  </si>
  <si>
    <t>ОМ-0003684</t>
  </si>
  <si>
    <t>Яременко Олена Станіславівна</t>
  </si>
  <si>
    <t>ОМ-0005273</t>
  </si>
  <si>
    <t>Шмукіна Вікторія Сергіївна</t>
  </si>
  <si>
    <t>ОМ-0005594</t>
  </si>
  <si>
    <t>Шиш Олександр Васильович</t>
  </si>
  <si>
    <t>ОМ-0003685</t>
  </si>
  <si>
    <t>Шевченко Неля Іванівна</t>
  </si>
  <si>
    <t>ОМ-0005110</t>
  </si>
  <si>
    <t>Шахова Тетяна Володимирівна</t>
  </si>
  <si>
    <t>ОМ-0004531</t>
  </si>
  <si>
    <t>Шаталюк Світлана Вікторівна</t>
  </si>
  <si>
    <t>ОМ-0005787</t>
  </si>
  <si>
    <t>(В-50) кондитерский цех</t>
  </si>
  <si>
    <t>Чеверда Аліна Вікторівна</t>
  </si>
  <si>
    <t>ОМ-0004822</t>
  </si>
  <si>
    <t>Холодирєва Марія Ігорівна</t>
  </si>
  <si>
    <t>ОМ-0005481</t>
  </si>
  <si>
    <t>Ушомерська Інга Іллівна</t>
  </si>
  <si>
    <t>ОМ-0004472</t>
  </si>
  <si>
    <t>Трусевич Любов Олександрівна</t>
  </si>
  <si>
    <t>ОМ-0004066</t>
  </si>
  <si>
    <t>Ткаченко Ірина Миколаївна</t>
  </si>
  <si>
    <t>ОМ-0005533</t>
  </si>
  <si>
    <t>Смирнова Наталя Василівна</t>
  </si>
  <si>
    <t>ОМ-0004102</t>
  </si>
  <si>
    <t>Смирнова Наталія Миколаївна</t>
  </si>
  <si>
    <t>ОМ-0004449</t>
  </si>
  <si>
    <t>Протасова Інна Іванівна</t>
  </si>
  <si>
    <t>ОМ-0005381</t>
  </si>
  <si>
    <t>Піліпєй Олег Олегович</t>
  </si>
  <si>
    <t>ОМ-0004687</t>
  </si>
  <si>
    <t xml:space="preserve">Омельченко Ілона Василівна </t>
  </si>
  <si>
    <t>ОМ-0003972</t>
  </si>
  <si>
    <t>Лук'яненко Ольга Миколаївна</t>
  </si>
  <si>
    <t>ОМ-0005227</t>
  </si>
  <si>
    <t>Латушко Людмила Петрівна</t>
  </si>
  <si>
    <t>ОМ-0004960</t>
  </si>
  <si>
    <t>Кузьменко Варвара Михайлівна</t>
  </si>
  <si>
    <t>ОМ-0005012</t>
  </si>
  <si>
    <t>Козир Сергій Олександрович</t>
  </si>
  <si>
    <t>ОМ-0003964</t>
  </si>
  <si>
    <t>Кожанова Алла Петрівна</t>
  </si>
  <si>
    <t>ОМ-0004944</t>
  </si>
  <si>
    <t>Іпатова Наталія Євгенівна</t>
  </si>
  <si>
    <t>ОМ-0005783</t>
  </si>
  <si>
    <t>Івченко Владислав Юрійович</t>
  </si>
  <si>
    <t>ОМ-0005452</t>
  </si>
  <si>
    <t>Зіньковський Олександр Сергійович</t>
  </si>
  <si>
    <t>ОМ-0004512</t>
  </si>
  <si>
    <t>Забебеніна Катерина Павлівна</t>
  </si>
  <si>
    <t>ОМ-0005139</t>
  </si>
  <si>
    <t>Говоруха Інга Володимирівна</t>
  </si>
  <si>
    <t>ОМ-0005095</t>
  </si>
  <si>
    <t>Вагон Алла Петрівна</t>
  </si>
  <si>
    <t>ОМ-0004604</t>
  </si>
  <si>
    <t>Ананьєв Дмитро Сергійович</t>
  </si>
  <si>
    <t>ОМ-0005715</t>
  </si>
  <si>
    <t>Аксьонова Ірина Ігорівна</t>
  </si>
  <si>
    <t>ОМ-0004753</t>
  </si>
  <si>
    <t>Агєєва Світлана Анатоліївна</t>
  </si>
  <si>
    <t>ОМ-0005450</t>
  </si>
  <si>
    <t>Ступарик Ксенія Володимирівна</t>
  </si>
  <si>
    <t>ОМ-0004834</t>
  </si>
  <si>
    <t>(В-50) отдел непродовольственных товаров</t>
  </si>
  <si>
    <t>Вераксо Олена Анатоліївна</t>
  </si>
  <si>
    <t>ОМ-0004367</t>
  </si>
  <si>
    <t>Сітало Володимир Олександрович</t>
  </si>
  <si>
    <t>ОМ-0004274</t>
  </si>
  <si>
    <t>Наривський Леонід Петрович</t>
  </si>
  <si>
    <t>ОМ-0004327</t>
  </si>
  <si>
    <t>Борисенко Світлана Дмитрівна</t>
  </si>
  <si>
    <t>ОМ-0004650</t>
  </si>
  <si>
    <t xml:space="preserve">Старік Вікторія Степанівна </t>
  </si>
  <si>
    <t>ОМ-0003786</t>
  </si>
  <si>
    <t>Шевченко Лілія Сергіївна</t>
  </si>
  <si>
    <t>ОМ-0005453</t>
  </si>
  <si>
    <t>Семченкова Олена Віталіївна</t>
  </si>
  <si>
    <t>ОМ-0004491</t>
  </si>
  <si>
    <t>Плешаков Дмитро Геннадійович</t>
  </si>
  <si>
    <t>ОМ-0004661</t>
  </si>
  <si>
    <t>Орлов Володимир Володимирович</t>
  </si>
  <si>
    <t>ОМ-0004879</t>
  </si>
  <si>
    <t>Зінов'єва Наталія Володимирівна</t>
  </si>
  <si>
    <t>ОМ-0005690</t>
  </si>
  <si>
    <t>Віначевська Наталія Володимирівна</t>
  </si>
  <si>
    <t>ОМ-0004997</t>
  </si>
  <si>
    <t>Устенко Артем Євгенович</t>
  </si>
  <si>
    <t>ОМ-0004275</t>
  </si>
  <si>
    <t>Ромашко Тетяна Борисівна</t>
  </si>
  <si>
    <t>ОМ-0004092</t>
  </si>
  <si>
    <t>Степанова Світлана Олександрівна</t>
  </si>
  <si>
    <t>ОМ-0005683</t>
  </si>
  <si>
    <t>Сергійчук Олександр Васильович</t>
  </si>
  <si>
    <t>ОМ-0005616</t>
  </si>
  <si>
    <t>Хмеловська Ілона Юріївна</t>
  </si>
  <si>
    <t>ОМ-0004794</t>
  </si>
  <si>
    <t>Сухойван Сергій Петрович</t>
  </si>
  <si>
    <t>ОМ-0005158</t>
  </si>
  <si>
    <t>Плотник Валентина Володимирівна</t>
  </si>
  <si>
    <t>ОМ-0005308</t>
  </si>
  <si>
    <t>Педенко Сергій Валентинович</t>
  </si>
  <si>
    <t>ОМ-0005201</t>
  </si>
  <si>
    <t>Норка Юрій Петрович</t>
  </si>
  <si>
    <t>ОМ-0005234</t>
  </si>
  <si>
    <t>Моторя Сергій Сергійович</t>
  </si>
  <si>
    <t>ОМ-0005530</t>
  </si>
  <si>
    <t>Дикун Андрій Олександрович</t>
  </si>
  <si>
    <t>ОМ-0004726</t>
  </si>
  <si>
    <t>Антонов Олександр Олександрович</t>
  </si>
  <si>
    <t>ОМ-0005141</t>
  </si>
  <si>
    <t>Александрова Наталя Миколаївна</t>
  </si>
  <si>
    <t>ОМ-0004001</t>
  </si>
  <si>
    <t>Парамонов Сергій Віталійович</t>
  </si>
  <si>
    <t>ОМ-0004539</t>
  </si>
  <si>
    <t>Водерацький Роман Валентинович</t>
  </si>
  <si>
    <t>ОМ-0005056</t>
  </si>
  <si>
    <t>Ківаєв Максим Миколайович</t>
  </si>
  <si>
    <t>ОМ-0003696</t>
  </si>
  <si>
    <t xml:space="preserve">Шевченко Ігор Михайлович </t>
  </si>
  <si>
    <t>ОМ-0004035</t>
  </si>
  <si>
    <t>Шемет Вікторія Василівна</t>
  </si>
  <si>
    <t>ОМ-0005086</t>
  </si>
  <si>
    <t>Шевченко Олена Анатоліївна</t>
  </si>
  <si>
    <t>ОМ-0004518</t>
  </si>
  <si>
    <t>Філіпова Наталія Василівна</t>
  </si>
  <si>
    <t>ОМ-0004777</t>
  </si>
  <si>
    <t>Турта Ганна Василівна</t>
  </si>
  <si>
    <t>ОМ-0005679</t>
  </si>
  <si>
    <t>Тараненко Валентина Сергіївна</t>
  </si>
  <si>
    <t>ОМ-0004180</t>
  </si>
  <si>
    <t>Сухомлин Людмила Анатоліївна</t>
  </si>
  <si>
    <t>ОМ-0004142</t>
  </si>
  <si>
    <t>Соколенко Олена Ігорівна</t>
  </si>
  <si>
    <t>ОМ-0005332</t>
  </si>
  <si>
    <t>Скрипникова Тетяна Володимирівна</t>
  </si>
  <si>
    <t>ОМ-0005566</t>
  </si>
  <si>
    <t>Ляшко Владислава Олександрівна</t>
  </si>
  <si>
    <t>ОМ-0004182</t>
  </si>
  <si>
    <t>Ліщук Вікторія Ігорівна</t>
  </si>
  <si>
    <t>ОМ-0004765</t>
  </si>
  <si>
    <t>Колокот Ірина Ігорівна</t>
  </si>
  <si>
    <t>ОМ-0005006</t>
  </si>
  <si>
    <t>ОМ-0004936</t>
  </si>
  <si>
    <t>Клінгер Наталія Петрівна</t>
  </si>
  <si>
    <t>ОМ-0004364</t>
  </si>
  <si>
    <t>ОМ-0004537</t>
  </si>
  <si>
    <t>Ільїн Олександр Леонідович</t>
  </si>
  <si>
    <t>ОМ-0005464</t>
  </si>
  <si>
    <t>Доброхлоп Олена Станіславівна</t>
  </si>
  <si>
    <t>ОМ-0004184</t>
  </si>
  <si>
    <t>Боровик Марія Василівна</t>
  </si>
  <si>
    <t>ОМ-0003668</t>
  </si>
  <si>
    <t>Біліченко Ольга Станіславівна</t>
  </si>
  <si>
    <t>ОМ-0004394</t>
  </si>
  <si>
    <t>Білецька Світлана Миколаївна</t>
  </si>
  <si>
    <t>ОМ-0004536</t>
  </si>
  <si>
    <t>Максимова Ірина Миколаївна</t>
  </si>
  <si>
    <t>ОМ-0004323</t>
  </si>
  <si>
    <t>Рижко Костянтин Геннадійович</t>
  </si>
  <si>
    <t>ОМ-0004742</t>
  </si>
  <si>
    <t>Грачова Марина Віталіївна</t>
  </si>
  <si>
    <t>ОМ-0004828</t>
  </si>
  <si>
    <t>Талатік Таміла Вячеславівна</t>
  </si>
  <si>
    <t>ОМ-0003781</t>
  </si>
  <si>
    <t>(В-50)сектор зоны скоропорта</t>
  </si>
  <si>
    <t>Березюк Володимир Іванович</t>
  </si>
  <si>
    <t>ОМ-0003904</t>
  </si>
  <si>
    <t>Ільмурадов Давлєт Атаєвич</t>
  </si>
  <si>
    <t>ОМ-0005081</t>
  </si>
  <si>
    <t>Шпітько Анатолій Васильович</t>
  </si>
  <si>
    <t>ОМ-0004538</t>
  </si>
  <si>
    <t>Соломонов Віктор Савелійович</t>
  </si>
  <si>
    <t>ОМ-0005028</t>
  </si>
  <si>
    <t>Репейник Микола Олександрович</t>
  </si>
  <si>
    <t>ОМ-0005618</t>
  </si>
  <si>
    <t>Небеський Михайло Володимирович</t>
  </si>
  <si>
    <t>ОМ-0004223</t>
  </si>
  <si>
    <t>Кардаш Олег Володимирович</t>
  </si>
  <si>
    <t>ОМ-0005403</t>
  </si>
  <si>
    <t>Воєводин Олександр Миколайович</t>
  </si>
  <si>
    <t>ОМ-0003917</t>
  </si>
  <si>
    <t>Ляшко Світлана Антонівна</t>
  </si>
  <si>
    <t>ОМ-0004815</t>
  </si>
  <si>
    <t xml:space="preserve">Карпенко Валентина Іванівна </t>
  </si>
  <si>
    <t>ОМ-0003979</t>
  </si>
  <si>
    <t>Полєжаєв Андрій Андрійович</t>
  </si>
  <si>
    <t>ОМ-0005122</t>
  </si>
  <si>
    <t>Палько Алла Віталіївна</t>
  </si>
  <si>
    <t>ОМ-0003682</t>
  </si>
  <si>
    <t>Лук'яненко Олександр Олександрович</t>
  </si>
  <si>
    <t>ОМ-0005388</t>
  </si>
  <si>
    <t>ОМ-0004671</t>
  </si>
  <si>
    <t>Шляпцева Олена Олександрівна</t>
  </si>
  <si>
    <t>ОМ-0005069</t>
  </si>
  <si>
    <t>Чупрун Ірина Михайлівна</t>
  </si>
  <si>
    <t>ОМ-0003753</t>
  </si>
  <si>
    <t>Філіпчук Лариса Вікторівна</t>
  </si>
  <si>
    <t>ОМ-0004877</t>
  </si>
  <si>
    <t>Пелипенко Ірина Вячеславівна</t>
  </si>
  <si>
    <t>ОМ-0004943</t>
  </si>
  <si>
    <t>Марченко Наталія Петрівна</t>
  </si>
  <si>
    <t>ОМ-0005761</t>
  </si>
  <si>
    <t>Закузенна Тетяна Володимирівна</t>
  </si>
  <si>
    <t>ОМ-0004081</t>
  </si>
  <si>
    <t>Гончарук Анастасія Георгіївна</t>
  </si>
  <si>
    <t>ОМ-0004423</t>
  </si>
  <si>
    <t>Буряков Денис Володимирович</t>
  </si>
  <si>
    <t>ОМ-0005492</t>
  </si>
  <si>
    <t>Боговін Валентина Іванівна</t>
  </si>
  <si>
    <t>ОМ-0005488</t>
  </si>
  <si>
    <t>Моцкус Наталя Вікторівна</t>
  </si>
  <si>
    <t>ОМ-0004089</t>
  </si>
  <si>
    <t>Захарова Ірина Василівна</t>
  </si>
  <si>
    <t>ОМ-0004242</t>
  </si>
  <si>
    <t>Аршавська Олена Миколаївна</t>
  </si>
  <si>
    <t>ОМ-0005272</t>
  </si>
  <si>
    <t>Антонян Ольга Дмитрівна</t>
  </si>
  <si>
    <t>ОМ-0003787</t>
  </si>
  <si>
    <t>Абрамов Євген Володимирович</t>
  </si>
  <si>
    <t>ОМ-0005707</t>
  </si>
  <si>
    <t>Фурданіч Тетяна Анатоліївна</t>
  </si>
  <si>
    <t>ОМ-0005413</t>
  </si>
  <si>
    <t>Смирнова Олена Вікторівна</t>
  </si>
  <si>
    <t>ОМ-0005580</t>
  </si>
  <si>
    <t>Сабова Олена Олегівна</t>
  </si>
  <si>
    <t>ОМ-0005639</t>
  </si>
  <si>
    <t>Куянцева Євгенія Михайлівна</t>
  </si>
  <si>
    <t>ОМ-0005376</t>
  </si>
  <si>
    <t>ОМ-0004241</t>
  </si>
  <si>
    <t>Гетьман Ірина Олександрівна</t>
  </si>
  <si>
    <t>ОМ-0005562</t>
  </si>
  <si>
    <t>Ізюмська Наталія Леонідівна</t>
  </si>
  <si>
    <t>ОМ-0004508</t>
  </si>
  <si>
    <t xml:space="preserve">Вітів Олена Володимирівна </t>
  </si>
  <si>
    <t>ОМ-0003988</t>
  </si>
  <si>
    <t>Березейчук Оксана Олександрівна</t>
  </si>
  <si>
    <t>ОМ-0004053</t>
  </si>
  <si>
    <t>Лимаренко Сергій Михайлович</t>
  </si>
  <si>
    <t>ОМ-0005191</t>
  </si>
  <si>
    <t>Лебьодкіна Галина Дмитрівна</t>
  </si>
  <si>
    <t>ОМ-0003987</t>
  </si>
  <si>
    <t>Роєнко Світлана Геннадіївна</t>
  </si>
  <si>
    <t>ОМ-0004294</t>
  </si>
  <si>
    <t>Поліщук Ольга Миколаївна</t>
  </si>
  <si>
    <t>ОМ-0004333</t>
  </si>
  <si>
    <t>Гудир Наталія Володимирівна</t>
  </si>
  <si>
    <t>ОМ-0005170</t>
  </si>
  <si>
    <t>Іваницька Олена Віталіївна</t>
  </si>
  <si>
    <t>ОМ-0004334</t>
  </si>
  <si>
    <t>ОМ-0005454</t>
  </si>
  <si>
    <t>Долецька Галина Юріївна</t>
  </si>
  <si>
    <t>ОМ-0004859</t>
  </si>
  <si>
    <t>Шаля Юрій Олексійович</t>
  </si>
  <si>
    <t>ОМ-0005460</t>
  </si>
  <si>
    <t>Перекрест Єлизавета Сергіївна</t>
  </si>
  <si>
    <t>ОМ-0005147</t>
  </si>
  <si>
    <t>Нсаналієва Інна Буркітбаївна</t>
  </si>
  <si>
    <t>ОМ-0005293</t>
  </si>
  <si>
    <t>Михайловський Дмитро Сергійович</t>
  </si>
  <si>
    <t>ОМ-0004113</t>
  </si>
  <si>
    <t>Куц Алевтина Сергіївна</t>
  </si>
  <si>
    <t>ОМ-0005198</t>
  </si>
  <si>
    <t>Костиріна Світлана Володимирівна</t>
  </si>
  <si>
    <t>ОМ-0005466</t>
  </si>
  <si>
    <t>Вельможко Тетяна Миколаївна</t>
  </si>
  <si>
    <t>ОМ-0005696</t>
  </si>
  <si>
    <t>Анастасієва Юлія Іванівна</t>
  </si>
  <si>
    <t>ОМ-0003945</t>
  </si>
  <si>
    <t>Бовчалюк Сергій Миколайович</t>
  </si>
  <si>
    <t>ОМ-0005336</t>
  </si>
  <si>
    <t>Мар`єнко Тетяна Сергіївна</t>
  </si>
  <si>
    <t>ОМ-0005177</t>
  </si>
  <si>
    <t>Лебединський Сергій Олександрович</t>
  </si>
  <si>
    <t>ОМ-0005708</t>
  </si>
  <si>
    <t>Прилепа Микола Миколайович</t>
  </si>
  <si>
    <t>ОМ-0004143</t>
  </si>
  <si>
    <t>Литвинова Юлія Анатоліївна</t>
  </si>
  <si>
    <t>ОМ-0005630</t>
  </si>
  <si>
    <t>ОМ-0005394</t>
  </si>
  <si>
    <t>Гуляєв Владислав Володимирович</t>
  </si>
  <si>
    <t>ОМ-0005438</t>
  </si>
  <si>
    <t xml:space="preserve">Алимов Олександр Олександрович </t>
  </si>
  <si>
    <t>ОМ-0005632</t>
  </si>
  <si>
    <t>Михайлов Сергій Олександрович</t>
  </si>
  <si>
    <t>ОМ-0004054</t>
  </si>
  <si>
    <t>Гасанов Рафаіль Адильович</t>
  </si>
  <si>
    <t>ОМ-0004946</t>
  </si>
  <si>
    <t>Мозгова Анжеліка Олександрівна</t>
  </si>
  <si>
    <t>ОМ-0004052</t>
  </si>
  <si>
    <t>Тарасюк Станіслав Устинович</t>
  </si>
  <si>
    <t>ОМ-0005219</t>
  </si>
  <si>
    <t>Тараненко Ірина Вікторівна</t>
  </si>
  <si>
    <t>ОМ-0003747</t>
  </si>
  <si>
    <t>Сітнікова Дар`я Михайлівна</t>
  </si>
  <si>
    <t>ОМ-0004723</t>
  </si>
  <si>
    <t>Нестеренко Валентина Євгеніївна</t>
  </si>
  <si>
    <t>ОМ-0005346</t>
  </si>
  <si>
    <t>Михайлик Олена Петрівна</t>
  </si>
  <si>
    <t>ОМ-0005208</t>
  </si>
  <si>
    <t>Марченко Наталія Вікторівна</t>
  </si>
  <si>
    <t>ОМ-0004999</t>
  </si>
  <si>
    <t>Маркохай Наталія Валеріївна</t>
  </si>
  <si>
    <t>ОМ-0004487</t>
  </si>
  <si>
    <t>Дрофа Юлія Володимирівна</t>
  </si>
  <si>
    <t>ОМ-0003661</t>
  </si>
  <si>
    <t>ОМ-0004996</t>
  </si>
  <si>
    <t>Брік Людмила Іванівна</t>
  </si>
  <si>
    <t>ОМ-0004137</t>
  </si>
  <si>
    <t>Безверхня Світлана Володимирівна</t>
  </si>
  <si>
    <t>ОМ-0004567</t>
  </si>
  <si>
    <t>Огренич Альона Леонідівна</t>
  </si>
  <si>
    <t>ОМ-0005769</t>
  </si>
  <si>
    <t>Головняк Мирослава Володимирівна</t>
  </si>
  <si>
    <t>ОМ-0004265</t>
  </si>
  <si>
    <t>Кіщенко Олена Володимирівна</t>
  </si>
  <si>
    <t>ОМ-0005373</t>
  </si>
  <si>
    <t>Нагорний Олександр Вікторович</t>
  </si>
  <si>
    <t>ОМ-0005574</t>
  </si>
  <si>
    <t>Яковлев Віктор Олексійович</t>
  </si>
  <si>
    <t>ОМ-0004132</t>
  </si>
  <si>
    <t>(В-46) котельная</t>
  </si>
  <si>
    <t>Сторожко Сергій Станіславович</t>
  </si>
  <si>
    <t>ОМ-0004771</t>
  </si>
  <si>
    <t>Заєць Вадим Олександрович</t>
  </si>
  <si>
    <t>ОМ-0004130</t>
  </si>
  <si>
    <t>Скляренко Інна Анатоліївна</t>
  </si>
  <si>
    <t>ОМ-0005603</t>
  </si>
  <si>
    <t>Розман Оксана Сергіївна</t>
  </si>
  <si>
    <t>ОМ-0004967</t>
  </si>
  <si>
    <t>Перекопська Майя Євгенівна</t>
  </si>
  <si>
    <t>ОМ-0004041</t>
  </si>
  <si>
    <t>Пашкіна Ксеня Дмитрівна</t>
  </si>
  <si>
    <t>ОМ-0005266</t>
  </si>
  <si>
    <t>Бурлакова Тетяна Петрівна</t>
  </si>
  <si>
    <t>ОМ-0003835</t>
  </si>
  <si>
    <t>Сахно Артем Володимирович</t>
  </si>
  <si>
    <t>ОМ-0005624</t>
  </si>
  <si>
    <t>Арабаджийська Ірина Олегівна</t>
  </si>
  <si>
    <t>ОМ-0003712</t>
  </si>
  <si>
    <t>Кончин Олена Леонідівна</t>
  </si>
  <si>
    <t>ОМ-0004083</t>
  </si>
  <si>
    <t>Волошина Юлія Володимирівна</t>
  </si>
  <si>
    <t>ОМ-0004821</t>
  </si>
  <si>
    <t>Приходько Олександр Сергійович</t>
  </si>
  <si>
    <t>ОМ-0004750</t>
  </si>
  <si>
    <t>Шевченко Надія Вікторівна</t>
  </si>
  <si>
    <t>ОМ-0004495</t>
  </si>
  <si>
    <t>Цапушел Ірина Сергіївна</t>
  </si>
  <si>
    <t>ОМ-0004896</t>
  </si>
  <si>
    <t>Сахарова Анастасія Олегівна</t>
  </si>
  <si>
    <t>ОМ-0004247</t>
  </si>
  <si>
    <t>Попович Катерина Володимирівна</t>
  </si>
  <si>
    <t>ОМ-0005513</t>
  </si>
  <si>
    <t>Крижановська Єлизавета Миколаївна</t>
  </si>
  <si>
    <t>ОМ-0004401</t>
  </si>
  <si>
    <t>Кохан Ілля Сергійович</t>
  </si>
  <si>
    <t>ОМ-0005510</t>
  </si>
  <si>
    <t>Катеренчук Валерія Сергіївна</t>
  </si>
  <si>
    <t>ОМ-0004583</t>
  </si>
  <si>
    <t>Бойко Олена Геннадіївна</t>
  </si>
  <si>
    <t>ОМ-0005705</t>
  </si>
  <si>
    <t>Старлат Ганна Сергіївна</t>
  </si>
  <si>
    <t>ОМ-0005083</t>
  </si>
  <si>
    <t>Крилова Людмила Володимирівна</t>
  </si>
  <si>
    <t>ОМ-0005248</t>
  </si>
  <si>
    <t>Косенко Таїса Миколаївна</t>
  </si>
  <si>
    <t>ОМ-0005736</t>
  </si>
  <si>
    <t>Міщенко Володимир Вікторович</t>
  </si>
  <si>
    <t>ОМ-0004970</t>
  </si>
  <si>
    <t>Лісецька Вікторія Станіславівна</t>
  </si>
  <si>
    <t>ОМ-0003810</t>
  </si>
  <si>
    <t>Лойко Анжела Василівна</t>
  </si>
  <si>
    <t>Калюжний Костянтин Юрійович</t>
  </si>
  <si>
    <t>ОМ-0004826</t>
  </si>
  <si>
    <t>Школа Ірина Василівна</t>
  </si>
  <si>
    <t>ОМ-0004984</t>
  </si>
  <si>
    <t>Холод Світлана Павлівна</t>
  </si>
  <si>
    <t>ОМ-0004186</t>
  </si>
  <si>
    <t>Огульчанська Лариса Володимирівна</t>
  </si>
  <si>
    <t>ОМ-0005231</t>
  </si>
  <si>
    <t>Валевська Алла Миколаївна</t>
  </si>
  <si>
    <t>ОМ-0005614</t>
  </si>
  <si>
    <t>Бородіна Тетяна Григорівна</t>
  </si>
  <si>
    <t>ОМ-0004952</t>
  </si>
  <si>
    <t>Янченко Ігор Іванович</t>
  </si>
  <si>
    <t>ОМ-0005727</t>
  </si>
  <si>
    <t>Ігріцова Наталія Анатоліївна</t>
  </si>
  <si>
    <t>ОМ-0004786</t>
  </si>
  <si>
    <t>КОРНІЙЧУК СВІТЛАНА АНАТОЛІЇВНА</t>
  </si>
  <si>
    <t>ОМ-0003887</t>
  </si>
  <si>
    <t>Берніков Микола Миколайович</t>
  </si>
  <si>
    <t>ОМ-0005472</t>
  </si>
  <si>
    <t>ОМ-0004607</t>
  </si>
  <si>
    <t>Юдіна Юлія Станіславівна</t>
  </si>
  <si>
    <t>ОМ-0004139</t>
  </si>
  <si>
    <t>Карпяк Віталій Ярославович</t>
  </si>
  <si>
    <t>ОМ-0004158</t>
  </si>
  <si>
    <t xml:space="preserve">Цой Юлія Юріївна </t>
  </si>
  <si>
    <t>ОМ-0003896</t>
  </si>
  <si>
    <t>Сушко Наталя Михайлівна</t>
  </si>
  <si>
    <t>ОМ-0004849</t>
  </si>
  <si>
    <t>Сліпченко Анастасія Володимирівна</t>
  </si>
  <si>
    <t>ОМ-0004469</t>
  </si>
  <si>
    <t>Пирожкова Ірина Василівна</t>
  </si>
  <si>
    <t>ОМ-0004694</t>
  </si>
  <si>
    <t>Суматохіна Людмила Іванівна</t>
  </si>
  <si>
    <t>ОМ-0005155</t>
  </si>
  <si>
    <t>Гавриш Юлія Петрівна</t>
  </si>
  <si>
    <t>ОМ-0005497</t>
  </si>
  <si>
    <t>Теслюк Тетяна Василівна</t>
  </si>
  <si>
    <t>ОМ-0005754</t>
  </si>
  <si>
    <t>Остапенко Ганна Сергіївна</t>
  </si>
  <si>
    <t>ОМ-0005559</t>
  </si>
  <si>
    <t>Вілков Олександр Олександрович</t>
  </si>
  <si>
    <t>ОМ-0005263</t>
  </si>
  <si>
    <t>Савранов Дмитро Васильович</t>
  </si>
  <si>
    <t>ОМ-0005176</t>
  </si>
  <si>
    <t>Лубенська Наталія Олександрівна</t>
  </si>
  <si>
    <t>ОМ-0004776</t>
  </si>
  <si>
    <t>Колєснік Наталя Валеріївна</t>
  </si>
  <si>
    <t>ОМ-0004561</t>
  </si>
  <si>
    <t>Колеснік Роман Васильович</t>
  </si>
  <si>
    <t>ОМ-0004554</t>
  </si>
  <si>
    <t>Камаєва Ольга Михайлівна</t>
  </si>
  <si>
    <t>ОМ-0005143</t>
  </si>
  <si>
    <t>Голованова Тетяна Михайлівна</t>
  </si>
  <si>
    <t>ОМ-0005370</t>
  </si>
  <si>
    <t>Гоблик Ольга Володимирівна</t>
  </si>
  <si>
    <t>ОМ-0004839</t>
  </si>
  <si>
    <t>Пономаренко Владислав Віталійович</t>
  </si>
  <si>
    <t>ОМ-0005744</t>
  </si>
  <si>
    <t>Байрак Олександр Романович</t>
  </si>
  <si>
    <t>ОМ-0004783</t>
  </si>
  <si>
    <t>Монастирна Євгенія Сергіївна</t>
  </si>
  <si>
    <t>ОМ-0005080</t>
  </si>
  <si>
    <t>Чубань Наталія Василівна</t>
  </si>
  <si>
    <t>ОМ-0003885</t>
  </si>
  <si>
    <t>Асиновський Євгеній Вадимович</t>
  </si>
  <si>
    <t>ОМ-0004889</t>
  </si>
  <si>
    <t>Тюріна Катерина Іванівна</t>
  </si>
  <si>
    <t>ОМ-0004344</t>
  </si>
  <si>
    <t>Сидір Ольга Сергіївна</t>
  </si>
  <si>
    <t>ОМ-0004276</t>
  </si>
  <si>
    <t>Підгорна Юлія Володимирівна</t>
  </si>
  <si>
    <t>ОМ-0005516</t>
  </si>
  <si>
    <t xml:space="preserve">Мікрюкова Каріна Романівна </t>
  </si>
  <si>
    <t>ОМ-0003993</t>
  </si>
  <si>
    <t>Лапіна Карина Андріївна</t>
  </si>
  <si>
    <t>ОМ-0004031</t>
  </si>
  <si>
    <t>Коровіна Тетяна Вікторівна</t>
  </si>
  <si>
    <t>ОМ-0003995</t>
  </si>
  <si>
    <t>Кондратюк Інна Вікторівна</t>
  </si>
  <si>
    <t>ОМ-0004820</t>
  </si>
  <si>
    <t>Кан Юлія Петрівна</t>
  </si>
  <si>
    <t>ОМ-0005681</t>
  </si>
  <si>
    <t>Іллюх Оксана Ігорівна</t>
  </si>
  <si>
    <t>ОМ-0004034</t>
  </si>
  <si>
    <t>Дмитренко Анна Олександрівна</t>
  </si>
  <si>
    <t>ОМ-0005583</t>
  </si>
  <si>
    <t>Басс Геннадій Анатолійович</t>
  </si>
  <si>
    <t>ОМ-0005309</t>
  </si>
  <si>
    <t>Кудревич Яніна Олександрівна</t>
  </si>
  <si>
    <t>ОМ-0005195</t>
  </si>
  <si>
    <t>Хвастик Дмитро Юрійович</t>
  </si>
  <si>
    <t>ОМ-0005540</t>
  </si>
  <si>
    <t>Малишко Олексій Володимирович</t>
  </si>
  <si>
    <t>ОМ-0005771</t>
  </si>
  <si>
    <t>Устінова Тетяна Володимирівна</t>
  </si>
  <si>
    <t>ОМ-0005591</t>
  </si>
  <si>
    <t>Рибіна Світлана Анатоліївна</t>
  </si>
  <si>
    <t>ОМ-0004544</t>
  </si>
  <si>
    <t>Половенко Олена Володимирівна</t>
  </si>
  <si>
    <t>ОМ-0004778</t>
  </si>
  <si>
    <t>Ліфанова Оксана Михайлівна</t>
  </si>
  <si>
    <t>ОМ-0005213</t>
  </si>
  <si>
    <t>Кривда Катерина Миколаївна</t>
  </si>
  <si>
    <t>ОМ-0005577</t>
  </si>
  <si>
    <t>Янущенко Тетяна Вікторівна</t>
  </si>
  <si>
    <t>ОМ-0004685</t>
  </si>
  <si>
    <t>ОМ-0005377</t>
  </si>
  <si>
    <t>Дубовик Тетяна Олександрівна</t>
  </si>
  <si>
    <t>ОМ-0004412</t>
  </si>
  <si>
    <t>Гривнак Світлана Юріївна</t>
  </si>
  <si>
    <t>ОМ-0004213</t>
  </si>
  <si>
    <t>ОМ-0005017</t>
  </si>
  <si>
    <t>Ожогін Євген Костянтинович</t>
  </si>
  <si>
    <t>ОМ-0005794</t>
  </si>
  <si>
    <t>Притикін Юрій Юрійович</t>
  </si>
  <si>
    <t>ОМ-0005180</t>
  </si>
  <si>
    <t>Горб Євгеній Юрійович</t>
  </si>
  <si>
    <t>ОМ-0003831</t>
  </si>
  <si>
    <t>Трегубова Наталя Олександрівна</t>
  </si>
  <si>
    <t>ОМ-0004634</t>
  </si>
  <si>
    <t>Одинець Юлія Анатоліївна</t>
  </si>
  <si>
    <t>ОМ-0005565</t>
  </si>
  <si>
    <t>ОМ-0005188</t>
  </si>
  <si>
    <t>Баштаненко Олександра Леонідівна</t>
  </si>
  <si>
    <t>ОМ-0005537</t>
  </si>
  <si>
    <t>Попова Любов Олександрівна</t>
  </si>
  <si>
    <t>ОМ-0003838</t>
  </si>
  <si>
    <t>Григор'єв Михайло Олексійович</t>
  </si>
  <si>
    <t>ОМ-0004524</t>
  </si>
  <si>
    <t>Синицина Світлана Михайлівна</t>
  </si>
  <si>
    <t>ОМ-0004894</t>
  </si>
  <si>
    <t>Попов Олексій Борисович</t>
  </si>
  <si>
    <t>ОМ-0004974</t>
  </si>
  <si>
    <t>Кучеров Кирило Вікторович</t>
  </si>
  <si>
    <t>ОМ-0005365</t>
  </si>
  <si>
    <t>Дорофєєва Світлана Володимирівна</t>
  </si>
  <si>
    <t>ОМ-0004793</t>
  </si>
  <si>
    <t>Галаган Аліна Андріївна</t>
  </si>
  <si>
    <t>ОМ-0004155</t>
  </si>
  <si>
    <t>Гамаль Надія Юріївна</t>
  </si>
  <si>
    <t>Демченко Сергій Олексійович</t>
  </si>
  <si>
    <t>ОМ-0004759</t>
  </si>
  <si>
    <t>Транбіна Світлана Миколаївна</t>
  </si>
  <si>
    <t>ОМ-0005730</t>
  </si>
  <si>
    <t>Воробйова Наталія Петрівна</t>
  </si>
  <si>
    <t>ОМ-0005129</t>
  </si>
  <si>
    <t>ОМ-0003689</t>
  </si>
  <si>
    <t>Мещеряков Олександр Владиславович</t>
  </si>
  <si>
    <t>ОМ-0005295</t>
  </si>
  <si>
    <t>Кулак Марія Анатоліївна</t>
  </si>
  <si>
    <t>ОМ-0005718</t>
  </si>
  <si>
    <t>Лєнта Владислав Сергійович</t>
  </si>
  <si>
    <t>ОМ-0005605</t>
  </si>
  <si>
    <t>Блоха Олександр Григорович</t>
  </si>
  <si>
    <t>ОМ-0004040</t>
  </si>
  <si>
    <t>Фоміна Ірина Михайлівна</t>
  </si>
  <si>
    <t>ОМ-0005140</t>
  </si>
  <si>
    <t>Судакова Аліна Вікторівна</t>
  </si>
  <si>
    <t>ОМ-0004655</t>
  </si>
  <si>
    <t>Кощеєв Віталій Богданович</t>
  </si>
  <si>
    <t>ОМ-0004277</t>
  </si>
  <si>
    <t>ОМ-0005142</t>
  </si>
  <si>
    <t>Ставропольцева Ілона Сергіївна</t>
  </si>
  <si>
    <t>ОМ-0005321</t>
  </si>
  <si>
    <t>Юдін Дмитро Олегович</t>
  </si>
  <si>
    <t>ОМ-0005409</t>
  </si>
  <si>
    <t>Радченко Андрій Дмитрович</t>
  </si>
  <si>
    <t>ОМ-0005451</t>
  </si>
  <si>
    <t>Єлишева Катерина Василівна</t>
  </si>
  <si>
    <t>ОМ-0005487</t>
  </si>
  <si>
    <t>Петречук Олег Олександрович</t>
  </si>
  <si>
    <t>ОМ-0005357</t>
  </si>
  <si>
    <t>Самодрига Ольга Вікторівна</t>
  </si>
  <si>
    <t>ОМ-0004268</t>
  </si>
  <si>
    <t>Притикіна Світлана Володимирівна</t>
  </si>
  <si>
    <t>ОМ-0005471</t>
  </si>
  <si>
    <t>Омельченко Наталія Володимирівна</t>
  </si>
  <si>
    <t>ОМ-0005476</t>
  </si>
  <si>
    <t>Мальований Дмитро Анатолійович</t>
  </si>
  <si>
    <t>ОМ-0005498</t>
  </si>
  <si>
    <t>Луковкіна Наталія Миколаївна</t>
  </si>
  <si>
    <t>ОМ-0003665</t>
  </si>
  <si>
    <t>Кухар Юлія Сергіївна</t>
  </si>
  <si>
    <t>ОМ-0004149</t>
  </si>
  <si>
    <t>Кисельова Дар`я Вячеславівна</t>
  </si>
  <si>
    <t>ОМ-0004933</t>
  </si>
  <si>
    <t>Гладченко Ірина Юріївна</t>
  </si>
  <si>
    <t>ОМ-0004841</t>
  </si>
  <si>
    <t>Бондарев Григорій Дмитрович</t>
  </si>
  <si>
    <t>ОМ-0005054</t>
  </si>
  <si>
    <t>Москаленко Ольга Вікторівна</t>
  </si>
  <si>
    <t>ОМ-0003951</t>
  </si>
  <si>
    <t>Тондель Наталія Анатоліївна</t>
  </si>
  <si>
    <t>ОМ-0004556</t>
  </si>
  <si>
    <t>Ільчук Юрій Васильович</t>
  </si>
  <si>
    <t>ОМ-0005612</t>
  </si>
  <si>
    <t>Горбенко Аліна Вячеславівна</t>
  </si>
  <si>
    <t>ОМ-0004187</t>
  </si>
  <si>
    <t>Буштрук Алла Миколаївна</t>
  </si>
  <si>
    <t>ОМ-0005597</t>
  </si>
  <si>
    <t>Василевич Лариса Петрівна</t>
  </si>
  <si>
    <t>ОМ-0005658</t>
  </si>
  <si>
    <t>Буніна Юлія Юріївна</t>
  </si>
  <si>
    <t>ОМ-0005132</t>
  </si>
  <si>
    <t>Філатова (Полешко) Світлана Михайлівна</t>
  </si>
  <si>
    <t>Ткач Валерія Валентинівна</t>
  </si>
  <si>
    <t>ОМ-0005425</t>
  </si>
  <si>
    <t>Кольчієнко Анна Іванівна</t>
  </si>
  <si>
    <t>ОМ-0005568</t>
  </si>
  <si>
    <t>Волошина Юлія Миколаївна</t>
  </si>
  <si>
    <t>ОМ-0004931</t>
  </si>
  <si>
    <t>Трусова Наталія Олексіївна</t>
  </si>
  <si>
    <t>ОМ-0003948</t>
  </si>
  <si>
    <t>Фролов Олексій Станіславович</t>
  </si>
  <si>
    <t>ОМ-0005270</t>
  </si>
  <si>
    <t>Яворський Володимир Миколайович</t>
  </si>
  <si>
    <t>ОМ-0004037</t>
  </si>
  <si>
    <t>ШУЛЬГАН ТЕТЯНА СЕРГІЇВНА</t>
  </si>
  <si>
    <t>ОМ-0004810</t>
  </si>
  <si>
    <t>Тітов Антон Володимирович</t>
  </si>
  <si>
    <t>ОМ-0005692</t>
  </si>
  <si>
    <t>Семенкова Олена Михайлівна</t>
  </si>
  <si>
    <t>ОМ-0005589</t>
  </si>
  <si>
    <t>Мехтієва Наталія Миколаївна</t>
  </si>
  <si>
    <t>ОМ-0005340</t>
  </si>
  <si>
    <t>Зеленяк Неля Миколаївна</t>
  </si>
  <si>
    <t>ОМ-0003925</t>
  </si>
  <si>
    <t>Яциняк Станіслав Олегович</t>
  </si>
  <si>
    <t>ОМ-0005210</t>
  </si>
  <si>
    <t>Крупа Ганна Валентинівна</t>
  </si>
  <si>
    <t>ОМ-0004648</t>
  </si>
  <si>
    <t>Махно Олександр Миколайович</t>
  </si>
  <si>
    <t>ОМ-0005157</t>
  </si>
  <si>
    <t>Комериста Людмила Миколаївна</t>
  </si>
  <si>
    <t>ОМ-0004064</t>
  </si>
  <si>
    <t>ОМ-0004369</t>
  </si>
  <si>
    <t>Чоботар Владислав Володимирович</t>
  </si>
  <si>
    <t>ОМ-0003867</t>
  </si>
  <si>
    <t>Ізотова Поліна Олександрівна</t>
  </si>
  <si>
    <t>ОМ-0004553</t>
  </si>
  <si>
    <t>Захарова Олена Володимирівна</t>
  </si>
  <si>
    <t>ОМ-0005627</t>
  </si>
  <si>
    <t>Кирпиченкова Вероніка Морицівна</t>
  </si>
  <si>
    <t>ОМ-0005485</t>
  </si>
  <si>
    <t>Порошина Зінаїда Миколаївна</t>
  </si>
  <si>
    <t>ОМ-0004160</t>
  </si>
  <si>
    <t>Хабло Тамара Володимирівна</t>
  </si>
  <si>
    <t>ОМ-0004456</t>
  </si>
  <si>
    <t>Кутова Тамара Вікторівна</t>
  </si>
  <si>
    <t>ОМ-0005347</t>
  </si>
  <si>
    <t>Хить Анастасія Сергіївна</t>
  </si>
  <si>
    <t>ОМ-0005089</t>
  </si>
  <si>
    <t>Сапунова Аліна Олександрівна</t>
  </si>
  <si>
    <t>ОМ-0005070</t>
  </si>
  <si>
    <t>Лавренова Оксана Валеріївна</t>
  </si>
  <si>
    <t>ОМ-0005362</t>
  </si>
  <si>
    <t>Вострікова Дар'я Володимирівна</t>
  </si>
  <si>
    <t>ОМ-0005532</t>
  </si>
  <si>
    <t>Єнін Павло Іванович</t>
  </si>
  <si>
    <t>ОМ-0004228</t>
  </si>
  <si>
    <t>Стогній Ярослав Вікторович</t>
  </si>
  <si>
    <t>ОМ-0005729</t>
  </si>
  <si>
    <t>Колосенко Віталій Миколайович</t>
  </si>
  <si>
    <t>ОМ-0005276</t>
  </si>
  <si>
    <t>Мусієнко Надія Миколаївна</t>
  </si>
  <si>
    <t>ОМ-0003824</t>
  </si>
  <si>
    <t>Юрова Людмила Леонідівна</t>
  </si>
  <si>
    <t>ОМ-0004350</t>
  </si>
  <si>
    <t>Сірф Алла Миколаїівна</t>
  </si>
  <si>
    <t>ОМ-0004589</t>
  </si>
  <si>
    <t>Рибалка Ірина Анатоліївна</t>
  </si>
  <si>
    <t>ОМ-0004796</t>
  </si>
  <si>
    <t>ОЛІЙНИК СВІТЛАНА ДМИТРІВНА</t>
  </si>
  <si>
    <t>ОМ-0005107</t>
  </si>
  <si>
    <t>Лаба Валентина Василівна</t>
  </si>
  <si>
    <t>ОМ-0004669</t>
  </si>
  <si>
    <t>Бабій Аліна Юріївна</t>
  </si>
  <si>
    <t>ОМ-0004131</t>
  </si>
  <si>
    <t>Бондаренко Владислав Анатолійович</t>
  </si>
  <si>
    <t>ОМ-0005318</t>
  </si>
  <si>
    <t>Кирилюк Ірина Михайлівна</t>
  </si>
  <si>
    <t>ОМ-0004460</t>
  </si>
  <si>
    <t>Бугар Єлизавета Володимирівна</t>
  </si>
  <si>
    <t>ОМ-0004382</t>
  </si>
  <si>
    <t>Літау Денис Володимирович</t>
  </si>
  <si>
    <t>ОМ-0005389</t>
  </si>
  <si>
    <t>Колганов Анатолій Дмитрович</t>
  </si>
  <si>
    <t>ОМ-0004256</t>
  </si>
  <si>
    <t>Козинець Сергій Сергійович</t>
  </si>
  <si>
    <t>ОМ-0003702</t>
  </si>
  <si>
    <t>Жемеров Павло Андрійович</t>
  </si>
  <si>
    <t>ОМ-0005351</t>
  </si>
  <si>
    <t>Гладкий Богдан Сергійович</t>
  </si>
  <si>
    <t>ОМ-0005723</t>
  </si>
  <si>
    <t>Швець Олена Олександрівна</t>
  </si>
  <si>
    <t>ОМ-0005448</t>
  </si>
  <si>
    <t>Адамов Олег Петрович</t>
  </si>
  <si>
    <t>ОМ-0005007</t>
  </si>
  <si>
    <t>Бабенко Іван Іванович</t>
  </si>
  <si>
    <t>ОМ-0003651</t>
  </si>
  <si>
    <t>Стринадко Валерія Миколаївна</t>
  </si>
  <si>
    <t>ОМ-0005544</t>
  </si>
  <si>
    <t>Старокінь Оксана Валентинівна</t>
  </si>
  <si>
    <t>ОМ-0005446</t>
  </si>
  <si>
    <t>ОМ-0005545</t>
  </si>
  <si>
    <t>Колосовська Тетяна Юріївна</t>
  </si>
  <si>
    <t>ОМ-0005478</t>
  </si>
  <si>
    <t>ОМ-0005546</t>
  </si>
  <si>
    <t xml:space="preserve">Яланська Наталія Вікторівна </t>
  </si>
  <si>
    <t>ОМ-0003732</t>
  </si>
  <si>
    <t>Мураховець Наталія Іванівна</t>
  </si>
  <si>
    <t>ОМ-0003950</t>
  </si>
  <si>
    <t>Шведченко Павло Олександрович</t>
  </si>
  <si>
    <t>ОМ-0005615</t>
  </si>
  <si>
    <t>Полтавець Роман Миколайович</t>
  </si>
  <si>
    <t>ОМ-0004731</t>
  </si>
  <si>
    <t>Кузнєцов Михайло Вадімович</t>
  </si>
  <si>
    <t>ОМ-0005695</t>
  </si>
  <si>
    <t>Лагода Ірина Вікторівна</t>
  </si>
  <si>
    <t>ОМ-0003999</t>
  </si>
  <si>
    <t>Гриб Лілія Анатоліївна</t>
  </si>
  <si>
    <t>ОМ-0004216</t>
  </si>
  <si>
    <t>Хисна Оксана Павлівна</t>
  </si>
  <si>
    <t>ОМ-0005555</t>
  </si>
  <si>
    <t>Мурашко Олена Сергіївна</t>
  </si>
  <si>
    <t>ОМ-0005067</t>
  </si>
  <si>
    <t>Григор`єва Ганна Миколаївна</t>
  </si>
  <si>
    <t>ОМ-0005522</t>
  </si>
  <si>
    <t>Шелест Олександр Олегович</t>
  </si>
  <si>
    <t>ОМ-0003928</t>
  </si>
  <si>
    <t>Рудінська Лілія Геннадіївна</t>
  </si>
  <si>
    <t>ОМ-0005415</t>
  </si>
  <si>
    <t>Демченко Ганна Вікторівна</t>
  </si>
  <si>
    <t>ОМ-0005096</t>
  </si>
  <si>
    <t>Єрмілов Вадим Анатолійович</t>
  </si>
  <si>
    <t>ОМ-0005235</t>
  </si>
  <si>
    <t>Селицька Наталія Миколаївна</t>
  </si>
  <si>
    <t>ОМ-0004597</t>
  </si>
  <si>
    <t>Шкатуло Станіслав Вадимович</t>
  </si>
  <si>
    <t>ОМ-0005716</t>
  </si>
  <si>
    <t>Цапко Ганна Валеріївна</t>
  </si>
  <si>
    <t>ОМ-0004590</t>
  </si>
  <si>
    <t>ОМ-0005762</t>
  </si>
  <si>
    <t>Кучеренко Анастасія Олександрівна</t>
  </si>
  <si>
    <t>ОМ-0004676</t>
  </si>
  <si>
    <t>Коновалова Тетяна Сергіївна</t>
  </si>
  <si>
    <t>ОМ-0005126</t>
  </si>
  <si>
    <t>Губич Віта Олександрівна</t>
  </si>
  <si>
    <t>ОМ-0003708</t>
  </si>
  <si>
    <t>Головко Оксана Іванівна</t>
  </si>
  <si>
    <t>ОМ-0003814</t>
  </si>
  <si>
    <t>ОМ-0005390</t>
  </si>
  <si>
    <t>Шершень Ігор Вадимович</t>
  </si>
  <si>
    <t>ОМ-0005600</t>
  </si>
  <si>
    <t>Ткачук Маргарита Дмитрівна</t>
  </si>
  <si>
    <t>ОМ-0004331</t>
  </si>
  <si>
    <t>ОМ-0005638</t>
  </si>
  <si>
    <t>Кислий Василь Володимирович</t>
  </si>
  <si>
    <t>ОМ-0005672</t>
  </si>
  <si>
    <t>Бойко Олена Василівна</t>
  </si>
  <si>
    <t>ОМ-0005463</t>
  </si>
  <si>
    <t>Безверхова Марія Юріївна</t>
  </si>
  <si>
    <t>ОМ-0003767</t>
  </si>
  <si>
    <t>Журавель Наталія Євгеніївна</t>
  </si>
  <si>
    <t>ОМ-0004169</t>
  </si>
  <si>
    <t>Кожевнікова Ірина Василівна</t>
  </si>
  <si>
    <t>ОМ-0005150</t>
  </si>
  <si>
    <t>Чижик Антон Сергійович</t>
  </si>
  <si>
    <t>ОМ-0005709</t>
  </si>
  <si>
    <t>Степанюк Тихон Володимирович</t>
  </si>
  <si>
    <t>ОМ-0005051</t>
  </si>
  <si>
    <t>Сілафонов Юрій Вікторович</t>
  </si>
  <si>
    <t>ОМ-0004036</t>
  </si>
  <si>
    <t>Лупалов Микола Миколайович</t>
  </si>
  <si>
    <t>ОМ-0005634</t>
  </si>
  <si>
    <t>Купенчик Валерій Олександрович</t>
  </si>
  <si>
    <t>ОМ-0004395</t>
  </si>
  <si>
    <t>Балас Віталій Олександрович</t>
  </si>
  <si>
    <t>ОМ-0005465</t>
  </si>
  <si>
    <t>Пцарик Катерина В`ячеславівна</t>
  </si>
  <si>
    <t>ОМ-0005152</t>
  </si>
  <si>
    <t>Пасконнова Олена Миколаївна</t>
  </si>
  <si>
    <t>ОМ-0005395</t>
  </si>
  <si>
    <t>Нікітіна Валерія Сергіївна</t>
  </si>
  <si>
    <t>ОМ-0004263</t>
  </si>
  <si>
    <t>(В-53)расчетно-кассовая зона</t>
  </si>
  <si>
    <t>Бородкіна Лариса Миколаївна</t>
  </si>
  <si>
    <t>ОМ-0004630</t>
  </si>
  <si>
    <t>Аврахова Ірина Олександрівна</t>
  </si>
  <si>
    <t>ОМ-0004881</t>
  </si>
  <si>
    <t>Іванов Юрій Володимирович</t>
  </si>
  <si>
    <t>ОМ-0005728</t>
  </si>
  <si>
    <t>Бараннік Віктор Володимирович</t>
  </si>
  <si>
    <t>ОМ-0005713</t>
  </si>
  <si>
    <t>Хохуля Ганна Дмитрівна</t>
  </si>
  <si>
    <t>ОМ-0004693</t>
  </si>
  <si>
    <t>Лапіна Олена Олексіївна</t>
  </si>
  <si>
    <t>ОМ-0003737</t>
  </si>
  <si>
    <t>Грабова Ганна Вікторівна</t>
  </si>
  <si>
    <t>ОМ-0005508</t>
  </si>
  <si>
    <t>Альчуріна Єлизавета Валеріївна</t>
  </si>
  <si>
    <t>ОМ-0005570</t>
  </si>
  <si>
    <t>ОМ-0004724</t>
  </si>
  <si>
    <t>Редько Василь Павлович</t>
  </si>
  <si>
    <t>ОМ-0005258</t>
  </si>
  <si>
    <t>Новіков Валерій Миколайович</t>
  </si>
  <si>
    <t>ОМ-0004008</t>
  </si>
  <si>
    <t>Завальний Олександр Олегович</t>
  </si>
  <si>
    <t>ОМ-0005230</t>
  </si>
  <si>
    <t>Чепурна Людмила Олексіївна</t>
  </si>
  <si>
    <t>ОМ-0005499</t>
  </si>
  <si>
    <t>Щербина Юлія Василівна</t>
  </si>
  <si>
    <t>ОМ-0005374</t>
  </si>
  <si>
    <t>Шепілова Ірина Ігорівна</t>
  </si>
  <si>
    <t>Толстоног Олена Юріївна</t>
  </si>
  <si>
    <t>ОМ-0004918</t>
  </si>
  <si>
    <t>Пілюс Яна Володимирівна</t>
  </si>
  <si>
    <t>ОМ-0004347</t>
  </si>
  <si>
    <t>ОМ-0005119</t>
  </si>
  <si>
    <t>Угольников (Огли) Олег Ботаневич</t>
  </si>
  <si>
    <t>Щербина Ольга Володимирівна</t>
  </si>
  <si>
    <t>ОМ-0005000</t>
  </si>
  <si>
    <t>Стрельцова Ольга Юріївна</t>
  </si>
  <si>
    <t>ОМ-0005310</t>
  </si>
  <si>
    <t xml:space="preserve">Ляшкевич Наталя Сергіївна </t>
  </si>
  <si>
    <t>ОМ-0004611</t>
  </si>
  <si>
    <t>Колупаєва Раїса Олександрівна</t>
  </si>
  <si>
    <t>ОМ-0005391</t>
  </si>
  <si>
    <t>Гузовська Тамара Олексіївна</t>
  </si>
  <si>
    <t>ОМ-0004482</t>
  </si>
  <si>
    <t>Устименко Тетяна Олегівна</t>
  </si>
  <si>
    <t>ОМ-0005120</t>
  </si>
  <si>
    <t>Дєєва Анна Михайлівна</t>
  </si>
  <si>
    <t>ОМ-0005500</t>
  </si>
  <si>
    <t>Щеглов Євген Вадимович</t>
  </si>
  <si>
    <t>ОМ-0003902</t>
  </si>
  <si>
    <t>Климчак Юлія Русланівна</t>
  </si>
  <si>
    <t>ОМ-0005575</t>
  </si>
  <si>
    <t>Бойченюк Денис Рустамович</t>
  </si>
  <si>
    <t>ОМ-0005732</t>
  </si>
  <si>
    <t>Солдатенко Ольга Миколаївна</t>
  </si>
  <si>
    <t>ОМ-0005433</t>
  </si>
  <si>
    <t xml:space="preserve">Жевлєва (Гуценко) Вікторія Василівна </t>
  </si>
  <si>
    <t>Ситник Олександр Володимирович</t>
  </si>
  <si>
    <t>ОМ-0005171</t>
  </si>
  <si>
    <t>Пономаренко Дмитро Анатолійович</t>
  </si>
  <si>
    <t>ОМ-0005576</t>
  </si>
  <si>
    <t>Козаченко Ярослав Миколайович</t>
  </si>
  <si>
    <t>ОМ-0004880</t>
  </si>
  <si>
    <t>Хоренко Любов Олегівна</t>
  </si>
  <si>
    <t>ОМ-0005117</t>
  </si>
  <si>
    <t xml:space="preserve">Сьомкіна Наталя Вікторівна  </t>
  </si>
  <si>
    <t>ОМ-0003922</t>
  </si>
  <si>
    <t>Орехова Леся Миколаївна</t>
  </si>
  <si>
    <t>ОМ-0005686</t>
  </si>
  <si>
    <t>Миронюк Тетяна Олегівна</t>
  </si>
  <si>
    <t>ОМ-0005298</t>
  </si>
  <si>
    <t>Лук`янова Марія Володимирівна</t>
  </si>
  <si>
    <t>ОМ-0003857</t>
  </si>
  <si>
    <t>Костіна Світлана Володимирівна</t>
  </si>
  <si>
    <t>ОМ-0005734</t>
  </si>
  <si>
    <t>ОМ-0005240</t>
  </si>
  <si>
    <t>Грицюк Олена Володимирівна</t>
  </si>
  <si>
    <t>ОМ-0005551</t>
  </si>
  <si>
    <t>Горєлік Назар Віталійович</t>
  </si>
  <si>
    <t>ОМ-0003795</t>
  </si>
  <si>
    <t>Єрьомін Андрій Сергійович</t>
  </si>
  <si>
    <t>ОМ-0003750</t>
  </si>
  <si>
    <t>Вискрєбєнцева Віра Миколаївна</t>
  </si>
  <si>
    <t>ОМ-0004124</t>
  </si>
  <si>
    <t>Хлонь Галина Юріївна</t>
  </si>
  <si>
    <t>ОМ-0004433</t>
  </si>
  <si>
    <t>Скрипник Оксана Василівна</t>
  </si>
  <si>
    <t>ОМ-0004309</t>
  </si>
  <si>
    <t>Осіпанова Наталя Ігорівна</t>
  </si>
  <si>
    <t>Назарова Олена Денисівна</t>
  </si>
  <si>
    <t>ОМ-0003998</t>
  </si>
  <si>
    <t>Ісаєнко Світлана Олександрівна</t>
  </si>
  <si>
    <t>ОМ-0003635</t>
  </si>
  <si>
    <t>Добреля Надія Миколаївна</t>
  </si>
  <si>
    <t>ОМ-0004090</t>
  </si>
  <si>
    <t>Єрофєєв Юрій Олександрович</t>
  </si>
  <si>
    <t>ОМ-0005617</t>
  </si>
  <si>
    <t>ОМ-0005399</t>
  </si>
  <si>
    <t>Цеханова Олена Олександрівна</t>
  </si>
  <si>
    <t>ОМ-0004788</t>
  </si>
  <si>
    <t>Бурцева Олена Євгеніївна</t>
  </si>
  <si>
    <t>ОМ-0003872</t>
  </si>
  <si>
    <t>Педенко Інна Олександрівна</t>
  </si>
  <si>
    <t>ОМ-0005418</t>
  </si>
  <si>
    <t>Мартинюк Максим Миколайович</t>
  </si>
  <si>
    <t>ОМ-0005410</t>
  </si>
  <si>
    <t>Дьяченко Дмитро Сергійович</t>
  </si>
  <si>
    <t>ОМ-0005316</t>
  </si>
  <si>
    <t>Горячук Вікторія Анатоліївна</t>
  </si>
  <si>
    <t>ОМ-0005601</t>
  </si>
  <si>
    <t>Чорна Тетяна Анатоліївна</t>
  </si>
  <si>
    <t>ОМ-0005146</t>
  </si>
  <si>
    <t>Свита Тетяна Геннадіївна</t>
  </si>
  <si>
    <t>ОМ-0005344</t>
  </si>
  <si>
    <t>Кеванашвілі Ксенія Валеріївна</t>
  </si>
  <si>
    <t>ОМ-0005416</t>
  </si>
  <si>
    <t>Шпак Наталія Сергіївна</t>
  </si>
  <si>
    <t>ОМ-0005733</t>
  </si>
  <si>
    <t>Петренко Віра Миколаївна</t>
  </si>
  <si>
    <t>ОМ-0003745</t>
  </si>
  <si>
    <t>Матейчук Марк Леонідович</t>
  </si>
  <si>
    <t>ОМ-0005144</t>
  </si>
  <si>
    <t>Бондаренко Михайло Сергійович</t>
  </si>
  <si>
    <t>ОМ-0004251</t>
  </si>
  <si>
    <t>Дьяченко Євгенія Юріївна</t>
  </si>
  <si>
    <t>ОМ-0004498</t>
  </si>
  <si>
    <t>Чопенко (Климко) Катерина Сергіївна</t>
  </si>
  <si>
    <t>Уваров Віталій Олександрович</t>
  </si>
  <si>
    <t>ОМ-0004807</t>
  </si>
  <si>
    <t>Сопат Валерія Андріївна</t>
  </si>
  <si>
    <t>ОМ-0003969</t>
  </si>
  <si>
    <t>Летуча Руслана Миколаївна</t>
  </si>
  <si>
    <t>ОМ-0003706</t>
  </si>
  <si>
    <t>Кошеленко Валерія Володимирівна</t>
  </si>
  <si>
    <t>ОМ-0004992</t>
  </si>
  <si>
    <t>Блонова Катерина Ігорівна</t>
  </si>
  <si>
    <t>ОМ-0005731</t>
  </si>
  <si>
    <t>Бірюліна Ганна Ігорівна</t>
  </si>
  <si>
    <t>ОМ-0004201</t>
  </si>
  <si>
    <t>Безрукавий Сергій Володимирович</t>
  </si>
  <si>
    <t>ОМ-0005622</t>
  </si>
  <si>
    <t>Горбенко Валерія Володимирівна</t>
  </si>
  <si>
    <t>ОМ-0004332</t>
  </si>
  <si>
    <t>Василенко Артем Миколайович</t>
  </si>
  <si>
    <t>ОМ-0005233</t>
  </si>
  <si>
    <t>Оранська Людмила Олексіївна</t>
  </si>
  <si>
    <t>ОМ-0004432</t>
  </si>
  <si>
    <t>Новик Таїсія Анатоліївна</t>
  </si>
  <si>
    <t>ОМ-0005435</t>
  </si>
  <si>
    <t>Молчанова Тетяна Володимирівна</t>
  </si>
  <si>
    <t>ОМ-0005579</t>
  </si>
  <si>
    <t>Молдавська Анастасія Миколаївна</t>
  </si>
  <si>
    <t>ОМ-0003994</t>
  </si>
  <si>
    <t>Левченко Марина Михайлівна</t>
  </si>
  <si>
    <t>ОМ-0005459</t>
  </si>
  <si>
    <t>Литвиненко Дар`я Вікторівна</t>
  </si>
  <si>
    <t>ОМ-0004021</t>
  </si>
  <si>
    <t>Кулінич Наталія Олексіївна</t>
  </si>
  <si>
    <t>ОМ-0004114</t>
  </si>
  <si>
    <t>Кисла Анна Олександрівна</t>
  </si>
  <si>
    <t>ОМ-0004575</t>
  </si>
  <si>
    <t>Звонова Ганна Євгеніївна</t>
  </si>
  <si>
    <t>ОМ-0004112</t>
  </si>
  <si>
    <t>Сапроненко Світлана Володимирівна</t>
  </si>
  <si>
    <t>ОМ-0005590</t>
  </si>
  <si>
    <t>Кучеренко Євгеній Анатолійович</t>
  </si>
  <si>
    <t>ОМ-0005076</t>
  </si>
  <si>
    <t>Іванов Андрій Володимирович</t>
  </si>
  <si>
    <t>ОМ-0004486</t>
  </si>
  <si>
    <t>Швайковський Олег Вячеславович</t>
  </si>
  <si>
    <t>ОМ-0004873</t>
  </si>
  <si>
    <t>Пирогова Марія Володимирівна</t>
  </si>
  <si>
    <t>ОМ-0005670</t>
  </si>
  <si>
    <t>Мартиненко Мирослава Станіславівна</t>
  </si>
  <si>
    <t>ОМ-0005505</t>
  </si>
  <si>
    <t>Шкворець Сергій Юрійович</t>
  </si>
  <si>
    <t>ОМ-0005134</t>
  </si>
  <si>
    <t>ОМ-0005809</t>
  </si>
  <si>
    <t>Тарнавська Любов Йосипівна</t>
  </si>
  <si>
    <t>ОМ-0005509</t>
  </si>
  <si>
    <t>Смальцер Антоніна Валеріївна</t>
  </si>
  <si>
    <t>ОМ-0005178</t>
  </si>
  <si>
    <t>Зосименко Інна Олександрівна</t>
  </si>
  <si>
    <t>ОМ-0005468</t>
  </si>
  <si>
    <t>Степанчук Сергій Олександрович</t>
  </si>
  <si>
    <t>ОМ-0004532</t>
  </si>
  <si>
    <t>Кастуєва Діана Мурзабеківна</t>
  </si>
  <si>
    <t>ОМ-0004427</t>
  </si>
  <si>
    <t>Каракуц Ольга Володимирівна</t>
  </si>
  <si>
    <t>ОМ-0005531</t>
  </si>
  <si>
    <t>Бундюк Каріне Гарегінівна</t>
  </si>
  <si>
    <t>ОМ-0005764</t>
  </si>
  <si>
    <t>Хоменко Антон Сергійович</t>
  </si>
  <si>
    <t>ОМ-0004107</t>
  </si>
  <si>
    <t>Сіліна Алла Олександрівна</t>
  </si>
  <si>
    <t>ОМ-0005674</t>
  </si>
  <si>
    <t>Воронкова Тетяна Валеріївна</t>
  </si>
  <si>
    <t>ОМ-0005025</t>
  </si>
  <si>
    <t>Норенко Наталія Сергіївна</t>
  </si>
  <si>
    <t>ОМ-0004757</t>
  </si>
  <si>
    <t>Родькін Володимир Євгенійович</t>
  </si>
  <si>
    <t>ОМ-0004956</t>
  </si>
  <si>
    <t xml:space="preserve">Снісаревська Світлана Ілларіонівна </t>
  </si>
  <si>
    <t>ОМ-0005558</t>
  </si>
  <si>
    <t>(В-22)хозяйственная часть</t>
  </si>
  <si>
    <t>Шовкопляс Олена Віталіївна</t>
  </si>
  <si>
    <t>ОМ-0004229</t>
  </si>
  <si>
    <t>Томюк Світлана Василівна</t>
  </si>
  <si>
    <t>ОМ-0005587</t>
  </si>
  <si>
    <t>ОМ-0004012</t>
  </si>
  <si>
    <t>Одінцова Марина Максимівна</t>
  </si>
  <si>
    <t>ОМ-0003874</t>
  </si>
  <si>
    <t>Палащенко Вікторія Віталіївна</t>
  </si>
  <si>
    <t>ОМ-0004311</t>
  </si>
  <si>
    <t>Новацька Вікторія Яківна</t>
  </si>
  <si>
    <t>ОМ-0004173</t>
  </si>
  <si>
    <t>Ніколаєва Світлана Олександрівна</t>
  </si>
  <si>
    <t>ОМ-0004916</t>
  </si>
  <si>
    <t>Михалкова Любов Миколаївна</t>
  </si>
  <si>
    <t>ОМ-0004299</t>
  </si>
  <si>
    <t>Грудініна Людмила Іванівна</t>
  </si>
  <si>
    <t>ОМ-0005737</t>
  </si>
  <si>
    <t>Тихомирова Олена Валеріївна</t>
  </si>
  <si>
    <t>ОМ-0003943</t>
  </si>
  <si>
    <t>Ковальчук Катерина Василівна</t>
  </si>
  <si>
    <t>ОМ-0005431</t>
  </si>
  <si>
    <t>Самойлова Катерина Сергіївна</t>
  </si>
  <si>
    <t>ОМ-0005044</t>
  </si>
  <si>
    <t>Красновська Віра Василівна</t>
  </si>
  <si>
    <t>ОМ-0004979</t>
  </si>
  <si>
    <t>Грищук Тетяна Володимирівна</t>
  </si>
  <si>
    <t>ОМ-0004381</t>
  </si>
  <si>
    <t>Чупрін Карина Валентинівна</t>
  </si>
  <si>
    <t>ОМ-0003748</t>
  </si>
  <si>
    <t>Пахтусова Ольга Василівна</t>
  </si>
  <si>
    <t>ОМ-0004269</t>
  </si>
  <si>
    <t>Кіфчук Юлія Олександрівна</t>
  </si>
  <si>
    <t>ОМ-0005697</t>
  </si>
  <si>
    <t>Тягнирядно Олександр Васильович</t>
  </si>
  <si>
    <t>ОМ-0005738</t>
  </si>
  <si>
    <t>Гетьман Валерій Валерійович</t>
  </si>
  <si>
    <t>ОМ-0005249</t>
  </si>
  <si>
    <t>Корякова Тетяна Ігорівна</t>
  </si>
  <si>
    <t>ОМ-0004430</t>
  </si>
  <si>
    <t>Карчебна Олена Михайлівна</t>
  </si>
  <si>
    <t>ОМ-0004928</t>
  </si>
  <si>
    <t>Богатова Світлана Вікторівна</t>
  </si>
  <si>
    <t>ОМ-0003861</t>
  </si>
  <si>
    <t>Завидовська Світлана Іванівна</t>
  </si>
  <si>
    <t>ОМ-0004220</t>
  </si>
  <si>
    <t>Боброва Олена Борисівна</t>
  </si>
  <si>
    <t>ОМ-0005168</t>
  </si>
  <si>
    <t>Мазур Дмитро Сергійович</t>
  </si>
  <si>
    <t>ОМ-0003641</t>
  </si>
  <si>
    <t>Циганок Тамара Олегівна</t>
  </si>
  <si>
    <t>ОМ-0004790</t>
  </si>
  <si>
    <t>Редько Руслана Сергіївна</t>
  </si>
  <si>
    <t>ОМ-0005582</t>
  </si>
  <si>
    <t>Назаренко Ірина Іванівна</t>
  </si>
  <si>
    <t>ОМ-0004147</t>
  </si>
  <si>
    <t>Корсан Марія Миколаївна</t>
  </si>
  <si>
    <t>ОМ-0005773</t>
  </si>
  <si>
    <t>Коваль Тетяна Іванівна</t>
  </si>
  <si>
    <t>ОМ-0005501</t>
  </si>
  <si>
    <t>Гордійчук Анастасія Сергіївна</t>
  </si>
  <si>
    <t>ОМ-0005581</t>
  </si>
  <si>
    <t>Адамська Анжела Анатоліївна</t>
  </si>
  <si>
    <t>ОМ-0004073</t>
  </si>
  <si>
    <t>Рассохіна Карина Вячеславівна</t>
  </si>
  <si>
    <t>ОМ-0004436</t>
  </si>
  <si>
    <t>Павлова Світлана Єдуардівна</t>
  </si>
  <si>
    <t>ОМ-0004628</t>
  </si>
  <si>
    <t>Семенчук Анастасія Володимирівна</t>
  </si>
  <si>
    <t>ОМ-0005124</t>
  </si>
  <si>
    <t>Чинарова Олена Олександрівна</t>
  </si>
  <si>
    <t>ОМ-0005125</t>
  </si>
  <si>
    <t>Усова Тетяна Володимирівна</t>
  </si>
  <si>
    <t>ОМ-0004906</t>
  </si>
  <si>
    <t>Рабенко Євгеній Олександрович</t>
  </si>
  <si>
    <t>ОМ-0003833</t>
  </si>
  <si>
    <t>Ковальова Ольга Семенівна</t>
  </si>
  <si>
    <t>ОМ-0004440</t>
  </si>
  <si>
    <t>Дерябіна Ірина Вячеславівна</t>
  </si>
  <si>
    <t>ОМ-0005123</t>
  </si>
  <si>
    <t>(В-18)сектор стеллажной зоны</t>
  </si>
  <si>
    <t>Форкош Володимир Григорович</t>
  </si>
  <si>
    <t>ОМ-0004887</t>
  </si>
  <si>
    <t>Мєлкумов Роберт Григорович</t>
  </si>
  <si>
    <t>ОМ-0005724</t>
  </si>
  <si>
    <t>Сіпакова Інна Іванівна</t>
  </si>
  <si>
    <t>ОМ-0005031</t>
  </si>
  <si>
    <t>Родченко Тетяна Петрівна</t>
  </si>
  <si>
    <t>ОМ-0005593</t>
  </si>
  <si>
    <t>Кураса Ірина Володимирівна</t>
  </si>
  <si>
    <t>ОМ-0004341</t>
  </si>
  <si>
    <t>Голуб Валентина Геннадіївна</t>
  </si>
  <si>
    <t>ОМ-0004981</t>
  </si>
  <si>
    <t>Гарась Ганна Степанівна</t>
  </si>
  <si>
    <t>ОМ-0005722</t>
  </si>
  <si>
    <t>Цепа Єлєна Олександрівна</t>
  </si>
  <si>
    <t>ОМ-0004300</t>
  </si>
  <si>
    <t>(В-17)отдел непродовольственных товаров</t>
  </si>
  <si>
    <t>Готьван Олександр Олександрович</t>
  </si>
  <si>
    <t>ОМ-0005059</t>
  </si>
  <si>
    <t>Боровик Ірина Володимирівна</t>
  </si>
  <si>
    <t>ОМ-0005384</t>
  </si>
  <si>
    <t>Наконечний Роман Петрович</t>
  </si>
  <si>
    <t>ОМ-0004282</t>
  </si>
  <si>
    <t>Шульга Денис Сергійович</t>
  </si>
  <si>
    <t>ОМ-0005232</t>
  </si>
  <si>
    <t>ОМ-0004578</t>
  </si>
  <si>
    <t>Пахомова Наталія Сергіївна</t>
  </si>
  <si>
    <t>ОМ-0004473</t>
  </si>
  <si>
    <t>Махницька Олена Вікторівна</t>
  </si>
  <si>
    <t>ОМ-0004949</t>
  </si>
  <si>
    <t>ОМ-0005432</t>
  </si>
  <si>
    <t>Джгаркава Вікторія Петрівна</t>
  </si>
  <si>
    <t>ОМ-0004857</t>
  </si>
  <si>
    <t>Сердюк Валерій Олександрович</t>
  </si>
  <si>
    <t>ОМ-0004421</t>
  </si>
  <si>
    <t>(В-17)сектор зоны скоропорта</t>
  </si>
  <si>
    <t>Шакіна Галина Олександрівна</t>
  </si>
  <si>
    <t>ОМ-0004966</t>
  </si>
  <si>
    <t>ОМ-0005302</t>
  </si>
  <si>
    <t>Фролова Альбіна Миколаївна</t>
  </si>
  <si>
    <t>ОМ-0003660</t>
  </si>
  <si>
    <t>Радько Наталія Іванівна</t>
  </si>
  <si>
    <t>ОМ-0004568</t>
  </si>
  <si>
    <t>Носач Тимур Зазавич</t>
  </si>
  <si>
    <t>ОМ-0005414</t>
  </si>
  <si>
    <t>Іванова Олена Валентинівна</t>
  </si>
  <si>
    <t>ОМ-0005666</t>
  </si>
  <si>
    <t>Борщ Данило Андрійович</t>
  </si>
  <si>
    <t>ОМ-0004328</t>
  </si>
  <si>
    <t>Бормашева Світлана Сергіївна</t>
  </si>
  <si>
    <t>ОМ-0005361</t>
  </si>
  <si>
    <t>Арямов Андрій Володимирович</t>
  </si>
  <si>
    <t>ОМ-0005621</t>
  </si>
  <si>
    <t>Мороз Любов Василівна</t>
  </si>
  <si>
    <t>ОМ-0005602</t>
  </si>
  <si>
    <t>Котяк Ірина Миколаївна</t>
  </si>
  <si>
    <t>ОМ-0003636</t>
  </si>
  <si>
    <t>Міхалко (Сокур) Світлана Федорівна</t>
  </si>
  <si>
    <t>Магльована Аліна Костянтинівна</t>
  </si>
  <si>
    <t>ОМ-0005116</t>
  </si>
  <si>
    <t>Дробот Еліна Євгенівна</t>
  </si>
  <si>
    <t>ОМ-0004615</t>
  </si>
  <si>
    <t>Пелих Єлизавета Юріївна</t>
  </si>
  <si>
    <t>ОМ-0003866</t>
  </si>
  <si>
    <t>Мартинець Денис Валерійович</t>
  </si>
  <si>
    <t>ОМ-0004292</t>
  </si>
  <si>
    <t>Логвиненко Олена Володимирівна</t>
  </si>
  <si>
    <t>ОМ-0003759</t>
  </si>
  <si>
    <t>Курило (Лернер) Вікторія Вікторівна</t>
  </si>
  <si>
    <t>Дришлюк Наталія Володимирівна</t>
  </si>
  <si>
    <t>ОМ-0005828</t>
  </si>
  <si>
    <t>(В-16)сектор зоны скоропорта</t>
  </si>
  <si>
    <t xml:space="preserve">Юрченко Олег Павлович </t>
  </si>
  <si>
    <t>ОМ-0003914</t>
  </si>
  <si>
    <t>(В-16)хозяйственная часть</t>
  </si>
  <si>
    <t>Чабровських Гаврило Миколайович</t>
  </si>
  <si>
    <t>ОМ-0005554</t>
  </si>
  <si>
    <t>Філімоненко Віталій Анатолійович</t>
  </si>
  <si>
    <t>ОМ-0004621</t>
  </si>
  <si>
    <t>Сова Ірина Валеріївна</t>
  </si>
  <si>
    <t>ОМ-0003992</t>
  </si>
  <si>
    <t>Нор Анна Петрівна</t>
  </si>
  <si>
    <t>ОМ-0005203</t>
  </si>
  <si>
    <t>Нефедова Оксана Леонідівна</t>
  </si>
  <si>
    <t>ОМ-0004270</t>
  </si>
  <si>
    <t>ОМ-0005306</t>
  </si>
  <si>
    <t>Дубовик Тетяна Іванівна</t>
  </si>
  <si>
    <t>ОМ-0004722</t>
  </si>
  <si>
    <t>Плясун Людмила Олександрівна</t>
  </si>
  <si>
    <t>ОМ-0004502</t>
  </si>
  <si>
    <t>Максютова Анжела Віталіївна</t>
  </si>
  <si>
    <t>ОМ-0005224</t>
  </si>
  <si>
    <t>Коваленко Анастасія Володимирівна</t>
  </si>
  <si>
    <t>ОМ-0004506</t>
  </si>
  <si>
    <t>Калініченко (Дитюк) Віта Леонідівна</t>
  </si>
  <si>
    <t>Ісаєва Яна Василівна</t>
  </si>
  <si>
    <t>ОМ-0005647</t>
  </si>
  <si>
    <t>Нестеренко Юлія Вікторівна</t>
  </si>
  <si>
    <t>ОМ-0004681</t>
  </si>
  <si>
    <t>Євсєєва Альона Василівна</t>
  </si>
  <si>
    <t>ОМ-0003775</t>
  </si>
  <si>
    <t>Олефиренко Оксана Миколаївна</t>
  </si>
  <si>
    <t>ОМ-0003892</t>
  </si>
  <si>
    <t>Скронц Марина Іванівна</t>
  </si>
  <si>
    <t>ОМ-0004320</t>
  </si>
  <si>
    <t>Лиска Лариса Іванівна</t>
  </si>
  <si>
    <t>ОМ-0004176</t>
  </si>
  <si>
    <t>Гладиш Лариса Віталіївна</t>
  </si>
  <si>
    <t>ОМ-0003808</t>
  </si>
  <si>
    <t>Баралей Олена Олександрівна</t>
  </si>
  <si>
    <t>ОМ-0003828</t>
  </si>
  <si>
    <t>Ковальчук Катерина Сергіївна</t>
  </si>
  <si>
    <t>ОМ-0004179</t>
  </si>
  <si>
    <t>Ярковська Тетяна Олександрівна</t>
  </si>
  <si>
    <t>ОМ-0005428</t>
  </si>
  <si>
    <t>Пузир Олена Миколаївна</t>
  </si>
  <si>
    <t>ОМ-0003728</t>
  </si>
  <si>
    <t>Ігнатко Валерія Віталіївна</t>
  </si>
  <si>
    <t>ОМ-0003852</t>
  </si>
  <si>
    <t>Галечян Ламара Гамлетівна</t>
  </si>
  <si>
    <t>ОМ-0005159</t>
  </si>
  <si>
    <t>Грабар Ольга Олегівна</t>
  </si>
  <si>
    <t>ОМ-0004106</t>
  </si>
  <si>
    <t>Малютов Артем Володимирович</t>
  </si>
  <si>
    <t>ОМ-0004121</t>
  </si>
  <si>
    <t>Шитік Лілія Миколаївна</t>
  </si>
  <si>
    <t>ОМ-0004129</t>
  </si>
  <si>
    <t>Синенька Ольга Сергіївна</t>
  </si>
  <si>
    <t>ОМ-0005726</t>
  </si>
  <si>
    <t>Поліщук Тетяна Сергіївна</t>
  </si>
  <si>
    <t>ОМ-0005217</t>
  </si>
  <si>
    <t>Момот Наталя Анатоліївна</t>
  </si>
  <si>
    <t>ОМ-0005046</t>
  </si>
  <si>
    <t>Каут Олена Василівна</t>
  </si>
  <si>
    <t>ОМ-0005345</t>
  </si>
  <si>
    <t>Кайс Лілія Олександрівна</t>
  </si>
  <si>
    <t>ОМ-0005641</t>
  </si>
  <si>
    <t>Дворовий Андрій Миколайович</t>
  </si>
  <si>
    <t>ОМ-0005396</t>
  </si>
  <si>
    <t>Войтун Вікторія Ігорівна</t>
  </si>
  <si>
    <t>ОМ-0005103</t>
  </si>
  <si>
    <t>Бороденко Андрій Олександрович</t>
  </si>
  <si>
    <t>ОМ-0005372</t>
  </si>
  <si>
    <t>ОМ-0004431</t>
  </si>
  <si>
    <t>Анохіна Ольга Миколаївна</t>
  </si>
  <si>
    <t>ОМ-0004409</t>
  </si>
  <si>
    <t>Кісельова Наталія Миколаївна</t>
  </si>
  <si>
    <t>ОМ-0004084</t>
  </si>
  <si>
    <t>Жирок Юрій Юрійович</t>
  </si>
  <si>
    <t>ОМ-0005023</t>
  </si>
  <si>
    <t>ОМ-0005079</t>
  </si>
  <si>
    <t>Жук Вікторія Вікторівна</t>
  </si>
  <si>
    <t>ОМ-0005127</t>
  </si>
  <si>
    <t>Тесленко Ірина Вікторівна</t>
  </si>
  <si>
    <t>ОМ-0003723</t>
  </si>
  <si>
    <t>ОМ-0004809</t>
  </si>
  <si>
    <t>Осадча Ірина Сергіївна</t>
  </si>
  <si>
    <t>ОМ-0004093</t>
  </si>
  <si>
    <t>Марущак Вікторія Анатоліївна</t>
  </si>
  <si>
    <t>ОМ-0005184</t>
  </si>
  <si>
    <t>Кравченко Олександра Олександрівна</t>
  </si>
  <si>
    <t>ОМ-0005739</t>
  </si>
  <si>
    <t>Демиденко Людмила Ярославівна</t>
  </si>
  <si>
    <t>ОМ-0003957</t>
  </si>
  <si>
    <t>Бєляєва Ірина Володимирівна</t>
  </si>
  <si>
    <t>ОМ-0005629</t>
  </si>
  <si>
    <t>Шелько Світлана Олександрівна</t>
  </si>
  <si>
    <t>ОМ-0005128</t>
  </si>
  <si>
    <t>Фомін Олександр Сергійович</t>
  </si>
  <si>
    <t>ОМ-0004319</t>
  </si>
  <si>
    <t>Хижняк Олена Віталіївна</t>
  </si>
  <si>
    <t>ОМ-0004304</t>
  </si>
  <si>
    <t>Харламова Марія Олександрівна</t>
  </si>
  <si>
    <t>ОМ-0003630</t>
  </si>
  <si>
    <t>Фоменко Наталія Олексіївна</t>
  </si>
  <si>
    <t>ОМ-0003700</t>
  </si>
  <si>
    <t>Тімофєєва Марина Юріївна</t>
  </si>
  <si>
    <t>ОМ-0004951</t>
  </si>
  <si>
    <t>Соколов Віталій Євгенійович</t>
  </si>
  <si>
    <t>ОМ-0004198</t>
  </si>
  <si>
    <t>Костенко Марина Володимирівна</t>
  </si>
  <si>
    <t>ОМ-0005477</t>
  </si>
  <si>
    <t>Дубівка Карина Ігорівна</t>
  </si>
  <si>
    <t>ОМ-0005748</t>
  </si>
  <si>
    <t>Волощук Ірина Миколаївна</t>
  </si>
  <si>
    <t>ОМ-0005506</t>
  </si>
  <si>
    <t>Боровик Валерія Андріївна</t>
  </si>
  <si>
    <t>ОМ-0003856</t>
  </si>
  <si>
    <t>Клименко Ольга Анатоліївна</t>
  </si>
  <si>
    <t>ОМ-0003741</t>
  </si>
  <si>
    <t>Міцула Людмила Олександрівна</t>
  </si>
  <si>
    <t>ОМ-0005027</t>
  </si>
  <si>
    <t>Керханаджієв Ярослав Юрійович</t>
  </si>
  <si>
    <t>ОМ-0003697</t>
  </si>
  <si>
    <t>Гуріна Наталя Леонідівна</t>
  </si>
  <si>
    <t>ОМ-0005671</t>
  </si>
  <si>
    <t>Васильченко Марія Юріївна</t>
  </si>
  <si>
    <t>ОМ-0004968</t>
  </si>
  <si>
    <t>Оселедько Володимир Сергійович</t>
  </si>
  <si>
    <t>ОМ-0005093</t>
  </si>
  <si>
    <t>Чернявська Оксана Геннадіївна</t>
  </si>
  <si>
    <t>ОМ-0004600</t>
  </si>
  <si>
    <t>Предун Наталія Степанівна</t>
  </si>
  <si>
    <t>ОМ-0005680</t>
  </si>
  <si>
    <t>Мала Інна Сергіївна</t>
  </si>
  <si>
    <t>ОМ-0005445</t>
  </si>
  <si>
    <t>Логвіненко Наталія Василівна</t>
  </si>
  <si>
    <t>ОМ-0005689</t>
  </si>
  <si>
    <t>Добровольський Олександр Віталійович</t>
  </si>
  <si>
    <t>ОМ-0004595</t>
  </si>
  <si>
    <t>Гореленко Ангеліна Сергіївна</t>
  </si>
  <si>
    <t>ОМ-0005784</t>
  </si>
  <si>
    <t>Васильєв Роман Вікторович</t>
  </si>
  <si>
    <t>ОМ-0004870</t>
  </si>
  <si>
    <t>Бобро Дар`я Василівна</t>
  </si>
  <si>
    <t>ОМ-0005111</t>
  </si>
  <si>
    <t>Агамалієва Людмила Вугарівна</t>
  </si>
  <si>
    <t>ОМ-0004688</t>
  </si>
  <si>
    <t>Кобзар Анастасія Вячеславівна</t>
  </si>
  <si>
    <t>ОМ-0005305</t>
  </si>
  <si>
    <t>Рябінкін Євген Олександрович</t>
  </si>
  <si>
    <t>ОМ-0005274</t>
  </si>
  <si>
    <t>Серга Дмитро Сергійович</t>
  </si>
  <si>
    <t>ОМ-0005479</t>
  </si>
  <si>
    <t>Петренко Владислав Віталійович</t>
  </si>
  <si>
    <t>ОМ-0004736</t>
  </si>
  <si>
    <t>Кушнеревич Дмитро Анатолійович</t>
  </si>
  <si>
    <t>ОМ-0005511</t>
  </si>
  <si>
    <t>Діденко Владислав Тимурович</t>
  </si>
  <si>
    <t>ОМ-0003840</t>
  </si>
  <si>
    <t>Цацура Анастасія Василівна</t>
  </si>
  <si>
    <t>ОМ-0004310</t>
  </si>
  <si>
    <t xml:space="preserve">Тітова Ірина Ігорівна </t>
  </si>
  <si>
    <t>ОМ-0005106</t>
  </si>
  <si>
    <t>Тимохін Олександр Олександрович</t>
  </si>
  <si>
    <t>ОМ-0005525</t>
  </si>
  <si>
    <t>Половцева Оксана Михайлівна</t>
  </si>
  <si>
    <t>ОМ-0005567</t>
  </si>
  <si>
    <t>Панасік Аня Володимирівна</t>
  </si>
  <si>
    <t>ОМ-0005740</t>
  </si>
  <si>
    <t>Нор Яніна Олександрівна</t>
  </si>
  <si>
    <t>ОМ-0004623</t>
  </si>
  <si>
    <t>Морозова Лариса Анатоліївна</t>
  </si>
  <si>
    <t>ОМ-0003711</t>
  </si>
  <si>
    <t>Можаровська Лариса Павлівна</t>
  </si>
  <si>
    <t>ОМ-0005752</t>
  </si>
  <si>
    <t>Корольчук Ганна Віталіївна</t>
  </si>
  <si>
    <t>ОМ-0004591</t>
  </si>
  <si>
    <t>Золотаренко Олена Володимирівна</t>
  </si>
  <si>
    <t>ОМ-0005149</t>
  </si>
  <si>
    <t>Горохов Ігор Юрійович</t>
  </si>
  <si>
    <t>ОМ-0005772</t>
  </si>
  <si>
    <t>Бунчужна Тетяна Володимирівна</t>
  </si>
  <si>
    <t>ОМ-0004404</t>
  </si>
  <si>
    <t>Бавольська Оксана Генріківна</t>
  </si>
  <si>
    <t>Аітова Лілія Володимирівна</t>
  </si>
  <si>
    <t>ОМ-0004485</t>
  </si>
  <si>
    <t xml:space="preserve">Стіна Олексій Андрійович </t>
  </si>
  <si>
    <t>ОМ-0004315</t>
  </si>
  <si>
    <t>Савенко Світлана Анатоліївна</t>
  </si>
  <si>
    <t>ОМ-0004995</t>
  </si>
  <si>
    <t>Резниченко Наталя Михайлівна</t>
  </si>
  <si>
    <t>ОМ-0004193</t>
  </si>
  <si>
    <t>Пермякова Юлія Володимирівна</t>
  </si>
  <si>
    <t>ОМ-0005745</t>
  </si>
  <si>
    <t>Гусейнова Світлана Вікторівна</t>
  </si>
  <si>
    <t>ОМ-0004271</t>
  </si>
  <si>
    <t>Кобилінська Наталя Володимирівна</t>
  </si>
  <si>
    <t>ОМ-0005325</t>
  </si>
  <si>
    <t>Грішечкіна Марія Володимирівна</t>
  </si>
  <si>
    <t>Ураскіна Людмила Еліксівна</t>
  </si>
  <si>
    <t>ОМ-0003938</t>
  </si>
  <si>
    <t>Щербина Гліб Ігорович</t>
  </si>
  <si>
    <t>ОМ-0004752</t>
  </si>
  <si>
    <t>Шляхтуров Денис Геннадійович</t>
  </si>
  <si>
    <t>ОМ-0005429</t>
  </si>
  <si>
    <t>Харіна Ольга Анатоліївна</t>
  </si>
  <si>
    <t>ОМ-0005553</t>
  </si>
  <si>
    <t xml:space="preserve">Оргунов Юрій Леонідович </t>
  </si>
  <si>
    <t>ОМ-0003725</t>
  </si>
  <si>
    <t>Джос Юрій Олегович</t>
  </si>
  <si>
    <t>ОМ-0004939</t>
  </si>
  <si>
    <t>Салтикова Тетяна Олександрівна</t>
  </si>
  <si>
    <t>ОМ-0005427</t>
  </si>
  <si>
    <t>Портнова Лілія Сергіївна</t>
  </si>
  <si>
    <t>ОМ-0005543</t>
  </si>
  <si>
    <t>Омельчак Анжеліка Петрівна</t>
  </si>
  <si>
    <t>ОМ-0004961</t>
  </si>
  <si>
    <t>Оліфан Анастасія Володимирівна</t>
  </si>
  <si>
    <t>ОМ-0004672</t>
  </si>
  <si>
    <t>Липарь Олександра Сергіївна</t>
  </si>
  <si>
    <t>ОМ-0003877</t>
  </si>
  <si>
    <t>Кочукова Марія Іванівна</t>
  </si>
  <si>
    <t>ОМ-0003650</t>
  </si>
  <si>
    <t>Дєньженкова Тетяна Олександрівна</t>
  </si>
  <si>
    <t>ОМ-0005337</t>
  </si>
  <si>
    <t>Бугай Крістіна Володимирівна</t>
  </si>
  <si>
    <t>ОМ-0005549</t>
  </si>
  <si>
    <t>Бубнова Анна Вікторівна</t>
  </si>
  <si>
    <t>ОМ-0004566</t>
  </si>
  <si>
    <t>Борисенко Вероніка Віталіївна</t>
  </si>
  <si>
    <t>ОМ-0004734</t>
  </si>
  <si>
    <t>Антоненко Вікторія Юріївна</t>
  </si>
  <si>
    <t xml:space="preserve">Гостєва Ірина Костянтинівна </t>
  </si>
  <si>
    <t>ОМ-0003880</t>
  </si>
  <si>
    <t>Жиляков Сергій Леонідович</t>
  </si>
  <si>
    <t>ОМ-0005527</t>
  </si>
  <si>
    <t>Дяченко Юрій Олександрович</t>
  </si>
  <si>
    <t>ОМ-0005434</t>
  </si>
  <si>
    <t>Єременко Антон Вікторович</t>
  </si>
  <si>
    <t>ОМ-0003739</t>
  </si>
  <si>
    <t>Скочко Лариса Михайлівна</t>
  </si>
  <si>
    <t>ОМ-0005556</t>
  </si>
  <si>
    <t>Пащенко Тамара Олександрівна</t>
  </si>
  <si>
    <t>ОМ-0004125</t>
  </si>
  <si>
    <t>Кравчук Ірина Вікторівна</t>
  </si>
  <si>
    <t>ОМ-0005294</t>
  </si>
  <si>
    <t>Жукова Людмила Миколаївна</t>
  </si>
  <si>
    <t>ОМ-0004804</t>
  </si>
  <si>
    <t>Буйволенко Ольга Олексіївна</t>
  </si>
  <si>
    <t>ОМ-0005645</t>
  </si>
  <si>
    <t>Бєлова Тетяна Миколаївна</t>
  </si>
  <si>
    <t>ОМ-0005038</t>
  </si>
  <si>
    <t>Артюхова Юлія Володимирівна</t>
  </si>
  <si>
    <t>ОМ-0005750</t>
  </si>
  <si>
    <t>Олійник Наталія Іванівна</t>
  </si>
  <si>
    <t>ОМ-0005609</t>
  </si>
  <si>
    <t>Кузема Світлана Геннадіївна</t>
  </si>
  <si>
    <t>ОМ-0005648</t>
  </si>
  <si>
    <t>Лущан Єгор Юрійович</t>
  </si>
  <si>
    <t>ОМ-0003942</t>
  </si>
  <si>
    <t>Дранік Олег Ігорович</t>
  </si>
  <si>
    <t>ОМ-0004683</t>
  </si>
  <si>
    <t xml:space="preserve">Васютинська Оксана Володимирівна </t>
  </si>
  <si>
    <t>ОМ-0004068</t>
  </si>
  <si>
    <t>Горбачов Євген Сергійович</t>
  </si>
  <si>
    <t>ОМ-0003736</t>
  </si>
  <si>
    <t>Четвертак Любов Михайлівна</t>
  </si>
  <si>
    <t>ОМ-0005538</t>
  </si>
  <si>
    <t>Чабан Інна Сергіївна</t>
  </si>
  <si>
    <t>ОМ-0004827</t>
  </si>
  <si>
    <t xml:space="preserve">Таран Світлана Іванівна </t>
  </si>
  <si>
    <t>ОМ-0003886</t>
  </si>
  <si>
    <t>Бурлика Тетяна Анатоліївна</t>
  </si>
  <si>
    <t>ОМ-0004768</t>
  </si>
  <si>
    <t>Біленко Віталій Олександрович</t>
  </si>
  <si>
    <t>ОМ-0003939</t>
  </si>
  <si>
    <t>Видря Альона Іванівна</t>
  </si>
  <si>
    <t>ОМ-0004204</t>
  </si>
  <si>
    <t>Щербак Віталій Олегович</t>
  </si>
  <si>
    <t>ОМ-0004441</t>
  </si>
  <si>
    <t>Сірик Віктор Миколайович</t>
  </si>
  <si>
    <t>ОМ-0004921</t>
  </si>
  <si>
    <t>Коломоєць Валерій Олександрович</t>
  </si>
  <si>
    <t>ОМ-0005673</t>
  </si>
  <si>
    <t>Подразделение</t>
  </si>
  <si>
    <t>Дата</t>
  </si>
  <si>
    <t>Фирма</t>
  </si>
  <si>
    <t>Таб. номер</t>
  </si>
  <si>
    <t>Откорректированное время</t>
  </si>
  <si>
    <t>Время по биометрии</t>
  </si>
  <si>
    <t>Дельта</t>
  </si>
  <si>
    <t>Чистое время</t>
  </si>
  <si>
    <t>ОМ-0005822</t>
  </si>
  <si>
    <t>Щербаков Олександр Олександрович</t>
  </si>
  <si>
    <t>ОМ-0005801</t>
  </si>
  <si>
    <t>Таранюк Костянтин Юрійович</t>
  </si>
  <si>
    <t>ОМ-0005805</t>
  </si>
  <si>
    <t>Середа Ольга Василівна</t>
  </si>
  <si>
    <t>ОМ-0005788</t>
  </si>
  <si>
    <t>ОМ-0005816</t>
  </si>
  <si>
    <t>Ткачук Клавдія Федорівна</t>
  </si>
  <si>
    <t>ОМ-0005777</t>
  </si>
  <si>
    <t>Дубовик Антон Олексійович</t>
  </si>
  <si>
    <t>ОМ-0005821</t>
  </si>
  <si>
    <t>Шевченко Станіслав Олександрович</t>
  </si>
  <si>
    <t>ОМ-0005824</t>
  </si>
  <si>
    <t>Іванова Вікторія Миколаївна</t>
  </si>
  <si>
    <t>ОМ-0005802</t>
  </si>
  <si>
    <t>Летюк Іван Олександрович</t>
  </si>
  <si>
    <t>Шевченко Інга Володимирівна</t>
  </si>
  <si>
    <t>ОМ-0005782</t>
  </si>
  <si>
    <t>Драгуськи Вікторія Олександрівна</t>
  </si>
  <si>
    <t>ОМ-0005823</t>
  </si>
  <si>
    <t>Черномаз Тарас Васильович</t>
  </si>
  <si>
    <t>ОМ-0005758</t>
  </si>
  <si>
    <t>Самсонова Світлана Анатоліївна</t>
  </si>
  <si>
    <t>ОМ-0005785</t>
  </si>
  <si>
    <t>Устинов Володимир Вячеславович</t>
  </si>
  <si>
    <t>Глєбова Надія Петрівна</t>
  </si>
  <si>
    <t>Короткевич (Сіду) Надія Анатоліївна</t>
  </si>
  <si>
    <t>ОМ-0005825</t>
  </si>
  <si>
    <t>Федак Іван Іванович</t>
  </si>
  <si>
    <t>ОМ-0005830</t>
  </si>
  <si>
    <t>Васильчук Василь Валентинович</t>
  </si>
  <si>
    <t>оклад авто</t>
  </si>
  <si>
    <t>оклад ручн.</t>
  </si>
  <si>
    <t>суммарное отработанное время</t>
  </si>
  <si>
    <t>Кол-во отработанных смен</t>
  </si>
  <si>
    <t>Расчетная сумма</t>
  </si>
  <si>
    <t>Восстановлено/б сумма ЦР без НДС(с уч.возврата)</t>
  </si>
  <si>
    <t>Сумма по ФОТ за период</t>
  </si>
  <si>
    <t>СМ</t>
  </si>
  <si>
    <t>% ФОТ факт</t>
  </si>
  <si>
    <t>% ФОТ норма</t>
  </si>
  <si>
    <t>Сокращения табеля</t>
  </si>
  <si>
    <t>СМ полное</t>
  </si>
  <si>
    <t>% отклонения от нормы</t>
  </si>
  <si>
    <t>Савіна Валерія Вікторовна</t>
  </si>
  <si>
    <t>ОМ-0005756</t>
  </si>
  <si>
    <t>Тарасенко Богдан Володимирович</t>
  </si>
  <si>
    <t>ОМ-0004153</t>
  </si>
  <si>
    <t>Матвєєв Іван Іванович</t>
  </si>
  <si>
    <t>ОМ-0005817</t>
  </si>
  <si>
    <t>Мальцев Дмитро Андрійович</t>
  </si>
  <si>
    <t>ОМ-0005766</t>
  </si>
  <si>
    <t>Ткаченко Вікторія Володимирівна</t>
  </si>
  <si>
    <t>ОМ-0005829</t>
  </si>
  <si>
    <t>Воронова Тетяна Олександрівна</t>
  </si>
  <si>
    <t>ОМ-0005827</t>
  </si>
  <si>
    <t>Яценко Наталія Дмитрівна</t>
  </si>
  <si>
    <t>ОМ-0005810</t>
  </si>
  <si>
    <t>(В-53)кулинарный цех</t>
  </si>
  <si>
    <t>(В-53)цех по выпечке хлебобулочных изделий</t>
  </si>
  <si>
    <t>Сотніков Кирило Едуардович</t>
  </si>
  <si>
    <t>ОМ-0005836</t>
  </si>
  <si>
    <t>Бегун Олександра Віталіївна</t>
  </si>
  <si>
    <t>ОМ-0003910</t>
  </si>
  <si>
    <t>(В-53)управление</t>
  </si>
  <si>
    <t>Дьошина Олена Володимирівна</t>
  </si>
  <si>
    <t>ОМ-0005781</t>
  </si>
  <si>
    <t>Гавриленко Дар`я Миколаївна</t>
  </si>
  <si>
    <t>ОМ-0005746</t>
  </si>
  <si>
    <t>Пестрюга В`ячеслав Сергійович</t>
  </si>
  <si>
    <t>ОМ-0005807</t>
  </si>
  <si>
    <t>Саврухіна Дар'я Володимирівна</t>
  </si>
  <si>
    <t>ОМ-0005832</t>
  </si>
  <si>
    <t>Шаповал Світлана Сергіївна</t>
  </si>
  <si>
    <t>ОМ-0005800</t>
  </si>
  <si>
    <t>(В-53)сектор зоны скоропорта</t>
  </si>
  <si>
    <t>Макей Олена Олексіївна</t>
  </si>
  <si>
    <t>ОМ-0005768</t>
  </si>
  <si>
    <t>Чернявский Михайло Валерійович</t>
  </si>
  <si>
    <t>ОМ-0005835</t>
  </si>
  <si>
    <t>(В-53)сектор стеллажной зоны</t>
  </si>
  <si>
    <t>Мусієнко Альона Юріївна</t>
  </si>
  <si>
    <t>ОМ-0005703</t>
  </si>
  <si>
    <t>(В-53)склад</t>
  </si>
  <si>
    <t>Гладуш Олексій Іванович</t>
  </si>
  <si>
    <t>ОМ-0005767</t>
  </si>
  <si>
    <t>Даценко Карина Євгеніївна</t>
  </si>
  <si>
    <t>ОМ-0005633</t>
  </si>
  <si>
    <t>Колеснікова Катерина Вікторівна</t>
  </si>
  <si>
    <t>ОМ-0005604</t>
  </si>
  <si>
    <t>Сиротенко Олена Миколаївна</t>
  </si>
  <si>
    <t>ОМ-0005702</t>
  </si>
  <si>
    <t>Іващенко Марина Андріївна</t>
  </si>
  <si>
    <t>ОМ-0005812</t>
  </si>
  <si>
    <t>Кучеренко Олена Іванівна</t>
  </si>
  <si>
    <t>ОМ-0005804</t>
  </si>
  <si>
    <t>Горбунов Андрій Сергійович</t>
  </si>
  <si>
    <t>ОМ-0005811</t>
  </si>
  <si>
    <t>Латишева Вікторія Павлівна</t>
  </si>
  <si>
    <t>ОМ-0003854</t>
  </si>
  <si>
    <t>Бутко Ганна Володимирівна</t>
  </si>
  <si>
    <t>ОМ-0005795</t>
  </si>
  <si>
    <t>Кім Вікторія Геннадіївна</t>
  </si>
  <si>
    <t>ОМ-0005818</t>
  </si>
  <si>
    <t>Машурова Олена Іванівна</t>
  </si>
  <si>
    <t>ОМ-0005833</t>
  </si>
  <si>
    <t>Кириченко Наталія Володимирівна</t>
  </si>
  <si>
    <t>ОМ-0005755</t>
  </si>
  <si>
    <t>Кулібаба Альона Михайлівна</t>
  </si>
  <si>
    <t>ОМ-0005041</t>
  </si>
  <si>
    <t>Туровська Леся Миколаївна</t>
  </si>
  <si>
    <t>ОМ-0005834</t>
  </si>
  <si>
    <t>Катеринчук Анастасія Олексіївна</t>
  </si>
  <si>
    <t>ОМ-0005820</t>
  </si>
  <si>
    <t>Хоменко Антоніна Вікторівна</t>
  </si>
  <si>
    <t>ОМ-0005792</t>
  </si>
  <si>
    <t>Котенко Аліса Костянтинівна</t>
  </si>
  <si>
    <t>ОМ-0005799</t>
  </si>
  <si>
    <t>Логвиненко Ярослав Максимович</t>
  </si>
  <si>
    <t>ОМ-0005806</t>
  </si>
  <si>
    <t>Леньова Наталія Миколаївна</t>
  </si>
  <si>
    <t>ОМ-0005838</t>
  </si>
  <si>
    <t>Кришин Наталія Леонідівна</t>
  </si>
  <si>
    <t>ОМ-0005751</t>
  </si>
  <si>
    <t>Соболенко Аліна Анатоліївна</t>
  </si>
  <si>
    <t>ОМ-0005815</t>
  </si>
  <si>
    <t>Соловйова Любов Іванівна</t>
  </si>
  <si>
    <t>ОМ-0005790</t>
  </si>
  <si>
    <t>Бандурко Оксана Анатоліївна</t>
  </si>
  <si>
    <t>ОМ-0005786</t>
  </si>
  <si>
    <t>Сухотін Богдан Олександрович</t>
  </si>
  <si>
    <t>ОМ-0005814</t>
  </si>
  <si>
    <t>Самойлов Дмитро Миколайович</t>
  </si>
  <si>
    <t>ОМ-0005791</t>
  </si>
  <si>
    <t>Период отчета</t>
  </si>
  <si>
    <t>Период отчета с … по …</t>
  </si>
  <si>
    <t>Кол-во рабочих дней в месяце</t>
  </si>
  <si>
    <t>Построение отчета по контролю ФОТ</t>
  </si>
  <si>
    <t>Выгрузка данных по количеству отработанных часов персоналом:</t>
  </si>
  <si>
    <t>в Утилите формируем отчет "Корректировка отработанного времени" за период:</t>
  </si>
  <si>
    <t>Порядок выбора данных для построения приведен ниже:</t>
  </si>
  <si>
    <t>Для отражения данных выбираем в фактах "Чистое время"</t>
  </si>
  <si>
    <t>2.</t>
  </si>
  <si>
    <t>Вставить данные необходимо в "желтую ячейку"</t>
  </si>
  <si>
    <t>3.</t>
  </si>
  <si>
    <t>Данные по ТО выбираются через показатель"Восстановлено/б сумма ЦР без НДС (с уч. Возвратов)"</t>
  </si>
  <si>
    <t>Для формирования данных по ТО, необходимо  в Утилите сформировать отчет "Реализация по периодам" в разрезе СМ</t>
  </si>
  <si>
    <t>5.</t>
  </si>
  <si>
    <t>или его оклад (для сотрудников, работающих без часового тарифа)</t>
  </si>
  <si>
    <t>Если СМ в своей работе задействует аутсорс, необходимо в конце данных по загрузке табеля указать дополнительными строками суммартное количество работы аутсорса по должностям</t>
  </si>
  <si>
    <t>6.</t>
  </si>
  <si>
    <t>7.</t>
  </si>
  <si>
    <t>При расчете % ФОТ в приоритете оклад, указанный вручную.</t>
  </si>
  <si>
    <t>базовый (тариф/ оклад)</t>
  </si>
  <si>
    <t>Оклад 1</t>
  </si>
  <si>
    <t>Оклад 2</t>
  </si>
  <si>
    <t>тариф за час</t>
  </si>
  <si>
    <t>заместитель управляющего магазином по производству 5 категории ((В-1)кулинарный цех)</t>
  </si>
  <si>
    <t>24.01.2018</t>
  </si>
  <si>
    <t>продавец продовольственных товаров 1 категории ((В-1)кулинарный цех)</t>
  </si>
  <si>
    <t>28.12.2017</t>
  </si>
  <si>
    <t>04.10.2017</t>
  </si>
  <si>
    <t>29.01.2018</t>
  </si>
  <si>
    <t>продавец продовольственных товаров 2 категории ((В-1)молочный отдел)</t>
  </si>
  <si>
    <t>27.10.2017</t>
  </si>
  <si>
    <t>менеджер по сбыту 2 категории ((В-1)молочный отдел)</t>
  </si>
  <si>
    <t>30.11.2017</t>
  </si>
  <si>
    <t>менеджер по сбыту 2 категории ((В-1)овощной отдел)</t>
  </si>
  <si>
    <t>27.11.2017</t>
  </si>
  <si>
    <t>18.10.2017</t>
  </si>
  <si>
    <t>менеджер по сбыту 2 категории ((В-1)отдел кондитерских изделий)</t>
  </si>
  <si>
    <t>25.10.2017</t>
  </si>
  <si>
    <t>менеджер по сбыту 2 категории ((В-1)отдел напитков)</t>
  </si>
  <si>
    <t>23.01.2018</t>
  </si>
  <si>
    <t>менеджер по сбыту 2 категории ((В-1)отдел непродовольственных товаров)</t>
  </si>
  <si>
    <t>ОМ-0004067</t>
  </si>
  <si>
    <t>Андрєєва Олена Вікторівна</t>
  </si>
  <si>
    <t>ОМ-0004443</t>
  </si>
  <si>
    <t>Бойко Антоніна Костянтинівна</t>
  </si>
  <si>
    <t>15.11.2017</t>
  </si>
  <si>
    <t>29.11.2017</t>
  </si>
  <si>
    <t>01.11.2017</t>
  </si>
  <si>
    <t>ОМ-0005241</t>
  </si>
  <si>
    <t>Клікун Олеся Юріївна</t>
  </si>
  <si>
    <t>27.12.2017</t>
  </si>
  <si>
    <t>ОМ-0004336</t>
  </si>
  <si>
    <t>Логінова Тетяна Борисівна</t>
  </si>
  <si>
    <t>09.11.2017</t>
  </si>
  <si>
    <t>заместитель управляющего магазином по кассовой зоне 3 категории ((В-1)расчетно-кассовая зона)</t>
  </si>
  <si>
    <t>16.01.2018</t>
  </si>
  <si>
    <t>13.10.2017</t>
  </si>
  <si>
    <t>01.12.2017</t>
  </si>
  <si>
    <t>18.01.2018</t>
  </si>
  <si>
    <t>менеджер по сбыту 1 категории ((В-1)рыбный отдел)</t>
  </si>
  <si>
    <t>продавец продовольственных товаров 1 категории ((В-1)рыбный отдел)</t>
  </si>
  <si>
    <t>кладовщик по приему товара 2 категории ((В-1)склад)</t>
  </si>
  <si>
    <t>05.10.2017</t>
  </si>
  <si>
    <t>ОМ-0004846</t>
  </si>
  <si>
    <t>Качурін Єгор Володимирович</t>
  </si>
  <si>
    <t>кладовщик по приему товара 3 категории ((В-1)склад)</t>
  </si>
  <si>
    <t>04.12.2017</t>
  </si>
  <si>
    <t>25.01.2018</t>
  </si>
  <si>
    <t>ОМ-0004816</t>
  </si>
  <si>
    <t>Петров Павло Петрович</t>
  </si>
  <si>
    <t>заведующий складом 2 категории ((В-1)склад)</t>
  </si>
  <si>
    <t>07.12.2017</t>
  </si>
  <si>
    <t>заместитель управляющего магазином 4 категории ((В-1)управление)</t>
  </si>
  <si>
    <t>управляющий магазином 3 категории ((В-1)управление)</t>
  </si>
  <si>
    <t>заместитель управляющего магазином по производству 5 категории ((В-1)цех по выпечке хлебобулочных из</t>
  </si>
  <si>
    <t>13.12.2017</t>
  </si>
  <si>
    <t>продавец продовольственных товаров 2 категории ((В-1)цех по переработке мяса)</t>
  </si>
  <si>
    <t>ОМ-0004775</t>
  </si>
  <si>
    <t>повар 4 разряда ((В-1)цех по переработке мяса)</t>
  </si>
  <si>
    <t>обвальщик мяса мастер-класс 3 категории ((В-1)цех по переработке мяса)</t>
  </si>
  <si>
    <t>заместитель управляющего магазином по производству 5 категории ((В-1)цех по переработке мяса)</t>
  </si>
  <si>
    <t>06.11.2017</t>
  </si>
  <si>
    <t>02.01.2018</t>
  </si>
  <si>
    <t>23.11.2017</t>
  </si>
  <si>
    <t>заместитель управляющего магазином по производству 2 категории ((В-10)кулинарный цех)</t>
  </si>
  <si>
    <t>31.10.2017</t>
  </si>
  <si>
    <t>продавец продовольственных товаров 3 категории ((В-10)молочный отдел)</t>
  </si>
  <si>
    <t>31.01.2018</t>
  </si>
  <si>
    <t>бригадир продавцов продовольственных товаров 3 категории ((В-10)овощной отдел)</t>
  </si>
  <si>
    <t>12.10.2017</t>
  </si>
  <si>
    <t>12.01.2018</t>
  </si>
  <si>
    <t>продавец продовольственных товаров 1 категории ((В-10)отдел гастрономии)</t>
  </si>
  <si>
    <t>19.01.2018</t>
  </si>
  <si>
    <t>17.11.2017</t>
  </si>
  <si>
    <t>18.12.2017</t>
  </si>
  <si>
    <t>менеджер по сбыту 1 категории ((В-10)отдел непродовольственных товаров)</t>
  </si>
  <si>
    <t>11.12.2017</t>
  </si>
  <si>
    <t>28.11.2017</t>
  </si>
  <si>
    <t>21.11.2017</t>
  </si>
  <si>
    <t>заместитель управляющего магазином по кассовой зоне 2 категории ((В-10)расчетно-кассовая зона)</t>
  </si>
  <si>
    <t>заместитель управляющего магазином по кассовой зоне 3 категории ((В-10)расчетно-кассовая зона)</t>
  </si>
  <si>
    <t>03.01.2018</t>
  </si>
  <si>
    <t>22.11.2017</t>
  </si>
  <si>
    <t>ОМ-0005019</t>
  </si>
  <si>
    <t>Константінова Любов Олександрівна</t>
  </si>
  <si>
    <t>12.12.2017</t>
  </si>
  <si>
    <t>03.10.2017</t>
  </si>
  <si>
    <t>24.11.2017</t>
  </si>
  <si>
    <t>08.12.2017</t>
  </si>
  <si>
    <t>03.11.2017</t>
  </si>
  <si>
    <t>06.12.2017</t>
  </si>
  <si>
    <t>07.11.2017</t>
  </si>
  <si>
    <t>заместитель управляющего магазином 4 категории ((В-10)сектор зоны скоропорта)</t>
  </si>
  <si>
    <t>заместитель управляющего магазином 2 категории ((В-10)сектор стеллажной зоны)</t>
  </si>
  <si>
    <t>кладовщик по приему товара 1 категории ((В-10)склад)</t>
  </si>
  <si>
    <t>управляющий магазином 4 категории ((В-10)управление)</t>
  </si>
  <si>
    <t>пекарь 5 разряда ((В-10)цех по выпечке хлебобулочных изделий)</t>
  </si>
  <si>
    <t>пекарь 6 разряда ((В-10)цех по выпечке хлебобулочных изделий)</t>
  </si>
  <si>
    <t>продавец продовольственных товаров 2 категории ((В-10)цех по переработке мяса)</t>
  </si>
  <si>
    <t>13.11.2017</t>
  </si>
  <si>
    <t>19.12.2017</t>
  </si>
  <si>
    <t>заместитель управляющего магазином по производству 5 категории ((В-10)цех по переработке мяса)</t>
  </si>
  <si>
    <t>ОМ-0005521</t>
  </si>
  <si>
    <t>Бойчук Владислав Сергійович</t>
  </si>
  <si>
    <t>17.01.2018</t>
  </si>
  <si>
    <t>продавец продовольственных товаров 1 категории ((В-11)кулинарный цех)</t>
  </si>
  <si>
    <t>ОМ-0004695</t>
  </si>
  <si>
    <t>повар 3 разряда ((В-11)кулинарный цех)</t>
  </si>
  <si>
    <t>бригадир продавцов продовольственных товаров 2 категории ((В-11)молочный отдел)</t>
  </si>
  <si>
    <t>бригадир продавцов продовольственных товаров 1 категории ((В-11)овощной отдел)</t>
  </si>
  <si>
    <t>15.12.2017</t>
  </si>
  <si>
    <t>продавец продовольственных товаров 3 категории ((В-11)отдел гастрономии)</t>
  </si>
  <si>
    <t>бригадир продавцов продовольственных товаров 2 категории ((В-11)отдел гастрономии)</t>
  </si>
  <si>
    <t>продавец продовольственных товаров 2 категории ((В-11)отдел кондитерских изделий)</t>
  </si>
  <si>
    <t>05.12.2017</t>
  </si>
  <si>
    <t>заместитель управляющего магазином по кассовой зоне 2 категории ((В-11)расчетно-кассовая зона)</t>
  </si>
  <si>
    <t>заместитель управляющего магазином по кассовой зоне 3 категории ((В-11)расчетно-кассовая зона)</t>
  </si>
  <si>
    <t>15.01.2018</t>
  </si>
  <si>
    <t>продавец продовольственных товаров 2 категории ((В-11)рыбный отдел)</t>
  </si>
  <si>
    <t>заместитель управляющего магазином 4 категории ((В-11)сектор зоны скоропорта)</t>
  </si>
  <si>
    <t>заместитель управляющего магазином 3 категории ((В-11)сектор стеллажной зоны)</t>
  </si>
  <si>
    <t>кладовщик по приему товара 1 категории ((В-11)склад)</t>
  </si>
  <si>
    <t>заведующий складом 2 категории ((В-11)склад)</t>
  </si>
  <si>
    <t>оператор по вводу данных 2 категории ((В-11)склад)</t>
  </si>
  <si>
    <t>29.12.2017</t>
  </si>
  <si>
    <t>управляющий магазином 3 категории ((В-11)управление)</t>
  </si>
  <si>
    <t>Шульга (Ляшенко) Тетяна Сергіївна</t>
  </si>
  <si>
    <t>заместитель управляющего магазином по производству 4 категории ((В-11)цех по выпечке хлебобулочных и</t>
  </si>
  <si>
    <t>02.10.2017</t>
  </si>
  <si>
    <t>повар 4 разряда ((В-12)кулинарный цех)</t>
  </si>
  <si>
    <t>заместитель управляющего магазином по производству 5 категории ((В-12)кулинарный цех)</t>
  </si>
  <si>
    <t>повар пиццеол ((В-12)кулинарный цех)</t>
  </si>
  <si>
    <t>бригадир производственной бригады ((В-12)кулинарный цех)</t>
  </si>
  <si>
    <t>продавец продовольственных товаров 3 категории ((В-12)кулинарный цех)</t>
  </si>
  <si>
    <t>бригадир продавцов продовольственных товаров 2 категории ((В-12)молочный отдел)</t>
  </si>
  <si>
    <t>10.01.2018</t>
  </si>
  <si>
    <t>бригадир продавцов продовольственных товаров 3 категории ((В-12)овощной отдел)</t>
  </si>
  <si>
    <t>менеджер по сбыту 2 категории ((В-12)отдел гастрономии)</t>
  </si>
  <si>
    <t>менеджер по сбыту 2 категории ((В-12)отдел кондитерских изделий)</t>
  </si>
  <si>
    <t>09.01.2018</t>
  </si>
  <si>
    <t>менеджер по сбыту 2 категории ((В-12)отдел напитков)</t>
  </si>
  <si>
    <t>14.11.2017</t>
  </si>
  <si>
    <t>бригадир продавцов непродовольственных товаров 3 категории ((В-12)отдел непродовольственных товаров)</t>
  </si>
  <si>
    <t>менеджер по сбыту 3 категории ((В-12)отдел непродовольственных товаров)</t>
  </si>
  <si>
    <t>19.10.2017</t>
  </si>
  <si>
    <t>заместитель управляющего магазином по кассовой зоне 3 категории ((В-12)расчетно-кассовая зона)</t>
  </si>
  <si>
    <t>ОМ-0003944</t>
  </si>
  <si>
    <t>Малкіна Каміла Вікторівна</t>
  </si>
  <si>
    <t>22.12.2017</t>
  </si>
  <si>
    <t>26.10.2017</t>
  </si>
  <si>
    <t>продавец продовольственных товаров 2 категории ((В-12)рыбный отдел)</t>
  </si>
  <si>
    <t>ОМ-0005502</t>
  </si>
  <si>
    <t>Палій Анна Анатоліївна</t>
  </si>
  <si>
    <t>менеджер по сбыту 3 категории ((В-12)рыбный отдел)</t>
  </si>
  <si>
    <t>оператор по вводу данных 3 категории ((В-12)склад)</t>
  </si>
  <si>
    <t>ОМ-0004115</t>
  </si>
  <si>
    <t>Несвітайлов Станіслав Олександрович</t>
  </si>
  <si>
    <t>08.11.2017</t>
  </si>
  <si>
    <t>управляющий магазином 4 категории ((В-12)управление)</t>
  </si>
  <si>
    <t>заместитель управляющего магазином 3 категории ((В-12)управление)</t>
  </si>
  <si>
    <t>инспектор по инвентаризации 3 категории ((В-12)управление)</t>
  </si>
  <si>
    <t>заместитель управляющего магазином по производству 5 категории ((В-12)цех по выпечке хлебобулочных и</t>
  </si>
  <si>
    <t>продавец продовольственных товаров 2 категории ((В-12)цех по выпечке хлебобулочных изделий)</t>
  </si>
  <si>
    <t>пекарь 4 разряда ((В-12)цех по выпечке хлебобулочных изделий)</t>
  </si>
  <si>
    <t>ОМ-0004609</t>
  </si>
  <si>
    <t>Зіміна Ірина Веніамінівна</t>
  </si>
  <si>
    <t>повар 4 разряда ((В-12)цех по переработке мяса)</t>
  </si>
  <si>
    <t>04.01.2018</t>
  </si>
  <si>
    <t>заместитель управляющего магазином по производству 5 категории ((В-12)цех по переработке мяса)</t>
  </si>
  <si>
    <t>20.12.2017</t>
  </si>
  <si>
    <t>грузчик 3 категории ((В-13)склад)</t>
  </si>
  <si>
    <t>заместитель управляющего магазином 5 категории_стажер ((В-13)управление)</t>
  </si>
  <si>
    <t>заместитель управляющего магазином 3 категории ((В-13)управление)</t>
  </si>
  <si>
    <t>управляющий магазином 5 категории ((В-13)управление)</t>
  </si>
  <si>
    <t>повар 4 разряда ((В-14)кулинарный цех)</t>
  </si>
  <si>
    <t>повар 3 разряда ((В-14)кулинарный цех)</t>
  </si>
  <si>
    <t>10.10.2017</t>
  </si>
  <si>
    <t>14.12.2017</t>
  </si>
  <si>
    <t>оператор по вводу данных 3 категории ((В-14)склад)</t>
  </si>
  <si>
    <t>заместитель управляющего магазином 1 категории ((В-14)управление)</t>
  </si>
  <si>
    <t>управляющий магазином 3 категории ((В-14)управление)</t>
  </si>
  <si>
    <t>пекарь 4 разряда ((В-14)цех по выпечке хлебобулочных изделий)</t>
  </si>
  <si>
    <t>11.10.2017</t>
  </si>
  <si>
    <t>заместитель управляющего магазином по кассовой зоне 2 категории ((В-15)расчетно-кассовая зона)</t>
  </si>
  <si>
    <t>06.10.2017</t>
  </si>
  <si>
    <t>26.12.2017</t>
  </si>
  <si>
    <t>продавец продовольственных товаров 3 категории ((В-15)рыбный отдел)</t>
  </si>
  <si>
    <t>заместитель управляющего магазином 3 категории ((В-15)сектор зоны скоропорта)</t>
  </si>
  <si>
    <t>заместитель управляющего магазином_стажер ((В-15)сектор зоны скоропорта)</t>
  </si>
  <si>
    <t>ОМ-0004326</t>
  </si>
  <si>
    <t>Філоненко Наталія Володимирівна</t>
  </si>
  <si>
    <t>бригадир продавцов продовольственных товаров 2 категории ((В-15)сектор стеллажной зоны)</t>
  </si>
  <si>
    <t>заместитель управляющего магазином 2 категории ((В-15)сектор стеллажной зоны)</t>
  </si>
  <si>
    <t>20.10.2017</t>
  </si>
  <si>
    <t>старший кладовщик 2 категории ((В-15)склад)</t>
  </si>
  <si>
    <t>грузчик 1 категории ((В-15)склад)</t>
  </si>
  <si>
    <t>управляющий магазином 4 категории _стажер ((В-15)управление)</t>
  </si>
  <si>
    <t>заместитель управляющего магазином по производству 4 категории ((В-15)цех по выпечке хлебобулочных и</t>
  </si>
  <si>
    <t>заместитель управляющего магазином по производству 5 категории ((В-15)цех по переработке мяса)</t>
  </si>
  <si>
    <t>повар 4 разряда ((В-15)цех по переработке мяса)</t>
  </si>
  <si>
    <t>заместитель управляющего магазином по производству 4 категории ((В-16)кондитерский цех)</t>
  </si>
  <si>
    <t>кондитер 5 разряда ((В-16)кондитерский цех)</t>
  </si>
  <si>
    <t>кондитер 4 разряда ((В-16)кондитерский цех)</t>
  </si>
  <si>
    <t>продавец продовольственных товаров 3 категории ((В-16)кондитерский цех)</t>
  </si>
  <si>
    <t>заместитель управляющего магазином по производству 3 категории ((В-16)кулинарный цех)</t>
  </si>
  <si>
    <t>ОМ-0005063</t>
  </si>
  <si>
    <t>Завгородній Артем Сергійович</t>
  </si>
  <si>
    <t>11.01.2018</t>
  </si>
  <si>
    <t>бригадир продавцов продовольственных товаров 3 категории ((В-16)овощной отдел)</t>
  </si>
  <si>
    <t>ОМ-0005667</t>
  </si>
  <si>
    <t>Дружина Марія Сергіївна</t>
  </si>
  <si>
    <t>старший охранник ((В-16)отдел безопасности)</t>
  </si>
  <si>
    <t>05.01.2018</t>
  </si>
  <si>
    <t>Самарська (Саражина) Оксана Вікторівна</t>
  </si>
  <si>
    <t>продавец продовольственных товаров 3 категории ((В-16)отдел напитков)</t>
  </si>
  <si>
    <t>бригадир продавцов продовольственных товаров 3 категории ((В-16)отдел напитков)</t>
  </si>
  <si>
    <t>менеджер по сбыту 2 категории ((В-16)отдел непродовольственных товаров)</t>
  </si>
  <si>
    <t>заместитель управляющего магазином по кассовой зоне 2 категории ((В-16)расчетно-кассовая зона)</t>
  </si>
  <si>
    <t>заместитель управляющего магазином по кассовой зоне 3 категории ((В-16)расчетно-кассовая зона)</t>
  </si>
  <si>
    <t>22.01.2018</t>
  </si>
  <si>
    <t>продавец продовольственных товаров 3 категории ((В-16)рыбный отдел)</t>
  </si>
  <si>
    <t>бригадир продавцов продовольственных товаров 1 категории ((В-16)рыбный отдел)</t>
  </si>
  <si>
    <t>заместитель управляющего магазином 3 категории ((В-16)сектор зоны скоропорта)</t>
  </si>
  <si>
    <t>заместитель управляющего магазином 5 категории ((В-16)сектор зоны фреш)</t>
  </si>
  <si>
    <t>заместитель управляющего магазином 4 категории ((В-16)сектор стеллажной зоны)</t>
  </si>
  <si>
    <t>кладовщик по приему товара 3 категории ((В-16)склад)</t>
  </si>
  <si>
    <t>оператор по вводу данных 3 категории ((В-16)склад)</t>
  </si>
  <si>
    <t>управляющий магазином 3 категории ((В-16)управление)</t>
  </si>
  <si>
    <t>заведующий хозяйственной частью ((В-16)хозяйственная часть)</t>
  </si>
  <si>
    <t>17.10.2017</t>
  </si>
  <si>
    <t>пекарь 4 разряда ((В-16)цех по выпечке хлебобулочных изделий)</t>
  </si>
  <si>
    <t>бригадир производственной бригады ((В-16)цех по переработке мяса)</t>
  </si>
  <si>
    <t>заместитель управляющего магазином по производству 3 категории ((В-17)кулинарный цех)</t>
  </si>
  <si>
    <t>старший охранник ((В-17)отдел безопасности)</t>
  </si>
  <si>
    <t>продавец продовольственных товаров 3 категории ((В-17)отдел гастрономии)</t>
  </si>
  <si>
    <t>бригадир продавцов продовольственных товаров 3 категории ((В-17)отдел гастрономии)</t>
  </si>
  <si>
    <t>продавец продовольственных товаров 3 категории ((В-17)отдел кондитерских изделий)</t>
  </si>
  <si>
    <t>продавец непродовольственных товаров 3 категории ((В-17)отдел непродовольственных товаров)</t>
  </si>
  <si>
    <t>заместитель управляющего магазином по кассовой зоне 3 категории ((В-17)расчетно-кассовая зона)</t>
  </si>
  <si>
    <t>заместитель управляющего магазином по кассовой зоне 2 категории ((В-17)расчетно-кассовая зона)</t>
  </si>
  <si>
    <t>16.11.2017</t>
  </si>
  <si>
    <t>продавец продовольственных товаров 3 категории ((В-17)рыбный отдел)</t>
  </si>
  <si>
    <t>заместитель управляющего магазином 5 категории ((В-17)сектор зоны скоропорта)</t>
  </si>
  <si>
    <t>заместитель управляющего магазином 4 категории ((В-17)сектор стеллажной зоны)</t>
  </si>
  <si>
    <t>заведующий складом ((В-17)склад)</t>
  </si>
  <si>
    <t>кладовщик по приему товара 3 категории ((В-17)склад)</t>
  </si>
  <si>
    <t>управляющий магазином 3 категории ((В-17)управление)</t>
  </si>
  <si>
    <t>пекарь 5 разряда ((В-17)цех по выпечке хлебобулочных изделий)</t>
  </si>
  <si>
    <t>пекарь 4 разряда ((В-17)цех по выпечке хлебобулочных изделий)</t>
  </si>
  <si>
    <t>повар 4 разряда ((В-17)цех по переработке мяса)</t>
  </si>
  <si>
    <t>обвальщик мяса мастер-класс 3 категории ((В-17)цех по переработке мяса)</t>
  </si>
  <si>
    <t>заместитель управляющего магазином по производству ((В-17)цех по переработке мяса)</t>
  </si>
  <si>
    <t>продавец непродовольственных товаров 3 категории ((В-18)отдел непродовольственных товаров)</t>
  </si>
  <si>
    <t>заместитель управляющего магазином по кассовой зоне 2 категории ((В-18)расчетно-кассовая зона)</t>
  </si>
  <si>
    <t>заместитель управляющего магазином по кассовой зоне 3 категории ((В-18)расчетно-кассовая зона)</t>
  </si>
  <si>
    <t>заместитель управляющего магазином 4 категории ((В-18)сектор зоны фреш)</t>
  </si>
  <si>
    <t>заместитель управляющего магазином 5 категории ((В-18)сектор стеллажной зоны)</t>
  </si>
  <si>
    <t>ОМ-0005194</t>
  </si>
  <si>
    <t>Журавльов Олександр Сергійович</t>
  </si>
  <si>
    <t>21.12.2017</t>
  </si>
  <si>
    <t>управляющий магазином 3 категории ((В-18)управление)</t>
  </si>
  <si>
    <t>пекарь 5 разряда ((В-18)цех по выпечке хлебобулочных изделий)</t>
  </si>
  <si>
    <t>пекарь 4 разряда ((В-18)цех по выпечке хлебобулочных изделий)</t>
  </si>
  <si>
    <t>продавец продовольственных товаров 2 категории ((В-18)цех по переработке мяса)</t>
  </si>
  <si>
    <t>заместитель управляющего магазином по производству 4 категории ((В-18)цех по переработке мяса)</t>
  </si>
  <si>
    <t>повар 4 разряда ((В-18)цех по переработке мяса)</t>
  </si>
  <si>
    <t>заместитель управляющего магазином по кассовой зоне 2 категории ((В-19)расчетно-кассовая зона)</t>
  </si>
  <si>
    <t>заместитель управляющего магазином 2 категории ((В-19)сектор зоны скоропорта)</t>
  </si>
  <si>
    <t>продавец продовольственных товаров 2 категории ((В-19)сектор стеллажной зоны)</t>
  </si>
  <si>
    <t>старший кладовщик 3 категории ((В-19)склад)</t>
  </si>
  <si>
    <t>инспектор по инвентаризации 2 категории ((В-19)управление)</t>
  </si>
  <si>
    <t>управляющий магазином 4 категории ((В-19)управление)</t>
  </si>
  <si>
    <t>продавец продовольственных товаров 2 категории ((В-20)кулинарный цех)</t>
  </si>
  <si>
    <t>заместитель управляющего магазином по кассовой зоне 2 категории ((В-20)расчетно-кассовая зона)</t>
  </si>
  <si>
    <t>заместитель управляющего магазином по кассовой зоне 3 категории ((В-20)расчетно-кассовая зона)</t>
  </si>
  <si>
    <t>Мацуєва Юлія Володимирівна</t>
  </si>
  <si>
    <t>ОМ-0004582</t>
  </si>
  <si>
    <t>Москаленко Наталія Юріївна</t>
  </si>
  <si>
    <t>заместитель управляющего магазином 4 категории ((В-20)сектор зоны скоропорта)</t>
  </si>
  <si>
    <t>заместитель управляющего магазином 4 категории ((В-20)сектор стеллажной зоны)</t>
  </si>
  <si>
    <t>управляющий магазином 3 категории ((В-20)управление)</t>
  </si>
  <si>
    <t>10.11.2017</t>
  </si>
  <si>
    <t>заместитель управляющего магазином по производству 5 категории ((В-20)цех по выпечке хлебобулочных и</t>
  </si>
  <si>
    <t>ОМ-0005504</t>
  </si>
  <si>
    <t>Бєлецька  Зінаїда Володимирівна</t>
  </si>
  <si>
    <t>продавец продовольственных товаров 3 категории ((В-20)цех по переработке мяса)</t>
  </si>
  <si>
    <t>специалист мясного производства 2 категории ((В-20)цех по переработке мяса)</t>
  </si>
  <si>
    <t>Васильєва Галина Юріївна</t>
  </si>
  <si>
    <t>ОМ-0004197</t>
  </si>
  <si>
    <t>Курінна Людмила Вікторівна</t>
  </si>
  <si>
    <t>кладовщик по приему товара 2 категории ((В-21)склад)</t>
  </si>
  <si>
    <t>заместитель управляющего магазином 5 категории_стажер ((В-21)управление)</t>
  </si>
  <si>
    <t>заместитель управляющего магазином 5 категории ((В-21)управление)</t>
  </si>
  <si>
    <t>управляющий магазином 3 категории ((В-21)управление)</t>
  </si>
  <si>
    <t>главный инженер_стажер ((В-21)управление)</t>
  </si>
  <si>
    <t>продавец продовольственных товаров 2 категории ((В-22)торговый зал)</t>
  </si>
  <si>
    <t>управляющий магазином 2 категории ((В-22)управление)</t>
  </si>
  <si>
    <t>заместитель управляющего магазином 5 категории_стажер ((В-22)управление)</t>
  </si>
  <si>
    <t>30.10.2017</t>
  </si>
  <si>
    <t>заместитель управляющего магазином 3 категории ((В-22)управление)</t>
  </si>
  <si>
    <t>уборщик служебных помещений ((В-22)хозяйственная часть)</t>
  </si>
  <si>
    <t>продавец продовольственных товаров 3 категории ((В-23)кулинарный цех)</t>
  </si>
  <si>
    <t>заместитель управляющего магазином по кассовой зоне 2 категории ((В-23)расчетно-кассовая зона)</t>
  </si>
  <si>
    <t>заместитель управляющего магазином по кассовой зоне 3 категории ((В-23)расчетно-кассовая зона)</t>
  </si>
  <si>
    <t>ОМ-0005236</t>
  </si>
  <si>
    <t xml:space="preserve">Соломка Ірина Володимирівна </t>
  </si>
  <si>
    <t>заместитель управляющего магазином 2 категории ((В-23)сектор стеллажной зоны)</t>
  </si>
  <si>
    <t>бригадир продавцов продовольственных товаров 1 категории ((В-23)сектор стеллажной зоны)</t>
  </si>
  <si>
    <t>грузчик 2 категории ((В-23)склад)</t>
  </si>
  <si>
    <t>кладовщик по приему товара 2 категории ((В-23)склад)</t>
  </si>
  <si>
    <t>управляющий магазином 4 категории ((В-23)управление)</t>
  </si>
  <si>
    <t>бригадир производственной бригады ((В-23)цех по выпечке хлебобулочных изделий)</t>
  </si>
  <si>
    <t>заместитель управляющего магазином ((В-24)управление)</t>
  </si>
  <si>
    <t>заместитель управляющего магазином 5 категории_стажер ((В-24)управление)</t>
  </si>
  <si>
    <t>управляющий магазином 5 категории ((В-24)управление)</t>
  </si>
  <si>
    <t>заместитель управляющего магазином 5 категории ((В-24)управление)</t>
  </si>
  <si>
    <t>пекарь 4 разряда ((В-24)цех по выпечке хлебобулочных изделий)</t>
  </si>
  <si>
    <t>повар 3 разряда ((В-25) кулинарный цех)</t>
  </si>
  <si>
    <t>ОМ-0005296</t>
  </si>
  <si>
    <t>Дремлюк Тетяна Валеріївна</t>
  </si>
  <si>
    <t>23.10.2017</t>
  </si>
  <si>
    <t>грузчик 3 категории ((В-25)склад)</t>
  </si>
  <si>
    <t>ОМ-0004511</t>
  </si>
  <si>
    <t>Чистякова Світлана Сергіївна</t>
  </si>
  <si>
    <t>продавец продовольственных товаров 3 категории ((В-25)торговый зал)</t>
  </si>
  <si>
    <t>заместитель управляющего магазином 3 категории ((В-25)управление)</t>
  </si>
  <si>
    <t>управляющий магазином 3 категории ((В-25)управление)</t>
  </si>
  <si>
    <t>заместитель управляющего магазином 5 категории ((В-25)управление)</t>
  </si>
  <si>
    <t>пекарь 4 разряда ((В-25) цех по выпечке хлебобулочных изделий)</t>
  </si>
  <si>
    <t>заместитель управляющего магазином по кассовой зоне 3 категории ((В-26)расчетно-кассовая зона)</t>
  </si>
  <si>
    <t>заместитель управляющего магазином по кассовой зоне 2 категории ((В-26)расчетно-кассовая зона)</t>
  </si>
  <si>
    <t>заместитель управляющего магазином 4 категории ((В-26)сектор стеллажной зоны)</t>
  </si>
  <si>
    <t>оператор по вводу данных 1 категории ((В-26)склад)</t>
  </si>
  <si>
    <t>кладовщик по приему товара 2 категории ((В-26)склад)</t>
  </si>
  <si>
    <t>управляющий магазином 4 категории ((В-26)управление)</t>
  </si>
  <si>
    <t>заместитель управляющего магазином по производству 4 категории ((В-26)цех по выпечке хлебобулочных и</t>
  </si>
  <si>
    <t>продавец продовольственных товаров 3 категории ((В-26)цех по переработке мяса)</t>
  </si>
  <si>
    <t>обвальщик мяса мастер-класс 3 категории ((В-26)цех по переработке мяса)</t>
  </si>
  <si>
    <t>бригадир производственной бригады ((В-27)кулинарный цех)</t>
  </si>
  <si>
    <t>старший кассир торгового зала ((В-27)расчетно-кассовая зона)</t>
  </si>
  <si>
    <t>заместитель управляющего магазином по кассовой зоне 3 категории ((В-27)расчетно-кассовая зона)</t>
  </si>
  <si>
    <t>ОМ-0004706</t>
  </si>
  <si>
    <t>Яковлєва Ірина Іванівна</t>
  </si>
  <si>
    <t>заместитель управляющего магазином 1 категории ((В-27)сектор зоны скоропорта)</t>
  </si>
  <si>
    <t>заместитель управляющего магазином 4 категории ((В-27)сектор стеллажной зоны)</t>
  </si>
  <si>
    <t>кладовщик по приему товара 3 категории ((В-27)склад)</t>
  </si>
  <si>
    <t>заведующий складом 2 категории ((В-27)склад)</t>
  </si>
  <si>
    <t>управляющий магазином 2 категории ((В-27)управление)</t>
  </si>
  <si>
    <t>бригадир производственной бригады ((В-27)цех по выпечке хлебобулочных изделий)</t>
  </si>
  <si>
    <t>заместитель управляющего магазином по производству 1 категории ((В-27)цех по выпечке хлебобулочных и</t>
  </si>
  <si>
    <t>обвальщик мяса мастер-класс 2 категории ((В-27)цех по переработке мяса)</t>
  </si>
  <si>
    <t>повар 5 разряда ((В-28)кулинарный цех)</t>
  </si>
  <si>
    <t>повар 4 разряда ((В-28)кулинарный цех)</t>
  </si>
  <si>
    <t>заместитель управляющего магазином по кассовой зоне 3 категории ((В-28)расчетно-кассовая зона)</t>
  </si>
  <si>
    <t>ОМ-0005301</t>
  </si>
  <si>
    <t>Бардашова Світлана Олександрівна</t>
  </si>
  <si>
    <t>ОМ-0005244</t>
  </si>
  <si>
    <t>Когай Яна Сергіївна</t>
  </si>
  <si>
    <t>заместитель управляющего магазином по кассовой зоне 2 категории ((В-28)расчетно-кассовая зона)</t>
  </si>
  <si>
    <t>ОМ-0004464</t>
  </si>
  <si>
    <t>Подмятнікова Олеся Валеріївна</t>
  </si>
  <si>
    <t>заместитель управляющего магазином 5 категории ((В-28)сектор зоны скоропорта)</t>
  </si>
  <si>
    <t>бригадир продавцов продовольственных товаров 3 категории ((В-28)сектор зоны скоропорта)</t>
  </si>
  <si>
    <t>грузчик 3 категории ((В-28)склад)</t>
  </si>
  <si>
    <t>управляющий магазином 3 категории ((В-28)управление)</t>
  </si>
  <si>
    <t>заместитель управляющего магазином по производству 5 категории ((В-28)цех по выпечке хлебобулочных и</t>
  </si>
  <si>
    <t>продавец продовольственных товаров 3 категории ((В-28)цех по переработке мяса)</t>
  </si>
  <si>
    <t>ОМ-0005109</t>
  </si>
  <si>
    <t>Гиря Анастасія Сергіївна</t>
  </si>
  <si>
    <t>Дєлова (Попова) Анна Геннадіївна</t>
  </si>
  <si>
    <t>заместитель управляющего магазином по кассовой зоне 2 категории ((В-29)расчетно-кассовая зона)</t>
  </si>
  <si>
    <t>заместитель управляющего магазином по кассовой зоне 3 категории_стажер ((В-29)расчетно-кассовая зона</t>
  </si>
  <si>
    <t>ОМ-0005299</t>
  </si>
  <si>
    <t>Абрамова Ольга Миколаївна</t>
  </si>
  <si>
    <t>бригадир продавцов продовольственных товаров 3 категории ((В-29)сектор стеллажной зоны)</t>
  </si>
  <si>
    <t>заместитель управляющего магазином 5 категории ((В-29)сектор стеллажной зоны)</t>
  </si>
  <si>
    <t>кладовщик по приему товара 3 категории ((В-29)склад)</t>
  </si>
  <si>
    <t>ОМ-0004998</t>
  </si>
  <si>
    <t>Ярошенко Дмитро Миколайович</t>
  </si>
  <si>
    <t>управляющий магазином 4 категории ((В-29)управление)</t>
  </si>
  <si>
    <t>пекарь 4 разряда ((В-29)цех по выпечке хлебобулочных изделий)</t>
  </si>
  <si>
    <t>(В-3)кондитерский цех</t>
  </si>
  <si>
    <t>О-00001955</t>
  </si>
  <si>
    <t>Грицун Ганна Володимирівна</t>
  </si>
  <si>
    <t>кондитер-пекарь 5 разряда ((В-3)кондитерский цех)</t>
  </si>
  <si>
    <t>01.10.2006</t>
  </si>
  <si>
    <t>О-00001898</t>
  </si>
  <si>
    <t>Колчева Ганна Анатоліївна</t>
  </si>
  <si>
    <t>бригадир производственной бригады ((В-3)кондитерский цех)</t>
  </si>
  <si>
    <t>(В-3)кулинарный цех</t>
  </si>
  <si>
    <t>О-00017749</t>
  </si>
  <si>
    <t>Ліпіч Людмила Василівна</t>
  </si>
  <si>
    <t>продавец продовольственных товаров ((В-3)кулинарный цех)</t>
  </si>
  <si>
    <t>О-00009740</t>
  </si>
  <si>
    <t>Машкова Анна Іллівна</t>
  </si>
  <si>
    <t>повар 4 разряда ((В-3)кулинарный цех)</t>
  </si>
  <si>
    <t>О-00018418</t>
  </si>
  <si>
    <t>Павленко Іван Павлович</t>
  </si>
  <si>
    <t>12.11.2013</t>
  </si>
  <si>
    <t>О-00012932</t>
  </si>
  <si>
    <t>Сібілєва Оксана Миколаївна</t>
  </si>
  <si>
    <t>(В-3)овощной отдел</t>
  </si>
  <si>
    <t>О-00018291</t>
  </si>
  <si>
    <t>Віцко Наталія Іванівна</t>
  </si>
  <si>
    <t>продавец продовольственных товаров ((В-3)овощной отдел)</t>
  </si>
  <si>
    <t>О-00009508</t>
  </si>
  <si>
    <t>Замараєва Інна В`ячеславівна</t>
  </si>
  <si>
    <t>бригадир продавцов прод. товаров ((В-3)овощной отдел)</t>
  </si>
  <si>
    <t>08.04.2010</t>
  </si>
  <si>
    <t>(В-3)отдел гастрономии</t>
  </si>
  <si>
    <t>О-00008723</t>
  </si>
  <si>
    <t>Джугостранська Наталія Петрівна</t>
  </si>
  <si>
    <t>продавец продовольственных товаров ((В-3)отдел гастрономия)</t>
  </si>
  <si>
    <t>12.10.2009</t>
  </si>
  <si>
    <t>О-00017769</t>
  </si>
  <si>
    <t>Морозова Марія Володимирівна</t>
  </si>
  <si>
    <t>(В-3)отдел кондитерских изделий</t>
  </si>
  <si>
    <t>О-00018228</t>
  </si>
  <si>
    <t>Махотіна Анастасія Володимирівна</t>
  </si>
  <si>
    <t>продавец продовольственных товаров ((В-3)отдел кондитерских изделий)</t>
  </si>
  <si>
    <t>(В-3)отдел непрод. гр. товаров</t>
  </si>
  <si>
    <t>О-00017709</t>
  </si>
  <si>
    <t>Горлова Юлія Миколаївна</t>
  </si>
  <si>
    <t>продавец непрод.товаров ((В-3)отдел непрод. гр. товаров)</t>
  </si>
  <si>
    <t>(В-3)расчетно-кассовая зона</t>
  </si>
  <si>
    <t>О-00017067</t>
  </si>
  <si>
    <t>Крамчанінова Аліна Марківна</t>
  </si>
  <si>
    <t>помощник администратора торгового зала ((В-3)расчетно-кассовая зона)</t>
  </si>
  <si>
    <t>О-00018364</t>
  </si>
  <si>
    <t>Крутчевська Євгенія Олександрівна</t>
  </si>
  <si>
    <t>кассир торгового зала ((В-3)расчетно-кассовая зона)</t>
  </si>
  <si>
    <t>О-00016827</t>
  </si>
  <si>
    <t>Лева Ірина Олексіївна</t>
  </si>
  <si>
    <t>О-00019302</t>
  </si>
  <si>
    <t>Личик Валерія Анатоліївна</t>
  </si>
  <si>
    <t>О-00017744</t>
  </si>
  <si>
    <t>Матвейченко Олена Михайлівна</t>
  </si>
  <si>
    <t>О-00019068</t>
  </si>
  <si>
    <t>Пятова Ганна Олександрівна</t>
  </si>
  <si>
    <t>О-00010958</t>
  </si>
  <si>
    <t>Радіна Наталя Григорівна</t>
  </si>
  <si>
    <t>21.04.2011</t>
  </si>
  <si>
    <t>О-00019066</t>
  </si>
  <si>
    <t>Романюк Олена Дмитрівна</t>
  </si>
  <si>
    <t>О-00019705</t>
  </si>
  <si>
    <t>Хіхлунова Ніна Віталіївна</t>
  </si>
  <si>
    <t>О-00017570</t>
  </si>
  <si>
    <t>Цапкова Марина Миколаївна</t>
  </si>
  <si>
    <t>06.06.2013</t>
  </si>
  <si>
    <t>О-00011499</t>
  </si>
  <si>
    <t>Цяпа Ганна Миколаївна</t>
  </si>
  <si>
    <t>(В-3)рыбный отдел</t>
  </si>
  <si>
    <t>О-00019182</t>
  </si>
  <si>
    <t>Кузьменко Владислав Валерійович</t>
  </si>
  <si>
    <t>продавец продовольственных товаров ((В-3)рыбный отдел)</t>
  </si>
  <si>
    <t>О-00014441</t>
  </si>
  <si>
    <t>Панченко (Новосельцева) Юлия Борисовна</t>
  </si>
  <si>
    <t>08.05.2012</t>
  </si>
  <si>
    <t>(В-3)склад</t>
  </si>
  <si>
    <t>О-00021868</t>
  </si>
  <si>
    <t>Ягмур Андрій Павлович</t>
  </si>
  <si>
    <t>кладовщик по приему товара (бакалея) ((В-3)склад)</t>
  </si>
  <si>
    <t>(В-3)цех по вып. х/б изделий</t>
  </si>
  <si>
    <t>О-00013007</t>
  </si>
  <si>
    <t>Мільчаковська Аліна Андріївна</t>
  </si>
  <si>
    <t>продавец продовольственных товаров ((В-3)цех по вып. х/б изделий)</t>
  </si>
  <si>
    <t>07.02.2012</t>
  </si>
  <si>
    <t>О-00013510</t>
  </si>
  <si>
    <t>Пекарська Олеся Олександрівна</t>
  </si>
  <si>
    <t>пекарь 5 разряда ((В-3)цех по вып. х/б изделий)</t>
  </si>
  <si>
    <t>06.03.2012</t>
  </si>
  <si>
    <t>О-00009650</t>
  </si>
  <si>
    <t>Терещенко Ірина Валеріївна</t>
  </si>
  <si>
    <t>укладчик-упаковщик ((В-3)цех по вып. х/б изделий)</t>
  </si>
  <si>
    <t>09.06.2010</t>
  </si>
  <si>
    <t>О-00015990</t>
  </si>
  <si>
    <t>Фролкова Ольга Михайлівна</t>
  </si>
  <si>
    <t>(В-3)цех по переработке мяса</t>
  </si>
  <si>
    <t>О-00011545</t>
  </si>
  <si>
    <t>Карась Тетяна Валеріївна</t>
  </si>
  <si>
    <t>укладчик-упаковщик ((В-3)цех по переработке мяса)</t>
  </si>
  <si>
    <t>16.09.2011</t>
  </si>
  <si>
    <t>О-00012290</t>
  </si>
  <si>
    <t>Суходолов Іван Вячеславович</t>
  </si>
  <si>
    <t>подсобный рабочий ((В-3)цех по переработке мяса)</t>
  </si>
  <si>
    <t>заместитель управляющего магазином по кассовой зоне 2 категории ((В-30)расчетно-кассовая зона)</t>
  </si>
  <si>
    <t>ОМ-0005331</t>
  </si>
  <si>
    <t>заместитель управляющего магазином по кассовой зоне_стажер ((В-30)расчетно-кассовая зона)</t>
  </si>
  <si>
    <t>кладовщик по приему товара 2 категории ((В-30)склад)</t>
  </si>
  <si>
    <t>бригадир продавцов продовольственных товаров 3 категории ((В-30)торговый зал)</t>
  </si>
  <si>
    <t>управляющий магазином 3 категории ((В-30)управление)</t>
  </si>
  <si>
    <t>заместитель управляющего магазином 4 категории ((В-30)управление)</t>
  </si>
  <si>
    <t>заместитель управляющего магазином по производству 5 категории _стажер ((В-30)цех по выпечке хлебобу</t>
  </si>
  <si>
    <t>грузчик 3 категории ((В-31)склад)</t>
  </si>
  <si>
    <t>заместитель управляющего магазином 4 категории ((В-31)управление)</t>
  </si>
  <si>
    <t>управляющий магазином 2 категории ((В-31)управление)</t>
  </si>
  <si>
    <t>пекарь 5 разряда ((В-31)цех по выпечке хлебобулочных изделий)</t>
  </si>
  <si>
    <t>продавец продовольственных товаров 3 категории ((В-32)кулинарный цех)</t>
  </si>
  <si>
    <t>24.10.2017</t>
  </si>
  <si>
    <t>заместитель управляющего магазином по кассовой зоне 1 категории ((В-32)расчетно-кассовая зона)</t>
  </si>
  <si>
    <t>заместитель управляющего магазином по кассовой зоне 3 категории ((В-32)расчетно-кассовая зона)</t>
  </si>
  <si>
    <t>заместитель управляющего магазином 5 категории ((В-32)сектор зоны скоропорта)</t>
  </si>
  <si>
    <t>09.10.2017</t>
  </si>
  <si>
    <t>заместитель управляющего магазином 4 категории ((В-32)сектор стеллажной зоны)</t>
  </si>
  <si>
    <t>кладовщик по приему товара 3 категории ((В-32)склад)</t>
  </si>
  <si>
    <t>управляющий магазином 4 категории ((В-32)управление)</t>
  </si>
  <si>
    <t>пекарь 5 разряда ((В-32)цех по выпечке хлебобулочных изделий)</t>
  </si>
  <si>
    <t>заместитель управляющего магазином по производству 3 категории ((В-32)цех по выпечке хлебобулочных и</t>
  </si>
  <si>
    <t>пекарь 4 разряда ((В-32)цех по выпечке хлебобулочных изделий)</t>
  </si>
  <si>
    <t>обвальщик мяса мастер-класс 3 категории ((В-32)цех по переработке мяса)</t>
  </si>
  <si>
    <t>Бичкова(Куц) Тетяна Сергіївна</t>
  </si>
  <si>
    <t>ОМ-0004484</t>
  </si>
  <si>
    <t>Ващенко Сергій Юрійович</t>
  </si>
  <si>
    <t>ОМ-0004521</t>
  </si>
  <si>
    <t>Гавриленко Олександра Андріївна</t>
  </si>
  <si>
    <t>20.11.2017</t>
  </si>
  <si>
    <t>грузчик 1 категории ((В-33)склад)</t>
  </si>
  <si>
    <t>ОМ-0004886</t>
  </si>
  <si>
    <t>Олійник Сергій Володимирович</t>
  </si>
  <si>
    <t>грузчик 3 категории ((В-33)склад)</t>
  </si>
  <si>
    <t>кладовщик по приему товара 2 категории ((В-33)склад)</t>
  </si>
  <si>
    <t>Донец Надія Валеріївна</t>
  </si>
  <si>
    <t>управляющий магазином 5 категории ((В-33)управление)</t>
  </si>
  <si>
    <t>заместитель управляющего магазином 5 категории ((В-33)управление)</t>
  </si>
  <si>
    <t>ОМ-0004087</t>
  </si>
  <si>
    <t>Єганова Юлія Олександрівна</t>
  </si>
  <si>
    <t>ОМ-0004546</t>
  </si>
  <si>
    <t>Писанка Наталя Іванівна</t>
  </si>
  <si>
    <t>ОМ-0004545</t>
  </si>
  <si>
    <t>Романько Олександр Вікторович</t>
  </si>
  <si>
    <t>старший кладовщик 3 категории ((В-34)склад)</t>
  </si>
  <si>
    <t>заместитель управляющего магазином 5 категории_стажер ((В-34)управление)</t>
  </si>
  <si>
    <t>управляющий магазином 3 категории ((В-34)управление)</t>
  </si>
  <si>
    <t>пекарь 4 разряда ((В-34)цех по выпечке хлебобулочных изделий)</t>
  </si>
  <si>
    <t>заместитель управляющего магазином по производству 4 категории ((В-35)кулинарный цех)</t>
  </si>
  <si>
    <t>бригадир продавцов продовольственных товаров 1 категории ((В-35)молочный отдел)</t>
  </si>
  <si>
    <t>продавец продовольственных товаров 1 категории ((В-35)молочный отдел)</t>
  </si>
  <si>
    <t>начальник отдела ((В-35)отдел безопасности)</t>
  </si>
  <si>
    <t>продавец продовольственных товаров 3 категории ((В-35)отдел гастрономии)</t>
  </si>
  <si>
    <t>бригадир продавцов продовольственных товаров 3 категории ((В-35)отдел напитков)</t>
  </si>
  <si>
    <t>ОМ-0004017</t>
  </si>
  <si>
    <t>Боднарчук Тетяна Леонідівна</t>
  </si>
  <si>
    <t>заместитель управляющего магазином по кассовой зоне 3 категории ((В-35)расчетно-кассовая зона)</t>
  </si>
  <si>
    <t>ОМ-0004507</t>
  </si>
  <si>
    <t>Маншиліна Альона Сергіївна</t>
  </si>
  <si>
    <t>ОМ-0004991</t>
  </si>
  <si>
    <t>Ромоданова Людмила Василівна</t>
  </si>
  <si>
    <t>ОМ-0003990</t>
  </si>
  <si>
    <t>Сліпець Аліна Віталіївна</t>
  </si>
  <si>
    <t>заместитель управляющего магазином 4 категории ((В-35)сектор зоны скоропорта)</t>
  </si>
  <si>
    <t>заместитель управляющего магазином 4 категории ((В-35)сектор стеллажной зоны)</t>
  </si>
  <si>
    <t>кладовщик по приему товара 3 категории ((В-35)склад)</t>
  </si>
  <si>
    <t>ОМ-0003908</t>
  </si>
  <si>
    <t>Коршун Сергій Геннадійович</t>
  </si>
  <si>
    <t>заведующий складом 3 категории ((В-35)склад)</t>
  </si>
  <si>
    <t>оператор по вводу данных 3 категории ((В-35)склад)</t>
  </si>
  <si>
    <t>управляющий магазином 3 категории ((В-35)управление)</t>
  </si>
  <si>
    <t>пекарь 4 разряда ((В-35)цех по выпечке хлебобулочных изделий)</t>
  </si>
  <si>
    <t>пекарь 6 разряда ((В-35)цех по выпечке хлебобулочных изделий)</t>
  </si>
  <si>
    <t>продавец продовольственных товаров 2 категории ((В-35)цех по переработке мяса)</t>
  </si>
  <si>
    <t>повар 4 разряда ((В-35)цех по переработке мяса)</t>
  </si>
  <si>
    <t>продавец продовольственных товаров 3 категории ((В-35)цех по переработке мяса)</t>
  </si>
  <si>
    <t>заместитель управляющего магазином по производству 4 категории ((В-35)цех по переработке мяса)</t>
  </si>
  <si>
    <t>обвальщик мяса мастер-класс 1 категории ((В-35)цех по переработке мяса)</t>
  </si>
  <si>
    <t>повар 4 разряда ((В-36)кулинарный цех)</t>
  </si>
  <si>
    <t>повар 3 разряда ((В-36)кулинарный цех)</t>
  </si>
  <si>
    <t>администратор торгового зала_стажер ((В-36)расчетно-кассовая зона)</t>
  </si>
  <si>
    <t>Маслєннікова (Дем`яненко) Вікторія Олександрівна</t>
  </si>
  <si>
    <t>кладовщик по приему товара 2 категории ((В-36)склад)</t>
  </si>
  <si>
    <t>оператор по вводу данных 1 категории ((В-36)склад)</t>
  </si>
  <si>
    <t>менеджер по персоналу ((В-36)управление)</t>
  </si>
  <si>
    <t>заместитель управляющего магазином 5 категории ((В-36)управление)</t>
  </si>
  <si>
    <t>пекарь 4 разряда ((В-36)цех по выпечке хлебобулочных изделий)</t>
  </si>
  <si>
    <t>бригадир производственной бригады ((В-36)цех по выпечке хлебобулочных изделий)</t>
  </si>
  <si>
    <t>ОМ-0003755</t>
  </si>
  <si>
    <t>Джанезашвілі Олена Миколаївна</t>
  </si>
  <si>
    <t>ОМ-0004110</t>
  </si>
  <si>
    <t>Дмітрієва Анжела Вікторівна</t>
  </si>
  <si>
    <t>заместитель управляющего магазином 5 категории_стажер ((В-37)управление)</t>
  </si>
  <si>
    <t>менеджер по персоналу ((В-37)управление)</t>
  </si>
  <si>
    <t>управляющий магазином 5 категории ((В-37)управление)</t>
  </si>
  <si>
    <t>пекарь 4 разряда ((В-37)цех по выпечке хлебобулочных изделий)</t>
  </si>
  <si>
    <t>ОМ-0005189</t>
  </si>
  <si>
    <t>Клименко Катерина Василівна</t>
  </si>
  <si>
    <t>повар 3 разряда ((В-38)кулинарный цех)</t>
  </si>
  <si>
    <t>заместитель управляющего магазином по кассовой зоне 2 категории ((В-38)расчетно-кассовая зона)</t>
  </si>
  <si>
    <t>заместитель управляющего магазином 5 категории ((В-38)сектор зоны скоропорта)</t>
  </si>
  <si>
    <t>заместитель управляющего магазином 2 категории ((В-38)сектор стеллажной зоны)</t>
  </si>
  <si>
    <t>бригадир продавцов продовольственных товаров 1 категории ((В-38)сектор стеллажной зоны)</t>
  </si>
  <si>
    <t>старший кладовщик 1 категории ((В-38)склад)</t>
  </si>
  <si>
    <t>управляющий магазином 3 категории ((В-38)управление)</t>
  </si>
  <si>
    <t>пекарь 4 разряда ((В-38)цех по выпечке хлебобулочных изделий)</t>
  </si>
  <si>
    <t>заместитель управляющего магазином по производству 4 категории ((В-38)цех по выпечке хлебобулочных и</t>
  </si>
  <si>
    <t>кондитер 5 разряда ((В-39)кондитерский цех)</t>
  </si>
  <si>
    <t>продавец продовольственных товаров 3 категории ((В-39)кондитерский цех)</t>
  </si>
  <si>
    <t>повар 3 разряда ((В-39)кулинарный цех)</t>
  </si>
  <si>
    <t>заместитель управляющего магазином по производству 5 категории ((В-39)кулинарный цех)</t>
  </si>
  <si>
    <t>продавец продовольственных товаров 3 категории ((В-39)молочный отдел)</t>
  </si>
  <si>
    <t>продавец продовольственных товаров 3 категории ((В-39)овощной отдел)</t>
  </si>
  <si>
    <t>ОМ-0004980</t>
  </si>
  <si>
    <t>Приходченко Максим Володимирович</t>
  </si>
  <si>
    <t>ОМ-0005757</t>
  </si>
  <si>
    <t>Мацькевич Віктор Вікторович</t>
  </si>
  <si>
    <t>продавец продовольственных товаров 3 категории ((В-39)отдел гастрономии)</t>
  </si>
  <si>
    <t>ОМ-0005401</t>
  </si>
  <si>
    <t>Колпакова Анжела Григорівна</t>
  </si>
  <si>
    <t>продавец непродовольственных товаров 3 категории ((В-39)отдел непродовольственных товаров)</t>
  </si>
  <si>
    <t>заместитель управляющего магазином по кассовой зоне 2 категории ((В-39)расчетно-кассовая зона)</t>
  </si>
  <si>
    <t>ОМ-0004892</t>
  </si>
  <si>
    <t>Величко Ольга Віталіївна</t>
  </si>
  <si>
    <t>ОМ-0004922</t>
  </si>
  <si>
    <t>Проценко Надія Олександрівна</t>
  </si>
  <si>
    <t>заместитель управляющего магазином по кассовой зоне 3 категории ((В-39)расчетно-кассовая зона)</t>
  </si>
  <si>
    <t>заместитель управляющего магазином 4 категории ((В-39)сектор зоны скоропорта)</t>
  </si>
  <si>
    <t>заместитель управляющего магазином 4 категории ((В-39) сектор зоны фреш)</t>
  </si>
  <si>
    <t>заместитель управляющего магазином 3 категории ((В-39)сектор стеллажной зоны)</t>
  </si>
  <si>
    <t>заведующий складом ((В-39)склад)</t>
  </si>
  <si>
    <t>грузчик 3 категории ((В-39)склад)</t>
  </si>
  <si>
    <t>менеджер по персоналу_стажер ((В-39)управление)</t>
  </si>
  <si>
    <t>управляющий магазином 4 категории ((В-39)управление)</t>
  </si>
  <si>
    <t>пекарь 4 разряда ((В-39)цех по выпечке хлебобулочных изделий)</t>
  </si>
  <si>
    <t>ОМ-0005486</t>
  </si>
  <si>
    <t>Левченко Тетяна Федорівна</t>
  </si>
  <si>
    <t>заместитель управляющего магазином по производству 5 категории _стажер ((В-39)цех по переработке мяс</t>
  </si>
  <si>
    <t>бригадир производственной бригады ((В-4) кулинарный  цех)</t>
  </si>
  <si>
    <t>заместитель управляющего магазином по производству 5 категории ((В-4) кулинарный  цех)</t>
  </si>
  <si>
    <t>ОМ-0004515</t>
  </si>
  <si>
    <t>Литкіна Олена Юріївна</t>
  </si>
  <si>
    <t>повар 5 разряда ((В-4) кулинарный  цех)</t>
  </si>
  <si>
    <t>продавец продовольственных товаров 2 категории ((В-4) овощной отдел)</t>
  </si>
  <si>
    <t>менеджер по сбыту 2 категории ((В-4) овощной отдел)</t>
  </si>
  <si>
    <t>бригадир продавцов продовольственных товаров 2 категории ((В-4) овощной отдел)</t>
  </si>
  <si>
    <t>старший охранник ((В-4) отдел безопасности)</t>
  </si>
  <si>
    <t>ОМ-0005368</t>
  </si>
  <si>
    <t>Шевченко Наталія Миколаївна</t>
  </si>
  <si>
    <t>менеджер по сбыту 2 категории ((В-4) отдел непродовольственных товаров)</t>
  </si>
  <si>
    <t>ОМ-0004337</t>
  </si>
  <si>
    <t>Іпатко Владислав Миколайович</t>
  </si>
  <si>
    <t>заместитель управляющего магазином по кассовой зоне 2 категории ((В-4) расчетно-кассовая зона)</t>
  </si>
  <si>
    <t>заместитель управляющего магазином по кассовой зоне 3 категории ((В-4) расчетно-кассовая зона)</t>
  </si>
  <si>
    <t>ОМ-0005282</t>
  </si>
  <si>
    <t>Юрченко Наталя Миколаївна</t>
  </si>
  <si>
    <t>бригадир продавцов продовольственных товаров 3 категории ((В-4) рыбный отдел)</t>
  </si>
  <si>
    <t>заместитель управляющего магазином по производству 1 категории ((В-4) рыбный отдел)</t>
  </si>
  <si>
    <t>заместитель управляющего магазином 3 категории ((В-4)сектор зоны скоропорта)</t>
  </si>
  <si>
    <t>заместитель управляющего магазином 3 категории ((В-4)сектор стеллажной зоны)</t>
  </si>
  <si>
    <t>менеджер по персоналу_стажер ((В-4) управление)</t>
  </si>
  <si>
    <t>управляющий магазином 1 категории ((В-4) управление)</t>
  </si>
  <si>
    <t>(В-4) цех по выпечке хлебобулочных изделий</t>
  </si>
  <si>
    <t>заместитель управляющего магазином по производству 5 категории ((В-4) цех выпечке хлебобулочных изде</t>
  </si>
  <si>
    <t>повар 3 разряда ((В-40)кулинарный цех)</t>
  </si>
  <si>
    <t>заместитель управляющего магазином по производству 5 категории ((В-40)кулинарный цех)</t>
  </si>
  <si>
    <t>продавец продовольственных товаров 1 категории ((В-40)овощной отдел)</t>
  </si>
  <si>
    <t>продавец продовольственных товаров 2 категории ((В-40)отдел кондитерских изделий)</t>
  </si>
  <si>
    <t>бригадир продавцов продовольственных товаров 2 категории ((В-40)отдел кондитерских изделий)</t>
  </si>
  <si>
    <t>бригадир продавцов продовольственных товаров 1 категории ((В-40)отдел напитков)</t>
  </si>
  <si>
    <t>продавец непродовольственных товаров 3 категории ((В-40)отдел непродовольственных товаров)</t>
  </si>
  <si>
    <t>заместитель управляющего магазином по кассовой зоне 3 категории ((В-40)расчетно-кассовая зона)</t>
  </si>
  <si>
    <t>заместитель управляющего магазином по кассовой зоне 2 категории ((В-40)расчетно-кассовая зона)</t>
  </si>
  <si>
    <t>продавец продовольственных товаров 3 категории ((В-40)рыбный отдел)</t>
  </si>
  <si>
    <t>заместитель управляющего магазином 3 категории ((В-40)сектор зоны скоропорта)</t>
  </si>
  <si>
    <t>заместитель управляющего магазином 4 категории ((В-40)сектор зоны фреш)</t>
  </si>
  <si>
    <t>заместитель управляющего магазином 4 категории ((В-40)сектор стеллажной зоны)</t>
  </si>
  <si>
    <t>кладовщик по приему товара 3 категории ((В-40)склад)</t>
  </si>
  <si>
    <t>грузчик 3 категории ((В-40)склад)</t>
  </si>
  <si>
    <t>заведующий складом 3 категории ((В-40)склад)</t>
  </si>
  <si>
    <t>старший оператор по вводу данных 2 категории ((В-40)склад)</t>
  </si>
  <si>
    <t>управляющий магазином 3 категории ((В-40)управление)</t>
  </si>
  <si>
    <t>повар 3 разряда ((В-41)кулинарный цех)</t>
  </si>
  <si>
    <t>заместитель управляющего магазином по кассовой зоне 3 категории_стажер ((В-41)расчетно-кассовая зона</t>
  </si>
  <si>
    <t>заместитель управляющего магазином по кассовой зоне 3 категории ((В-41)расчетно-кассовая зона)</t>
  </si>
  <si>
    <t>заместитель управляющего магазином по кассовой зоне 2 категории ((В-41)расчетно-кассовая зона)</t>
  </si>
  <si>
    <t>ОМ-0004795</t>
  </si>
  <si>
    <t>Нізельська Анна Сергіївна</t>
  </si>
  <si>
    <t>бригадир продавцов продовольственных товаров 1 категории ((В-41)сектор зоны скоропорта)</t>
  </si>
  <si>
    <t>ОМ-0005197</t>
  </si>
  <si>
    <t>Войніч Інна Миколаївна</t>
  </si>
  <si>
    <t>продавец продовольственных товаров_стажер ((В-41)сектор зоны скоропорта)</t>
  </si>
  <si>
    <t>продавец продовольственных товаров 1 категории ((В-41)сектор зоны скоропорта)</t>
  </si>
  <si>
    <t>заместитель управляющего магазином(скоропорт)_стажер ((В-41)сектор зоны скоропорта)</t>
  </si>
  <si>
    <t>заместитель управляющего магазином 3 категории_стажер ((В-41)сектор стеллажной зоны)</t>
  </si>
  <si>
    <t>заместитель управляющего магазином 3 категории ((В-41)сектор стеллажной зоны)</t>
  </si>
  <si>
    <t>продавец продовольственных товаров 1 категории ((В-41)сектор стеллажной зоны)</t>
  </si>
  <si>
    <t>бригадир продавцов продовольственных товаров 1 категории ((В-41)сектор стеллажной зоны)</t>
  </si>
  <si>
    <t>оператор по вводу данных 1 категории ((В-41)склад)</t>
  </si>
  <si>
    <t>кладовщик по приему товара 2 категории ((В-41)склад)</t>
  </si>
  <si>
    <t>управляющий магазином 2 категории ((В-41)управление)</t>
  </si>
  <si>
    <t>бригадир производственной бригады ((В-41)цех по выпечке хлебобулочных изделий)</t>
  </si>
  <si>
    <t>заместитель управляющего магазином по производству 4 категории ((В-41)цех по выпечке хлебобулочных и</t>
  </si>
  <si>
    <t>ОМ-0004339</t>
  </si>
  <si>
    <t>Стасюк Валентин Петрович</t>
  </si>
  <si>
    <t>заместитель управляющего магазином по кассовой зоне 1 категории ((В-42)расчетно-кассовая зона)</t>
  </si>
  <si>
    <t>грузчик 3 категории ((В-42)склад)</t>
  </si>
  <si>
    <t>оператор по вводу данных 3 категории ((В-42)склад)</t>
  </si>
  <si>
    <t>старший кладовщик 3 категории ((В-42)склад)</t>
  </si>
  <si>
    <t>бригадир продавцов продовольственных товаров 3 категории ((В-42)торговый зал)</t>
  </si>
  <si>
    <t>заместитель управляющего магазином 2 категории ((В-42)управление)</t>
  </si>
  <si>
    <t>управляющий магазином 4 категории ((В-42)управление)</t>
  </si>
  <si>
    <t>повар 4 разряда ((В-43)кулинарный цех)</t>
  </si>
  <si>
    <t>кладовщик по приему товара 2 категории ((В-43)склад)</t>
  </si>
  <si>
    <t>продавец продовольственных товаров 2 категории ((В-43)торговый зал)</t>
  </si>
  <si>
    <t>управляющий магазином 5 категории ((В-43)управление)</t>
  </si>
  <si>
    <t>пекарь 4 разряда ((В-43)цех по выпечке хлебобулочных изделий)</t>
  </si>
  <si>
    <t>бригадир производственной бригады ((В-44)кулинарный цех)</t>
  </si>
  <si>
    <t>повар 5 разряда ((В-44)кулинарный цех)</t>
  </si>
  <si>
    <t>ОМ-0004438</t>
  </si>
  <si>
    <t>Лєнта Олександр Сергійович</t>
  </si>
  <si>
    <t>охоронник ((В-44)отдел безопасности)</t>
  </si>
  <si>
    <t>ОМ-0004766</t>
  </si>
  <si>
    <t>Андрєєвських Вікторія Юріївна</t>
  </si>
  <si>
    <t>ОМ-0005163</t>
  </si>
  <si>
    <t>заместитель управляющего магазином по кассовой зоне 2 категории ((В-44)расчетно-кассовая зона)</t>
  </si>
  <si>
    <t>заместитель управляющего магазином по кассовой зоне 3 категории ((В-44)расчетно-кассовая зона)</t>
  </si>
  <si>
    <t>заместитель управляющего магазином 4 категории ((В-44)сектор стеллажной зоны)</t>
  </si>
  <si>
    <t>оператор по вводу данных 1 категории ((В-44)склад)</t>
  </si>
  <si>
    <t>кладовщик по приему товара 3 категории ((В-44)склад)</t>
  </si>
  <si>
    <t>грузчик 2 категории ((В-44)склад)</t>
  </si>
  <si>
    <t>ОМ-0005160</t>
  </si>
  <si>
    <t>Чеботарьов Вячеслав Михайлович</t>
  </si>
  <si>
    <t>управляющий магазином 3 категории ((В-44)управление)</t>
  </si>
  <si>
    <t>продавец продовольственных товаров 2 категории ((В-44)цех по выпечке хлебобулочных изделий)</t>
  </si>
  <si>
    <t>продавец продовольственных товаров 3 категории ((В-44)цех по выпечке хлебобулочных изделий)</t>
  </si>
  <si>
    <t>заместитель управляющего магазином по производству 3 категории ((В-44)цех по переработке мяса)</t>
  </si>
  <si>
    <t>бригадир производственной бригады ((В-44)цех по переработке мяса)</t>
  </si>
  <si>
    <t>ОМ-0005255</t>
  </si>
  <si>
    <t>Балясна Світлана Анатоліївна</t>
  </si>
  <si>
    <t>повар 4 разряда ((В-45)кулинарный цех)</t>
  </si>
  <si>
    <t>бригадир продавцов продовольственных товаров 1 категории ((В-45)овощной отдел)</t>
  </si>
  <si>
    <t>ОМ-0005698</t>
  </si>
  <si>
    <t>Ходус Дмитро Андрійович</t>
  </si>
  <si>
    <t>менеджер по сбыту 1 категории ((В-45)овощной отдел)</t>
  </si>
  <si>
    <t>продавец продовольственных товаров 1 категории ((В-45)отдел кондитерских изделий)</t>
  </si>
  <si>
    <t>продавец продовольственных товаров 3 категории ((В-45)отдел напитков)</t>
  </si>
  <si>
    <t>продавец непродовольственных товаров 1 категории ((В-45)отдел непродовольственных товаров)</t>
  </si>
  <si>
    <t>ОМ-0003785</t>
  </si>
  <si>
    <t>Байкова Світлана Олександрівна</t>
  </si>
  <si>
    <t>заместитель управляющего магазином по кассовой зоне 2 категории ((В-45)расчетно-кассовая зона)</t>
  </si>
  <si>
    <t>заместитель управляющего магазином по кассовой зоне 3 категории ((В-45)расчетно-кассовая зона)</t>
  </si>
  <si>
    <t>заместитель управляющего магазином по производству 3 категории ((В-45)рыбный отдел)</t>
  </si>
  <si>
    <t>бригадир продавцов продовольственных товаров 2 категории ((В-45)рыбный отдел)</t>
  </si>
  <si>
    <t>заместитель управляющего магазином 4 категории ((В-45)сектор зоны скоропорта)</t>
  </si>
  <si>
    <t>заместитель управляющего магазином 3 категории ((В-45)сектор стеллажной зоны)</t>
  </si>
  <si>
    <t>ОМ-0004298</t>
  </si>
  <si>
    <t>Грищенко Роман Миронович</t>
  </si>
  <si>
    <t>управляющий магазином 4 категории ((В-45)управление)</t>
  </si>
  <si>
    <t>пекарь 4 разряда ((В-45)цех по выпечке хлебобулочных изделий)</t>
  </si>
  <si>
    <t>ОМ-0004301</t>
  </si>
  <si>
    <t>Діргачов Станіслав Сергійович</t>
  </si>
  <si>
    <t>заместитель управляющего магазином по производству 4 категории ((В-45)цех по выпечке хлебобулочных и</t>
  </si>
  <si>
    <t>бригадир производственной бригады ((В-45)цех по выпечке хлебобулочных изделий)</t>
  </si>
  <si>
    <t>повар 4 разряда ((В-45)цех по переработке мяса)</t>
  </si>
  <si>
    <t>продавец продовольственных товаров 3 категории ((В-46) кондитерский цех)</t>
  </si>
  <si>
    <t>кочегар ((В-46) котельная)</t>
  </si>
  <si>
    <t>повар 4 разряда ((В-46) кулинарный цех)</t>
  </si>
  <si>
    <t>ОМ-0005552</t>
  </si>
  <si>
    <t>Майкова Юлія Юріївна</t>
  </si>
  <si>
    <t>заместитель управляющего магазином по производству 4 категории ((В-46) кулинарный цех)</t>
  </si>
  <si>
    <t>менеджер по сбыту 2 категории ((В-46) овощной отдел)</t>
  </si>
  <si>
    <t>ОМ-0005349</t>
  </si>
  <si>
    <t>Гарбуз Алевтина Валеріївна</t>
  </si>
  <si>
    <t>бригадир продавцов продовольственных товаров 2 категории ((В-46) отдел гастрономии)</t>
  </si>
  <si>
    <t>продавец продовольственных товаров 1 категории ((В-46) отдел кондитерских изделий)</t>
  </si>
  <si>
    <t>бригадир продавцов продовольственных товаров 2 категории ((В-46) отдел напитков)</t>
  </si>
  <si>
    <t>ОМ-0004359</t>
  </si>
  <si>
    <t>Покідіна Ганна Михайлівна</t>
  </si>
  <si>
    <t>ОМ-0004246</t>
  </si>
  <si>
    <t>Грохольська Альона Володимирівна</t>
  </si>
  <si>
    <t>заместитель управляющего магазином по кассовой зоне 1 категории ((В-46) расчетно-кассовая зона)</t>
  </si>
  <si>
    <t>ОМ-0005654</t>
  </si>
  <si>
    <t>Дерксен Тетяна Леонідівна</t>
  </si>
  <si>
    <t>заместитель управляющего магазином по кассовой зоне 2 категории ((В-46) расчетно-кассовая зона)</t>
  </si>
  <si>
    <t>бригадир продавцов продовольственных товаров 3 категории ((В-46) рыбный отдел)</t>
  </si>
  <si>
    <t>заместитель управляющего магазином 5 категории ((В-46) сектор зоны скоропорта)</t>
  </si>
  <si>
    <t>заместитель управляющего магазином 5 категории ((В-46) сектор стеллажной зоны)</t>
  </si>
  <si>
    <t>оператор по вводу данных 2 категории ((В-46) склад)</t>
  </si>
  <si>
    <t>ОМ-0005765</t>
  </si>
  <si>
    <t>Івінський Павло Ростиславович</t>
  </si>
  <si>
    <t>инспектор по инвентаризации 3 категории ((В-46) управление)</t>
  </si>
  <si>
    <t>управляющий магазином 4 категории ((В-46) управление)</t>
  </si>
  <si>
    <t>бригадир производственной бригады ((В-46) цех по выпечке хлебобулочных изделий)</t>
  </si>
  <si>
    <t>пекарь 4 разряда ((В-46) цех по выпечке хлебобулочных изделий)</t>
  </si>
  <si>
    <t>пекарь 5 разряда ((В-46) цех по выпечке хлебобулочных изделий)</t>
  </si>
  <si>
    <t>повар 4 разряда ((В-46) цех по переработке мяса)</t>
  </si>
  <si>
    <t>заместитель управляющего магазином по производству 4 категории ((В-46) цех по переработке мяса)</t>
  </si>
  <si>
    <t>Шило Юлія Вікторівна</t>
  </si>
  <si>
    <t>кладовщик по приему товара 3 категории ((В-47)склад)</t>
  </si>
  <si>
    <t>старший кладовщик (3, 4 формат) ((В-47)склад)</t>
  </si>
  <si>
    <t>ОМ-0005380</t>
  </si>
  <si>
    <t>Лимар Максим Іванович</t>
  </si>
  <si>
    <t>заместитель управляющего магазином 5 категории ((В-47)управление)</t>
  </si>
  <si>
    <t>управляющий магазином 5 категории ((В-47)управление)</t>
  </si>
  <si>
    <t>ОМ-0003920</t>
  </si>
  <si>
    <t>Гурицький Олександр Олександрович</t>
  </si>
  <si>
    <t>ОМ-0004408</t>
  </si>
  <si>
    <t>Беспалько Аліна Миколаївна</t>
  </si>
  <si>
    <t>продавец продовольственных товаров 3 категории ((В-48)торговый зал)</t>
  </si>
  <si>
    <t>ОМ-0004806</t>
  </si>
  <si>
    <t>Полякова Юлія Геннадіївна</t>
  </si>
  <si>
    <t>управляющий магазином 5 категории ((В-48)управление)</t>
  </si>
  <si>
    <t>заместитель управляющего магазином 5 категории_стажер ((В-48)управление)</t>
  </si>
  <si>
    <t>ОМ-0005469</t>
  </si>
  <si>
    <t>Доменюк Марія Геннадіївна</t>
  </si>
  <si>
    <t>продавец продовольственных товаров 3 категории ((В-49) кулинарный цех)</t>
  </si>
  <si>
    <t>бригадир производственной бригады ((В-49) кулинарный цех)</t>
  </si>
  <si>
    <t>заместитель управляющего магазином по кассовой зоне 2 категории ((В-49)расчетно-кассовая зона)</t>
  </si>
  <si>
    <t>заместитель управляющего магазином по кассовой зоне 3 категории ((В-49)расчетно-кассовая зона)</t>
  </si>
  <si>
    <t>заместитель управляющего магазином 5 категории ((В-49)сектор зоны скоропорта)</t>
  </si>
  <si>
    <t>бригадир продавцов продовольственных товаров 2 категории ((В-49)сектор стеллажной зоны)</t>
  </si>
  <si>
    <t>заместитель управляющего магазином 5 категории_стажер ((В-49)сектор стеллажной зоны)</t>
  </si>
  <si>
    <t>грузчик 2 категории ((В-49)склад)</t>
  </si>
  <si>
    <t>управляющий магазином 5 категории ((В-49)управление)</t>
  </si>
  <si>
    <t>бригадир производственной бригады ((В-49) цех по выпечке хлебобулочных изделий)</t>
  </si>
  <si>
    <t>ОМ-0004744</t>
  </si>
  <si>
    <t>Шахвестова Жанна Федорівна</t>
  </si>
  <si>
    <t>продавец продовольственных товаров 2 категории ((В-49) цех по переработке мяса)</t>
  </si>
  <si>
    <t>заместитель управляющего магазином по производству_стажер ((В-49) цех по переработке мяса)</t>
  </si>
  <si>
    <t>продавец продовольственных товаров 3 категории ((В-50) кондитерский цех)</t>
  </si>
  <si>
    <t>(В-50) кулинарный цех</t>
  </si>
  <si>
    <t>повар 5 разряда ((В-50)кулинарный цех)</t>
  </si>
  <si>
    <t>повар пиццеол ((В-50)кулинарный цех)</t>
  </si>
  <si>
    <t>повар 4 разряда ((В-50)кулинарный цех)</t>
  </si>
  <si>
    <t>ОМ-0005162</t>
  </si>
  <si>
    <t>продавец продовольственных товаров 3 категории ((В-50)кулинарный цех)</t>
  </si>
  <si>
    <t>бригадир производственной бригады ((В-50)кулинарный цех)</t>
  </si>
  <si>
    <t>(В-50) молочный отдел</t>
  </si>
  <si>
    <t>продавец продовольственных товаров 3 категории ((В-50)молочный отдел)</t>
  </si>
  <si>
    <t>бригадир продавцов продовольственных товаров 3 категории ((В-50)молочный отдел)</t>
  </si>
  <si>
    <t>ОМ-0004227</t>
  </si>
  <si>
    <t>Харчук Катерина Віталіївна</t>
  </si>
  <si>
    <t>(В-50) овощной отдел</t>
  </si>
  <si>
    <t>продавец продовольственных товаров 3 категории ((В-50)овощной отдел)</t>
  </si>
  <si>
    <t>ОМ-0005422</t>
  </si>
  <si>
    <t>Пашук Людмила Василівна</t>
  </si>
  <si>
    <t>бригадир продавцов продовольственных товаров 3 категории ((В-50)овощной отдел)</t>
  </si>
  <si>
    <t>охоронник ((В-50) отдел безопасности)</t>
  </si>
  <si>
    <t>заместитель начальника отдела ((В-50) отдел безопасности)</t>
  </si>
  <si>
    <t>ОМ-0005385</t>
  </si>
  <si>
    <t>Вельчев Анатолій Валерійович</t>
  </si>
  <si>
    <t>ОМ-0005262</t>
  </si>
  <si>
    <t>Леваненко Андрій Ігорович</t>
  </si>
  <si>
    <t>ОМ-0005363</t>
  </si>
  <si>
    <t>Лісничий Орест Ігорович</t>
  </si>
  <si>
    <t>ОМ-0004891</t>
  </si>
  <si>
    <t>Резніков Вадим Григорович</t>
  </si>
  <si>
    <t>старший охранник ((В-50) отдел безопасности)</t>
  </si>
  <si>
    <t>(В-50) отдел гастрономии</t>
  </si>
  <si>
    <t>продавец продовольственных товаров 2 категории ((В-50)отдел гастрономии)</t>
  </si>
  <si>
    <t>бригадир продавцов продовольственных товаров 3 категории ((В-50)отдел гастрономии)</t>
  </si>
  <si>
    <t>продавец продовольственных товаров 3 категории ((В-50)отдел гастрономии)</t>
  </si>
  <si>
    <t>ОМ-0005164</t>
  </si>
  <si>
    <t>(В-50) отдел кондитерских изделий</t>
  </si>
  <si>
    <t>продавец продовольственных товаров 3 категории ((В-50)отдел кондитерских изделий)</t>
  </si>
  <si>
    <t>(В-50) отдел напитков</t>
  </si>
  <si>
    <t>ОМ-0005239</t>
  </si>
  <si>
    <t>Бухштейн Михайло Дмитрович</t>
  </si>
  <si>
    <t>продавец продовольственных товаров 3 категории ((В-50)отдел напитков)</t>
  </si>
  <si>
    <t>бригадир продавцов продовольственных товаров 3 категории ((В-50)отдел напитков)</t>
  </si>
  <si>
    <t>бригадир продавцов непродовольственных товаров 3 категории ((В-50) отдел непродовольственных товаров</t>
  </si>
  <si>
    <t>продавец непродовольственных товаров 3 категории ((В-50) отдел непродовольственных товаров)</t>
  </si>
  <si>
    <t>ОМ-0003940</t>
  </si>
  <si>
    <t>Паршова Тетяна Володимирівна</t>
  </si>
  <si>
    <t>(В-50) расчетно-кассовая зона</t>
  </si>
  <si>
    <t>кассир торгового зала ((В-50)расчетно-кассовая зона)</t>
  </si>
  <si>
    <t>заместитель управляющего магазином по кассовой зоне 3 категории ((В-50)расчетно-кассовая зона)</t>
  </si>
  <si>
    <t>заместитель управляющего магазином по кассовой зоне 2 категории ((В-50)расчетно-кассовая зона)</t>
  </si>
  <si>
    <t>подсобный рабочий (сборщик тележек) ((В-50)расчетно-кассовая зона)</t>
  </si>
  <si>
    <t>старший кассир торгового зала ((В-50)расчетно-кассовая зона)</t>
  </si>
  <si>
    <t>ОМ-0005242</t>
  </si>
  <si>
    <t>Очкась Анжеліка Сергіївна</t>
  </si>
  <si>
    <t>заместитель управляющего магазином по кассовой зоне 3 категории_стажер ((В-50)расчетно-кассовая зона</t>
  </si>
  <si>
    <t>ОМ-0005289</t>
  </si>
  <si>
    <t>Рябоконь Інна Анатоліївна</t>
  </si>
  <si>
    <t>заместитель управляющего магазином по кассовой зоне ((В-50)расчетно-кассовая зона)</t>
  </si>
  <si>
    <t>(В-50) рыбный отдел</t>
  </si>
  <si>
    <t>обработчик рыбы 3 категории ((В-50)рыбный отдел)</t>
  </si>
  <si>
    <t>продавец продовольственных товаров 3 категории ((В-50)рыбный отдел)</t>
  </si>
  <si>
    <t>бригадир продавцов продовольственных товаров 3 категории ((В-50)рыбный отдел)</t>
  </si>
  <si>
    <t>ОМ-0004962</t>
  </si>
  <si>
    <t>Романова Світлана Валеріївна</t>
  </si>
  <si>
    <t>(В-50) сектор стеллажной зоны</t>
  </si>
  <si>
    <t>заместитель управляющего магазином 5 категории ((В-50)сектор стеллажной зоны)</t>
  </si>
  <si>
    <t>(В-50) склад</t>
  </si>
  <si>
    <t>оператор по вводу данных 3 категории ((В-50)склад)</t>
  </si>
  <si>
    <t>заведующий складом 3 категории ((В-50)склад)</t>
  </si>
  <si>
    <t>грузчик 3 категории ((В-50)склад)</t>
  </si>
  <si>
    <t>кладовщик по приему товара 3 категории ((В-50)склад)</t>
  </si>
  <si>
    <t>кладовщик по приему товара ((В-50)склад)</t>
  </si>
  <si>
    <t>менеджер по персоналу ((В-50) управление)</t>
  </si>
  <si>
    <t>главный инженер ((В-50) управление)</t>
  </si>
  <si>
    <t>управляющий магазином 3 категории ((В-50) управление)</t>
  </si>
  <si>
    <t>менеджер по персоналу_стажер ((В-50) управление)</t>
  </si>
  <si>
    <t>инспектор по инвентаризации 3 категории ((В-50) управление)</t>
  </si>
  <si>
    <t>(В-50) цех по выпечке хлебобулочных изделий</t>
  </si>
  <si>
    <t>продавец продовольственных товаров 3 категории ((В-50)цех по выпечке хлебобулочных изделий)</t>
  </si>
  <si>
    <t>бригадир производственной бригады ((В-50)цех по выпечке хлебобулочных изделий)</t>
  </si>
  <si>
    <t>пекарь 4 разряда ((В-50)цех по выпечке хлебобулочных изделий)</t>
  </si>
  <si>
    <t>пекарь 5 разряда ((В-50)цех по выпечке хлебобулочных изделий)</t>
  </si>
  <si>
    <t>заместитель управляющего магазином по производству 3 категории ((В-50)цех по выпечке хлебобулочных и</t>
  </si>
  <si>
    <t>(В-50) цех по переработке мяса</t>
  </si>
  <si>
    <t>продавец продовольственных товаров 3 категории ((В-50)цех по переработке мяса )</t>
  </si>
  <si>
    <t>повар 4 разряда ((В-50)цех по переработке мяса )</t>
  </si>
  <si>
    <t>обвальщик мяса мастер-класс 3 категории ((В-50)цех по переработке мяса )</t>
  </si>
  <si>
    <t>заместитель управляющего магазином по производству ((В-50)цех по переработке мяса )</t>
  </si>
  <si>
    <t>обвальщик мяса мастер-класс 2 категории ((В-50)цех по переработке мяса )</t>
  </si>
  <si>
    <t>продавец продовольственных товаров 2 категории ((В-50)цех по переработке мяса )</t>
  </si>
  <si>
    <t>заместитель управляющего магазином 5 категории ((В-50)сектор зоны скоропорта)</t>
  </si>
  <si>
    <t>25.12.2017</t>
  </si>
  <si>
    <t>заместитель управляющего магазином по кассовой зоне 2 категории ((В-501)расчетно-кассовая зона)</t>
  </si>
  <si>
    <t>ОМ-0005578</t>
  </si>
  <si>
    <t>Ветчинкіна Вікторія Сергіївна</t>
  </si>
  <si>
    <t>заместитель управляющего магазином по кассовой зоне 3 категории ((В-501)расчетно-кассовая зона)</t>
  </si>
  <si>
    <t>грузчик 1 категории ((В-501)склад)</t>
  </si>
  <si>
    <t>кладовщик по приему товара 3 категории ((В-501)склад)</t>
  </si>
  <si>
    <t>заместитель управляющего магазином 4 категории ((В-501)управление)</t>
  </si>
  <si>
    <t>управляющий магазином 4 категории ((В-501)управление)</t>
  </si>
  <si>
    <t>повар 4 разряда ((В-502)кулинарный цех)</t>
  </si>
  <si>
    <t>заместитель управляющего магазином по кассовой зоне 1 категории ((В-502)расчетно-кассовая зона)</t>
  </si>
  <si>
    <t>заместитель управляющего магазином 4 категории ((В-502)сектор зоны скоропорта)</t>
  </si>
  <si>
    <t>грузчик 3 категории ((В-502)склад)</t>
  </si>
  <si>
    <t>управляющий магазином 3 категории ((В-502)управление)</t>
  </si>
  <si>
    <t xml:space="preserve">заместитель управляющего магазином по производству 4 категории ((В-502)цех по выпечке хлебобулочных </t>
  </si>
  <si>
    <t>продавец продовольственных товаров 3 категории ((В-502)цех по переработке мяса)</t>
  </si>
  <si>
    <t>обвальщик мяса мастер-класс 2 категории ((В-502)цех по переработке мяса)</t>
  </si>
  <si>
    <t>повар 4 разряда ((В-503)кулинарный цех)</t>
  </si>
  <si>
    <t>менеджер по сбыту 2 категории ((В-503)овощной отдел)</t>
  </si>
  <si>
    <t>продавец продовольственных товаров 3 категории ((В-503)отдел напитков)</t>
  </si>
  <si>
    <t>заместитель управляющего магазином по кассовой зоне 2 категории ((В-503)расчетно-кассовая зона)</t>
  </si>
  <si>
    <t>ОМ-0004954</t>
  </si>
  <si>
    <t>Яковлева Інга Вадимівна</t>
  </si>
  <si>
    <t>бригадир продавцов продовольственных товаров 2 категории ((В-503)рыбный отдел)</t>
  </si>
  <si>
    <t>заместитель управляющего магазином 5 категории ((В-503)сектор зоны скоропорта)</t>
  </si>
  <si>
    <t>продавец непродовольственных товаров 2 категории ((В-503)сектор непродовольственных товаров)</t>
  </si>
  <si>
    <t>заместитель управляющего магазином 2 категории ((В-503)сектор стеллажной зоны)</t>
  </si>
  <si>
    <t>заведующий складом 2 категории ((В-503)склад)</t>
  </si>
  <si>
    <t>ОМ-0004400</t>
  </si>
  <si>
    <t>Вітюк Вікторія Миколаївна</t>
  </si>
  <si>
    <t>управляющий магазином 3 категории ((В-503)управление)</t>
  </si>
  <si>
    <t>заместитель управляющего магазином по производству ((В-503)цех по выпечке хлебобулочных изделий)</t>
  </si>
  <si>
    <t>заместитель управляющего магазином по производству 4 категории ((В-503)цех по переработке мяса)</t>
  </si>
  <si>
    <t>обвальщик мяса мастер-класс 2 категории ((В-503)цех по переработке мяса)</t>
  </si>
  <si>
    <t>продавец продовольственных товаров 3 категории ((В-504)овощной отдел)</t>
  </si>
  <si>
    <t>заместитель управляющего магазином по кассовой зоне 3 категории ((В-504)расчетно-кассовая зона)</t>
  </si>
  <si>
    <t>заместитель управляющего магазином по кассовой зоне 2 категории ((В-504)расчетно-кассовая зона)</t>
  </si>
  <si>
    <t>ОМ-0005536</t>
  </si>
  <si>
    <t>Карпухіна Марина Олександрівна</t>
  </si>
  <si>
    <t>ОМ-0004419</t>
  </si>
  <si>
    <t>Чабан Надія Григорівна</t>
  </si>
  <si>
    <t>продавец продовольственных товаров 3 категории ((В-504)рыбный отдел)</t>
  </si>
  <si>
    <t>заместитель управляющего магазином 5 категории ((В-504)сектор зоны скоропорта)</t>
  </si>
  <si>
    <t>продавец продовольственных товаров 2 категории ((В-504)сектор стеллажной зоны)</t>
  </si>
  <si>
    <t>продавец продовольственных товаров 3 категории ((В-504)сектор стеллажной зоны)</t>
  </si>
  <si>
    <t>бригадир продавцов продовольственных товаров 3 категории ((В-504)сектор стеллажной зоны)</t>
  </si>
  <si>
    <t>продавец продовольственных товаров 1 категории ((В-504)сектор стеллажной зоны)</t>
  </si>
  <si>
    <t>заместитель управляющего магазином 3 категории ((В-504)сектор стеллажной зоны)</t>
  </si>
  <si>
    <t>грузчик 2 категории ((В-504)склад)</t>
  </si>
  <si>
    <t>управляющий магазином 4 категории ((В-504)управление)</t>
  </si>
  <si>
    <t>обвальщик мяса мастер-класс 2 категории ((В-504)цех по переработке мяса)</t>
  </si>
  <si>
    <t>ОМ-0004259</t>
  </si>
  <si>
    <t>Чичеріна Світлана Олександрівна</t>
  </si>
  <si>
    <t>продавец продовольственных товаров 3 категории ((В-504)цех по переработке мяса)</t>
  </si>
  <si>
    <t>заместитель управляющего магазином по производству 5 категории ((В-504)цех по переработке мяса)</t>
  </si>
  <si>
    <t>заместитель управляющего магазином по производству 4 категории ((В-505)кондитерский цех)</t>
  </si>
  <si>
    <t>продавец продовольственных товаров 2 категории ((В-505)кондитерский цех)</t>
  </si>
  <si>
    <t>кондитер мастер ((В-505)кондитерский цех)</t>
  </si>
  <si>
    <t>Шатківська Марина Олегівна</t>
  </si>
  <si>
    <t>ОМ-0004770</t>
  </si>
  <si>
    <t>БУТЕНКО МАРІЯ МАРКІВНА</t>
  </si>
  <si>
    <t>бригадир производственной бригады ((В-505)кулинарный цех)</t>
  </si>
  <si>
    <t>менеджер по сбыту 2 категории ((В-505)молочный отдел)</t>
  </si>
  <si>
    <t>Придорожко (Дем`яненко) Юлія Дмитрівна</t>
  </si>
  <si>
    <t>менеджер по сбыту 2 категории ((В-505)отдел кондитерских изделий)</t>
  </si>
  <si>
    <t>продавец продовольственных товаров 3 категории ((В-505)отдел напитков)</t>
  </si>
  <si>
    <t>ОМ-0004019</t>
  </si>
  <si>
    <t>Примушко Руслан Олегович</t>
  </si>
  <si>
    <t>менеджер по сбыту 2 категории ((В-505)отдел непродовольственных товаров)</t>
  </si>
  <si>
    <t>заместитель управляющего магазином по кассовой зоне 3 категории ((В-505)расчетно-кассовая зона)</t>
  </si>
  <si>
    <t>обработчик рыбы 3 категории ((В-505)рыбный отдел)</t>
  </si>
  <si>
    <t>ОМ-0004199</t>
  </si>
  <si>
    <t>Вербіцький Ярослав Андрійович</t>
  </si>
  <si>
    <t>кладовщик по приему товара 3 категории ((В-505)склад)</t>
  </si>
  <si>
    <t>оператор по вводу данных 2 категории ((В-505)склад)</t>
  </si>
  <si>
    <t>грузчик 3 категории ((В-505)склад)</t>
  </si>
  <si>
    <t>заведующий складом 2 категории ((В-505)склад)</t>
  </si>
  <si>
    <t>ОМ-0004819</t>
  </si>
  <si>
    <t>Степенькін Павло Олександрович</t>
  </si>
  <si>
    <t>управляющий магазином 2 категории ((В-505)управление)</t>
  </si>
  <si>
    <t>заместитель управляющего магазином 4 категории ((В-505)управление)</t>
  </si>
  <si>
    <t xml:space="preserve">заместитель управляющего магазином по производству 4 категории ((В-505)цех по выпечке хлебобулочных </t>
  </si>
  <si>
    <t>повар 4 разряда ((В-505)цех по переработке мяса)</t>
  </si>
  <si>
    <t>заместитель управляющего магазином по производству 4 категории ((В-505)цех по переработке мяса)</t>
  </si>
  <si>
    <t>заместитель управляющего магазином по кассовой зоне 3 категории ((В-506)расчетно-кассовая зона)</t>
  </si>
  <si>
    <t>ОМ-0005215</t>
  </si>
  <si>
    <t>управляющий магазином 4 категории ((В-506)управление)</t>
  </si>
  <si>
    <t>заместитель управляющего магазином по производству ((В-506)цех по выпечке хлебобулочных изделий)</t>
  </si>
  <si>
    <t>продавец продовольственных товаров 2 категории ((В-506)цех по переработке мяса)</t>
  </si>
  <si>
    <t>(В-507)расчетно-кассовая зона</t>
  </si>
  <si>
    <t>О-00020319</t>
  </si>
  <si>
    <t>Тимофеєва Євгенія Олександрівна</t>
  </si>
  <si>
    <t>кассир торгового зала ((В-507)расчетно-кассовая зона)</t>
  </si>
  <si>
    <t>бригадир продавцов продовольственных товаров 1 категории ((В-508)молочный отдел)</t>
  </si>
  <si>
    <t>менеджер по сбыту 2 категории ((В-508)овощной отдел)</t>
  </si>
  <si>
    <t>бригадир продавцов продовольственных товаров 3 категории ((В-508)отдел кондитерских изделий)</t>
  </si>
  <si>
    <t>бригадир продавцов непродовольственных товаров 2 категории ((В-508)отдел непродовольственных товаров</t>
  </si>
  <si>
    <t>ОМ-0004919</t>
  </si>
  <si>
    <t>Гордійчук Мирослава Тарасівна</t>
  </si>
  <si>
    <t>ОМ-0004504</t>
  </si>
  <si>
    <t>Клубачук Галина Василівна</t>
  </si>
  <si>
    <t>заместитель управляющего магазином по кассовой зоне 3 категории ((В-508)расчетно-кассовая зона)</t>
  </si>
  <si>
    <t>заместитель управляющего магазином по кассовой зоне ((В-508)расчетно-кассовая зона)</t>
  </si>
  <si>
    <t>ОМ-0004426</t>
  </si>
  <si>
    <t>Парахонько Людмила Миколаївна</t>
  </si>
  <si>
    <t>заместитель управляющего магазином по кассовой зоне 2 категории ((В-508)расчетно-кассовая зона)</t>
  </si>
  <si>
    <t>заместитель управляющего магазином 1 категории ((В-508)сектор непродовольственных товаров)</t>
  </si>
  <si>
    <t>заместитель управляющего магазином 2 категории ((В-508)сектор продовольственных товаров)</t>
  </si>
  <si>
    <t>оператор по вводу данных 3 категории ((В-508)склад)</t>
  </si>
  <si>
    <t>управляющий магазином 3 категории ((В-508)управление)</t>
  </si>
  <si>
    <t>пекарь 4 разряда ((В-508)цех по выпечке хлебобулочных изделий)</t>
  </si>
  <si>
    <t xml:space="preserve">заместитель управляющего магазином по производству 2 категории ((В-508)цех по выпечке хлебобулочных </t>
  </si>
  <si>
    <t>заместитель управляющего магазином по кассовой зоне 2 категории ((В-509)расчетно-кассовая зона)</t>
  </si>
  <si>
    <t>заместитель управляющего магазином 4 категории ((В-509)сектор зоны скоропорта)</t>
  </si>
  <si>
    <t>заместитель управляющего магазином 4 категории ((В-509)сектор стеллажной зоны)</t>
  </si>
  <si>
    <t>управляющий магазином 1 категории ((В-509)управление)</t>
  </si>
  <si>
    <t>менеджер по персоналу ((В-509)управление)</t>
  </si>
  <si>
    <t>инспектор по инвентаризации 3 категории ((В-509)управление)</t>
  </si>
  <si>
    <t xml:space="preserve">заместитель управляющего магазином по производству 2 категории ((В-509)цех по выпечке хлебобулочных </t>
  </si>
  <si>
    <t>повар 5 разряда ((В-51)кулинарный цех)</t>
  </si>
  <si>
    <t>повар пиццеол ((В-51)кулинарный цех)</t>
  </si>
  <si>
    <t>заместитель управляющего магазином по производству 4 категории ((В-51)кулинарный цех)</t>
  </si>
  <si>
    <t>бригадир производственной бригады ((В-51)кулинарный цех)</t>
  </si>
  <si>
    <t>продавец продовольственных товаров 3 категории ((В-51)кулинарный цех)</t>
  </si>
  <si>
    <t>ОМ-0005181</t>
  </si>
  <si>
    <t>Махлайчук Ольга Володимирівна</t>
  </si>
  <si>
    <t>повар 4 разряда ((В-51)кулинарный цех)</t>
  </si>
  <si>
    <t>ОМ-0004741</t>
  </si>
  <si>
    <t>Стасенко Зоя Анатоліївна</t>
  </si>
  <si>
    <t>ОМ-0005426</t>
  </si>
  <si>
    <t>Ярошенко Ірина Василівна</t>
  </si>
  <si>
    <t>повар 3 разряда ((В-51)кулинарный цех)</t>
  </si>
  <si>
    <t>продавец продовольственных товаров 3 категории ((В-51)молочный отдел)</t>
  </si>
  <si>
    <t>продавец продовольственных товаров 2 категории ((В-51)молочный отдел)</t>
  </si>
  <si>
    <t>бригадир продавцов продовольственных товаров 3 категории ((В-51)молочный отдел)</t>
  </si>
  <si>
    <t>продавец продовольственных товаров 3 категории ((В-51) овощной отдел)</t>
  </si>
  <si>
    <t>бригадир продавцов продовольственных товаров 3 категории ((В-51) овощной отдел)</t>
  </si>
  <si>
    <t>менеджер по сбыту 1 категории ((В-51) овощной отдел)</t>
  </si>
  <si>
    <t>заместитель начальника отдела ((В-51)отдел безопасности)</t>
  </si>
  <si>
    <t>старший охранник ((В-51)отдел безопасности)</t>
  </si>
  <si>
    <t>ОМ-0003653</t>
  </si>
  <si>
    <t>Лубінець (Немченко) Вікторія Олександрівна</t>
  </si>
  <si>
    <t>продавец продовольственных товаров 3 категории ((В-51)отдел гастрономии)</t>
  </si>
  <si>
    <t>бригадир продавцов продовольственных товаров 1 категории ((В-51)отдел гастрономии)</t>
  </si>
  <si>
    <t>продавец продовольственных товаров 2 категории ((В-51)отдел гастрономии)</t>
  </si>
  <si>
    <t>продавец продовольственных товаров 3 категории ((В-51)отдел напитков)</t>
  </si>
  <si>
    <t>ОМ-0005458</t>
  </si>
  <si>
    <t>Бойцова Катерина Олексіївна</t>
  </si>
  <si>
    <t>продавец непродовольственных товаров 3 категории ((В-51)отдел непродовольственных товаров)</t>
  </si>
  <si>
    <t>ОМ-0004417</t>
  </si>
  <si>
    <t>Омельчак Ксенія Володимирівна</t>
  </si>
  <si>
    <t>бригадир продавцов непродовольственных товаров 3 категории ((В-51)отдел непродовольственных товаров)</t>
  </si>
  <si>
    <t>ОМ-0004057</t>
  </si>
  <si>
    <t>Волох Марія Олександрівна</t>
  </si>
  <si>
    <t>ОМ-0004317</t>
  </si>
  <si>
    <t>Коваленко Вікторія Володимирівна</t>
  </si>
  <si>
    <t>старший кассир торгового зала ((В-51)расчетно-кассовая зона)</t>
  </si>
  <si>
    <t>ОМ-0005584</t>
  </si>
  <si>
    <t>Кондратенко Микита Вячеславович</t>
  </si>
  <si>
    <t>подсобный рабочий (сборщик тележек) ((В-51)расчетно-кассовая зона)</t>
  </si>
  <si>
    <t>ОМ-0005588</t>
  </si>
  <si>
    <t>Ліясова Валерія Геннадіївна</t>
  </si>
  <si>
    <t>заместитель управляющего магазином по кассовой зоне ((В-51)расчетно-кассовая зона)</t>
  </si>
  <si>
    <t>обработчик рыбы 3 категории ((В-51)рыбный отдел)</t>
  </si>
  <si>
    <t>продавец продовольственных товаров 3 категории ((В-51)рыбный отдел)</t>
  </si>
  <si>
    <t>заместитель управляющего магазином по производству 4 категории ((В-51)рыбный отдел)</t>
  </si>
  <si>
    <t>бригадир продавцов продовольственных товаров 3 категории ((В-51)рыбный отдел)</t>
  </si>
  <si>
    <t>заместитель управляющего магазином 5 категории ((В-51)сектор зоны скоропорта)</t>
  </si>
  <si>
    <t>заместитель управляющего магазином 5 категории ((В-51)сектор стеллажной зоны)</t>
  </si>
  <si>
    <t>грузчик 3 категории ((В-51)склад)</t>
  </si>
  <si>
    <t>кладовщик по приему товара 3 категории ((В-51)склад)</t>
  </si>
  <si>
    <t>оператор по вводу данных 1 категории ((В-51)склад)</t>
  </si>
  <si>
    <t>заведующий складом 1 категории ((В-51)склад)</t>
  </si>
  <si>
    <t>оператор по вводу данных 3 категории ((В-51)склад)</t>
  </si>
  <si>
    <t>главный инженер ((В-51)управление)</t>
  </si>
  <si>
    <t>ОМ-0004848</t>
  </si>
  <si>
    <t>Іванюк Анастасія Сергіївна</t>
  </si>
  <si>
    <t>инспектор по инвентаризации 3 категории ((В-51)управление)</t>
  </si>
  <si>
    <t>управляющий магазином 3 категории ((В-51)управление)</t>
  </si>
  <si>
    <t>заведующий хозяйственной частью 3 категории ((В-51)хозяйственная часть)</t>
  </si>
  <si>
    <t>бригадир производственной бригады ((В-51)цех по выпечке хлебобулочных изделий)</t>
  </si>
  <si>
    <t>пекарь 5 разряда ((В-51)цех по выпечке хлебобулочных изделий)</t>
  </si>
  <si>
    <t>ОМ-0005220</t>
  </si>
  <si>
    <t>Денисенко Тетяна Олександрівна</t>
  </si>
  <si>
    <t>продавец продовольственных товаров 3 категории ((В-51)цех по выпечке хлебобулочных изделий)</t>
  </si>
  <si>
    <t>пекарь 4 разряда ((В-51)цех по выпечке хлебобулочных изделий)</t>
  </si>
  <si>
    <t>пекарь 6 разряда ((В-51)цех по выпечке хлебобулочных изделий)</t>
  </si>
  <si>
    <t>специалист мясного производства 3 категории ((В-51)цех по переработке мяса)</t>
  </si>
  <si>
    <t>продавец продовольственных товаров 3 категории ((В-51)цех по переработке мяса)</t>
  </si>
  <si>
    <t>продавец продовольственных товаров 2 категории ((В-51)цех по переработке мяса)</t>
  </si>
  <si>
    <t>продавец продовольственных товаров 1 категории ((В-51)цех по переработке мяса)</t>
  </si>
  <si>
    <t>кондитер 4 разряда ((В-510)кондитерский цех)</t>
  </si>
  <si>
    <t>кондитер мастер ((В-510)кондитерский цех)</t>
  </si>
  <si>
    <t>повар 4 разряда ((В-510)кулинарный цех)</t>
  </si>
  <si>
    <t>повар 5 разряда ((В-510)кулинарный цех)</t>
  </si>
  <si>
    <t>заместитель управляющего магазином по производству 4 категории ((В-510)кулинарный цех)</t>
  </si>
  <si>
    <t>повар 3 разряда ((В-510)кулинарный цех)</t>
  </si>
  <si>
    <t>Кандибальська (Пасінчук) Ганна Анатоліївна</t>
  </si>
  <si>
    <t>ОМ-0005408</t>
  </si>
  <si>
    <t>Солончук Ольга Юріївна</t>
  </si>
  <si>
    <t>продавец продовольственных товаров 3 категории ((В-510)отдел напитков)</t>
  </si>
  <si>
    <t>бригадир продавцов продовольственных товаров 3 категории ((В-510)отдел напитков)</t>
  </si>
  <si>
    <t>заместитель управляющего магазином по кассовой зоне 3 категории ((В-510)расчетно-кассовая зона)</t>
  </si>
  <si>
    <t>ОМ-0005628</t>
  </si>
  <si>
    <t>Дуброва Діана Григорівна</t>
  </si>
  <si>
    <t>заместитель управляющего магазином по кассовой зоне 2 категории ((В-510)расчетно-кассовая зона)</t>
  </si>
  <si>
    <t>бригадир продавцов продовольственных товаров 2 категории ((В-510)рыбный отдел)</t>
  </si>
  <si>
    <t>заместитель управляющего магазином 4 категории ((В-510)сектор зоны скоропорта)</t>
  </si>
  <si>
    <t>заместитель управляющего магазином 2 категории ((В-510)сектор зоны фреш)</t>
  </si>
  <si>
    <t>заместитель управляющего по непрод. группе товаров 4 категории ((В-510)сектор непродовольственных то</t>
  </si>
  <si>
    <t>грузчик 3 категории ((В-510)склад)</t>
  </si>
  <si>
    <t>заведующий складом 2 категории ((В-510)склад)</t>
  </si>
  <si>
    <t>ОМ-0005475</t>
  </si>
  <si>
    <t>Тульченко Володимир Васильович</t>
  </si>
  <si>
    <t>управляющий магазином 4 категории ((В-510)управление)</t>
  </si>
  <si>
    <t xml:space="preserve">заместитель управляющего магазином по производству 2 категории ((В-510)цех по выпечке хлебобулочных </t>
  </si>
  <si>
    <t>продавец продовольственных товаров 3 категории ((В-510)цех по переработке мяса)</t>
  </si>
  <si>
    <t>старший кассир торгового зала ((В-511)расчетно-кассовая зона)</t>
  </si>
  <si>
    <t>заместитель управляющего магазином по кассовой зоне 3 категории ((В-511)расчетно-кассовая зона)</t>
  </si>
  <si>
    <t>заместитель управляющего магазином по кассовой зоне 2 категории ((В-511)расчетно-кассовая зона)</t>
  </si>
  <si>
    <t>ОМ-0003946</t>
  </si>
  <si>
    <t>Ювенко Світлана Анатоліївна</t>
  </si>
  <si>
    <t>кладовщик по приему товара 3 категории ((В-511)склад)</t>
  </si>
  <si>
    <t>продавец продовольственных товаров 1 категории ((В-511)торговый зал)</t>
  </si>
  <si>
    <t>управляющий магазином 4 категории ((В-511)управление)</t>
  </si>
  <si>
    <t>заместитель управляющего магазином 4 категории ((В-511)управление)</t>
  </si>
  <si>
    <t>бригадир производственной бригады ((В-511)цех по выпечке хлебобулочных изделий)</t>
  </si>
  <si>
    <t xml:space="preserve">заместитель управляющего магазином по производству 4 категории ((В-511)цех по выпечке хлебобулочных </t>
  </si>
  <si>
    <t>бригадир производственной бригады ((В-512)кулинарный цех)</t>
  </si>
  <si>
    <t>повар 3 разряда ((В-512)кулинарный цех)</t>
  </si>
  <si>
    <t>заместитель управляющего магазином по кассовой зоне 3 категории ((В-512)расчетно-кассовая зона)</t>
  </si>
  <si>
    <t>заместитель управляющего магазином 4 категории ((В-512)сектор стеллажной зоны)</t>
  </si>
  <si>
    <t>бригадир продавцов продовольственных товаров 1 категории ((В-512)сектор стеллажной зоны)</t>
  </si>
  <si>
    <t>оператор по вводу данных 3 категории ((В-512)склад)</t>
  </si>
  <si>
    <t>инспектор по инвентаризации 2 категории ((В-512)управление)</t>
  </si>
  <si>
    <t>управляющий магазином 2 категории ((В-512)управление)</t>
  </si>
  <si>
    <t xml:space="preserve">заместитель управляющего магазином по производству 3 категории ((В-512)цех по выпечке хлебобулочных </t>
  </si>
  <si>
    <t>продавец продовольственных товаров 3 категории ((В-512)цех по выпечке хлебобулочных изделий)</t>
  </si>
  <si>
    <t>повар 5 разряда ((В-513)кулинарный цех)</t>
  </si>
  <si>
    <t>заместитель управляющего магазином по кассовой зоне 3 категории ((В-513)расчетно-кассовая зона)</t>
  </si>
  <si>
    <t>ОМ-0004529</t>
  </si>
  <si>
    <t>Кожушко Олена Василівна</t>
  </si>
  <si>
    <t>ОМ-0004234</t>
  </si>
  <si>
    <t>Смоляннікова Олександра Юріївна</t>
  </si>
  <si>
    <t>бригадир продавцов продовольственных товаров 2 категории ((В-513)сектор зоны скоропорта)</t>
  </si>
  <si>
    <t>менеджер по сбыту ((В-513)сектор зоны скоропорта)</t>
  </si>
  <si>
    <t>заместитель управляющего магазином 4 категории ((В-513)сектор зоны скоропорта)</t>
  </si>
  <si>
    <t>продавец продовольственных товаров 1 категории ((В-513)сектор стеллажной зоны)</t>
  </si>
  <si>
    <t>заместитель управляющего магазином 2 категории ((В-513)сектор стеллажной зоны)</t>
  </si>
  <si>
    <t>ОМ-0005563</t>
  </si>
  <si>
    <t>Бірюк Леонід Григорійович</t>
  </si>
  <si>
    <t>управляющий магазином 4 категории ((В-513)управление)</t>
  </si>
  <si>
    <t>ОМ-0004503</t>
  </si>
  <si>
    <t>Рябцева Наталія Григорівна</t>
  </si>
  <si>
    <t xml:space="preserve">заместитель управляющего магазином по производству 4 категории ((В-513)цех по выпечке хлебобулочных </t>
  </si>
  <si>
    <t>заместитель управляющего магазином по кассовой зоне 2 категории ((В-514)расчетно-кассовая зона)</t>
  </si>
  <si>
    <t>заместитель управляющего магазином по кассовой зоне 1 категории ((В-514)расчетно-кассовая зона)</t>
  </si>
  <si>
    <t>управляющий магазином 3 категории ((В-514)управление)</t>
  </si>
  <si>
    <t>заместитель управляющего магазином 4 категории ((В-514)управление)</t>
  </si>
  <si>
    <t>Прибиральник службових приміщень ((В-514)хозяйственная часть)</t>
  </si>
  <si>
    <t>бригадир производственной бригады ((В-515)кондитерский цех)</t>
  </si>
  <si>
    <t>повар пиццеол ((В-515)кулинарный цех)</t>
  </si>
  <si>
    <t>ОМ-0004718</t>
  </si>
  <si>
    <t>Карабань Олена Миколаївна</t>
  </si>
  <si>
    <t>повар 3 разряда ((В-515)кулинарный цех)</t>
  </si>
  <si>
    <t>менеджер по сбыту 2 категории ((В-515)овощной отдел)</t>
  </si>
  <si>
    <t>продавец продовольственных товаров 3 категории ((В-515)отдел гастрономии)</t>
  </si>
  <si>
    <t>ОМ-0003667</t>
  </si>
  <si>
    <t>Демчук Георгій Андрійович</t>
  </si>
  <si>
    <t>заместитель управляющего магазином по кассовой зоне 2 категории ((В-515)расчетно-кассовая зона)</t>
  </si>
  <si>
    <t>ОМ-0005355</t>
  </si>
  <si>
    <t>Матвійчук Оксана Миколаївна</t>
  </si>
  <si>
    <t>бригадир продавцов продовольственных товаров 3 категории ((В-515)рыбный отдел)</t>
  </si>
  <si>
    <t>заместитель управляющего магазином 4 категории ((В-515)сектор зоны скоропорта)</t>
  </si>
  <si>
    <t>заместитель управляющего магазином 3 категории ((В-515)сектор стеллажной зоны)</t>
  </si>
  <si>
    <t>управляющий магазином 4 категории ((В-515)управление)</t>
  </si>
  <si>
    <t>инспектор по инвентаризации 3 категории ((В-515)управление)</t>
  </si>
  <si>
    <t xml:space="preserve">заместитель управляющего магазином по производству 2 категории ((В-515)цех по выпечке хлебобулочных </t>
  </si>
  <si>
    <t>ОМ-0005649</t>
  </si>
  <si>
    <t>Буря Олексій Сергійович</t>
  </si>
  <si>
    <t>специалист мясного производства 3 категории ((В-515)цех по переработке мяса)</t>
  </si>
  <si>
    <t>специалист мясного производства 2 категории ((В-515)цех по переработке мяса)</t>
  </si>
  <si>
    <t>заместитель управляющего магазином по производству 3 категории ((В-515)цех по переработке мяса)</t>
  </si>
  <si>
    <t>бригадир производственной бригады ((В-52)кулинарный цех)</t>
  </si>
  <si>
    <t>повар 5 разряда ((В-52)кулинарный цех)</t>
  </si>
  <si>
    <t>повар 4 разряда ((В-52)кулинарный цех)</t>
  </si>
  <si>
    <t>повар пиццеол ((В-52)кулинарный цех)</t>
  </si>
  <si>
    <t>повар 3 разряда ((В-52)кулинарный цех)</t>
  </si>
  <si>
    <t>(В-52) молочный отдел</t>
  </si>
  <si>
    <t>продавец продовольственных товаров 3 категории ((В-52)молочный отдел)</t>
  </si>
  <si>
    <t>(В-52) овощной отдел</t>
  </si>
  <si>
    <t>бригадир продавцов продовольственных товаров 3 категории ((В-52)овощной отдел)</t>
  </si>
  <si>
    <t>продавец продовольственных товаров 2 категории ((В-52)овощной отдел)</t>
  </si>
  <si>
    <t>менеджер по сбыту 3 категории ((В-52)овощной отдел)</t>
  </si>
  <si>
    <t>продавец продовольственных товаров 3 категории ((В-52)овощной отдел)</t>
  </si>
  <si>
    <t>(В-52) отдел безопасности</t>
  </si>
  <si>
    <t>ОМ-0004237</t>
  </si>
  <si>
    <t>ВОЛНЯНСЬКИЙ ЮРІЙ ГЕННАДІЙОВИЧ</t>
  </si>
  <si>
    <t>охоронник ((В-52)отдел безопасности)</t>
  </si>
  <si>
    <t>начальник отдела ((В-52)отдел безопасности)</t>
  </si>
  <si>
    <t>заместитель начальника отдела ((В-52)отдел безопасности)</t>
  </si>
  <si>
    <t>старший охранник ((В-52)отдел безопасности)</t>
  </si>
  <si>
    <t>(В-52) отдел гастрономии</t>
  </si>
  <si>
    <t>продавец продовольственных товаров 3 категории ((В-52)отдел гастрономии)</t>
  </si>
  <si>
    <t>ОМ-0004856</t>
  </si>
  <si>
    <t>Жарка Людмила Миколаївна</t>
  </si>
  <si>
    <t>бригадир продавцов продовольственных товаров 3 категории ((В-52)отдел гастрономии)</t>
  </si>
  <si>
    <t>(В-52) отдел кондитерских изделий</t>
  </si>
  <si>
    <t>продавец продовольственных товаров 3 категории ((В-52)отдел кондитерских изделий)</t>
  </si>
  <si>
    <t>(В-52) отдел напитков</t>
  </si>
  <si>
    <t>бригадир продавцов продовольственных товаров 2 категории ((В-52)отдел напитков)</t>
  </si>
  <si>
    <t>продавец продовольственных товаров 3 категории ((В-52)отдел напитков)</t>
  </si>
  <si>
    <t>продавец продовольственных товаров 2 категории ((В-52)отдел напитков)</t>
  </si>
  <si>
    <t>(В-52) отдел непродовольственных товаров</t>
  </si>
  <si>
    <t>продавец непродовольственных товаров 3 категории ((В-52)отдел непродовольственных товаров)</t>
  </si>
  <si>
    <t>продавец непродовольственных товаров 1 категории ((В-52)отдел непродовольственных товаров)</t>
  </si>
  <si>
    <t>кассир торгового зала ((В-52)расчетно-кассовая зона)</t>
  </si>
  <si>
    <t>заместитель управляющего магазином по кассовой зоне 3 категории ((В-52)расчетно-кассовая зона)</t>
  </si>
  <si>
    <t>ОМ-0004791</t>
  </si>
  <si>
    <t>Журавель Ірина Миколаївна</t>
  </si>
  <si>
    <t>ОМ-0004550</t>
  </si>
  <si>
    <t>Муха Ольга Сергіївна</t>
  </si>
  <si>
    <t>заместитель управляющего магазином по кассовой зоне 2 категории ((В-52)расчетно-кассовая зона)</t>
  </si>
  <si>
    <t>старший кассир торгового зала ((В-52)расчетно-кассовая зона)</t>
  </si>
  <si>
    <t>ОМ-0004624</t>
  </si>
  <si>
    <t>Розенталь Ольга Миколаївна</t>
  </si>
  <si>
    <t>подсобный рабочий (сборщик тележек) ((В-52)расчетно-кассовая зона)</t>
  </si>
  <si>
    <t>(В-52) рыбный отдел</t>
  </si>
  <si>
    <t>продавец продовольственных товаров 2 категории ((В-52)рыбный отдел)</t>
  </si>
  <si>
    <t>обработчик рыбы 3 категории ((В-52)рыбный отдел)</t>
  </si>
  <si>
    <t>бригадир производственной бригады ((В-52)рыбный отдел)</t>
  </si>
  <si>
    <t>обработчик рыбы 2 категории ((В-52)рыбный отдел)</t>
  </si>
  <si>
    <t>продавец продовольственных товаров 3 категории ((В-52)рыбный отдел)</t>
  </si>
  <si>
    <t>(В-52) сектор стеллажной зоны</t>
  </si>
  <si>
    <t>заместитель управляющего магазином 5 категории ((В-52)сектор стеллажной зоны)</t>
  </si>
  <si>
    <t>(В-52) склад</t>
  </si>
  <si>
    <t>кладовщик по приему товара 3 категории ((В-52)склад)</t>
  </si>
  <si>
    <t>ОМ-0003952</t>
  </si>
  <si>
    <t>Гужва Денис Юрійович</t>
  </si>
  <si>
    <t>грузчик 3 категории ((В-52)склад)</t>
  </si>
  <si>
    <t>грузчик 2 категории ((В-52)склад)</t>
  </si>
  <si>
    <t>оператор по вводу данных 3 категории ((В-52)склад)</t>
  </si>
  <si>
    <t>ОМ-0005343</t>
  </si>
  <si>
    <t>Низельник Олег Олександрович</t>
  </si>
  <si>
    <t>заведующий складом 3 категории ((В-52)склад)</t>
  </si>
  <si>
    <t>управляющий магазином 3 категории ((В-52)управление)</t>
  </si>
  <si>
    <t>инспектор по инвентаризации 3 категории ((В-52)управление)</t>
  </si>
  <si>
    <t>главный инженер ((В-52)управление)</t>
  </si>
  <si>
    <t>(В-52) хозяйственная часть</t>
  </si>
  <si>
    <t>заведующий хозяйственной частью 3 категории ((В-52)хозяйственная часть)</t>
  </si>
  <si>
    <t>бригадир производственной бригады ((В-52) цех выпечке хлебобулочных изделий)</t>
  </si>
  <si>
    <t>пекарь 5 разряда ((В-52) цех выпечке хлебобулочных изделий)</t>
  </si>
  <si>
    <t>ОМ-0004601</t>
  </si>
  <si>
    <t>Дмитрів Олена Іванівна</t>
  </si>
  <si>
    <t>продавец продовольственных товаров 3 категории ((В-52) цех выпечке хлебобулочных изделий)</t>
  </si>
  <si>
    <t>пекарь 4 разряда ((В-52) цех выпечке хлебобулочных изделий)</t>
  </si>
  <si>
    <t>пекарь 6 разряда ((В-52) цех выпечке хлебобулочных изделий)</t>
  </si>
  <si>
    <t>(В-52) цех по переработке мяса</t>
  </si>
  <si>
    <t>специалист мясного производства 3 категории ((В-52)цех по переработке мяса)</t>
  </si>
  <si>
    <t>продавец продовольственных товаров 3 категории ((В-52)цех по переработке мяса)</t>
  </si>
  <si>
    <t>специалист мясного производства 2 категории ((В-52)цех по переработке мяса)</t>
  </si>
  <si>
    <t>заместитель управляющего магазином по производству 5 категории ((В-52)цех по переработке мяса)</t>
  </si>
  <si>
    <t>ОМ-0005592</t>
  </si>
  <si>
    <t>Діброва Олеся Геннадіївна</t>
  </si>
  <si>
    <t>повар 4 разряда ((В-53)кулинарный цех)</t>
  </si>
  <si>
    <t>ОМ-0005662</t>
  </si>
  <si>
    <t>Кісельова Юлія Сергіївна</t>
  </si>
  <si>
    <t>ОМ-0005798</t>
  </si>
  <si>
    <t>Фурс Анастасія Олександрівна</t>
  </si>
  <si>
    <t>продавец продовольственных товаров 3 категории ((В-53)кулинарный цех)</t>
  </si>
  <si>
    <t>ОМ-0005665</t>
  </si>
  <si>
    <t>Штеленко Дарія Анатоліївна</t>
  </si>
  <si>
    <t>бригадир производственной бригады ((В-53)кулинарный цех)</t>
  </si>
  <si>
    <t>ОМ-0005636</t>
  </si>
  <si>
    <t>Ляховська Наталія Станіславівна</t>
  </si>
  <si>
    <t>кассир торгового зала ((В-53)расчетно-кассовая зона)</t>
  </si>
  <si>
    <t>ОМ-0005700</t>
  </si>
  <si>
    <t>Шапошник Юлія Костянтинівна</t>
  </si>
  <si>
    <t>продавец продовольственных товаров 3 категории ((В-53)сектор зоны скоропорта)</t>
  </si>
  <si>
    <t>ОМ-0005775</t>
  </si>
  <si>
    <t>Антоненко Євгеній Іванович</t>
  </si>
  <si>
    <t>продавец продовольственных товаров 3 категории ((В-53)сектор стеллажной зоны)</t>
  </si>
  <si>
    <t>грузчик 3 категории ((В-53)склад)</t>
  </si>
  <si>
    <t>ОМ-0005704</t>
  </si>
  <si>
    <t>Грунь Артем Євгенійович</t>
  </si>
  <si>
    <t>оператор по вводу данных 3 категории ((В-53)склад)</t>
  </si>
  <si>
    <t>ОМ-0005808</t>
  </si>
  <si>
    <t>Кваша Артур Андрійович</t>
  </si>
  <si>
    <t>старший кладовщик 3 категории ((В-53)склад)</t>
  </si>
  <si>
    <t>ОМ-0005774</t>
  </si>
  <si>
    <t>Токарь Віктор Володимирович</t>
  </si>
  <si>
    <t>кладовщик по приему товара 3 категории ((В-53)склад)</t>
  </si>
  <si>
    <t>управляющий магазином 5 категории ((В-53)управление)</t>
  </si>
  <si>
    <t>бригадир производственной бригады ((В-53)цех по выпечке хлебобулочных изделий)</t>
  </si>
  <si>
    <t>ОМ-0005701</t>
  </si>
  <si>
    <t>Малоног Олена Вікторівна</t>
  </si>
  <si>
    <t>пекарь 5 разряда ((В-53)цех по выпечке хлебобулочных изделий)</t>
  </si>
  <si>
    <t>ОМ-0005660</t>
  </si>
  <si>
    <t>Янковська Олена Олександрівна</t>
  </si>
  <si>
    <t>пекарь 4 разряда ((В-53)цех по выпечке хлебобулочных изделий)</t>
  </si>
  <si>
    <t>(В-53)цех по переработке мяса</t>
  </si>
  <si>
    <t>ОМ-0005717</t>
  </si>
  <si>
    <t>Нагорний Віктор Васильович</t>
  </si>
  <si>
    <t>специалист мясного производства 2 категории ((В-53)цех по переработке мяса)</t>
  </si>
  <si>
    <t>продавец продовольственных товаров 2 категории ((В-6) кондитерский цех)</t>
  </si>
  <si>
    <t>продавец продовольственных товаров 3 категории ((В-6) кондитерский цех)</t>
  </si>
  <si>
    <t>заместитель управляющего магазином по производству 5 категории ((В-6) кондитерский цех)</t>
  </si>
  <si>
    <t>ОМ-0005304</t>
  </si>
  <si>
    <t>Маркварт Марина Володимирівна</t>
  </si>
  <si>
    <t>заместитель управляющего магазином по производству 5 категории ((В-6) кулинарный цех)</t>
  </si>
  <si>
    <t>менеджер по сбыту 3 категории ((В-6) молочный отдел)</t>
  </si>
  <si>
    <t>менеджер по сбыту 1 категории ((В-6) овощной отдел)</t>
  </si>
  <si>
    <t>ОМ-0004890</t>
  </si>
  <si>
    <t>Орел Віталій Сергійович</t>
  </si>
  <si>
    <t>бригадир продавцов продовольственных товаров 3 категории ((В-6) отдел гастрономии)</t>
  </si>
  <si>
    <t>менеджер по сбыту 2 категории ((В-6) отдел гастрономии)</t>
  </si>
  <si>
    <t>ОМ-0004930</t>
  </si>
  <si>
    <t xml:space="preserve">Голубєва Олена Володимирівна </t>
  </si>
  <si>
    <t>ОМ-0005009</t>
  </si>
  <si>
    <t xml:space="preserve">Шукурова Наталія Володимирівна </t>
  </si>
  <si>
    <t>продавец продовольственных товаров 3 категории ((В-6) отдел конд. изд.)</t>
  </si>
  <si>
    <t>менеджер по сбыту 1 категории ((В-6) отдел конд. изд.)</t>
  </si>
  <si>
    <t>продавец продовольственных товаров 2 категории ((В-6) отдел напитков)</t>
  </si>
  <si>
    <t>менеджер по сбыту 3 категории ((В-6) отдел напитков)</t>
  </si>
  <si>
    <t>менеджер по сбыту 2 категории ((В-6) отдел непрод.тов.)</t>
  </si>
  <si>
    <t>ОМ-0003692</t>
  </si>
  <si>
    <t>Дронякіна Катерина Вікторівна</t>
  </si>
  <si>
    <t>ОМ-0005161</t>
  </si>
  <si>
    <t>Іванова Діана Володимирівна</t>
  </si>
  <si>
    <t>заместитель управляющего магазином по кассовой зоне 2 категории ((В-6) расчетно-кассовая зона)</t>
  </si>
  <si>
    <t>ОМ-0005082</t>
  </si>
  <si>
    <t>Савіна Людмила Петрівна</t>
  </si>
  <si>
    <t>ОМ-0004652</t>
  </si>
  <si>
    <t xml:space="preserve">СИНИЦЯ ІРИНА ВАЛЕНТИНІВНА </t>
  </si>
  <si>
    <t>менеджер по сбыту 2 категории ((В-6) рыбный отдел)</t>
  </si>
  <si>
    <t>заведующий складом 1 категории ((В-6) склад)</t>
  </si>
  <si>
    <t>оператор по вводу данных ((В-6) склад)</t>
  </si>
  <si>
    <t>управляющий магазином 3 категории ((В-6) управление)</t>
  </si>
  <si>
    <t>(В-6) цех по выпечке хлебобулочных изделий</t>
  </si>
  <si>
    <t>продавец продовольственных товаров 3 категории ((В-6) цех выпечке хлебобулочных изделий )</t>
  </si>
  <si>
    <t>пекарь 6 разряда ((В-6) цех выпечке хлебобулочных изделий )</t>
  </si>
  <si>
    <t>пекарь 5 разряда ((В-6) цех выпечке хлебобулочных изделий )</t>
  </si>
  <si>
    <t>бригадир производственной бригады ((В-6) цех выпечке хлебобулочных изделий )</t>
  </si>
  <si>
    <t>заместитель управляющего магазином по производству 5 категории _стажер ((В-6) цех выпечке хлебобулоч</t>
  </si>
  <si>
    <t>заместитель управляющего магазином по производству 5 категории ((В-6) цех выпечке хлебобулочных изде</t>
  </si>
  <si>
    <t>заместитель управляющего магазином по производству 4 категории ((В-6) цех по переработке мяса)</t>
  </si>
  <si>
    <t>ОМ-0005514</t>
  </si>
  <si>
    <t>Опанасенко Олена Олександрівна</t>
  </si>
  <si>
    <t>повар 4 разряда ((В-6) цех по переработке мяса)</t>
  </si>
  <si>
    <t>заместитель управляющего магазином по производству 5 категории ((В-7) кулинарный цех)</t>
  </si>
  <si>
    <t>продавец продовольственных товаров 3 категории ((В-7) молочный отдел)</t>
  </si>
  <si>
    <t>менеджер по сбыту 1 категории ((В-7) овощной отдел)</t>
  </si>
  <si>
    <t>бригадир продавцов продовольственных товаров 2 категории ((В-7) овощной отдел)</t>
  </si>
  <si>
    <t>продавец продовольственных товаров 3 категории ((В-7) овощной отдел)</t>
  </si>
  <si>
    <t>охоронник ((В-7) отдел безопасности)</t>
  </si>
  <si>
    <t>старший охранник ((В-7) отдел безопасности)</t>
  </si>
  <si>
    <t>бригадир продавцов продовольственных товаров 1 категории ((В-7) отдел напитков)</t>
  </si>
  <si>
    <t>ОМ-0004217</t>
  </si>
  <si>
    <t>Жданова Христина Володимирівна</t>
  </si>
  <si>
    <t>ОМ-0004915</t>
  </si>
  <si>
    <t>Кулікова Сніжана Віталіївна</t>
  </si>
  <si>
    <t>заместитель управляющего магазином по кассовой зоне 2 категории ((В-7) расчетно-кассовая зона)</t>
  </si>
  <si>
    <t>бригадир продавцов продовольственных товаров 1 категории ((В-7) рыбный отдел)</t>
  </si>
  <si>
    <t>заместитель управляющего магазином 2 категории ((В-7) сектор зоны скоропорта)</t>
  </si>
  <si>
    <t>заместитель управляющего магазином 2 категории ((В-7)сектор стеллажной зоны)</t>
  </si>
  <si>
    <t>заведующий складом 2 категории ((В-7) склад)</t>
  </si>
  <si>
    <t>кладовщик по приему товара 1 категории ((В-7) склад)</t>
  </si>
  <si>
    <t>управляющий магазином 2 категории ((В-7) управление)</t>
  </si>
  <si>
    <t>заместитель управляющего магазином по производству 5 категории ((В-7) цех по переработке мяса)</t>
  </si>
  <si>
    <t>кондитер-пекарь 4 разряда ((В-8)кондитерский цех)</t>
  </si>
  <si>
    <t>кондитер мастер ((В-8)кондитерский цех)</t>
  </si>
  <si>
    <t>продавец продовольственных товаров 3 категории ((В-8)кондитерский цех)</t>
  </si>
  <si>
    <t>кондитер 5 разряда ((В-8)кондитерский цех)</t>
  </si>
  <si>
    <t>заместитель управляющего магазином по производству 4 категории ((В-8)кондитерский цех)</t>
  </si>
  <si>
    <t>заместитель управляющего магазином по производству 4 категории ((В-8)кулинарный цех)</t>
  </si>
  <si>
    <t>повар 3 разряда ((В-8)кулинарный цех)</t>
  </si>
  <si>
    <t>менеджер по сбыту 1 категории ((В-8)молочный отдел)</t>
  </si>
  <si>
    <t>бригадир продавцов продовольственных товаров 2 категории ((В-8)молочный отдел)</t>
  </si>
  <si>
    <t>продавец продовольственных товаров 3 категории ((В-8)молочный отдел)</t>
  </si>
  <si>
    <t>менеджер по сбыту 1 категории ((В-8)овощной отдел)</t>
  </si>
  <si>
    <t>охоронник ((В-8)отдел безопасности)</t>
  </si>
  <si>
    <t>ОМ-0003912</t>
  </si>
  <si>
    <t>Фомін Володимир Петрович</t>
  </si>
  <si>
    <t>ОМ-0004150</t>
  </si>
  <si>
    <t>ФОМІНИХ ОЛЕКСАНДР ГЕННАДІЙОВИЧ</t>
  </si>
  <si>
    <t>менеджер по сбыту 2 категории ((В-8)отдел гастрономии)</t>
  </si>
  <si>
    <t>продавец продовольственных товаров 2 категории ((В-8)отдел кондитерских изделий)</t>
  </si>
  <si>
    <t>менеджер по сбыту 2 категории ((В-8)отдел кондитерских изделий)</t>
  </si>
  <si>
    <t>менеджер по сбыту 2 категории ((В-8)отдел напитков)</t>
  </si>
  <si>
    <t>менеджер по сбыту 3 категории ((В-8)отдел непродовольственных товаров)</t>
  </si>
  <si>
    <t>заместитель управляющего магазином по кассовой зоне 3 категории ((В-8)расчетно-кассовая зона)</t>
  </si>
  <si>
    <t>ОМ-0004773</t>
  </si>
  <si>
    <t>Біла Наталя Вікторівна</t>
  </si>
  <si>
    <t>заместитель управляющего магазином по кассовой зоне 2 категории ((В-8)расчетно-кассовая зона)</t>
  </si>
  <si>
    <t>ОМ-0004618</t>
  </si>
  <si>
    <t>Макарук Марія Геннадіївна</t>
  </si>
  <si>
    <t>менеджер по сбыту 2 категории ((В-8)рыбный отдел)</t>
  </si>
  <si>
    <t>обработчик рыбы 3 категории ((В-8)рыбный отдел)</t>
  </si>
  <si>
    <t>кладовщик по приему товара 1 категории ((В-8)склад)</t>
  </si>
  <si>
    <t>ОМ-0004649</t>
  </si>
  <si>
    <t>Филимоненко Роман Юрійович</t>
  </si>
  <si>
    <t>главный инженер_стажер ((В-8)управление)</t>
  </si>
  <si>
    <t>управляющий магазином 2 категории ((В-8)управление)</t>
  </si>
  <si>
    <t>заместитель управляющего магазином 2 категории ((В-8)управление)</t>
  </si>
  <si>
    <t>пекарь 4 разряда ((В-8)цех по выпечке хлебобулочных изделий)</t>
  </si>
  <si>
    <t>заместитель управляющего магазином по производству 5 категории ((В-8)цех по выпечке хлебобулочных из</t>
  </si>
  <si>
    <t>продавец продовольственных товаров 2 категории ((В-8)цех по выпечке хлебобулочных изделий)</t>
  </si>
  <si>
    <t>ОМ-0003648</t>
  </si>
  <si>
    <t>Жмур Олена Антонівна</t>
  </si>
  <si>
    <t>специалист мясного производства 1 категории ((В-8)цех по переработке мяса)</t>
  </si>
  <si>
    <t>специалист мясного производства 2 категории ((В-8)цех по переработке мяса)</t>
  </si>
  <si>
    <t>продавец продовольственных товаров 3 категории ((В-9)кондитерский цех)</t>
  </si>
  <si>
    <t>кондитер 4 разряда ((В-9)кондитерский цех)</t>
  </si>
  <si>
    <t>кондитер мастер ((В-9)кондитерский цех)</t>
  </si>
  <si>
    <t>бригадир производственной бригады ((В-9)кондитерский цех)</t>
  </si>
  <si>
    <t>повар пиццеол ((В-9)кулинарный цех)</t>
  </si>
  <si>
    <t>заместитель управляющего магазином по производству 5 категории ((В-9)кулинарный цех)</t>
  </si>
  <si>
    <t>бригадир продавцов продовольственных товаров 1 категории ((В-9)молочный отдел)</t>
  </si>
  <si>
    <t>менеджер по сбыту 2 категории ((В-9)молочный отдел)</t>
  </si>
  <si>
    <t>продавец продовольственных товаров 1 категории ((В-9)овощной отдел)</t>
  </si>
  <si>
    <t>ОМ-0003688</t>
  </si>
  <si>
    <t>Коновал Олександр Сергійович</t>
  </si>
  <si>
    <t>продавец продовольственных товаров 3 категории ((В-9)овощной отдел)</t>
  </si>
  <si>
    <t>менеджер по сбыту 2 категории ((В-9)овощной отдел)</t>
  </si>
  <si>
    <t>менеджер по сбыту 2 категории ((В-9)отдел гастрономии)</t>
  </si>
  <si>
    <t>продавец продовольственных товаров 3 категории ((В-9)отдел кондитерских изделий)</t>
  </si>
  <si>
    <t>менеджер по сбыту 2 категории ((В-9)отдел кондитерских изделий)</t>
  </si>
  <si>
    <t>менеджер по сбыту 2 категории ((В-9)отдел напитков)</t>
  </si>
  <si>
    <t>продавец непродовольственных товаров 2 категории ((В-9)отдел непродовольственных товаров)</t>
  </si>
  <si>
    <t>менеджер по сбыту 2 категории ((В-9)отдел непродовольственных товаров)</t>
  </si>
  <si>
    <t>заместитель управляющего магазином по кассовой зоне 2 категории ((В-9)расчетно-кассовая зона)</t>
  </si>
  <si>
    <t>ОМ-0004784</t>
  </si>
  <si>
    <t>Губаренко Ірина Валеріївна</t>
  </si>
  <si>
    <t>заместитель управляющего магазином по кассовой зоне 3 категории ((В-9)расчетно-кассовая зона)</t>
  </si>
  <si>
    <t>обработчик рыбы 1 категории ((В-9)рыбный отдел)</t>
  </si>
  <si>
    <t>менеджер по сбыту 2 категории ((В-9)рыбный отдел)</t>
  </si>
  <si>
    <t>грузчик 3 категории ((В-9)склад)</t>
  </si>
  <si>
    <t>заместитель управляющего магазином 4 категории ((В-9)управление)</t>
  </si>
  <si>
    <t>управляющий магазином 3 категории ((В-9)управление)</t>
  </si>
  <si>
    <t>бригадир производственной бригады ((В-9)цех по выпечке хлебобулочных изделий)</t>
  </si>
  <si>
    <t>заместитель управляющего магазином по производству 5 категории ((В-9)цех по выпечке хлебобулочных из</t>
  </si>
  <si>
    <t>пекарь 5 разряда ((В-9)цех по выпечке хлебобулочных изделий)</t>
  </si>
  <si>
    <t>заместитель управляющего магазином по производству 2 категории ((В-9)цех по выпечке хлебобулочных из</t>
  </si>
  <si>
    <t>продавец продовольственных товаров 1 категории ((В-9)цех по переработке мяса)</t>
  </si>
  <si>
    <t>заместитель управляющего магазином по производству 5 категории ((В-9)цех по переработке мяса)</t>
  </si>
  <si>
    <t>обвальщик мяса мастер-класс 3 категории_стажер ((В-9)цех по переработке мяса)</t>
  </si>
  <si>
    <t>управляющий магазином 2 категории ((КО)управление)</t>
  </si>
  <si>
    <t>управляющий магазином 5 категории ((КО)управление)</t>
  </si>
  <si>
    <t>заместитель управляющего магазином(стелажка) ((КО)управление)</t>
  </si>
  <si>
    <t>заместитель управляющего магазином по производству 5 категории ((Планета) кулинарный цех)</t>
  </si>
  <si>
    <t>грузчик 3 категории ((Планета) склад)</t>
  </si>
  <si>
    <t>управляющий магазином 4 категории ((Планета) управление)</t>
  </si>
  <si>
    <t>Обязательно указать название СМ (аналогично табельной выгрузке) и вручную указать тариф 1-го часа по каждой из должностей БЕЗ НДС!</t>
  </si>
  <si>
    <t>Планета</t>
  </si>
  <si>
    <t>плановый показатель</t>
  </si>
  <si>
    <t xml:space="preserve">Если по сотруднику нет данных по тарифу/окладу, необходимо в колонку "Оклад ручню" внести часовой тариф по сотруднику </t>
  </si>
  <si>
    <t>Для удобства, ячейки в которые необходимо внести данные по сотруднику, выделены розовым цветом</t>
  </si>
  <si>
    <t>ИТОГО % фактического ФОТа (без доп. выплат) и его отклонение от целевых показателей будет расчитан в закладке "%ФОТ факт"</t>
  </si>
  <si>
    <t>% ФОТ плановый на месяц (без доп. выплат)</t>
  </si>
  <si>
    <t>Сумма ТО за период без НДС, грн</t>
  </si>
  <si>
    <t>1303</t>
  </si>
  <si>
    <t>В1</t>
  </si>
  <si>
    <t>В10</t>
  </si>
  <si>
    <t>В11</t>
  </si>
  <si>
    <t>В12</t>
  </si>
  <si>
    <t>В13</t>
  </si>
  <si>
    <t>В14</t>
  </si>
  <si>
    <t>В15</t>
  </si>
  <si>
    <t>В16</t>
  </si>
  <si>
    <t>В17</t>
  </si>
  <si>
    <t>В18</t>
  </si>
  <si>
    <t>В19</t>
  </si>
  <si>
    <t>В20</t>
  </si>
  <si>
    <t>В21</t>
  </si>
  <si>
    <t>В22</t>
  </si>
  <si>
    <t>В23</t>
  </si>
  <si>
    <t>В24</t>
  </si>
  <si>
    <t>В25</t>
  </si>
  <si>
    <t>В26</t>
  </si>
  <si>
    <t>В27</t>
  </si>
  <si>
    <t>В28</t>
  </si>
  <si>
    <t>В29</t>
  </si>
  <si>
    <t>В30</t>
  </si>
  <si>
    <t>В31</t>
  </si>
  <si>
    <t>В32</t>
  </si>
  <si>
    <t>В33</t>
  </si>
  <si>
    <t>В34</t>
  </si>
  <si>
    <t>В35</t>
  </si>
  <si>
    <t>В36</t>
  </si>
  <si>
    <t>В37</t>
  </si>
  <si>
    <t>В38</t>
  </si>
  <si>
    <t>В39</t>
  </si>
  <si>
    <t>В4</t>
  </si>
  <si>
    <t>В40</t>
  </si>
  <si>
    <t>В41</t>
  </si>
  <si>
    <t>В42</t>
  </si>
  <si>
    <t>В43</t>
  </si>
  <si>
    <t>В44</t>
  </si>
  <si>
    <t>В45</t>
  </si>
  <si>
    <t>В46</t>
  </si>
  <si>
    <t>В47</t>
  </si>
  <si>
    <t>В48</t>
  </si>
  <si>
    <t>В49</t>
  </si>
  <si>
    <t>В501</t>
  </si>
  <si>
    <t>В502</t>
  </si>
  <si>
    <t>В503</t>
  </si>
  <si>
    <t>В504</t>
  </si>
  <si>
    <t>В505</t>
  </si>
  <si>
    <t>В506</t>
  </si>
  <si>
    <t>В508</t>
  </si>
  <si>
    <t>В509</t>
  </si>
  <si>
    <t>В510</t>
  </si>
  <si>
    <t>В511</t>
  </si>
  <si>
    <t>В512</t>
  </si>
  <si>
    <t>В513</t>
  </si>
  <si>
    <t>В514</t>
  </si>
  <si>
    <t>В515</t>
  </si>
  <si>
    <t>В6</t>
  </si>
  <si>
    <t>В7</t>
  </si>
  <si>
    <t>В8</t>
  </si>
  <si>
    <t>В9</t>
  </si>
  <si>
    <t>-</t>
  </si>
  <si>
    <t>8.</t>
  </si>
  <si>
    <t>Сумма отклонения от планового ФОТ</t>
  </si>
  <si>
    <t xml:space="preserve">Например, в случае наличия вакансий обратить внимание, кто из сотрудников выходит на "подработку", сколько стоит час его работы, </t>
  </si>
  <si>
    <t>есть ли возможность заменить его на менее оплачиваемого</t>
  </si>
  <si>
    <r>
      <rPr>
        <b/>
        <sz val="10"/>
        <rFont val="Arial"/>
        <family val="2"/>
        <charset val="204"/>
      </rPr>
      <t>Если есть перелимит</t>
    </r>
    <r>
      <rPr>
        <sz val="10"/>
        <rFont val="Arial"/>
        <family val="2"/>
      </rPr>
      <t xml:space="preserve">, то в колонке % и сумма отклонения в ячейка окрасится в розовый. </t>
    </r>
  </si>
  <si>
    <t>Необходимо проверить правильно ли внесеты "ручные" часовые тарифы/оклады (по тем сотрудникам, у кого они не расчитались автоматически),</t>
  </si>
  <si>
    <t>правильно ли внесены суммарные часы работы аутсорса и его тариф в час (цена указывается БЕЗ НДС)</t>
  </si>
  <si>
    <t xml:space="preserve">Так же необходимо проверить правильность отражения часов работы сотрудников, суммарное время работы которых за период больше среднего </t>
  </si>
  <si>
    <t>(выделяются розовым в столбце "Суммарное отработанное время" в закладке "Загрузка табеля")</t>
  </si>
  <si>
    <t>Если все вышеперечисленные данные верны, необходимо провести анализ причин перерасхода ФОТ путем корректировки графика работы персонала на оставшийся период</t>
  </si>
  <si>
    <r>
      <rPr>
        <b/>
        <sz val="10"/>
        <rFont val="Arial"/>
        <family val="2"/>
        <charset val="204"/>
      </rPr>
      <t>Если есть экономия</t>
    </r>
    <r>
      <rPr>
        <sz val="10"/>
        <rFont val="Arial"/>
        <family val="2"/>
      </rPr>
      <t xml:space="preserve">, то в колонке % и сумма отклонения в ячейка нае будет иметь дополнительной заливки. </t>
    </r>
  </si>
  <si>
    <t>В случае большого отклонения, необходимо опять таки проверить правильность внесенных данных по часовым тарифам/окладам.</t>
  </si>
  <si>
    <t>(выделяются зеленым в столбце "Суммарное отработанное время" в закладке "Загрузка табеля")</t>
  </si>
  <si>
    <t>Обратить внимание на малое количество отработанных часов по сотрудникам, правильно ли указаны часе его работы</t>
  </si>
  <si>
    <t>Если все вышеперечисленные данные верны, есть возможность использовать экономию для "усиления" определенных дней при необходимости</t>
  </si>
  <si>
    <t>Примечание:</t>
  </si>
  <si>
    <t>% планируемого ФОТа  не включает в себя выплаты по больничным, отпускам и убыткам.</t>
  </si>
  <si>
    <t xml:space="preserve">При этом следует учитывать, что при большом количестве болеющих и отпускников по итогу месяца может возникнуть перелимит ФОТа. </t>
  </si>
  <si>
    <t>Поэтому всегда следует отсавлять "зазор" по экономии на непредвиденное увеличение выплат по больничным/отпускам.</t>
  </si>
  <si>
    <t>(В-505)відділ безпеки</t>
  </si>
  <si>
    <t>(В-505)відділ гастрономії</t>
  </si>
  <si>
    <t>(В-505)відділ кондитерських виробів</t>
  </si>
  <si>
    <t>(В-505)відділ напоїв</t>
  </si>
  <si>
    <t>(В-505)відділ непродовольчих товарів</t>
  </si>
  <si>
    <t>Запорожець Тетяна Трохимівна</t>
  </si>
  <si>
    <t>(В-505)кондитерський цех</t>
  </si>
  <si>
    <t>(В-505)кулінарний цех</t>
  </si>
  <si>
    <t>(В-505)молочний відділ</t>
  </si>
  <si>
    <t>(В-505)овочевий відділ</t>
  </si>
  <si>
    <t>(В-505)рибний відділ</t>
  </si>
  <si>
    <t>(В-505)розрахунково-касова зона</t>
  </si>
  <si>
    <t>(В-505)управління</t>
  </si>
  <si>
    <t>(В-505)цех з випічки хлібобулочних виробів</t>
  </si>
  <si>
    <t>(В-505)цех з переробки м'яса</t>
  </si>
  <si>
    <t>(В-515)сектор стелажної зони</t>
  </si>
  <si>
    <t>(В-515)управління</t>
  </si>
  <si>
    <t>(В-510)відділ безпеки</t>
  </si>
  <si>
    <t>(В-510)відділ гастрономії</t>
  </si>
  <si>
    <t>(В-510)відділ кондитерських виробів</t>
  </si>
  <si>
    <t>(В-510)відділ напоїв</t>
  </si>
  <si>
    <t>(В-510)відділ непродовольчих товарів</t>
  </si>
  <si>
    <t>(В-510)кондитерський цех</t>
  </si>
  <si>
    <t>(В-510)кулінарний цех</t>
  </si>
  <si>
    <t>(В-510)молочний відділ</t>
  </si>
  <si>
    <t>(В-510)овочевий відділ</t>
  </si>
  <si>
    <t>(В-510)рибний відділ</t>
  </si>
  <si>
    <t>(В-510)розрахунково-касова зона</t>
  </si>
  <si>
    <t>(В-510)сектор зони скоропорт</t>
  </si>
  <si>
    <t>(В-510)сектор зони фреш</t>
  </si>
  <si>
    <t>(В-510)сектор непродовольчих товарів</t>
  </si>
  <si>
    <t>(В-510)управління</t>
  </si>
  <si>
    <t>(В-510)цех з випічки хлібобулочних виробів</t>
  </si>
  <si>
    <t>(В-510)цех з переробки м'яса</t>
  </si>
  <si>
    <t>Период</t>
  </si>
  <si>
    <t>Период 1</t>
  </si>
  <si>
    <t>1.</t>
  </si>
  <si>
    <t>В закладке "% ФОТ факт" необходимо в фильтре выбрать необходимый для формирования отчета магазин.</t>
  </si>
  <si>
    <t>В закладке "Табель аутсорса" в течении месяца необходимо вести учет отработанного времени сотрудниками аутсорса в разрезе должностей.</t>
  </si>
  <si>
    <t>Обязательно необходимо указать стоимость часа (без НДС) по каждой из должностей в колонке</t>
  </si>
  <si>
    <t>4.</t>
  </si>
  <si>
    <t xml:space="preserve">Сформированный отчет через кнопку "Копировать в буфер" </t>
  </si>
  <si>
    <t xml:space="preserve">переносим в закладку "Загрузка табеля" </t>
  </si>
  <si>
    <t>Так же, если у сотрудника в течении месяца поменялась тарифная ставка (изменилась категория и пр.), то в колонку "Оклад ручн." нужно внести текущую часовую тарифную ставку/оклад.</t>
  </si>
  <si>
    <t xml:space="preserve">переносим в закладку "ТО за период" </t>
  </si>
  <si>
    <t>9.</t>
  </si>
  <si>
    <t>10.</t>
  </si>
  <si>
    <t>Или пересмотреть потребность по отделам в разрезе каждого дня (сократить смены сотрудникам или дать сотруднику выходной, пересмотреть потребность в аутсорсе)</t>
  </si>
  <si>
    <t>Тариф в час без НДС</t>
  </si>
  <si>
    <t>Должность</t>
  </si>
  <si>
    <t>Отдел</t>
  </si>
  <si>
    <t>Отработано часов</t>
  </si>
  <si>
    <t>СУММА</t>
  </si>
  <si>
    <t>продавец 1</t>
  </si>
  <si>
    <t>Стеллажка</t>
  </si>
  <si>
    <t>продавец 2</t>
  </si>
  <si>
    <t>продавец 3</t>
  </si>
  <si>
    <t>продавец 4</t>
  </si>
  <si>
    <t>продавец 5</t>
  </si>
  <si>
    <t>завитринка 1</t>
  </si>
  <si>
    <t>Гастроном</t>
  </si>
  <si>
    <t>завитринка 2</t>
  </si>
  <si>
    <t>завитринка 3</t>
  </si>
  <si>
    <t>завитринка 4</t>
  </si>
  <si>
    <t>Кулинария</t>
  </si>
  <si>
    <t>завитринка 5</t>
  </si>
  <si>
    <t>касса 1</t>
  </si>
  <si>
    <t>РКЗ</t>
  </si>
  <si>
    <t>касса 2</t>
  </si>
  <si>
    <t>касса 3</t>
  </si>
  <si>
    <t>касса 4</t>
  </si>
  <si>
    <t>касса 5</t>
  </si>
  <si>
    <t>касса 6</t>
  </si>
  <si>
    <t>касса 7</t>
  </si>
  <si>
    <t>Грузчик 1</t>
  </si>
  <si>
    <t>Склад</t>
  </si>
  <si>
    <t>Грузчик 2</t>
  </si>
  <si>
    <t>(В-1)відділ безпеки</t>
  </si>
  <si>
    <t>(В-1)відділ гастрономії</t>
  </si>
  <si>
    <t>ОМ-0006153</t>
  </si>
  <si>
    <t>Шеремет Ірина Григорівна</t>
  </si>
  <si>
    <t>(В-1)відділ кондитерських виробів</t>
  </si>
  <si>
    <t>(В-1)відділ напоїв</t>
  </si>
  <si>
    <t>(В-1)відділ непродовольчих товарів</t>
  </si>
  <si>
    <t>(В-1)господарська частина</t>
  </si>
  <si>
    <t>(В-1)кулінарний цех</t>
  </si>
  <si>
    <t>ОМ-0006344</t>
  </si>
  <si>
    <t>Дворніченко Галина Михайлівна</t>
  </si>
  <si>
    <t>(В-1)молочний відділ</t>
  </si>
  <si>
    <t>ОМ-0006077</t>
  </si>
  <si>
    <t>Мисливець Тетяна Миколаївна</t>
  </si>
  <si>
    <t>(В-1)овочевий відділ</t>
  </si>
  <si>
    <t>ОМ-0006279</t>
  </si>
  <si>
    <t>Охрименко Наталія Миколаївна</t>
  </si>
  <si>
    <t>(В-1)рибний відділ</t>
  </si>
  <si>
    <t>ОМ-0006106</t>
  </si>
  <si>
    <t>Клімов Максим Віталійович</t>
  </si>
  <si>
    <t>ОМ-0006136</t>
  </si>
  <si>
    <t>Козачук Тетяна Василівна</t>
  </si>
  <si>
    <t>(В-1)розрахунково-касова зона</t>
  </si>
  <si>
    <t>ОМ-0006086</t>
  </si>
  <si>
    <t>Гунько Тетяна Андріївна</t>
  </si>
  <si>
    <t>ОМ-0006151</t>
  </si>
  <si>
    <t>Троценко Оксана Сергіївна</t>
  </si>
  <si>
    <t>ОМ-0006155</t>
  </si>
  <si>
    <t>Єрастова Ірина Іванівна</t>
  </si>
  <si>
    <t>ОМ-0006394</t>
  </si>
  <si>
    <t>Курдюмова Наталія Вікторівна</t>
  </si>
  <si>
    <t>ОМ-0006416</t>
  </si>
  <si>
    <t>Мандрикін Сергій Володимирович</t>
  </si>
  <si>
    <t>(В-1)управління</t>
  </si>
  <si>
    <t>(В-1)цех з випічки хлібобулочних виробів</t>
  </si>
  <si>
    <t>(В-1)цех з переробки м'яса</t>
  </si>
  <si>
    <t>ОМ-0006303</t>
  </si>
  <si>
    <t>Хвесік Степан Данилович</t>
  </si>
  <si>
    <t>(В-50)відділ безпеки</t>
  </si>
  <si>
    <t>ОМ-0006414</t>
  </si>
  <si>
    <t>Кукоба Олександр Кімович</t>
  </si>
  <si>
    <t>ВПУ-17 (В-1)овощной отдел</t>
  </si>
  <si>
    <t>ОМ-0003215</t>
  </si>
  <si>
    <t>Бобров Ігор Васильович</t>
  </si>
  <si>
    <t>ВПУ-17 (В-1)отдел гастрономии</t>
  </si>
  <si>
    <t>ОМ-0003613</t>
  </si>
  <si>
    <t>Калаур Любов Сергіївна</t>
  </si>
  <si>
    <t>ОМ-0006233</t>
  </si>
  <si>
    <t>Смик Валерія Сергіївна</t>
  </si>
  <si>
    <t>(В-11)кулінарний цех</t>
  </si>
  <si>
    <t>(В-4)відділ безпеки</t>
  </si>
  <si>
    <t>ОМ-0006119</t>
  </si>
  <si>
    <t>Кириченко Василь Васильович</t>
  </si>
  <si>
    <t>(В-4)відділ гастрономії</t>
  </si>
  <si>
    <t>ОМ-0005989</t>
  </si>
  <si>
    <t>Дементій Альона Володимирівна</t>
  </si>
  <si>
    <t>(В-4)відділ кондитерських виробів</t>
  </si>
  <si>
    <t>(В-4)відділ напоїв</t>
  </si>
  <si>
    <t>ОМ-0006198</t>
  </si>
  <si>
    <t>Вишневська Катерина Ігорівна</t>
  </si>
  <si>
    <t>(В-4)відділ непродовольчих товарів</t>
  </si>
  <si>
    <t>(В-4)кулінарний цех</t>
  </si>
  <si>
    <t>ОМ-0006357</t>
  </si>
  <si>
    <t>(В-4)молочний відділ</t>
  </si>
  <si>
    <t>(В-4)овочевий відділ</t>
  </si>
  <si>
    <t>(В-4)рибний відділ</t>
  </si>
  <si>
    <t>(В-4)розрахунково-касова зона</t>
  </si>
  <si>
    <t>ОМ-0005841</t>
  </si>
  <si>
    <t>Бондаренко Анна Олександрівна</t>
  </si>
  <si>
    <t>ОМ-0005979</t>
  </si>
  <si>
    <t>Попова Ольга Михайлівна</t>
  </si>
  <si>
    <t>ОМ-0006496</t>
  </si>
  <si>
    <t>Ворошик Ганна Володимирівна</t>
  </si>
  <si>
    <t>(В-4)сектор зони скоропорт</t>
  </si>
  <si>
    <t>(В-4)сектор стелажної зони</t>
  </si>
  <si>
    <t>(В-4)склад</t>
  </si>
  <si>
    <t>(В-4)управління</t>
  </si>
  <si>
    <t>(В-4)цех з випічки хлібобулочних виробів</t>
  </si>
  <si>
    <t>(В-4)цех з переробки м'яса</t>
  </si>
  <si>
    <t>ОМ-0005935</t>
  </si>
  <si>
    <t>Контракевич Віктор Вікторович</t>
  </si>
  <si>
    <t>(В-52)цех з випічки хлібобулочних виробів</t>
  </si>
  <si>
    <t>(В-41)сектор зони скоропорт</t>
  </si>
  <si>
    <t>(В-6)відділ безпеки</t>
  </si>
  <si>
    <t>ОМ-0005901</t>
  </si>
  <si>
    <t>Чернуха Ірина Миколаївна</t>
  </si>
  <si>
    <t>ОМ-0006074</t>
  </si>
  <si>
    <t>Стороженко Вадим Романович</t>
  </si>
  <si>
    <t>ОМ-0006159</t>
  </si>
  <si>
    <t>Массалітов Владислав Ігорович</t>
  </si>
  <si>
    <t>ОМ-0006217</t>
  </si>
  <si>
    <t>Карачевський Костянтин Ігорович</t>
  </si>
  <si>
    <t>(В-6)відділ гастрономії</t>
  </si>
  <si>
    <t>ОМ-0006378</t>
  </si>
  <si>
    <t>Солових Світлана Михайлівна</t>
  </si>
  <si>
    <t>(В-6)відділ кондитерських виробів</t>
  </si>
  <si>
    <t>ОМ-0006035</t>
  </si>
  <si>
    <t>Рахманова Тетяна Юріївна</t>
  </si>
  <si>
    <t>(В-6)відділ напоїв</t>
  </si>
  <si>
    <t>ОМ-0006330</t>
  </si>
  <si>
    <t>Тимчук Наталя Володимирівна</t>
  </si>
  <si>
    <t>(В-6)відділ непродовольчих товарів</t>
  </si>
  <si>
    <t>ОМ-0005964</t>
  </si>
  <si>
    <t>Башинська Ірина Андріївна</t>
  </si>
  <si>
    <t>(В-6)господарська частина</t>
  </si>
  <si>
    <t>(В-6)кондитерський цех</t>
  </si>
  <si>
    <t>(В-6)кулінарний цех</t>
  </si>
  <si>
    <t>(В-6)молочний відділ</t>
  </si>
  <si>
    <t>ОМ-0006251</t>
  </si>
  <si>
    <t>Московченко Оксана Леонідівна</t>
  </si>
  <si>
    <t>(В-6)овочевий відділ</t>
  </si>
  <si>
    <t>(В-6)рибний відділ</t>
  </si>
  <si>
    <t>ОМ-0006158</t>
  </si>
  <si>
    <t>Кудінов Станіслав Ігорович</t>
  </si>
  <si>
    <t>ОМ-0006325</t>
  </si>
  <si>
    <t>Фомін Микола Віталійович</t>
  </si>
  <si>
    <t>(В-6)розрахунково-касова зона</t>
  </si>
  <si>
    <t>ОМ-0006033</t>
  </si>
  <si>
    <t>Бевза Альона Миколаївна</t>
  </si>
  <si>
    <t>ОМ-0006104</t>
  </si>
  <si>
    <t>Кривич Ганна Олексіївна</t>
  </si>
  <si>
    <t>ОМ-0006246</t>
  </si>
  <si>
    <t>Гринь Тетяна Іванівна</t>
  </si>
  <si>
    <t>ОМ-0006276</t>
  </si>
  <si>
    <t>Спіркач Світлана Леонідівна</t>
  </si>
  <si>
    <t>ОМ-0006397</t>
  </si>
  <si>
    <t>Бовикін Владислав Ігорович</t>
  </si>
  <si>
    <t>ОМ-0006399</t>
  </si>
  <si>
    <t>Шпак Юлія Олегівна</t>
  </si>
  <si>
    <t>ОМ-0006400</t>
  </si>
  <si>
    <t>Клименко Олена Григорівна</t>
  </si>
  <si>
    <t>ОМ-0006406</t>
  </si>
  <si>
    <t>Голубіна Ірина Вікторівна</t>
  </si>
  <si>
    <t>ОМ-0006464</t>
  </si>
  <si>
    <t>ПЕТРОВЦІЙ ОЛЬГА ВОЛОДИМИРІВНА</t>
  </si>
  <si>
    <t>(В-6)склад</t>
  </si>
  <si>
    <t>ОМ-0005995</t>
  </si>
  <si>
    <t>Цейтін Олександр Робертович</t>
  </si>
  <si>
    <t>(В-6)управління</t>
  </si>
  <si>
    <t>(В-6)цех з випічки хлібобулочних виробів</t>
  </si>
  <si>
    <t>ОМ-0003166</t>
  </si>
  <si>
    <t>Самоткан Олена Павлівна</t>
  </si>
  <si>
    <t>ОМ-0006465</t>
  </si>
  <si>
    <t>Ляпченко Вікторія Вікторівна</t>
  </si>
  <si>
    <t>(В-6)цех з переробки м'яса</t>
  </si>
  <si>
    <t>ВПУ-17 (В-6) кулинарный цех</t>
  </si>
  <si>
    <t>ОМ-0003172</t>
  </si>
  <si>
    <t>Чорний Дмитро Євгенович</t>
  </si>
  <si>
    <t>ВПУ-17 (В-6) цех по выпечке х/б изд</t>
  </si>
  <si>
    <t>(В-7)відділ бакалія і кондитерських виробів</t>
  </si>
  <si>
    <t>ОМ-0006227</t>
  </si>
  <si>
    <t>Календрузь Юлія Євгенівна</t>
  </si>
  <si>
    <t>(В-7)відділ безпеки</t>
  </si>
  <si>
    <t>ОМ-0006422</t>
  </si>
  <si>
    <t>Сахненко Артем Сергійович</t>
  </si>
  <si>
    <t>(В-7)відділ гастрономії</t>
  </si>
  <si>
    <t>ОМ-0006176</t>
  </si>
  <si>
    <t>Плахоніна Валерія Олегівна</t>
  </si>
  <si>
    <t>(В-7)відділ напоїв</t>
  </si>
  <si>
    <t>(В-7)відділ непродовольчих товарів</t>
  </si>
  <si>
    <t>ОМ-0005906</t>
  </si>
  <si>
    <t>Сємьонова Марина Сергіївна</t>
  </si>
  <si>
    <t>(В-7)господарська частина</t>
  </si>
  <si>
    <t>(В-7)кулінарний цех</t>
  </si>
  <si>
    <t>(В-7)молочний відділ</t>
  </si>
  <si>
    <t>(В-7)овочевий відділ</t>
  </si>
  <si>
    <t>ОМ-0006026</t>
  </si>
  <si>
    <t>Дюжник Едуард Сергійович</t>
  </si>
  <si>
    <t>ОМ-0006042</t>
  </si>
  <si>
    <t>Савченко Микола Михайлович</t>
  </si>
  <si>
    <t>(В-7)рибний відділ</t>
  </si>
  <si>
    <t>(В-7)розрахунково-касова зона</t>
  </si>
  <si>
    <t>(В-7)сектор зони скоропорт</t>
  </si>
  <si>
    <t>(В-7)сектор стелажної зони</t>
  </si>
  <si>
    <t>(В-7)склад</t>
  </si>
  <si>
    <t>ОМ-0005882</t>
  </si>
  <si>
    <t>Підберезкін Юрій Володимирович</t>
  </si>
  <si>
    <t>(В-7)управління</t>
  </si>
  <si>
    <t>(В-7)цех з випічки хлібобулочних виробів</t>
  </si>
  <si>
    <t>ОМ-0006079</t>
  </si>
  <si>
    <t xml:space="preserve">Євдокимова Наталя Іванівна </t>
  </si>
  <si>
    <t>(В-7)цех з переробки м'яса</t>
  </si>
  <si>
    <t>ОМ-0006420</t>
  </si>
  <si>
    <t>Гулінок Світлана Анатоліївна</t>
  </si>
  <si>
    <t>ОМ-0006332</t>
  </si>
  <si>
    <t>Іванова Ольга Анатоліївна</t>
  </si>
  <si>
    <t>(В-17)розрахунково-касова зона</t>
  </si>
  <si>
    <t>ОМ-0006277</t>
  </si>
  <si>
    <t>Гайворонська Наталія Вікторівна</t>
  </si>
  <si>
    <t>(В-35)цех з переробки м'яса</t>
  </si>
  <si>
    <t>(В-39)цех з переробки м'яса</t>
  </si>
  <si>
    <t>(В-41)управління</t>
  </si>
  <si>
    <t>ОМ-0006183</t>
  </si>
  <si>
    <t>Попелишкина Ольга Володимирівна</t>
  </si>
  <si>
    <t>(В-50)овочевий відділ</t>
  </si>
  <si>
    <t>(В-8)відділ безпеки</t>
  </si>
  <si>
    <t>ОМ-0005851</t>
  </si>
  <si>
    <t>Олефір Юрій Васильович</t>
  </si>
  <si>
    <t>ОМ-0006019</t>
  </si>
  <si>
    <t>Михальчук Данило Олександрович</t>
  </si>
  <si>
    <t>ОМ-0006223</t>
  </si>
  <si>
    <t>Нанкевич Андрій Вікторович</t>
  </si>
  <si>
    <t>ОМ-0006427</t>
  </si>
  <si>
    <t>Борисенко Руслан Олександрович</t>
  </si>
  <si>
    <t>(В-8)відділ гастрономії</t>
  </si>
  <si>
    <t>ОМ-0006250</t>
  </si>
  <si>
    <t>Голубєва Марина Ігорівна</t>
  </si>
  <si>
    <t>ОМ-0006457</t>
  </si>
  <si>
    <t>Демяненко Олена Василівна</t>
  </si>
  <si>
    <t>(В-8)відділ кондитерських виробів</t>
  </si>
  <si>
    <t>ОМ-0006239</t>
  </si>
  <si>
    <t>Данилова Дар`я Олександрівна</t>
  </si>
  <si>
    <t>ОМ-0006245</t>
  </si>
  <si>
    <t>Сачковська Анастасія Вікторівна</t>
  </si>
  <si>
    <t>(В-8)відділ напоїв</t>
  </si>
  <si>
    <t>ОМ-0005918</t>
  </si>
  <si>
    <t>Колеснік Валерій Олександрович</t>
  </si>
  <si>
    <t>(В-8)відділ непродовольчих товарів</t>
  </si>
  <si>
    <t>(В-8)господарська частина</t>
  </si>
  <si>
    <t>(В-8)кондитерський цех</t>
  </si>
  <si>
    <t>ОМ-0006247</t>
  </si>
  <si>
    <t>Романко Тетяна Олексіївна</t>
  </si>
  <si>
    <t>ОМ-0006460</t>
  </si>
  <si>
    <t>Дейнега Наталія Анатоліївна</t>
  </si>
  <si>
    <t>(В-8)кулінарний цех</t>
  </si>
  <si>
    <t>ОМ-0006108</t>
  </si>
  <si>
    <t>Рибалка Даниїл Ігорович</t>
  </si>
  <si>
    <t>(В-8)молочний відділ</t>
  </si>
  <si>
    <t>(В-8)овочевий відділ</t>
  </si>
  <si>
    <t>ОМ-0006358</t>
  </si>
  <si>
    <t>Коліна Наталія Володимирівна</t>
  </si>
  <si>
    <t>(В-8)рибний відділ</t>
  </si>
  <si>
    <t>ОМ-0006076</t>
  </si>
  <si>
    <t>Пархоменко Ірина Олександрівна</t>
  </si>
  <si>
    <t>ОМ-0006219</t>
  </si>
  <si>
    <t>Гаркавенко Богдан Іванович</t>
  </si>
  <si>
    <t>(В-8)розрахунково-касова зона</t>
  </si>
  <si>
    <t>ОМ-0005896</t>
  </si>
  <si>
    <t>Осіпян Рафаел Григорович</t>
  </si>
  <si>
    <t>ОМ-0006213</t>
  </si>
  <si>
    <t>Грумеза Аліна Сергіївна</t>
  </si>
  <si>
    <t>ОМ-0006417</t>
  </si>
  <si>
    <t>Гладка Валентина Іванівна</t>
  </si>
  <si>
    <t>ОМ-0006436</t>
  </si>
  <si>
    <t>Добросовістний Владислав Олександрович</t>
  </si>
  <si>
    <t>ОМ-0006462</t>
  </si>
  <si>
    <t>Печерська Лариса Ігорівна</t>
  </si>
  <si>
    <t>ОМ-0006481</t>
  </si>
  <si>
    <t>Корнєва Дар`я Анатоліївна</t>
  </si>
  <si>
    <t>(В-8)управління</t>
  </si>
  <si>
    <t>(В-8)цех з випічки хлібобулочних виробів</t>
  </si>
  <si>
    <t>(В-8)цех з переробки м'яса</t>
  </si>
  <si>
    <t>ОМ-0006329</t>
  </si>
  <si>
    <t>П`ятниця Ярослав Вячеславович</t>
  </si>
  <si>
    <t>ВПУ-17 (В-8)отдел кондитерских изделий</t>
  </si>
  <si>
    <t>ОМ-0003205</t>
  </si>
  <si>
    <t>Мелашич Олександр Вячеславович</t>
  </si>
  <si>
    <t>ОМ-0004635</t>
  </si>
  <si>
    <t>Покотило Вікторія Сергіївна</t>
  </si>
  <si>
    <t>ОМ-0004636</t>
  </si>
  <si>
    <t>Галата Олег Станіславович</t>
  </si>
  <si>
    <t>ВПУ-17 (В-8)цех по выпечке хлебобулочных изделий</t>
  </si>
  <si>
    <t>ОМ-0003108</t>
  </si>
  <si>
    <t>Моралевіч Даніїл Андрійович</t>
  </si>
  <si>
    <t>ОМ-0003115</t>
  </si>
  <si>
    <t>Оленнікова Діана Антонівна</t>
  </si>
  <si>
    <t>ВПУ-17(В-8) кондитерский цех</t>
  </si>
  <si>
    <t>ОМ-0003123</t>
  </si>
  <si>
    <t>Мороз Оксана Олександрівна</t>
  </si>
  <si>
    <t>ОМ-0003124</t>
  </si>
  <si>
    <t>Крайняк Оксана Андріївна</t>
  </si>
  <si>
    <t>ВПУ-17(В-8)кулинарный цех</t>
  </si>
  <si>
    <t>ОМ-0003729</t>
  </si>
  <si>
    <t>Ковшар Аліса Миколаївна</t>
  </si>
  <si>
    <t>(В-9)відділ безпеки</t>
  </si>
  <si>
    <t>ОМ-0005900</t>
  </si>
  <si>
    <t>Оттін Руслан Миколайович</t>
  </si>
  <si>
    <t>ОМ-0006210</t>
  </si>
  <si>
    <t>Горячева Лариса Василівна</t>
  </si>
  <si>
    <t>(В-9)відділ гастрономії</t>
  </si>
  <si>
    <t>ОМ-0005985</t>
  </si>
  <si>
    <t>Лівандовська Таміла Анатоліївна</t>
  </si>
  <si>
    <t>(В-9)відділ кондитерських виробів</t>
  </si>
  <si>
    <t>ОМ-0006036</t>
  </si>
  <si>
    <t>Соколова Ольга Леонідівна</t>
  </si>
  <si>
    <t>ОМ-0006402</t>
  </si>
  <si>
    <t>Кошель Олександр Володимирович</t>
  </si>
  <si>
    <t>(В-9)відділ напоїв</t>
  </si>
  <si>
    <t>(В-9)відділ непродовольчих товарів</t>
  </si>
  <si>
    <t>(В-9)кондитерський цех</t>
  </si>
  <si>
    <t>ОМ-0005976</t>
  </si>
  <si>
    <t>Савченко Наталя Олександрівна</t>
  </si>
  <si>
    <t>ОМ-0005986</t>
  </si>
  <si>
    <t>Крамська Софія Ігорівна</t>
  </si>
  <si>
    <t>(В-9)кулінарний цех</t>
  </si>
  <si>
    <t>ОМ-0005866</t>
  </si>
  <si>
    <t>Шульженко Анастасія Андріївна</t>
  </si>
  <si>
    <t>ОМ-0005889</t>
  </si>
  <si>
    <t>Саф`янова Вікторія Юріївна</t>
  </si>
  <si>
    <t>ОМ-0006482</t>
  </si>
  <si>
    <t>Сороколіта Єлизавета Олексіївна</t>
  </si>
  <si>
    <t>(В-9)молочний відділ</t>
  </si>
  <si>
    <t>(В-9)овочевий відділ</t>
  </si>
  <si>
    <t>ОМ-0006310</t>
  </si>
  <si>
    <t>Куценко Владислав Владиславович</t>
  </si>
  <si>
    <t>(В-9)рибний відділ</t>
  </si>
  <si>
    <t>(В-9)розрахунково-касова зона</t>
  </si>
  <si>
    <t>ОМ-0005992</t>
  </si>
  <si>
    <t>Сеник Дмитро Станіславович</t>
  </si>
  <si>
    <t>ОМ-0006234</t>
  </si>
  <si>
    <t>Малиновська Дар`я Олексіївна</t>
  </si>
  <si>
    <t>ОМ-0006024</t>
  </si>
  <si>
    <t>Гуслистий Олександр Петрович</t>
  </si>
  <si>
    <t>(В-9)управління</t>
  </si>
  <si>
    <t>(В-9)цех з випічки хлібобулочних виробів</t>
  </si>
  <si>
    <t>ОМ-0006060</t>
  </si>
  <si>
    <t>Остапенко Марія Олександрівна</t>
  </si>
  <si>
    <t>(В-9)цех з переробки м'яса</t>
  </si>
  <si>
    <t>ВПУ-17(В-9)кулинарный цех</t>
  </si>
  <si>
    <t>ОМ-0003126</t>
  </si>
  <si>
    <t>Угаров Артем В`ячеславович</t>
  </si>
  <si>
    <t>ОМ-0003160</t>
  </si>
  <si>
    <t>Богданов Богдан Вольтерович</t>
  </si>
  <si>
    <t>ВПУ-17(В-9)цех по выпечке хлебобулочных изделий</t>
  </si>
  <si>
    <t>ОМ-0003111</t>
  </si>
  <si>
    <t>Костогриз Ілля Олександрович</t>
  </si>
  <si>
    <t>ОМ-0003125</t>
  </si>
  <si>
    <t>Чепа Зоя Миколаївна</t>
  </si>
  <si>
    <t>(В-10)відділ безпеки</t>
  </si>
  <si>
    <t>ОМ-0006479</t>
  </si>
  <si>
    <t xml:space="preserve">Глова Сергій Іванович </t>
  </si>
  <si>
    <t>(В-10)відділ гастрономії</t>
  </si>
  <si>
    <t>ОМ-0006500</t>
  </si>
  <si>
    <t>Кіяшко Ольга Володимирівна</t>
  </si>
  <si>
    <t>(В-10)відділ кондитерських виробів</t>
  </si>
  <si>
    <t>ОМ-0005853</t>
  </si>
  <si>
    <t>Дедік Олена Володимирівна</t>
  </si>
  <si>
    <t>(В-10)відділ напоїв</t>
  </si>
  <si>
    <t>ОМ-0006232</t>
  </si>
  <si>
    <t>Біловіцька Олена Миколаївна</t>
  </si>
  <si>
    <t>(В-10)відділ непродовольчих товарів</t>
  </si>
  <si>
    <t>(В-10)кулінарний цех</t>
  </si>
  <si>
    <t>ОМ-0006080</t>
  </si>
  <si>
    <t>Давидюк Ірина Миколаївна</t>
  </si>
  <si>
    <t>(В-10)молочний відділ</t>
  </si>
  <si>
    <t>ОМ-0006228</t>
  </si>
  <si>
    <t>Шелест Тетяна Юріївна</t>
  </si>
  <si>
    <t>(В-10)овочевий відділ</t>
  </si>
  <si>
    <t>(В-10)рибний відділ</t>
  </si>
  <si>
    <t>ОМ-0005969</t>
  </si>
  <si>
    <t>Кучеренко Тетяна Василівна</t>
  </si>
  <si>
    <t>(В-10)розрахунково-касова зона</t>
  </si>
  <si>
    <t>(В-10)сектор зони скоропорт</t>
  </si>
  <si>
    <t>(В-10)сектор стелажної зони</t>
  </si>
  <si>
    <t>ОМ-0005862</t>
  </si>
  <si>
    <t xml:space="preserve">Передерій Олександр Євгенійович </t>
  </si>
  <si>
    <t>ОМ-0006432</t>
  </si>
  <si>
    <t>Петровський Олексій Валерійович</t>
  </si>
  <si>
    <t>ОМ-0006447</t>
  </si>
  <si>
    <t>Нападайло Наталя Миколаївна</t>
  </si>
  <si>
    <t>(В-10)управління</t>
  </si>
  <si>
    <t>(В-10)цех з випічки хлібобулочних виробів</t>
  </si>
  <si>
    <t>(В-10)цех з переробки м'яса</t>
  </si>
  <si>
    <t>(В-47)торговий зал</t>
  </si>
  <si>
    <t>(В-11)відділ безпеки</t>
  </si>
  <si>
    <t>ОМ-0006419</t>
  </si>
  <si>
    <t>Маковцев Владислав Борисович</t>
  </si>
  <si>
    <t>ОМ-0006449</t>
  </si>
  <si>
    <t>Вареник Дмитро Сергійович</t>
  </si>
  <si>
    <t>(В-11)відділ гастрономії</t>
  </si>
  <si>
    <t>ОМ-0006160</t>
  </si>
  <si>
    <t>Долгополов Дмитро Андрійович</t>
  </si>
  <si>
    <t>(В-11)відділ кондитерських виробів</t>
  </si>
  <si>
    <t>(В-11)відділ напоїв</t>
  </si>
  <si>
    <t>(В-11)відділ непродовольчих товарів</t>
  </si>
  <si>
    <t>ОМ-0006272</t>
  </si>
  <si>
    <t>Кудим Віта Миколаївна</t>
  </si>
  <si>
    <t>ОМ-0006368</t>
  </si>
  <si>
    <t>Зенкіна Тетяна Вікторівна</t>
  </si>
  <si>
    <t>(В-11)молочний відділ</t>
  </si>
  <si>
    <t>(В-11)овочевий відділ</t>
  </si>
  <si>
    <t>ОМ-0006124</t>
  </si>
  <si>
    <t>Жулай Оксана Анатоліївна</t>
  </si>
  <si>
    <t>ОМ-0006128</t>
  </si>
  <si>
    <t>Романова Ірина Ігорівна</t>
  </si>
  <si>
    <t>(В-11)рибний відділ</t>
  </si>
  <si>
    <t>(В-11)розрахунково-касова зона</t>
  </si>
  <si>
    <t>ОМ-0005932</t>
  </si>
  <si>
    <t>Журавльов Микита Вікторович</t>
  </si>
  <si>
    <t>ОМ-0006401</t>
  </si>
  <si>
    <t>Полях Марина Миколаївна</t>
  </si>
  <si>
    <t>(В-11)сектор зони скоропорт</t>
  </si>
  <si>
    <t>(В-11)сектор стелажної зони</t>
  </si>
  <si>
    <t>ОМ-0005873</t>
  </si>
  <si>
    <t>Дячук Олександр Анатолійович</t>
  </si>
  <si>
    <t>ОМ-0005946</t>
  </si>
  <si>
    <t>Завадський Максим Олександрович</t>
  </si>
  <si>
    <t>(В-11)управління</t>
  </si>
  <si>
    <t>(В-11)цех з випічки хлібобулочних виробів</t>
  </si>
  <si>
    <t>(В-11)цех з переробки м'яса</t>
  </si>
  <si>
    <t>(В-50)кулінарний цех</t>
  </si>
  <si>
    <t>ВПУ-17 (В-11) цех по выпечке хлебобулочных изделий</t>
  </si>
  <si>
    <t>ОМ-0003163</t>
  </si>
  <si>
    <t>Кулак Надія Анатоліївна</t>
  </si>
  <si>
    <t>ВПУ-17 (В-11)кулинарный цех</t>
  </si>
  <si>
    <t>ОМ-0003081</t>
  </si>
  <si>
    <t>Зоріна Аліна Олександрівна</t>
  </si>
  <si>
    <t>ОМ-0003209</t>
  </si>
  <si>
    <t>Катуркіна Альона Геннадіївна</t>
  </si>
  <si>
    <t>ОМ-0004625</t>
  </si>
  <si>
    <t>Дейнека Альона Артурівна</t>
  </si>
  <si>
    <t>ВПУ-17(В-11)расчетно-кассовая зона</t>
  </si>
  <si>
    <t>ОМ-0004912</t>
  </si>
  <si>
    <t>Єпішина Єлизавета Валеріївна</t>
  </si>
  <si>
    <t>(В-12)відділ безпеки</t>
  </si>
  <si>
    <t>(В-12)відділ гастрономії</t>
  </si>
  <si>
    <t>(В-12)відділ кондитерських виробів</t>
  </si>
  <si>
    <t>ОМ-0005915</t>
  </si>
  <si>
    <t>Климчук Аліна Віталіївна</t>
  </si>
  <si>
    <t>(В-12)відділ напоїв</t>
  </si>
  <si>
    <t>(В-12)відділ непродовольчих товарів</t>
  </si>
  <si>
    <t>(В-12)кулінарний цех</t>
  </si>
  <si>
    <t>(В-12)молочний відділ</t>
  </si>
  <si>
    <t>ОМ-0006265</t>
  </si>
  <si>
    <t>Ступачова Оксана Павлівна</t>
  </si>
  <si>
    <t>(В-12)овочевий відділ</t>
  </si>
  <si>
    <t>(В-12)рибний відділ</t>
  </si>
  <si>
    <t>ОМ-0006229</t>
  </si>
  <si>
    <t>Солод Дарія Володимирівна</t>
  </si>
  <si>
    <t>ОМ-0006484</t>
  </si>
  <si>
    <t>Яровик Наталя Миколаївна</t>
  </si>
  <si>
    <t>(В-12)розрахунково-касова зона</t>
  </si>
  <si>
    <t>ОМ-0006353</t>
  </si>
  <si>
    <t>Чайка Олена Борисівна</t>
  </si>
  <si>
    <t>ОМ-0006384</t>
  </si>
  <si>
    <t>Філоненко Наталія Дмитрівна</t>
  </si>
  <si>
    <t>ОМ-0005966</t>
  </si>
  <si>
    <t>Ковдра Василь Іванович</t>
  </si>
  <si>
    <t>(В-12)управління</t>
  </si>
  <si>
    <t>(В-12)цех з випічки хлібобулочних виробів</t>
  </si>
  <si>
    <t>(В-12)цех з переробки м'яса</t>
  </si>
  <si>
    <t>(В-18)управління</t>
  </si>
  <si>
    <t>ОМ-0005819</t>
  </si>
  <si>
    <t>Жамойдіна Євгенія Олександрівна</t>
  </si>
  <si>
    <t>(В-53)цех з випічки хлібобулочних виробів</t>
  </si>
  <si>
    <t>ОМ-0006123</t>
  </si>
  <si>
    <t>Стародуб Олена Вікторівна</t>
  </si>
  <si>
    <t>ОМ-0006126</t>
  </si>
  <si>
    <t>Мельник Катерина Володимирівна</t>
  </si>
  <si>
    <t>(В-53)цех з переробки м'яса</t>
  </si>
  <si>
    <t>ОМ-0005861</t>
  </si>
  <si>
    <t>Наконечний Руслан Миколайович</t>
  </si>
  <si>
    <t>(В-13)господарська частина</t>
  </si>
  <si>
    <t>(В-13)розрахунково-касова зона</t>
  </si>
  <si>
    <t>ОМ-0005913</t>
  </si>
  <si>
    <t>Хребтова Діна Анатоліївна</t>
  </si>
  <si>
    <t>ОМ-0005988</t>
  </si>
  <si>
    <t>Хиль Наталія Олексіївна</t>
  </si>
  <si>
    <t>(В-13)торговий зал</t>
  </si>
  <si>
    <t>(В-13)управління</t>
  </si>
  <si>
    <t>(В-13)цех з переробки м'яса</t>
  </si>
  <si>
    <t>(В-15)управління</t>
  </si>
  <si>
    <t>ВПУ-17(В-13)торговый зал</t>
  </si>
  <si>
    <t>ОМ-0003580</t>
  </si>
  <si>
    <t>Ткаченко Ірина Костянтинівна</t>
  </si>
  <si>
    <t>ОМ-0003584</t>
  </si>
  <si>
    <t>Вівташ Діана Миколаївна</t>
  </si>
  <si>
    <t>(В-14)кулінарний цех</t>
  </si>
  <si>
    <t>(В-14)розрахунково-касова зона</t>
  </si>
  <si>
    <t>ОМ-0006328</t>
  </si>
  <si>
    <t>Білейчук Дмитро Любомирович</t>
  </si>
  <si>
    <t>(В-14)торговий зал</t>
  </si>
  <si>
    <t>(В-14)управління</t>
  </si>
  <si>
    <t>(В-14)цех з випічки хлібобулочних виробів</t>
  </si>
  <si>
    <t>(В-14)цех з переробки м'яса</t>
  </si>
  <si>
    <t>(Планета)управління</t>
  </si>
  <si>
    <t>ОМ-0006089</t>
  </si>
  <si>
    <t>Настрадін Василь Васильович</t>
  </si>
  <si>
    <t>ВПУ-17 (В-14) цех по выпечке хлебобулочных изделий</t>
  </si>
  <si>
    <t>ОМ-0003154</t>
  </si>
  <si>
    <t>Заборенко Володимир Володимирович</t>
  </si>
  <si>
    <t>ВПУ-17(В-14)кулинарный цех</t>
  </si>
  <si>
    <t>ОМ-0003153</t>
  </si>
  <si>
    <t xml:space="preserve">Тараканов Данило Володимирович </t>
  </si>
  <si>
    <t>(В-15)кондитерський цех</t>
  </si>
  <si>
    <t>(В-15)кулінарний цех</t>
  </si>
  <si>
    <t>(В-15)рибний відділ</t>
  </si>
  <si>
    <t>Кучугура (Буряк) Тетяна Миколаївна</t>
  </si>
  <si>
    <t>(В-15)розрахунково-касова зона</t>
  </si>
  <si>
    <t>ОМ-0005938</t>
  </si>
  <si>
    <t>Хмара Олена Володимирівна</t>
  </si>
  <si>
    <t>ОМ-0006456</t>
  </si>
  <si>
    <t>Квачова Наталья Володимирівна</t>
  </si>
  <si>
    <t>(В-15)сектор зони скоропорт</t>
  </si>
  <si>
    <t>ОМ-0005975</t>
  </si>
  <si>
    <t>Крохмаль Юлія Олегівна</t>
  </si>
  <si>
    <t>ОМ-0006263</t>
  </si>
  <si>
    <t>Суліма Вікторія Євгеніївна</t>
  </si>
  <si>
    <t>(В-15)сектор стелажної зони</t>
  </si>
  <si>
    <t>ОМ-0006174</t>
  </si>
  <si>
    <t>Харченко Інна Миколаївна</t>
  </si>
  <si>
    <t>ОМ-0006304</t>
  </si>
  <si>
    <t>Грекова Лілія Євгеніївна</t>
  </si>
  <si>
    <t>ОМ-0006300</t>
  </si>
  <si>
    <t>Мельник Ілона Олександрівна</t>
  </si>
  <si>
    <t>(В-15)цех з випічки хлібобулочних виробів</t>
  </si>
  <si>
    <t>(В-15)цех з переробки м'яса</t>
  </si>
  <si>
    <t>(В-16)відділ безпеки</t>
  </si>
  <si>
    <t>ОМ-0005950</t>
  </si>
  <si>
    <t>Зуєв Богдан Сергійович</t>
  </si>
  <si>
    <t>ОМ-0006013</t>
  </si>
  <si>
    <t>Рогова Євгенія Олександрівна</t>
  </si>
  <si>
    <t>(В-16)відділ гастрономії</t>
  </si>
  <si>
    <t>(В-16)відділ кондитерських виробів</t>
  </si>
  <si>
    <t>(В-16)відділ напоїв</t>
  </si>
  <si>
    <t>(В-16)відділ непродовольчих товарів</t>
  </si>
  <si>
    <t>(В-16)господарська частина</t>
  </si>
  <si>
    <t>(В-16)кондитерський цех</t>
  </si>
  <si>
    <t>ОМ-0005955</t>
  </si>
  <si>
    <t>Колеснік Наталія Володимирівна</t>
  </si>
  <si>
    <t>(В-16)кулінарний цех</t>
  </si>
  <si>
    <t>(В-16)молочний відділ</t>
  </si>
  <si>
    <t>(В-16)овочевий відділ</t>
  </si>
  <si>
    <t>ОМ-0006386</t>
  </si>
  <si>
    <t>Цупікова Маргарита Сергіївна</t>
  </si>
  <si>
    <t>(В-16)рибний відділ</t>
  </si>
  <si>
    <t>ОМ-0006107</t>
  </si>
  <si>
    <t>Калінін Олександр Миколайович</t>
  </si>
  <si>
    <t>(В-16)розрахунково-касова зона</t>
  </si>
  <si>
    <t>Карпенко (Погрібна) Ольга Сергіївна</t>
  </si>
  <si>
    <t>ОМ-0006011</t>
  </si>
  <si>
    <t>Гєроєва Аріна Вікторівна</t>
  </si>
  <si>
    <t>ОМ-0006012</t>
  </si>
  <si>
    <t>Васканова Анастасія Юріївна</t>
  </si>
  <si>
    <t>ОМ-0006111</t>
  </si>
  <si>
    <t>Якимцова Ірина Вікторівна</t>
  </si>
  <si>
    <t>ОМ-0006201</t>
  </si>
  <si>
    <t>Покотиленко Анна Юріївна</t>
  </si>
  <si>
    <t>ОМ-0006349</t>
  </si>
  <si>
    <t>Артамонова Анжела Валеріївна</t>
  </si>
  <si>
    <t>(В-16)сектор зони скоропорт</t>
  </si>
  <si>
    <t>(В-16)сектор зони фреш</t>
  </si>
  <si>
    <t>(В-16)сектор стелажної зони</t>
  </si>
  <si>
    <t>ОМ-0006423</t>
  </si>
  <si>
    <t>Леонтєв Дмитро Анатолійович</t>
  </si>
  <si>
    <t>(В-16)управління</t>
  </si>
  <si>
    <t>(В-16)цех з випічки хлібобулочних виробів</t>
  </si>
  <si>
    <t>ОМ-0006314</t>
  </si>
  <si>
    <t>Юрік Тетяна Іванівна</t>
  </si>
  <si>
    <t>(В-16)цех з переробки м'яса</t>
  </si>
  <si>
    <t>ОМ-0005952</t>
  </si>
  <si>
    <t>Демченко Лілія Станіславівна</t>
  </si>
  <si>
    <t>(В-46)розрахунково-касова зона</t>
  </si>
  <si>
    <t>(В-17)відділ безпеки</t>
  </si>
  <si>
    <t>ОМ-0006179</t>
  </si>
  <si>
    <t>Левчик Микола Михайлович</t>
  </si>
  <si>
    <t>(В-17)відділ гастрономії</t>
  </si>
  <si>
    <t>ОМ-0006351</t>
  </si>
  <si>
    <t>Карлова Олена Володимирівна</t>
  </si>
  <si>
    <t>(В-17)відділ кондитерських виробів</t>
  </si>
  <si>
    <t>ОМ-0006291</t>
  </si>
  <si>
    <t>Стріляєв Олександр Романович</t>
  </si>
  <si>
    <t>(В-17)відділ напоїв</t>
  </si>
  <si>
    <t>(В-17)відділ непродовольчих товарів</t>
  </si>
  <si>
    <t>(В-17)кулінарний цех</t>
  </si>
  <si>
    <t>ОМ-0006021</t>
  </si>
  <si>
    <t>Литвиненко Марина Олександрівна</t>
  </si>
  <si>
    <t>ОМ-0006090</t>
  </si>
  <si>
    <t>Волченко Альбіна Олександрівна</t>
  </si>
  <si>
    <t>ОМ-0006289</t>
  </si>
  <si>
    <t>Видайко Наталія Валеріївна</t>
  </si>
  <si>
    <t>ОМ-0006374</t>
  </si>
  <si>
    <t>Уколова Алла Григорівна</t>
  </si>
  <si>
    <t>(В-17)молочний відділ</t>
  </si>
  <si>
    <t>(В-17)овочевий відділ</t>
  </si>
  <si>
    <t>(В-17)рибний відділ</t>
  </si>
  <si>
    <t>ОМ-0005905</t>
  </si>
  <si>
    <t>Васілець Євгеній Олексійович</t>
  </si>
  <si>
    <t>(В-17)сектор зони скоропорт</t>
  </si>
  <si>
    <t>(В-17)сектор стелажної зони</t>
  </si>
  <si>
    <t>(В-17)управління</t>
  </si>
  <si>
    <t>(В-17)цех з випічки хлібобулочних виробів</t>
  </si>
  <si>
    <t>ОМ-0005897</t>
  </si>
  <si>
    <t>Дяченко Марина Анатоліївна</t>
  </si>
  <si>
    <t>(В-17)цех з переробки м'яса</t>
  </si>
  <si>
    <t>(В-35)кулінарний цех</t>
  </si>
  <si>
    <t>(В-50)розрахунково-касова зона</t>
  </si>
  <si>
    <t>(В-50)сектор стелажної зони</t>
  </si>
  <si>
    <t>ВПУ-17 (В-17) кулинарный цех</t>
  </si>
  <si>
    <t>ОМ-0003159</t>
  </si>
  <si>
    <t>Каплюченко Катерина Ігорівна</t>
  </si>
  <si>
    <t>ВПУ-17 (В-17) молочный отдел</t>
  </si>
  <si>
    <t>ОМ-0004657</t>
  </si>
  <si>
    <t>Валах Руслан Віталійович</t>
  </si>
  <si>
    <t>ВПУ-17(В-17)отдел кондитерских изделий</t>
  </si>
  <si>
    <t>ОМ-0003398</t>
  </si>
  <si>
    <t>Бескровна Ганна Юріївна</t>
  </si>
  <si>
    <t>(В-18)відділ безпеки</t>
  </si>
  <si>
    <t>(В-18)відділ гастрономії</t>
  </si>
  <si>
    <t>(В-18)відділ кондитерських виробів</t>
  </si>
  <si>
    <t>(В-18)відділ напоїв</t>
  </si>
  <si>
    <t>ОМ-0006385</t>
  </si>
  <si>
    <t>Костєвич Петро Андрійович</t>
  </si>
  <si>
    <t>(В-18)відділ непродовольчих товарів</t>
  </si>
  <si>
    <t>(В-18)кулінарний цех</t>
  </si>
  <si>
    <t>ОМ-0006446</t>
  </si>
  <si>
    <t>Єргієва Оксана Василівна</t>
  </si>
  <si>
    <t>(В-18)молочний відділ</t>
  </si>
  <si>
    <t>(В-18)овочевий відділ</t>
  </si>
  <si>
    <t>ОМ-0005974</t>
  </si>
  <si>
    <t>Шумик Вікторія Віталіївна</t>
  </si>
  <si>
    <t>(В-18)рибний відділ</t>
  </si>
  <si>
    <t>ОМ-0005936</t>
  </si>
  <si>
    <t>Курьян Ольга Георгіївна</t>
  </si>
  <si>
    <t>(В-18)розрахунково-касова зона</t>
  </si>
  <si>
    <t>ОМ-0006321</t>
  </si>
  <si>
    <t>Жантован Єлизавета Іванівна</t>
  </si>
  <si>
    <t>ОМ-0006405</t>
  </si>
  <si>
    <t>Мусієнко Алла Миколаївна</t>
  </si>
  <si>
    <t>(В-18)сектор зони скоропорт</t>
  </si>
  <si>
    <t>(В-18)сектор зони фреш</t>
  </si>
  <si>
    <t>(В-18)сектор стелажної зони</t>
  </si>
  <si>
    <t>ОМ-0006339</t>
  </si>
  <si>
    <t>Головацький Олександр Вікторович</t>
  </si>
  <si>
    <t>(В-18)цех з випічки хлібобулочних виробів</t>
  </si>
  <si>
    <t>(В-18)цех з переробки м'яса</t>
  </si>
  <si>
    <t>(В-19)розрахунково-касова зона</t>
  </si>
  <si>
    <t>(В-19)сектор зони скоропорт</t>
  </si>
  <si>
    <t>(В-19)сектор стелажної зони</t>
  </si>
  <si>
    <t>ОМ-0006037</t>
  </si>
  <si>
    <t>Гала Тетяна Володимирівна</t>
  </si>
  <si>
    <t>(В-19)управління</t>
  </si>
  <si>
    <t>(В-19)цех з переробки м'яса</t>
  </si>
  <si>
    <t>(В-20)кулінарний цех</t>
  </si>
  <si>
    <t>(В-20)рибний відділ</t>
  </si>
  <si>
    <t>(В-20)розрахунково-касова зона</t>
  </si>
  <si>
    <t>ОМ-0005931</t>
  </si>
  <si>
    <t>Калініченко Дарія Олександрівна</t>
  </si>
  <si>
    <t>ОМ-0006225</t>
  </si>
  <si>
    <t>Вовк Альона Сергіївна</t>
  </si>
  <si>
    <t>ОМ-0006491</t>
  </si>
  <si>
    <t>Ус Олена Миколаївна</t>
  </si>
  <si>
    <t>(В-20)сектор зони скоропорт</t>
  </si>
  <si>
    <t>ОМ-0006388</t>
  </si>
  <si>
    <t>Міхальцова Олена Олегівна</t>
  </si>
  <si>
    <t>ОМ-0006487</t>
  </si>
  <si>
    <t>Медянік Антон Ігорович</t>
  </si>
  <si>
    <t>(В-20)сектор стелажної зони</t>
  </si>
  <si>
    <t>ОМ-0006081</t>
  </si>
  <si>
    <t>Ляшко Тетяна Леонідівна</t>
  </si>
  <si>
    <t>ОМ-0006444</t>
  </si>
  <si>
    <t>Пешехонова Світлана Станіславівна</t>
  </si>
  <si>
    <t>(В-20)управління</t>
  </si>
  <si>
    <t>(В-20)цех з випічки хлібобулочних виробів</t>
  </si>
  <si>
    <t>(В-20)цех з переробки м'яса</t>
  </si>
  <si>
    <t>(В-21)кулінарний цех</t>
  </si>
  <si>
    <t>(В-21)розрахунково-касова зона</t>
  </si>
  <si>
    <t>ОМ-0006082</t>
  </si>
  <si>
    <t>Чекаліна Світлана Сергіївна</t>
  </si>
  <si>
    <t>ОМ-0006050</t>
  </si>
  <si>
    <t>Кравцов Євгеній Вікторович</t>
  </si>
  <si>
    <t>(В-21)торговий зал</t>
  </si>
  <si>
    <t>(В-21)управління</t>
  </si>
  <si>
    <t>(В-21)цех з випічки хлібобулочних виробів</t>
  </si>
  <si>
    <t>(В-21)цех з переробки м'яса</t>
  </si>
  <si>
    <t>(В-22)господарська частина</t>
  </si>
  <si>
    <t>ОМ-0006117</t>
  </si>
  <si>
    <t>Радченко Людмила Василівна</t>
  </si>
  <si>
    <t>(В-22)розрахунково-касова зона</t>
  </si>
  <si>
    <t>ОМ-0005933</t>
  </si>
  <si>
    <t>Коваленко Тетяна Андріївна</t>
  </si>
  <si>
    <t>ОМ-0006215</t>
  </si>
  <si>
    <t>ОМ-0006236</t>
  </si>
  <si>
    <t>Андреєва Неля Іванівна</t>
  </si>
  <si>
    <t>ОМ-0006333</t>
  </si>
  <si>
    <t>Островська Софія Юхимівна</t>
  </si>
  <si>
    <t>(В-22)торговий зал</t>
  </si>
  <si>
    <t>ОМ-0005869</t>
  </si>
  <si>
    <t>Радченко Олена Іванівна</t>
  </si>
  <si>
    <t>(В-22)управління</t>
  </si>
  <si>
    <t>(В-22)цех з випічки хлібобулочних виробів</t>
  </si>
  <si>
    <t>ОМ-0006407</t>
  </si>
  <si>
    <t>Гішян Сєвак Самвелович</t>
  </si>
  <si>
    <t>(В-36)цех з випічки хлібобулочних виробів</t>
  </si>
  <si>
    <t>(В-23)кулінарний цех</t>
  </si>
  <si>
    <t>(В-23)розрахунково-касова зона</t>
  </si>
  <si>
    <t>(В-23)сектор зони скоропорт</t>
  </si>
  <si>
    <t>(В-23)сектор стелажної зони</t>
  </si>
  <si>
    <t>ОМ-0006122</t>
  </si>
  <si>
    <t>Заєць Володимир Миколайович</t>
  </si>
  <si>
    <t>ОМ-0006202</t>
  </si>
  <si>
    <t>Помазаєва Інна Максимівна</t>
  </si>
  <si>
    <t>(В-23)управління</t>
  </si>
  <si>
    <t>(В-23)цех з випічки хлібобулочних виробів</t>
  </si>
  <si>
    <t>(В-23)цех з переробки м'яса</t>
  </si>
  <si>
    <t>(В-24)господарська частина</t>
  </si>
  <si>
    <t>(В-24)розрахунково-касова зона</t>
  </si>
  <si>
    <t>ОМ-0006299</t>
  </si>
  <si>
    <t>Нестерчук Оксана Онуфріївна</t>
  </si>
  <si>
    <t>(В-24)торговий зал</t>
  </si>
  <si>
    <t>(В-24)управління</t>
  </si>
  <si>
    <t>(В-24)цех з випічки хлібобулочних виробів</t>
  </si>
  <si>
    <t>(В-33)управління</t>
  </si>
  <si>
    <t>(В-25)господарська частина</t>
  </si>
  <si>
    <t>(В-25)кулінарний цех</t>
  </si>
  <si>
    <t>(В-25)розрахунково-касова зона</t>
  </si>
  <si>
    <t>(В-25)торговий зал</t>
  </si>
  <si>
    <t>ОМ-0005951</t>
  </si>
  <si>
    <t>Мельник Ксенія Петрівна</t>
  </si>
  <si>
    <t>(В-25)управління</t>
  </si>
  <si>
    <t>(В-25)цех з випічки хлібобулочних виробів</t>
  </si>
  <si>
    <t>ОМ-0006067</t>
  </si>
  <si>
    <t>Гуцало Олена Леонтіївна</t>
  </si>
  <si>
    <t>(В-26)розрахунково-касова зона</t>
  </si>
  <si>
    <t>ОМ-0006347</t>
  </si>
  <si>
    <t>Апостолова Ганна Альбертівна</t>
  </si>
  <si>
    <t>(В-26)сектор зони скоропорт</t>
  </si>
  <si>
    <t>ОМ-0006206</t>
  </si>
  <si>
    <t>Пащенко Оксана Миколаївна</t>
  </si>
  <si>
    <t>ОМ-0006366</t>
  </si>
  <si>
    <t>Косенко Катерина Антонівна</t>
  </si>
  <si>
    <t>(В-26)сектор стелажної зони</t>
  </si>
  <si>
    <t>ОМ-0006152</t>
  </si>
  <si>
    <t>Васькевич Сергій Володимирович</t>
  </si>
  <si>
    <t>(В-26)управління</t>
  </si>
  <si>
    <t>(В-26)цех з випічки хлібобулочних виробів</t>
  </si>
  <si>
    <t>(В-26)цех з переробки м'яса</t>
  </si>
  <si>
    <t>(В-27)відділ гастрономії</t>
  </si>
  <si>
    <t>(В-27)відділ кондитерських виробів</t>
  </si>
  <si>
    <t>ОМ-0006269</t>
  </si>
  <si>
    <t>Шаповалюк Юлія Олександрівна</t>
  </si>
  <si>
    <t>(В-27)відділ напоїв</t>
  </si>
  <si>
    <t>ОМ-0006365</t>
  </si>
  <si>
    <t>Пінчук Сергій Олегович</t>
  </si>
  <si>
    <t>(В-27)відділ непродовольчих товарів</t>
  </si>
  <si>
    <t>(В-27)кулінарний цех</t>
  </si>
  <si>
    <t>ОМ-0006053</t>
  </si>
  <si>
    <t>Воробйова Анна Сергіївна</t>
  </si>
  <si>
    <t>(В-27)молочний відділ</t>
  </si>
  <si>
    <t>(В-27)овочевий відділ</t>
  </si>
  <si>
    <t>(В-27)розрахунково-касова зона</t>
  </si>
  <si>
    <t>ОМ-0005880</t>
  </si>
  <si>
    <t>Рибалка Оксана Олександрівна</t>
  </si>
  <si>
    <t>ОМ-0006205</t>
  </si>
  <si>
    <t>Козинець Карина Леонідівна</t>
  </si>
  <si>
    <t>(В-27)сектор зони скоропорт</t>
  </si>
  <si>
    <t>(В-27)сектор зони фреш</t>
  </si>
  <si>
    <t>(В-27)сектор стелажної зони</t>
  </si>
  <si>
    <t>ОМ-0005959</t>
  </si>
  <si>
    <t>Куралесін Антон Сергійович</t>
  </si>
  <si>
    <t>(В-27)управління</t>
  </si>
  <si>
    <t>(В-27)цех з випічки хлібобулочних виробів</t>
  </si>
  <si>
    <t>ОМ-0006177</t>
  </si>
  <si>
    <t>Ричагова Тетяна Василівна</t>
  </si>
  <si>
    <t>(В-27)цех з переробки м'яса</t>
  </si>
  <si>
    <t>ВПУ-17 (В-27) кулинарный цех</t>
  </si>
  <si>
    <t>ОМ-0003072</t>
  </si>
  <si>
    <t>Колпакова Анна Іванівна</t>
  </si>
  <si>
    <t>(В-28)кулінарний цех</t>
  </si>
  <si>
    <t>ОМ-0006297</t>
  </si>
  <si>
    <t>Долженко Світлана Іванівна</t>
  </si>
  <si>
    <t>ОМ-0006429</t>
  </si>
  <si>
    <t>Козаченко Руслан Миколайович</t>
  </si>
  <si>
    <t>(В-28)розрахунково-касова зона</t>
  </si>
  <si>
    <t>ОМ-0006175</t>
  </si>
  <si>
    <t>Мокроусова Ліза Сергіївна</t>
  </si>
  <si>
    <t>ОМ-0006317</t>
  </si>
  <si>
    <t>Субота Аліна Володимирівна</t>
  </si>
  <si>
    <t>(В-28)сектор зони скоропорт</t>
  </si>
  <si>
    <t>(В-28)сектор стелажної зони</t>
  </si>
  <si>
    <t>ОМ-0006044</t>
  </si>
  <si>
    <t>Панченко Юлія Федорівна</t>
  </si>
  <si>
    <t>ОМ-0006238</t>
  </si>
  <si>
    <t>Подшивалова Любов Анатоліївна</t>
  </si>
  <si>
    <t>(В-28)управління</t>
  </si>
  <si>
    <t>(В-28)цех з випічки хлібобулочних виробів</t>
  </si>
  <si>
    <t>(В-28)цех з переробки м'яса</t>
  </si>
  <si>
    <t>(В-29)кулінарний цех</t>
  </si>
  <si>
    <t>ОМ-0006113</t>
  </si>
  <si>
    <t>Переверзєва Ірина Борисівна</t>
  </si>
  <si>
    <t>ОМ-0006264</t>
  </si>
  <si>
    <t>Бабенко Катерина Євгеніївна</t>
  </si>
  <si>
    <t>(В-29)розрахунково-касова зона</t>
  </si>
  <si>
    <t>ОМ-0006140</t>
  </si>
  <si>
    <t>Ващенко Наталія Вікторівна</t>
  </si>
  <si>
    <t>(В-29)сектор зони скоропорт</t>
  </si>
  <si>
    <t>ОМ-0006441</t>
  </si>
  <si>
    <t>Беспалов Сергій Сергійович</t>
  </si>
  <si>
    <t>(В-29)управління</t>
  </si>
  <si>
    <t>(В-29)цех з випічки хлібобулочних виробів</t>
  </si>
  <si>
    <t>(В-29)цех з переробки м'яса</t>
  </si>
  <si>
    <t>ОМ-0005884</t>
  </si>
  <si>
    <t>Сліпченко Дмитро Володимирович</t>
  </si>
  <si>
    <t>(В-30)кулінарний цех</t>
  </si>
  <si>
    <t>(В-30)розрахунково-касова зона</t>
  </si>
  <si>
    <t>ОМ-0006010</t>
  </si>
  <si>
    <t>ОМ-0006078</t>
  </si>
  <si>
    <t>Сахарук Ірина Леонідівна</t>
  </si>
  <si>
    <t>ОМ-0006085</t>
  </si>
  <si>
    <t>Вартапетова Лілія Арсенівна</t>
  </si>
  <si>
    <t>(В-30)торговий зал</t>
  </si>
  <si>
    <t>ОМ-0006224</t>
  </si>
  <si>
    <t>Устьянцева Тетяна Сергіївна</t>
  </si>
  <si>
    <t>ОМ-0006340</t>
  </si>
  <si>
    <t>Латковська Тетяна Юріївна</t>
  </si>
  <si>
    <t>(В-30)управління</t>
  </si>
  <si>
    <t>(В-30)цех з випічки хлібобулочних виробів</t>
  </si>
  <si>
    <t>(В-30)цех з переробки м'яса</t>
  </si>
  <si>
    <t>(В-31)господарська частина</t>
  </si>
  <si>
    <t>ОМ-0006052</t>
  </si>
  <si>
    <t>Епік Зінаїда Петрівна</t>
  </si>
  <si>
    <t>(В-31)розрахунково-касова зона</t>
  </si>
  <si>
    <t>(В-31)торговий зал</t>
  </si>
  <si>
    <t>(В-31)управління</t>
  </si>
  <si>
    <t>ОМ-0006222</t>
  </si>
  <si>
    <t>Сусла Олександр Олександрович</t>
  </si>
  <si>
    <t>(В-31)цех з випічки хлібобулочних виробів</t>
  </si>
  <si>
    <t>(В-32)відділ безпеки</t>
  </si>
  <si>
    <t>(В-32)кулінарний цех</t>
  </si>
  <si>
    <t>ОМ-0006389</t>
  </si>
  <si>
    <t>Воронова Надія Юріївна</t>
  </si>
  <si>
    <t>ОМ-0006433</t>
  </si>
  <si>
    <t>Мілєйко Наталія Анатоліївна</t>
  </si>
  <si>
    <t>(В-32)розрахунково-касова зона</t>
  </si>
  <si>
    <t>ОМ-0006392</t>
  </si>
  <si>
    <t>Морозова Олена Вікторівна</t>
  </si>
  <si>
    <t>(В-32)сектор зони скоропорт</t>
  </si>
  <si>
    <t>ОМ-0006030</t>
  </si>
  <si>
    <t>Склярук Іван Іванович</t>
  </si>
  <si>
    <t>(В-32)сектор зони фреш</t>
  </si>
  <si>
    <t>(В-32)сектор стелажної зони</t>
  </si>
  <si>
    <t>ОМ-0005883</t>
  </si>
  <si>
    <t>Кирилова Антоніна Вадимівна</t>
  </si>
  <si>
    <t>ОМ-0005921</t>
  </si>
  <si>
    <t>Олійник Ганна Вікторівна</t>
  </si>
  <si>
    <t>ОМ-0005945</t>
  </si>
  <si>
    <t>Яцев Юрій Юрійович</t>
  </si>
  <si>
    <t>ОМ-0006100</t>
  </si>
  <si>
    <t>Бушуєва Тетяна Анатоліївна</t>
  </si>
  <si>
    <t>ОМ-0006281</t>
  </si>
  <si>
    <t>Соломка Альона Василівна</t>
  </si>
  <si>
    <t>(В-32)управління</t>
  </si>
  <si>
    <t>(В-32)цех з випічки хлібобулочних виробів</t>
  </si>
  <si>
    <t>(В-32)цех з переробки м'яса</t>
  </si>
  <si>
    <t>(В-53)розрахунково-касова зона</t>
  </si>
  <si>
    <t>ОМ-0006412</t>
  </si>
  <si>
    <t>Євсюк Наталя Григорівна</t>
  </si>
  <si>
    <t>ОМ-0006450</t>
  </si>
  <si>
    <t>Доценко Олена Олександрівна</t>
  </si>
  <si>
    <t>(В-53)сектор зони скоропорт</t>
  </si>
  <si>
    <t>ОМ-0006165</t>
  </si>
  <si>
    <t>Губенко Ганна Миколаївна</t>
  </si>
  <si>
    <t>(В-53)сектор стелажної зони</t>
  </si>
  <si>
    <t>(В-33)господарська частина</t>
  </si>
  <si>
    <t>(В-33)розрахунково-касова зона</t>
  </si>
  <si>
    <t>ОМ-0006141</t>
  </si>
  <si>
    <t>Семененко В`ячеслав Вікторович</t>
  </si>
  <si>
    <t>(В-33)торговий зал</t>
  </si>
  <si>
    <t>ОМ-0005859</t>
  </si>
  <si>
    <t>Щербина Юлія Владиславівна</t>
  </si>
  <si>
    <t>ОМ-0006005</t>
  </si>
  <si>
    <t>Панченко Таїса Іванівна</t>
  </si>
  <si>
    <t>(В-34)господарська частина</t>
  </si>
  <si>
    <t>(В-34)розрахунково-касова зона</t>
  </si>
  <si>
    <t>ОМ-0005934</t>
  </si>
  <si>
    <t>Михайлюк Наталія Борисівна</t>
  </si>
  <si>
    <t>ОМ-0006034</t>
  </si>
  <si>
    <t>Барчук Марина Миколаївна</t>
  </si>
  <si>
    <t>(В-34)торговий зал</t>
  </si>
  <si>
    <t>(В-34)управління</t>
  </si>
  <si>
    <t>(В-34)цех з випічки хлібобулочних виробів</t>
  </si>
  <si>
    <t>(В-35)відділ безпеки</t>
  </si>
  <si>
    <t>(В-35)відділ гастрономії</t>
  </si>
  <si>
    <t>ОМ-0006308</t>
  </si>
  <si>
    <t>Яценко Олена Богданівна</t>
  </si>
  <si>
    <t>(В-35)відділ кондитерських виробів</t>
  </si>
  <si>
    <t>ОМ-0005922</t>
  </si>
  <si>
    <t>Боровкова Наталія Анатоліївна</t>
  </si>
  <si>
    <t>(В-35)відділ напоїв</t>
  </si>
  <si>
    <t>(В-35)молочний відділ</t>
  </si>
  <si>
    <t>(В-35)овочевий відділ</t>
  </si>
  <si>
    <t>(В-35)рибний відділ</t>
  </si>
  <si>
    <t>ОМ-0006200</t>
  </si>
  <si>
    <t>Книшенко Юрій Вікторович</t>
  </si>
  <si>
    <t>(В-35)розрахунково-касова зона</t>
  </si>
  <si>
    <t>ОМ-0005925</t>
  </si>
  <si>
    <t>Барабаш Сергій Олександрович</t>
  </si>
  <si>
    <t>ОМ-0006028</t>
  </si>
  <si>
    <t>Шуплякова Світлана Володимирівна</t>
  </si>
  <si>
    <t>ОМ-0006096</t>
  </si>
  <si>
    <t>Штиба Дмитро Віталійович</t>
  </si>
  <si>
    <t>(В-35)сектор зони скоропорт</t>
  </si>
  <si>
    <t>(В-35)сектор стелажної зони</t>
  </si>
  <si>
    <t>(В-35)управління</t>
  </si>
  <si>
    <t>(В-35)цех з випічки хлібобулочних виробів</t>
  </si>
  <si>
    <t>ВПУ-17 (В-35) рыбный отдел</t>
  </si>
  <si>
    <t>ОМ-0003281</t>
  </si>
  <si>
    <t>Наконечна Леся Віталіївна</t>
  </si>
  <si>
    <t>ВПУ-17(В-35)кулинарный цех</t>
  </si>
  <si>
    <t>ОМ-0003073</t>
  </si>
  <si>
    <t>Білявська Світлана Андріївна</t>
  </si>
  <si>
    <t>ОМ-0003074</t>
  </si>
  <si>
    <t>Омельчук Станіслав Миколайович</t>
  </si>
  <si>
    <t>ОМ-0003151</t>
  </si>
  <si>
    <t>Литвиненко Кирило Олексійович</t>
  </si>
  <si>
    <t>ВПУ-17(В-35)отдел кондитерских изделий</t>
  </si>
  <si>
    <t>ОМ-0004646</t>
  </si>
  <si>
    <t>Норенко Світлана Ігорівна</t>
  </si>
  <si>
    <t>(В-36)господарська частина</t>
  </si>
  <si>
    <t>ОМ-0006180</t>
  </si>
  <si>
    <t>Бакун Тетяна Леонідівна</t>
  </si>
  <si>
    <t>(В-36)кулінарний цех</t>
  </si>
  <si>
    <t>ОМ-0005954</t>
  </si>
  <si>
    <t>Горовенко Тетяна Олександрівна</t>
  </si>
  <si>
    <t>(В-36)розрахунково-касова зона</t>
  </si>
  <si>
    <t>ОМ-0006282</t>
  </si>
  <si>
    <t>Тімофєєва Катерина Ігорівна</t>
  </si>
  <si>
    <t>ОМ-0006313</t>
  </si>
  <si>
    <t>Цабій Володимир Миколайович</t>
  </si>
  <si>
    <t>(В-36)торговий зал</t>
  </si>
  <si>
    <t>ОМ-0005854</t>
  </si>
  <si>
    <t>Муха Любов Олексіївна</t>
  </si>
  <si>
    <t>(В-36)управління</t>
  </si>
  <si>
    <t>(В-37)розрахунково-касова зона</t>
  </si>
  <si>
    <t>(В-43)розрахунково-касова зона</t>
  </si>
  <si>
    <t>(В-37)господарська частина</t>
  </si>
  <si>
    <t>ОМ-0006324</t>
  </si>
  <si>
    <t>Смірнова Любов Іванівна</t>
  </si>
  <si>
    <t>ОМ-0006285</t>
  </si>
  <si>
    <t>Коваленко Ганна Юріївна</t>
  </si>
  <si>
    <t>ОМ-0006451</t>
  </si>
  <si>
    <t>Жупило Олена Вікторівна</t>
  </si>
  <si>
    <t>ОМ-0006284</t>
  </si>
  <si>
    <t>Худоман Давид Миколайович</t>
  </si>
  <si>
    <t>(В-37)торговий зал</t>
  </si>
  <si>
    <t>(В-37)управління</t>
  </si>
  <si>
    <t>(В-37)цех з випічки хлібобулочних виробів</t>
  </si>
  <si>
    <t>(В-38)кулінарний цех</t>
  </si>
  <si>
    <t>ОМ-0006182</t>
  </si>
  <si>
    <t>Міхайліна Олександра Віталіївна</t>
  </si>
  <si>
    <t>(В-38)розрахунково-касова зона</t>
  </si>
  <si>
    <t>(В-38)сектор зони скоропорт</t>
  </si>
  <si>
    <t>ОМ-0006149</t>
  </si>
  <si>
    <t>Кравченко Альона Олександрівна</t>
  </si>
  <si>
    <t>(В-38)сектор стелажної зони</t>
  </si>
  <si>
    <t>(В-38)управління</t>
  </si>
  <si>
    <t>(В-38)цех з випічки хлібобулочних виробів</t>
  </si>
  <si>
    <t>(В-38)цех з переробки м'яса</t>
  </si>
  <si>
    <t>(В-39)відділ безпеки</t>
  </si>
  <si>
    <t>ОМ-0006064</t>
  </si>
  <si>
    <t>Ротченков Геннадій Сергійович</t>
  </si>
  <si>
    <t>ОМ-0006428</t>
  </si>
  <si>
    <t>Онікс Станіслав Георгійович</t>
  </si>
  <si>
    <t>(В-39)відділ гастрономії</t>
  </si>
  <si>
    <t>(В-39)відділ кондитерських виробів</t>
  </si>
  <si>
    <t>(В-39)відділ напоїв</t>
  </si>
  <si>
    <t>(В-39)відділ непродовольчих товарів</t>
  </si>
  <si>
    <t>(В-39)кондитерський цех</t>
  </si>
  <si>
    <t>(В-39)кулінарний цех</t>
  </si>
  <si>
    <t>(В-39)молочний відділ</t>
  </si>
  <si>
    <t>(В-39)овочевий відділ</t>
  </si>
  <si>
    <t>ОМ-0005910</t>
  </si>
  <si>
    <t>Прибилова Ірина Володимирівна</t>
  </si>
  <si>
    <t>(В-39)рибний відділ</t>
  </si>
  <si>
    <t>(В-39)розрахунково-касова зона</t>
  </si>
  <si>
    <t>ОМ-0005999</t>
  </si>
  <si>
    <t>Жарко Ірина Михайлівна</t>
  </si>
  <si>
    <t>ОМ-0006292</t>
  </si>
  <si>
    <t>Філімонова Жанна Петрівна</t>
  </si>
  <si>
    <t>ОМ-0006307</t>
  </si>
  <si>
    <t>ЮРЧЕНКО ВІТАЛІЙ ВАЛЕНТИНОВИЧ</t>
  </si>
  <si>
    <t>ОМ-0006403</t>
  </si>
  <si>
    <t>Шаповалова Людмила Станіславівна</t>
  </si>
  <si>
    <t>(В-39)сектор зони скоропорт</t>
  </si>
  <si>
    <t>(В-39)сектор зони фреш</t>
  </si>
  <si>
    <t>(В-39)сектор стелажної зони</t>
  </si>
  <si>
    <t>(В-39)управління</t>
  </si>
  <si>
    <t>(В-39)цех з випічки хлібобулочних виробів</t>
  </si>
  <si>
    <t>(В-40)відділ безпеки</t>
  </si>
  <si>
    <t>ОМ-0006372</t>
  </si>
  <si>
    <t>Мальков Андрій Олексійович</t>
  </si>
  <si>
    <t>(В-40)відділ гастрономії</t>
  </si>
  <si>
    <t>ОМ-0005849</t>
  </si>
  <si>
    <t>Глянцева Анна Владиславівна</t>
  </si>
  <si>
    <t>(В-40)відділ кондитерських виробів</t>
  </si>
  <si>
    <t>(В-40)відділ напоїв</t>
  </si>
  <si>
    <t>(В-40)відділ непродовольчих товарів</t>
  </si>
  <si>
    <t>ОМ-0005845</t>
  </si>
  <si>
    <t>Снєжковська Єлизавета Вікторівна</t>
  </si>
  <si>
    <t>(В-40)кондитерський цех</t>
  </si>
  <si>
    <t>ОМ-0006326</t>
  </si>
  <si>
    <t>Соколов Олексій Геннадійович</t>
  </si>
  <si>
    <t>(В-40)кулінарний цех</t>
  </si>
  <si>
    <t>(В-40)овочевий відділ</t>
  </si>
  <si>
    <t>ОМ-0005867</t>
  </si>
  <si>
    <t>Соколова Вікторія Олександрівна</t>
  </si>
  <si>
    <t>(В-40)рибний відділ</t>
  </si>
  <si>
    <t>(В-40)розрахунково-касова зона</t>
  </si>
  <si>
    <t>ОМ-0006087</t>
  </si>
  <si>
    <t>Колосов Володимир Дмитрович</t>
  </si>
  <si>
    <t>(В-40)сектор зони скоропорт</t>
  </si>
  <si>
    <t>(В-40)сектор зони фреш</t>
  </si>
  <si>
    <t>(В-40)сектор стелажної зони</t>
  </si>
  <si>
    <t>ОМ-0005874</t>
  </si>
  <si>
    <t>Сидоренко Олександр Вікторович</t>
  </si>
  <si>
    <t>(В-40)управління</t>
  </si>
  <si>
    <t>(В-40)цех з випічки хлібобулочних виробів</t>
  </si>
  <si>
    <t>(В-40)цех з переробки м'яса</t>
  </si>
  <si>
    <t>(В-41)кулінарний цех</t>
  </si>
  <si>
    <t>ОМ-0006359</t>
  </si>
  <si>
    <t>Кащеєва Вікторія Сергіївна</t>
  </si>
  <si>
    <t>ОМ-0006415</t>
  </si>
  <si>
    <t>Мирончук Валентина Валеріївна</t>
  </si>
  <si>
    <t>(В-41)розрахунково-касова зона</t>
  </si>
  <si>
    <t>Бєляєва Жанна Олегівна</t>
  </si>
  <si>
    <t>ОМ-0006315</t>
  </si>
  <si>
    <t>Репешко Наталія Миколаївна</t>
  </si>
  <si>
    <t>ОМ-0006437</t>
  </si>
  <si>
    <t>Бондаренко Ганна Валеріївна</t>
  </si>
  <si>
    <t>ОМ-0006478</t>
  </si>
  <si>
    <t>Богуславський Антон Володимирович</t>
  </si>
  <si>
    <t>(В-41)сектор стелажної зони</t>
  </si>
  <si>
    <t>ОМ-0006191</t>
  </si>
  <si>
    <t>Керімов Рафаель Муршудович</t>
  </si>
  <si>
    <t>(В-41)цех з випічки хлібобулочних виробів</t>
  </si>
  <si>
    <t>(В-41)цех з переробки м'яса</t>
  </si>
  <si>
    <t>ОМ-0006118</t>
  </si>
  <si>
    <t>Зайцев Дмитро Вячеславович</t>
  </si>
  <si>
    <t>(В-42)кулінарний цех</t>
  </si>
  <si>
    <t>(В-42)розрахунково-касова зона</t>
  </si>
  <si>
    <t>ОМ-0006273</t>
  </si>
  <si>
    <t>Чурсін Владіслав Вікторович</t>
  </si>
  <si>
    <t>ОМ-0006431</t>
  </si>
  <si>
    <t>Клименко Олександр Іванович</t>
  </si>
  <si>
    <t>(В-42)торговий зал</t>
  </si>
  <si>
    <t>ОМ-0006031</t>
  </si>
  <si>
    <t>Береш Світлана В`ячеславівна</t>
  </si>
  <si>
    <t>(В-42)управління</t>
  </si>
  <si>
    <t>(В-42)цех з випічки хлібобулочних виробів</t>
  </si>
  <si>
    <t>(В-43)кулінарний цех</t>
  </si>
  <si>
    <t>ОМ-0005984</t>
  </si>
  <si>
    <t>Рештей Марина Юріївна</t>
  </si>
  <si>
    <t>(В-43)торговий зал</t>
  </si>
  <si>
    <t>(В-43)управління</t>
  </si>
  <si>
    <t>(В-43)цех з випічки хлібобулочних виробів</t>
  </si>
  <si>
    <t>(В-44)відділ безпеки</t>
  </si>
  <si>
    <t>ОМ-0006454</t>
  </si>
  <si>
    <t>Ситник Іван Сергійович</t>
  </si>
  <si>
    <t>(В-44)кулінарний цех</t>
  </si>
  <si>
    <t>(В-44)розрахунково-касова зона</t>
  </si>
  <si>
    <t>ОМ-0006041</t>
  </si>
  <si>
    <t>Нестеренко Маргарита Володимирівна</t>
  </si>
  <si>
    <t>ОМ-0006046</t>
  </si>
  <si>
    <t>Тичинська Тетяна Миколаївна</t>
  </si>
  <si>
    <t>ОМ-0006075</t>
  </si>
  <si>
    <t>Грабчак Анастасія Андріївна</t>
  </si>
  <si>
    <t>(В-44)сектор зони скоропорт</t>
  </si>
  <si>
    <t>ОМ-0006194</t>
  </si>
  <si>
    <t>Степанищева Тетяна Володимирівна</t>
  </si>
  <si>
    <t>ОМ-0006208</t>
  </si>
  <si>
    <t>Панасюк Юлія Олександрівна</t>
  </si>
  <si>
    <t>(В-44)сектор стелажної зони</t>
  </si>
  <si>
    <t>ОМ-0005916</t>
  </si>
  <si>
    <t>Карпухін Олег Вячеславович</t>
  </si>
  <si>
    <t>(В-44)управління</t>
  </si>
  <si>
    <t>(В-44)цех з випічки хлібобулочних виробів</t>
  </si>
  <si>
    <t>(В-44)цех з переробки м'яса</t>
  </si>
  <si>
    <t>ОМ-0006435</t>
  </si>
  <si>
    <t>Денисова Світлана Вікторівна</t>
  </si>
  <si>
    <t>(В-45)відділ безпеки</t>
  </si>
  <si>
    <t>(В-45)відділ гастрономії</t>
  </si>
  <si>
    <t>(В-45)відділ кондитерських виробів</t>
  </si>
  <si>
    <t>ОМ-0006129</t>
  </si>
  <si>
    <t>Ступак Світлана Миколаївна</t>
  </si>
  <si>
    <t>(В-45)відділ напоїв</t>
  </si>
  <si>
    <t>(В-45)відділ непродовольчих товарів</t>
  </si>
  <si>
    <t>(В-45)кулінарний цех</t>
  </si>
  <si>
    <t>ОМ-0006150</t>
  </si>
  <si>
    <t>Хведелідзе Екатерине Гізоївна</t>
  </si>
  <si>
    <t>ОМ-0006195</t>
  </si>
  <si>
    <t>Анхімова Валентина Володимирівна</t>
  </si>
  <si>
    <t>(В-45)молочний відділ</t>
  </si>
  <si>
    <t>(В-45)овочевий відділ</t>
  </si>
  <si>
    <t>ОМ-0006148</t>
  </si>
  <si>
    <t>Шапочка Сергій Володимирович</t>
  </si>
  <si>
    <t>ОМ-0006170</t>
  </si>
  <si>
    <t>Гавриленко Світлана Олександрівна</t>
  </si>
  <si>
    <t>(В-45)рибний відділ</t>
  </si>
  <si>
    <t>(В-45)розрахунково-касова зона</t>
  </si>
  <si>
    <t>ОМ-0006169</t>
  </si>
  <si>
    <t>Кравченко Ірина Олександрівна</t>
  </si>
  <si>
    <t>ОМ-0006485</t>
  </si>
  <si>
    <t>Голтвенко Олеся Андріївна</t>
  </si>
  <si>
    <t>(В-45)сектор зони скоропорт</t>
  </si>
  <si>
    <t>(В-45)сектор стелажної зони</t>
  </si>
  <si>
    <t>ОМ-0006132</t>
  </si>
  <si>
    <t>Мужаровський Олексій Юрійович</t>
  </si>
  <si>
    <t>ОМ-0006381</t>
  </si>
  <si>
    <t>(В-45)управління</t>
  </si>
  <si>
    <t>(В-45)цех з випічки хлібобулочних виробів</t>
  </si>
  <si>
    <t>(В-45)цех з переробки м'яса</t>
  </si>
  <si>
    <t>(В-51)овочевий відділ</t>
  </si>
  <si>
    <t>(В-46)відділ безпеки</t>
  </si>
  <si>
    <t>ОМ-0006442</t>
  </si>
  <si>
    <t>Журавель Микола Олександрович</t>
  </si>
  <si>
    <t>(В-46)відділ гастрономії</t>
  </si>
  <si>
    <t>ОМ-0005927</t>
  </si>
  <si>
    <t>Шереметьєва Наталія Юріївна</t>
  </si>
  <si>
    <t>ОМ-0005957</t>
  </si>
  <si>
    <t>Неумивако Валентина Миколаївна</t>
  </si>
  <si>
    <t>(В-46)відділ кондитерських виробів</t>
  </si>
  <si>
    <t>(В-46)відділ напоїв</t>
  </si>
  <si>
    <t>(В-46)відділ непродовольчих товарів</t>
  </si>
  <si>
    <t>(В-46)кондитерський цех</t>
  </si>
  <si>
    <t>(В-46)котельня</t>
  </si>
  <si>
    <t>(В-46)кулінарний цех</t>
  </si>
  <si>
    <t>ОМ-0006421</t>
  </si>
  <si>
    <t>Левченко Наталія Володимирівна</t>
  </si>
  <si>
    <t>(В-46)молочний відділ</t>
  </si>
  <si>
    <t>ОМ-0006240</t>
  </si>
  <si>
    <t>Висоцька Олександра Василівна</t>
  </si>
  <si>
    <t>(В-46)овочевий відділ</t>
  </si>
  <si>
    <t>(В-46)рибний відділ</t>
  </si>
  <si>
    <t>ОМ-0005868</t>
  </si>
  <si>
    <t>Бурдельна Оксана Анатоліївна</t>
  </si>
  <si>
    <t>ОМ-0006094</t>
  </si>
  <si>
    <t xml:space="preserve">Кузьміна Юлія Сергіївна </t>
  </si>
  <si>
    <t>ОМ-0006278</t>
  </si>
  <si>
    <t>Дубровіна Катерина Василівна</t>
  </si>
  <si>
    <t>(В-46)сектор зони скоропорт</t>
  </si>
  <si>
    <t>(В-46)сектор стелажної зони</t>
  </si>
  <si>
    <t>(В-46)склад</t>
  </si>
  <si>
    <t>ОМ-0005857</t>
  </si>
  <si>
    <t>Панченко Владислав Володимирович</t>
  </si>
  <si>
    <t>ОМ-0005917</t>
  </si>
  <si>
    <t>Пронін Костянтин Олександрович</t>
  </si>
  <si>
    <t>ОМ-0006045</t>
  </si>
  <si>
    <t>Радов Олександр Миколайович</t>
  </si>
  <si>
    <t>(В-46)управління</t>
  </si>
  <si>
    <t>(В-46)цех з випічки хлібобулочних виробів</t>
  </si>
  <si>
    <t>ОМ-0006320</t>
  </si>
  <si>
    <t>Рева Тетяна Олександрівна</t>
  </si>
  <si>
    <t>(В-46)цех з переробки м'яса</t>
  </si>
  <si>
    <t>(В-47)господарська частина</t>
  </si>
  <si>
    <t>(В-47)розрахунково-касова зона</t>
  </si>
  <si>
    <t>ОМ-0006341</t>
  </si>
  <si>
    <t>Дегтяренко Вікторія Геннадіївна</t>
  </si>
  <si>
    <t>ОМ-0006396</t>
  </si>
  <si>
    <t>Чабан Альона Володимирівна</t>
  </si>
  <si>
    <t>ОМ-0006316</t>
  </si>
  <si>
    <t>Мосолов Роман Володимирович</t>
  </si>
  <si>
    <t>ОМ-0006134</t>
  </si>
  <si>
    <t>Бабекіна Юлія Анатоліївна</t>
  </si>
  <si>
    <t>ОМ-0006473</t>
  </si>
  <si>
    <t>Сверчкова Світлана Миколаївна</t>
  </si>
  <si>
    <t>(В-47)управління</t>
  </si>
  <si>
    <t>ОМ-0005944</t>
  </si>
  <si>
    <t>Нечет Владислав Олександрович</t>
  </si>
  <si>
    <t>(В-47)цех з випічки хлібобулочних виробів</t>
  </si>
  <si>
    <t>(В-51)відділ кондитерських виробів</t>
  </si>
  <si>
    <t>(В-51)відділ непродовольчих товарів</t>
  </si>
  <si>
    <t>(В-51)молочний відділ</t>
  </si>
  <si>
    <t>(В-48)господарська частина</t>
  </si>
  <si>
    <t>(В-48)розрахунково-касова зона</t>
  </si>
  <si>
    <t>(В-48)торговий зал</t>
  </si>
  <si>
    <t>(В-48)управління</t>
  </si>
  <si>
    <t>(В-48)цех з випічки хлібобулочних виробів</t>
  </si>
  <si>
    <t>ОМ-0006207</t>
  </si>
  <si>
    <t>Штепа Олена Юріївна</t>
  </si>
  <si>
    <t>(В-49)кулінарний цех</t>
  </si>
  <si>
    <t>(В-49)розрахунково-касова зона</t>
  </si>
  <si>
    <t>(В-49)сектор зони скоропорт</t>
  </si>
  <si>
    <t>ОМ-0006336</t>
  </si>
  <si>
    <t>Троценко Оксана Михайлівна</t>
  </si>
  <si>
    <t>(В-49)сектор стелажної зони</t>
  </si>
  <si>
    <t>(В-49)склад</t>
  </si>
  <si>
    <t>(В-49)управління</t>
  </si>
  <si>
    <t>(В-49)цех з випічки хлібобулочних виробів</t>
  </si>
  <si>
    <t>ОМ-0005991</t>
  </si>
  <si>
    <t>Ізографова Людмила Іванівна</t>
  </si>
  <si>
    <t>(В-49)цех з переробки м'яса</t>
  </si>
  <si>
    <t>(В-40)молочний відділ</t>
  </si>
  <si>
    <t>ОМ-0006211</t>
  </si>
  <si>
    <t>Чимбар Володимир Васильович</t>
  </si>
  <si>
    <t>(В-50)відділ гастрономії</t>
  </si>
  <si>
    <t>ОМ-0006020</t>
  </si>
  <si>
    <t>Литовченко Галина Іванівна</t>
  </si>
  <si>
    <t>(В-50)відділ кондитерських виробів</t>
  </si>
  <si>
    <t>(В-50)відділ напоїв</t>
  </si>
  <si>
    <t>(В-50)відділ непродовольчих товарів</t>
  </si>
  <si>
    <t>(В-50)господарська частина</t>
  </si>
  <si>
    <t>ОМ-0005848</t>
  </si>
  <si>
    <t>Кушніренко Михайло Мирославович</t>
  </si>
  <si>
    <t>(В-50)кондитерський цех</t>
  </si>
  <si>
    <t>ОМ-0005953</t>
  </si>
  <si>
    <t>Арнаут Ганна Василівна</t>
  </si>
  <si>
    <t>ОМ-0005965</t>
  </si>
  <si>
    <t>Безміліцин Владислав Володимирович</t>
  </si>
  <si>
    <t>ОМ-0005998</t>
  </si>
  <si>
    <t>Савка Богдан Любомирович</t>
  </si>
  <si>
    <t>ОМ-0006259</t>
  </si>
  <si>
    <t>Сіровух Людмила Миколаївна</t>
  </si>
  <si>
    <t>(В-50)молочний відділ</t>
  </si>
  <si>
    <t>ОМ-0006212</t>
  </si>
  <si>
    <t>Герасимов Костянтин Володимирович</t>
  </si>
  <si>
    <t>ОМ-0006434</t>
  </si>
  <si>
    <t>Режець Катерина Михайлівна</t>
  </si>
  <si>
    <t>(В-50)рибний відділ</t>
  </si>
  <si>
    <t>ОМ-0006209</t>
  </si>
  <si>
    <t>Пантус Ганна Сергіївна</t>
  </si>
  <si>
    <t>ОМ-0006127</t>
  </si>
  <si>
    <t>Дудкіна Ольга Валеріївна</t>
  </si>
  <si>
    <t>ОМ-0006318</t>
  </si>
  <si>
    <t>Пономаренко Дмитро Михайлович</t>
  </si>
  <si>
    <t>(В-50)сектор зони скоропорт</t>
  </si>
  <si>
    <t>(В-50)склад</t>
  </si>
  <si>
    <t>ОМ-0006241</t>
  </si>
  <si>
    <t>Журавель Артем Олександрович</t>
  </si>
  <si>
    <t>(В-50)управління</t>
  </si>
  <si>
    <t>(В-50)цех з випічки хлібобулочних виробів</t>
  </si>
  <si>
    <t>ОМ-0006068</t>
  </si>
  <si>
    <t>Павлушко Оксана Олександрівна</t>
  </si>
  <si>
    <t>ОМ-0006120</t>
  </si>
  <si>
    <t>Каналош Йосип Йосипович</t>
  </si>
  <si>
    <t>ОМ-0006369</t>
  </si>
  <si>
    <t>Єрмілова-Періг Оксана Олександрівна</t>
  </si>
  <si>
    <t>(В-50)цех з переробки м'яса</t>
  </si>
  <si>
    <t>ВПУ-17 (В-50) кулінарний цех</t>
  </si>
  <si>
    <t>ОМ-0003117</t>
  </si>
  <si>
    <t>Біланів Таміла Василівна</t>
  </si>
  <si>
    <t>ОМ-0003118</t>
  </si>
  <si>
    <t>Біланів Таїсія Василівна</t>
  </si>
  <si>
    <t>відділ безпеки торговельного центра (В-50)</t>
  </si>
  <si>
    <t>ОМ-0005898</t>
  </si>
  <si>
    <t>Скорик Анатолій Олексійович</t>
  </si>
  <si>
    <t>ОМ-0005961</t>
  </si>
  <si>
    <t>Хаєнко Олексій Валерійович</t>
  </si>
  <si>
    <t>ОМ-0005962</t>
  </si>
  <si>
    <t>Качур Геннадій Вадимович</t>
  </si>
  <si>
    <t>ОМ-0006364</t>
  </si>
  <si>
    <t>Чепіга Олександр Анатолійович</t>
  </si>
  <si>
    <t>(В-501)господарська частина</t>
  </si>
  <si>
    <t>ОМ-0006287</t>
  </si>
  <si>
    <t>Опанасенко Валентина Іванівна</t>
  </si>
  <si>
    <t>(В-501)розрахунково-касова зона</t>
  </si>
  <si>
    <t>ОМ-0006007</t>
  </si>
  <si>
    <t>Закренична Наталія Іванівна</t>
  </si>
  <si>
    <t>ОМ-0006061</t>
  </si>
  <si>
    <t>Каштанова Ірина Миколаївна</t>
  </si>
  <si>
    <t>ОМ-0006048</t>
  </si>
  <si>
    <t>Шклярук Андрій Миколайович</t>
  </si>
  <si>
    <t>(В-501)торговий зал</t>
  </si>
  <si>
    <t>ОМ-0006146</t>
  </si>
  <si>
    <t>Ірхін Максим Миколайович</t>
  </si>
  <si>
    <t>(В-501)управління</t>
  </si>
  <si>
    <t>(В-502)кулінарний цех</t>
  </si>
  <si>
    <t>(В-502)розрахунково-касова зона</t>
  </si>
  <si>
    <t>ОМ-0006003</t>
  </si>
  <si>
    <t>Редіна Олена  Вікторівна</t>
  </si>
  <si>
    <t>ОМ-0006309</t>
  </si>
  <si>
    <t>Мельниченко Петро Михайлович</t>
  </si>
  <si>
    <t>(В-502)сектор зони скоропорт</t>
  </si>
  <si>
    <t>(В-502)сектор стелажної зони</t>
  </si>
  <si>
    <t>ОМ-0005844</t>
  </si>
  <si>
    <t>Ковальчук Іван Володимирович</t>
  </si>
  <si>
    <t>(В-502)управління</t>
  </si>
  <si>
    <t>ОМ-0006099</t>
  </si>
  <si>
    <t>Пашков Юрій Іванович</t>
  </si>
  <si>
    <t>(В-502)цех з випічки хлібобулочних виробів</t>
  </si>
  <si>
    <t>(В-502)цех з переробки м'яса</t>
  </si>
  <si>
    <t>(В-503)відділ безпеки</t>
  </si>
  <si>
    <t>(В-503)відділ гастрономії</t>
  </si>
  <si>
    <t>ОМ-0006393</t>
  </si>
  <si>
    <t>Дранічева Марія Петрівна</t>
  </si>
  <si>
    <t>(В-503)відділ кондитерських виробів</t>
  </si>
  <si>
    <t>ОМ-0006253</t>
  </si>
  <si>
    <t>Науменко Максим Юрійович</t>
  </si>
  <si>
    <t>(В-503)відділ напоїв</t>
  </si>
  <si>
    <t>(В-503)відділ непродовольчих товарів</t>
  </si>
  <si>
    <t>(В-503)кулінарний цех</t>
  </si>
  <si>
    <t>(В-503)молочний відділ</t>
  </si>
  <si>
    <t>(В-503)овочевий відділ</t>
  </si>
  <si>
    <t>(В-503)рибний відділ</t>
  </si>
  <si>
    <t>(В-503)розрахунково-касова зона</t>
  </si>
  <si>
    <t>Вусик Тетяна Іванівна</t>
  </si>
  <si>
    <t>ОМ-0006144</t>
  </si>
  <si>
    <t>Григоренко Тетяна Миколаївна</t>
  </si>
  <si>
    <t>ОМ-0006418</t>
  </si>
  <si>
    <t>Бідюк Тетяна Миколаївна</t>
  </si>
  <si>
    <t>(В-503)сектор зони скоропорт</t>
  </si>
  <si>
    <t>(В-503)сектор непродовольчих товарів</t>
  </si>
  <si>
    <t>(В-503)сектор стелажної зони</t>
  </si>
  <si>
    <t>ОМ-0006190</t>
  </si>
  <si>
    <t>Шрамович Тетяна Василівна</t>
  </si>
  <si>
    <t>(В-503)управління</t>
  </si>
  <si>
    <t>(В-503)цех з випічки хлібобулочних виробів</t>
  </si>
  <si>
    <t>ОМ-0006290</t>
  </si>
  <si>
    <t>Волковецька Лариса Станіславівна</t>
  </si>
  <si>
    <t>(В-503)цех з переробки м'яса</t>
  </si>
  <si>
    <t>(В-513)розрахунково-касова зона</t>
  </si>
  <si>
    <t>ОМ-0006157</t>
  </si>
  <si>
    <t>Левчук Ірина Миколаївна</t>
  </si>
  <si>
    <t>(В-504)відділ безпеки</t>
  </si>
  <si>
    <t>(В-504)овочевий відділ</t>
  </si>
  <si>
    <t>(В-504)рибний відділ</t>
  </si>
  <si>
    <t>(В-504)розрахунково-касова зона</t>
  </si>
  <si>
    <t>ОМ-0006047</t>
  </si>
  <si>
    <t>Захарченко Юлія Дмитрівна</t>
  </si>
  <si>
    <t>ОМ-0006116</t>
  </si>
  <si>
    <t>Вареник Наталія Олександрівна</t>
  </si>
  <si>
    <t>(В-504)сектор зони скоропорт</t>
  </si>
  <si>
    <t>ОМ-0006101</t>
  </si>
  <si>
    <t>Петренко Ганна Василівна</t>
  </si>
  <si>
    <t>(В-504)сектор стелажної зони</t>
  </si>
  <si>
    <t>(В-504)управління</t>
  </si>
  <si>
    <t>(В-504)цех з переробки м'яса</t>
  </si>
  <si>
    <t>ОМ-0006237</t>
  </si>
  <si>
    <t>Новицький Владислав Сергійович</t>
  </si>
  <si>
    <t>ОМ-0006032</t>
  </si>
  <si>
    <t>Красовський Микола Олександрович</t>
  </si>
  <si>
    <t>ОМ-0005863</t>
  </si>
  <si>
    <t>Кукоба Світлана Сергіївна</t>
  </si>
  <si>
    <t>ОМ-0005892</t>
  </si>
  <si>
    <t>Немченко Юрій Васильович</t>
  </si>
  <si>
    <t>ОМ-0006335</t>
  </si>
  <si>
    <t>Устинова-Самченко Валентина Валеріївна</t>
  </si>
  <si>
    <t>ОМ-0006334</t>
  </si>
  <si>
    <t>Кедрова Любов Анатоліївна</t>
  </si>
  <si>
    <t>ОМ-0005864</t>
  </si>
  <si>
    <t>Кобижський Юрій Васильович</t>
  </si>
  <si>
    <t>ОМ-0005877</t>
  </si>
  <si>
    <t>Будз Олексій Валентинович</t>
  </si>
  <si>
    <t>ОМ-0005903</t>
  </si>
  <si>
    <t>Шевченко Олександр Олександрович</t>
  </si>
  <si>
    <t>(В-506)кулінарний цех</t>
  </si>
  <si>
    <t>(В-506)розрахунково-касова зона</t>
  </si>
  <si>
    <t>ОМ-0006235</t>
  </si>
  <si>
    <t>Брижашова Людмила Олексіївна</t>
  </si>
  <si>
    <t>ОМ-0006088</t>
  </si>
  <si>
    <t>Царук  Петро Йосипович</t>
  </si>
  <si>
    <t>(В-506)торговий зал</t>
  </si>
  <si>
    <t>ОМ-0005888</t>
  </si>
  <si>
    <t>Круковець Олена Вадимівна</t>
  </si>
  <si>
    <t>(В-506)управління</t>
  </si>
  <si>
    <t>(В-506)цех з випічки хлібобулочних виробів</t>
  </si>
  <si>
    <t>(В-506)цех з переробки м'яса</t>
  </si>
  <si>
    <t>(В-508)відділ гастрономії</t>
  </si>
  <si>
    <t>(В-508)відділ кондитерських виробів</t>
  </si>
  <si>
    <t>(В-508)відділ напоїв</t>
  </si>
  <si>
    <t>ОМ-0006014</t>
  </si>
  <si>
    <t>Коцур Вікторія Дмитрівна</t>
  </si>
  <si>
    <t>ОМ-0006477</t>
  </si>
  <si>
    <t>Конішевська Людмила Олександрівна</t>
  </si>
  <si>
    <t>(В-508)відділ непродовольчих товарів</t>
  </si>
  <si>
    <t>(В-508)кулінарний цех</t>
  </si>
  <si>
    <t>ОМ-0005914</t>
  </si>
  <si>
    <t>Ярмоленко Наталія Анатоліївна</t>
  </si>
  <si>
    <t>(В-508)молочний відділ</t>
  </si>
  <si>
    <t>ОМ-0006097</t>
  </si>
  <si>
    <t>Ющенко Людмила Вікторівна</t>
  </si>
  <si>
    <t>(В-508)овочевий відділ</t>
  </si>
  <si>
    <t>ОМ-0005949</t>
  </si>
  <si>
    <t>Сорока Андрій Олександрович</t>
  </si>
  <si>
    <t>(В-508)розрахунково-касова зона</t>
  </si>
  <si>
    <t>ОМ-0005904</t>
  </si>
  <si>
    <t>Шпортун Валентина Юріївна</t>
  </si>
  <si>
    <t>ОМ-0005926</t>
  </si>
  <si>
    <t>Ковальчук Анастасія Віталіївна</t>
  </si>
  <si>
    <t>(В-508)сектор непродовольчих товарів</t>
  </si>
  <si>
    <t>(В-508)сектор стелажної зони</t>
  </si>
  <si>
    <t>ОМ-0005948</t>
  </si>
  <si>
    <t>Філонюк Петро Васильович</t>
  </si>
  <si>
    <t>ОМ-0006147</t>
  </si>
  <si>
    <t>Гержула Ігор Віталійович</t>
  </si>
  <si>
    <t>ОМ-0006255</t>
  </si>
  <si>
    <t>Майданик Валерій Володимирович</t>
  </si>
  <si>
    <t>(В-508)управління</t>
  </si>
  <si>
    <t>ОМ-0006256</t>
  </si>
  <si>
    <t>Аніпченко Ірина Анатоліївна</t>
  </si>
  <si>
    <t>(В-508)цех з випічки хлібобулочних виробів</t>
  </si>
  <si>
    <t>ОМ-0006327</t>
  </si>
  <si>
    <t>Лозан Євгеній Павлович</t>
  </si>
  <si>
    <t>(В-508)цех з переробки м'яса</t>
  </si>
  <si>
    <t>(В-509)кулінарний цех</t>
  </si>
  <si>
    <t>(В-509)розрахунково-касова зона</t>
  </si>
  <si>
    <t>ОМ-0006017</t>
  </si>
  <si>
    <t>Бойко Олександра Василівна</t>
  </si>
  <si>
    <t>ОМ-0006461</t>
  </si>
  <si>
    <t>Цепка Марія Ярославівна</t>
  </si>
  <si>
    <t>(В-509)сектор зони скоропорт</t>
  </si>
  <si>
    <t>ОМ-0006391</t>
  </si>
  <si>
    <t>Синявська Олена Миколаївна</t>
  </si>
  <si>
    <t>(В-509)сектор стелажної зони</t>
  </si>
  <si>
    <t>ОМ-0005908</t>
  </si>
  <si>
    <t>Залужна Ольга Хасанівна</t>
  </si>
  <si>
    <t>ОМ-0006066</t>
  </si>
  <si>
    <t>Скуртул Валерій Віталійович</t>
  </si>
  <si>
    <t>ОМ-0006410</t>
  </si>
  <si>
    <t>Супрун Сергій Євгенович</t>
  </si>
  <si>
    <t>(В-509)управління</t>
  </si>
  <si>
    <t>(В-509)цех з випічки хлібобулочних виробів</t>
  </si>
  <si>
    <t>ОМ-0006154</t>
  </si>
  <si>
    <t>Ярощук Микола Валерійович</t>
  </si>
  <si>
    <t>ОМ-0006248</t>
  </si>
  <si>
    <t>Іваненко Ірина Дмитрівна</t>
  </si>
  <si>
    <t>ОМ-0006376</t>
  </si>
  <si>
    <t>Черних Сергій Павлович</t>
  </si>
  <si>
    <t>(В-509)цех з переробки м'яса</t>
  </si>
  <si>
    <t>(В-512)цех з переробки м'яса</t>
  </si>
  <si>
    <t>отдел закупки мясных продуктов</t>
  </si>
  <si>
    <t>ОМ-0006131</t>
  </si>
  <si>
    <t>Юдін Олексій Олексійович</t>
  </si>
  <si>
    <t>(В-51)відділ безпеки</t>
  </si>
  <si>
    <t>ОМ-0006204</t>
  </si>
  <si>
    <t>Шишлаков Олександр Сергійович</t>
  </si>
  <si>
    <t>(В-51)відділ гастрономії</t>
  </si>
  <si>
    <t>ОМ-0006466</t>
  </si>
  <si>
    <t>Войтюк Оксана Вадимівна</t>
  </si>
  <si>
    <t>(В-51)відділ напоїв</t>
  </si>
  <si>
    <t>ОМ-0006267</t>
  </si>
  <si>
    <t>Сілаков Сергій Олександрович</t>
  </si>
  <si>
    <t>(В-51)господарська частина</t>
  </si>
  <si>
    <t>(В-51)кулінарний цех</t>
  </si>
  <si>
    <t>ОМ-0006192</t>
  </si>
  <si>
    <t>Ель Алауі Олександра Сергіївна</t>
  </si>
  <si>
    <t>ОМ-0006271</t>
  </si>
  <si>
    <t>Андращук Ірина Михайлівна</t>
  </si>
  <si>
    <t>ОМ-0006293</t>
  </si>
  <si>
    <t>Руденко Катерина Михайлівна</t>
  </si>
  <si>
    <t>ОМ-0006424</t>
  </si>
  <si>
    <t>Мошура Лариса Михайлівна</t>
  </si>
  <si>
    <t>(В-51)рибний відділ</t>
  </si>
  <si>
    <t>(В-51)розрахунково-касова зона</t>
  </si>
  <si>
    <t>ОМ-0006283</t>
  </si>
  <si>
    <t>Тарасенко Альона Петрівна</t>
  </si>
  <si>
    <t>ОМ-0006426</t>
  </si>
  <si>
    <t>Крижановський Микола Миколайович</t>
  </si>
  <si>
    <t>ОМ-0006430</t>
  </si>
  <si>
    <t>Браілко Світлана Володимирівна</t>
  </si>
  <si>
    <t>(В-51)сектор зони скоропорт</t>
  </si>
  <si>
    <t>(В-51)сектор стелажної зони</t>
  </si>
  <si>
    <t>ОМ-0006230</t>
  </si>
  <si>
    <t>Осадчий Євген Миколайович</t>
  </si>
  <si>
    <t>ОМ-0006244</t>
  </si>
  <si>
    <t>Андрущук Валерій Євгенович</t>
  </si>
  <si>
    <t>ОМ-0006425</t>
  </si>
  <si>
    <t>Надьожин Сергій Сергійович</t>
  </si>
  <si>
    <t>(В-51)управління</t>
  </si>
  <si>
    <t>(В-51)цех з випічки хлібобулочних виробів</t>
  </si>
  <si>
    <t>ОМ-0006398</t>
  </si>
  <si>
    <t>Лисенко Людмила Романівна</t>
  </si>
  <si>
    <t>(В-51)цех з переробки м'яса</t>
  </si>
  <si>
    <t>ОМ-0006439</t>
  </si>
  <si>
    <t>Рамазанова Аліна Гаджимагомедівна</t>
  </si>
  <si>
    <t>відділ безпеки торговельного центра (В-51)</t>
  </si>
  <si>
    <t>ОМ-0003212</t>
  </si>
  <si>
    <t>Синьоокий Антон Віталійович</t>
  </si>
  <si>
    <t>ОМ-0004675</t>
  </si>
  <si>
    <t>Владимиров Олександр Юрійович</t>
  </si>
  <si>
    <t>ОМ-0004802</t>
  </si>
  <si>
    <t>Удовіченко Валерій Петрович</t>
  </si>
  <si>
    <t>ОМ-0004805</t>
  </si>
  <si>
    <t>Рурак Олександр Семенович</t>
  </si>
  <si>
    <t>ОМ-0004883</t>
  </si>
  <si>
    <t>Білогорохов Ігор Петрович</t>
  </si>
  <si>
    <t>ОМ-0005292</t>
  </si>
  <si>
    <t>Хоменко Олександр Іванович</t>
  </si>
  <si>
    <t>ОМ-0005919</t>
  </si>
  <si>
    <t>Попова Леся Миколаївна</t>
  </si>
  <si>
    <t>ОМ-0006249</t>
  </si>
  <si>
    <t>Топчій Інга Валеріївна</t>
  </si>
  <si>
    <t>ОМ-0006380</t>
  </si>
  <si>
    <t>Дубовецька Аліна Олегівна</t>
  </si>
  <si>
    <t>ОМ-0006000</t>
  </si>
  <si>
    <t>Шевченко Людмила Іллівна</t>
  </si>
  <si>
    <t>ОМ-0006274</t>
  </si>
  <si>
    <t>Шульга Тамара Миколаївна</t>
  </si>
  <si>
    <t>ОМ-0006440</t>
  </si>
  <si>
    <t>Задерей Світлана Олексіївна</t>
  </si>
  <si>
    <t>ОМ-0005875</t>
  </si>
  <si>
    <t>Любченко Наталка Володимирівна</t>
  </si>
  <si>
    <t>ОМ-0005941</t>
  </si>
  <si>
    <t>Павлюк Олена Василівна</t>
  </si>
  <si>
    <t>ОМ-0006352</t>
  </si>
  <si>
    <t>Білоус Василь Петрович</t>
  </si>
  <si>
    <t>ОМ-0006025</t>
  </si>
  <si>
    <t>Дудка Олег Іванович</t>
  </si>
  <si>
    <t>ОМ-0006056</t>
  </si>
  <si>
    <t>Петроченко Христина Вікторівна</t>
  </si>
  <si>
    <t>(В-515)цех з випічки хлібобулочних виробів</t>
  </si>
  <si>
    <t>(В-511)кулінарний цех</t>
  </si>
  <si>
    <t>(В-511)розрахунково-касова зона</t>
  </si>
  <si>
    <t>ОМ-0005997</t>
  </si>
  <si>
    <t>Ганіна Віта Петрівна</t>
  </si>
  <si>
    <t>ОМ-0006093</t>
  </si>
  <si>
    <t>Дідікало Грануш Таріелівна</t>
  </si>
  <si>
    <t>ОМ-0006125</t>
  </si>
  <si>
    <t>ОМ-0006252</t>
  </si>
  <si>
    <t>Ніколаєва Галина Петрівна</t>
  </si>
  <si>
    <t>ОМ-0006395</t>
  </si>
  <si>
    <t>Лашко Оксана Павлівна</t>
  </si>
  <si>
    <t>(В-511)торговий зал</t>
  </si>
  <si>
    <t>(В-511)управління</t>
  </si>
  <si>
    <t>(В-511)цех з випічки хлібобулочних виробів</t>
  </si>
  <si>
    <t>(В-511)цех з переробки м'яса</t>
  </si>
  <si>
    <t>(В-512)кулінарний цех</t>
  </si>
  <si>
    <t>ОМ-0006043</t>
  </si>
  <si>
    <t>Астаф'єв Костянтин Анатолійович</t>
  </si>
  <si>
    <t>(В-512)розрахунково-касова зона</t>
  </si>
  <si>
    <t>ОМ-0005843</t>
  </si>
  <si>
    <t>Савченко Анастасія Леонідівна</t>
  </si>
  <si>
    <t>(В-512)сектор зони скоропорт</t>
  </si>
  <si>
    <t>ОМ-0006257</t>
  </si>
  <si>
    <t>Корзун Руслан Леонідович</t>
  </si>
  <si>
    <t>(В-512)сектор стелажної зони</t>
  </si>
  <si>
    <t>ОМ-0006022</t>
  </si>
  <si>
    <t>МАКІЄНКО СЕРГІЙ ІВАНОВИЧ</t>
  </si>
  <si>
    <t>ОМ-0006027</t>
  </si>
  <si>
    <t>Смірнов Ігор Анатолійович</t>
  </si>
  <si>
    <t>ОМ-0006409</t>
  </si>
  <si>
    <t>Іванов Олексій Миколайович</t>
  </si>
  <si>
    <t>(В-512)управління</t>
  </si>
  <si>
    <t>(В-512)цех з випічки хлібобулочних виробів</t>
  </si>
  <si>
    <t>(В-513)відділ безпеки</t>
  </si>
  <si>
    <t>(В-513)кулінарний цех</t>
  </si>
  <si>
    <t>ОМ-0006298</t>
  </si>
  <si>
    <t>Групська Ірина Олександрівна</t>
  </si>
  <si>
    <t>ОМ-0005899</t>
  </si>
  <si>
    <t>Балаба Людмила Олександрівна</t>
  </si>
  <si>
    <t>ОМ-0005923</t>
  </si>
  <si>
    <t>Данилов Василь Сергійович</t>
  </si>
  <si>
    <t>ОМ-0006083</t>
  </si>
  <si>
    <t>Хіргій Ольга Вікторівна</t>
  </si>
  <si>
    <t>(В-513)сектор зони скоропорт</t>
  </si>
  <si>
    <t>ОМ-0006379</t>
  </si>
  <si>
    <t>Трофимишина Наталія Володимирівна</t>
  </si>
  <si>
    <t>(В-513)сектор стелажної зони</t>
  </si>
  <si>
    <t>ОМ-0006187</t>
  </si>
  <si>
    <t>Чеснок Іван Валентинович</t>
  </si>
  <si>
    <t>(В-513)управління</t>
  </si>
  <si>
    <t>(В-513)цех з випічки хлібобулочних виробів</t>
  </si>
  <si>
    <t>(В-513)цех з переробки м'яса</t>
  </si>
  <si>
    <t>(В-514)господарська частина</t>
  </si>
  <si>
    <t>(В-514)розрахунково-касова зона</t>
  </si>
  <si>
    <t>ОМ-0006091</t>
  </si>
  <si>
    <t>Роздорожна Анастасія Владиславівна</t>
  </si>
  <si>
    <t>ОМ-0006143</t>
  </si>
  <si>
    <t>Білоус Ніна Іванівна</t>
  </si>
  <si>
    <t>(В-514)торговий зал</t>
  </si>
  <si>
    <t>(В-514)управління</t>
  </si>
  <si>
    <t>Старченко (Бездольна) Марія  Євгенівна</t>
  </si>
  <si>
    <t>(В-514)цех з випічки хлібобулочних виробів</t>
  </si>
  <si>
    <t>ОМ-0006355</t>
  </si>
  <si>
    <t>Павлова Юлія Валеріївна</t>
  </si>
  <si>
    <t>(В-515)відділ безпеки</t>
  </si>
  <si>
    <t>(В-515)відділ гастрономії</t>
  </si>
  <si>
    <t>(В-515)відділ кондитерських виробів</t>
  </si>
  <si>
    <t>(В-515)відділ напоїв</t>
  </si>
  <si>
    <t>ОМ-0006258</t>
  </si>
  <si>
    <t>Контаністова Дарина Олександріна</t>
  </si>
  <si>
    <t>(В-515)відділ непродовольчих товарів</t>
  </si>
  <si>
    <t>ОМ-0005978</t>
  </si>
  <si>
    <t>Каплаушенко Раїса Павлівна</t>
  </si>
  <si>
    <t>ОМ-0006139</t>
  </si>
  <si>
    <t>Снігур Антоніна Петрівна</t>
  </si>
  <si>
    <t>(В-515)кондитерський цех</t>
  </si>
  <si>
    <t>ОМ-0006322</t>
  </si>
  <si>
    <t>Антонюк Анна Олексіївна</t>
  </si>
  <si>
    <t>(В-515)кулінарний цех</t>
  </si>
  <si>
    <t>ОМ-0006411</t>
  </si>
  <si>
    <t>Вільчінський Роман Євгенович</t>
  </si>
  <si>
    <t>(В-515)молочний відділ</t>
  </si>
  <si>
    <t>(В-515)овочевий відділ</t>
  </si>
  <si>
    <t>(В-515)рибний відділ</t>
  </si>
  <si>
    <t>(В-515)розрахунково-касова зона</t>
  </si>
  <si>
    <t>ОМ-0005839</t>
  </si>
  <si>
    <t>Савенко Наталія Василівна</t>
  </si>
  <si>
    <t>ОМ-0005983</t>
  </si>
  <si>
    <t>Добровольська Наталія Іванівна</t>
  </si>
  <si>
    <t>ОМ-0005993</t>
  </si>
  <si>
    <t>Синявський Валерій Миколайович</t>
  </si>
  <si>
    <t>ОМ-0005994</t>
  </si>
  <si>
    <t>Пастущена Тетяна Вячеславівна</t>
  </si>
  <si>
    <t>ОМ-0006137</t>
  </si>
  <si>
    <t>Корнійчук Віталій Вікторович</t>
  </si>
  <si>
    <t>(В-515)сектор зони скоропорт</t>
  </si>
  <si>
    <t>(В-515)цех з переробки м'яса</t>
  </si>
  <si>
    <t>ОМ-0006338</t>
  </si>
  <si>
    <t>Осадчий Ігор Сергійович</t>
  </si>
  <si>
    <t>(В-52)відділ безпеки</t>
  </si>
  <si>
    <t>ОМ-0006062</t>
  </si>
  <si>
    <t>Дацький Олександр Сергійович</t>
  </si>
  <si>
    <t>(В-52)відділ гастрономії</t>
  </si>
  <si>
    <t>ОМ-0005876</t>
  </si>
  <si>
    <t>Соколянська Ірина Олексіївна</t>
  </si>
  <si>
    <t>ОМ-0006105</t>
  </si>
  <si>
    <t>Красіна Віта Миколаївна</t>
  </si>
  <si>
    <t>(В-52)відділ кондитерських виробів</t>
  </si>
  <si>
    <t>(В-52)відділ напоїв</t>
  </si>
  <si>
    <t>ОМ-0006331</t>
  </si>
  <si>
    <t>Іванов Дмитро Євгенович</t>
  </si>
  <si>
    <t>(В-52)відділ непродовольчих товарів</t>
  </si>
  <si>
    <t>(В-52)господарська частина</t>
  </si>
  <si>
    <t>(В-52)кулінарний цех</t>
  </si>
  <si>
    <t>(В-52)молочний відділ</t>
  </si>
  <si>
    <t>(В-52)овочевий відділ</t>
  </si>
  <si>
    <t>(В-52)рибний відділ</t>
  </si>
  <si>
    <t>ОМ-0006306</t>
  </si>
  <si>
    <t>Стельмах Григорій Петрович</t>
  </si>
  <si>
    <t>(В-52)розрахунково-касова зона</t>
  </si>
  <si>
    <t>ОМ-0006302</t>
  </si>
  <si>
    <t>Машир Георгій Миколайович</t>
  </si>
  <si>
    <t>ОМ-0006375</t>
  </si>
  <si>
    <t>Брилінська Тетяна Володимирівна</t>
  </si>
  <si>
    <t>ОМ-0006377</t>
  </si>
  <si>
    <t>Карман Ірина Миколаївна</t>
  </si>
  <si>
    <t>(В-52)сектор стелажної зони</t>
  </si>
  <si>
    <t>(В-52)склад</t>
  </si>
  <si>
    <t>ОМ-0005871</t>
  </si>
  <si>
    <t>Лепетенко Віталій Анатолійович</t>
  </si>
  <si>
    <t>ОМ-0006356</t>
  </si>
  <si>
    <t>Воронов Сергій Олександрович</t>
  </si>
  <si>
    <t>(В-52)управління</t>
  </si>
  <si>
    <t>ОМ-0005891</t>
  </si>
  <si>
    <t>Тесля Юлія Анатоліївна</t>
  </si>
  <si>
    <t>ОМ-0006492</t>
  </si>
  <si>
    <t>Бакрадзе Валентина Григорівна</t>
  </si>
  <si>
    <t>(В-52)цех з переробки м'яса</t>
  </si>
  <si>
    <t>ОМ-0005850</t>
  </si>
  <si>
    <t>Яровий Антон Сергійович</t>
  </si>
  <si>
    <t>ОМ-0005852</t>
  </si>
  <si>
    <t>Дашевський Володимир Гарольдович</t>
  </si>
  <si>
    <t>ВПУ-17(В-52)цех по выпечке хлебобулочных изделий</t>
  </si>
  <si>
    <t>ОМ-0003127</t>
  </si>
  <si>
    <t>Штанько Володимир Олександрович</t>
  </si>
  <si>
    <t>відділ безпеки торговельного центра (В-52)</t>
  </si>
  <si>
    <t>ОМ-0004091</t>
  </si>
  <si>
    <t>Утюпін Андрій Іванович</t>
  </si>
  <si>
    <t>ОМ-0004178</t>
  </si>
  <si>
    <t>Сизько Олександр Миколайович</t>
  </si>
  <si>
    <t>ОМ-0004208</t>
  </si>
  <si>
    <t>Проценко Андрій Анатолійович</t>
  </si>
  <si>
    <t>ОМ-0005136</t>
  </si>
  <si>
    <t>Кушніренко Олександр Миколайович</t>
  </si>
  <si>
    <t>ОМ-0005287</t>
  </si>
  <si>
    <t>Міланіч Петро Анатолійович</t>
  </si>
  <si>
    <t>ОМ-0006301</t>
  </si>
  <si>
    <t>Сільченко Володимир Володимирович</t>
  </si>
  <si>
    <t>(Планета)господарська частина</t>
  </si>
  <si>
    <t>(Планета)кулінарний цех</t>
  </si>
  <si>
    <t>(Планета)розрахунково-касова зона</t>
  </si>
  <si>
    <t>ОМ-0005840</t>
  </si>
  <si>
    <t>Зелена Катерина Сергіївна</t>
  </si>
  <si>
    <t>ОМ-0006459</t>
  </si>
  <si>
    <t>Антонюк Катерина Вадимівна</t>
  </si>
  <si>
    <t>(Планета)склад</t>
  </si>
  <si>
    <t>(Планета)торговий зал</t>
  </si>
  <si>
    <t>ОМ-0006390</t>
  </si>
  <si>
    <t>Черненко Олена Володимирівна</t>
  </si>
  <si>
    <t>ХХХ Планета</t>
  </si>
  <si>
    <t>YYY-01</t>
  </si>
  <si>
    <t>YYY-04</t>
  </si>
  <si>
    <t>YYY-06</t>
  </si>
  <si>
    <t>YYY-07</t>
  </si>
  <si>
    <t>YYY-08</t>
  </si>
  <si>
    <t>YYY-09</t>
  </si>
  <si>
    <t>YYY-10</t>
  </si>
  <si>
    <t>YYY-11</t>
  </si>
  <si>
    <t>YYY-12</t>
  </si>
  <si>
    <t>YYY-13</t>
  </si>
  <si>
    <t>YYY-14</t>
  </si>
  <si>
    <t>YYY-15</t>
  </si>
  <si>
    <t>YYY-16</t>
  </si>
  <si>
    <t>YYY-17</t>
  </si>
  <si>
    <t>YYY-18</t>
  </si>
  <si>
    <t>YYY-19</t>
  </si>
  <si>
    <t>YYY-20</t>
  </si>
  <si>
    <t>YYY-21</t>
  </si>
  <si>
    <t>YYY-22</t>
  </si>
  <si>
    <t>YYY-23</t>
  </si>
  <si>
    <t>YYY-24</t>
  </si>
  <si>
    <t>YYY-25</t>
  </si>
  <si>
    <t>YYY-26</t>
  </si>
  <si>
    <t>YYY-27</t>
  </si>
  <si>
    <t>YYY-28</t>
  </si>
  <si>
    <t>YYY-29</t>
  </si>
  <si>
    <t>YYY-30</t>
  </si>
  <si>
    <t>YYY-31</t>
  </si>
  <si>
    <t>YYY-32</t>
  </si>
  <si>
    <t>YYY-33</t>
  </si>
  <si>
    <t>YYY-34</t>
  </si>
  <si>
    <t>YYY-35</t>
  </si>
  <si>
    <t>YYY-36</t>
  </si>
  <si>
    <t>YYY-37</t>
  </si>
  <si>
    <t>YYY-38</t>
  </si>
  <si>
    <t>YYY-39</t>
  </si>
  <si>
    <t>YYY-40</t>
  </si>
  <si>
    <t>YYY-41</t>
  </si>
  <si>
    <t>YYY-42</t>
  </si>
  <si>
    <t>YYY-43</t>
  </si>
  <si>
    <t>YYY-44</t>
  </si>
  <si>
    <t>YYY-45</t>
  </si>
  <si>
    <t>YYY-46</t>
  </si>
  <si>
    <t>YYY-47</t>
  </si>
  <si>
    <t>YYY-48</t>
  </si>
  <si>
    <t>YYY-49</t>
  </si>
  <si>
    <t>YYY-50</t>
  </si>
  <si>
    <t>YYY-501</t>
  </si>
  <si>
    <t>YYY-502</t>
  </si>
  <si>
    <t>YYY-503</t>
  </si>
  <si>
    <t>YYY-504</t>
  </si>
  <si>
    <t>YYY-505</t>
  </si>
  <si>
    <t>YYY-506</t>
  </si>
  <si>
    <t>YYY-508</t>
  </si>
  <si>
    <t>YYY-509</t>
  </si>
  <si>
    <t>YYY-51</t>
  </si>
  <si>
    <t>YYY-510</t>
  </si>
  <si>
    <t>YYY-511</t>
  </si>
  <si>
    <t>YYY-512</t>
  </si>
  <si>
    <t>YYY-513</t>
  </si>
  <si>
    <t>YYY-514</t>
  </si>
  <si>
    <t>YYY-515</t>
  </si>
  <si>
    <t>YYY-52</t>
  </si>
  <si>
    <t>YYY-1</t>
  </si>
  <si>
    <t>YYY-4</t>
  </si>
  <si>
    <t>YYY-53</t>
  </si>
  <si>
    <t>YYY-6</t>
  </si>
  <si>
    <t>YYY-7</t>
  </si>
  <si>
    <t>YYY-8</t>
  </si>
  <si>
    <t>YYY-9</t>
  </si>
  <si>
    <t>ХХХ YYY-1</t>
  </si>
  <si>
    <t>ХХХ YYY-10</t>
  </si>
  <si>
    <t>ХХХ YYY-11</t>
  </si>
  <si>
    <t>ХХХ YYY-12</t>
  </si>
  <si>
    <t>ХХХ YYY-13</t>
  </si>
  <si>
    <t>ХХХ YYY-14</t>
  </si>
  <si>
    <t>ХХХ YYY-15</t>
  </si>
  <si>
    <t>ХХХ YYY-16</t>
  </si>
  <si>
    <t>ХХХ YYY-17</t>
  </si>
  <si>
    <t>ХХХ YYY-18</t>
  </si>
  <si>
    <t>ХХХ YYY-19</t>
  </si>
  <si>
    <t>ХХХ YYY-20</t>
  </si>
  <si>
    <t>ХХХ YYY-21</t>
  </si>
  <si>
    <t>ХХХ YYY-22</t>
  </si>
  <si>
    <t>ХХХ YYY-23</t>
  </si>
  <si>
    <t>ХХХ YYY-24</t>
  </si>
  <si>
    <t>ХХХ YYY-25</t>
  </si>
  <si>
    <t>ХХХ YYY-26</t>
  </si>
  <si>
    <t>ХХХ YYY-27</t>
  </si>
  <si>
    <t>ХХХ YYY-28</t>
  </si>
  <si>
    <t>ХХХ YYY-29</t>
  </si>
  <si>
    <t>ХХХ YYY-30</t>
  </si>
  <si>
    <t>ХХХ YYY-31</t>
  </si>
  <si>
    <t>ХХХ YYY-32</t>
  </si>
  <si>
    <t>ХХХ YYY-33</t>
  </si>
  <si>
    <t>ХХХ YYY-34</t>
  </si>
  <si>
    <t>ХХХ YYY-35</t>
  </si>
  <si>
    <t>ХХХ YYY-36</t>
  </si>
  <si>
    <t>ХХХ YYY-37</t>
  </si>
  <si>
    <t>ХХХ YYY-38</t>
  </si>
  <si>
    <t>ХХХ YYY-39</t>
  </si>
  <si>
    <t>ХХХ YYY-4</t>
  </si>
  <si>
    <t>ХХХ YYY-40</t>
  </si>
  <si>
    <t>ХХХ YYY-41</t>
  </si>
  <si>
    <t>ХХХ YYY-42</t>
  </si>
  <si>
    <t>ХХХ YYY-43</t>
  </si>
  <si>
    <t>ХХХ YYY-44</t>
  </si>
  <si>
    <t>ХХХ YYY-45</t>
  </si>
  <si>
    <t>ХХХ YYY-46</t>
  </si>
  <si>
    <t>ХХХ YYY-47</t>
  </si>
  <si>
    <t>ХХХ YYY-48</t>
  </si>
  <si>
    <t>ХХХ YYY-49</t>
  </si>
  <si>
    <t>ХХХ YYY-50</t>
  </si>
  <si>
    <t>ХХХ YYY-51</t>
  </si>
  <si>
    <t>ХХХ YYY-52</t>
  </si>
  <si>
    <t>ХХХ YYY-53</t>
  </si>
  <si>
    <t>ХХХ YYY-6</t>
  </si>
  <si>
    <t>ХХХ YYY-7</t>
  </si>
  <si>
    <t>ХХХ YYY-8</t>
  </si>
  <si>
    <t>ХХХ YYY-9</t>
  </si>
  <si>
    <t>ХХХ YYY-501</t>
  </si>
  <si>
    <t>ХХХ YYY-502</t>
  </si>
  <si>
    <t>ХХХ YYY-503</t>
  </si>
  <si>
    <t>ХХХ YYY-504</t>
  </si>
  <si>
    <t>ХХХ YYY-505</t>
  </si>
  <si>
    <t>ХХХ YYY-506</t>
  </si>
  <si>
    <t>ХХХ YYY-508</t>
  </si>
  <si>
    <t>ХХХ YYY-509</t>
  </si>
  <si>
    <t>ХХХ YYY-510</t>
  </si>
  <si>
    <t>ХХХ YYY-511</t>
  </si>
  <si>
    <t>ХХХ YYY-512</t>
  </si>
  <si>
    <t>ХХХ YYY-513</t>
  </si>
  <si>
    <t>ХХХ YYY-514</t>
  </si>
  <si>
    <t>ХХХ YYY-515</t>
  </si>
  <si>
    <t>ХХХ Пл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</si>
</sst>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0.0"/>
    <numFmt numFmtId="166" formatCode="0.0%"/>
    <numFmt numFmtId="167" formatCode="mmmm"/>
  </numFmts>
  <fonts count="19" x14ac:knownFonts="1"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Helv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0" tint="-0.1499984740745262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0" tint="-0.249977111117893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204"/>
    </font>
    <font>
      <sz val="10"/>
      <name val="Arial Cyr"/>
      <charset val="204"/>
    </font>
    <font>
      <b/>
      <sz val="11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9" fontId="3" fillId="0" borderId="0" applyFont="0" applyFill="0" applyBorder="0" applyAlignment="0" applyProtection="0"/>
    <xf numFmtId="0" fontId="1" fillId="0" borderId="0"/>
    <xf numFmtId="0" fontId="4" fillId="0" borderId="0"/>
    <xf numFmtId="0" fontId="5" fillId="0" borderId="0"/>
    <xf numFmtId="164" fontId="3" fillId="0" borderId="0" applyFont="0" applyFill="0" applyBorder="0" applyAlignment="0" applyProtection="0"/>
    <xf numFmtId="0" fontId="14" fillId="0" borderId="0"/>
    <xf numFmtId="0" fontId="13" fillId="0" borderId="0"/>
    <xf numFmtId="0" fontId="13" fillId="0" borderId="0"/>
  </cellStyleXfs>
  <cellXfs count="85">
    <xf numFmtId="0" fontId="0" fillId="0" borderId="0" xfId="0"/>
    <xf numFmtId="0" fontId="0" fillId="0" borderId="0" xfId="0" applyFont="1" applyAlignment="1">
      <alignment horizontal="left"/>
    </xf>
    <xf numFmtId="3" fontId="0" fillId="0" borderId="0" xfId="0" applyNumberFormat="1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/>
    </xf>
    <xf numFmtId="164" fontId="0" fillId="0" borderId="0" xfId="5" applyFont="1"/>
    <xf numFmtId="0" fontId="0" fillId="3" borderId="0" xfId="0" applyFill="1"/>
    <xf numFmtId="17" fontId="0" fillId="0" borderId="0" xfId="0" applyNumberFormat="1"/>
    <xf numFmtId="10" fontId="0" fillId="0" borderId="0" xfId="1" applyNumberFormat="1" applyFont="1"/>
    <xf numFmtId="166" fontId="0" fillId="0" borderId="0" xfId="1" applyNumberFormat="1" applyFont="1"/>
    <xf numFmtId="0" fontId="2" fillId="4" borderId="1" xfId="0" applyFont="1" applyFill="1" applyBorder="1" applyProtection="1">
      <protection hidden="1"/>
    </xf>
    <xf numFmtId="17" fontId="2" fillId="4" borderId="1" xfId="0" applyNumberFormat="1" applyFont="1" applyFill="1" applyBorder="1" applyProtection="1">
      <protection hidden="1"/>
    </xf>
    <xf numFmtId="0" fontId="0" fillId="0" borderId="0" xfId="0" applyProtection="1">
      <protection hidden="1"/>
    </xf>
    <xf numFmtId="0" fontId="2" fillId="5" borderId="0" xfId="0" applyFont="1" applyFill="1" applyAlignment="1" applyProtection="1">
      <alignment horizontal="center" vertical="center"/>
      <protection hidden="1"/>
    </xf>
    <xf numFmtId="0" fontId="2" fillId="5" borderId="0" xfId="0" applyFont="1" applyFill="1" applyAlignment="1" applyProtection="1">
      <alignment horizontal="left" vertical="center"/>
      <protection hidden="1"/>
    </xf>
    <xf numFmtId="14" fontId="2" fillId="4" borderId="1" xfId="0" applyNumberFormat="1" applyFont="1" applyFill="1" applyBorder="1" applyProtection="1">
      <protection hidden="1"/>
    </xf>
    <xf numFmtId="0" fontId="0" fillId="3" borderId="0" xfId="0" applyFill="1" applyProtection="1">
      <protection hidden="1"/>
    </xf>
    <xf numFmtId="0" fontId="0" fillId="0" borderId="0" xfId="0" applyAlignment="1" applyProtection="1">
      <alignment wrapText="1"/>
      <protection hidden="1"/>
    </xf>
    <xf numFmtId="14" fontId="0" fillId="0" borderId="0" xfId="0" applyNumberFormat="1" applyAlignment="1" applyProtection="1">
      <alignment wrapText="1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2" fontId="0" fillId="0" borderId="0" xfId="0" applyNumberFormat="1" applyProtection="1">
      <protection hidden="1"/>
    </xf>
    <xf numFmtId="1" fontId="0" fillId="0" borderId="0" xfId="0" applyNumberFormat="1" applyProtection="1">
      <protection hidden="1"/>
    </xf>
    <xf numFmtId="165" fontId="0" fillId="0" borderId="0" xfId="0" applyNumberFormat="1" applyProtection="1">
      <protection hidden="1"/>
    </xf>
    <xf numFmtId="0" fontId="7" fillId="0" borderId="0" xfId="0" applyFont="1"/>
    <xf numFmtId="0" fontId="6" fillId="0" borderId="0" xfId="0" applyFont="1" applyAlignment="1">
      <alignment horizontal="center" vertical="center"/>
    </xf>
    <xf numFmtId="0" fontId="10" fillId="4" borderId="1" xfId="0" applyFont="1" applyFill="1" applyBorder="1"/>
    <xf numFmtId="0" fontId="2" fillId="4" borderId="1" xfId="0" applyFont="1" applyFill="1" applyBorder="1" applyAlignment="1" applyProtection="1">
      <alignment horizontal="center" vertical="center"/>
      <protection hidden="1"/>
    </xf>
    <xf numFmtId="0" fontId="2" fillId="4" borderId="1" xfId="0" applyFont="1" applyFill="1" applyBorder="1" applyAlignment="1" applyProtection="1">
      <alignment horizontal="center" vertical="center" wrapText="1"/>
      <protection hidden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left"/>
    </xf>
    <xf numFmtId="0" fontId="2" fillId="0" borderId="0" xfId="0" applyNumberFormat="1" applyFont="1" applyAlignment="1">
      <alignment horizontal="left" vertical="center"/>
    </xf>
    <xf numFmtId="1" fontId="13" fillId="0" borderId="1" xfId="0" applyNumberFormat="1" applyFont="1" applyBorder="1" applyAlignment="1">
      <alignment horizontal="right" vertical="center"/>
    </xf>
    <xf numFmtId="0" fontId="13" fillId="0" borderId="1" xfId="0" applyNumberFormat="1" applyFont="1" applyBorder="1" applyAlignment="1">
      <alignment horizontal="left" vertical="center"/>
    </xf>
    <xf numFmtId="0" fontId="13" fillId="0" borderId="1" xfId="0" applyNumberFormat="1" applyFont="1" applyBorder="1" applyAlignment="1">
      <alignment horizontal="right" vertical="center"/>
    </xf>
    <xf numFmtId="2" fontId="13" fillId="0" borderId="1" xfId="0" applyNumberFormat="1" applyFont="1" applyBorder="1" applyAlignment="1">
      <alignment horizontal="right" vertical="center"/>
    </xf>
    <xf numFmtId="0" fontId="2" fillId="2" borderId="4" xfId="0" applyNumberFormat="1" applyFont="1" applyFill="1" applyBorder="1" applyAlignment="1">
      <alignment horizontal="center" vertical="center" wrapText="1"/>
    </xf>
    <xf numFmtId="1" fontId="13" fillId="0" borderId="6" xfId="0" applyNumberFormat="1" applyFont="1" applyBorder="1" applyAlignment="1">
      <alignment horizontal="right" vertical="center"/>
    </xf>
    <xf numFmtId="0" fontId="13" fillId="0" borderId="6" xfId="0" applyNumberFormat="1" applyFont="1" applyBorder="1" applyAlignment="1">
      <alignment horizontal="left" vertical="center"/>
    </xf>
    <xf numFmtId="0" fontId="13" fillId="0" borderId="6" xfId="0" applyNumberFormat="1" applyFont="1" applyBorder="1" applyAlignment="1">
      <alignment horizontal="right" vertical="center"/>
    </xf>
    <xf numFmtId="2" fontId="13" fillId="0" borderId="6" xfId="0" applyNumberFormat="1" applyFont="1" applyBorder="1" applyAlignment="1">
      <alignment horizontal="right" vertical="center"/>
    </xf>
    <xf numFmtId="0" fontId="6" fillId="4" borderId="1" xfId="0" applyFont="1" applyFill="1" applyBorder="1" applyAlignment="1">
      <alignment horizontal="center" vertical="center"/>
    </xf>
    <xf numFmtId="166" fontId="0" fillId="0" borderId="0" xfId="0" applyNumberFormat="1"/>
    <xf numFmtId="167" fontId="6" fillId="0" borderId="0" xfId="0" applyNumberFormat="1" applyFont="1" applyAlignment="1" applyProtection="1">
      <alignment horizontal="center" vertical="center"/>
      <protection hidden="1"/>
    </xf>
    <xf numFmtId="14" fontId="6" fillId="0" borderId="0" xfId="0" applyNumberFormat="1" applyFont="1" applyAlignment="1" applyProtection="1">
      <alignment horizontal="center" vertical="center"/>
      <protection hidden="1"/>
    </xf>
    <xf numFmtId="0" fontId="7" fillId="0" borderId="0" xfId="0" applyFont="1" applyProtection="1">
      <protection hidden="1"/>
    </xf>
    <xf numFmtId="0" fontId="8" fillId="0" borderId="0" xfId="0" applyFont="1" applyProtection="1">
      <protection hidden="1"/>
    </xf>
    <xf numFmtId="164" fontId="7" fillId="0" borderId="0" xfId="5" applyFont="1" applyProtection="1">
      <protection hidden="1"/>
    </xf>
    <xf numFmtId="0" fontId="6" fillId="4" borderId="1" xfId="0" applyFont="1" applyFill="1" applyBorder="1" applyAlignment="1" applyProtection="1">
      <alignment horizontal="center" vertical="center" wrapText="1"/>
      <protection hidden="1"/>
    </xf>
    <xf numFmtId="0" fontId="6" fillId="4" borderId="5" xfId="0" applyFont="1" applyFill="1" applyBorder="1" applyAlignment="1" applyProtection="1">
      <alignment horizontal="center" vertical="center" wrapText="1"/>
      <protection hidden="1"/>
    </xf>
    <xf numFmtId="164" fontId="6" fillId="4" borderId="5" xfId="5" applyFont="1" applyFill="1" applyBorder="1" applyAlignment="1" applyProtection="1">
      <alignment horizontal="center" vertical="center" wrapText="1"/>
      <protection hidden="1"/>
    </xf>
    <xf numFmtId="0" fontId="6" fillId="4" borderId="4" xfId="0" applyFont="1" applyFill="1" applyBorder="1" applyAlignment="1" applyProtection="1">
      <alignment horizontal="center" vertical="center" wrapText="1"/>
      <protection hidden="1"/>
    </xf>
    <xf numFmtId="164" fontId="7" fillId="4" borderId="4" xfId="5" applyFont="1" applyFill="1" applyBorder="1" applyAlignment="1" applyProtection="1">
      <alignment horizontal="center" vertical="center" wrapText="1"/>
      <protection hidden="1"/>
    </xf>
    <xf numFmtId="4" fontId="7" fillId="0" borderId="0" xfId="5" applyNumberFormat="1" applyFont="1" applyProtection="1">
      <protection hidden="1"/>
    </xf>
    <xf numFmtId="4" fontId="7" fillId="0" borderId="0" xfId="0" applyNumberFormat="1" applyFont="1" applyProtection="1">
      <protection hidden="1"/>
    </xf>
    <xf numFmtId="10" fontId="7" fillId="0" borderId="0" xfId="1" applyNumberFormat="1" applyFont="1" applyProtection="1">
      <protection hidden="1"/>
    </xf>
    <xf numFmtId="10" fontId="7" fillId="0" borderId="0" xfId="0" applyNumberFormat="1" applyFont="1" applyProtection="1">
      <protection hidden="1"/>
    </xf>
    <xf numFmtId="2" fontId="7" fillId="0" borderId="0" xfId="0" applyNumberFormat="1" applyFont="1" applyProtection="1">
      <protection hidden="1"/>
    </xf>
    <xf numFmtId="10" fontId="9" fillId="0" borderId="0" xfId="1" applyNumberFormat="1" applyFont="1" applyFill="1" applyBorder="1" applyProtection="1">
      <protection hidden="1"/>
    </xf>
    <xf numFmtId="0" fontId="6" fillId="0" borderId="0" xfId="0" applyFont="1"/>
    <xf numFmtId="1" fontId="15" fillId="6" borderId="7" xfId="6" applyNumberFormat="1" applyFont="1" applyFill="1" applyBorder="1" applyAlignment="1">
      <alignment horizontal="center" vertical="center" wrapText="1"/>
    </xf>
    <xf numFmtId="1" fontId="15" fillId="6" borderId="8" xfId="6" applyNumberFormat="1" applyFont="1" applyFill="1" applyBorder="1" applyAlignment="1" applyProtection="1">
      <alignment horizontal="center" vertical="center"/>
      <protection hidden="1"/>
    </xf>
    <xf numFmtId="1" fontId="15" fillId="6" borderId="7" xfId="6" applyNumberFormat="1" applyFont="1" applyFill="1" applyBorder="1" applyAlignment="1" applyProtection="1">
      <alignment horizontal="center" vertical="center"/>
      <protection hidden="1"/>
    </xf>
    <xf numFmtId="1" fontId="15" fillId="6" borderId="7" xfId="6" applyNumberFormat="1" applyFont="1" applyFill="1" applyBorder="1" applyAlignment="1">
      <alignment horizontal="center" vertical="center"/>
    </xf>
    <xf numFmtId="1" fontId="15" fillId="6" borderId="9" xfId="6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2" fontId="16" fillId="4" borderId="1" xfId="7" applyNumberFormat="1" applyFont="1" applyFill="1" applyBorder="1" applyAlignment="1" applyProtection="1">
      <alignment horizontal="center"/>
      <protection hidden="1"/>
    </xf>
    <xf numFmtId="0" fontId="17" fillId="0" borderId="10" xfId="0" applyFont="1" applyBorder="1" applyAlignment="1">
      <alignment horizontal="left"/>
    </xf>
    <xf numFmtId="0" fontId="16" fillId="0" borderId="1" xfId="6" applyFont="1" applyFill="1" applyBorder="1" applyAlignment="1">
      <alignment horizontal="left" vertical="center" wrapText="1"/>
    </xf>
    <xf numFmtId="1" fontId="17" fillId="0" borderId="1" xfId="0" applyNumberFormat="1" applyFont="1" applyBorder="1" applyProtection="1">
      <protection hidden="1"/>
    </xf>
    <xf numFmtId="1" fontId="17" fillId="0" borderId="1" xfId="0" applyNumberFormat="1" applyFont="1" applyBorder="1" applyAlignment="1" applyProtection="1">
      <alignment horizontal="center"/>
      <protection hidden="1"/>
    </xf>
    <xf numFmtId="1" fontId="17" fillId="0" borderId="11" xfId="0" applyNumberFormat="1" applyFont="1" applyBorder="1" applyAlignment="1" applyProtection="1">
      <alignment horizontal="center"/>
      <protection hidden="1"/>
    </xf>
    <xf numFmtId="0" fontId="18" fillId="0" borderId="0" xfId="0" applyFont="1"/>
    <xf numFmtId="2" fontId="16" fillId="4" borderId="12" xfId="8" applyNumberFormat="1" applyFont="1" applyFill="1" applyBorder="1" applyAlignment="1" applyProtection="1">
      <alignment horizontal="center"/>
      <protection hidden="1"/>
    </xf>
    <xf numFmtId="0" fontId="17" fillId="0" borderId="13" xfId="0" applyFont="1" applyBorder="1" applyAlignment="1">
      <alignment horizontal="left"/>
    </xf>
    <xf numFmtId="0" fontId="16" fillId="0" borderId="12" xfId="6" applyFont="1" applyFill="1" applyBorder="1" applyAlignment="1">
      <alignment horizontal="left" vertical="center" wrapText="1"/>
    </xf>
    <xf numFmtId="1" fontId="17" fillId="0" borderId="12" xfId="0" applyNumberFormat="1" applyFont="1" applyBorder="1" applyProtection="1">
      <protection hidden="1"/>
    </xf>
    <xf numFmtId="1" fontId="17" fillId="0" borderId="12" xfId="0" applyNumberFormat="1" applyFont="1" applyBorder="1" applyAlignment="1" applyProtection="1">
      <alignment horizontal="center"/>
      <protection hidden="1"/>
    </xf>
    <xf numFmtId="1" fontId="17" fillId="0" borderId="14" xfId="0" applyNumberFormat="1" applyFont="1" applyBorder="1" applyAlignment="1" applyProtection="1">
      <alignment horizontal="center"/>
      <protection hidden="1"/>
    </xf>
    <xf numFmtId="0" fontId="2" fillId="4" borderId="1" xfId="0" applyFont="1" applyFill="1" applyBorder="1" applyAlignment="1" applyProtection="1">
      <alignment horizontal="center"/>
      <protection hidden="1"/>
    </xf>
    <xf numFmtId="0" fontId="2" fillId="4" borderId="2" xfId="0" applyFont="1" applyFill="1" applyBorder="1" applyAlignment="1" applyProtection="1">
      <alignment horizontal="center"/>
      <protection hidden="1"/>
    </xf>
    <xf numFmtId="0" fontId="2" fillId="4" borderId="3" xfId="0" applyFont="1" applyFill="1" applyBorder="1" applyAlignment="1" applyProtection="1">
      <alignment horizontal="center"/>
      <protection hidden="1"/>
    </xf>
    <xf numFmtId="0" fontId="0" fillId="0" borderId="0" xfId="0" applyAlignment="1">
      <alignment horizontal="center"/>
    </xf>
    <xf numFmtId="0" fontId="11" fillId="0" borderId="0" xfId="0" applyFont="1" applyAlignment="1">
      <alignment horizontal="left"/>
    </xf>
  </cellXfs>
  <cellStyles count="9">
    <cellStyle name="Обычный" xfId="0" builtinId="0"/>
    <cellStyle name="Обычный 2" xfId="2" xr:uid="{00000000-0005-0000-0000-000001000000}"/>
    <cellStyle name="Обычный 2 4" xfId="7" xr:uid="{00000000-0005-0000-0000-000002000000}"/>
    <cellStyle name="Обычный 8" xfId="3" xr:uid="{00000000-0005-0000-0000-000003000000}"/>
    <cellStyle name="Обычный_КУзьменко мониторинг днепр нов форма" xfId="8" xr:uid="{00000000-0005-0000-0000-000004000000}"/>
    <cellStyle name="Обычный_Оптимизация ШР Варусы 2010" xfId="6" xr:uid="{00000000-0005-0000-0000-000005000000}"/>
    <cellStyle name="Процентный" xfId="1" builtinId="5"/>
    <cellStyle name="Стиль 1" xfId="4" xr:uid="{00000000-0005-0000-0000-000007000000}"/>
    <cellStyle name="Финансовый" xfId="5" builtinId="3"/>
  </cellStyles>
  <dxfs count="40">
    <dxf>
      <fill>
        <patternFill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solid">
          <fgColor indexed="64"/>
          <bgColor indexed="2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4" formatCode="0.00%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4" formatCode="0.00%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4" formatCode="0.00%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1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10"/>
      </font>
    </dxf>
    <dxf>
      <font>
        <color theme="0" tint="-0.249977111117893"/>
      </font>
    </dxf>
    <dxf>
      <fill>
        <patternFill patternType="solid">
          <bgColor theme="0" tint="-0.149998474074526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 tint="-4.9989318521683403E-2"/>
      </font>
    </dxf>
    <dxf>
      <font>
        <color rgb="FF9C0006"/>
      </font>
      <fill>
        <patternFill>
          <bgColor rgb="FFFFCCCC"/>
        </patternFill>
      </fill>
    </dxf>
    <dxf>
      <font>
        <color theme="0" tint="-0.14996795556505021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E0FFE0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C0006"/>
      <color rgb="FFFFCCCC"/>
      <color rgb="FFFFC7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21</xdr:row>
      <xdr:rowOff>85725</xdr:rowOff>
    </xdr:from>
    <xdr:to>
      <xdr:col>23</xdr:col>
      <xdr:colOff>236656</xdr:colOff>
      <xdr:row>37</xdr:row>
      <xdr:rowOff>123454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676650"/>
          <a:ext cx="11761906" cy="2971429"/>
        </a:xfrm>
        <a:prstGeom prst="rect">
          <a:avLst/>
        </a:prstGeom>
      </xdr:spPr>
    </xdr:pic>
    <xdr:clientData/>
  </xdr:twoCellAnchor>
  <xdr:twoCellAnchor editAs="oneCell">
    <xdr:from>
      <xdr:col>1</xdr:col>
      <xdr:colOff>47626</xdr:colOff>
      <xdr:row>42</xdr:row>
      <xdr:rowOff>114301</xdr:rowOff>
    </xdr:from>
    <xdr:to>
      <xdr:col>18</xdr:col>
      <xdr:colOff>352426</xdr:colOff>
      <xdr:row>53</xdr:row>
      <xdr:rowOff>123826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23116" b="79099"/>
        <a:stretch/>
      </xdr:blipFill>
      <xdr:spPr>
        <a:xfrm>
          <a:off x="352426" y="7105651"/>
          <a:ext cx="9372600" cy="203835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9</xdr:row>
      <xdr:rowOff>123825</xdr:rowOff>
    </xdr:from>
    <xdr:to>
      <xdr:col>22</xdr:col>
      <xdr:colOff>142875</xdr:colOff>
      <xdr:row>18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7020" b="84373"/>
        <a:stretch/>
      </xdr:blipFill>
      <xdr:spPr>
        <a:xfrm>
          <a:off x="314325" y="1771650"/>
          <a:ext cx="11334750" cy="1524000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59</xdr:row>
      <xdr:rowOff>76200</xdr:rowOff>
    </xdr:from>
    <xdr:to>
      <xdr:col>12</xdr:col>
      <xdr:colOff>389749</xdr:colOff>
      <xdr:row>71</xdr:row>
      <xdr:rowOff>47355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2425" y="9820275"/>
          <a:ext cx="6209524" cy="2161905"/>
        </a:xfrm>
        <a:prstGeom prst="rect">
          <a:avLst/>
        </a:prstGeom>
      </xdr:spPr>
    </xdr:pic>
    <xdr:clientData/>
  </xdr:twoCellAnchor>
  <xdr:twoCellAnchor editAs="oneCell">
    <xdr:from>
      <xdr:col>1</xdr:col>
      <xdr:colOff>28576</xdr:colOff>
      <xdr:row>108</xdr:row>
      <xdr:rowOff>123826</xdr:rowOff>
    </xdr:from>
    <xdr:to>
      <xdr:col>13</xdr:col>
      <xdr:colOff>409576</xdr:colOff>
      <xdr:row>117</xdr:row>
      <xdr:rowOff>76201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r="44368" b="83591"/>
        <a:stretch/>
      </xdr:blipFill>
      <xdr:spPr>
        <a:xfrm>
          <a:off x="333376" y="17802226"/>
          <a:ext cx="6781800" cy="1600200"/>
        </a:xfrm>
        <a:prstGeom prst="rect">
          <a:avLst/>
        </a:prstGeom>
      </xdr:spPr>
    </xdr:pic>
    <xdr:clientData/>
  </xdr:twoCellAnchor>
  <xdr:twoCellAnchor editAs="oneCell">
    <xdr:from>
      <xdr:col>7</xdr:col>
      <xdr:colOff>390525</xdr:colOff>
      <xdr:row>57</xdr:row>
      <xdr:rowOff>3175</xdr:rowOff>
    </xdr:from>
    <xdr:to>
      <xdr:col>8</xdr:col>
      <xdr:colOff>219075</xdr:colOff>
      <xdr:row>59</xdr:row>
      <xdr:rowOff>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13629" t="31009" r="82156" b="54083"/>
        <a:stretch/>
      </xdr:blipFill>
      <xdr:spPr>
        <a:xfrm>
          <a:off x="3895725" y="9423400"/>
          <a:ext cx="361950" cy="301625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  <xdr:twoCellAnchor editAs="oneCell">
    <xdr:from>
      <xdr:col>7</xdr:col>
      <xdr:colOff>438150</xdr:colOff>
      <xdr:row>120</xdr:row>
      <xdr:rowOff>19050</xdr:rowOff>
    </xdr:from>
    <xdr:to>
      <xdr:col>8</xdr:col>
      <xdr:colOff>282735</xdr:colOff>
      <xdr:row>122</xdr:row>
      <xdr:rowOff>6123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43350" y="19640550"/>
          <a:ext cx="377985" cy="31092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12</xdr:col>
      <xdr:colOff>189743</xdr:colOff>
      <xdr:row>130</xdr:row>
      <xdr:rowOff>56982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04800" y="20107275"/>
          <a:ext cx="6057143" cy="1342857"/>
        </a:xfrm>
        <a:prstGeom prst="rect">
          <a:avLst/>
        </a:prstGeom>
      </xdr:spPr>
    </xdr:pic>
    <xdr:clientData/>
  </xdr:twoCellAnchor>
  <xdr:twoCellAnchor editAs="oneCell">
    <xdr:from>
      <xdr:col>1</xdr:col>
      <xdr:colOff>238125</xdr:colOff>
      <xdr:row>93</xdr:row>
      <xdr:rowOff>152400</xdr:rowOff>
    </xdr:from>
    <xdr:to>
      <xdr:col>17</xdr:col>
      <xdr:colOff>75079</xdr:colOff>
      <xdr:row>99</xdr:row>
      <xdr:rowOff>152263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6689"/>
        <a:stretch/>
      </xdr:blipFill>
      <xdr:spPr>
        <a:xfrm>
          <a:off x="542925" y="15401925"/>
          <a:ext cx="8371354" cy="1095238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</xdr:colOff>
      <xdr:row>77</xdr:row>
      <xdr:rowOff>66675</xdr:rowOff>
    </xdr:from>
    <xdr:to>
      <xdr:col>13</xdr:col>
      <xdr:colOff>27800</xdr:colOff>
      <xdr:row>82</xdr:row>
      <xdr:rowOff>142750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33400" y="12725400"/>
          <a:ext cx="6200000" cy="10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219075</xdr:colOff>
      <xdr:row>83</xdr:row>
      <xdr:rowOff>142875</xdr:rowOff>
    </xdr:from>
    <xdr:to>
      <xdr:col>11</xdr:col>
      <xdr:colOff>246980</xdr:colOff>
      <xdr:row>89</xdr:row>
      <xdr:rowOff>85594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23875" y="13773150"/>
          <a:ext cx="5361905" cy="1047619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3835.649089236111" createdVersion="4" refreshedVersion="6" minRefreshableVersion="3" recordCount="64" xr:uid="{00000000-000A-0000-FFFF-FFFF00000000}">
  <cacheSource type="worksheet">
    <worksheetSource ref="A4:B68" sheet="ТО за период"/>
  </cacheSource>
  <cacheFields count="2">
    <cacheField name="Фирма" numFmtId="0">
      <sharedItems containsBlank="1" count="129">
        <s v="ХХХ YYY-1"/>
        <s v="ХХХ YYY-10"/>
        <s v="ХХХ YYY-11"/>
        <s v="ХХХ YYY-12"/>
        <s v="ХХХ YYY-13"/>
        <s v="ХХХ YYY-14"/>
        <s v="ХХХ YYY-15"/>
        <s v="ХХХ YYY-16"/>
        <s v="ХХХ YYY-17"/>
        <s v="ХХХ YYY-18"/>
        <s v="ХХХ YYY-19"/>
        <s v="ХХХ YYY-20"/>
        <s v="ХХХ YYY-21"/>
        <s v="ХХХ YYY-22"/>
        <s v="ХХХ YYY-23"/>
        <s v="ХХХ YYY-24"/>
        <s v="ХХХ YYY-25"/>
        <s v="ХХХ YYY-26"/>
        <s v="ХХХ YYY-27"/>
        <s v="ХХХ YYY-28"/>
        <s v="ХХХ YYY-29"/>
        <s v="ХХХ YYY-30"/>
        <s v="ХХХ YYY-31"/>
        <s v="ХХХ YYY-32"/>
        <s v="ХХХ YYY-33"/>
        <s v="ХХХ YYY-34"/>
        <s v="ХХХ YYY-35"/>
        <s v="ХХХ YYY-36"/>
        <s v="ХХХ YYY-37"/>
        <s v="ХХХ YYY-38"/>
        <s v="ХХХ YYY-39"/>
        <s v="ХХХ YYY-4"/>
        <s v="ХХХ YYY-40"/>
        <s v="ХХХ YYY-41"/>
        <s v="ХХХ YYY-42"/>
        <s v="ХХХ YYY-43"/>
        <s v="ХХХ YYY-44"/>
        <s v="ХХХ YYY-45"/>
        <s v="ХХХ YYY-46"/>
        <s v="ХХХ YYY-47"/>
        <s v="ХХХ YYY-48"/>
        <s v="ХХХ YYY-49"/>
        <s v="ХХХ YYY-50"/>
        <s v="ХХХ YYY-501"/>
        <s v="ХХХ YYY-502"/>
        <s v="ХХХ YYY-503"/>
        <s v="ХХХ YYY-504"/>
        <s v="ХХХ YYY-505"/>
        <s v="ХХХ YYY-506"/>
        <s v="ХХХ YYY-508"/>
        <s v="ХХХ YYY-509"/>
        <s v="ХХХ YYY-51"/>
        <s v="ХХХ YYY-510"/>
        <s v="ХХХ YYY-511"/>
        <s v="ХХХ YYY-512"/>
        <s v="ХХХ YYY-513"/>
        <s v="ХХХ YYY-514"/>
        <s v="ХХХ YYY-515"/>
        <s v="ХХХ YYY-52"/>
        <s v="ХХХ YYY-53"/>
        <s v="ХХХ YYY-6"/>
        <s v="ХХХ YYY-7"/>
        <s v="ХХХ YYY-8"/>
        <s v="ХХХ YYY-9"/>
        <m u="1"/>
        <s v="Омега ТОВ Варус-45 Запорожье (Аврора)" u="1"/>
        <s v="Омега ТОВ Варус-38 Днепропетровск,ул.Братьев Трофимовых,38" u="1"/>
        <s v="Омега ТОВ Варус-23 пр. Мира" u="1"/>
        <s v="Омега ТОВ Варус-27 Новомосковск" u="1"/>
        <s v="Омега ТОВ Варус-33 Кривой Рог, Гагарина, 47б" u="1"/>
        <s v="Омега ТОВ Варус-513 Киев,ул.Вышгородская,45а/5-2" u="1"/>
        <s v="Омега ТОВ Варус-42 Днепропетровск,ул.Шолохова,7" u="1"/>
        <s v="Омега ТОВ Варус-30 Марганец" u="1"/>
        <s v="Омега ТОВ Варус-8 ТЦ APPOLO" u="1"/>
        <s v="Омега ТОВ Варус-17 Славутич" u="1"/>
        <s v="Омега ТОВ Варус-505 Киев,бул.Перова,36" u="1"/>
        <s v="Омега ТОВ Варус-43 Днепропетровск,Запорожское Шоссе,42" u="1"/>
        <s v="Омега ТОВ Варус-509 Вышгород,ул.Днепровская,1" u="1"/>
        <s v="Омега ТОВ Варус-14 Победа" u="1"/>
        <s v="Омега ТОВ Варус-13 Парус" u="1"/>
        <s v="Омега ТОВ Варус-34 Кривой Рог, Харитонова, 15а" u="1"/>
        <s v="Омега ТОВ Варус-504 Киев,пр.Оболонский,20а" u="1"/>
        <s v="Омега ТОВ Варус-512 Киев,Харьковское шоссе,160" u="1"/>
        <s v="Омега ТОВ Варус-51 Запоріжжя, вул. Яценка, 2" u="1"/>
        <s v="Омега ТОВ Варус-4 Мост" u="1"/>
        <s v="Омега ТОВ Варус-37 Днепропетровск,пр.Героев,11" u="1"/>
        <s v="Омега ТОВ Варус-514 Киев, пр. Правды 3" u="1"/>
        <s v="Омега ТОВ Варус-515 Киев, пр. Академика Паладина" u="1"/>
        <s v="Омега ТОВ Варус-501 Киев, пр.Победы,129" u="1"/>
        <s v="Омега ТОВ Варус-502 Киев, ул.Бажана,10а" u="1"/>
        <s v="Омега ТОВ Варус-28 Першотравенськ" u="1"/>
        <s v="Омега ТОВ Варус-36 Днепропетровск,Набережная Ленина,33" u="1"/>
        <s v="Омега ТОВ Варус-508 Бровары,ул.Гагарина,16" u="1"/>
        <s v="Омега ТОВ Варус-510 Киев,ул.Андрея Малышко,3" u="1"/>
        <s v="Омега ТОВ Варус-1 Паникахи" u="1"/>
        <s v="Омега ТОВ Варус-48  г.Запорожье, ул.Товарищеская 39" u="1"/>
        <s v="Омега ТОВ Варус-22 Героев Сталинграда" u="1"/>
        <s v="Омега ТОВ Варус-25 Кривой Рог, Кириленко" u="1"/>
        <s v="Омега ТОВ Варус-50 Дніпро, пр. Героїв, 2" u="1"/>
        <s v="Омега ТОВ Варус-32 Кривой Рог,Дзержинского,1б" u="1"/>
        <s v="Омега ТОВ Варус-9 Нагорка" u="1"/>
        <s v="Омега ТОВ Варус-12 Кривой Рог, 5-й Заречный" u="1"/>
        <s v="Омега ТОВ Планета" u="1"/>
        <s v="Омега ТОВ Варус-10 Запорожье" u="1"/>
        <s v="Омега ТОВ Варус-47 Запорожье" u="1"/>
        <s v="Омега ТОВ Варус-16 Днепродзержинск" u="1"/>
        <s v="Омега ТОВ Варус-46 Днепродзержинск" u="1"/>
        <s v="Омега ТОВ Варус-52 Днепропетровск,ул.Коммунаровская,8" u="1"/>
        <s v="Омега ТОВ Варус-24 Кривой Рог, Ленина" u="1"/>
        <s v="Омега ТОВ Варус-20 Кривой Рог, Мусорского" u="1"/>
        <s v="Омега ТОВ Варус-35 Днепропетровск,пр.Кирова,11" u="1"/>
        <s v="Омега ТОВ Варус-21 Кривой Рог, Вечернекутская" u="1"/>
        <s v="Омега ТОВ Варус-40 Днепропетровск,ул.20 лет Победы,43д" u="1"/>
        <s v="Омега ТОВ Варус-7 Никополь" u="1"/>
        <s v="Омега ТОВ Варус-39 Днепропетровск,ул.Калиновая,9А" u="1"/>
        <s v="Омега ТОВ Варус-11 ТЦ Европа" u="1"/>
        <s v="Омега ТОВ Варус-503 Киев,ул.Васильковская,34" u="1"/>
        <s v="Омега ТОВ Варус-41 Днепропетровск,пр.Петровского,58" u="1"/>
        <s v="Омега ТОВ Варус-6 12 Квартал" u="1"/>
        <s v="Омега ТОВ Варус-44 Днепропетровск,ул.Рабочая,67" u="1"/>
        <s v="Омега ТОВ Варус-511 Киев,ул.Оноре де Бальзака,91-29а" u="1"/>
        <s v="Омега ТОВ Варус-19 Никополь" u="1"/>
        <s v="Омега ТОВ Варус-18 Кривой Рог, Косыгина" u="1"/>
        <s v="Омега ТОВ Варус-31 Ясень" u="1"/>
        <s v="Омега ТОВ Варус-506 Бровары,ул.Короленко,72" u="1"/>
        <s v="Омега ТОВ Варус-26 Долинская" u="1"/>
        <s v="Омега ТОВ Варус-29 Павлоград" u="1"/>
        <s v="Омега ТОВ Варус-49 Павлоград" u="1"/>
        <s v="Омега ТОВ Варус-15 Фрунзенский" u="1"/>
      </sharedItems>
    </cacheField>
    <cacheField name="Восстановлено/б сумма ЦР без НДС(с уч.возврата)" numFmtId="164">
      <sharedItems containsSemiMixedTypes="0" containsString="0" containsNumber="1" minValue="0" maxValue="7058627.238300000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4">
  <r>
    <x v="0"/>
    <n v="6464200.3321000002"/>
  </r>
  <r>
    <x v="1"/>
    <n v="4994221.7073999997"/>
  </r>
  <r>
    <x v="2"/>
    <n v="3583475.4430999998"/>
  </r>
  <r>
    <x v="3"/>
    <n v="3829114.8385000001"/>
  </r>
  <r>
    <x v="4"/>
    <n v="1552566.8894"/>
  </r>
  <r>
    <x v="5"/>
    <n v="1856722.5851"/>
  </r>
  <r>
    <x v="6"/>
    <n v="2406033.8873000001"/>
  </r>
  <r>
    <x v="7"/>
    <n v="4138596.4492000001"/>
  </r>
  <r>
    <x v="8"/>
    <n v="2992526.3639000002"/>
  </r>
  <r>
    <x v="9"/>
    <n v="2639143.3306999998"/>
  </r>
  <r>
    <x v="10"/>
    <n v="1391822.9501"/>
  </r>
  <r>
    <x v="11"/>
    <n v="1883345.5263"/>
  </r>
  <r>
    <x v="12"/>
    <n v="846588.24549999996"/>
  </r>
  <r>
    <x v="13"/>
    <n v="850745.45970000001"/>
  </r>
  <r>
    <x v="14"/>
    <n v="1742340.2337"/>
  </r>
  <r>
    <x v="15"/>
    <n v="688493.14399999997"/>
  </r>
  <r>
    <x v="16"/>
    <n v="1136338.2712999999"/>
  </r>
  <r>
    <x v="17"/>
    <n v="1103122.6754000001"/>
  </r>
  <r>
    <x v="18"/>
    <n v="2752269.9920999999"/>
  </r>
  <r>
    <x v="19"/>
    <n v="2056642.7050000001"/>
  </r>
  <r>
    <x v="20"/>
    <n v="1500036.7841"/>
  </r>
  <r>
    <x v="21"/>
    <n v="1110464.2242000001"/>
  </r>
  <r>
    <x v="22"/>
    <n v="1023113.1574"/>
  </r>
  <r>
    <x v="23"/>
    <n v="2565571.5498000002"/>
  </r>
  <r>
    <x v="24"/>
    <n v="962597.68599999999"/>
  </r>
  <r>
    <x v="25"/>
    <n v="1235593.3126999999"/>
  </r>
  <r>
    <x v="26"/>
    <n v="2750394.6645"/>
  </r>
  <r>
    <x v="27"/>
    <n v="665709.47100000002"/>
  </r>
  <r>
    <x v="28"/>
    <n v="991927.8443"/>
  </r>
  <r>
    <x v="29"/>
    <n v="2347683.8276999998"/>
  </r>
  <r>
    <x v="30"/>
    <n v="3300733.7163999998"/>
  </r>
  <r>
    <x v="31"/>
    <n v="4801762.2478999998"/>
  </r>
  <r>
    <x v="32"/>
    <n v="2820958.6052000001"/>
  </r>
  <r>
    <x v="33"/>
    <n v="2482847.0803999999"/>
  </r>
  <r>
    <x v="34"/>
    <n v="1237066.3169"/>
  </r>
  <r>
    <x v="35"/>
    <n v="982409.57900000003"/>
  </r>
  <r>
    <x v="36"/>
    <n v="2987405.4405"/>
  </r>
  <r>
    <x v="37"/>
    <n v="2606439.0928000002"/>
  </r>
  <r>
    <x v="38"/>
    <n v="3642707.0408000001"/>
  </r>
  <r>
    <x v="39"/>
    <n v="980904.05779999995"/>
  </r>
  <r>
    <x v="40"/>
    <n v="1355997.6044999999"/>
  </r>
  <r>
    <x v="41"/>
    <n v="2067702.6568"/>
  </r>
  <r>
    <x v="42"/>
    <n v="4749409.4104000004"/>
  </r>
  <r>
    <x v="43"/>
    <n v="1033795.3333000001"/>
  </r>
  <r>
    <x v="44"/>
    <n v="2319066.5422"/>
  </r>
  <r>
    <x v="45"/>
    <n v="4561053.4424999999"/>
  </r>
  <r>
    <x v="46"/>
    <n v="2652683.3218"/>
  </r>
  <r>
    <x v="47"/>
    <n v="5256329.3481999999"/>
  </r>
  <r>
    <x v="48"/>
    <n v="1327059.4605"/>
  </r>
  <r>
    <x v="49"/>
    <n v="3451708.4972999999"/>
  </r>
  <r>
    <x v="50"/>
    <n v="2351085.3643999998"/>
  </r>
  <r>
    <x v="51"/>
    <n v="3004068.2414000002"/>
  </r>
  <r>
    <x v="52"/>
    <n v="4130579.3854"/>
  </r>
  <r>
    <x v="53"/>
    <n v="1513959.7376000001"/>
  </r>
  <r>
    <x v="54"/>
    <n v="2364713.5449999999"/>
  </r>
  <r>
    <x v="55"/>
    <n v="2681866.1889"/>
  </r>
  <r>
    <x v="56"/>
    <n v="874348.10479999997"/>
  </r>
  <r>
    <x v="57"/>
    <n v="4343097.7982000001"/>
  </r>
  <r>
    <x v="58"/>
    <n v="2894376.9174000002"/>
  </r>
  <r>
    <x v="59"/>
    <n v="0"/>
  </r>
  <r>
    <x v="60"/>
    <n v="7058627.2383000003"/>
  </r>
  <r>
    <x v="61"/>
    <n v="3849947.8502000002"/>
  </r>
  <r>
    <x v="62"/>
    <n v="6269376.8753000004"/>
  </r>
  <r>
    <x v="63"/>
    <n v="5578635.333100000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СводнаяТаблица1" cacheId="3" applyNumberFormats="0" applyBorderFormats="0" applyFontFormats="0" applyPatternFormats="0" applyAlignmentFormats="0" applyWidthHeightFormats="1" dataCaption="Значения" updatedVersion="6" minRefreshableVersion="3" useAutoFormatting="1" rowGrandTotals="0" itemPrintTitles="1" createdVersion="4" indent="0" outline="1" outlineData="1" multipleFieldFilters="0" rowHeaderCaption="1303">
  <location ref="A3:A67" firstHeaderRow="1" firstDataRow="1" firstDataCol="1"/>
  <pivotFields count="2">
    <pivotField name="СМ" axis="axisRow" showAll="0" defaultSubtotal="0">
      <items count="129">
        <item n="ХХХ YYY-1 Паникахи" m="1" x="94"/>
        <item n="ХХХ YYY-10 Запорожье" m="1" x="103"/>
        <item n="ХХХ YYY-11 ТЦ Европа" m="1" x="115"/>
        <item n="ХХХ YYY-12 Кривой Рог, 5-й Заречный" m="1" x="101"/>
        <item n="ХХХ YYY-13 Парус" m="1" x="79"/>
        <item n="ХХХ YYY-14 Победа" m="1" x="78"/>
        <item n="ХХХ YYY-15 Фрунзенский" m="1" x="128"/>
        <item n="ХХХ YYY-16 Днепродзержинск" m="1" x="105"/>
        <item n="ХХХ YYY-17 Славутич" m="1" x="74"/>
        <item n="ХХХ YYY-18 Кривой Рог, Косыгина" m="1" x="122"/>
        <item n="ХХХ YYY-19 Никополь" m="1" x="121"/>
        <item n="ХХХ YYY-20 Кривой Рог, Мусорского" m="1" x="109"/>
        <item n="ХХХ YYY-21 Кривой Рог, Вечернекутская" m="1" x="111"/>
        <item n="ХХХ YYY-22 Героев Сталинграда" m="1" x="96"/>
        <item n="ХХХ YYY-23 пр. Мира" m="1" x="67"/>
        <item n="ХХХ YYY-24 Кривой Рог, Ленина" m="1" x="108"/>
        <item n="ХХХ YYY-25 Кривой Рог, Кириленко" m="1" x="97"/>
        <item n="ХХХ YYY-26 Долинская" m="1" x="125"/>
        <item n="ХХХ YYY-27 Новомосковск" m="1" x="68"/>
        <item n="ХХХ YYY-28 Першотравенськ" m="1" x="90"/>
        <item n="ХХХ YYY-29 Павлоград" m="1" x="126"/>
        <item n="ХХХ YYY-30 Марганец" m="1" x="72"/>
        <item n="ХХХ YYY-31 Ясень" m="1" x="123"/>
        <item n="ХХХ YYY-32 Кривой Рог,Дзержинского,1б" m="1" x="99"/>
        <item n="ХХХ YYY-33 Кривой Рог, Гагарина, 47б" m="1" x="69"/>
        <item n="ХХХ YYY-34 Кривой Рог, Харитонова, 15а" m="1" x="80"/>
        <item n="ХХХ YYY-35 Днепропетровск,пр.Кирова,11" m="1" x="110"/>
        <item n="ХХХ YYY-36 Днепропетровск,Набережная Ленина,33" m="1" x="91"/>
        <item n="ХХХ YYY-37 Днепропетровск,пр.Героев,11" m="1" x="85"/>
        <item n="ХХХ YYY-38 Днепропетровск,ул.Братьев Трофимовых,38" m="1" x="66"/>
        <item n="ХХХ YYY-39 Днепропетровск,ул.Калиновая,9А" m="1" x="114"/>
        <item n="ХХХ YYY-4 Мост" m="1" x="84"/>
        <item n="ХХХ YYY-40 Днепропетровск,ул.20 лет Победы,43д" m="1" x="112"/>
        <item n="ХХХ YYY-41 Днепропетровск,пр.Петровского,58" m="1" x="117"/>
        <item n="ХХХ YYY-42 Днепропетровск,ул.Шолохова,7" m="1" x="71"/>
        <item n="ХХХ YYY-43 Днепропетровск,Запорожское Шоссе,42" m="1" x="76"/>
        <item n="ХХХ YYY-44 Днепропетровск,ул.Рабочая,67" m="1" x="119"/>
        <item n="ХХХ YYY-45 Запорожье (Аврора)" m="1" x="65"/>
        <item n="ХХХ YYY-46 Днепродзержинск" m="1" x="106"/>
        <item n="ХХХ YYY-47 Запорожье" m="1" x="104"/>
        <item n="ХХХ YYY-48  г.Запорожье, ул.Товарищеская 39" m="1" x="95"/>
        <item n="ХХХ YYY-49 Павлоград" m="1" x="127"/>
        <item n="ХХХ YYY-50 Дніпро, пр. Героїв, 2" m="1" x="98"/>
        <item n="ХХХ YYY-501 Киев, пр.Победы,129" m="1" x="88"/>
        <item n="ХХХ YYY-502 Киев, ул.Бажана,10а" m="1" x="89"/>
        <item n="ХХХ YYY-503 Киев,ул.Васильковская,34" m="1" x="116"/>
        <item n="ХХХ YYY-504 Киев,пр.Оболонский,20а" m="1" x="81"/>
        <item n="ХХХ YYY-505 Киев,бул.Перова,36" m="1" x="75"/>
        <item n="ХХХ YYY-506 Бровары,ул.Короленко,72" m="1" x="124"/>
        <item n="ХХХ YYY-508 Бровары,ул.Гагарина,16" m="1" x="92"/>
        <item n="ХХХ YYY-509 Вышгород,ул.Днепровская,1" m="1" x="77"/>
        <item n="ХХХ YYY-51 Запоріжжя, вул. Яценка, 2" m="1" x="83"/>
        <item n="ХХХ YYY-510 Киев,ул.Андрея Малышко,3" m="1" x="93"/>
        <item n="ХХХ YYY-511 Киев,ул.Оноре де Бальзака,91-29а" m="1" x="120"/>
        <item n="ХХХ YYY-512 Киев,Харьковское шоссе,160" m="1" x="82"/>
        <item n="ХХХ YYY-513 Киев,ул.Вышгородская,45а/5-2" m="1" x="70"/>
        <item n="ХХХ YYY-514 Киев, пр. Правды 3" m="1" x="86"/>
        <item n="ХХХ YYY-515 Киев, пр. Академика Паладина" m="1" x="87"/>
        <item n="ХХХ YYY-52 Днепропетровск,ул.Коммунаровская,8" m="1" x="107"/>
        <item n="ХХХ YYY-6 12 Квартал" m="1" x="118"/>
        <item n="ХХХ YYY-7 Никополь" m="1" x="113"/>
        <item n="ХХХ YYY-8 ТЦ APPOLO" m="1" x="73"/>
        <item n="ХХХ YYY-9 Нагорка" m="1" x="100"/>
        <item n="ХХХ Планета" m="1" x="102"/>
        <item m="1" x="64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</items>
    </pivotField>
    <pivotField numFmtId="164" showAll="0"/>
  </pivotFields>
  <rowFields count="1">
    <field x="0"/>
  </rowFields>
  <rowItems count="64"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</rowItems>
  <colItems count="1">
    <i/>
  </colItems>
  <formats count="7">
    <format dxfId="36">
      <pivotArea field="0" type="button" dataOnly="0" labelOnly="1" outline="0" axis="axisRow" fieldPosition="0"/>
    </format>
    <format dxfId="35">
      <pivotArea field="0" type="button" dataOnly="0" labelOnly="1" outline="0" axis="axisRow" fieldPosition="0"/>
    </format>
    <format dxfId="34">
      <pivotArea field="0" type="button" dataOnly="0" labelOnly="1" outline="0" axis="axisRow" fieldPosition="0"/>
    </format>
    <format dxfId="33">
      <pivotArea field="0" type="button" dataOnly="0" labelOnly="1" outline="0" axis="axisRow" fieldPosition="0"/>
    </format>
    <format dxfId="32">
      <pivotArea type="all" dataOnly="0" outline="0" fieldPosition="0"/>
    </format>
    <format dxfId="31">
      <pivotArea dataOnly="0" labelOnly="1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0">
      <pivotArea dataOnly="0" labelOnly="1" fieldPosition="0">
        <references count="1">
          <reference field="0" count="1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</reference>
        </references>
      </pivotArea>
    </format>
  </formats>
  <pivotTableStyleInfo name="PivotStyleMedium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Таблица4" displayName="Таблица4" ref="B2:G67" totalsRowShown="0" headerRowDxfId="29" dataDxfId="28" tableBorderDxfId="27" dataCellStyle="Процентный">
  <tableColumns count="6">
    <tableColumn id="1" xr3:uid="{00000000-0010-0000-0000-000001000000}" name="Сумма ТО за период без НДС, грн" dataDxfId="26" dataCellStyle="Финансовый">
      <calculatedColumnFormula>IFERROR(SUMIF('ТО за период'!$A$1:$A$68,$A3,'ТО за период'!$B$1:$B$68),"")</calculatedColumnFormula>
    </tableColumn>
    <tableColumn id="2" xr3:uid="{00000000-0010-0000-0000-000002000000}" name="Сумма по ФОТ за период" dataDxfId="25">
      <calculatedColumnFormula>IFERROR(SUMIF('загрузка табеля'!$A$6:$A$7001,$A3,'загрузка табеля'!$B$6:$B$7001),"")</calculatedColumnFormula>
    </tableColumn>
    <tableColumn id="3" xr3:uid="{00000000-0010-0000-0000-000003000000}" name="% ФОТ факт" dataDxfId="24" dataCellStyle="Процентный">
      <calculatedColumnFormula>IFERROR(C3/B3,"")</calculatedColumnFormula>
    </tableColumn>
    <tableColumn id="5" xr3:uid="{00000000-0010-0000-0000-000005000000}" name="% ФОТ плановый на месяц (без доп. выплат)" dataDxfId="23" dataCellStyle="Процентный">
      <calculatedColumnFormula>INDEX('рабочие дни  %ФОТ'!$I$3:$T$67,MATCH('% ФОТ факт'!$A3,'рабочие дни  %ФОТ'!$F$3:$F$67,0),'% ФОТ факт'!$F$1)</calculatedColumnFormula>
    </tableColumn>
    <tableColumn id="6" xr3:uid="{00000000-0010-0000-0000-000006000000}" name="% отклонения от нормы" dataDxfId="22">
      <calculatedColumnFormula>IFERROR(#REF!-D3,"")</calculatedColumnFormula>
    </tableColumn>
    <tableColumn id="8" xr3:uid="{00000000-0010-0000-0000-000008000000}" name="Сумма отклонения от планового ФОТ" dataDxfId="21" dataCellStyle="Финансовый">
      <calculatedColumnFormula>Таблица4[[#This Row],[Сумма по ФОТ за период]]-Таблица4[[#This Row],[Сумма ТО за период без НДС, грн]]*Таблица4[[#This Row],[% ФОТ плановый на месяц (без доп. выплат)]]</calculatedColumnFormula>
    </tableColumn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Таблица1" displayName="Таблица1" ref="A1:J6077" totalsRowShown="0" headerRowDxfId="14" dataDxfId="12" headerRowBorderDxfId="13" tableBorderDxfId="11">
  <autoFilter ref="A1:J6077" xr:uid="{00000000-0009-0000-0100-000001000000}"/>
  <tableColumns count="10">
    <tableColumn id="1" xr3:uid="{00000000-0010-0000-0100-000001000000}" name="№" dataDxfId="10"/>
    <tableColumn id="2" xr3:uid="{00000000-0010-0000-0100-000002000000}" name="Таб. №" dataDxfId="9"/>
    <tableColumn id="3" xr3:uid="{00000000-0010-0000-0100-000003000000}" name="ФИО" dataDxfId="8"/>
    <tableColumn id="4" xr3:uid="{00000000-0010-0000-0100-000004000000}" name="должность" dataDxfId="7"/>
    <tableColumn id="5" xr3:uid="{00000000-0010-0000-0100-000005000000}" name="дата приёма" dataDxfId="6"/>
    <tableColumn id="6" xr3:uid="{00000000-0010-0000-0100-000006000000}" name="дата увольнения" dataDxfId="5"/>
    <tableColumn id="7" xr3:uid="{00000000-0010-0000-0100-000007000000}" name="базовый (тариф/ оклад)" dataDxfId="4"/>
    <tableColumn id="8" xr3:uid="{00000000-0010-0000-0100-000008000000}" name="Оклад 1" dataDxfId="3"/>
    <tableColumn id="9" xr3:uid="{00000000-0010-0000-0100-000009000000}" name="Оклад 2" dataDxfId="2"/>
    <tableColumn id="10" xr3:uid="{00000000-0010-0000-0100-00000A000000}" name="тариф за час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G85"/>
  <sheetViews>
    <sheetView tabSelected="1" workbookViewId="0">
      <selection activeCell="K12" sqref="K12"/>
    </sheetView>
  </sheetViews>
  <sheetFormatPr defaultRowHeight="12.75" x14ac:dyDescent="0.2"/>
  <cols>
    <col min="1" max="1" width="18" style="24" customWidth="1"/>
    <col min="2" max="2" width="18.83203125" style="46" customWidth="1"/>
    <col min="3" max="3" width="16.6640625" style="46" customWidth="1"/>
    <col min="4" max="4" width="13.5" style="46" customWidth="1"/>
    <col min="5" max="5" width="17.33203125" style="46" customWidth="1"/>
    <col min="6" max="6" width="14.6640625" style="46" customWidth="1"/>
    <col min="7" max="7" width="16" style="48" customWidth="1"/>
    <col min="8" max="16384" width="9.33203125" style="24"/>
  </cols>
  <sheetData>
    <row r="1" spans="1:7" ht="21.75" customHeight="1" x14ac:dyDescent="0.2">
      <c r="A1" s="25" t="s">
        <v>13888</v>
      </c>
      <c r="B1" s="44">
        <f>'загрузка табеля'!D1</f>
        <v>43160</v>
      </c>
      <c r="C1" s="45">
        <f>'загрузка табеля'!C2</f>
        <v>43160</v>
      </c>
      <c r="D1" s="45">
        <f>'загрузка табеля'!D2</f>
        <v>43165</v>
      </c>
      <c r="F1" s="47">
        <f>MONTH(B1)</f>
        <v>3</v>
      </c>
    </row>
    <row r="2" spans="1:7" ht="50.25" customHeight="1" x14ac:dyDescent="0.2">
      <c r="A2" s="42" t="s">
        <v>13792</v>
      </c>
      <c r="B2" s="49" t="s">
        <v>15373</v>
      </c>
      <c r="C2" s="50" t="s">
        <v>13791</v>
      </c>
      <c r="D2" s="50" t="s">
        <v>13793</v>
      </c>
      <c r="E2" s="50" t="s">
        <v>15372</v>
      </c>
      <c r="F2" s="50" t="s">
        <v>13797</v>
      </c>
      <c r="G2" s="51" t="s">
        <v>15437</v>
      </c>
    </row>
    <row r="3" spans="1:7" x14ac:dyDescent="0.2">
      <c r="A3" s="26" t="s">
        <v>15374</v>
      </c>
      <c r="B3" s="52"/>
      <c r="C3" s="52"/>
      <c r="D3" s="52"/>
      <c r="E3" s="52"/>
      <c r="F3" s="52"/>
      <c r="G3" s="53"/>
    </row>
    <row r="4" spans="1:7" x14ac:dyDescent="0.2">
      <c r="A4" s="84" t="s">
        <v>17262</v>
      </c>
      <c r="B4" s="54">
        <f>IFERROR(SUMIF('ТО за период'!$A$1:$A$90,$A4,'ТО за период'!$B$1:$B$90),"")</f>
        <v>6464200.3321000002</v>
      </c>
      <c r="C4" s="55">
        <f>IFERROR(SUMIF('загрузка табеля'!$A$6:$A$7001,$A4,'загрузка табеля'!$B$6:$B$7001),"")</f>
        <v>155468.79833333328</v>
      </c>
      <c r="D4" s="56">
        <f>IFERROR(C4/B4,"")</f>
        <v>2.4050739510857132E-2</v>
      </c>
      <c r="E4" s="56">
        <f>IFERROR(INDEX('рабочие дни  %ФОТ'!$I$3:$T$67,MATCH('% ФОТ факт'!$A4,'рабочие дни  %ФОТ'!$F$3:$F$67,0),'% ФОТ факт'!$F$1),"")</f>
        <v>3.3004050978782312E-2</v>
      </c>
      <c r="F4" s="57">
        <f>IFERROR(Таблица4[[#This Row],[% ФОТ плановый на месяц (без доп. выплат)]]-D4,"")</f>
        <v>8.9533114679251798E-3</v>
      </c>
      <c r="G4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57875.998964356666</v>
      </c>
    </row>
    <row r="5" spans="1:7" x14ac:dyDescent="0.2">
      <c r="A5" s="84" t="s">
        <v>17263</v>
      </c>
      <c r="B5" s="54">
        <f>IFERROR(SUMIF('ТО за период'!$A$1:$A$90,$A5,'ТО за период'!$B$1:$B$90),"")</f>
        <v>4994221.7073999997</v>
      </c>
      <c r="C5" s="55">
        <f>IFERROR(SUMIF('загрузка табеля'!$A$6:$A$7001,$A5,'загрузка табеля'!$B$6:$B$7001),"")</f>
        <v>143479.34619047621</v>
      </c>
      <c r="D5" s="56">
        <f t="shared" ref="D5:D68" si="0">IFERROR(C5/B5,"")</f>
        <v>2.872907023288155E-2</v>
      </c>
      <c r="E5" s="56">
        <f>IFERROR(INDEX('рабочие дни  %ФОТ'!$I$3:$T$67,MATCH('% ФОТ факт'!$A5,'рабочие дни  %ФОТ'!$F$3:$F$67,0),'% ФОТ факт'!$F$1),"")</f>
        <v>3.3411243446111849E-2</v>
      </c>
      <c r="F5" s="57">
        <f>IFERROR(Таблица4[[#This Row],[% ФОТ плановый на месяц (без доп. выплат)]]-D5,"")</f>
        <v>4.6821732132302993E-3</v>
      </c>
      <c r="G5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23383.811099321552</v>
      </c>
    </row>
    <row r="6" spans="1:7" x14ac:dyDescent="0.2">
      <c r="A6" s="84" t="s">
        <v>17264</v>
      </c>
      <c r="B6" s="54">
        <f>IFERROR(SUMIF('ТО за период'!$A$1:$A$90,$A6,'ТО за период'!$B$1:$B$90),"")</f>
        <v>3583475.4430999998</v>
      </c>
      <c r="C6" s="55">
        <f>IFERROR(SUMIF('загрузка табеля'!$A$6:$A$7001,$A6,'загрузка табеля'!$B$6:$B$7001),"")</f>
        <v>107122.50952380952</v>
      </c>
      <c r="D6" s="56">
        <f t="shared" si="0"/>
        <v>2.9893468289304021E-2</v>
      </c>
      <c r="E6" s="56">
        <f>IFERROR(INDEX('рабочие дни  %ФОТ'!$I$3:$T$67,MATCH('% ФОТ факт'!$A6,'рабочие дни  %ФОТ'!$F$3:$F$67,0),'% ФОТ факт'!$F$1),"")</f>
        <v>4.3499976119448447E-2</v>
      </c>
      <c r="F6" s="57">
        <f>IFERROR(Таблица4[[#This Row],[% ФОТ плановый на месяц (без доп. выплат)]]-D6,"")</f>
        <v>1.3606507830144426E-2</v>
      </c>
      <c r="G6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48758.58667567042</v>
      </c>
    </row>
    <row r="7" spans="1:7" x14ac:dyDescent="0.2">
      <c r="A7" s="84" t="s">
        <v>17265</v>
      </c>
      <c r="B7" s="54">
        <f>IFERROR(SUMIF('ТО за период'!$A$1:$A$90,$A7,'ТО за период'!$B$1:$B$90),"")</f>
        <v>3829114.8385000001</v>
      </c>
      <c r="C7" s="55">
        <f>IFERROR(SUMIF('загрузка табеля'!$A$6:$A$7001,$A7,'загрузка табеля'!$B$6:$B$7001),"")</f>
        <v>94848.283809523811</v>
      </c>
      <c r="D7" s="56">
        <f t="shared" si="0"/>
        <v>2.477028969094049E-2</v>
      </c>
      <c r="E7" s="56">
        <f>IFERROR(INDEX('рабочие дни  %ФОТ'!$I$3:$T$67,MATCH('% ФОТ факт'!$A7,'рабочие дни  %ФОТ'!$F$3:$F$67,0),'% ФОТ факт'!$F$1),"")</f>
        <v>3.2683385499388831E-2</v>
      </c>
      <c r="F7" s="57">
        <f>IFERROR(Таблица4[[#This Row],[% ФОТ плановый на месяц (без доп. выплат)]]-D7,"")</f>
        <v>7.9130958084483415E-3</v>
      </c>
      <c r="G7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30300.152578601701</v>
      </c>
    </row>
    <row r="8" spans="1:7" x14ac:dyDescent="0.2">
      <c r="A8" s="84" t="s">
        <v>17266</v>
      </c>
      <c r="B8" s="54">
        <f>IFERROR(SUMIF('ТО за период'!$A$1:$A$90,$A8,'ТО за период'!$B$1:$B$90),"")</f>
        <v>1552566.8894</v>
      </c>
      <c r="C8" s="55">
        <f>IFERROR(SUMIF('загрузка табеля'!$A$6:$A$7001,$A8,'загрузка табеля'!$B$6:$B$7001),"")</f>
        <v>39038.437619047618</v>
      </c>
      <c r="D8" s="56">
        <f t="shared" si="0"/>
        <v>2.514444813011199E-2</v>
      </c>
      <c r="E8" s="56">
        <f>IFERROR(INDEX('рабочие дни  %ФОТ'!$I$3:$T$67,MATCH('% ФОТ факт'!$A8,'рабочие дни  %ФОТ'!$F$3:$F$67,0),'% ФОТ факт'!$F$1),"")</f>
        <v>3.1043325708365609E-2</v>
      </c>
      <c r="F8" s="57">
        <f>IFERROR(Таблица4[[#This Row],[% ФОТ плановый на месяц (без доп. выплат)]]-D8,"")</f>
        <v>5.8988775782536189E-3</v>
      </c>
      <c r="G8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9158.4020126206306</v>
      </c>
    </row>
    <row r="9" spans="1:7" x14ac:dyDescent="0.2">
      <c r="A9" s="84" t="s">
        <v>17267</v>
      </c>
      <c r="B9" s="54">
        <f>IFERROR(SUMIF('ТО за период'!$A$1:$A$90,$A9,'ТО за период'!$B$1:$B$90),"")</f>
        <v>1856722.5851</v>
      </c>
      <c r="C9" s="55">
        <f>IFERROR(SUMIF('загрузка табеля'!$A$6:$A$7001,$A9,'загрузка табеля'!$B$6:$B$7001),"")</f>
        <v>54486.564047619046</v>
      </c>
      <c r="D9" s="56">
        <f t="shared" si="0"/>
        <v>2.9345560012501538E-2</v>
      </c>
      <c r="E9" s="56">
        <f>IFERROR(INDEX('рабочие дни  %ФОТ'!$I$3:$T$67,MATCH('% ФОТ факт'!$A9,'рабочие дни  %ФОТ'!$F$3:$F$67,0),'% ФОТ факт'!$F$1),"")</f>
        <v>3.4499163427548392E-2</v>
      </c>
      <c r="F9" s="57">
        <f>IFERROR(Таблица4[[#This Row],[% ФОТ плановый на месяц (без доп. выплат)]]-D9,"")</f>
        <v>5.1536034150468542E-3</v>
      </c>
      <c r="G9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9568.8118553659806</v>
      </c>
    </row>
    <row r="10" spans="1:7" x14ac:dyDescent="0.2">
      <c r="A10" s="84" t="s">
        <v>17268</v>
      </c>
      <c r="B10" s="54">
        <f>IFERROR(SUMIF('ТО за период'!$A$1:$A$90,$A10,'ТО за период'!$B$1:$B$90),"")</f>
        <v>2406033.8873000001</v>
      </c>
      <c r="C10" s="55">
        <f>IFERROR(SUMIF('загрузка табеля'!$A$6:$A$7001,$A10,'загрузка табеля'!$B$6:$B$7001),"")</f>
        <v>70816.35500000001</v>
      </c>
      <c r="D10" s="56">
        <f t="shared" si="0"/>
        <v>2.9432816958147093E-2</v>
      </c>
      <c r="E10" s="56">
        <f>IFERROR(INDEX('рабочие дни  %ФОТ'!$I$3:$T$67,MATCH('% ФОТ факт'!$A10,'рабочие дни  %ФОТ'!$F$3:$F$67,0),'% ФОТ факт'!$F$1),"")</f>
        <v>3.4127065432103698E-2</v>
      </c>
      <c r="F10" s="57">
        <f>IFERROR(Таблица4[[#This Row],[% ФОТ плановый на месяц (без доп. выплат)]]-D10,"")</f>
        <v>4.6942484739566047E-3</v>
      </c>
      <c r="G10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11294.520903745914</v>
      </c>
    </row>
    <row r="11" spans="1:7" x14ac:dyDescent="0.2">
      <c r="A11" s="84" t="s">
        <v>17269</v>
      </c>
      <c r="B11" s="54">
        <f>IFERROR(SUMIF('ТО за период'!$A$1:$A$90,$A11,'ТО за период'!$B$1:$B$90),"")</f>
        <v>4138596.4492000001</v>
      </c>
      <c r="C11" s="55">
        <f>IFERROR(SUMIF('загрузка табеля'!$A$6:$A$7001,$A11,'загрузка табеля'!$B$6:$B$7001),"")</f>
        <v>127765.01238095241</v>
      </c>
      <c r="D11" s="56">
        <f t="shared" si="0"/>
        <v>3.0871580244469031E-2</v>
      </c>
      <c r="E11" s="56">
        <f>IFERROR(INDEX('рабочие дни  %ФОТ'!$I$3:$T$67,MATCH('% ФОТ факт'!$A11,'рабочие дни  %ФОТ'!$F$3:$F$67,0),'% ФОТ факт'!$F$1),"")</f>
        <v>3.8618230865022793E-2</v>
      </c>
      <c r="F11" s="57">
        <f>IFERROR(Таблица4[[#This Row],[% ФОТ плановый на месяц (без доп. выплат)]]-D11,"")</f>
        <v>7.7466506205537619E-3</v>
      </c>
      <c r="G11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32060.260751416776</v>
      </c>
    </row>
    <row r="12" spans="1:7" x14ac:dyDescent="0.2">
      <c r="A12" s="84" t="s">
        <v>17270</v>
      </c>
      <c r="B12" s="54">
        <f>IFERROR(SUMIF('ТО за период'!$A$1:$A$90,$A12,'ТО за период'!$B$1:$B$90),"")</f>
        <v>2992526.3639000002</v>
      </c>
      <c r="C12" s="55">
        <f>IFERROR(SUMIF('загрузка табеля'!$A$6:$A$7001,$A12,'загрузка табеля'!$B$6:$B$7001),"")</f>
        <v>95518.569285714271</v>
      </c>
      <c r="D12" s="56">
        <f t="shared" si="0"/>
        <v>3.191904019225749E-2</v>
      </c>
      <c r="E12" s="56">
        <f>IFERROR(INDEX('рабочие дни  %ФОТ'!$I$3:$T$67,MATCH('% ФОТ факт'!$A12,'рабочие дни  %ФОТ'!$F$3:$F$67,0),'% ФОТ факт'!$F$1),"")</f>
        <v>3.3882196095230695E-2</v>
      </c>
      <c r="F12" s="57">
        <f>IFERROR(Таблица4[[#This Row],[% ФОТ плановый на месяц (без доп. выплат)]]-D12,"")</f>
        <v>1.9631559029732043E-3</v>
      </c>
      <c r="G12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5874.7957960932254</v>
      </c>
    </row>
    <row r="13" spans="1:7" x14ac:dyDescent="0.2">
      <c r="A13" s="84" t="s">
        <v>17271</v>
      </c>
      <c r="B13" s="54">
        <f>IFERROR(SUMIF('ТО за период'!$A$1:$A$90,$A13,'ТО за период'!$B$1:$B$90),"")</f>
        <v>2639143.3306999998</v>
      </c>
      <c r="C13" s="55">
        <f>IFERROR(SUMIF('загрузка табеля'!$A$6:$A$7001,$A13,'загрузка табеля'!$B$6:$B$7001),"")</f>
        <v>75453.31119047619</v>
      </c>
      <c r="D13" s="56">
        <f t="shared" si="0"/>
        <v>2.8590077057490903E-2</v>
      </c>
      <c r="E13" s="56">
        <f>IFERROR(INDEX('рабочие дни  %ФОТ'!$I$3:$T$67,MATCH('% ФОТ факт'!$A13,'рабочие дни  %ФОТ'!$F$3:$F$67,0),'% ФОТ факт'!$F$1),"")</f>
        <v>3.6164697110152515E-2</v>
      </c>
      <c r="F13" s="57">
        <f>IFERROR(Таблица4[[#This Row],[% ФОТ плановый на месяц (без доп. выплат)]]-D13,"")</f>
        <v>7.5746200526616118E-3</v>
      </c>
      <c r="G13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19990.507994568383</v>
      </c>
    </row>
    <row r="14" spans="1:7" x14ac:dyDescent="0.2">
      <c r="A14" s="84" t="s">
        <v>17272</v>
      </c>
      <c r="B14" s="54">
        <f>IFERROR(SUMIF('ТО за период'!$A$1:$A$90,$A14,'ТО за период'!$B$1:$B$90),"")</f>
        <v>1391822.9501</v>
      </c>
      <c r="C14" s="55">
        <f>IFERROR(SUMIF('загрузка табеля'!$A$6:$A$7001,$A14,'загрузка табеля'!$B$6:$B$7001),"")</f>
        <v>31570.769761904769</v>
      </c>
      <c r="D14" s="56">
        <f t="shared" si="0"/>
        <v>2.2683035769482364E-2</v>
      </c>
      <c r="E14" s="56">
        <f>IFERROR(INDEX('рабочие дни  %ФОТ'!$I$3:$T$67,MATCH('% ФОТ факт'!$A14,'рабочие дни  %ФОТ'!$F$3:$F$67,0),'% ФОТ факт'!$F$1),"")</f>
        <v>2.5354289415971096E-2</v>
      </c>
      <c r="F14" s="57">
        <f>IFERROR(Таблица4[[#This Row],[% ФОТ плановый на месяц (без доп. выплат)]]-D14,"")</f>
        <v>2.6712536464887325E-3</v>
      </c>
      <c r="G14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3717.9121307213281</v>
      </c>
    </row>
    <row r="15" spans="1:7" x14ac:dyDescent="0.2">
      <c r="A15" s="84" t="s">
        <v>17273</v>
      </c>
      <c r="B15" s="54">
        <f>IFERROR(SUMIF('ТО за период'!$A$1:$A$90,$A15,'ТО за период'!$B$1:$B$90),"")</f>
        <v>1883345.5263</v>
      </c>
      <c r="C15" s="55">
        <f>IFERROR(SUMIF('загрузка табеля'!$A$6:$A$7001,$A15,'загрузка табеля'!$B$6:$B$7001),"")</f>
        <v>47083.288095238095</v>
      </c>
      <c r="D15" s="56">
        <f t="shared" si="0"/>
        <v>2.4999814127435981E-2</v>
      </c>
      <c r="E15" s="56">
        <f>IFERROR(INDEX('рабочие дни  %ФОТ'!$I$3:$T$67,MATCH('% ФОТ факт'!$A15,'рабочие дни  %ФОТ'!$F$3:$F$67,0),'% ФОТ факт'!$F$1),"")</f>
        <v>3.4562155280649702E-2</v>
      </c>
      <c r="F15" s="57">
        <f>IFERROR(Таблица4[[#This Row],[% ФОТ плановый на месяц (без доп. выплат)]]-D15,"")</f>
        <v>9.5623411532137215E-3</v>
      </c>
      <c r="G15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18009.192431859447</v>
      </c>
    </row>
    <row r="16" spans="1:7" x14ac:dyDescent="0.2">
      <c r="A16" s="84" t="s">
        <v>17274</v>
      </c>
      <c r="B16" s="54">
        <f>IFERROR(SUMIF('ТО за период'!$A$1:$A$90,$A16,'ТО за период'!$B$1:$B$90),"")</f>
        <v>846588.24549999996</v>
      </c>
      <c r="C16" s="55">
        <f>IFERROR(SUMIF('загрузка табеля'!$A$6:$A$7001,$A16,'загрузка табеля'!$B$6:$B$7001),"")</f>
        <v>24880.338571428569</v>
      </c>
      <c r="D16" s="56">
        <f t="shared" si="0"/>
        <v>2.9388948764265083E-2</v>
      </c>
      <c r="E16" s="56">
        <f>IFERROR(INDEX('рабочие дни  %ФОТ'!$I$3:$T$67,MATCH('% ФОТ факт'!$A16,'рабочие дни  %ФОТ'!$F$3:$F$67,0),'% ФОТ факт'!$F$1),"")</f>
        <v>3.7121973915287952E-2</v>
      </c>
      <c r="F16" s="57">
        <f>IFERROR(Таблица4[[#This Row],[% ФОТ плановый на месяц (без доп. выплат)]]-D16,"")</f>
        <v>7.7330251510228688E-3</v>
      </c>
      <c r="G16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6546.6881950118222</v>
      </c>
    </row>
    <row r="17" spans="1:7" x14ac:dyDescent="0.2">
      <c r="A17" s="84" t="s">
        <v>17275</v>
      </c>
      <c r="B17" s="54">
        <f>IFERROR(SUMIF('ТО за период'!$A$1:$A$90,$A17,'ТО за период'!$B$1:$B$90),"")</f>
        <v>850745.45970000001</v>
      </c>
      <c r="C17" s="55">
        <f>IFERROR(SUMIF('загрузка табеля'!$A$6:$A$7001,$A17,'загрузка табеля'!$B$6:$B$7001),"")</f>
        <v>19851.756428571425</v>
      </c>
      <c r="D17" s="56">
        <f t="shared" si="0"/>
        <v>2.3334542902611301E-2</v>
      </c>
      <c r="E17" s="56">
        <f>IFERROR(INDEX('рабочие дни  %ФОТ'!$I$3:$T$67,MATCH('% ФОТ факт'!$A17,'рабочие дни  %ФОТ'!$F$3:$F$67,0),'% ФОТ факт'!$F$1),"")</f>
        <v>4.1352930764517397E-2</v>
      </c>
      <c r="F17" s="57">
        <f>IFERROR(Таблица4[[#This Row],[% ФОТ плановый на месяц (без доп. выплат)]]-D17,"")</f>
        <v>1.8018387861906095E-2</v>
      </c>
      <c r="G17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15329.061664630201</v>
      </c>
    </row>
    <row r="18" spans="1:7" x14ac:dyDescent="0.2">
      <c r="A18" s="84" t="s">
        <v>17276</v>
      </c>
      <c r="B18" s="54">
        <f>IFERROR(SUMIF('ТО за период'!$A$1:$A$90,$A18,'ТО за период'!$B$1:$B$90),"")</f>
        <v>1742340.2337</v>
      </c>
      <c r="C18" s="55">
        <f>IFERROR(SUMIF('загрузка табеля'!$A$6:$A$7001,$A18,'загрузка табеля'!$B$6:$B$7001),"")</f>
        <v>53575.550476190467</v>
      </c>
      <c r="D18" s="56">
        <f t="shared" si="0"/>
        <v>3.0749189762104306E-2</v>
      </c>
      <c r="E18" s="56">
        <f>IFERROR(INDEX('рабочие дни  %ФОТ'!$I$3:$T$67,MATCH('% ФОТ факт'!$A18,'рабочие дни  %ФОТ'!$F$3:$F$67,0),'% ФОТ факт'!$F$1),"")</f>
        <v>3.7314307661613387E-2</v>
      </c>
      <c r="F18" s="57">
        <f>IFERROR(Таблица4[[#This Row],[% ФОТ плановый на месяц (без доп. выплат)]]-D18,"")</f>
        <v>6.5651178995090806E-3</v>
      </c>
      <c r="G18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11438.669055298698</v>
      </c>
    </row>
    <row r="19" spans="1:7" x14ac:dyDescent="0.2">
      <c r="A19" s="84" t="s">
        <v>17277</v>
      </c>
      <c r="B19" s="54">
        <f>IFERROR(SUMIF('ТО за период'!$A$1:$A$90,$A19,'ТО за период'!$B$1:$B$90),"")</f>
        <v>688493.14399999997</v>
      </c>
      <c r="C19" s="55">
        <f>IFERROR(SUMIF('загрузка табеля'!$A$6:$A$7001,$A19,'загрузка табеля'!$B$6:$B$7001),"")</f>
        <v>17885.090952380957</v>
      </c>
      <c r="D19" s="56">
        <f t="shared" si="0"/>
        <v>2.5977151854370474E-2</v>
      </c>
      <c r="E19" s="56">
        <f>IFERROR(INDEX('рабочие дни  %ФОТ'!$I$3:$T$67,MATCH('% ФОТ факт'!$A19,'рабочие дни  %ФОТ'!$F$3:$F$67,0),'% ФОТ факт'!$F$1),"")</f>
        <v>3.503246826395371E-2</v>
      </c>
      <c r="F19" s="57">
        <f>IFERROR(Таблица4[[#This Row],[% ФОТ плановый на месяц (без доп. выплат)]]-D19,"")</f>
        <v>9.0553164095832361E-3</v>
      </c>
      <c r="G19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6234.5232647487537</v>
      </c>
    </row>
    <row r="20" spans="1:7" x14ac:dyDescent="0.2">
      <c r="A20" s="84" t="s">
        <v>17278</v>
      </c>
      <c r="B20" s="54">
        <f>IFERROR(SUMIF('ТО за период'!$A$1:$A$90,$A20,'ТО за период'!$B$1:$B$90),"")</f>
        <v>1136338.2712999999</v>
      </c>
      <c r="C20" s="55">
        <f>IFERROR(SUMIF('загрузка табеля'!$A$6:$A$7001,$A20,'загрузка табеля'!$B$6:$B$7001),"")</f>
        <v>33799.930714285714</v>
      </c>
      <c r="D20" s="56">
        <f t="shared" si="0"/>
        <v>2.9744602965468842E-2</v>
      </c>
      <c r="E20" s="56">
        <f>IFERROR(INDEX('рабочие дни  %ФОТ'!$I$3:$T$67,MATCH('% ФОТ факт'!$A20,'рабочие дни  %ФОТ'!$F$3:$F$67,0),'% ФОТ факт'!$F$1),"")</f>
        <v>3.8221541011016963E-2</v>
      </c>
      <c r="F20" s="57">
        <f>IFERROR(Таблица4[[#This Row],[% ФОТ плановый на месяц (без доп. выплат)]]-D20,"")</f>
        <v>8.4769380455481207E-3</v>
      </c>
      <c r="G20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9632.6691245953552</v>
      </c>
    </row>
    <row r="21" spans="1:7" x14ac:dyDescent="0.2">
      <c r="A21" s="84" t="s">
        <v>17279</v>
      </c>
      <c r="B21" s="54">
        <f>IFERROR(SUMIF('ТО за период'!$A$1:$A$90,$A21,'ТО за период'!$B$1:$B$90),"")</f>
        <v>1103122.6754000001</v>
      </c>
      <c r="C21" s="55">
        <f>IFERROR(SUMIF('загрузка табеля'!$A$6:$A$7001,$A21,'загрузка табеля'!$B$6:$B$7001),"")</f>
        <v>26208.700714285718</v>
      </c>
      <c r="D21" s="56">
        <f t="shared" si="0"/>
        <v>2.3758645614625099E-2</v>
      </c>
      <c r="E21" s="56">
        <f>IFERROR(INDEX('рабочие дни  %ФОТ'!$I$3:$T$67,MATCH('% ФОТ факт'!$A21,'рабочие дни  %ФОТ'!$F$3:$F$67,0),'% ФОТ факт'!$F$1),"")</f>
        <v>2.8756421281939944E-2</v>
      </c>
      <c r="F21" s="57">
        <f>IFERROR(Таблица4[[#This Row],[% ФОТ плановый на месяц (без доп. выплат)]]-D21,"")</f>
        <v>4.9977756673148452E-3</v>
      </c>
      <c r="G21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5513.1596651773725</v>
      </c>
    </row>
    <row r="22" spans="1:7" x14ac:dyDescent="0.2">
      <c r="A22" s="84" t="s">
        <v>17280</v>
      </c>
      <c r="B22" s="54">
        <f>IFERROR(SUMIF('ТО за период'!$A$1:$A$90,$A22,'ТО за период'!$B$1:$B$90),"")</f>
        <v>2752269.9920999999</v>
      </c>
      <c r="C22" s="55">
        <f>IFERROR(SUMIF('загрузка табеля'!$A$6:$A$7001,$A22,'загрузка табеля'!$B$6:$B$7001),"")</f>
        <v>77350.778095238114</v>
      </c>
      <c r="D22" s="56">
        <f t="shared" si="0"/>
        <v>2.8104356882596014E-2</v>
      </c>
      <c r="E22" s="56">
        <f>IFERROR(INDEX('рабочие дни  %ФОТ'!$I$3:$T$67,MATCH('% ФОТ факт'!$A22,'рабочие дни  %ФОТ'!$F$3:$F$67,0),'% ФОТ факт'!$F$1),"")</f>
        <v>3.3082611908719743E-2</v>
      </c>
      <c r="F22" s="57">
        <f>IFERROR(Таблица4[[#This Row],[% ФОТ плановый на месяц (без доп. выплат)]]-D22,"")</f>
        <v>4.9782550261237291E-3</v>
      </c>
      <c r="G22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13701.501921421339</v>
      </c>
    </row>
    <row r="23" spans="1:7" x14ac:dyDescent="0.2">
      <c r="A23" s="84" t="s">
        <v>17281</v>
      </c>
      <c r="B23" s="54">
        <f>IFERROR(SUMIF('ТО за период'!$A$1:$A$90,$A23,'ТО за период'!$B$1:$B$90),"")</f>
        <v>2056642.7050000001</v>
      </c>
      <c r="C23" s="55">
        <f>IFERROR(SUMIF('загрузка табеля'!$A$6:$A$7001,$A23,'загрузка табеля'!$B$6:$B$7001),"")</f>
        <v>57305.963809523797</v>
      </c>
      <c r="D23" s="56">
        <f t="shared" si="0"/>
        <v>2.7863840262678876E-2</v>
      </c>
      <c r="E23" s="56">
        <f>IFERROR(INDEX('рабочие дни  %ФОТ'!$I$3:$T$67,MATCH('% ФОТ факт'!$A23,'рабочие дни  %ФОТ'!$F$3:$F$67,0),'% ФОТ факт'!$F$1),"")</f>
        <v>2.7845312569170583E-2</v>
      </c>
      <c r="F23" s="57">
        <f>IFERROR(Таблица4[[#This Row],[% ФОТ плановый на месяц (без доп. выплат)]]-D23,"")</f>
        <v>-1.852769350829328E-5</v>
      </c>
      <c r="G23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-38.104845694309915</v>
      </c>
    </row>
    <row r="24" spans="1:7" x14ac:dyDescent="0.2">
      <c r="A24" s="84" t="s">
        <v>17282</v>
      </c>
      <c r="B24" s="54">
        <f>IFERROR(SUMIF('ТО за период'!$A$1:$A$90,$A24,'ТО за период'!$B$1:$B$90),"")</f>
        <v>1500036.7841</v>
      </c>
      <c r="C24" s="55">
        <f>IFERROR(SUMIF('загрузка табеля'!$A$6:$A$7001,$A24,'загрузка табеля'!$B$6:$B$7001),"")</f>
        <v>38658.453809523809</v>
      </c>
      <c r="D24" s="56">
        <f t="shared" si="0"/>
        <v>2.5771670547878139E-2</v>
      </c>
      <c r="E24" s="56">
        <f>IFERROR(INDEX('рабочие дни  %ФОТ'!$I$3:$T$67,MATCH('% ФОТ факт'!$A24,'рабочие дни  %ФОТ'!$F$3:$F$67,0),'% ФОТ факт'!$F$1),"")</f>
        <v>3.1894796579946136E-2</v>
      </c>
      <c r="F24" s="57">
        <f>IFERROR(Таблица4[[#This Row],[% ФОТ плановый на месяц (без доп. выплат)]]-D24,"")</f>
        <v>6.1231260320679971E-3</v>
      </c>
      <c r="G24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9184.9142817822722</v>
      </c>
    </row>
    <row r="25" spans="1:7" x14ac:dyDescent="0.2">
      <c r="A25" s="84" t="s">
        <v>17283</v>
      </c>
      <c r="B25" s="54">
        <f>IFERROR(SUMIF('ТО за период'!$A$1:$A$90,$A25,'ТО за период'!$B$1:$B$90),"")</f>
        <v>1110464.2242000001</v>
      </c>
      <c r="C25" s="55">
        <f>IFERROR(SUMIF('загрузка табеля'!$A$6:$A$7001,$A25,'загрузка табеля'!$B$6:$B$7001),"")</f>
        <v>31682.444999999996</v>
      </c>
      <c r="D25" s="56">
        <f t="shared" si="0"/>
        <v>2.8530811087430254E-2</v>
      </c>
      <c r="E25" s="56">
        <f>IFERROR(INDEX('рабочие дни  %ФОТ'!$I$3:$T$67,MATCH('% ФОТ факт'!$A25,'рабочие дни  %ФОТ'!$F$3:$F$67,0),'% ФОТ факт'!$F$1),"")</f>
        <v>3.6237507443050106E-2</v>
      </c>
      <c r="F25" s="57">
        <f>IFERROR(Таблица4[[#This Row],[% ФОТ плановый на месяц (без доп. выплат)]]-D25,"")</f>
        <v>7.706696355619852E-3</v>
      </c>
      <c r="G25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8558.0105896883651</v>
      </c>
    </row>
    <row r="26" spans="1:7" x14ac:dyDescent="0.2">
      <c r="A26" s="84" t="s">
        <v>17284</v>
      </c>
      <c r="B26" s="54">
        <f>IFERROR(SUMIF('ТО за период'!$A$1:$A$90,$A26,'ТО за период'!$B$1:$B$90),"")</f>
        <v>1023113.1574</v>
      </c>
      <c r="C26" s="55">
        <f>IFERROR(SUMIF('загрузка табеля'!$A$6:$A$7001,$A26,'загрузка табеля'!$B$6:$B$7001),"")</f>
        <v>31047.858095238094</v>
      </c>
      <c r="D26" s="56">
        <f t="shared" si="0"/>
        <v>3.034645568838043E-2</v>
      </c>
      <c r="E26" s="56">
        <f>IFERROR(INDEX('рабочие дни  %ФОТ'!$I$3:$T$67,MATCH('% ФОТ факт'!$A26,'рабочие дни  %ФОТ'!$F$3:$F$67,0),'% ФОТ факт'!$F$1),"")</f>
        <v>3.4603668914106302E-2</v>
      </c>
      <c r="F26" s="57">
        <f>IFERROR(Таблица4[[#This Row],[% ФОТ плановый на месяц (без доп. выплат)]]-D26,"")</f>
        <v>4.2572132257258713E-3</v>
      </c>
      <c r="G26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4355.6108650974347</v>
      </c>
    </row>
    <row r="27" spans="1:7" x14ac:dyDescent="0.2">
      <c r="A27" s="84" t="s">
        <v>17285</v>
      </c>
      <c r="B27" s="54">
        <f>IFERROR(SUMIF('ТО за период'!$A$1:$A$90,$A27,'ТО за период'!$B$1:$B$90),"")</f>
        <v>2565571.5498000002</v>
      </c>
      <c r="C27" s="55">
        <f>IFERROR(SUMIF('загрузка табеля'!$A$6:$A$7001,$A27,'загрузка табеля'!$B$6:$B$7001),"")</f>
        <v>59340.301428571416</v>
      </c>
      <c r="D27" s="56">
        <f t="shared" si="0"/>
        <v>2.3129466583458685E-2</v>
      </c>
      <c r="E27" s="56">
        <f>IFERROR(INDEX('рабочие дни  %ФОТ'!$I$3:$T$67,MATCH('% ФОТ факт'!$A27,'рабочие дни  %ФОТ'!$F$3:$F$67,0),'% ФОТ факт'!$F$1),"")</f>
        <v>3.0258962781533869E-2</v>
      </c>
      <c r="F27" s="57">
        <f>IFERROR(Таблица4[[#This Row],[% ФОТ плановый на месяц (без доп. выплат)]]-D27,"")</f>
        <v>7.1294961980751838E-3</v>
      </c>
      <c r="G27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18291.232610188963</v>
      </c>
    </row>
    <row r="28" spans="1:7" x14ac:dyDescent="0.2">
      <c r="A28" s="84" t="s">
        <v>17286</v>
      </c>
      <c r="B28" s="54">
        <f>IFERROR(SUMIF('ТО за период'!$A$1:$A$90,$A28,'ТО за период'!$B$1:$B$90),"")</f>
        <v>962597.68599999999</v>
      </c>
      <c r="C28" s="55">
        <f>IFERROR(SUMIF('загрузка табеля'!$A$6:$A$7001,$A28,'загрузка табеля'!$B$6:$B$7001),"")</f>
        <v>10486.595000000003</v>
      </c>
      <c r="D28" s="56">
        <f t="shared" si="0"/>
        <v>1.0894057977197343E-2</v>
      </c>
      <c r="E28" s="56">
        <f>IFERROR(INDEX('рабочие дни  %ФОТ'!$I$3:$T$67,MATCH('% ФОТ факт'!$A28,'рабочие дни  %ФОТ'!$F$3:$F$67,0),'% ФОТ факт'!$F$1),"")</f>
        <v>3.2423359174468994E-2</v>
      </c>
      <c r="F28" s="57">
        <f>IFERROR(Таблица4[[#This Row],[% ФОТ плановый на месяц (без доп. выплат)]]-D28,"")</f>
        <v>2.1529301197271651E-2</v>
      </c>
      <c r="G28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20724.055513690721</v>
      </c>
    </row>
    <row r="29" spans="1:7" x14ac:dyDescent="0.2">
      <c r="A29" s="84" t="s">
        <v>17287</v>
      </c>
      <c r="B29" s="54">
        <f>IFERROR(SUMIF('ТО за период'!$A$1:$A$90,$A29,'ТО за период'!$B$1:$B$90),"")</f>
        <v>1235593.3126999999</v>
      </c>
      <c r="C29" s="55">
        <f>IFERROR(SUMIF('загрузка табеля'!$A$6:$A$7001,$A29,'загрузка табеля'!$B$6:$B$7001),"")</f>
        <v>29924.445238095235</v>
      </c>
      <c r="D29" s="56">
        <f t="shared" si="0"/>
        <v>2.42186850078565E-2</v>
      </c>
      <c r="E29" s="56">
        <f>IFERROR(INDEX('рабочие дни  %ФОТ'!$I$3:$T$67,MATCH('% ФОТ факт'!$A29,'рабочие дни  %ФОТ'!$F$3:$F$67,0),'% ФОТ факт'!$F$1),"")</f>
        <v>2.910590457824621E-2</v>
      </c>
      <c r="F29" s="57">
        <f>IFERROR(Таблица4[[#This Row],[% ФОТ плановый на месяц (без доп. выплат)]]-D29,"")</f>
        <v>4.8872195703897094E-3</v>
      </c>
      <c r="G29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6038.6158188700938</v>
      </c>
    </row>
    <row r="30" spans="1:7" x14ac:dyDescent="0.2">
      <c r="A30" s="84" t="s">
        <v>17288</v>
      </c>
      <c r="B30" s="54">
        <f>IFERROR(SUMIF('ТО за период'!$A$1:$A$90,$A30,'ТО за период'!$B$1:$B$90),"")</f>
        <v>2750394.6645</v>
      </c>
      <c r="C30" s="55">
        <f>IFERROR(SUMIF('загрузка табеля'!$A$6:$A$7001,$A30,'загрузка табеля'!$B$6:$B$7001),"")</f>
        <v>90835.512857142865</v>
      </c>
      <c r="D30" s="56">
        <f t="shared" si="0"/>
        <v>3.3026355827975709E-2</v>
      </c>
      <c r="E30" s="56">
        <f>IFERROR(INDEX('рабочие дни  %ФОТ'!$I$3:$T$67,MATCH('% ФОТ факт'!$A30,'рабочие дни  %ФОТ'!$F$3:$F$67,0),'% ФОТ факт'!$F$1),"")</f>
        <v>3.9314865412750151E-2</v>
      </c>
      <c r="F30" s="57">
        <f>IFERROR(Таблица4[[#This Row],[% ФОТ плановый на месяц (без доп. выплат)]]-D30,"")</f>
        <v>6.2885095847744418E-3</v>
      </c>
      <c r="G30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17295.883209620733</v>
      </c>
    </row>
    <row r="31" spans="1:7" x14ac:dyDescent="0.2">
      <c r="A31" s="84" t="s">
        <v>17289</v>
      </c>
      <c r="B31" s="54">
        <f>IFERROR(SUMIF('ТО за период'!$A$1:$A$90,$A31,'ТО за период'!$B$1:$B$90),"")</f>
        <v>665709.47100000002</v>
      </c>
      <c r="C31" s="55">
        <f>IFERROR(SUMIF('загрузка табеля'!$A$6:$A$7001,$A31,'загрузка табеля'!$B$6:$B$7001),"")</f>
        <v>36830.675952380945</v>
      </c>
      <c r="D31" s="56">
        <f t="shared" si="0"/>
        <v>5.5325449849850404E-2</v>
      </c>
      <c r="E31" s="56">
        <f>IFERROR(INDEX('рабочие дни  %ФОТ'!$I$3:$T$67,MATCH('% ФОТ факт'!$A31,'рабочие дни  %ФОТ'!$F$3:$F$67,0),'% ФОТ факт'!$F$1),"")</f>
        <v>5.4443733791577686E-2</v>
      </c>
      <c r="F31" s="57">
        <f>IFERROR(Таблица4[[#This Row],[% ФОТ плановый на месяц (без доп. выплат)]]-D31,"")</f>
        <v>-8.8171605827271765E-4</v>
      </c>
      <c r="G31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-586.96673072494013</v>
      </c>
    </row>
    <row r="32" spans="1:7" x14ac:dyDescent="0.2">
      <c r="A32" s="84" t="s">
        <v>17290</v>
      </c>
      <c r="B32" s="54">
        <f>IFERROR(SUMIF('ТО за период'!$A$1:$A$90,$A32,'ТО за период'!$B$1:$B$90),"")</f>
        <v>991927.8443</v>
      </c>
      <c r="C32" s="55">
        <f>IFERROR(SUMIF('загрузка табеля'!$A$6:$A$7001,$A32,'загрузка табеля'!$B$6:$B$7001),"")</f>
        <v>24842.42571428571</v>
      </c>
      <c r="D32" s="56">
        <f t="shared" si="0"/>
        <v>2.504458954049921E-2</v>
      </c>
      <c r="E32" s="56">
        <f>IFERROR(INDEX('рабочие дни  %ФОТ'!$I$3:$T$67,MATCH('% ФОТ факт'!$A32,'рабочие дни  %ФОТ'!$F$3:$F$67,0),'% ФОТ факт'!$F$1),"")</f>
        <v>3.5026627262777769E-2</v>
      </c>
      <c r="F32" s="57">
        <f>IFERROR(Таблица4[[#This Row],[% ФОТ плановый на месяц (без доп. выплат)]]-D32,"")</f>
        <v>9.982037722278559E-3</v>
      </c>
      <c r="G32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9901.4611595810493</v>
      </c>
    </row>
    <row r="33" spans="1:7" x14ac:dyDescent="0.2">
      <c r="A33" s="84" t="s">
        <v>17291</v>
      </c>
      <c r="B33" s="54">
        <f>IFERROR(SUMIF('ТО за период'!$A$1:$A$90,$A33,'ТО за период'!$B$1:$B$90),"")</f>
        <v>2347683.8276999998</v>
      </c>
      <c r="C33" s="55">
        <f>IFERROR(SUMIF('загрузка табеля'!$A$6:$A$7001,$A33,'загрузка табеля'!$B$6:$B$7001),"")</f>
        <v>75312.731428571424</v>
      </c>
      <c r="D33" s="56">
        <f t="shared" si="0"/>
        <v>3.2079588631129467E-2</v>
      </c>
      <c r="E33" s="56">
        <f>IFERROR(INDEX('рабочие дни  %ФОТ'!$I$3:$T$67,MATCH('% ФОТ факт'!$A33,'рабочие дни  %ФОТ'!$F$3:$F$67,0),'% ФОТ факт'!$F$1),"")</f>
        <v>3.7664402146110582E-2</v>
      </c>
      <c r="F33" s="57">
        <f>IFERROR(Таблица4[[#This Row],[% ФОТ плановый на месяц (без доп. выплат)]]-D33,"")</f>
        <v>5.5848135149811143E-3</v>
      </c>
      <c r="G33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13111.376369841557</v>
      </c>
    </row>
    <row r="34" spans="1:7" x14ac:dyDescent="0.2">
      <c r="A34" s="84" t="s">
        <v>17292</v>
      </c>
      <c r="B34" s="54">
        <f>IFERROR(SUMIF('ТО за период'!$A$1:$A$90,$A34,'ТО за период'!$B$1:$B$90),"")</f>
        <v>3300733.7163999998</v>
      </c>
      <c r="C34" s="55">
        <f>IFERROR(SUMIF('загрузка табеля'!$A$6:$A$7001,$A34,'загрузка табеля'!$B$6:$B$7001),"")</f>
        <v>105060.32999999996</v>
      </c>
      <c r="D34" s="56">
        <f t="shared" si="0"/>
        <v>3.182938674452835E-2</v>
      </c>
      <c r="E34" s="56">
        <f>IFERROR(INDEX('рабочие дни  %ФОТ'!$I$3:$T$67,MATCH('% ФОТ факт'!$A34,'рабочие дни  %ФОТ'!$F$3:$F$67,0),'% ФОТ факт'!$F$1),"")</f>
        <v>4.3057563444960575E-2</v>
      </c>
      <c r="F34" s="57">
        <f>IFERROR(Таблица4[[#This Row],[% ФОТ плановый на месяц (без доп. выплат)]]-D34,"")</f>
        <v>1.1228176700432226E-2</v>
      </c>
      <c r="G34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37061.221408813552</v>
      </c>
    </row>
    <row r="35" spans="1:7" x14ac:dyDescent="0.2">
      <c r="A35" s="84" t="s">
        <v>17293</v>
      </c>
      <c r="B35" s="54">
        <f>IFERROR(SUMIF('ТО за период'!$A$1:$A$90,$A35,'ТО за период'!$B$1:$B$90),"")</f>
        <v>4801762.2478999998</v>
      </c>
      <c r="C35" s="55">
        <f>IFERROR(SUMIF('загрузка табеля'!$A$6:$A$7001,$A35,'загрузка табеля'!$B$6:$B$7001),"")</f>
        <v>138738.13738095236</v>
      </c>
      <c r="D35" s="56">
        <f t="shared" si="0"/>
        <v>2.8893170927325282E-2</v>
      </c>
      <c r="E35" s="56">
        <f>IFERROR(INDEX('рабочие дни  %ФОТ'!$I$3:$T$67,MATCH('% ФОТ факт'!$A35,'рабочие дни  %ФОТ'!$F$3:$F$67,0),'% ФОТ факт'!$F$1),"")</f>
        <v>3.4665463169332847E-2</v>
      </c>
      <c r="F35" s="57">
        <f>IFERROR(Таблица4[[#This Row],[% ФОТ плановый на месяц (без доп. выплат)]]-D35,"")</f>
        <v>5.7722922420075651E-3</v>
      </c>
      <c r="G35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27717.17497151799</v>
      </c>
    </row>
    <row r="36" spans="1:7" x14ac:dyDescent="0.2">
      <c r="A36" s="84" t="s">
        <v>17294</v>
      </c>
      <c r="B36" s="54">
        <f>IFERROR(SUMIF('ТО за период'!$A$1:$A$90,$A36,'ТО за период'!$B$1:$B$90),"")</f>
        <v>2820958.6052000001</v>
      </c>
      <c r="C36" s="55">
        <f>IFERROR(SUMIF('загрузка табеля'!$A$6:$A$7001,$A36,'загрузка табеля'!$B$6:$B$7001),"")</f>
        <v>98302.547619047647</v>
      </c>
      <c r="D36" s="56">
        <f t="shared" si="0"/>
        <v>3.484721379386501E-2</v>
      </c>
      <c r="E36" s="56">
        <f>IFERROR(INDEX('рабочие дни  %ФОТ'!$I$3:$T$67,MATCH('% ФОТ факт'!$A36,'рабочие дни  %ФОТ'!$F$3:$F$67,0),'% ФОТ факт'!$F$1),"")</f>
        <v>4.0612499843526433E-2</v>
      </c>
      <c r="F36" s="57">
        <f>IFERROR(Таблица4[[#This Row],[% ФОТ плановый на месяц (без доп. выплат)]]-D36,"")</f>
        <v>5.7652860496614222E-3</v>
      </c>
      <c r="G36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16263.633293231906</v>
      </c>
    </row>
    <row r="37" spans="1:7" x14ac:dyDescent="0.2">
      <c r="A37" s="84" t="s">
        <v>17295</v>
      </c>
      <c r="B37" s="54">
        <f>IFERROR(SUMIF('ТО за период'!$A$1:$A$90,$A37,'ТО за период'!$B$1:$B$90),"")</f>
        <v>2482847.0803999999</v>
      </c>
      <c r="C37" s="55">
        <f>IFERROR(SUMIF('загрузка табеля'!$A$6:$A$7001,$A37,'загрузка табеля'!$B$6:$B$7001),"")</f>
        <v>82044.025714285701</v>
      </c>
      <c r="D37" s="56">
        <f t="shared" si="0"/>
        <v>3.3044333000592195E-2</v>
      </c>
      <c r="E37" s="56">
        <f>IFERROR(INDEX('рабочие дни  %ФОТ'!$I$3:$T$67,MATCH('% ФОТ факт'!$A37,'рабочие дни  %ФОТ'!$F$3:$F$67,0),'% ФОТ факт'!$F$1),"")</f>
        <v>3.7077441178667625E-2</v>
      </c>
      <c r="F37" s="57">
        <f>IFERROR(Таблица4[[#This Row],[% ФОТ плановый на месяц (без доп. выплат)]]-D37,"")</f>
        <v>4.0331081780754299E-3</v>
      </c>
      <c r="G37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10013.590864871949</v>
      </c>
    </row>
    <row r="38" spans="1:7" x14ac:dyDescent="0.2">
      <c r="A38" s="84" t="s">
        <v>17296</v>
      </c>
      <c r="B38" s="54">
        <f>IFERROR(SUMIF('ТО за период'!$A$1:$A$90,$A38,'ТО за период'!$B$1:$B$90),"")</f>
        <v>1237066.3169</v>
      </c>
      <c r="C38" s="55">
        <f>IFERROR(SUMIF('загрузка табеля'!$A$6:$A$7001,$A38,'загрузка табеля'!$B$6:$B$7001),"")</f>
        <v>37481.976428571434</v>
      </c>
      <c r="D38" s="56">
        <f t="shared" si="0"/>
        <v>3.0299084144897417E-2</v>
      </c>
      <c r="E38" s="56">
        <f>IFERROR(INDEX('рабочие дни  %ФОТ'!$I$3:$T$67,MATCH('% ФОТ факт'!$A38,'рабочие дни  %ФОТ'!$F$3:$F$67,0),'% ФОТ факт'!$F$1),"")</f>
        <v>3.5689980514088643E-2</v>
      </c>
      <c r="F38" s="57">
        <f>IFERROR(Таблица4[[#This Row],[% ФОТ плановый на месяц (без доп. выплат)]]-D38,"")</f>
        <v>5.3908963691912254E-3</v>
      </c>
      <c r="G38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6668.8963162249711</v>
      </c>
    </row>
    <row r="39" spans="1:7" x14ac:dyDescent="0.2">
      <c r="A39" s="84" t="s">
        <v>17297</v>
      </c>
      <c r="B39" s="54">
        <f>IFERROR(SUMIF('ТО за период'!$A$1:$A$90,$A39,'ТО за период'!$B$1:$B$90),"")</f>
        <v>982409.57900000003</v>
      </c>
      <c r="C39" s="55">
        <f>IFERROR(SUMIF('загрузка табеля'!$A$6:$A$7001,$A39,'загрузка табеля'!$B$6:$B$7001),"")</f>
        <v>25510.131428571429</v>
      </c>
      <c r="D39" s="56">
        <f t="shared" si="0"/>
        <v>2.5966900133993328E-2</v>
      </c>
      <c r="E39" s="56">
        <f>IFERROR(INDEX('рабочие дни  %ФОТ'!$I$3:$T$67,MATCH('% ФОТ факт'!$A39,'рабочие дни  %ФОТ'!$F$3:$F$67,0),'% ФОТ факт'!$F$1),"")</f>
        <v>3.6352380649133764E-2</v>
      </c>
      <c r="F39" s="57">
        <f>IFERROR(Таблица4[[#This Row],[% ФОТ плановый на месяц (без доп. выплат)]]-D39,"")</f>
        <v>1.0385480515140436E-2</v>
      </c>
      <c r="G39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10202.795540591822</v>
      </c>
    </row>
    <row r="40" spans="1:7" x14ac:dyDescent="0.2">
      <c r="A40" s="84" t="s">
        <v>17298</v>
      </c>
      <c r="B40" s="54">
        <f>IFERROR(SUMIF('ТО за период'!$A$1:$A$90,$A40,'ТО за период'!$B$1:$B$90),"")</f>
        <v>2987405.4405</v>
      </c>
      <c r="C40" s="55">
        <f>IFERROR(SUMIF('загрузка табеля'!$A$6:$A$7001,$A40,'загрузка табеля'!$B$6:$B$7001),"")</f>
        <v>85801.068095238094</v>
      </c>
      <c r="D40" s="56">
        <f t="shared" si="0"/>
        <v>2.8720931860148728E-2</v>
      </c>
      <c r="E40" s="56">
        <f>IFERROR(INDEX('рабочие дни  %ФОТ'!$I$3:$T$67,MATCH('% ФОТ факт'!$A40,'рабочие дни  %ФОТ'!$F$3:$F$67,0),'% ФОТ факт'!$F$1),"")</f>
        <v>3.2773435487100759E-2</v>
      </c>
      <c r="F40" s="57">
        <f>IFERROR(Таблица4[[#This Row],[% ФОТ плановый на месяц (без доп. выплат)]]-D40,"")</f>
        <v>4.0525036269520309E-3</v>
      </c>
      <c r="G40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12106.471382802483</v>
      </c>
    </row>
    <row r="41" spans="1:7" x14ac:dyDescent="0.2">
      <c r="A41" s="84" t="s">
        <v>17299</v>
      </c>
      <c r="B41" s="54">
        <f>IFERROR(SUMIF('ТО за период'!$A$1:$A$90,$A41,'ТО за период'!$B$1:$B$90),"")</f>
        <v>2606439.0928000002</v>
      </c>
      <c r="C41" s="55">
        <f>IFERROR(SUMIF('загрузка табеля'!$A$6:$A$7001,$A41,'загрузка табеля'!$B$6:$B$7001),"")</f>
        <v>78403.319523809521</v>
      </c>
      <c r="D41" s="56">
        <f t="shared" si="0"/>
        <v>3.0080625992907343E-2</v>
      </c>
      <c r="E41" s="56">
        <f>IFERROR(INDEX('рабочие дни  %ФОТ'!$I$3:$T$67,MATCH('% ФОТ факт'!$A41,'рабочие дни  %ФОТ'!$F$3:$F$67,0),'% ФОТ факт'!$F$1),"")</f>
        <v>3.6312487578870796E-2</v>
      </c>
      <c r="F41" s="57">
        <f>IFERROR(Таблица4[[#This Row],[% ФОТ плановый на месяц (без доп. выплат)]]-D41,"")</f>
        <v>6.2318615859634531E-3</v>
      </c>
      <c r="G41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16242.967658573747</v>
      </c>
    </row>
    <row r="42" spans="1:7" x14ac:dyDescent="0.2">
      <c r="A42" s="84" t="s">
        <v>17300</v>
      </c>
      <c r="B42" s="54">
        <f>IFERROR(SUMIF('ТО за период'!$A$1:$A$90,$A42,'ТО за период'!$B$1:$B$90),"")</f>
        <v>3642707.0408000001</v>
      </c>
      <c r="C42" s="55">
        <f>IFERROR(SUMIF('загрузка табеля'!$A$6:$A$7001,$A42,'загрузка табеля'!$B$6:$B$7001),"")</f>
        <v>101747.08666666667</v>
      </c>
      <c r="D42" s="56">
        <f t="shared" si="0"/>
        <v>2.7931723722784275E-2</v>
      </c>
      <c r="E42" s="56">
        <f>IFERROR(INDEX('рабочие дни  %ФОТ'!$I$3:$T$67,MATCH('% ФОТ факт'!$A42,'рабочие дни  %ФОТ'!$F$3:$F$67,0),'% ФОТ факт'!$F$1),"")</f>
        <v>3.6311533587516605E-2</v>
      </c>
      <c r="F42" s="57">
        <f>IFERROR(Таблица4[[#This Row],[% ФОТ плановый на месяц (без доп. выплат)]]-D42,"")</f>
        <v>8.3798098647323294E-3</v>
      </c>
      <c r="G42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30525.192394825746</v>
      </c>
    </row>
    <row r="43" spans="1:7" x14ac:dyDescent="0.2">
      <c r="A43" s="84" t="s">
        <v>17301</v>
      </c>
      <c r="B43" s="54">
        <f>IFERROR(SUMIF('ТО за период'!$A$1:$A$90,$A43,'ТО за период'!$B$1:$B$90),"")</f>
        <v>980904.05779999995</v>
      </c>
      <c r="C43" s="55">
        <f>IFERROR(SUMIF('загрузка табеля'!$A$6:$A$7001,$A43,'загрузка табеля'!$B$6:$B$7001),"")</f>
        <v>23008.58047619048</v>
      </c>
      <c r="D43" s="56">
        <f t="shared" si="0"/>
        <v>2.3456504530927104E-2</v>
      </c>
      <c r="E43" s="56">
        <f>IFERROR(INDEX('рабочие дни  %ФОТ'!$I$3:$T$67,MATCH('% ФОТ факт'!$A43,'рабочие дни  %ФОТ'!$F$3:$F$67,0),'% ФОТ факт'!$F$1),"")</f>
        <v>3.4056428115110955E-2</v>
      </c>
      <c r="F43" s="57">
        <f>IFERROR(Таблица4[[#This Row],[% ФОТ плановый на месяц (без доп. выплат)]]-D43,"")</f>
        <v>1.0599923584183851E-2</v>
      </c>
      <c r="G43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10397.50805609586</v>
      </c>
    </row>
    <row r="44" spans="1:7" x14ac:dyDescent="0.2">
      <c r="A44" s="84" t="s">
        <v>17302</v>
      </c>
      <c r="B44" s="54">
        <f>IFERROR(SUMIF('ТО за период'!$A$1:$A$90,$A44,'ТО за период'!$B$1:$B$90),"")</f>
        <v>1355997.6044999999</v>
      </c>
      <c r="C44" s="55">
        <f>IFERROR(SUMIF('загрузка табеля'!$A$6:$A$7001,$A44,'загрузка табеля'!$B$6:$B$7001),"")</f>
        <v>31463.830476190473</v>
      </c>
      <c r="D44" s="56">
        <f t="shared" si="0"/>
        <v>2.3203455796510942E-2</v>
      </c>
      <c r="E44" s="56">
        <f>IFERROR(INDEX('рабочие дни  %ФОТ'!$I$3:$T$67,MATCH('% ФОТ факт'!$A44,'рабочие дни  %ФОТ'!$F$3:$F$67,0),'% ФОТ факт'!$F$1),"")</f>
        <v>3.5092164651477596E-2</v>
      </c>
      <c r="F44" s="57">
        <f>IFERROR(Таблица4[[#This Row],[% ФОТ плановый на месяц (без доп. выплат)]]-D44,"")</f>
        <v>1.1888708854966654E-2</v>
      </c>
      <c r="G44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16121.060727932723</v>
      </c>
    </row>
    <row r="45" spans="1:7" x14ac:dyDescent="0.2">
      <c r="A45" s="84" t="s">
        <v>17303</v>
      </c>
      <c r="B45" s="54">
        <f>IFERROR(SUMIF('ТО за период'!$A$1:$A$90,$A45,'ТО за период'!$B$1:$B$90),"")</f>
        <v>2067702.6568</v>
      </c>
      <c r="C45" s="55">
        <f>IFERROR(SUMIF('загрузка табеля'!$A$6:$A$7001,$A45,'загрузка табеля'!$B$6:$B$7001),"")</f>
        <v>57571.865952380955</v>
      </c>
      <c r="D45" s="56">
        <f t="shared" si="0"/>
        <v>2.7843397000553178E-2</v>
      </c>
      <c r="E45" s="56">
        <f>IFERROR(INDEX('рабочие дни  %ФОТ'!$I$3:$T$67,MATCH('% ФОТ факт'!$A45,'рабочие дни  %ФОТ'!$F$3:$F$67,0),'% ФОТ факт'!$F$1),"")</f>
        <v>3.2372558945543181E-2</v>
      </c>
      <c r="F45" s="57">
        <f>IFERROR(Таблица4[[#This Row],[% ФОТ плановый на месяц (без доп. выплат)]]-D45,"")</f>
        <v>4.5291619449900032E-3</v>
      </c>
      <c r="G45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9364.9601867332894</v>
      </c>
    </row>
    <row r="46" spans="1:7" x14ac:dyDescent="0.2">
      <c r="A46" s="84" t="s">
        <v>17304</v>
      </c>
      <c r="B46" s="54">
        <f>IFERROR(SUMIF('ТО за период'!$A$1:$A$90,$A46,'ТО за период'!$B$1:$B$90),"")</f>
        <v>4749409.4104000004</v>
      </c>
      <c r="C46" s="55">
        <f>IFERROR(SUMIF('загрузка табеля'!$A$6:$A$7001,$A46,'загрузка табеля'!$B$6:$B$7001),"")</f>
        <v>114510.77261904764</v>
      </c>
      <c r="D46" s="56">
        <f t="shared" si="0"/>
        <v>2.4110528851923805E-2</v>
      </c>
      <c r="E46" s="56">
        <f>IFERROR(INDEX('рабочие дни  %ФОТ'!$I$3:$T$67,MATCH('% ФОТ факт'!$A46,'рабочие дни  %ФОТ'!$F$3:$F$67,0),'% ФОТ факт'!$F$1),"")</f>
        <v>4.3508229027951102E-2</v>
      </c>
      <c r="F46" s="57">
        <f>IFERROR(Таблица4[[#This Row],[% ФОТ плановый на месяц (без доп. выплат)]]-D46,"")</f>
        <v>1.9397700176027297E-2</v>
      </c>
      <c r="G46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92127.619756141794</v>
      </c>
    </row>
    <row r="47" spans="1:7" x14ac:dyDescent="0.2">
      <c r="A47" s="84" t="s">
        <v>17312</v>
      </c>
      <c r="B47" s="54">
        <f>IFERROR(SUMIF('ТО за период'!$A$1:$A$90,$A47,'ТО за период'!$B$1:$B$90),"")</f>
        <v>1033795.3333000001</v>
      </c>
      <c r="C47" s="55">
        <f>IFERROR(SUMIF('загрузка табеля'!$A$6:$A$7001,$A47,'загрузка табеля'!$B$6:$B$7001),"")</f>
        <v>29897.876190476192</v>
      </c>
      <c r="D47" s="56">
        <f t="shared" si="0"/>
        <v>2.8920498310858637E-2</v>
      </c>
      <c r="E47" s="56">
        <f>IFERROR(INDEX('рабочие дни  %ФОТ'!$I$3:$T$67,MATCH('% ФОТ факт'!$A47,'рабочие дни  %ФОТ'!$F$3:$F$67,0),'% ФОТ факт'!$F$1),"")</f>
        <v>3.8756354631927399E-2</v>
      </c>
      <c r="F47" s="57">
        <f>IFERROR(Таблица4[[#This Row],[% ФОТ плановый на месяц (без доп. выплат)]]-D47,"")</f>
        <v>9.8358563210687623E-3</v>
      </c>
      <c r="G47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10168.262363730195</v>
      </c>
    </row>
    <row r="48" spans="1:7" x14ac:dyDescent="0.2">
      <c r="A48" s="84" t="s">
        <v>17313</v>
      </c>
      <c r="B48" s="54">
        <f>IFERROR(SUMIF('ТО за период'!$A$1:$A$90,$A48,'ТО за период'!$B$1:$B$90),"")</f>
        <v>2319066.5422</v>
      </c>
      <c r="C48" s="55">
        <f>IFERROR(SUMIF('загрузка табеля'!$A$6:$A$7001,$A48,'загрузка табеля'!$B$6:$B$7001),"")</f>
        <v>65962.639761904793</v>
      </c>
      <c r="D48" s="56">
        <f t="shared" si="0"/>
        <v>2.8443616671442656E-2</v>
      </c>
      <c r="E48" s="56">
        <f>IFERROR(INDEX('рабочие дни  %ФОТ'!$I$3:$T$67,MATCH('% ФОТ факт'!$A48,'рабочие дни  %ФОТ'!$F$3:$F$67,0),'% ФОТ факт'!$F$1),"")</f>
        <v>4.2649783293472188E-2</v>
      </c>
      <c r="F48" s="57">
        <f>IFERROR(Таблица4[[#This Row],[% ФОТ плановый на месяц (без доп. выплат)]]-D48,"")</f>
        <v>1.4206166622029531E-2</v>
      </c>
      <c r="G48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32945.045706067089</v>
      </c>
    </row>
    <row r="49" spans="1:7" x14ac:dyDescent="0.2">
      <c r="A49" s="84" t="s">
        <v>17314</v>
      </c>
      <c r="B49" s="54">
        <f>IFERROR(SUMIF('ТО за период'!$A$1:$A$90,$A49,'ТО за период'!$B$1:$B$90),"")</f>
        <v>4561053.4424999999</v>
      </c>
      <c r="C49" s="55">
        <f>IFERROR(SUMIF('загрузка табеля'!$A$6:$A$7001,$A49,'загрузка табеля'!$B$6:$B$7001),"")</f>
        <v>116961.33500000002</v>
      </c>
      <c r="D49" s="56">
        <f t="shared" si="0"/>
        <v>2.5643491459703505E-2</v>
      </c>
      <c r="E49" s="56">
        <f>IFERROR(INDEX('рабочие дни  %ФОТ'!$I$3:$T$67,MATCH('% ФОТ факт'!$A49,'рабочие дни  %ФОТ'!$F$3:$F$67,0),'% ФОТ факт'!$F$1),"")</f>
        <v>3.6921580533286008E-2</v>
      </c>
      <c r="F49" s="57">
        <f>IFERROR(Таблица4[[#This Row],[% ФОТ плановый на месяц (без доп. выплат)]]-D49,"")</f>
        <v>1.1278089073582503E-2</v>
      </c>
      <c r="G49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51439.966993885115</v>
      </c>
    </row>
    <row r="50" spans="1:7" x14ac:dyDescent="0.2">
      <c r="A50" s="84" t="s">
        <v>17315</v>
      </c>
      <c r="B50" s="54">
        <f>IFERROR(SUMIF('ТО за период'!$A$1:$A$90,$A50,'ТО за период'!$B$1:$B$90),"")</f>
        <v>2652683.3218</v>
      </c>
      <c r="C50" s="55">
        <f>IFERROR(SUMIF('загрузка табеля'!$A$6:$A$7001,$A50,'загрузка табеля'!$B$6:$B$7001),"")</f>
        <v>58294.938095238111</v>
      </c>
      <c r="D50" s="56">
        <f t="shared" si="0"/>
        <v>2.1975837679592151E-2</v>
      </c>
      <c r="E50" s="56">
        <f>IFERROR(INDEX('рабочие дни  %ФОТ'!$I$3:$T$67,MATCH('% ФОТ факт'!$A50,'рабочие дни  %ФОТ'!$F$3:$F$67,0),'% ФОТ факт'!$F$1),"")</f>
        <v>3.2344092443490256E-2</v>
      </c>
      <c r="F50" s="57">
        <f>IFERROR(Таблица4[[#This Row],[% ФОТ плановый на месяц (без доп. выплат)]]-D50,"")</f>
        <v>1.0368254763898105E-2</v>
      </c>
      <c r="G50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27503.696488365902</v>
      </c>
    </row>
    <row r="51" spans="1:7" x14ac:dyDescent="0.2">
      <c r="A51" s="84" t="s">
        <v>17316</v>
      </c>
      <c r="B51" s="54">
        <f>IFERROR(SUMIF('ТО за период'!$A$1:$A$90,$A51,'ТО за период'!$B$1:$B$90),"")</f>
        <v>5256329.3481999999</v>
      </c>
      <c r="C51" s="55">
        <f>IFERROR(SUMIF('загрузка табеля'!$A$6:$A$7001,$A51,'загрузка табеля'!$B$6:$B$7001),"")</f>
        <v>150557.00523809533</v>
      </c>
      <c r="D51" s="56">
        <f t="shared" si="0"/>
        <v>2.8642993097388908E-2</v>
      </c>
      <c r="E51" s="56">
        <f>IFERROR(INDEX('рабочие дни  %ФОТ'!$I$3:$T$67,MATCH('% ФОТ факт'!$A51,'рабочие дни  %ФОТ'!$F$3:$F$67,0),'% ФОТ факт'!$F$1),"")</f>
        <v>4.1804657288482427E-2</v>
      </c>
      <c r="F51" s="57">
        <f>IFERROR(Таблица4[[#This Row],[% ФОТ плановый на месяц (без доп. выплат)]]-D51,"")</f>
        <v>1.3161664191093519E-2</v>
      </c>
      <c r="G51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69182.041758797888</v>
      </c>
    </row>
    <row r="52" spans="1:7" x14ac:dyDescent="0.2">
      <c r="A52" s="84" t="s">
        <v>17317</v>
      </c>
      <c r="B52" s="54">
        <f>IFERROR(SUMIF('ТО за период'!$A$1:$A$90,$A52,'ТО за период'!$B$1:$B$90),"")</f>
        <v>1327059.4605</v>
      </c>
      <c r="C52" s="55">
        <f>IFERROR(SUMIF('загрузка табеля'!$A$6:$A$7001,$A52,'загрузка табеля'!$B$6:$B$7001),"")</f>
        <v>34893.511666666665</v>
      </c>
      <c r="D52" s="56">
        <f t="shared" si="0"/>
        <v>2.6293856986272294E-2</v>
      </c>
      <c r="E52" s="56">
        <f>IFERROR(INDEX('рабочие дни  %ФОТ'!$I$3:$T$67,MATCH('% ФОТ факт'!$A52,'рабочие дни  %ФОТ'!$F$3:$F$67,0),'% ФОТ факт'!$F$1),"")</f>
        <v>4.5973235480556741E-2</v>
      </c>
      <c r="F52" s="57">
        <f>IFERROR(Таблица4[[#This Row],[% ФОТ плановый на месяц (без доп. выплат)]]-D52,"")</f>
        <v>1.9679378494284448E-2</v>
      </c>
      <c r="G52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26115.705407600421</v>
      </c>
    </row>
    <row r="53" spans="1:7" x14ac:dyDescent="0.2">
      <c r="A53" s="84" t="s">
        <v>17318</v>
      </c>
      <c r="B53" s="54">
        <f>IFERROR(SUMIF('ТО за период'!$A$1:$A$90,$A53,'ТО за период'!$B$1:$B$90),"")</f>
        <v>3451708.4972999999</v>
      </c>
      <c r="C53" s="55">
        <f>IFERROR(SUMIF('загрузка табеля'!$A$6:$A$7001,$A53,'загрузка табеля'!$B$6:$B$7001),"")</f>
        <v>100659.26714285713</v>
      </c>
      <c r="D53" s="56">
        <f t="shared" si="0"/>
        <v>2.9162157587060138E-2</v>
      </c>
      <c r="E53" s="56">
        <f>IFERROR(INDEX('рабочие дни  %ФОТ'!$I$3:$T$67,MATCH('% ФОТ факт'!$A53,'рабочие дни  %ФОТ'!$F$3:$F$67,0),'% ФОТ факт'!$F$1),"")</f>
        <v>4.0428548042951803E-2</v>
      </c>
      <c r="F53" s="57">
        <f>IFERROR(Таблица4[[#This Row],[% ФОТ плановый на месяц (без доп. выплат)]]-D53,"")</f>
        <v>1.1266390455891666E-2</v>
      </c>
      <c r="G53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38888.295670500898</v>
      </c>
    </row>
    <row r="54" spans="1:7" x14ac:dyDescent="0.2">
      <c r="A54" s="84" t="s">
        <v>17319</v>
      </c>
      <c r="B54" s="54">
        <f>IFERROR(SUMIF('ТО за период'!$A$1:$A$90,$A54,'ТО за период'!$B$1:$B$90),"")</f>
        <v>2351085.3643999998</v>
      </c>
      <c r="C54" s="55">
        <f>IFERROR(SUMIF('загрузка табеля'!$A$6:$A$7001,$A54,'загрузка табеля'!$B$6:$B$7001),"")</f>
        <v>70755.150476190494</v>
      </c>
      <c r="D54" s="56">
        <f t="shared" si="0"/>
        <v>3.0094675228539522E-2</v>
      </c>
      <c r="E54" s="56">
        <f>IFERROR(INDEX('рабочие дни  %ФОТ'!$I$3:$T$67,MATCH('% ФОТ факт'!$A54,'рабочие дни  %ФОТ'!$F$3:$F$67,0),'% ФОТ факт'!$F$1),"")</f>
        <v>3.7863006156625613E-2</v>
      </c>
      <c r="F54" s="57">
        <f>IFERROR(Таблица4[[#This Row],[% ФОТ плановый на месяц (без доп. выплат)]]-D54,"")</f>
        <v>7.768330928086091E-3</v>
      </c>
      <c r="G54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18264.009150839076</v>
      </c>
    </row>
    <row r="55" spans="1:7" x14ac:dyDescent="0.2">
      <c r="A55" s="84" t="s">
        <v>17305</v>
      </c>
      <c r="B55" s="54">
        <f>IFERROR(SUMIF('ТО за период'!$A$1:$A$90,$A55,'ТО за период'!$B$1:$B$90),"")</f>
        <v>3004068.2414000002</v>
      </c>
      <c r="C55" s="55">
        <f>IFERROR(SUMIF('загрузка табеля'!$A$6:$A$7001,$A55,'загрузка табеля'!$B$6:$B$7001),"")</f>
        <v>92727.865000000034</v>
      </c>
      <c r="D55" s="56">
        <f t="shared" si="0"/>
        <v>3.0867429614976266E-2</v>
      </c>
      <c r="E55" s="56">
        <f>IFERROR(INDEX('рабочие дни  %ФОТ'!$I$3:$T$67,MATCH('% ФОТ факт'!$A55,'рабочие дни  %ФОТ'!$F$3:$F$67,0),'% ФОТ факт'!$F$1),"")</f>
        <v>3.5916981733525026E-2</v>
      </c>
      <c r="F55" s="57">
        <f>IFERROR(Таблица4[[#This Row],[% ФОТ плановый на месяц (без доп. выплат)]]-D55,"")</f>
        <v>5.0495521185487599E-3</v>
      </c>
      <c r="G55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15169.199152626417</v>
      </c>
    </row>
    <row r="56" spans="1:7" x14ac:dyDescent="0.2">
      <c r="A56" s="84" t="s">
        <v>17320</v>
      </c>
      <c r="B56" s="54">
        <f>IFERROR(SUMIF('ТО за период'!$A$1:$A$90,$A56,'ТО за период'!$B$1:$B$90),"")</f>
        <v>4130579.3854</v>
      </c>
      <c r="C56" s="55">
        <f>IFERROR(SUMIF('загрузка табеля'!$A$6:$A$7001,$A56,'загрузка табеля'!$B$6:$B$7001),"")</f>
        <v>123964.04309523813</v>
      </c>
      <c r="D56" s="56">
        <f t="shared" si="0"/>
        <v>3.001129660729995E-2</v>
      </c>
      <c r="E56" s="56">
        <f>IFERROR(INDEX('рабочие дни  %ФОТ'!$I$3:$T$67,MATCH('% ФОТ факт'!$A56,'рабочие дни  %ФОТ'!$F$3:$F$67,0),'% ФОТ факт'!$F$1),"")</f>
        <v>4.4635021070042122E-2</v>
      </c>
      <c r="F56" s="57">
        <f>IFERROR(Таблица4[[#This Row],[% ФОТ плановый на месяц (без доп. выплат)]]-D56,"")</f>
        <v>1.4623724462742172E-2</v>
      </c>
      <c r="G56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60404.454803572502</v>
      </c>
    </row>
    <row r="57" spans="1:7" x14ac:dyDescent="0.2">
      <c r="A57" s="84" t="s">
        <v>17321</v>
      </c>
      <c r="B57" s="54">
        <f>IFERROR(SUMIF('ТО за период'!$A$1:$A$90,$A57,'ТО за период'!$B$1:$B$90),"")</f>
        <v>1513959.7376000001</v>
      </c>
      <c r="C57" s="55">
        <f>IFERROR(SUMIF('загрузка табеля'!$A$6:$A$7001,$A57,'загрузка табеля'!$B$6:$B$7001),"")</f>
        <v>44943.337619047627</v>
      </c>
      <c r="D57" s="56">
        <f t="shared" si="0"/>
        <v>2.968595300314519E-2</v>
      </c>
      <c r="E57" s="56">
        <f>IFERROR(INDEX('рабочие дни  %ФОТ'!$I$3:$T$67,MATCH('% ФОТ факт'!$A57,'рабочие дни  %ФОТ'!$F$3:$F$67,0),'% ФОТ факт'!$F$1),"")</f>
        <v>4.5994455841692192E-2</v>
      </c>
      <c r="F57" s="57">
        <f>IFERROR(Таблица4[[#This Row],[% ФОТ плановый на месяц (без доп. выплат)]]-D57,"")</f>
        <v>1.6308502838547002E-2</v>
      </c>
      <c r="G57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24690.416678095469</v>
      </c>
    </row>
    <row r="58" spans="1:7" x14ac:dyDescent="0.2">
      <c r="A58" s="84" t="s">
        <v>17322</v>
      </c>
      <c r="B58" s="54">
        <f>IFERROR(SUMIF('ТО за период'!$A$1:$A$90,$A58,'ТО за период'!$B$1:$B$90),"")</f>
        <v>2364713.5449999999</v>
      </c>
      <c r="C58" s="55">
        <f>IFERROR(SUMIF('загрузка табеля'!$A$6:$A$7001,$A58,'загрузка табеля'!$B$6:$B$7001),"")</f>
        <v>68597.506904761918</v>
      </c>
      <c r="D58" s="56">
        <f t="shared" si="0"/>
        <v>2.9008801953964332E-2</v>
      </c>
      <c r="E58" s="56">
        <f>IFERROR(INDEX('рабочие дни  %ФОТ'!$I$3:$T$67,MATCH('% ФОТ факт'!$A58,'рабочие дни  %ФОТ'!$F$3:$F$67,0),'% ФОТ факт'!$F$1),"")</f>
        <v>4.0323575912632928E-2</v>
      </c>
      <c r="F58" s="57">
        <f>IFERROR(Таблица4[[#This Row],[% ФОТ плановый на месяц (без доп. выплат)]]-D58,"")</f>
        <v>1.1314773958668596E-2</v>
      </c>
      <c r="G58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26756.199238676898</v>
      </c>
    </row>
    <row r="59" spans="1:7" x14ac:dyDescent="0.2">
      <c r="A59" s="84" t="s">
        <v>17323</v>
      </c>
      <c r="B59" s="54">
        <f>IFERROR(SUMIF('ТО за период'!$A$1:$A$90,$A59,'ТО за период'!$B$1:$B$90),"")</f>
        <v>2681866.1889</v>
      </c>
      <c r="C59" s="55">
        <f>IFERROR(SUMIF('загрузка табеля'!$A$6:$A$7001,$A59,'загрузка табеля'!$B$6:$B$7001),"")</f>
        <v>68953.421666666676</v>
      </c>
      <c r="D59" s="56">
        <f t="shared" si="0"/>
        <v>2.571098511628157E-2</v>
      </c>
      <c r="E59" s="56">
        <f>IFERROR(INDEX('рабочие дни  %ФОТ'!$I$3:$T$67,MATCH('% ФОТ факт'!$A59,'рабочие дни  %ФОТ'!$F$3:$F$67,0),'% ФОТ факт'!$F$1),"")</f>
        <v>4.0298888477148138E-2</v>
      </c>
      <c r="F59" s="57">
        <f>IFERROR(Таблица4[[#This Row],[% ФОТ плановый на месяц (без доп. выплат)]]-D59,"")</f>
        <v>1.4587903360866569E-2</v>
      </c>
      <c r="G59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39122.804790448718</v>
      </c>
    </row>
    <row r="60" spans="1:7" x14ac:dyDescent="0.2">
      <c r="A60" s="84" t="s">
        <v>17324</v>
      </c>
      <c r="B60" s="54">
        <f>IFERROR(SUMIF('ТО за период'!$A$1:$A$90,$A60,'ТО за период'!$B$1:$B$90),"")</f>
        <v>874348.10479999997</v>
      </c>
      <c r="C60" s="55">
        <f>IFERROR(SUMIF('загрузка табеля'!$A$6:$A$7001,$A60,'загрузка табеля'!$B$6:$B$7001),"")</f>
        <v>30570.052619047612</v>
      </c>
      <c r="D60" s="56">
        <f t="shared" si="0"/>
        <v>3.4963251422658784E-2</v>
      </c>
      <c r="E60" s="56">
        <f>IFERROR(INDEX('рабочие дни  %ФОТ'!$I$3:$T$67,MATCH('% ФОТ факт'!$A60,'рабочие дни  %ФОТ'!$F$3:$F$67,0),'% ФОТ факт'!$F$1),"")</f>
        <v>4.5633320671639471E-2</v>
      </c>
      <c r="F60" s="57">
        <f>IFERROR(Таблица4[[#This Row],[% ФОТ плановый на месяц (без доп. выплат)]]-D60,"")</f>
        <v>1.0670069248980688E-2</v>
      </c>
      <c r="G60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9329.3548259310228</v>
      </c>
    </row>
    <row r="61" spans="1:7" x14ac:dyDescent="0.2">
      <c r="A61" s="84" t="s">
        <v>17325</v>
      </c>
      <c r="B61" s="54">
        <f>IFERROR(SUMIF('ТО за период'!$A$1:$A$90,$A61,'ТО за период'!$B$1:$B$90),"")</f>
        <v>4343097.7982000001</v>
      </c>
      <c r="C61" s="55">
        <f>IFERROR(SUMIF('загрузка табеля'!$A$6:$A$7001,$A61,'загрузка табеля'!$B$6:$B$7001),"")</f>
        <v>117011.99595238094</v>
      </c>
      <c r="D61" s="56">
        <f t="shared" si="0"/>
        <v>2.6942058730723643E-2</v>
      </c>
      <c r="E61" s="56">
        <f>IFERROR(INDEX('рабочие дни  %ФОТ'!$I$3:$T$67,MATCH('% ФОТ факт'!$A61,'рабочие дни  %ФОТ'!$F$3:$F$67,0),'% ФОТ факт'!$F$1),"")</f>
        <v>4.592637312265959E-2</v>
      </c>
      <c r="F61" s="57">
        <f>IFERROR(Таблица4[[#This Row],[% ФОТ плановый на месяц (без доп. выплат)]]-D61,"")</f>
        <v>1.8984314391935948E-2</v>
      </c>
      <c r="G61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82450.734035953588</v>
      </c>
    </row>
    <row r="62" spans="1:7" x14ac:dyDescent="0.2">
      <c r="A62" s="84" t="s">
        <v>17306</v>
      </c>
      <c r="B62" s="54">
        <f>IFERROR(SUMIF('ТО за период'!$A$1:$A$90,$A62,'ТО за период'!$B$1:$B$90),"")</f>
        <v>2894376.9174000002</v>
      </c>
      <c r="C62" s="55">
        <f>IFERROR(SUMIF('загрузка табеля'!$A$6:$A$7001,$A62,'загрузка табеля'!$B$6:$B$7001),"")</f>
        <v>102096.56809523814</v>
      </c>
      <c r="D62" s="56">
        <f t="shared" si="0"/>
        <v>3.5274109422815191E-2</v>
      </c>
      <c r="E62" s="56">
        <f>IFERROR(INDEX('рабочие дни  %ФОТ'!$I$3:$T$67,MATCH('% ФОТ факт'!$A62,'рабочие дни  %ФОТ'!$F$3:$F$67,0),'% ФОТ факт'!$F$1),"")</f>
        <v>4.8763820421548178E-2</v>
      </c>
      <c r="F62" s="57">
        <f>IFERROR(Таблица4[[#This Row],[% ФОТ плановый на месяц (без доп. выплат)]]-D62,"")</f>
        <v>1.3489710998732987E-2</v>
      </c>
      <c r="G62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39044.308137129658</v>
      </c>
    </row>
    <row r="63" spans="1:7" x14ac:dyDescent="0.2">
      <c r="A63" s="84" t="s">
        <v>17307</v>
      </c>
      <c r="B63" s="54">
        <f>IFERROR(SUMIF('ТО за период'!$A$1:$A$90,$A63,'ТО за период'!$B$1:$B$90),"")</f>
        <v>0</v>
      </c>
      <c r="C63" s="55">
        <f>IFERROR(SUMIF('загрузка табеля'!$A$6:$A$7001,$A63,'загрузка табеля'!$B$6:$B$7001),"")</f>
        <v>0</v>
      </c>
      <c r="D63" s="56" t="str">
        <f t="shared" si="0"/>
        <v/>
      </c>
      <c r="E63" s="56">
        <f>IFERROR(INDEX('рабочие дни  %ФОТ'!$I$3:$T$67,MATCH('% ФОТ факт'!$A63,'рабочие дни  %ФОТ'!$F$3:$F$67,0),'% ФОТ факт'!$F$1),"")</f>
        <v>0</v>
      </c>
      <c r="F63" s="57" t="str">
        <f>IFERROR(Таблица4[[#This Row],[% ФОТ плановый на месяц (без доп. выплат)]]-D63,"")</f>
        <v/>
      </c>
      <c r="G63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0</v>
      </c>
    </row>
    <row r="64" spans="1:7" x14ac:dyDescent="0.2">
      <c r="A64" s="84" t="s">
        <v>17308</v>
      </c>
      <c r="B64" s="54">
        <f>IFERROR(SUMIF('ТО за период'!$A$1:$A$90,$A64,'ТО за период'!$B$1:$B$90),"")</f>
        <v>7058627.2383000003</v>
      </c>
      <c r="C64" s="55">
        <f>IFERROR(SUMIF('загрузка табеля'!$A$6:$A$7001,$A64,'загрузка табеля'!$B$6:$B$7001),"")</f>
        <v>175262.61428571437</v>
      </c>
      <c r="D64" s="56">
        <f t="shared" si="0"/>
        <v>2.4829560815273283E-2</v>
      </c>
      <c r="E64" s="56">
        <f>IFERROR(INDEX('рабочие дни  %ФОТ'!$I$3:$T$67,MATCH('% ФОТ факт'!$A64,'рабочие дни  %ФОТ'!$F$3:$F$67,0),'% ФОТ факт'!$F$1),"")</f>
        <v>3.295174222976012E-2</v>
      </c>
      <c r="F64" s="57">
        <f>IFERROR(Таблица4[[#This Row],[% ФОТ плановый на месяц (без доп. выплат)]]-D64,"")</f>
        <v>8.1221814144868364E-3</v>
      </c>
      <c r="G64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57331.450966710807</v>
      </c>
    </row>
    <row r="65" spans="1:7" x14ac:dyDescent="0.2">
      <c r="A65" s="84" t="s">
        <v>17309</v>
      </c>
      <c r="B65" s="54">
        <f>IFERROR(SUMIF('ТО за период'!$A$1:$A$90,$A65,'ТО за период'!$B$1:$B$90),"")</f>
        <v>3849947.8502000002</v>
      </c>
      <c r="C65" s="55">
        <f>IFERROR(SUMIF('загрузка табеля'!$A$6:$A$7001,$A65,'загрузка табеля'!$B$6:$B$7001),"")</f>
        <v>98466.704047619045</v>
      </c>
      <c r="D65" s="56">
        <f t="shared" si="0"/>
        <v>2.5576113723853121E-2</v>
      </c>
      <c r="E65" s="56">
        <f>IFERROR(INDEX('рабочие дни  %ФОТ'!$I$3:$T$67,MATCH('% ФОТ факт'!$A65,'рабочие дни  %ФОТ'!$F$3:$F$67,0),'% ФОТ факт'!$F$1),"")</f>
        <v>3.3473163118744924E-2</v>
      </c>
      <c r="F65" s="57">
        <f>IFERROR(Таблица4[[#This Row],[% ФОТ плановый на месяц (без доп. выплат)]]-D65,"")</f>
        <v>7.897049394891803E-3</v>
      </c>
      <c r="G65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30403.228340786911</v>
      </c>
    </row>
    <row r="66" spans="1:7" x14ac:dyDescent="0.2">
      <c r="A66" s="84" t="s">
        <v>17310</v>
      </c>
      <c r="B66" s="54">
        <f>IFERROR(SUMIF('ТО за период'!$A$1:$A$90,$A66,'ТО за период'!$B$1:$B$90),"")</f>
        <v>6269376.8753000004</v>
      </c>
      <c r="C66" s="55">
        <f>IFERROR(SUMIF('загрузка табеля'!$A$6:$A$7001,$A66,'загрузка табеля'!$B$6:$B$7001),"")</f>
        <v>171900.21071428581</v>
      </c>
      <c r="D66" s="56">
        <f t="shared" si="0"/>
        <v>2.7419026505095867E-2</v>
      </c>
      <c r="E66" s="56">
        <f>IFERROR(INDEX('рабочие дни  %ФОТ'!$I$3:$T$67,MATCH('% ФОТ факт'!$A66,'рабочие дни  %ФОТ'!$F$3:$F$67,0),'% ФОТ факт'!$F$1),"")</f>
        <v>3.6280146174587198E-2</v>
      </c>
      <c r="F66" s="57">
        <f>IFERROR(Таблица4[[#This Row],[% ФОТ плановый на месяц (без доп. выплат)]]-D66,"")</f>
        <v>8.8611196694913311E-3</v>
      </c>
      <c r="G66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55553.698745174945</v>
      </c>
    </row>
    <row r="67" spans="1:7" x14ac:dyDescent="0.2">
      <c r="A67" s="84" t="s">
        <v>17311</v>
      </c>
      <c r="B67" s="54">
        <f>IFERROR(SUMIF('ТО за период'!$A$1:$A$90,$A67,'ТО за период'!$B$1:$B$90),"")</f>
        <v>5578635.3331000004</v>
      </c>
      <c r="C67" s="55">
        <f>IFERROR(SUMIF('загрузка табеля'!$A$6:$A$7001,$A67,'загрузка табеля'!$B$6:$B$7001),"")</f>
        <v>142331.74642857138</v>
      </c>
      <c r="D67" s="56">
        <f>IFERROR(C67/B67,"")</f>
        <v>2.5513721175511723E-2</v>
      </c>
      <c r="E67" s="56">
        <f>IFERROR(INDEX('рабочие дни  %ФОТ'!$I$3:$T$67,MATCH('% ФОТ факт'!$A67,'рабочие дни  %ФОТ'!$F$3:$F$67,0),'% ФОТ факт'!$F$1),"")</f>
        <v>3.6433767020642341E-2</v>
      </c>
      <c r="F67" s="57">
        <f>IFERROR(Таблица4[[#This Row],[% ФОТ плановый на месяц (без доп. выплат)]]-D67,"")</f>
        <v>1.0920045845130618E-2</v>
      </c>
      <c r="G67" s="48">
        <f>IFERROR(Таблица4[[#This Row],[Сумма ТО за период без НДС, грн]]*Таблица4[[#This Row],[% ФОТ плановый на месяц (без доп. выплат)]]-Таблица4[[#This Row],[Сумма по ФОТ за период]],"")</f>
        <v>60918.953590717516</v>
      </c>
    </row>
    <row r="68" spans="1:7" x14ac:dyDescent="0.2">
      <c r="B68" s="48">
        <f>IFERROR(SUMIF('ТО за период'!$A$1:$A$68,$A68,'ТО за период'!$B$1:$B$68),"")</f>
        <v>0</v>
      </c>
      <c r="C68" s="58">
        <f>IFERROR(SUMIF('загрузка табеля'!$A$6:$A$7001,$A68,'загрузка табеля'!$B$6:$B$7001),"")</f>
        <v>0</v>
      </c>
      <c r="D68" s="56" t="str">
        <f t="shared" si="0"/>
        <v/>
      </c>
      <c r="E68" s="59" t="str">
        <f>IFERROR(INDEX('рабочие дни  %ФОТ'!$I$3:$T$67,MATCH('% ФОТ факт'!$A68,'рабочие дни  %ФОТ'!$F$3:$F$67,0),'% ФОТ факт'!$F$1),"")</f>
        <v/>
      </c>
      <c r="F68" s="57" t="str">
        <f>IFERROR(#REF!-D68,"")</f>
        <v/>
      </c>
    </row>
    <row r="69" spans="1:7" x14ac:dyDescent="0.2">
      <c r="B69" s="48">
        <f>IFERROR(SUMIF('ТО за период'!$A$1:$A$68,$A69,'ТО за период'!$B$1:$B$68),"")</f>
        <v>0</v>
      </c>
      <c r="C69" s="58">
        <f>IFERROR(SUMIF('загрузка табеля'!$A$6:$A$7001,$A69,'загрузка табеля'!$B$6:$B$7001),"")</f>
        <v>0</v>
      </c>
      <c r="D69" s="56" t="str">
        <f t="shared" ref="D69:D85" si="1">IFERROR(C69/B69,"")</f>
        <v/>
      </c>
      <c r="E69" s="59" t="str">
        <f>IFERROR(INDEX('рабочие дни  %ФОТ'!$I$3:$T$67,MATCH('% ФОТ факт'!$A69,'рабочие дни  %ФОТ'!$F$3:$F$67,0),'% ФОТ факт'!$F$1),"")</f>
        <v/>
      </c>
      <c r="F69" s="57" t="str">
        <f>IFERROR(#REF!-D69,"")</f>
        <v/>
      </c>
    </row>
    <row r="70" spans="1:7" x14ac:dyDescent="0.2">
      <c r="B70" s="48">
        <f>IFERROR(SUMIF('ТО за период'!$A$1:$A$68,$A70,'ТО за период'!$B$1:$B$68),"")</f>
        <v>0</v>
      </c>
      <c r="C70" s="58">
        <f>IFERROR(SUMIF('загрузка табеля'!$A$6:$A$7001,$A70,'загрузка табеля'!$B$6:$B$7001),"")</f>
        <v>0</v>
      </c>
      <c r="D70" s="56" t="str">
        <f t="shared" si="1"/>
        <v/>
      </c>
      <c r="E70" s="59" t="str">
        <f>IFERROR(INDEX('рабочие дни  %ФОТ'!$I$3:$T$67,MATCH('% ФОТ факт'!$A70,'рабочие дни  %ФОТ'!$F$3:$F$67,0),'% ФОТ факт'!$F$1),"")</f>
        <v/>
      </c>
      <c r="F70" s="57" t="str">
        <f>IFERROR(#REF!-D70,"")</f>
        <v/>
      </c>
    </row>
    <row r="71" spans="1:7" x14ac:dyDescent="0.2">
      <c r="B71" s="48">
        <f>IFERROR(SUMIF('ТО за период'!$A$1:$A$68,$A71,'ТО за период'!$B$1:$B$68),"")</f>
        <v>0</v>
      </c>
      <c r="C71" s="58">
        <f>IFERROR(SUMIF('загрузка табеля'!$A$6:$A$7001,$A71,'загрузка табеля'!$B$6:$B$7001),"")</f>
        <v>0</v>
      </c>
      <c r="D71" s="56" t="str">
        <f t="shared" si="1"/>
        <v/>
      </c>
      <c r="E71" s="59" t="str">
        <f>IFERROR(INDEX('рабочие дни  %ФОТ'!$I$3:$T$67,MATCH('% ФОТ факт'!$A71,'рабочие дни  %ФОТ'!$F$3:$F$67,0),'% ФОТ факт'!$F$1),"")</f>
        <v/>
      </c>
      <c r="F71" s="57" t="str">
        <f>IFERROR(#REF!-D71,"")</f>
        <v/>
      </c>
    </row>
    <row r="72" spans="1:7" x14ac:dyDescent="0.2">
      <c r="B72" s="48">
        <f>IFERROR(SUMIF('ТО за период'!$A$1:$A$68,$A72,'ТО за период'!$B$1:$B$68),"")</f>
        <v>0</v>
      </c>
      <c r="C72" s="58">
        <f>IFERROR(SUMIF('загрузка табеля'!$A$6:$A$7001,$A72,'загрузка табеля'!$B$6:$B$7001),"")</f>
        <v>0</v>
      </c>
      <c r="D72" s="56" t="str">
        <f t="shared" si="1"/>
        <v/>
      </c>
      <c r="E72" s="59" t="str">
        <f>IFERROR(INDEX('рабочие дни  %ФОТ'!$I$3:$T$67,MATCH('% ФОТ факт'!$A72,'рабочие дни  %ФОТ'!$F$3:$F$67,0),'% ФОТ факт'!$F$1),"")</f>
        <v/>
      </c>
      <c r="F72" s="57" t="str">
        <f>IFERROR(#REF!-D72,"")</f>
        <v/>
      </c>
    </row>
    <row r="73" spans="1:7" x14ac:dyDescent="0.2">
      <c r="B73" s="48">
        <f>IFERROR(SUMIF('ТО за период'!$A$1:$A$68,$A73,'ТО за период'!$B$1:$B$68),"")</f>
        <v>0</v>
      </c>
      <c r="C73" s="58">
        <f>IFERROR(SUMIF('загрузка табеля'!$A$6:$A$7001,$A73,'загрузка табеля'!$B$6:$B$7001),"")</f>
        <v>0</v>
      </c>
      <c r="D73" s="56" t="str">
        <f t="shared" si="1"/>
        <v/>
      </c>
      <c r="E73" s="59" t="str">
        <f>IFERROR(INDEX('рабочие дни  %ФОТ'!$I$3:$T$67,MATCH('% ФОТ факт'!$A73,'рабочие дни  %ФОТ'!$F$3:$F$67,0),'% ФОТ факт'!$F$1),"")</f>
        <v/>
      </c>
      <c r="F73" s="57" t="str">
        <f>IFERROR(#REF!-D73,"")</f>
        <v/>
      </c>
    </row>
    <row r="74" spans="1:7" x14ac:dyDescent="0.2">
      <c r="B74" s="48">
        <f>IFERROR(SUMIF('ТО за период'!$A$1:$A$68,$A74,'ТО за период'!$B$1:$B$68),"")</f>
        <v>0</v>
      </c>
      <c r="C74" s="58">
        <f>IFERROR(SUMIF('загрузка табеля'!$A$6:$A$7001,$A74,'загрузка табеля'!$B$6:$B$7001),"")</f>
        <v>0</v>
      </c>
      <c r="D74" s="56" t="str">
        <f t="shared" si="1"/>
        <v/>
      </c>
      <c r="E74" s="59" t="str">
        <f>IFERROR(INDEX('рабочие дни  %ФОТ'!$I$3:$T$67,MATCH('% ФОТ факт'!$A74,'рабочие дни  %ФОТ'!$F$3:$F$67,0),'% ФОТ факт'!$F$1),"")</f>
        <v/>
      </c>
      <c r="F74" s="57" t="str">
        <f>IFERROR(#REF!-D74,"")</f>
        <v/>
      </c>
    </row>
    <row r="75" spans="1:7" x14ac:dyDescent="0.2">
      <c r="B75" s="48">
        <f>IFERROR(SUMIF('ТО за период'!$A$1:$A$68,$A75,'ТО за период'!$B$1:$B$68),"")</f>
        <v>0</v>
      </c>
      <c r="C75" s="58">
        <f>IFERROR(SUMIF('загрузка табеля'!$A$6:$A$7001,$A75,'загрузка табеля'!$B$6:$B$7001),"")</f>
        <v>0</v>
      </c>
      <c r="D75" s="56" t="str">
        <f t="shared" si="1"/>
        <v/>
      </c>
      <c r="E75" s="59" t="str">
        <f>IFERROR(INDEX('рабочие дни  %ФОТ'!$I$3:$T$67,MATCH('% ФОТ факт'!$A75,'рабочие дни  %ФОТ'!$F$3:$F$67,0),'% ФОТ факт'!$F$1),"")</f>
        <v/>
      </c>
      <c r="F75" s="57" t="str">
        <f>IFERROR(#REF!-D75,"")</f>
        <v/>
      </c>
    </row>
    <row r="76" spans="1:7" x14ac:dyDescent="0.2">
      <c r="B76" s="48">
        <f>IFERROR(SUMIF('ТО за период'!$A$1:$A$68,$A76,'ТО за период'!$B$1:$B$68),"")</f>
        <v>0</v>
      </c>
      <c r="C76" s="58">
        <f>IFERROR(SUMIF('загрузка табеля'!$A$6:$A$7001,$A76,'загрузка табеля'!$B$6:$B$7001),"")</f>
        <v>0</v>
      </c>
      <c r="D76" s="56" t="str">
        <f t="shared" si="1"/>
        <v/>
      </c>
      <c r="E76" s="59" t="str">
        <f>IFERROR(INDEX('рабочие дни  %ФОТ'!$I$3:$T$67,MATCH('% ФОТ факт'!$A76,'рабочие дни  %ФОТ'!$F$3:$F$67,0),'% ФОТ факт'!$F$1),"")</f>
        <v/>
      </c>
      <c r="F76" s="57" t="str">
        <f>IFERROR(#REF!-D76,"")</f>
        <v/>
      </c>
    </row>
    <row r="77" spans="1:7" x14ac:dyDescent="0.2">
      <c r="B77" s="48">
        <f>IFERROR(SUMIF('ТО за период'!$A$1:$A$68,$A77,'ТО за период'!$B$1:$B$68),"")</f>
        <v>0</v>
      </c>
      <c r="C77" s="58">
        <f>IFERROR(SUMIF('загрузка табеля'!$A$6:$A$7001,$A77,'загрузка табеля'!$B$6:$B$7001),"")</f>
        <v>0</v>
      </c>
      <c r="D77" s="56" t="str">
        <f t="shared" si="1"/>
        <v/>
      </c>
      <c r="E77" s="59" t="str">
        <f>IFERROR(INDEX('рабочие дни  %ФОТ'!$I$3:$T$67,MATCH('% ФОТ факт'!$A77,'рабочие дни  %ФОТ'!$F$3:$F$67,0),'% ФОТ факт'!$F$1),"")</f>
        <v/>
      </c>
      <c r="F77" s="57" t="str">
        <f>IFERROR(#REF!-D77,"")</f>
        <v/>
      </c>
    </row>
    <row r="78" spans="1:7" x14ac:dyDescent="0.2">
      <c r="B78" s="48">
        <f>IFERROR(SUMIF('ТО за период'!$A$1:$A$68,$A78,'ТО за период'!$B$1:$B$68),"")</f>
        <v>0</v>
      </c>
      <c r="C78" s="58">
        <f>IFERROR(SUMIF('загрузка табеля'!$A$6:$A$7001,$A78,'загрузка табеля'!$B$6:$B$7001),"")</f>
        <v>0</v>
      </c>
      <c r="D78" s="56" t="str">
        <f t="shared" si="1"/>
        <v/>
      </c>
      <c r="E78" s="59" t="str">
        <f>IFERROR(INDEX('рабочие дни  %ФОТ'!$I$3:$T$67,MATCH('% ФОТ факт'!$A78,'рабочие дни  %ФОТ'!$F$3:$F$67,0),'% ФОТ факт'!$F$1),"")</f>
        <v/>
      </c>
      <c r="F78" s="57" t="str">
        <f>IFERROR(#REF!-D78,"")</f>
        <v/>
      </c>
    </row>
    <row r="79" spans="1:7" x14ac:dyDescent="0.2">
      <c r="B79" s="48">
        <f>IFERROR(SUMIF('ТО за период'!$A$1:$A$68,$A79,'ТО за период'!$B$1:$B$68),"")</f>
        <v>0</v>
      </c>
      <c r="C79" s="58">
        <f>IFERROR(SUMIF('загрузка табеля'!$A$6:$A$7001,$A79,'загрузка табеля'!$B$6:$B$7001),"")</f>
        <v>0</v>
      </c>
      <c r="D79" s="56" t="str">
        <f t="shared" si="1"/>
        <v/>
      </c>
      <c r="E79" s="59" t="str">
        <f>IFERROR(INDEX('рабочие дни  %ФОТ'!$I$3:$T$67,MATCH('% ФОТ факт'!$A79,'рабочие дни  %ФОТ'!$F$3:$F$67,0),'% ФОТ факт'!$F$1),"")</f>
        <v/>
      </c>
      <c r="F79" s="57" t="str">
        <f>IFERROR(#REF!-D79,"")</f>
        <v/>
      </c>
    </row>
    <row r="80" spans="1:7" x14ac:dyDescent="0.2">
      <c r="B80" s="48">
        <f>IFERROR(SUMIF('ТО за период'!$A$1:$A$68,$A80,'ТО за период'!$B$1:$B$68),"")</f>
        <v>0</v>
      </c>
      <c r="C80" s="58">
        <f>IFERROR(SUMIF('загрузка табеля'!$A$6:$A$7001,$A80,'загрузка табеля'!$B$6:$B$7001),"")</f>
        <v>0</v>
      </c>
      <c r="D80" s="56" t="str">
        <f t="shared" si="1"/>
        <v/>
      </c>
      <c r="E80" s="59" t="str">
        <f>IFERROR(INDEX('рабочие дни  %ФОТ'!$I$3:$T$67,MATCH('% ФОТ факт'!$A80,'рабочие дни  %ФОТ'!$F$3:$F$67,0),'% ФОТ факт'!$F$1),"")</f>
        <v/>
      </c>
      <c r="F80" s="57" t="str">
        <f>IFERROR(#REF!-D80,"")</f>
        <v/>
      </c>
    </row>
    <row r="81" spans="2:6" x14ac:dyDescent="0.2">
      <c r="B81" s="48">
        <f>IFERROR(SUMIF('ТО за период'!$A$1:$A$68,$A81,'ТО за период'!$B$1:$B$68),"")</f>
        <v>0</v>
      </c>
      <c r="C81" s="58">
        <f>IFERROR(SUMIF('загрузка табеля'!$A$6:$A$7001,$A81,'загрузка табеля'!$B$6:$B$7001),"")</f>
        <v>0</v>
      </c>
      <c r="D81" s="56" t="str">
        <f t="shared" si="1"/>
        <v/>
      </c>
      <c r="E81" s="59" t="str">
        <f>IFERROR(INDEX('рабочие дни  %ФОТ'!$I$3:$T$67,MATCH('% ФОТ факт'!$A81,'рабочие дни  %ФОТ'!$F$3:$F$67,0),'% ФОТ факт'!$F$1),"")</f>
        <v/>
      </c>
      <c r="F81" s="57" t="str">
        <f>IFERROR(#REF!-D81,"")</f>
        <v/>
      </c>
    </row>
    <row r="82" spans="2:6" x14ac:dyDescent="0.2">
      <c r="B82" s="48">
        <f>IFERROR(SUMIF('ТО за период'!$A$1:$A$68,$A82,'ТО за период'!$B$1:$B$68),"")</f>
        <v>0</v>
      </c>
      <c r="C82" s="58">
        <f>IFERROR(SUMIF('загрузка табеля'!$A$6:$A$7001,$A82,'загрузка табеля'!$B$6:$B$7001),"")</f>
        <v>0</v>
      </c>
      <c r="D82" s="56" t="str">
        <f t="shared" si="1"/>
        <v/>
      </c>
      <c r="E82" s="59" t="str">
        <f>IFERROR(INDEX('рабочие дни  %ФОТ'!$I$3:$T$67,MATCH('% ФОТ факт'!$A82,'рабочие дни  %ФОТ'!$F$3:$F$67,0),'% ФОТ факт'!$F$1),"")</f>
        <v/>
      </c>
      <c r="F82" s="57" t="str">
        <f>IFERROR(#REF!-D82,"")</f>
        <v/>
      </c>
    </row>
    <row r="83" spans="2:6" x14ac:dyDescent="0.2">
      <c r="B83" s="48">
        <f>IFERROR(SUMIF('ТО за период'!$A$1:$A$68,$A83,'ТО за период'!$B$1:$B$68),"")</f>
        <v>0</v>
      </c>
      <c r="C83" s="58">
        <f>IFERROR(SUMIF('загрузка табеля'!$A$6:$A$7001,$A83,'загрузка табеля'!$B$6:$B$7001),"")</f>
        <v>0</v>
      </c>
      <c r="D83" s="56" t="str">
        <f t="shared" si="1"/>
        <v/>
      </c>
      <c r="E83" s="59" t="str">
        <f>IFERROR(INDEX('рабочие дни  %ФОТ'!$I$3:$T$67,MATCH('% ФОТ факт'!$A83,'рабочие дни  %ФОТ'!$F$3:$F$67,0),'% ФОТ факт'!$F$1),"")</f>
        <v/>
      </c>
      <c r="F83" s="57" t="str">
        <f>IFERROR(#REF!-D83,"")</f>
        <v/>
      </c>
    </row>
    <row r="84" spans="2:6" x14ac:dyDescent="0.2">
      <c r="B84" s="48">
        <f>IFERROR(SUMIF('ТО за период'!$A$1:$A$68,$A84,'ТО за период'!$B$1:$B$68),"")</f>
        <v>0</v>
      </c>
      <c r="C84" s="58">
        <f>IFERROR(SUMIF('загрузка табеля'!$A$6:$A$7001,$A84,'загрузка табеля'!$B$6:$B$7001),"")</f>
        <v>0</v>
      </c>
      <c r="D84" s="56" t="str">
        <f t="shared" si="1"/>
        <v/>
      </c>
      <c r="E84" s="59" t="str">
        <f>IFERROR(INDEX('рабочие дни  %ФОТ'!$I$3:$T$67,MATCH('% ФОТ факт'!$A84,'рабочие дни  %ФОТ'!$F$3:$F$67,0),'% ФОТ факт'!$F$1),"")</f>
        <v/>
      </c>
      <c r="F84" s="57" t="str">
        <f>IFERROR(#REF!-D84,"")</f>
        <v/>
      </c>
    </row>
    <row r="85" spans="2:6" x14ac:dyDescent="0.2">
      <c r="B85" s="48">
        <f>IFERROR(SUMIF('ТО за период'!$A$1:$A$68,$A85,'ТО за период'!$B$1:$B$68),"")</f>
        <v>0</v>
      </c>
      <c r="C85" s="58">
        <f>IFERROR(SUMIF('загрузка табеля'!$A$6:$A$7001,$A85,'загрузка табеля'!$B$6:$B$7001),"")</f>
        <v>0</v>
      </c>
      <c r="D85" s="56" t="str">
        <f t="shared" si="1"/>
        <v/>
      </c>
      <c r="E85" s="59" t="str">
        <f>IFERROR(INDEX('рабочие дни  %ФОТ'!$I$3:$T$67,MATCH('% ФОТ факт'!$A85,'рабочие дни  %ФОТ'!$F$3:$F$67,0),'% ФОТ факт'!$F$1),"")</f>
        <v/>
      </c>
      <c r="F85" s="57" t="str">
        <f>IFERROR(#REF!-D85,"")</f>
        <v/>
      </c>
    </row>
  </sheetData>
  <sheetProtection algorithmName="SHA-512" hashValue="ZrpMxrfhmu249xgwNPkb9ndxTGrhgLrFCd83vT5jPcqlqjr/CsZrX9AxOUzVA2RaXWoEXOUzt56NVdtcstjF9w==" saltValue="xV/PEQtTMlZcub4QAFMsTg==" spinCount="100000" sheet="1" objects="1" scenarios="1" autoFilter="0" pivotTables="0"/>
  <protectedRanges>
    <protectedRange sqref="A3" name="Диапазон1"/>
  </protectedRanges>
  <conditionalFormatting sqref="F4:F85">
    <cfRule type="cellIs" dxfId="39" priority="4" operator="lessThan">
      <formula>0</formula>
    </cfRule>
  </conditionalFormatting>
  <conditionalFormatting sqref="B4:F85">
    <cfRule type="cellIs" dxfId="38" priority="2" operator="equal">
      <formula>0</formula>
    </cfRule>
  </conditionalFormatting>
  <conditionalFormatting sqref="G4:G67">
    <cfRule type="cellIs" dxfId="37" priority="1" operator="lessThan">
      <formula>0</formula>
    </cfRule>
  </conditionalFormatting>
  <pageMargins left="0.7" right="0.7" top="0.75" bottom="0.75" header="0.3" footer="0.3"/>
  <pageSetup paperSize="9" orientation="portrait" r:id="rId2"/>
  <ignoredErrors>
    <ignoredError sqref="B4:G67" calculatedColumn="1"/>
  </ignoredErrors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EE7001"/>
  <sheetViews>
    <sheetView zoomScale="112" zoomScaleNormal="112" workbookViewId="0">
      <selection activeCell="F1" sqref="F1:K1048576"/>
    </sheetView>
  </sheetViews>
  <sheetFormatPr defaultRowHeight="11.25" x14ac:dyDescent="0.2"/>
  <cols>
    <col min="1" max="1" width="27.83203125" style="12" customWidth="1"/>
    <col min="2" max="2" width="11.6640625" style="12" hidden="1" customWidth="1"/>
    <col min="3" max="3" width="13.5" style="12" customWidth="1"/>
    <col min="4" max="4" width="12.6640625" style="12" customWidth="1"/>
    <col min="5" max="5" width="9.1640625" style="12" hidden="1" customWidth="1"/>
    <col min="6" max="6" width="11.5" style="12" hidden="1" customWidth="1"/>
    <col min="7" max="7" width="54.6640625" style="12" hidden="1" customWidth="1"/>
    <col min="8" max="8" width="0" style="12" hidden="1" customWidth="1"/>
    <col min="9" max="9" width="16.83203125" style="12" hidden="1" customWidth="1"/>
    <col min="10" max="10" width="12" style="12" hidden="1" customWidth="1"/>
    <col min="11" max="11" width="26" style="12" hidden="1" customWidth="1"/>
    <col min="12" max="12" width="13" style="12" customWidth="1"/>
    <col min="13" max="41" width="9.33203125" style="12"/>
    <col min="42" max="42" width="11" style="12" customWidth="1"/>
    <col min="43" max="16384" width="9.33203125" style="12"/>
  </cols>
  <sheetData>
    <row r="1" spans="1:135" x14ac:dyDescent="0.2">
      <c r="A1" s="81" t="s">
        <v>13890</v>
      </c>
      <c r="B1" s="82"/>
      <c r="C1" s="10">
        <f>SUMIF('рабочие дни  %ФОТ'!$A$3:$A$26,'загрузка табеля'!D1,'рабочие дни  %ФОТ'!$B$3:$B$26)</f>
        <v>21</v>
      </c>
      <c r="D1" s="11">
        <f>VALUE("01."&amp;TEXT(L4,"ММ")&amp;"."&amp;TEXT(L4,"ГГГГ"))</f>
        <v>43160</v>
      </c>
      <c r="H1" s="13" t="s">
        <v>13747</v>
      </c>
      <c r="I1" s="14" t="s">
        <v>13745</v>
      </c>
      <c r="J1" s="13" t="s">
        <v>13748</v>
      </c>
      <c r="K1" s="13" t="s">
        <v>2</v>
      </c>
      <c r="L1" s="13" t="s">
        <v>13746</v>
      </c>
    </row>
    <row r="2" spans="1:135" ht="15" customHeight="1" x14ac:dyDescent="0.2">
      <c r="A2" s="80" t="s">
        <v>13889</v>
      </c>
      <c r="B2" s="80"/>
      <c r="C2" s="15">
        <f>L4</f>
        <v>43160</v>
      </c>
      <c r="D2" s="15">
        <f>MAX(L4:AP4)</f>
        <v>43165</v>
      </c>
      <c r="H2" s="16"/>
      <c r="L2" s="12" t="s">
        <v>13746</v>
      </c>
    </row>
    <row r="4" spans="1:135" s="17" customFormat="1" x14ac:dyDescent="0.2">
      <c r="L4" s="18">
        <v>43160</v>
      </c>
      <c r="M4" s="18">
        <v>43161</v>
      </c>
      <c r="N4" s="18">
        <v>43162</v>
      </c>
      <c r="O4" s="18">
        <v>43163</v>
      </c>
      <c r="P4" s="18">
        <v>43164</v>
      </c>
      <c r="Q4" s="18">
        <v>43165</v>
      </c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>
        <v>43126</v>
      </c>
      <c r="AL4" s="18">
        <v>43127</v>
      </c>
      <c r="AM4" s="18">
        <v>43128</v>
      </c>
      <c r="AN4" s="18">
        <v>43129</v>
      </c>
      <c r="AO4" s="18">
        <v>43130</v>
      </c>
      <c r="AP4" s="18">
        <v>43131</v>
      </c>
    </row>
    <row r="5" spans="1:135" s="19" customFormat="1" ht="33.75" x14ac:dyDescent="0.2">
      <c r="A5" s="27" t="s">
        <v>13796</v>
      </c>
      <c r="B5" s="28" t="s">
        <v>13789</v>
      </c>
      <c r="C5" s="28" t="s">
        <v>13788</v>
      </c>
      <c r="D5" s="28" t="s">
        <v>13787</v>
      </c>
      <c r="E5" s="28" t="s">
        <v>13785</v>
      </c>
      <c r="F5" s="28" t="s">
        <v>13786</v>
      </c>
      <c r="G5" s="28" t="s">
        <v>3</v>
      </c>
      <c r="H5" s="19" t="s">
        <v>13747</v>
      </c>
      <c r="I5" s="20" t="s">
        <v>13745</v>
      </c>
      <c r="J5" s="19" t="s">
        <v>2</v>
      </c>
      <c r="K5" s="19" t="s">
        <v>13748</v>
      </c>
      <c r="L5" s="19" t="s">
        <v>13749</v>
      </c>
      <c r="M5" s="19" t="s">
        <v>13750</v>
      </c>
      <c r="N5" s="19" t="s">
        <v>13751</v>
      </c>
      <c r="O5" s="19" t="s">
        <v>13752</v>
      </c>
      <c r="P5" s="19" t="s">
        <v>13749</v>
      </c>
      <c r="Q5" s="19" t="s">
        <v>13750</v>
      </c>
      <c r="R5" s="19" t="s">
        <v>13751</v>
      </c>
      <c r="S5" s="19" t="s">
        <v>13752</v>
      </c>
      <c r="T5" s="19" t="s">
        <v>13749</v>
      </c>
      <c r="U5" s="19" t="s">
        <v>13750</v>
      </c>
      <c r="V5" s="19" t="s">
        <v>13751</v>
      </c>
      <c r="W5" s="19" t="s">
        <v>13752</v>
      </c>
      <c r="X5" s="19" t="s">
        <v>13749</v>
      </c>
      <c r="Y5" s="19" t="s">
        <v>13750</v>
      </c>
      <c r="Z5" s="19" t="s">
        <v>13751</v>
      </c>
      <c r="AA5" s="19" t="s">
        <v>13752</v>
      </c>
      <c r="AB5" s="19" t="s">
        <v>13749</v>
      </c>
      <c r="AC5" s="19" t="s">
        <v>13750</v>
      </c>
      <c r="AD5" s="19" t="s">
        <v>13751</v>
      </c>
      <c r="AE5" s="19" t="s">
        <v>13752</v>
      </c>
      <c r="AF5" s="19" t="s">
        <v>13749</v>
      </c>
      <c r="AG5" s="19" t="s">
        <v>13750</v>
      </c>
      <c r="AH5" s="19" t="s">
        <v>13751</v>
      </c>
      <c r="AI5" s="19" t="s">
        <v>13752</v>
      </c>
      <c r="AK5" s="19" t="s">
        <v>13750</v>
      </c>
      <c r="AL5" s="19" t="s">
        <v>13751</v>
      </c>
      <c r="AM5" s="19" t="s">
        <v>13752</v>
      </c>
      <c r="AN5" s="19" t="s">
        <v>13749</v>
      </c>
      <c r="AO5" s="19" t="s">
        <v>13750</v>
      </c>
      <c r="AP5" s="19" t="s">
        <v>13751</v>
      </c>
      <c r="AQ5" s="19" t="s">
        <v>13752</v>
      </c>
      <c r="AR5" s="19" t="s">
        <v>13749</v>
      </c>
      <c r="AS5" s="19" t="s">
        <v>13750</v>
      </c>
      <c r="AT5" s="19" t="s">
        <v>13751</v>
      </c>
      <c r="AU5" s="19" t="s">
        <v>13752</v>
      </c>
      <c r="AV5" s="19" t="s">
        <v>13749</v>
      </c>
      <c r="AW5" s="19" t="s">
        <v>13750</v>
      </c>
      <c r="AX5" s="19" t="s">
        <v>13751</v>
      </c>
      <c r="AY5" s="19" t="s">
        <v>13752</v>
      </c>
      <c r="AZ5" s="19" t="s">
        <v>13749</v>
      </c>
      <c r="BA5" s="19" t="s">
        <v>13750</v>
      </c>
      <c r="BB5" s="19" t="s">
        <v>13751</v>
      </c>
      <c r="BC5" s="19" t="s">
        <v>13752</v>
      </c>
      <c r="BD5" s="19" t="s">
        <v>13749</v>
      </c>
      <c r="BE5" s="19" t="s">
        <v>13750</v>
      </c>
      <c r="BF5" s="19" t="s">
        <v>13751</v>
      </c>
      <c r="BG5" s="19" t="s">
        <v>13752</v>
      </c>
      <c r="BH5" s="19" t="s">
        <v>13749</v>
      </c>
      <c r="BI5" s="19" t="s">
        <v>13750</v>
      </c>
      <c r="BJ5" s="19" t="s">
        <v>13751</v>
      </c>
      <c r="BK5" s="19" t="s">
        <v>13752</v>
      </c>
      <c r="BL5" s="19" t="s">
        <v>13749</v>
      </c>
      <c r="BM5" s="19" t="s">
        <v>13750</v>
      </c>
      <c r="BN5" s="19" t="s">
        <v>13751</v>
      </c>
      <c r="BO5" s="19" t="s">
        <v>13752</v>
      </c>
      <c r="BP5" s="19" t="s">
        <v>13749</v>
      </c>
      <c r="BQ5" s="19" t="s">
        <v>13750</v>
      </c>
      <c r="BR5" s="19" t="s">
        <v>13751</v>
      </c>
      <c r="BS5" s="19" t="s">
        <v>13752</v>
      </c>
      <c r="BT5" s="19" t="s">
        <v>13749</v>
      </c>
      <c r="BU5" s="19" t="s">
        <v>13750</v>
      </c>
      <c r="BV5" s="19" t="s">
        <v>13751</v>
      </c>
      <c r="BW5" s="19" t="s">
        <v>13752</v>
      </c>
      <c r="BX5" s="19" t="s">
        <v>13749</v>
      </c>
      <c r="BY5" s="19" t="s">
        <v>13750</v>
      </c>
      <c r="BZ5" s="19" t="s">
        <v>13751</v>
      </c>
      <c r="CA5" s="19" t="s">
        <v>13752</v>
      </c>
      <c r="CB5" s="19" t="s">
        <v>13749</v>
      </c>
      <c r="CC5" s="19" t="s">
        <v>13750</v>
      </c>
      <c r="CD5" s="19" t="s">
        <v>13751</v>
      </c>
      <c r="CE5" s="19" t="s">
        <v>13752</v>
      </c>
      <c r="CF5" s="19" t="s">
        <v>13749</v>
      </c>
      <c r="CG5" s="19" t="s">
        <v>13750</v>
      </c>
      <c r="CH5" s="19" t="s">
        <v>13751</v>
      </c>
      <c r="CI5" s="19" t="s">
        <v>13752</v>
      </c>
      <c r="CJ5" s="19" t="s">
        <v>13749</v>
      </c>
      <c r="CK5" s="19" t="s">
        <v>13750</v>
      </c>
      <c r="CL5" s="19" t="s">
        <v>13751</v>
      </c>
      <c r="CM5" s="19" t="s">
        <v>13752</v>
      </c>
      <c r="CN5" s="19" t="s">
        <v>13749</v>
      </c>
      <c r="CO5" s="19" t="s">
        <v>13750</v>
      </c>
      <c r="CP5" s="19" t="s">
        <v>13751</v>
      </c>
      <c r="CQ5" s="19" t="s">
        <v>13752</v>
      </c>
      <c r="CR5" s="19" t="s">
        <v>13749</v>
      </c>
      <c r="CS5" s="19" t="s">
        <v>13750</v>
      </c>
      <c r="CT5" s="19" t="s">
        <v>13751</v>
      </c>
      <c r="CU5" s="19" t="s">
        <v>13752</v>
      </c>
      <c r="CV5" s="19" t="s">
        <v>13749</v>
      </c>
      <c r="CW5" s="19" t="s">
        <v>13750</v>
      </c>
      <c r="CX5" s="19" t="s">
        <v>13751</v>
      </c>
      <c r="CY5" s="19" t="s">
        <v>13752</v>
      </c>
      <c r="CZ5" s="19" t="s">
        <v>13749</v>
      </c>
      <c r="DA5" s="19" t="s">
        <v>13750</v>
      </c>
      <c r="DB5" s="19" t="s">
        <v>13751</v>
      </c>
      <c r="DC5" s="19" t="s">
        <v>13752</v>
      </c>
      <c r="DD5" s="19" t="s">
        <v>13749</v>
      </c>
      <c r="DE5" s="19" t="s">
        <v>13750</v>
      </c>
      <c r="DF5" s="19" t="s">
        <v>13751</v>
      </c>
      <c r="DG5" s="19" t="s">
        <v>13752</v>
      </c>
      <c r="DH5" s="19" t="s">
        <v>13749</v>
      </c>
      <c r="DI5" s="19" t="s">
        <v>13750</v>
      </c>
      <c r="DJ5" s="19" t="s">
        <v>13751</v>
      </c>
      <c r="DK5" s="19" t="s">
        <v>13752</v>
      </c>
      <c r="DL5" s="19" t="s">
        <v>13749</v>
      </c>
      <c r="DM5" s="19" t="s">
        <v>13750</v>
      </c>
      <c r="DN5" s="19" t="s">
        <v>13751</v>
      </c>
      <c r="DO5" s="19" t="s">
        <v>13752</v>
      </c>
      <c r="DP5" s="19" t="s">
        <v>13749</v>
      </c>
      <c r="DQ5" s="19" t="s">
        <v>13750</v>
      </c>
      <c r="DR5" s="19" t="s">
        <v>13751</v>
      </c>
      <c r="DS5" s="19" t="s">
        <v>13752</v>
      </c>
      <c r="DT5" s="19" t="s">
        <v>13749</v>
      </c>
      <c r="DU5" s="19" t="s">
        <v>13750</v>
      </c>
      <c r="DV5" s="19" t="s">
        <v>13751</v>
      </c>
      <c r="DW5" s="19" t="s">
        <v>13752</v>
      </c>
      <c r="DX5" s="19" t="s">
        <v>13749</v>
      </c>
      <c r="DY5" s="19" t="s">
        <v>13750</v>
      </c>
      <c r="DZ5" s="19" t="s">
        <v>13751</v>
      </c>
      <c r="EA5" s="19" t="s">
        <v>13752</v>
      </c>
      <c r="EB5" s="19" t="s">
        <v>13749</v>
      </c>
      <c r="EC5" s="19" t="s">
        <v>13750</v>
      </c>
      <c r="ED5" s="19" t="s">
        <v>13751</v>
      </c>
      <c r="EE5" s="19" t="s">
        <v>13752</v>
      </c>
    </row>
    <row r="6" spans="1:135" x14ac:dyDescent="0.2">
      <c r="A6" s="12" t="str">
        <f>INDEX('рабочие дни  %ФОТ'!$F$3:$F$67,MATCH('загрузка табеля'!$H6,'рабочие дни  %ФОТ'!$H$3:$H$67,0),1)</f>
        <v>ХХХ YYY-1</v>
      </c>
      <c r="B6" s="21">
        <f t="shared" ref="B6:B69" si="0">IF(AND(F6&lt;50,F6&gt;0),F6*D6,IF(F6&gt;50,F6/$C$1*C6,IF(AND(E6&lt;50,E6&gt;0),E6*D6,E6/$C$1*C6)))</f>
        <v>1952.3809523809523</v>
      </c>
      <c r="C6" s="22">
        <f>COUNTIF(L6:AP6,"&gt;0")</f>
        <v>5</v>
      </c>
      <c r="D6" s="23">
        <f>IF(SUM(L6:AP6)&gt;0,SUM(L6:AP6),"")</f>
        <v>62</v>
      </c>
      <c r="E6" s="21">
        <f>SUMIFS(тарифы!G:G,тарифы!B:B,J6)</f>
        <v>8200</v>
      </c>
      <c r="F6" s="21"/>
      <c r="G6" s="12" t="str">
        <f>IFERROR(INDEX(Таблица1[#All],MATCH('загрузка табеля'!J6,тарифы!B:B,0),4),"")</f>
        <v>начальник отдела ((В-1)отдел безопасности)</v>
      </c>
      <c r="H6" s="12" t="s">
        <v>17192</v>
      </c>
      <c r="I6" s="12" t="s">
        <v>15532</v>
      </c>
      <c r="J6" s="12" t="s">
        <v>110</v>
      </c>
      <c r="K6" s="12" t="s">
        <v>111</v>
      </c>
      <c r="L6" s="12">
        <v>10</v>
      </c>
      <c r="M6" s="12">
        <v>10</v>
      </c>
      <c r="N6" s="12">
        <v>21.5</v>
      </c>
      <c r="O6" s="12">
        <v>10.5</v>
      </c>
      <c r="P6" s="12">
        <v>10</v>
      </c>
    </row>
    <row r="7" spans="1:135" x14ac:dyDescent="0.2">
      <c r="A7" s="12" t="str">
        <f>INDEX('рабочие дни  %ФОТ'!$F$3:$F$67,MATCH('загрузка табеля'!$H7,'рабочие дни  %ФОТ'!$H$3:$H$67,0),1)</f>
        <v>ХХХ YYY-1</v>
      </c>
      <c r="B7" s="21">
        <f t="shared" si="0"/>
        <v>942.755</v>
      </c>
      <c r="C7" s="22">
        <f t="shared" ref="C7:C70" si="1">COUNTIF(L7:AP7,"&gt;0")</f>
        <v>3</v>
      </c>
      <c r="D7" s="23">
        <f t="shared" ref="D7:D70" si="2">IF(SUM(L7:AP7)&gt;0,SUM(L7:AP7),"")</f>
        <v>30.5</v>
      </c>
      <c r="E7" s="21">
        <f>SUMIFS(тарифы!G:G,тарифы!B:B,J7)</f>
        <v>30.91</v>
      </c>
      <c r="F7" s="21"/>
      <c r="G7" s="12" t="str">
        <f>IFERROR(INDEX(Таблица1[#All],MATCH('загрузка табеля'!J7,тарифы!B:B,0),4),"")</f>
        <v>заместитель начальника отдела ((В-1)отдел безопасности)</v>
      </c>
      <c r="H7" s="12" t="s">
        <v>17192</v>
      </c>
      <c r="I7" s="12" t="s">
        <v>15532</v>
      </c>
      <c r="J7" s="12" t="s">
        <v>114</v>
      </c>
      <c r="K7" s="12" t="s">
        <v>115</v>
      </c>
      <c r="L7" s="12">
        <v>10.5</v>
      </c>
      <c r="M7" s="12">
        <v>10</v>
      </c>
      <c r="N7" s="12">
        <v>10</v>
      </c>
    </row>
    <row r="8" spans="1:135" x14ac:dyDescent="0.2">
      <c r="A8" s="12" t="str">
        <f>INDEX('рабочие дни  %ФОТ'!$F$3:$F$67,MATCH('загрузка табеля'!$H8,'рабочие дни  %ФОТ'!$H$3:$H$67,0),1)</f>
        <v>ХХХ YYY-1</v>
      </c>
      <c r="B8" s="21">
        <f t="shared" si="0"/>
        <v>963.9</v>
      </c>
      <c r="C8" s="22">
        <f t="shared" si="1"/>
        <v>4</v>
      </c>
      <c r="D8" s="23">
        <f t="shared" si="2"/>
        <v>42</v>
      </c>
      <c r="E8" s="21">
        <f>SUMIFS(тарифы!G:G,тарифы!B:B,J8)</f>
        <v>22.95</v>
      </c>
      <c r="F8" s="21"/>
      <c r="G8" s="12" t="str">
        <f>IFERROR(INDEX(Таблица1[#All],MATCH('загрузка табеля'!J8,тарифы!B:B,0),4),"")</f>
        <v>младший инспектор ((В-1)отдел безопасности)</v>
      </c>
      <c r="H8" s="12" t="s">
        <v>17192</v>
      </c>
      <c r="I8" s="12" t="s">
        <v>15532</v>
      </c>
      <c r="J8" s="12" t="s">
        <v>117</v>
      </c>
      <c r="K8" s="12" t="s">
        <v>118</v>
      </c>
      <c r="L8" s="12">
        <v>10</v>
      </c>
      <c r="M8" s="12">
        <v>11.5</v>
      </c>
      <c r="N8" s="12">
        <v>11</v>
      </c>
      <c r="O8" s="12">
        <v>0</v>
      </c>
      <c r="AK8" s="12">
        <v>9.5</v>
      </c>
    </row>
    <row r="9" spans="1:135" x14ac:dyDescent="0.2">
      <c r="A9" s="12" t="str">
        <f>INDEX('рабочие дни  %ФОТ'!$F$3:$F$67,MATCH('загрузка табеля'!$H9,'рабочие дни  %ФОТ'!$H$3:$H$67,0),1)</f>
        <v>ХХХ YYY-1</v>
      </c>
      <c r="B9" s="21">
        <f t="shared" si="0"/>
        <v>975.375</v>
      </c>
      <c r="C9" s="22">
        <f t="shared" si="1"/>
        <v>3</v>
      </c>
      <c r="D9" s="23">
        <f t="shared" si="2"/>
        <v>42.5</v>
      </c>
      <c r="E9" s="21">
        <f>SUMIFS(тарифы!G:G,тарифы!B:B,J9)</f>
        <v>22.95</v>
      </c>
      <c r="F9" s="21"/>
      <c r="G9" s="12" t="str">
        <f>IFERROR(INDEX(Таблица1[#All],MATCH('загрузка табеля'!J9,тарифы!B:B,0),4),"")</f>
        <v>младший инспектор ((В-1)отдел безопасности)</v>
      </c>
      <c r="H9" s="12" t="s">
        <v>17192</v>
      </c>
      <c r="I9" s="12" t="s">
        <v>15532</v>
      </c>
      <c r="J9" s="12" t="s">
        <v>119</v>
      </c>
      <c r="K9" s="12" t="s">
        <v>120</v>
      </c>
      <c r="L9" s="12">
        <v>14</v>
      </c>
      <c r="M9" s="12">
        <v>14.5</v>
      </c>
      <c r="N9" s="12">
        <v>14</v>
      </c>
      <c r="O9" s="12">
        <v>0</v>
      </c>
    </row>
    <row r="10" spans="1:135" x14ac:dyDescent="0.2">
      <c r="A10" s="12" t="str">
        <f>INDEX('рабочие дни  %ФОТ'!$F$3:$F$67,MATCH('загрузка табеля'!$H10,'рабочие дни  %ФОТ'!$H$3:$H$67,0),1)</f>
        <v>ХХХ YYY-1</v>
      </c>
      <c r="B10" s="21">
        <f t="shared" si="0"/>
        <v>1094.3499999999999</v>
      </c>
      <c r="C10" s="22">
        <f t="shared" si="1"/>
        <v>2</v>
      </c>
      <c r="D10" s="23">
        <f t="shared" si="2"/>
        <v>43</v>
      </c>
      <c r="E10" s="21">
        <f>SUMIFS(тарифы!G:G,тарифы!B:B,J10)</f>
        <v>25.45</v>
      </c>
      <c r="F10" s="21"/>
      <c r="G10" s="12" t="str">
        <f>IFERROR(INDEX(Таблица1[#All],MATCH('загрузка табеля'!J10,тарифы!B:B,0),4),"")</f>
        <v>инспектор ((В-1)отдел безопасности)</v>
      </c>
      <c r="H10" s="12" t="s">
        <v>17192</v>
      </c>
      <c r="I10" s="12" t="s">
        <v>15532</v>
      </c>
      <c r="J10" s="12" t="s">
        <v>126</v>
      </c>
      <c r="K10" s="12" t="s">
        <v>127</v>
      </c>
      <c r="L10" s="12">
        <v>21.5</v>
      </c>
      <c r="M10" s="12">
        <v>21.5</v>
      </c>
    </row>
    <row r="11" spans="1:135" x14ac:dyDescent="0.2">
      <c r="A11" s="12" t="str">
        <f>INDEX('рабочие дни  %ФОТ'!$F$3:$F$67,MATCH('загрузка табеля'!$H11,'рабочие дни  %ФОТ'!$H$3:$H$67,0),1)</f>
        <v>ХХХ YYY-1</v>
      </c>
      <c r="B11" s="21">
        <f t="shared" si="0"/>
        <v>963.9</v>
      </c>
      <c r="C11" s="22">
        <f t="shared" si="1"/>
        <v>3</v>
      </c>
      <c r="D11" s="23">
        <f t="shared" si="2"/>
        <v>42</v>
      </c>
      <c r="E11" s="21">
        <f>SUMIFS(тарифы!G:G,тарифы!B:B,J11)</f>
        <v>22.95</v>
      </c>
      <c r="F11" s="21"/>
      <c r="G11" s="12" t="str">
        <f>IFERROR(INDEX(Таблица1[#All],MATCH('загрузка табеля'!J11,тарифы!B:B,0),4),"")</f>
        <v>младший инспектор ((В-1)отдел безопасности)</v>
      </c>
      <c r="H11" s="12" t="s">
        <v>17192</v>
      </c>
      <c r="I11" s="12" t="s">
        <v>15532</v>
      </c>
      <c r="J11" s="12" t="s">
        <v>133</v>
      </c>
      <c r="K11" s="12" t="s">
        <v>134</v>
      </c>
      <c r="L11" s="12">
        <v>14</v>
      </c>
      <c r="M11" s="12">
        <v>14</v>
      </c>
      <c r="N11" s="12">
        <v>14</v>
      </c>
    </row>
    <row r="12" spans="1:135" x14ac:dyDescent="0.2">
      <c r="A12" s="12" t="str">
        <f>INDEX('рабочие дни  %ФОТ'!$F$3:$F$67,MATCH('загрузка табеля'!$H12,'рабочие дни  %ФОТ'!$H$3:$H$67,0),1)</f>
        <v>ХХХ YYY-1</v>
      </c>
      <c r="B12" s="21">
        <f t="shared" si="0"/>
        <v>1239.3</v>
      </c>
      <c r="C12" s="22">
        <f t="shared" si="1"/>
        <v>5</v>
      </c>
      <c r="D12" s="23">
        <f t="shared" si="2"/>
        <v>54</v>
      </c>
      <c r="E12" s="21">
        <f>SUMIFS(тарифы!G:G,тарифы!B:B,J12)</f>
        <v>22.95</v>
      </c>
      <c r="F12" s="21"/>
      <c r="G12" s="12" t="str">
        <f>IFERROR(INDEX(Таблица1[#All],MATCH('загрузка табеля'!J12,тарифы!B:B,0),4),"")</f>
        <v>младший инспектор ((В-1)отдел безопасности)</v>
      </c>
      <c r="H12" s="12" t="s">
        <v>17192</v>
      </c>
      <c r="I12" s="12" t="s">
        <v>15532</v>
      </c>
      <c r="J12" s="12" t="s">
        <v>106</v>
      </c>
      <c r="K12" s="12" t="s">
        <v>107</v>
      </c>
      <c r="L12" s="12">
        <v>11</v>
      </c>
      <c r="M12" s="12">
        <v>10.5</v>
      </c>
      <c r="N12" s="12">
        <v>10.5</v>
      </c>
      <c r="O12" s="12">
        <v>12</v>
      </c>
      <c r="P12" s="12">
        <v>10</v>
      </c>
    </row>
    <row r="13" spans="1:135" x14ac:dyDescent="0.2">
      <c r="A13" s="12" t="str">
        <f>INDEX('рабочие дни  %ФОТ'!$F$3:$F$67,MATCH('загрузка табеля'!$H13,'рабочие дни  %ФОТ'!$H$3:$H$67,0),1)</f>
        <v>ХХХ YYY-1</v>
      </c>
      <c r="B13" s="21">
        <f t="shared" si="0"/>
        <v>1068.8999999999999</v>
      </c>
      <c r="C13" s="22">
        <f t="shared" si="1"/>
        <v>2</v>
      </c>
      <c r="D13" s="23">
        <f t="shared" si="2"/>
        <v>42</v>
      </c>
      <c r="E13" s="21">
        <f>SUMIFS(тарифы!G:G,тарифы!B:B,J13)</f>
        <v>25.45</v>
      </c>
      <c r="F13" s="21"/>
      <c r="G13" s="12" t="str">
        <f>IFERROR(INDEX(Таблица1[#All],MATCH('загрузка табеля'!J13,тарифы!B:B,0),4),"")</f>
        <v>инспектор ((В-1)отдел безопасности)</v>
      </c>
      <c r="H13" s="12" t="s">
        <v>17192</v>
      </c>
      <c r="I13" s="12" t="s">
        <v>15532</v>
      </c>
      <c r="J13" s="12" t="s">
        <v>140</v>
      </c>
      <c r="K13" s="12" t="s">
        <v>141</v>
      </c>
      <c r="L13" s="12">
        <v>22</v>
      </c>
      <c r="M13" s="12">
        <v>20</v>
      </c>
      <c r="N13" s="12">
        <v>0</v>
      </c>
    </row>
    <row r="14" spans="1:135" x14ac:dyDescent="0.2">
      <c r="A14" s="12" t="str">
        <f>INDEX('рабочие дни  %ФОТ'!$F$3:$F$67,MATCH('загрузка табеля'!$H14,'рабочие дни  %ФОТ'!$H$3:$H$67,0),1)</f>
        <v>ХХХ YYY-1</v>
      </c>
      <c r="B14" s="21">
        <f t="shared" si="0"/>
        <v>1081.8499999999999</v>
      </c>
      <c r="C14" s="22">
        <f t="shared" si="1"/>
        <v>3</v>
      </c>
      <c r="D14" s="23">
        <f t="shared" si="2"/>
        <v>35</v>
      </c>
      <c r="E14" s="21">
        <f>SUMIFS(тарифы!G:G,тарифы!B:B,J14)</f>
        <v>30.91</v>
      </c>
      <c r="F14" s="21"/>
      <c r="G14" s="12" t="str">
        <f>IFERROR(INDEX(Таблица1[#All],MATCH('загрузка табеля'!J14,тарифы!B:B,0),4),"")</f>
        <v>заместитель начальника отдела ((В-1)отдел безопасности)</v>
      </c>
      <c r="H14" s="12" t="s">
        <v>17192</v>
      </c>
      <c r="I14" s="12" t="s">
        <v>15532</v>
      </c>
      <c r="J14" s="12" t="s">
        <v>123</v>
      </c>
      <c r="K14" s="12" t="s">
        <v>124</v>
      </c>
      <c r="L14" s="12">
        <v>12</v>
      </c>
      <c r="M14" s="12">
        <v>11.5</v>
      </c>
      <c r="N14" s="12">
        <v>11.5</v>
      </c>
      <c r="O14" s="12">
        <v>0</v>
      </c>
    </row>
    <row r="15" spans="1:135" x14ac:dyDescent="0.2">
      <c r="A15" s="12" t="str">
        <f>INDEX('рабочие дни  %ФОТ'!$F$3:$F$67,MATCH('загрузка табеля'!$H15,'рабочие дни  %ФОТ'!$H$3:$H$67,0),1)</f>
        <v>ХХХ YYY-1</v>
      </c>
      <c r="B15" s="21">
        <f t="shared" si="0"/>
        <v>1591.865</v>
      </c>
      <c r="C15" s="22">
        <f t="shared" si="1"/>
        <v>5</v>
      </c>
      <c r="D15" s="23">
        <f t="shared" si="2"/>
        <v>51.5</v>
      </c>
      <c r="E15" s="21">
        <f>SUMIFS(тарифы!G:G,тарифы!B:B,J15)</f>
        <v>30.91</v>
      </c>
      <c r="F15" s="21"/>
      <c r="G15" s="12" t="str">
        <f>IFERROR(INDEX(Таблица1[#All],MATCH('загрузка табеля'!J15,тарифы!B:B,0),4),"")</f>
        <v>заместитель начальника отдела ((В-1)отдел безопасности)</v>
      </c>
      <c r="H15" s="12" t="s">
        <v>17192</v>
      </c>
      <c r="I15" s="12" t="s">
        <v>15532</v>
      </c>
      <c r="J15" s="12" t="s">
        <v>135</v>
      </c>
      <c r="K15" s="12" t="s">
        <v>136</v>
      </c>
      <c r="L15" s="12">
        <v>10</v>
      </c>
      <c r="M15" s="12">
        <v>10</v>
      </c>
      <c r="N15" s="12">
        <v>9.5</v>
      </c>
      <c r="O15" s="12">
        <v>10</v>
      </c>
      <c r="P15" s="12">
        <v>12</v>
      </c>
    </row>
    <row r="16" spans="1:135" x14ac:dyDescent="0.2">
      <c r="A16" s="12" t="str">
        <f>INDEX('рабочие дни  %ФОТ'!$F$3:$F$67,MATCH('загрузка табеля'!$H16,'рабочие дни  %ФОТ'!$H$3:$H$67,0),1)</f>
        <v>ХХХ YYY-1</v>
      </c>
      <c r="B16" s="21">
        <f t="shared" si="0"/>
        <v>1119.8</v>
      </c>
      <c r="C16" s="22">
        <f t="shared" si="1"/>
        <v>2</v>
      </c>
      <c r="D16" s="23">
        <f t="shared" si="2"/>
        <v>44</v>
      </c>
      <c r="E16" s="21">
        <f>SUMIFS(тарифы!G:G,тарифы!B:B,J16)</f>
        <v>25.45</v>
      </c>
      <c r="F16" s="21"/>
      <c r="G16" s="12" t="str">
        <f>IFERROR(INDEX(Таблица1[#All],MATCH('загрузка табеля'!J16,тарифы!B:B,0),4),"")</f>
        <v>старший охранник ((В-1)отдел безопасности)</v>
      </c>
      <c r="H16" s="12" t="s">
        <v>17192</v>
      </c>
      <c r="I16" s="12" t="s">
        <v>15532</v>
      </c>
      <c r="J16" s="12" t="s">
        <v>129</v>
      </c>
      <c r="K16" s="12" t="s">
        <v>130</v>
      </c>
      <c r="L16" s="12">
        <v>22</v>
      </c>
      <c r="M16" s="12">
        <v>22</v>
      </c>
      <c r="N16" s="12">
        <v>0</v>
      </c>
    </row>
    <row r="17" spans="1:16" x14ac:dyDescent="0.2">
      <c r="A17" s="12" t="str">
        <f>INDEX('рабочие дни  %ФОТ'!$F$3:$F$67,MATCH('загрузка табеля'!$H17,'рабочие дни  %ФОТ'!$H$3:$H$67,0),1)</f>
        <v>ХХХ YYY-1</v>
      </c>
      <c r="B17" s="21">
        <f t="shared" si="0"/>
        <v>470.47499999999997</v>
      </c>
      <c r="C17" s="22">
        <f t="shared" si="1"/>
        <v>2</v>
      </c>
      <c r="D17" s="23">
        <f t="shared" si="2"/>
        <v>20.5</v>
      </c>
      <c r="E17" s="21">
        <f>SUMIFS(тарифы!G:G,тарифы!B:B,J17)</f>
        <v>22.95</v>
      </c>
      <c r="F17" s="21"/>
      <c r="G17" s="12" t="str">
        <f>IFERROR(INDEX(Таблица1[#All],MATCH('загрузка табеля'!J17,тарифы!B:B,0),4),"")</f>
        <v>охоронник ((В-1)отдел безопасности)</v>
      </c>
      <c r="H17" s="12" t="s">
        <v>17192</v>
      </c>
      <c r="I17" s="12" t="s">
        <v>15532</v>
      </c>
      <c r="J17" s="12" t="s">
        <v>137</v>
      </c>
      <c r="K17" s="12" t="s">
        <v>138</v>
      </c>
      <c r="L17" s="12">
        <v>9.5</v>
      </c>
      <c r="M17" s="12">
        <v>11</v>
      </c>
      <c r="N17" s="12">
        <v>0</v>
      </c>
    </row>
    <row r="18" spans="1:16" x14ac:dyDescent="0.2">
      <c r="A18" s="12" t="str">
        <f>INDEX('рабочие дни  %ФОТ'!$F$3:$F$67,MATCH('загрузка табеля'!$H18,'рабочие дни  %ФОТ'!$H$3:$H$67,0),1)</f>
        <v>ХХХ YYY-1</v>
      </c>
      <c r="B18" s="21">
        <f t="shared" si="0"/>
        <v>734.4</v>
      </c>
      <c r="C18" s="22">
        <f t="shared" si="1"/>
        <v>3</v>
      </c>
      <c r="D18" s="23">
        <f t="shared" si="2"/>
        <v>32</v>
      </c>
      <c r="E18" s="21">
        <f>SUMIFS(тарифы!G:G,тарифы!B:B,J18)</f>
        <v>22.95</v>
      </c>
      <c r="F18" s="21"/>
      <c r="G18" s="12" t="str">
        <f>IFERROR(INDEX(Таблица1[#All],MATCH('загрузка табеля'!J18,тарифы!B:B,0),4),"")</f>
        <v>охоронник ((В-1)отдел безопасности)</v>
      </c>
      <c r="H18" s="12" t="s">
        <v>17192</v>
      </c>
      <c r="I18" s="12" t="s">
        <v>15532</v>
      </c>
      <c r="J18" s="12" t="s">
        <v>13720</v>
      </c>
      <c r="K18" s="12" t="s">
        <v>13719</v>
      </c>
      <c r="L18" s="12">
        <v>10.5</v>
      </c>
      <c r="M18" s="12">
        <v>10.5</v>
      </c>
      <c r="N18" s="12">
        <v>11</v>
      </c>
    </row>
    <row r="19" spans="1:16" x14ac:dyDescent="0.2">
      <c r="A19" s="12" t="str">
        <f>INDEX('рабочие дни  %ФОТ'!$F$3:$F$67,MATCH('загрузка табеля'!$H19,'рабочие дни  %ФОТ'!$H$3:$H$67,0),1)</f>
        <v>ХХХ YYY-1</v>
      </c>
      <c r="B19" s="21">
        <f t="shared" si="0"/>
        <v>1078.6499999999999</v>
      </c>
      <c r="C19" s="22">
        <f t="shared" si="1"/>
        <v>5</v>
      </c>
      <c r="D19" s="23">
        <f t="shared" si="2"/>
        <v>47</v>
      </c>
      <c r="E19" s="21">
        <f>SUMIFS(тарифы!G:G,тарифы!B:B,J19)</f>
        <v>22.95</v>
      </c>
      <c r="F19" s="21"/>
      <c r="G19" s="12" t="str">
        <f>IFERROR(INDEX(Таблица1[#All],MATCH('загрузка табеля'!J19,тарифы!B:B,0),4),"")</f>
        <v>охоронник ((В-1)отдел безопасности)</v>
      </c>
      <c r="H19" s="12" t="s">
        <v>17192</v>
      </c>
      <c r="I19" s="12" t="s">
        <v>15532</v>
      </c>
      <c r="J19" s="12" t="s">
        <v>13722</v>
      </c>
      <c r="K19" s="12" t="s">
        <v>13721</v>
      </c>
      <c r="L19" s="12">
        <v>5</v>
      </c>
      <c r="M19" s="12">
        <v>10.5</v>
      </c>
      <c r="N19" s="12">
        <v>10.5</v>
      </c>
      <c r="O19" s="12">
        <v>10.5</v>
      </c>
      <c r="P19" s="12">
        <v>10.5</v>
      </c>
    </row>
    <row r="20" spans="1:16" x14ac:dyDescent="0.2">
      <c r="A20" s="12" t="str">
        <f>INDEX('рабочие дни  %ФОТ'!$F$3:$F$67,MATCH('загрузка табеля'!$H20,'рабочие дни  %ФОТ'!$H$3:$H$67,0),1)</f>
        <v>ХХХ YYY-1</v>
      </c>
      <c r="B20" s="21">
        <f t="shared" si="0"/>
        <v>1080</v>
      </c>
      <c r="C20" s="22">
        <f t="shared" si="1"/>
        <v>4</v>
      </c>
      <c r="D20" s="23">
        <f t="shared" si="2"/>
        <v>36</v>
      </c>
      <c r="E20" s="21">
        <f>SUMIFS(тарифы!G:G,тарифы!B:B,J20)</f>
        <v>30</v>
      </c>
      <c r="F20" s="21"/>
      <c r="G20" s="12" t="str">
        <f>IFERROR(INDEX(Таблица1[#All],MATCH('загрузка табеля'!J20,тарифы!B:B,0),4),"")</f>
        <v>продавец продовольственных товаров 1 категории ((В-1)отдел гастрономии)</v>
      </c>
      <c r="H20" s="12" t="s">
        <v>17192</v>
      </c>
      <c r="I20" s="12" t="s">
        <v>15533</v>
      </c>
      <c r="J20" s="12" t="s">
        <v>165</v>
      </c>
      <c r="K20" s="12" t="s">
        <v>166</v>
      </c>
      <c r="L20" s="12">
        <v>9</v>
      </c>
      <c r="M20" s="12">
        <v>9</v>
      </c>
      <c r="N20" s="12">
        <v>9</v>
      </c>
      <c r="O20" s="12">
        <v>9</v>
      </c>
    </row>
    <row r="21" spans="1:16" x14ac:dyDescent="0.2">
      <c r="A21" s="12" t="str">
        <f>INDEX('рабочие дни  %ФОТ'!$F$3:$F$67,MATCH('загрузка табеля'!$H21,'рабочие дни  %ФОТ'!$H$3:$H$67,0),1)</f>
        <v>ХХХ YYY-1</v>
      </c>
      <c r="B21" s="21">
        <f t="shared" si="0"/>
        <v>1361.9047619047619</v>
      </c>
      <c r="C21" s="22">
        <f t="shared" si="1"/>
        <v>4</v>
      </c>
      <c r="D21" s="23">
        <f t="shared" si="2"/>
        <v>42.5</v>
      </c>
      <c r="E21" s="21">
        <f>SUMIFS(тарифы!G:G,тарифы!B:B,J21)</f>
        <v>7150</v>
      </c>
      <c r="F21" s="21"/>
      <c r="G21" s="12" t="str">
        <f>IFERROR(INDEX(Таблица1[#All],MATCH('загрузка табеля'!J21,тарифы!B:B,0),4),"")</f>
        <v>менеджер по сбыту 2 категории ((В-1)овощной отдел)</v>
      </c>
      <c r="H21" s="12" t="s">
        <v>17192</v>
      </c>
      <c r="I21" s="12" t="s">
        <v>15533</v>
      </c>
      <c r="J21" s="12" t="s">
        <v>99</v>
      </c>
      <c r="K21" s="12" t="s">
        <v>100</v>
      </c>
      <c r="L21" s="12">
        <v>10.5</v>
      </c>
      <c r="M21" s="12">
        <v>11</v>
      </c>
      <c r="N21" s="12">
        <v>9.5</v>
      </c>
      <c r="O21" s="12">
        <v>11.5</v>
      </c>
    </row>
    <row r="22" spans="1:16" x14ac:dyDescent="0.2">
      <c r="A22" s="12" t="str">
        <f>INDEX('рабочие дни  %ФОТ'!$F$3:$F$67,MATCH('загрузка табеля'!$H22,'рабочие дни  %ФОТ'!$H$3:$H$67,0),1)</f>
        <v>ХХХ YYY-1</v>
      </c>
      <c r="B22" s="21">
        <f t="shared" si="0"/>
        <v>595</v>
      </c>
      <c r="C22" s="22">
        <f t="shared" si="1"/>
        <v>2</v>
      </c>
      <c r="D22" s="23">
        <f t="shared" si="2"/>
        <v>17.5</v>
      </c>
      <c r="E22" s="21">
        <f>SUMIFS(тарифы!G:G,тарифы!B:B,J22)</f>
        <v>34</v>
      </c>
      <c r="F22" s="21"/>
      <c r="G22" s="12" t="str">
        <f>IFERROR(INDEX(Таблица1[#All],MATCH('загрузка табеля'!J22,тарифы!B:B,0),4),"")</f>
        <v>бригадир продавцов продовольственных товаров 1 категории ((В-1)отдел гастрономии)</v>
      </c>
      <c r="H22" s="12" t="s">
        <v>17192</v>
      </c>
      <c r="I22" s="12" t="s">
        <v>15533</v>
      </c>
      <c r="J22" s="12" t="s">
        <v>158</v>
      </c>
      <c r="K22" s="12" t="s">
        <v>159</v>
      </c>
      <c r="L22" s="12">
        <v>9.5</v>
      </c>
      <c r="M22" s="12">
        <v>8</v>
      </c>
      <c r="N22" s="12">
        <v>0</v>
      </c>
    </row>
    <row r="23" spans="1:16" x14ac:dyDescent="0.2">
      <c r="A23" s="12" t="str">
        <f>INDEX('рабочие дни  %ФОТ'!$F$3:$F$67,MATCH('загрузка табеля'!$H23,'рабочие дни  %ФОТ'!$H$3:$H$67,0),1)</f>
        <v>ХХХ YYY-1</v>
      </c>
      <c r="B23" s="21">
        <f t="shared" si="0"/>
        <v>1223.75</v>
      </c>
      <c r="C23" s="22">
        <f t="shared" si="1"/>
        <v>4</v>
      </c>
      <c r="D23" s="23">
        <f t="shared" si="2"/>
        <v>44.5</v>
      </c>
      <c r="E23" s="21">
        <f>SUMIFS(тарифы!G:G,тарифы!B:B,J23)</f>
        <v>27.5</v>
      </c>
      <c r="F23" s="21"/>
      <c r="G23" s="12" t="str">
        <f>IFERROR(INDEX(Таблица1[#All],MATCH('загрузка табеля'!J23,тарифы!B:B,0),4),"")</f>
        <v>продавец продовольственных товаров 2 категории ((В-1)отдел гастрономии)</v>
      </c>
      <c r="H23" s="12" t="s">
        <v>17192</v>
      </c>
      <c r="I23" s="12" t="s">
        <v>15533</v>
      </c>
      <c r="J23" s="12" t="s">
        <v>162</v>
      </c>
      <c r="K23" s="12" t="s">
        <v>163</v>
      </c>
      <c r="L23" s="12">
        <v>11</v>
      </c>
      <c r="M23" s="12">
        <v>11</v>
      </c>
      <c r="N23" s="12">
        <v>11</v>
      </c>
      <c r="O23" s="12">
        <v>11.5</v>
      </c>
    </row>
    <row r="24" spans="1:16" x14ac:dyDescent="0.2">
      <c r="A24" s="12" t="str">
        <f>INDEX('рабочие дни  %ФОТ'!$F$3:$F$67,MATCH('загрузка табеля'!$H24,'рабочие дни  %ФОТ'!$H$3:$H$67,0),1)</f>
        <v>ХХХ YYY-1</v>
      </c>
      <c r="B24" s="21">
        <f t="shared" si="0"/>
        <v>1223.75</v>
      </c>
      <c r="C24" s="22">
        <f t="shared" si="1"/>
        <v>4</v>
      </c>
      <c r="D24" s="23">
        <f t="shared" si="2"/>
        <v>44.5</v>
      </c>
      <c r="E24" s="21">
        <f>SUMIFS(тарифы!G:G,тарифы!B:B,J24)</f>
        <v>27.5</v>
      </c>
      <c r="F24" s="21"/>
      <c r="G24" s="12" t="str">
        <f>IFERROR(INDEX(Таблица1[#All],MATCH('загрузка табеля'!J24,тарифы!B:B,0),4),"")</f>
        <v>продавец продовольственных товаров 2 категории ((В-1)отдел гастрономии)</v>
      </c>
      <c r="H24" s="12" t="s">
        <v>17192</v>
      </c>
      <c r="I24" s="12" t="s">
        <v>15533</v>
      </c>
      <c r="J24" s="12" t="s">
        <v>169</v>
      </c>
      <c r="K24" s="12" t="s">
        <v>170</v>
      </c>
      <c r="L24" s="12">
        <v>11</v>
      </c>
      <c r="M24" s="12">
        <v>11</v>
      </c>
      <c r="N24" s="12">
        <v>11.5</v>
      </c>
      <c r="O24" s="12">
        <v>11</v>
      </c>
    </row>
    <row r="25" spans="1:16" x14ac:dyDescent="0.2">
      <c r="A25" s="12" t="str">
        <f>INDEX('рабочие дни  %ФОТ'!$F$3:$F$67,MATCH('загрузка табеля'!$H25,'рабочие дни  %ФОТ'!$H$3:$H$67,0),1)</f>
        <v>ХХХ YYY-1</v>
      </c>
      <c r="B25" s="21">
        <f t="shared" si="0"/>
        <v>907.5</v>
      </c>
      <c r="C25" s="22">
        <f t="shared" si="1"/>
        <v>3</v>
      </c>
      <c r="D25" s="23">
        <f t="shared" si="2"/>
        <v>33</v>
      </c>
      <c r="E25" s="21">
        <f>SUMIFS(тарифы!G:G,тарифы!B:B,J25)</f>
        <v>27.5</v>
      </c>
      <c r="F25" s="21"/>
      <c r="G25" s="12" t="str">
        <f>IFERROR(INDEX(Таблица1[#All],MATCH('загрузка табеля'!J25,тарифы!B:B,0),4),"")</f>
        <v>продавец продовольственных товаров 2 категории ((В-1)отдел гастрономии)</v>
      </c>
      <c r="H25" s="12" t="s">
        <v>17192</v>
      </c>
      <c r="I25" s="12" t="s">
        <v>15533</v>
      </c>
      <c r="J25" s="12" t="s">
        <v>144</v>
      </c>
      <c r="K25" s="12" t="s">
        <v>145</v>
      </c>
      <c r="L25" s="12">
        <v>11</v>
      </c>
      <c r="M25" s="12">
        <v>11</v>
      </c>
      <c r="N25" s="12">
        <v>11</v>
      </c>
    </row>
    <row r="26" spans="1:16" x14ac:dyDescent="0.2">
      <c r="A26" s="12" t="str">
        <f>INDEX('рабочие дни  %ФОТ'!$F$3:$F$67,MATCH('загрузка табеля'!$H26,'рабочие дни  %ФОТ'!$H$3:$H$67,0),1)</f>
        <v>ХХХ YYY-1</v>
      </c>
      <c r="B26" s="21">
        <f t="shared" si="0"/>
        <v>1375</v>
      </c>
      <c r="C26" s="22">
        <f t="shared" si="1"/>
        <v>5</v>
      </c>
      <c r="D26" s="23">
        <f t="shared" si="2"/>
        <v>55</v>
      </c>
      <c r="E26" s="21">
        <f>SUMIFS(тарифы!G:G,тарифы!B:B,J26)</f>
        <v>25</v>
      </c>
      <c r="F26" s="21"/>
      <c r="G26" s="12" t="str">
        <f>IFERROR(INDEX(Таблица1[#All],MATCH('загрузка табеля'!J26,тарифы!B:B,0),4),"")</f>
        <v>продавец продовольственных товаров 3 категории ((В-1)отдел гастрономии)</v>
      </c>
      <c r="H26" s="12" t="s">
        <v>17192</v>
      </c>
      <c r="I26" s="12" t="s">
        <v>15533</v>
      </c>
      <c r="J26" s="12" t="s">
        <v>172</v>
      </c>
      <c r="K26" s="12" t="s">
        <v>173</v>
      </c>
      <c r="L26" s="12">
        <v>11</v>
      </c>
      <c r="M26" s="12">
        <v>11</v>
      </c>
      <c r="N26" s="12">
        <v>11</v>
      </c>
      <c r="O26" s="12">
        <v>11</v>
      </c>
      <c r="P26" s="12">
        <v>11</v>
      </c>
    </row>
    <row r="27" spans="1:16" x14ac:dyDescent="0.2">
      <c r="A27" s="12" t="str">
        <f>INDEX('рабочие дни  %ФОТ'!$F$3:$F$67,MATCH('загрузка табеля'!$H27,'рабочие дни  %ФОТ'!$H$3:$H$67,0),1)</f>
        <v>ХХХ YYY-1</v>
      </c>
      <c r="B27" s="21">
        <f t="shared" si="0"/>
        <v>812.5</v>
      </c>
      <c r="C27" s="22">
        <f t="shared" si="1"/>
        <v>3</v>
      </c>
      <c r="D27" s="23">
        <f t="shared" si="2"/>
        <v>32.5</v>
      </c>
      <c r="E27" s="21">
        <f>SUMIFS(тарифы!G:G,тарифы!B:B,J27)</f>
        <v>25</v>
      </c>
      <c r="F27" s="21"/>
      <c r="G27" s="12" t="str">
        <f>IFERROR(INDEX(Таблица1[#All],MATCH('загрузка табеля'!J27,тарифы!B:B,0),4),"")</f>
        <v>продавец продовольственных товаров 3 категории ((В-1)отдел гастрономии)</v>
      </c>
      <c r="H27" s="12" t="s">
        <v>17192</v>
      </c>
      <c r="I27" s="12" t="s">
        <v>15533</v>
      </c>
      <c r="J27" s="12" t="s">
        <v>13706</v>
      </c>
      <c r="K27" s="12" t="s">
        <v>13705</v>
      </c>
      <c r="L27" s="12">
        <v>11</v>
      </c>
      <c r="M27" s="12">
        <v>10.5</v>
      </c>
      <c r="N27" s="12">
        <v>11</v>
      </c>
    </row>
    <row r="28" spans="1:16" x14ac:dyDescent="0.2">
      <c r="A28" s="12" t="str">
        <f>INDEX('рабочие дни  %ФОТ'!$F$3:$F$67,MATCH('загрузка табеля'!$H28,'рабочие дни  %ФОТ'!$H$3:$H$67,0),1)</f>
        <v>ХХХ YYY-1</v>
      </c>
      <c r="B28" s="21">
        <f t="shared" si="0"/>
        <v>0</v>
      </c>
      <c r="C28" s="22">
        <f t="shared" si="1"/>
        <v>3</v>
      </c>
      <c r="D28" s="23">
        <f t="shared" si="2"/>
        <v>33</v>
      </c>
      <c r="E28" s="21">
        <f>SUMIFS(тарифы!G:G,тарифы!B:B,J28)</f>
        <v>0</v>
      </c>
      <c r="F28" s="21"/>
      <c r="G28" s="12" t="str">
        <f>IFERROR(INDEX(Таблица1[#All],MATCH('загрузка табеля'!J28,тарифы!B:B,0),4),"")</f>
        <v/>
      </c>
      <c r="H28" s="12" t="s">
        <v>17192</v>
      </c>
      <c r="I28" s="12" t="s">
        <v>15533</v>
      </c>
      <c r="J28" s="12" t="s">
        <v>15534</v>
      </c>
      <c r="K28" s="12" t="s">
        <v>15535</v>
      </c>
      <c r="L28" s="12">
        <v>11</v>
      </c>
      <c r="M28" s="12">
        <v>11</v>
      </c>
      <c r="N28" s="12">
        <v>11</v>
      </c>
      <c r="O28" s="12">
        <v>0</v>
      </c>
    </row>
    <row r="29" spans="1:16" x14ac:dyDescent="0.2">
      <c r="A29" s="12" t="str">
        <f>INDEX('рабочие дни  %ФОТ'!$F$3:$F$67,MATCH('загрузка табеля'!$H29,'рабочие дни  %ФОТ'!$H$3:$H$67,0),1)</f>
        <v>ХХХ YYY-1</v>
      </c>
      <c r="B29" s="21">
        <f t="shared" si="0"/>
        <v>1114.54</v>
      </c>
      <c r="C29" s="22">
        <f t="shared" si="1"/>
        <v>4</v>
      </c>
      <c r="D29" s="23">
        <f t="shared" si="2"/>
        <v>38</v>
      </c>
      <c r="E29" s="21">
        <f>SUMIFS(тарифы!G:G,тарифы!B:B,J29)</f>
        <v>29.33</v>
      </c>
      <c r="F29" s="21"/>
      <c r="G29" s="12" t="str">
        <f>IFERROR(INDEX(Таблица1[#All],MATCH('загрузка табеля'!J29,тарифы!B:B,0),4),"")</f>
        <v>продавец продовольственных товаров 1 категории ((В-1)отдел кондитерских изделий)</v>
      </c>
      <c r="H29" s="12" t="s">
        <v>17192</v>
      </c>
      <c r="I29" s="12" t="s">
        <v>15536</v>
      </c>
      <c r="J29" s="12" t="s">
        <v>180</v>
      </c>
      <c r="K29" s="12" t="s">
        <v>181</v>
      </c>
      <c r="L29" s="12">
        <v>9.5</v>
      </c>
      <c r="M29" s="12">
        <v>9.5</v>
      </c>
      <c r="N29" s="12">
        <v>9.5</v>
      </c>
      <c r="O29" s="12">
        <v>9.5</v>
      </c>
    </row>
    <row r="30" spans="1:16" x14ac:dyDescent="0.2">
      <c r="A30" s="12" t="str">
        <f>INDEX('рабочие дни  %ФОТ'!$F$3:$F$67,MATCH('загрузка табеля'!$H30,'рабочие дни  %ФОТ'!$H$3:$H$67,0),1)</f>
        <v>ХХХ YYY-1</v>
      </c>
      <c r="B30" s="21">
        <f t="shared" si="0"/>
        <v>887.37</v>
      </c>
      <c r="C30" s="22">
        <f t="shared" si="1"/>
        <v>4</v>
      </c>
      <c r="D30" s="23">
        <f t="shared" si="2"/>
        <v>33</v>
      </c>
      <c r="E30" s="21">
        <f>SUMIFS(тарифы!G:G,тарифы!B:B,J30)</f>
        <v>26.89</v>
      </c>
      <c r="F30" s="21"/>
      <c r="G30" s="12" t="str">
        <f>IFERROR(INDEX(Таблица1[#All],MATCH('загрузка табеля'!J30,тарифы!B:B,0),4),"")</f>
        <v>продавец продовольственных товаров 2 категории ((В-1)отдел кондитерских изделий)</v>
      </c>
      <c r="H30" s="12" t="s">
        <v>17192</v>
      </c>
      <c r="I30" s="12" t="s">
        <v>15536</v>
      </c>
      <c r="J30" s="12" t="s">
        <v>188</v>
      </c>
      <c r="K30" s="12" t="s">
        <v>189</v>
      </c>
      <c r="L30" s="12">
        <v>8</v>
      </c>
      <c r="M30" s="12">
        <v>8</v>
      </c>
      <c r="N30" s="12">
        <v>8</v>
      </c>
      <c r="O30" s="12">
        <v>9</v>
      </c>
    </row>
    <row r="31" spans="1:16" x14ac:dyDescent="0.2">
      <c r="A31" s="12" t="str">
        <f>INDEX('рабочие дни  %ФОТ'!$F$3:$F$67,MATCH('загрузка табеля'!$H31,'рабочие дни  %ФОТ'!$H$3:$H$67,0),1)</f>
        <v>ХХХ YYY-1</v>
      </c>
      <c r="B31" s="21">
        <f t="shared" si="0"/>
        <v>1661.92</v>
      </c>
      <c r="C31" s="22">
        <f t="shared" si="1"/>
        <v>5</v>
      </c>
      <c r="D31" s="23">
        <f t="shared" si="2"/>
        <v>68</v>
      </c>
      <c r="E31" s="21">
        <f>SUMIFS(тарифы!G:G,тарифы!B:B,J31)</f>
        <v>24.44</v>
      </c>
      <c r="F31" s="21"/>
      <c r="G31" s="12" t="str">
        <f>IFERROR(INDEX(Таблица1[#All],MATCH('загрузка табеля'!J31,тарифы!B:B,0),4),"")</f>
        <v>продавец продовольственных товаров 3 категории ((В-1)отдел кондитерских изделий)</v>
      </c>
      <c r="H31" s="12" t="s">
        <v>17192</v>
      </c>
      <c r="I31" s="12" t="s">
        <v>15536</v>
      </c>
      <c r="J31" s="12" t="s">
        <v>197</v>
      </c>
      <c r="K31" s="12" t="s">
        <v>198</v>
      </c>
      <c r="L31" s="12">
        <v>9</v>
      </c>
      <c r="M31" s="12">
        <v>9</v>
      </c>
      <c r="N31" s="12">
        <v>32</v>
      </c>
      <c r="O31" s="12">
        <v>9</v>
      </c>
      <c r="P31" s="12">
        <v>9</v>
      </c>
    </row>
    <row r="32" spans="1:16" x14ac:dyDescent="0.2">
      <c r="A32" s="12" t="str">
        <f>INDEX('рабочие дни  %ФОТ'!$F$3:$F$67,MATCH('загрузка табеля'!$H32,'рабочие дни  %ФОТ'!$H$3:$H$67,0),1)</f>
        <v>ХХХ YYY-1</v>
      </c>
      <c r="B32" s="21">
        <f t="shared" si="0"/>
        <v>1089</v>
      </c>
      <c r="C32" s="22">
        <f t="shared" si="1"/>
        <v>4</v>
      </c>
      <c r="D32" s="23">
        <f t="shared" si="2"/>
        <v>36</v>
      </c>
      <c r="E32" s="21">
        <f>SUMIFS(тарифы!G:G,тарифы!B:B,J32)</f>
        <v>30.25</v>
      </c>
      <c r="F32" s="21"/>
      <c r="G32" s="12" t="str">
        <f>IFERROR(INDEX(Таблица1[#All],MATCH('загрузка табеля'!J32,тарифы!B:B,0),4),"")</f>
        <v>бригадир продавцов продовольственных товаров 2 категории ((В-1)отдел кондитерских изделий)</v>
      </c>
      <c r="H32" s="12" t="s">
        <v>17192</v>
      </c>
      <c r="I32" s="12" t="s">
        <v>15536</v>
      </c>
      <c r="J32" s="12" t="s">
        <v>184</v>
      </c>
      <c r="K32" s="12" t="s">
        <v>185</v>
      </c>
      <c r="L32" s="12">
        <v>9</v>
      </c>
      <c r="M32" s="12">
        <v>9</v>
      </c>
      <c r="N32" s="12">
        <v>9</v>
      </c>
      <c r="O32" s="12">
        <v>9</v>
      </c>
      <c r="P32" s="12">
        <v>0</v>
      </c>
    </row>
    <row r="33" spans="1:38" x14ac:dyDescent="0.2">
      <c r="A33" s="12" t="str">
        <f>INDEX('рабочие дни  %ФОТ'!$F$3:$F$67,MATCH('загрузка табеля'!$H33,'рабочие дни  %ФОТ'!$H$3:$H$67,0),1)</f>
        <v>ХХХ YYY-1</v>
      </c>
      <c r="B33" s="21">
        <f t="shared" si="0"/>
        <v>510.91</v>
      </c>
      <c r="C33" s="22">
        <f t="shared" si="1"/>
        <v>2</v>
      </c>
      <c r="D33" s="23">
        <f t="shared" si="2"/>
        <v>19</v>
      </c>
      <c r="E33" s="21">
        <f>SUMIFS(тарифы!G:G,тарифы!B:B,J33)</f>
        <v>26.89</v>
      </c>
      <c r="F33" s="21"/>
      <c r="G33" s="12" t="str">
        <f>IFERROR(INDEX(Таблица1[#All],MATCH('загрузка табеля'!J33,тарифы!B:B,0),4),"")</f>
        <v>продавец продовольственных товаров 2 категории ((В-1)отдел кондитерских изделий)</v>
      </c>
      <c r="H33" s="12" t="s">
        <v>17192</v>
      </c>
      <c r="I33" s="12" t="s">
        <v>15536</v>
      </c>
      <c r="J33" s="12" t="s">
        <v>176</v>
      </c>
      <c r="K33" s="12" t="s">
        <v>177</v>
      </c>
      <c r="L33" s="12">
        <v>9.5</v>
      </c>
      <c r="M33" s="12">
        <v>9.5</v>
      </c>
      <c r="N33" s="12">
        <v>0</v>
      </c>
    </row>
    <row r="34" spans="1:38" x14ac:dyDescent="0.2">
      <c r="A34" s="12" t="str">
        <f>INDEX('рабочие дни  %ФОТ'!$F$3:$F$67,MATCH('загрузка табеля'!$H34,'рабочие дни  %ФОТ'!$H$3:$H$67,0),1)</f>
        <v>ХХХ YYY-1</v>
      </c>
      <c r="B34" s="21">
        <f t="shared" si="0"/>
        <v>1112.02</v>
      </c>
      <c r="C34" s="22">
        <f t="shared" si="1"/>
        <v>5</v>
      </c>
      <c r="D34" s="23">
        <f t="shared" si="2"/>
        <v>45.5</v>
      </c>
      <c r="E34" s="21">
        <f>SUMIFS(тарифы!G:G,тарифы!B:B,J34)</f>
        <v>24.44</v>
      </c>
      <c r="F34" s="21"/>
      <c r="G34" s="12" t="str">
        <f>IFERROR(INDEX(Таблица1[#All],MATCH('загрузка табеля'!J34,тарифы!B:B,0),4),"")</f>
        <v>продавец продовольственных товаров 3 категории ((В-1)отдел кондитерских изделий)</v>
      </c>
      <c r="H34" s="12" t="s">
        <v>17192</v>
      </c>
      <c r="I34" s="12" t="s">
        <v>15536</v>
      </c>
      <c r="J34" s="12" t="s">
        <v>200</v>
      </c>
      <c r="K34" s="12" t="s">
        <v>201</v>
      </c>
      <c r="L34" s="12">
        <v>9.5</v>
      </c>
      <c r="M34" s="12">
        <v>9</v>
      </c>
      <c r="N34" s="12">
        <v>9</v>
      </c>
      <c r="O34" s="12">
        <v>9</v>
      </c>
      <c r="P34" s="12">
        <v>9</v>
      </c>
    </row>
    <row r="35" spans="1:38" x14ac:dyDescent="0.2">
      <c r="A35" s="12" t="str">
        <f>INDEX('рабочие дни  %ФОТ'!$F$3:$F$67,MATCH('загрузка табеля'!$H35,'рабочие дни  %ФОТ'!$H$3:$H$67,0),1)</f>
        <v>ХХХ YYY-1</v>
      </c>
      <c r="B35" s="21">
        <f t="shared" si="0"/>
        <v>1246.44</v>
      </c>
      <c r="C35" s="22">
        <f t="shared" si="1"/>
        <v>4</v>
      </c>
      <c r="D35" s="23">
        <f t="shared" si="2"/>
        <v>51</v>
      </c>
      <c r="E35" s="21">
        <f>SUMIFS(тарифы!G:G,тарифы!B:B,J35)</f>
        <v>24.44</v>
      </c>
      <c r="F35" s="21"/>
      <c r="G35" s="12" t="str">
        <f>IFERROR(INDEX(Таблица1[#All],MATCH('загрузка табеля'!J35,тарифы!B:B,0),4),"")</f>
        <v>продавец продовольственных товаров 3 категории ((В-1)отдел кондитерских изделий)</v>
      </c>
      <c r="H35" s="12" t="s">
        <v>17192</v>
      </c>
      <c r="I35" s="12" t="s">
        <v>15536</v>
      </c>
      <c r="J35" s="12" t="s">
        <v>194</v>
      </c>
      <c r="K35" s="12" t="s">
        <v>195</v>
      </c>
      <c r="L35" s="12">
        <v>9.5</v>
      </c>
      <c r="M35" s="12">
        <v>10</v>
      </c>
      <c r="N35" s="12">
        <v>21.5</v>
      </c>
      <c r="O35" s="12">
        <v>10</v>
      </c>
    </row>
    <row r="36" spans="1:38" x14ac:dyDescent="0.2">
      <c r="A36" s="12" t="str">
        <f>INDEX('рабочие дни  %ФОТ'!$F$3:$F$67,MATCH('загрузка табеля'!$H36,'рабочие дни  %ФОТ'!$H$3:$H$67,0),1)</f>
        <v>ХХХ YYY-1</v>
      </c>
      <c r="B36" s="21">
        <f t="shared" si="0"/>
        <v>1257.1428571428571</v>
      </c>
      <c r="C36" s="22">
        <f t="shared" si="1"/>
        <v>4</v>
      </c>
      <c r="D36" s="23">
        <f t="shared" si="2"/>
        <v>40.5</v>
      </c>
      <c r="E36" s="21">
        <f>SUMIFS(тарифы!G:G,тарифы!B:B,J36)</f>
        <v>6600</v>
      </c>
      <c r="F36" s="21"/>
      <c r="G36" s="12" t="str">
        <f>IFERROR(INDEX(Таблица1[#All],MATCH('загрузка табеля'!J36,тарифы!B:B,0),4),"")</f>
        <v>менеджер по сбыту 2 категории ((В-1)отдел кондитерских изделий)</v>
      </c>
      <c r="H36" s="12" t="s">
        <v>17192</v>
      </c>
      <c r="I36" s="12" t="s">
        <v>15536</v>
      </c>
      <c r="J36" s="12" t="s">
        <v>13724</v>
      </c>
      <c r="K36" s="12" t="s">
        <v>13723</v>
      </c>
      <c r="L36" s="12">
        <v>12.5</v>
      </c>
      <c r="M36" s="12">
        <v>9.5</v>
      </c>
      <c r="N36" s="12">
        <v>9</v>
      </c>
      <c r="O36" s="12">
        <v>9.5</v>
      </c>
    </row>
    <row r="37" spans="1:38" x14ac:dyDescent="0.2">
      <c r="A37" s="12" t="str">
        <f>INDEX('рабочие дни  %ФОТ'!$F$3:$F$67,MATCH('загрузка табеля'!$H37,'рабочие дни  %ФОТ'!$H$3:$H$67,0),1)</f>
        <v>ХХХ YYY-1</v>
      </c>
      <c r="B37" s="21">
        <f t="shared" si="0"/>
        <v>806.7</v>
      </c>
      <c r="C37" s="22">
        <f t="shared" si="1"/>
        <v>3</v>
      </c>
      <c r="D37" s="23">
        <f t="shared" si="2"/>
        <v>30</v>
      </c>
      <c r="E37" s="21">
        <f>SUMIFS(тарифы!G:G,тарифы!B:B,J37)</f>
        <v>26.89</v>
      </c>
      <c r="F37" s="21"/>
      <c r="G37" s="12" t="str">
        <f>IFERROR(INDEX(Таблица1[#All],MATCH('загрузка табеля'!J37,тарифы!B:B,0),4),"")</f>
        <v>продавец продовольственных товаров 2 категории ((В-1)отдел напитков)</v>
      </c>
      <c r="H37" s="12" t="s">
        <v>17192</v>
      </c>
      <c r="I37" s="12" t="s">
        <v>15537</v>
      </c>
      <c r="J37" s="12" t="s">
        <v>209</v>
      </c>
      <c r="K37" s="12" t="s">
        <v>210</v>
      </c>
      <c r="L37" s="12">
        <v>9</v>
      </c>
      <c r="M37" s="12">
        <v>10.5</v>
      </c>
      <c r="N37" s="12">
        <v>10.5</v>
      </c>
    </row>
    <row r="38" spans="1:38" x14ac:dyDescent="0.2">
      <c r="A38" s="12" t="str">
        <f>INDEX('рабочие дни  %ФОТ'!$F$3:$F$67,MATCH('загрузка табеля'!$H38,'рабочие дни  %ФОТ'!$H$3:$H$67,0),1)</f>
        <v>ХХХ YYY-1</v>
      </c>
      <c r="B38" s="21">
        <f t="shared" si="0"/>
        <v>1257.1428571428571</v>
      </c>
      <c r="C38" s="22">
        <f t="shared" si="1"/>
        <v>4</v>
      </c>
      <c r="D38" s="23">
        <f t="shared" si="2"/>
        <v>41</v>
      </c>
      <c r="E38" s="21">
        <f>SUMIFS(тарифы!G:G,тарифы!B:B,J38)</f>
        <v>6600</v>
      </c>
      <c r="F38" s="21"/>
      <c r="G38" s="12" t="str">
        <f>IFERROR(INDEX(Таблица1[#All],MATCH('загрузка табеля'!J38,тарифы!B:B,0),4),"")</f>
        <v>менеджер по сбыту 2 категории ((В-1)отдел напитков)</v>
      </c>
      <c r="H38" s="12" t="s">
        <v>17192</v>
      </c>
      <c r="I38" s="12" t="s">
        <v>15537</v>
      </c>
      <c r="J38" s="12" t="s">
        <v>205</v>
      </c>
      <c r="K38" s="12" t="s">
        <v>206</v>
      </c>
      <c r="L38" s="12">
        <v>11.5</v>
      </c>
      <c r="M38" s="12">
        <v>9.5</v>
      </c>
      <c r="N38" s="12">
        <v>9.5</v>
      </c>
      <c r="O38" s="12">
        <v>10.5</v>
      </c>
    </row>
    <row r="39" spans="1:38" x14ac:dyDescent="0.2">
      <c r="A39" s="12" t="str">
        <f>INDEX('рабочие дни  %ФОТ'!$F$3:$F$67,MATCH('загрузка табеля'!$H39,'рабочие дни  %ФОТ'!$H$3:$H$67,0),1)</f>
        <v>ХХХ YYY-1</v>
      </c>
      <c r="B39" s="21">
        <f t="shared" si="0"/>
        <v>1930.5</v>
      </c>
      <c r="C39" s="22">
        <f t="shared" si="1"/>
        <v>6</v>
      </c>
      <c r="D39" s="23">
        <f t="shared" si="2"/>
        <v>58.5</v>
      </c>
      <c r="E39" s="21">
        <f>SUMIFS(тарифы!G:G,тарифы!B:B,J39)</f>
        <v>33</v>
      </c>
      <c r="F39" s="21"/>
      <c r="G39" s="12" t="str">
        <f>IFERROR(INDEX(Таблица1[#All],MATCH('загрузка табеля'!J39,тарифы!B:B,0),4),"")</f>
        <v>бригадир продавцов продовольственных товаров 1 категории ((В-1)отдел напитков)</v>
      </c>
      <c r="H39" s="12" t="s">
        <v>17192</v>
      </c>
      <c r="I39" s="12" t="s">
        <v>15537</v>
      </c>
      <c r="J39" s="12" t="s">
        <v>223</v>
      </c>
      <c r="K39" s="12" t="s">
        <v>224</v>
      </c>
      <c r="L39" s="12">
        <v>9</v>
      </c>
      <c r="M39" s="12">
        <v>9</v>
      </c>
      <c r="N39" s="12">
        <v>9</v>
      </c>
      <c r="O39" s="12">
        <v>9</v>
      </c>
      <c r="P39" s="12">
        <v>0</v>
      </c>
      <c r="AK39" s="12">
        <v>11</v>
      </c>
      <c r="AL39" s="12">
        <v>11.5</v>
      </c>
    </row>
    <row r="40" spans="1:38" x14ac:dyDescent="0.2">
      <c r="A40" s="12" t="str">
        <f>INDEX('рабочие дни  %ФОТ'!$F$3:$F$67,MATCH('загрузка табеля'!$H40,'рабочие дни  %ФОТ'!$H$3:$H$67,0),1)</f>
        <v>ХХХ YYY-1</v>
      </c>
      <c r="B40" s="21">
        <f t="shared" si="0"/>
        <v>1270.8800000000001</v>
      </c>
      <c r="C40" s="22">
        <f t="shared" si="1"/>
        <v>5</v>
      </c>
      <c r="D40" s="23">
        <f t="shared" si="2"/>
        <v>52</v>
      </c>
      <c r="E40" s="21">
        <f>SUMIFS(тарифы!G:G,тарифы!B:B,J40)</f>
        <v>24.44</v>
      </c>
      <c r="F40" s="21"/>
      <c r="G40" s="12" t="str">
        <f>IFERROR(INDEX(Таблица1[#All],MATCH('загрузка табеля'!J40,тарифы!B:B,0),4),"")</f>
        <v>продавец продовольственных товаров 3 категории ((В-1)отдел напитков)</v>
      </c>
      <c r="H40" s="12" t="s">
        <v>17192</v>
      </c>
      <c r="I40" s="12" t="s">
        <v>15537</v>
      </c>
      <c r="J40" s="12" t="s">
        <v>216</v>
      </c>
      <c r="K40" s="12" t="s">
        <v>217</v>
      </c>
      <c r="L40" s="12">
        <v>10</v>
      </c>
      <c r="M40" s="12">
        <v>10</v>
      </c>
      <c r="N40" s="12">
        <v>10.5</v>
      </c>
      <c r="O40" s="12">
        <v>10.5</v>
      </c>
      <c r="AK40" s="12">
        <v>11</v>
      </c>
    </row>
    <row r="41" spans="1:38" x14ac:dyDescent="0.2">
      <c r="A41" s="12" t="str">
        <f>INDEX('рабочие дни  %ФОТ'!$F$3:$F$67,MATCH('загрузка табеля'!$H41,'рабочие дни  %ФОТ'!$H$3:$H$67,0),1)</f>
        <v>ХХХ YYY-1</v>
      </c>
      <c r="B41" s="21">
        <f t="shared" si="0"/>
        <v>793.255</v>
      </c>
      <c r="C41" s="22">
        <f t="shared" si="1"/>
        <v>3</v>
      </c>
      <c r="D41" s="23">
        <f t="shared" si="2"/>
        <v>29.5</v>
      </c>
      <c r="E41" s="21">
        <f>SUMIFS(тарифы!G:G,тарифы!B:B,J41)</f>
        <v>26.89</v>
      </c>
      <c r="F41" s="21"/>
      <c r="G41" s="12" t="str">
        <f>IFERROR(INDEX(Таблица1[#All],MATCH('загрузка табеля'!J41,тарифы!B:B,0),4),"")</f>
        <v>продавец продовольственных товаров 2 категории ((В-1)отдел напитков)</v>
      </c>
      <c r="H41" s="12" t="s">
        <v>17192</v>
      </c>
      <c r="I41" s="12" t="s">
        <v>15537</v>
      </c>
      <c r="J41" s="12" t="s">
        <v>213</v>
      </c>
      <c r="K41" s="12" t="s">
        <v>214</v>
      </c>
      <c r="L41" s="12">
        <v>10</v>
      </c>
      <c r="M41" s="12">
        <v>10</v>
      </c>
      <c r="N41" s="12">
        <v>9.5</v>
      </c>
    </row>
    <row r="42" spans="1:38" x14ac:dyDescent="0.2">
      <c r="A42" s="12" t="str">
        <f>INDEX('рабочие дни  %ФОТ'!$F$3:$F$67,MATCH('загрузка табеля'!$H42,'рабочие дни  %ФОТ'!$H$3:$H$67,0),1)</f>
        <v>ХХХ YYY-1</v>
      </c>
      <c r="B42" s="21">
        <f t="shared" si="0"/>
        <v>977.6</v>
      </c>
      <c r="C42" s="22">
        <f t="shared" si="1"/>
        <v>4</v>
      </c>
      <c r="D42" s="23">
        <f t="shared" si="2"/>
        <v>40</v>
      </c>
      <c r="E42" s="21">
        <f>SUMIFS(тарифы!G:G,тарифы!B:B,J42)</f>
        <v>24.44</v>
      </c>
      <c r="F42" s="21"/>
      <c r="G42" s="12" t="str">
        <f>IFERROR(INDEX(Таблица1[#All],MATCH('загрузка табеля'!J42,тарифы!B:B,0),4),"")</f>
        <v>продавец продовольственных товаров 3 категории ((В-1)отдел напитков)</v>
      </c>
      <c r="H42" s="12" t="s">
        <v>17192</v>
      </c>
      <c r="I42" s="12" t="s">
        <v>15537</v>
      </c>
      <c r="J42" s="12" t="s">
        <v>220</v>
      </c>
      <c r="K42" s="12" t="s">
        <v>221</v>
      </c>
      <c r="L42" s="12">
        <v>10</v>
      </c>
      <c r="M42" s="12">
        <v>10</v>
      </c>
      <c r="N42" s="12">
        <v>10</v>
      </c>
      <c r="O42" s="12">
        <v>10</v>
      </c>
      <c r="P42" s="12">
        <v>0</v>
      </c>
    </row>
    <row r="43" spans="1:38" x14ac:dyDescent="0.2">
      <c r="A43" s="12" t="str">
        <f>INDEX('рабочие дни  %ФОТ'!$F$3:$F$67,MATCH('загрузка табеля'!$H43,'рабочие дни  %ФОТ'!$H$3:$H$67,0),1)</f>
        <v>ХХХ YYY-1</v>
      </c>
      <c r="B43" s="21">
        <f t="shared" si="0"/>
        <v>1257.1428571428571</v>
      </c>
      <c r="C43" s="22">
        <f t="shared" si="1"/>
        <v>4</v>
      </c>
      <c r="D43" s="23">
        <f t="shared" si="2"/>
        <v>41</v>
      </c>
      <c r="E43" s="21">
        <f>SUMIFS(тарифы!G:G,тарифы!B:B,J43)</f>
        <v>6600</v>
      </c>
      <c r="F43" s="21"/>
      <c r="G43" s="12" t="str">
        <f>IFERROR(INDEX(Таблица1[#All],MATCH('загрузка табеля'!J43,тарифы!B:B,0),4),"")</f>
        <v>менеджер по сбыту 2 категории ((В-1)отдел непродовольственных товаров)</v>
      </c>
      <c r="H43" s="12" t="s">
        <v>17192</v>
      </c>
      <c r="I43" s="12" t="s">
        <v>15538</v>
      </c>
      <c r="J43" s="12" t="s">
        <v>250</v>
      </c>
      <c r="K43" s="12" t="s">
        <v>251</v>
      </c>
      <c r="L43" s="12">
        <v>11</v>
      </c>
      <c r="M43" s="12">
        <v>10</v>
      </c>
      <c r="N43" s="12">
        <v>11</v>
      </c>
      <c r="O43" s="12">
        <v>9</v>
      </c>
    </row>
    <row r="44" spans="1:38" x14ac:dyDescent="0.2">
      <c r="A44" s="12" t="str">
        <f>INDEX('рабочие дни  %ФОТ'!$F$3:$F$67,MATCH('загрузка табеля'!$H44,'рабочие дни  %ФОТ'!$H$3:$H$67,0),1)</f>
        <v>ХХХ YYY-1</v>
      </c>
      <c r="B44" s="21">
        <f t="shared" si="0"/>
        <v>1104.125</v>
      </c>
      <c r="C44" s="22">
        <f t="shared" si="1"/>
        <v>4</v>
      </c>
      <c r="D44" s="23">
        <f t="shared" si="2"/>
        <v>36.5</v>
      </c>
      <c r="E44" s="21">
        <f>SUMIFS(тарифы!G:G,тарифы!B:B,J44)</f>
        <v>30.25</v>
      </c>
      <c r="F44" s="21"/>
      <c r="G44" s="12" t="str">
        <f>IFERROR(INDEX(Таблица1[#All],MATCH('загрузка табеля'!J44,тарифы!B:B,0),4),"")</f>
        <v>бригадир продавцов непродовольственных товаров 2 категории ((В-1)отдел непродовольственных товаров)</v>
      </c>
      <c r="H44" s="12" t="s">
        <v>17192</v>
      </c>
      <c r="I44" s="12" t="s">
        <v>15538</v>
      </c>
      <c r="J44" s="12" t="s">
        <v>235</v>
      </c>
      <c r="K44" s="12" t="s">
        <v>236</v>
      </c>
      <c r="L44" s="12">
        <v>9</v>
      </c>
      <c r="M44" s="12">
        <v>9</v>
      </c>
      <c r="N44" s="12">
        <v>9.5</v>
      </c>
      <c r="O44" s="12">
        <v>9</v>
      </c>
    </row>
    <row r="45" spans="1:38" x14ac:dyDescent="0.2">
      <c r="A45" s="12" t="str">
        <f>INDEX('рабочие дни  %ФОТ'!$F$3:$F$67,MATCH('загрузка табеля'!$H45,'рабочие дни  %ФОТ'!$H$3:$H$67,0),1)</f>
        <v>ХХХ YYY-1</v>
      </c>
      <c r="B45" s="21">
        <f t="shared" si="0"/>
        <v>841.59</v>
      </c>
      <c r="C45" s="22">
        <f t="shared" si="1"/>
        <v>3</v>
      </c>
      <c r="D45" s="23">
        <f t="shared" si="2"/>
        <v>27</v>
      </c>
      <c r="E45" s="21">
        <f>SUMIFS(тарифы!G:G,тарифы!B:B,J45)</f>
        <v>31.17</v>
      </c>
      <c r="F45" s="21"/>
      <c r="G45" s="12" t="str">
        <f>IFERROR(INDEX(Таблица1[#All],MATCH('загрузка табеля'!J45,тарифы!B:B,0),4),"")</f>
        <v>бригадир продавцов продовольственных товаров 2 категории ((В-1)молочный отдел)</v>
      </c>
      <c r="H45" s="12" t="s">
        <v>17192</v>
      </c>
      <c r="I45" s="12" t="s">
        <v>15538</v>
      </c>
      <c r="J45" s="12" t="s">
        <v>59</v>
      </c>
      <c r="K45" s="12" t="s">
        <v>60</v>
      </c>
      <c r="L45" s="12">
        <v>9</v>
      </c>
      <c r="M45" s="12">
        <v>9</v>
      </c>
      <c r="N45" s="12">
        <v>9</v>
      </c>
    </row>
    <row r="46" spans="1:38" x14ac:dyDescent="0.2">
      <c r="A46" s="12" t="str">
        <f>INDEX('рабочие дни  %ФОТ'!$F$3:$F$67,MATCH('загрузка табеля'!$H46,'рабочие дни  %ФОТ'!$H$3:$H$67,0),1)</f>
        <v>ХХХ YYY-1</v>
      </c>
      <c r="B46" s="21">
        <f t="shared" si="0"/>
        <v>791.91</v>
      </c>
      <c r="C46" s="22">
        <f t="shared" si="1"/>
        <v>3</v>
      </c>
      <c r="D46" s="23">
        <f t="shared" si="2"/>
        <v>27</v>
      </c>
      <c r="E46" s="21">
        <f>SUMIFS(тарифы!G:G,тарифы!B:B,J46)</f>
        <v>29.33</v>
      </c>
      <c r="F46" s="21"/>
      <c r="G46" s="12" t="str">
        <f>IFERROR(INDEX(Таблица1[#All],MATCH('загрузка табеля'!J46,тарифы!B:B,0),4),"")</f>
        <v>продавец продовольственных товаров 1 категории ((В-11)отдел напитков)</v>
      </c>
      <c r="H46" s="12" t="s">
        <v>17192</v>
      </c>
      <c r="I46" s="12" t="s">
        <v>15538</v>
      </c>
      <c r="J46" s="12" t="s">
        <v>1043</v>
      </c>
      <c r="K46" s="12" t="s">
        <v>1044</v>
      </c>
      <c r="L46" s="12">
        <v>9</v>
      </c>
      <c r="M46" s="12">
        <v>9</v>
      </c>
      <c r="N46" s="12">
        <v>9</v>
      </c>
      <c r="O46" s="12">
        <v>0</v>
      </c>
    </row>
    <row r="47" spans="1:38" x14ac:dyDescent="0.2">
      <c r="A47" s="12" t="str">
        <f>INDEX('рабочие дни  %ФОТ'!$F$3:$F$67,MATCH('загрузка табеля'!$H47,'рабочие дни  %ФОТ'!$H$3:$H$67,0),1)</f>
        <v>ХХХ YYY-1</v>
      </c>
      <c r="B47" s="21">
        <f t="shared" si="0"/>
        <v>891.42857142857144</v>
      </c>
      <c r="C47" s="22">
        <f t="shared" si="1"/>
        <v>4</v>
      </c>
      <c r="D47" s="23">
        <f t="shared" si="2"/>
        <v>35</v>
      </c>
      <c r="E47" s="21">
        <f>SUMIFS(тарифы!G:G,тарифы!B:B,J47)</f>
        <v>4680</v>
      </c>
      <c r="F47" s="21"/>
      <c r="G47" s="12" t="str">
        <f>IFERROR(INDEX(Таблица1[#All],MATCH('загрузка табеля'!J47,тарифы!B:B,0),4),"")</f>
        <v>заведующий хозяйственной частью 1 категории ((В-1)хозяйственная часть)</v>
      </c>
      <c r="H47" s="12" t="s">
        <v>17192</v>
      </c>
      <c r="I47" s="12" t="s">
        <v>15539</v>
      </c>
      <c r="J47" s="12" t="s">
        <v>439</v>
      </c>
      <c r="K47" s="12" t="s">
        <v>440</v>
      </c>
      <c r="L47" s="12">
        <v>9</v>
      </c>
      <c r="M47" s="12">
        <v>8.5</v>
      </c>
      <c r="N47" s="12">
        <v>8.5</v>
      </c>
      <c r="O47" s="12">
        <v>9</v>
      </c>
    </row>
    <row r="48" spans="1:38" x14ac:dyDescent="0.2">
      <c r="A48" s="12" t="str">
        <f>INDEX('рабочие дни  %ФОТ'!$F$3:$F$67,MATCH('загрузка табеля'!$H48,'рабочие дни  %ФОТ'!$H$3:$H$67,0),1)</f>
        <v>ХХХ YYY-1</v>
      </c>
      <c r="B48" s="21">
        <f t="shared" si="0"/>
        <v>1035</v>
      </c>
      <c r="C48" s="22">
        <f t="shared" si="1"/>
        <v>3</v>
      </c>
      <c r="D48" s="23">
        <f t="shared" si="2"/>
        <v>34.5</v>
      </c>
      <c r="E48" s="21">
        <f>SUMIFS(тарифы!G:G,тарифы!B:B,J48)</f>
        <v>30</v>
      </c>
      <c r="F48" s="21"/>
      <c r="G48" s="12" t="str">
        <f>IFERROR(INDEX(Таблица1[#All],MATCH('загрузка табеля'!J48,тарифы!B:B,0),4),"")</f>
        <v>повар 4 разряда ((В-1)кулинарный цех)</v>
      </c>
      <c r="H48" s="12" t="s">
        <v>17192</v>
      </c>
      <c r="I48" s="12" t="s">
        <v>15540</v>
      </c>
      <c r="J48" s="12" t="s">
        <v>35</v>
      </c>
      <c r="K48" s="12" t="s">
        <v>36</v>
      </c>
      <c r="L48" s="12">
        <v>11.5</v>
      </c>
      <c r="M48" s="12">
        <v>11.5</v>
      </c>
      <c r="N48" s="12">
        <v>11.5</v>
      </c>
      <c r="O48" s="12">
        <v>0</v>
      </c>
    </row>
    <row r="49" spans="1:16" x14ac:dyDescent="0.2">
      <c r="A49" s="12" t="str">
        <f>INDEX('рабочие дни  %ФОТ'!$F$3:$F$67,MATCH('загрузка табеля'!$H49,'рабочие дни  %ФОТ'!$H$3:$H$67,0),1)</f>
        <v>ХХХ YYY-1</v>
      </c>
      <c r="B49" s="21">
        <f t="shared" si="0"/>
        <v>926.25</v>
      </c>
      <c r="C49" s="22">
        <f t="shared" si="1"/>
        <v>3</v>
      </c>
      <c r="D49" s="23">
        <f t="shared" si="2"/>
        <v>28.5</v>
      </c>
      <c r="E49" s="21">
        <f>SUMIFS(тарифы!G:G,тарифы!B:B,J49)</f>
        <v>32.5</v>
      </c>
      <c r="F49" s="21"/>
      <c r="G49" s="12" t="str">
        <f>IFERROR(INDEX(Таблица1[#All],MATCH('загрузка табеля'!J49,тарифы!B:B,0),4),"")</f>
        <v>повар 5 разряда ((В-1)кулинарный цех)</v>
      </c>
      <c r="H49" s="12" t="s">
        <v>17192</v>
      </c>
      <c r="I49" s="12" t="s">
        <v>15540</v>
      </c>
      <c r="J49" s="12" t="s">
        <v>44</v>
      </c>
      <c r="K49" s="12" t="s">
        <v>45</v>
      </c>
      <c r="L49" s="12">
        <v>11</v>
      </c>
      <c r="M49" s="12">
        <v>11</v>
      </c>
      <c r="N49" s="12">
        <v>6.5</v>
      </c>
    </row>
    <row r="50" spans="1:16" x14ac:dyDescent="0.2">
      <c r="A50" s="12" t="str">
        <f>INDEX('рабочие дни  %ФОТ'!$F$3:$F$67,MATCH('загрузка табеля'!$H50,'рабочие дни  %ФОТ'!$H$3:$H$67,0),1)</f>
        <v>ХХХ YYY-1</v>
      </c>
      <c r="B50" s="21">
        <f t="shared" si="0"/>
        <v>887.5</v>
      </c>
      <c r="C50" s="22">
        <f t="shared" si="1"/>
        <v>3</v>
      </c>
      <c r="D50" s="23">
        <f t="shared" si="2"/>
        <v>35.5</v>
      </c>
      <c r="E50" s="21">
        <f>SUMIFS(тарифы!G:G,тарифы!B:B,J50)</f>
        <v>25</v>
      </c>
      <c r="F50" s="21"/>
      <c r="G50" s="12" t="str">
        <f>IFERROR(INDEX(Таблица1[#All],MATCH('загрузка табеля'!J50,тарифы!B:B,0),4),"")</f>
        <v>продавец продовольственных товаров ((В-1)кулинарный цех)</v>
      </c>
      <c r="H50" s="12" t="s">
        <v>17192</v>
      </c>
      <c r="I50" s="12" t="s">
        <v>15540</v>
      </c>
      <c r="J50" s="12" t="s">
        <v>25</v>
      </c>
      <c r="K50" s="12" t="s">
        <v>26</v>
      </c>
      <c r="L50" s="12">
        <v>11.5</v>
      </c>
      <c r="M50" s="12">
        <v>12</v>
      </c>
      <c r="N50" s="12">
        <v>12</v>
      </c>
    </row>
    <row r="51" spans="1:16" x14ac:dyDescent="0.2">
      <c r="A51" s="12" t="str">
        <f>INDEX('рабочие дни  %ФОТ'!$F$3:$F$67,MATCH('загрузка табеля'!$H51,'рабочие дни  %ФОТ'!$H$3:$H$67,0),1)</f>
        <v>ХХХ YYY-1</v>
      </c>
      <c r="B51" s="21">
        <f t="shared" si="0"/>
        <v>1460.16</v>
      </c>
      <c r="C51" s="22">
        <f t="shared" si="1"/>
        <v>3</v>
      </c>
      <c r="D51" s="23">
        <f t="shared" si="2"/>
        <v>36</v>
      </c>
      <c r="E51" s="21">
        <f>SUMIFS(тарифы!G:G,тарифы!B:B,J51)</f>
        <v>40.56</v>
      </c>
      <c r="F51" s="21"/>
      <c r="G51" s="12" t="str">
        <f>IFERROR(INDEX(Таблица1[#All],MATCH('загрузка табеля'!J51,тарифы!B:B,0),4),"")</f>
        <v>бригадир производственной бригады* ((В-1)кулинарный цех)</v>
      </c>
      <c r="H51" s="12" t="s">
        <v>17192</v>
      </c>
      <c r="I51" s="12" t="s">
        <v>15540</v>
      </c>
      <c r="J51" s="12" t="s">
        <v>14</v>
      </c>
      <c r="K51" s="12" t="s">
        <v>15</v>
      </c>
      <c r="L51" s="12">
        <v>12.5</v>
      </c>
      <c r="M51" s="12">
        <v>12</v>
      </c>
      <c r="N51" s="12">
        <v>11.5</v>
      </c>
      <c r="O51" s="12">
        <v>0</v>
      </c>
    </row>
    <row r="52" spans="1:16" x14ac:dyDescent="0.2">
      <c r="A52" s="12" t="str">
        <f>INDEX('рабочие дни  %ФОТ'!$F$3:$F$67,MATCH('загрузка табеля'!$H52,'рабочие дни  %ФОТ'!$H$3:$H$67,0),1)</f>
        <v>ХХХ YYY-1</v>
      </c>
      <c r="B52" s="21">
        <f t="shared" si="0"/>
        <v>1804.92</v>
      </c>
      <c r="C52" s="22">
        <f t="shared" si="1"/>
        <v>4</v>
      </c>
      <c r="D52" s="23">
        <f t="shared" si="2"/>
        <v>44.5</v>
      </c>
      <c r="E52" s="21">
        <f>SUMIFS(тарифы!G:G,тарифы!B:B,J52)</f>
        <v>40.56</v>
      </c>
      <c r="F52" s="21"/>
      <c r="G52" s="12" t="str">
        <f>IFERROR(INDEX(Таблица1[#All],MATCH('загрузка табеля'!J52,тарифы!B:B,0),4),"")</f>
        <v>бригадир производственной бригады* ((В-1)кулинарный цех)</v>
      </c>
      <c r="H52" s="12" t="s">
        <v>17192</v>
      </c>
      <c r="I52" s="12" t="s">
        <v>15540</v>
      </c>
      <c r="J52" s="12" t="s">
        <v>38</v>
      </c>
      <c r="K52" s="12" t="s">
        <v>39</v>
      </c>
      <c r="L52" s="12">
        <v>11</v>
      </c>
      <c r="M52" s="12">
        <v>11</v>
      </c>
      <c r="N52" s="12">
        <v>11</v>
      </c>
      <c r="O52" s="12">
        <v>11.5</v>
      </c>
    </row>
    <row r="53" spans="1:16" x14ac:dyDescent="0.2">
      <c r="A53" s="12" t="str">
        <f>INDEX('рабочие дни  %ФОТ'!$F$3:$F$67,MATCH('загрузка табеля'!$H53,'рабочие дни  %ФОТ'!$H$3:$H$67,0),1)</f>
        <v>ХХХ YYY-1</v>
      </c>
      <c r="B53" s="21">
        <f t="shared" si="0"/>
        <v>735</v>
      </c>
      <c r="C53" s="22">
        <f t="shared" si="1"/>
        <v>2</v>
      </c>
      <c r="D53" s="23">
        <f t="shared" si="2"/>
        <v>24.5</v>
      </c>
      <c r="E53" s="21">
        <f>SUMIFS(тарифы!G:G,тарифы!B:B,J53)</f>
        <v>30</v>
      </c>
      <c r="F53" s="21"/>
      <c r="G53" s="12" t="str">
        <f>IFERROR(INDEX(Таблица1[#All],MATCH('загрузка табеля'!J53,тарифы!B:B,0),4),"")</f>
        <v>продавец продовольственных товаров 1 категории ((В-1)кулинарный цех)</v>
      </c>
      <c r="H53" s="12" t="s">
        <v>17192</v>
      </c>
      <c r="I53" s="12" t="s">
        <v>15540</v>
      </c>
      <c r="J53" s="12" t="s">
        <v>29</v>
      </c>
      <c r="K53" s="12" t="s">
        <v>30</v>
      </c>
      <c r="L53" s="12">
        <v>12</v>
      </c>
      <c r="M53" s="12">
        <v>12.5</v>
      </c>
    </row>
    <row r="54" spans="1:16" x14ac:dyDescent="0.2">
      <c r="A54" s="12" t="str">
        <f>INDEX('рабочие дни  %ФОТ'!$F$3:$F$67,MATCH('загрузка табеля'!$H54,'рабочие дни  %ФОТ'!$H$3:$H$67,0),1)</f>
        <v>ХХХ YYY-1</v>
      </c>
      <c r="B54" s="21">
        <f t="shared" si="0"/>
        <v>1365</v>
      </c>
      <c r="C54" s="22">
        <f t="shared" si="1"/>
        <v>4</v>
      </c>
      <c r="D54" s="23">
        <f t="shared" si="2"/>
        <v>42</v>
      </c>
      <c r="E54" s="21">
        <f>SUMIFS(тарифы!G:G,тарифы!B:B,J54)</f>
        <v>32.5</v>
      </c>
      <c r="F54" s="21"/>
      <c r="G54" s="12" t="str">
        <f>IFERROR(INDEX(Таблица1[#All],MATCH('загрузка табеля'!J54,тарифы!B:B,0),4),"")</f>
        <v>повар 5 разряда ((В-1)кулинарный цех)</v>
      </c>
      <c r="H54" s="12" t="s">
        <v>17192</v>
      </c>
      <c r="I54" s="12" t="s">
        <v>15540</v>
      </c>
      <c r="J54" s="12" t="s">
        <v>7</v>
      </c>
      <c r="K54" s="12" t="s">
        <v>8</v>
      </c>
      <c r="L54" s="12">
        <v>11</v>
      </c>
      <c r="M54" s="12">
        <v>9</v>
      </c>
      <c r="N54" s="12">
        <v>11</v>
      </c>
      <c r="O54" s="12">
        <v>11</v>
      </c>
    </row>
    <row r="55" spans="1:16" x14ac:dyDescent="0.2">
      <c r="A55" s="12" t="str">
        <f>INDEX('рабочие дни  %ФОТ'!$F$3:$F$67,MATCH('загрузка табеля'!$H55,'рабочие дни  %ФОТ'!$H$3:$H$67,0),1)</f>
        <v>ХХХ YYY-1</v>
      </c>
      <c r="B55" s="21">
        <f t="shared" si="0"/>
        <v>645</v>
      </c>
      <c r="C55" s="22">
        <f t="shared" si="1"/>
        <v>2</v>
      </c>
      <c r="D55" s="23">
        <f t="shared" si="2"/>
        <v>21.5</v>
      </c>
      <c r="E55" s="21">
        <f>SUMIFS(тарифы!G:G,тарифы!B:B,J55)</f>
        <v>30</v>
      </c>
      <c r="F55" s="21"/>
      <c r="G55" s="12" t="str">
        <f>IFERROR(INDEX(Таблица1[#All],MATCH('загрузка табеля'!J55,тарифы!B:B,0),4),"")</f>
        <v>повар 4 разряда ((В-1)кулинарный цех)</v>
      </c>
      <c r="H55" s="12" t="s">
        <v>17192</v>
      </c>
      <c r="I55" s="12" t="s">
        <v>15540</v>
      </c>
      <c r="J55" s="12" t="s">
        <v>41</v>
      </c>
      <c r="K55" s="12" t="s">
        <v>42</v>
      </c>
      <c r="L55" s="12">
        <v>11</v>
      </c>
      <c r="M55" s="12">
        <v>10.5</v>
      </c>
      <c r="N55" s="12">
        <v>0</v>
      </c>
    </row>
    <row r="56" spans="1:16" x14ac:dyDescent="0.2">
      <c r="A56" s="12" t="str">
        <f>INDEX('рабочие дни  %ФОТ'!$F$3:$F$67,MATCH('загрузка табеля'!$H56,'рабочие дни  %ФОТ'!$H$3:$H$67,0),1)</f>
        <v>ХХХ YYY-1</v>
      </c>
      <c r="B56" s="21">
        <f t="shared" si="0"/>
        <v>1428.5714285714287</v>
      </c>
      <c r="C56" s="22">
        <f t="shared" si="1"/>
        <v>4</v>
      </c>
      <c r="D56" s="23">
        <f t="shared" si="2"/>
        <v>47.5</v>
      </c>
      <c r="E56" s="21">
        <f>SUMIFS(тарифы!G:G,тарифы!B:B,J56)</f>
        <v>7500</v>
      </c>
      <c r="F56" s="21"/>
      <c r="G56" s="12" t="str">
        <f>IFERROR(INDEX(Таблица1[#All],MATCH('загрузка табеля'!J56,тарифы!B:B,0),4),"")</f>
        <v>заместитель управляющего магазином по производству 5 категории ((В-1)кулинарный цех)</v>
      </c>
      <c r="H56" s="12" t="s">
        <v>17192</v>
      </c>
      <c r="I56" s="12" t="s">
        <v>15540</v>
      </c>
      <c r="J56" s="12" t="s">
        <v>18</v>
      </c>
      <c r="K56" s="12" t="s">
        <v>19</v>
      </c>
      <c r="L56" s="12">
        <v>12.5</v>
      </c>
      <c r="M56" s="12">
        <v>13</v>
      </c>
      <c r="N56" s="12">
        <v>10.5</v>
      </c>
      <c r="O56" s="12">
        <v>11.5</v>
      </c>
    </row>
    <row r="57" spans="1:16" x14ac:dyDescent="0.2">
      <c r="A57" s="12" t="str">
        <f>INDEX('рабочие дни  %ФОТ'!$F$3:$F$67,MATCH('загрузка табеля'!$H57,'рабочие дни  %ФОТ'!$H$3:$H$67,0),1)</f>
        <v>ХХХ YYY-1</v>
      </c>
      <c r="B57" s="21">
        <f t="shared" si="0"/>
        <v>617.5</v>
      </c>
      <c r="C57" s="22">
        <f t="shared" si="1"/>
        <v>2</v>
      </c>
      <c r="D57" s="23">
        <f t="shared" si="2"/>
        <v>19</v>
      </c>
      <c r="E57" s="21">
        <f>SUMIFS(тарифы!G:G,тарифы!B:B,J57)</f>
        <v>32.5</v>
      </c>
      <c r="F57" s="21"/>
      <c r="G57" s="12" t="str">
        <f>IFERROR(INDEX(Таблица1[#All],MATCH('загрузка табеля'!J57,тарифы!B:B,0),4),"")</f>
        <v>повар 5 разряда ((В-1)кулинарный цех)</v>
      </c>
      <c r="H57" s="12" t="s">
        <v>17192</v>
      </c>
      <c r="I57" s="12" t="s">
        <v>15540</v>
      </c>
      <c r="J57" s="12" t="s">
        <v>32</v>
      </c>
      <c r="K57" s="12" t="s">
        <v>33</v>
      </c>
      <c r="L57" s="12">
        <v>9.5</v>
      </c>
      <c r="M57" s="12">
        <v>9.5</v>
      </c>
    </row>
    <row r="58" spans="1:16" x14ac:dyDescent="0.2">
      <c r="A58" s="12" t="str">
        <f>INDEX('рабочие дни  %ФОТ'!$F$3:$F$67,MATCH('загрузка табеля'!$H58,'рабочие дни  %ФОТ'!$H$3:$H$67,0),1)</f>
        <v>ХХХ YYY-1</v>
      </c>
      <c r="B58" s="21">
        <f t="shared" si="0"/>
        <v>1478.75</v>
      </c>
      <c r="C58" s="22">
        <f t="shared" si="1"/>
        <v>4</v>
      </c>
      <c r="D58" s="23">
        <f t="shared" si="2"/>
        <v>45.5</v>
      </c>
      <c r="E58" s="21">
        <f>SUMIFS(тарифы!G:G,тарифы!B:B,J58)</f>
        <v>32.5</v>
      </c>
      <c r="F58" s="21"/>
      <c r="G58" s="12" t="str">
        <f>IFERROR(INDEX(Таблица1[#All],MATCH('загрузка табеля'!J58,тарифы!B:B,0),4),"")</f>
        <v>повар 5 разряда ((В-1)кулинарный цех)</v>
      </c>
      <c r="H58" s="12" t="s">
        <v>17192</v>
      </c>
      <c r="I58" s="12" t="s">
        <v>15540</v>
      </c>
      <c r="J58" s="12" t="s">
        <v>11</v>
      </c>
      <c r="K58" s="12" t="s">
        <v>12</v>
      </c>
      <c r="L58" s="12">
        <v>12.5</v>
      </c>
      <c r="M58" s="12">
        <v>11</v>
      </c>
      <c r="N58" s="12">
        <v>11</v>
      </c>
      <c r="O58" s="12">
        <v>11</v>
      </c>
    </row>
    <row r="59" spans="1:16" x14ac:dyDescent="0.2">
      <c r="A59" s="12" t="str">
        <f>INDEX('рабочие дни  %ФОТ'!$F$3:$F$67,MATCH('загрузка табеля'!$H59,'рабочие дни  %ФОТ'!$H$3:$H$67,0),1)</f>
        <v>ХХХ YYY-1</v>
      </c>
      <c r="B59" s="21">
        <f t="shared" si="0"/>
        <v>1175</v>
      </c>
      <c r="C59" s="22">
        <f t="shared" si="1"/>
        <v>4</v>
      </c>
      <c r="D59" s="23">
        <f t="shared" si="2"/>
        <v>47</v>
      </c>
      <c r="E59" s="21">
        <f>SUMIFS(тарифы!G:G,тарифы!B:B,J59)</f>
        <v>25</v>
      </c>
      <c r="F59" s="21"/>
      <c r="G59" s="12" t="str">
        <f>IFERROR(INDEX(Таблица1[#All],MATCH('загрузка табеля'!J59,тарифы!B:B,0),4),"")</f>
        <v>продавец продовольственных товаров 3 категории ((В-1)кулинарный цех)</v>
      </c>
      <c r="H59" s="12" t="s">
        <v>17192</v>
      </c>
      <c r="I59" s="12" t="s">
        <v>15540</v>
      </c>
      <c r="J59" s="12" t="s">
        <v>52</v>
      </c>
      <c r="K59" s="12" t="s">
        <v>53</v>
      </c>
      <c r="L59" s="12">
        <v>12</v>
      </c>
      <c r="M59" s="12">
        <v>12</v>
      </c>
      <c r="N59" s="12">
        <v>11.5</v>
      </c>
      <c r="O59" s="12">
        <v>11.5</v>
      </c>
      <c r="P59" s="12">
        <v>0</v>
      </c>
    </row>
    <row r="60" spans="1:16" x14ac:dyDescent="0.2">
      <c r="A60" s="12" t="str">
        <f>INDEX('рабочие дни  %ФОТ'!$F$3:$F$67,MATCH('загрузка табеля'!$H60,'рабочие дни  %ФОТ'!$H$3:$H$67,0),1)</f>
        <v>ХХХ YYY-1</v>
      </c>
      <c r="B60" s="21">
        <f t="shared" si="0"/>
        <v>900</v>
      </c>
      <c r="C60" s="22">
        <f t="shared" si="1"/>
        <v>4</v>
      </c>
      <c r="D60" s="23">
        <f t="shared" si="2"/>
        <v>30</v>
      </c>
      <c r="E60" s="21">
        <f>SUMIFS(тарифы!G:G,тарифы!B:B,J60)</f>
        <v>30</v>
      </c>
      <c r="F60" s="21"/>
      <c r="G60" s="12" t="str">
        <f>IFERROR(INDEX(Таблица1[#All],MATCH('загрузка табеля'!J60,тарифы!B:B,0),4),"")</f>
        <v>повар 4 разряда ((В-1)кулинарный цех)</v>
      </c>
      <c r="H60" s="12" t="s">
        <v>17192</v>
      </c>
      <c r="I60" s="12" t="s">
        <v>15540</v>
      </c>
      <c r="J60" s="12" t="s">
        <v>47</v>
      </c>
      <c r="K60" s="12" t="s">
        <v>48</v>
      </c>
      <c r="L60" s="12">
        <v>6.5</v>
      </c>
      <c r="M60" s="12">
        <v>7</v>
      </c>
      <c r="N60" s="12">
        <v>9</v>
      </c>
      <c r="O60" s="12">
        <v>7.5</v>
      </c>
      <c r="P60" s="12">
        <v>0</v>
      </c>
    </row>
    <row r="61" spans="1:16" x14ac:dyDescent="0.2">
      <c r="A61" s="12" t="str">
        <f>INDEX('рабочие дни  %ФОТ'!$F$3:$F$67,MATCH('загрузка табеля'!$H61,'рабочие дни  %ФОТ'!$H$3:$H$67,0),1)</f>
        <v>ХХХ YYY-1</v>
      </c>
      <c r="B61" s="21">
        <f t="shared" si="0"/>
        <v>1088.8</v>
      </c>
      <c r="C61" s="22">
        <f t="shared" si="1"/>
        <v>4</v>
      </c>
      <c r="D61" s="23">
        <f t="shared" si="2"/>
        <v>40</v>
      </c>
      <c r="E61" s="21">
        <f>SUMIFS(тарифы!G:G,тарифы!B:B,J61)</f>
        <v>27.22</v>
      </c>
      <c r="F61" s="21"/>
      <c r="G61" s="12" t="str">
        <f>IFERROR(INDEX(Таблица1[#All],MATCH('загрузка табеля'!J61,тарифы!B:B,0),4),"")</f>
        <v>повар 3 разряда ((В-1)кулинарный цех)</v>
      </c>
      <c r="H61" s="12" t="s">
        <v>17192</v>
      </c>
      <c r="I61" s="12" t="s">
        <v>15540</v>
      </c>
      <c r="J61" s="12" t="s">
        <v>12865</v>
      </c>
      <c r="K61" s="12" t="s">
        <v>11308</v>
      </c>
      <c r="L61" s="12">
        <v>11</v>
      </c>
      <c r="M61" s="12">
        <v>6.5</v>
      </c>
      <c r="N61" s="12">
        <v>11.5</v>
      </c>
      <c r="O61" s="12">
        <v>11</v>
      </c>
    </row>
    <row r="62" spans="1:16" x14ac:dyDescent="0.2">
      <c r="A62" s="12" t="str">
        <f>INDEX('рабочие дни  %ФОТ'!$F$3:$F$67,MATCH('загрузка табеля'!$H62,'рабочие дни  %ФОТ'!$H$3:$H$67,0),1)</f>
        <v>ХХХ YYY-1</v>
      </c>
      <c r="B62" s="21">
        <f t="shared" si="0"/>
        <v>870</v>
      </c>
      <c r="C62" s="22">
        <f t="shared" si="1"/>
        <v>3</v>
      </c>
      <c r="D62" s="23">
        <f t="shared" si="2"/>
        <v>29</v>
      </c>
      <c r="E62" s="21">
        <f>SUMIFS(тарифы!G:G,тарифы!B:B,J62)</f>
        <v>30</v>
      </c>
      <c r="F62" s="21"/>
      <c r="G62" s="12" t="str">
        <f>IFERROR(INDEX(Таблица1[#All],MATCH('загрузка табеля'!J62,тарифы!B:B,0),4),"")</f>
        <v>повар 4 разряда ((В-1)кулинарный цех)</v>
      </c>
      <c r="H62" s="12" t="s">
        <v>17192</v>
      </c>
      <c r="I62" s="12" t="s">
        <v>15540</v>
      </c>
      <c r="J62" s="12" t="s">
        <v>13718</v>
      </c>
      <c r="K62" s="12" t="s">
        <v>13717</v>
      </c>
      <c r="L62" s="12">
        <v>6</v>
      </c>
      <c r="M62" s="12">
        <v>11.5</v>
      </c>
      <c r="N62" s="12">
        <v>11.5</v>
      </c>
    </row>
    <row r="63" spans="1:16" x14ac:dyDescent="0.2">
      <c r="A63" s="12" t="str">
        <f>INDEX('рабочие дни  %ФОТ'!$F$3:$F$67,MATCH('загрузка табеля'!$H63,'рабочие дни  %ФОТ'!$H$3:$H$67,0),1)</f>
        <v>ХХХ YYY-1</v>
      </c>
      <c r="B63" s="21">
        <f t="shared" si="0"/>
        <v>0</v>
      </c>
      <c r="C63" s="22">
        <f t="shared" si="1"/>
        <v>2</v>
      </c>
      <c r="D63" s="23">
        <f t="shared" si="2"/>
        <v>22</v>
      </c>
      <c r="E63" s="21">
        <f>SUMIFS(тарифы!G:G,тарифы!B:B,J63)</f>
        <v>0</v>
      </c>
      <c r="F63" s="21"/>
      <c r="G63" s="12" t="str">
        <f>IFERROR(INDEX(Таблица1[#All],MATCH('загрузка табеля'!J63,тарифы!B:B,0),4),"")</f>
        <v/>
      </c>
      <c r="H63" s="12" t="s">
        <v>17192</v>
      </c>
      <c r="I63" s="12" t="s">
        <v>15540</v>
      </c>
      <c r="J63" s="12" t="s">
        <v>15541</v>
      </c>
      <c r="K63" s="12" t="s">
        <v>15542</v>
      </c>
      <c r="L63" s="12">
        <v>11</v>
      </c>
      <c r="M63" s="12">
        <v>11</v>
      </c>
      <c r="N63" s="12">
        <v>0</v>
      </c>
    </row>
    <row r="64" spans="1:16" x14ac:dyDescent="0.2">
      <c r="A64" s="12" t="str">
        <f>INDEX('рабочие дни  %ФОТ'!$F$3:$F$67,MATCH('загрузка табеля'!$H64,'рабочие дни  %ФОТ'!$H$3:$H$67,0),1)</f>
        <v>ХХХ YYY-1</v>
      </c>
      <c r="B64" s="21">
        <f t="shared" si="0"/>
        <v>1257.1428571428571</v>
      </c>
      <c r="C64" s="22">
        <f t="shared" si="1"/>
        <v>4</v>
      </c>
      <c r="D64" s="23">
        <f t="shared" si="2"/>
        <v>36.5</v>
      </c>
      <c r="E64" s="21">
        <f>SUMIFS(тарифы!G:G,тарифы!B:B,J64)</f>
        <v>6600</v>
      </c>
      <c r="F64" s="21"/>
      <c r="G64" s="12" t="str">
        <f>IFERROR(INDEX(Таблица1[#All],MATCH('загрузка табеля'!J64,тарифы!B:B,0),4),"")</f>
        <v>менеджер по сбыту 2 категории ((В-1)молочный отдел)</v>
      </c>
      <c r="H64" s="12" t="s">
        <v>17192</v>
      </c>
      <c r="I64" s="12" t="s">
        <v>15543</v>
      </c>
      <c r="J64" s="12" t="s">
        <v>76</v>
      </c>
      <c r="K64" s="12" t="s">
        <v>77</v>
      </c>
      <c r="L64" s="12">
        <v>9</v>
      </c>
      <c r="M64" s="12">
        <v>7.5</v>
      </c>
      <c r="N64" s="12">
        <v>9</v>
      </c>
      <c r="O64" s="12">
        <v>11</v>
      </c>
    </row>
    <row r="65" spans="1:17" x14ac:dyDescent="0.2">
      <c r="A65" s="12" t="str">
        <f>INDEX('рабочие дни  %ФОТ'!$F$3:$F$67,MATCH('загрузка табеля'!$H65,'рабочие дни  %ФОТ'!$H$3:$H$67,0),1)</f>
        <v>ХХХ YYY-1</v>
      </c>
      <c r="B65" s="21">
        <f t="shared" si="0"/>
        <v>1086.25</v>
      </c>
      <c r="C65" s="22">
        <f t="shared" si="1"/>
        <v>4</v>
      </c>
      <c r="D65" s="23">
        <f t="shared" si="2"/>
        <v>39.5</v>
      </c>
      <c r="E65" s="21">
        <f>SUMIFS(тарифы!G:G,тарифы!B:B,J65)</f>
        <v>27.5</v>
      </c>
      <c r="F65" s="21"/>
      <c r="G65" s="12" t="str">
        <f>IFERROR(INDEX(Таблица1[#All],MATCH('загрузка табеля'!J65,тарифы!B:B,0),4),"")</f>
        <v>продавец продовольственных товаров 2 категории ((В-1)молочный отдел)</v>
      </c>
      <c r="H65" s="12" t="s">
        <v>17192</v>
      </c>
      <c r="I65" s="12" t="s">
        <v>15543</v>
      </c>
      <c r="J65" s="12" t="s">
        <v>73</v>
      </c>
      <c r="K65" s="12" t="s">
        <v>74</v>
      </c>
      <c r="L65" s="12">
        <v>10</v>
      </c>
      <c r="M65" s="12">
        <v>9.5</v>
      </c>
      <c r="N65" s="12">
        <v>10</v>
      </c>
      <c r="O65" s="12">
        <v>10</v>
      </c>
    </row>
    <row r="66" spans="1:17" x14ac:dyDescent="0.2">
      <c r="A66" s="12" t="str">
        <f>INDEX('рабочие дни  %ФОТ'!$F$3:$F$67,MATCH('загрузка табеля'!$H66,'рабочие дни  %ФОТ'!$H$3:$H$67,0),1)</f>
        <v>ХХХ YYY-1</v>
      </c>
      <c r="B66" s="21">
        <f t="shared" si="0"/>
        <v>1250</v>
      </c>
      <c r="C66" s="22">
        <f t="shared" si="1"/>
        <v>5</v>
      </c>
      <c r="D66" s="23">
        <f t="shared" si="2"/>
        <v>50</v>
      </c>
      <c r="E66" s="21">
        <f>SUMIFS(тарифы!G:G,тарифы!B:B,J66)</f>
        <v>25</v>
      </c>
      <c r="F66" s="21"/>
      <c r="G66" s="12" t="str">
        <f>IFERROR(INDEX(Таблица1[#All],MATCH('загрузка табеля'!J66,тарифы!B:B,0),4),"")</f>
        <v>продавец продовольственных товаров 3 категории ((В-1)молочный отдел)</v>
      </c>
      <c r="H66" s="12" t="s">
        <v>17192</v>
      </c>
      <c r="I66" s="12" t="s">
        <v>15543</v>
      </c>
      <c r="J66" s="12" t="s">
        <v>13704</v>
      </c>
      <c r="K66" s="12" t="s">
        <v>13703</v>
      </c>
      <c r="L66" s="12">
        <v>10</v>
      </c>
      <c r="M66" s="12">
        <v>10</v>
      </c>
      <c r="N66" s="12">
        <v>10</v>
      </c>
      <c r="O66" s="12">
        <v>10</v>
      </c>
      <c r="P66" s="12">
        <v>10</v>
      </c>
    </row>
    <row r="67" spans="1:17" x14ac:dyDescent="0.2">
      <c r="A67" s="12" t="str">
        <f>INDEX('рабочие дни  %ФОТ'!$F$3:$F$67,MATCH('загрузка табеля'!$H67,'рабочие дни  %ФОТ'!$H$3:$H$67,0),1)</f>
        <v>ХХХ YYY-1</v>
      </c>
      <c r="B67" s="21">
        <f t="shared" si="0"/>
        <v>700</v>
      </c>
      <c r="C67" s="22">
        <f t="shared" si="1"/>
        <v>3</v>
      </c>
      <c r="D67" s="23">
        <f t="shared" si="2"/>
        <v>28</v>
      </c>
      <c r="E67" s="21">
        <f>SUMIFS(тарифы!G:G,тарифы!B:B,J67)</f>
        <v>25</v>
      </c>
      <c r="F67" s="21"/>
      <c r="G67" s="12" t="str">
        <f>IFERROR(INDEX(Таблица1[#All],MATCH('загрузка табеля'!J67,тарифы!B:B,0),4),"")</f>
        <v>продавец продовольственных товаров 3 категории ((В-1)молочный отдел)</v>
      </c>
      <c r="H67" s="12" t="s">
        <v>17192</v>
      </c>
      <c r="I67" s="12" t="s">
        <v>15543</v>
      </c>
      <c r="J67" s="12" t="s">
        <v>13714</v>
      </c>
      <c r="K67" s="12" t="s">
        <v>13713</v>
      </c>
      <c r="L67" s="12">
        <v>9</v>
      </c>
      <c r="M67" s="12">
        <v>9.5</v>
      </c>
      <c r="N67" s="12">
        <v>9.5</v>
      </c>
      <c r="O67" s="12">
        <v>0</v>
      </c>
    </row>
    <row r="68" spans="1:17" x14ac:dyDescent="0.2">
      <c r="A68" s="12" t="str">
        <f>INDEX('рабочие дни  %ФОТ'!$F$3:$F$67,MATCH('загрузка табеля'!$H68,'рабочие дни  %ФОТ'!$H$3:$H$67,0),1)</f>
        <v>ХХХ YYY-1</v>
      </c>
      <c r="B68" s="21">
        <f t="shared" si="0"/>
        <v>0</v>
      </c>
      <c r="C68" s="22">
        <f t="shared" si="1"/>
        <v>4</v>
      </c>
      <c r="D68" s="23">
        <f t="shared" si="2"/>
        <v>40</v>
      </c>
      <c r="E68" s="21">
        <f>SUMIFS(тарифы!G:G,тарифы!B:B,J68)</f>
        <v>0</v>
      </c>
      <c r="F68" s="21"/>
      <c r="G68" s="12" t="str">
        <f>IFERROR(INDEX(Таблица1[#All],MATCH('загрузка табеля'!J68,тарифы!B:B,0),4),"")</f>
        <v/>
      </c>
      <c r="H68" s="12" t="s">
        <v>17192</v>
      </c>
      <c r="I68" s="12" t="s">
        <v>15543</v>
      </c>
      <c r="J68" s="12" t="s">
        <v>15544</v>
      </c>
      <c r="K68" s="12" t="s">
        <v>15545</v>
      </c>
      <c r="L68" s="12">
        <v>10</v>
      </c>
      <c r="M68" s="12">
        <v>10</v>
      </c>
      <c r="N68" s="12">
        <v>10</v>
      </c>
      <c r="O68" s="12">
        <v>10</v>
      </c>
      <c r="P68" s="12">
        <v>0</v>
      </c>
    </row>
    <row r="69" spans="1:17" x14ac:dyDescent="0.2">
      <c r="A69" s="12" t="str">
        <f>INDEX('рабочие дни  %ФОТ'!$F$3:$F$67,MATCH('загрузка табеля'!$H69,'рабочие дни  %ФОТ'!$H$3:$H$67,0),1)</f>
        <v>ХХХ YYY-1</v>
      </c>
      <c r="B69" s="21">
        <f t="shared" si="0"/>
        <v>600</v>
      </c>
      <c r="C69" s="22">
        <f t="shared" si="1"/>
        <v>2</v>
      </c>
      <c r="D69" s="23">
        <f t="shared" si="2"/>
        <v>20</v>
      </c>
      <c r="E69" s="21">
        <f>SUMIFS(тарифы!G:G,тарифы!B:B,J69)</f>
        <v>30</v>
      </c>
      <c r="F69" s="21"/>
      <c r="G69" s="12" t="str">
        <f>IFERROR(INDEX(Таблица1[#All],MATCH('загрузка табеля'!J69,тарифы!B:B,0),4),"")</f>
        <v>продавец продовольственных товаров 1 категории ((В-1)овощной отдел)</v>
      </c>
      <c r="H69" s="12" t="s">
        <v>17192</v>
      </c>
      <c r="I69" s="12" t="s">
        <v>15546</v>
      </c>
      <c r="J69" s="12" t="s">
        <v>80</v>
      </c>
      <c r="K69" s="12" t="s">
        <v>81</v>
      </c>
      <c r="L69" s="12">
        <v>10</v>
      </c>
      <c r="M69" s="12">
        <v>10</v>
      </c>
      <c r="N69" s="12">
        <v>0</v>
      </c>
    </row>
    <row r="70" spans="1:17" x14ac:dyDescent="0.2">
      <c r="A70" s="12" t="str">
        <f>INDEX('рабочие дни  %ФОТ'!$F$3:$F$67,MATCH('загрузка табеля'!$H70,'рабочие дни  %ФОТ'!$H$3:$H$67,0),1)</f>
        <v>ХХХ YYY-1</v>
      </c>
      <c r="B70" s="21">
        <f t="shared" ref="B70:B133" si="3">IF(AND(F70&lt;50,F70&gt;0),F70*D70,IF(F70&gt;50,F70/$C$1*C70,IF(AND(E70&lt;50,E70&gt;0),E70*D70,E70/$C$1*C70)))</f>
        <v>600</v>
      </c>
      <c r="C70" s="22">
        <f t="shared" si="1"/>
        <v>2</v>
      </c>
      <c r="D70" s="23">
        <f t="shared" si="2"/>
        <v>20</v>
      </c>
      <c r="E70" s="21">
        <f>SUMIFS(тарифы!G:G,тарифы!B:B,J70)</f>
        <v>30</v>
      </c>
      <c r="F70" s="21"/>
      <c r="G70" s="12" t="str">
        <f>IFERROR(INDEX(Таблица1[#All],MATCH('загрузка табеля'!J70,тарифы!B:B,0),4),"")</f>
        <v>продавец продовольственных товаров 1 категории ((В-1)овощной отдел)</v>
      </c>
      <c r="H70" s="12" t="s">
        <v>17192</v>
      </c>
      <c r="I70" s="12" t="s">
        <v>15546</v>
      </c>
      <c r="J70" s="12" t="s">
        <v>103</v>
      </c>
      <c r="K70" s="12" t="s">
        <v>104</v>
      </c>
      <c r="L70" s="12">
        <v>10</v>
      </c>
      <c r="M70" s="12">
        <v>10</v>
      </c>
      <c r="N70" s="12">
        <v>0</v>
      </c>
    </row>
    <row r="71" spans="1:17" x14ac:dyDescent="0.2">
      <c r="A71" s="12" t="str">
        <f>INDEX('рабочие дни  %ФОТ'!$F$3:$F$67,MATCH('загрузка табеля'!$H71,'рабочие дни  %ФОТ'!$H$3:$H$67,0),1)</f>
        <v>ХХХ YYY-1</v>
      </c>
      <c r="B71" s="21">
        <f t="shared" si="3"/>
        <v>1751</v>
      </c>
      <c r="C71" s="22">
        <f t="shared" ref="C71:C134" si="4">COUNTIF(L71:AP71,"&gt;0")</f>
        <v>5</v>
      </c>
      <c r="D71" s="23">
        <f t="shared" ref="D71:D134" si="5">IF(SUM(L71:AP71)&gt;0,SUM(L71:AP71),"")</f>
        <v>51.5</v>
      </c>
      <c r="E71" s="21">
        <f>SUMIFS(тарифы!G:G,тарифы!B:B,J71)</f>
        <v>34</v>
      </c>
      <c r="F71" s="21"/>
      <c r="G71" s="12" t="str">
        <f>IFERROR(INDEX(Таблица1[#All],MATCH('загрузка табеля'!J71,тарифы!B:B,0),4),"")</f>
        <v>бригадир продавцов продовольственных товаров 1 категории ((В-1)овощной отдел)</v>
      </c>
      <c r="H71" s="12" t="s">
        <v>17192</v>
      </c>
      <c r="I71" s="12" t="s">
        <v>15546</v>
      </c>
      <c r="J71" s="12" t="s">
        <v>87</v>
      </c>
      <c r="K71" s="12" t="s">
        <v>88</v>
      </c>
      <c r="L71" s="12">
        <v>10</v>
      </c>
      <c r="M71" s="12">
        <v>10</v>
      </c>
      <c r="N71" s="12">
        <v>10</v>
      </c>
      <c r="O71" s="12">
        <v>10.5</v>
      </c>
      <c r="P71" s="12">
        <v>11</v>
      </c>
    </row>
    <row r="72" spans="1:17" x14ac:dyDescent="0.2">
      <c r="A72" s="12" t="str">
        <f>INDEX('рабочие дни  %ФОТ'!$F$3:$F$67,MATCH('загрузка табеля'!$H72,'рабочие дни  %ФОТ'!$H$3:$H$67,0),1)</f>
        <v>ХХХ YYY-1</v>
      </c>
      <c r="B72" s="21">
        <f t="shared" si="3"/>
        <v>1547.6190476190477</v>
      </c>
      <c r="C72" s="22">
        <f t="shared" si="4"/>
        <v>5</v>
      </c>
      <c r="D72" s="23">
        <f t="shared" si="5"/>
        <v>51.5</v>
      </c>
      <c r="E72" s="21">
        <f>SUMIFS(тарифы!G:G,тарифы!B:B,J72)</f>
        <v>6500</v>
      </c>
      <c r="F72" s="21"/>
      <c r="G72" s="12" t="str">
        <f>IFERROR(INDEX(Таблица1[#All],MATCH('загрузка табеля'!J72,тарифы!B:B,0),4),"")</f>
        <v>менеджер по сбыту ((В-1)овощной отдел)</v>
      </c>
      <c r="H72" s="12" t="s">
        <v>17192</v>
      </c>
      <c r="I72" s="12" t="s">
        <v>15546</v>
      </c>
      <c r="J72" s="12" t="s">
        <v>95</v>
      </c>
      <c r="K72" s="12" t="s">
        <v>96</v>
      </c>
      <c r="L72" s="12">
        <v>11</v>
      </c>
      <c r="M72" s="12">
        <v>9.5</v>
      </c>
      <c r="N72" s="12">
        <v>8</v>
      </c>
      <c r="O72" s="12">
        <v>11</v>
      </c>
      <c r="P72" s="12">
        <v>12</v>
      </c>
    </row>
    <row r="73" spans="1:17" x14ac:dyDescent="0.2">
      <c r="A73" s="12" t="str">
        <f>INDEX('рабочие дни  %ФОТ'!$F$3:$F$67,MATCH('загрузка табеля'!$H73,'рабочие дни  %ФОТ'!$H$3:$H$67,0),1)</f>
        <v>ХХХ YYY-1</v>
      </c>
      <c r="B73" s="21">
        <f t="shared" si="3"/>
        <v>1287.5</v>
      </c>
      <c r="C73" s="22">
        <f t="shared" si="4"/>
        <v>5</v>
      </c>
      <c r="D73" s="23">
        <f t="shared" si="5"/>
        <v>51.5</v>
      </c>
      <c r="E73" s="21">
        <f>SUMIFS(тарифы!G:G,тарифы!B:B,J73)</f>
        <v>25</v>
      </c>
      <c r="F73" s="21"/>
      <c r="G73" s="12" t="str">
        <f>IFERROR(INDEX(Таблица1[#All],MATCH('загрузка табеля'!J73,тарифы!B:B,0),4),"")</f>
        <v>продавец продовольственных товаров 3 категории ((В-1)овощной отдел)</v>
      </c>
      <c r="H73" s="12" t="s">
        <v>17192</v>
      </c>
      <c r="I73" s="12" t="s">
        <v>15546</v>
      </c>
      <c r="J73" s="12" t="s">
        <v>91</v>
      </c>
      <c r="K73" s="12" t="s">
        <v>92</v>
      </c>
      <c r="L73" s="12">
        <v>10.5</v>
      </c>
      <c r="M73" s="12">
        <v>10.5</v>
      </c>
      <c r="N73" s="12">
        <v>10.5</v>
      </c>
      <c r="O73" s="12">
        <v>10</v>
      </c>
      <c r="P73" s="12">
        <v>10</v>
      </c>
    </row>
    <row r="74" spans="1:17" x14ac:dyDescent="0.2">
      <c r="A74" s="12" t="str">
        <f>INDEX('рабочие дни  %ФОТ'!$F$3:$F$67,MATCH('загрузка табеля'!$H74,'рабочие дни  %ФОТ'!$H$3:$H$67,0),1)</f>
        <v>ХХХ YYY-1</v>
      </c>
      <c r="B74" s="21">
        <f t="shared" si="3"/>
        <v>1025</v>
      </c>
      <c r="C74" s="22">
        <f t="shared" si="4"/>
        <v>4</v>
      </c>
      <c r="D74" s="23">
        <f t="shared" si="5"/>
        <v>41</v>
      </c>
      <c r="E74" s="21">
        <f>SUMIFS(тарифы!G:G,тарифы!B:B,J74)</f>
        <v>25</v>
      </c>
      <c r="F74" s="21"/>
      <c r="G74" s="12" t="str">
        <f>IFERROR(INDEX(Таблица1[#All],MATCH('загрузка табеля'!J74,тарифы!B:B,0),4),"")</f>
        <v>продавец продовольственных товаров 3 категории ((В-1)овощной отдел)</v>
      </c>
      <c r="H74" s="12" t="s">
        <v>17192</v>
      </c>
      <c r="I74" s="12" t="s">
        <v>15546</v>
      </c>
      <c r="J74" s="12" t="s">
        <v>13710</v>
      </c>
      <c r="K74" s="12" t="s">
        <v>13709</v>
      </c>
      <c r="L74" s="12">
        <v>11</v>
      </c>
      <c r="M74" s="12">
        <v>9.5</v>
      </c>
      <c r="N74" s="12">
        <v>10.5</v>
      </c>
      <c r="O74" s="12">
        <v>10</v>
      </c>
    </row>
    <row r="75" spans="1:17" x14ac:dyDescent="0.2">
      <c r="A75" s="12" t="str">
        <f>INDEX('рабочие дни  %ФОТ'!$F$3:$F$67,MATCH('загрузка табеля'!$H75,'рабочие дни  %ФОТ'!$H$3:$H$67,0),1)</f>
        <v>ХХХ YYY-1</v>
      </c>
      <c r="B75" s="21">
        <f t="shared" si="3"/>
        <v>0</v>
      </c>
      <c r="C75" s="22">
        <f t="shared" si="4"/>
        <v>4</v>
      </c>
      <c r="D75" s="23">
        <f t="shared" si="5"/>
        <v>40.5</v>
      </c>
      <c r="E75" s="21">
        <f>SUMIFS(тарифы!G:G,тарифы!B:B,J75)</f>
        <v>0</v>
      </c>
      <c r="F75" s="21"/>
      <c r="G75" s="12" t="str">
        <f>IFERROR(INDEX(Таблица1[#All],MATCH('загрузка табеля'!J75,тарифы!B:B,0),4),"")</f>
        <v/>
      </c>
      <c r="H75" s="12" t="s">
        <v>17192</v>
      </c>
      <c r="I75" s="12" t="s">
        <v>15546</v>
      </c>
      <c r="J75" s="12" t="s">
        <v>15547</v>
      </c>
      <c r="K75" s="12" t="s">
        <v>15548</v>
      </c>
      <c r="L75" s="12">
        <v>10.5</v>
      </c>
      <c r="M75" s="12">
        <v>10</v>
      </c>
      <c r="N75" s="12">
        <v>10</v>
      </c>
      <c r="O75" s="12">
        <v>10</v>
      </c>
    </row>
    <row r="76" spans="1:17" x14ac:dyDescent="0.2">
      <c r="A76" s="12" t="str">
        <f>INDEX('рабочие дни  %ФОТ'!$F$3:$F$67,MATCH('загрузка табеля'!$H76,'рабочие дни  %ФОТ'!$H$3:$H$67,0),1)</f>
        <v>ХХХ YYY-1</v>
      </c>
      <c r="B76" s="21">
        <f t="shared" si="3"/>
        <v>1485.7142857142858</v>
      </c>
      <c r="C76" s="22">
        <f t="shared" si="4"/>
        <v>4</v>
      </c>
      <c r="D76" s="23">
        <f t="shared" si="5"/>
        <v>36</v>
      </c>
      <c r="E76" s="21">
        <f>SUMIFS(тарифы!G:G,тарифы!B:B,J76)</f>
        <v>7800</v>
      </c>
      <c r="F76" s="21"/>
      <c r="G76" s="12" t="str">
        <f>IFERROR(INDEX(Таблица1[#All],MATCH('загрузка табеля'!J76,тарифы!B:B,0),4),"")</f>
        <v>менеджер по сбыту 1 категории ((В-1)рыбный отдел)</v>
      </c>
      <c r="H76" s="12" t="s">
        <v>17192</v>
      </c>
      <c r="I76" s="12" t="s">
        <v>15549</v>
      </c>
      <c r="J76" s="12" t="s">
        <v>362</v>
      </c>
      <c r="K76" s="12" t="s">
        <v>363</v>
      </c>
      <c r="L76" s="12">
        <v>11.5</v>
      </c>
      <c r="M76" s="12">
        <v>8</v>
      </c>
      <c r="N76" s="12">
        <v>6</v>
      </c>
      <c r="O76" s="12">
        <v>10.5</v>
      </c>
    </row>
    <row r="77" spans="1:17" x14ac:dyDescent="0.2">
      <c r="A77" s="12" t="str">
        <f>INDEX('рабочие дни  %ФОТ'!$F$3:$F$67,MATCH('загрузка табеля'!$H77,'рабочие дни  %ФОТ'!$H$3:$H$67,0),1)</f>
        <v>ХХХ YYY-1</v>
      </c>
      <c r="B77" s="21">
        <f t="shared" si="3"/>
        <v>1330</v>
      </c>
      <c r="C77" s="22">
        <f t="shared" si="4"/>
        <v>3</v>
      </c>
      <c r="D77" s="23">
        <f t="shared" si="5"/>
        <v>35</v>
      </c>
      <c r="E77" s="21">
        <f>SUMIFS(тарифы!G:G,тарифы!B:B,J77)</f>
        <v>38</v>
      </c>
      <c r="F77" s="21"/>
      <c r="G77" s="12" t="str">
        <f>IFERROR(INDEX(Таблица1[#All],MATCH('загрузка табеля'!J77,тарифы!B:B,0),4),"")</f>
        <v>обработчик рыбы 1 категории ((В-1)рыбный отдел)</v>
      </c>
      <c r="H77" s="12" t="s">
        <v>17192</v>
      </c>
      <c r="I77" s="12" t="s">
        <v>15549</v>
      </c>
      <c r="J77" s="12" t="s">
        <v>349</v>
      </c>
      <c r="K77" s="12" t="s">
        <v>350</v>
      </c>
      <c r="L77" s="12">
        <v>11.5</v>
      </c>
      <c r="M77" s="12">
        <v>11.5</v>
      </c>
      <c r="N77" s="12">
        <v>12</v>
      </c>
      <c r="O77" s="12">
        <v>0</v>
      </c>
    </row>
    <row r="78" spans="1:17" x14ac:dyDescent="0.2">
      <c r="A78" s="12" t="str">
        <f>INDEX('рабочие дни  %ФОТ'!$F$3:$F$67,MATCH('загрузка табеля'!$H78,'рабочие дни  %ФОТ'!$H$3:$H$67,0),1)</f>
        <v>ХХХ YYY-1</v>
      </c>
      <c r="B78" s="21">
        <f t="shared" si="3"/>
        <v>1800</v>
      </c>
      <c r="C78" s="22">
        <f t="shared" si="4"/>
        <v>5</v>
      </c>
      <c r="D78" s="23">
        <f t="shared" si="5"/>
        <v>45</v>
      </c>
      <c r="E78" s="21">
        <f>SUMIFS(тарифы!G:G,тарифы!B:B,J78)</f>
        <v>40</v>
      </c>
      <c r="F78" s="21"/>
      <c r="G78" s="12" t="str">
        <f>IFERROR(INDEX(Таблица1[#All],MATCH('загрузка табеля'!J78,тарифы!B:B,0),4),"")</f>
        <v>бригадир продавцов продовольственных товаров 1 категории ((В-1)рыбный отдел)</v>
      </c>
      <c r="H78" s="12" t="s">
        <v>17192</v>
      </c>
      <c r="I78" s="12" t="s">
        <v>15549</v>
      </c>
      <c r="J78" s="12" t="s">
        <v>358</v>
      </c>
      <c r="K78" s="12" t="s">
        <v>359</v>
      </c>
      <c r="L78" s="12">
        <v>9</v>
      </c>
      <c r="M78" s="12">
        <v>9</v>
      </c>
      <c r="N78" s="12">
        <v>9</v>
      </c>
      <c r="O78" s="12">
        <v>9</v>
      </c>
      <c r="P78" s="12">
        <v>9</v>
      </c>
      <c r="Q78" s="12">
        <v>0</v>
      </c>
    </row>
    <row r="79" spans="1:17" x14ac:dyDescent="0.2">
      <c r="A79" s="12" t="str">
        <f>INDEX('рабочие дни  %ФОТ'!$F$3:$F$67,MATCH('загрузка табеля'!$H79,'рабочие дни  %ФОТ'!$H$3:$H$67,0),1)</f>
        <v>ХХХ YYY-1</v>
      </c>
      <c r="B79" s="21">
        <f t="shared" si="3"/>
        <v>1011.885</v>
      </c>
      <c r="C79" s="22">
        <f t="shared" si="4"/>
        <v>3</v>
      </c>
      <c r="D79" s="23">
        <f t="shared" si="5"/>
        <v>34.5</v>
      </c>
      <c r="E79" s="21">
        <f>SUMIFS(тарифы!G:G,тарифы!B:B,J79)</f>
        <v>29.33</v>
      </c>
      <c r="F79" s="21"/>
      <c r="G79" s="12" t="str">
        <f>IFERROR(INDEX(Таблица1[#All],MATCH('загрузка табеля'!J79,тарифы!B:B,0),4),"")</f>
        <v>продавец продовольственных товаров 2 категории ((В-1)рыбный отдел)</v>
      </c>
      <c r="H79" s="12" t="s">
        <v>17192</v>
      </c>
      <c r="I79" s="12" t="s">
        <v>15549</v>
      </c>
      <c r="J79" s="12" t="s">
        <v>354</v>
      </c>
      <c r="K79" s="12" t="s">
        <v>355</v>
      </c>
      <c r="L79" s="12">
        <v>11.5</v>
      </c>
      <c r="M79" s="12">
        <v>11.5</v>
      </c>
      <c r="N79" s="12">
        <v>11.5</v>
      </c>
      <c r="O79" s="12">
        <v>0</v>
      </c>
    </row>
    <row r="80" spans="1:17" x14ac:dyDescent="0.2">
      <c r="A80" s="12" t="str">
        <f>INDEX('рабочие дни  %ФОТ'!$F$3:$F$67,MATCH('загрузка табеля'!$H80,'рабочие дни  %ФОТ'!$H$3:$H$67,0),1)</f>
        <v>ХХХ YYY-1</v>
      </c>
      <c r="B80" s="21">
        <f t="shared" si="3"/>
        <v>967.89</v>
      </c>
      <c r="C80" s="22">
        <f t="shared" si="4"/>
        <v>3</v>
      </c>
      <c r="D80" s="23">
        <f t="shared" si="5"/>
        <v>33</v>
      </c>
      <c r="E80" s="21">
        <f>SUMIFS(тарифы!G:G,тарифы!B:B,J80)</f>
        <v>29.33</v>
      </c>
      <c r="F80" s="21"/>
      <c r="G80" s="12" t="str">
        <f>IFERROR(INDEX(Таблица1[#All],MATCH('загрузка табеля'!J80,тарифы!B:B,0),4),"")</f>
        <v>продавец продовольственных товаров 2 категории ((В-1)рыбный отдел)</v>
      </c>
      <c r="H80" s="12" t="s">
        <v>17192</v>
      </c>
      <c r="I80" s="12" t="s">
        <v>15549</v>
      </c>
      <c r="J80" s="12" t="s">
        <v>381</v>
      </c>
      <c r="K80" s="12" t="s">
        <v>382</v>
      </c>
      <c r="L80" s="12">
        <v>11.5</v>
      </c>
      <c r="M80" s="12">
        <v>10</v>
      </c>
      <c r="N80" s="12">
        <v>11.5</v>
      </c>
    </row>
    <row r="81" spans="1:16" x14ac:dyDescent="0.2">
      <c r="A81" s="12" t="str">
        <f>INDEX('рабочие дни  %ФОТ'!$F$3:$F$67,MATCH('загрузка табеля'!$H81,'рабочие дни  %ФОТ'!$H$3:$H$67,0),1)</f>
        <v>ХХХ YYY-1</v>
      </c>
      <c r="B81" s="21">
        <f t="shared" si="3"/>
        <v>689.255</v>
      </c>
      <c r="C81" s="22">
        <f t="shared" si="4"/>
        <v>2</v>
      </c>
      <c r="D81" s="23">
        <f t="shared" si="5"/>
        <v>23.5</v>
      </c>
      <c r="E81" s="21">
        <f>SUMIFS(тарифы!G:G,тарифы!B:B,J81)</f>
        <v>29.33</v>
      </c>
      <c r="F81" s="21"/>
      <c r="G81" s="12" t="str">
        <f>IFERROR(INDEX(Таблица1[#All],MATCH('загрузка табеля'!J81,тарифы!B:B,0),4),"")</f>
        <v>продавец продовольственных товаров 2 категории ((В-1)рыбный отдел)</v>
      </c>
      <c r="H81" s="12" t="s">
        <v>17192</v>
      </c>
      <c r="I81" s="12" t="s">
        <v>15549</v>
      </c>
      <c r="J81" s="12" t="s">
        <v>375</v>
      </c>
      <c r="K81" s="12" t="s">
        <v>376</v>
      </c>
      <c r="L81" s="12">
        <v>11.5</v>
      </c>
      <c r="M81" s="12">
        <v>12</v>
      </c>
    </row>
    <row r="82" spans="1:16" x14ac:dyDescent="0.2">
      <c r="A82" s="12" t="str">
        <f>INDEX('рабочие дни  %ФОТ'!$F$3:$F$67,MATCH('загрузка табеля'!$H82,'рабочие дни  %ФОТ'!$H$3:$H$67,0),1)</f>
        <v>ХХХ YYY-1</v>
      </c>
      <c r="B82" s="21">
        <f t="shared" si="3"/>
        <v>1104</v>
      </c>
      <c r="C82" s="22">
        <f t="shared" si="4"/>
        <v>3</v>
      </c>
      <c r="D82" s="23">
        <f t="shared" si="5"/>
        <v>34.5</v>
      </c>
      <c r="E82" s="21">
        <f>SUMIFS(тарифы!G:G,тарифы!B:B,J82)</f>
        <v>32</v>
      </c>
      <c r="F82" s="21"/>
      <c r="G82" s="12" t="str">
        <f>IFERROR(INDEX(Таблица1[#All],MATCH('загрузка табеля'!J82,тарифы!B:B,0),4),"")</f>
        <v>продавец продовольственных товаров 1 категории ((В-1)рыбный отдел)</v>
      </c>
      <c r="H82" s="12" t="s">
        <v>17192</v>
      </c>
      <c r="I82" s="12" t="s">
        <v>15549</v>
      </c>
      <c r="J82" s="12" t="s">
        <v>369</v>
      </c>
      <c r="K82" s="12" t="s">
        <v>370</v>
      </c>
      <c r="L82" s="12">
        <v>11.5</v>
      </c>
      <c r="M82" s="12">
        <v>11.5</v>
      </c>
      <c r="N82" s="12">
        <v>11.5</v>
      </c>
      <c r="O82" s="12">
        <v>0</v>
      </c>
    </row>
    <row r="83" spans="1:16" x14ac:dyDescent="0.2">
      <c r="A83" s="12" t="str">
        <f>INDEX('рабочие дни  %ФОТ'!$F$3:$F$67,MATCH('загрузка табеля'!$H83,'рабочие дни  %ФОТ'!$H$3:$H$67,0),1)</f>
        <v>ХХХ YYY-1</v>
      </c>
      <c r="B83" s="21">
        <f t="shared" si="3"/>
        <v>1026.55</v>
      </c>
      <c r="C83" s="22">
        <f t="shared" si="4"/>
        <v>3</v>
      </c>
      <c r="D83" s="23">
        <f t="shared" si="5"/>
        <v>35</v>
      </c>
      <c r="E83" s="21">
        <f>SUMIFS(тарифы!G:G,тарифы!B:B,J83)</f>
        <v>29.33</v>
      </c>
      <c r="F83" s="21"/>
      <c r="G83" s="12" t="str">
        <f>IFERROR(INDEX(Таблица1[#All],MATCH('загрузка табеля'!J83,тарифы!B:B,0),4),"")</f>
        <v>продавец продовольственных товаров 2 категории ((В-1)рыбный отдел)</v>
      </c>
      <c r="H83" s="12" t="s">
        <v>17192</v>
      </c>
      <c r="I83" s="12" t="s">
        <v>15549</v>
      </c>
      <c r="J83" s="12" t="s">
        <v>372</v>
      </c>
      <c r="K83" s="12" t="s">
        <v>373</v>
      </c>
      <c r="L83" s="12">
        <v>11.5</v>
      </c>
      <c r="M83" s="12">
        <v>11.5</v>
      </c>
      <c r="N83" s="12">
        <v>12</v>
      </c>
    </row>
    <row r="84" spans="1:16" x14ac:dyDescent="0.2">
      <c r="A84" s="12" t="str">
        <f>INDEX('рабочие дни  %ФОТ'!$F$3:$F$67,MATCH('загрузка табеля'!$H84,'рабочие дни  %ФОТ'!$H$3:$H$67,0),1)</f>
        <v>ХХХ YYY-1</v>
      </c>
      <c r="B84" s="21">
        <f t="shared" si="3"/>
        <v>1088</v>
      </c>
      <c r="C84" s="22">
        <f t="shared" si="4"/>
        <v>3</v>
      </c>
      <c r="D84" s="23">
        <f t="shared" si="5"/>
        <v>34</v>
      </c>
      <c r="E84" s="21">
        <f>SUMIFS(тарифы!G:G,тарифы!B:B,J84)</f>
        <v>32</v>
      </c>
      <c r="F84" s="21"/>
      <c r="G84" s="12" t="str">
        <f>IFERROR(INDEX(Таблица1[#All],MATCH('загрузка табеля'!J84,тарифы!B:B,0),4),"")</f>
        <v>продавец продовольственных товаров 1 категории ((В-1)рыбный отдел)</v>
      </c>
      <c r="H84" s="12" t="s">
        <v>17192</v>
      </c>
      <c r="I84" s="12" t="s">
        <v>15549</v>
      </c>
      <c r="J84" s="12" t="s">
        <v>378</v>
      </c>
      <c r="K84" s="12" t="s">
        <v>379</v>
      </c>
      <c r="L84" s="12">
        <v>11</v>
      </c>
      <c r="M84" s="12">
        <v>11.5</v>
      </c>
      <c r="N84" s="12">
        <v>11.5</v>
      </c>
    </row>
    <row r="85" spans="1:16" x14ac:dyDescent="0.2">
      <c r="A85" s="12" t="str">
        <f>INDEX('рабочие дни  %ФОТ'!$F$3:$F$67,MATCH('загрузка табеля'!$H85,'рабочие дни  %ФОТ'!$H$3:$H$67,0),1)</f>
        <v>ХХХ YYY-1</v>
      </c>
      <c r="B85" s="21">
        <f t="shared" si="3"/>
        <v>0</v>
      </c>
      <c r="C85" s="22">
        <f t="shared" si="4"/>
        <v>2</v>
      </c>
      <c r="D85" s="23">
        <f t="shared" si="5"/>
        <v>21</v>
      </c>
      <c r="E85" s="21">
        <f>SUMIFS(тарифы!G:G,тарифы!B:B,J85)</f>
        <v>0</v>
      </c>
      <c r="F85" s="21"/>
      <c r="G85" s="12" t="str">
        <f>IFERROR(INDEX(Таблица1[#All],MATCH('загрузка табеля'!J85,тарифы!B:B,0),4),"")</f>
        <v/>
      </c>
      <c r="H85" s="12" t="s">
        <v>17192</v>
      </c>
      <c r="I85" s="12" t="s">
        <v>15549</v>
      </c>
      <c r="J85" s="12" t="s">
        <v>15550</v>
      </c>
      <c r="K85" s="12" t="s">
        <v>15551</v>
      </c>
      <c r="L85" s="12">
        <v>9.5</v>
      </c>
      <c r="M85" s="12">
        <v>11.5</v>
      </c>
      <c r="N85" s="12">
        <v>0</v>
      </c>
    </row>
    <row r="86" spans="1:16" x14ac:dyDescent="0.2">
      <c r="A86" s="12" t="str">
        <f>INDEX('рабочие дни  %ФОТ'!$F$3:$F$67,MATCH('загрузка табеля'!$H86,'рабочие дни  %ФОТ'!$H$3:$H$67,0),1)</f>
        <v>ХХХ YYY-1</v>
      </c>
      <c r="B86" s="21">
        <f t="shared" si="3"/>
        <v>0</v>
      </c>
      <c r="C86" s="22">
        <f t="shared" si="4"/>
        <v>3</v>
      </c>
      <c r="D86" s="23">
        <f t="shared" si="5"/>
        <v>34.5</v>
      </c>
      <c r="E86" s="21">
        <f>SUMIFS(тарифы!G:G,тарифы!B:B,J86)</f>
        <v>0</v>
      </c>
      <c r="F86" s="21"/>
      <c r="G86" s="12" t="str">
        <f>IFERROR(INDEX(Таблица1[#All],MATCH('загрузка табеля'!J86,тарифы!B:B,0),4),"")</f>
        <v/>
      </c>
      <c r="H86" s="12" t="s">
        <v>17192</v>
      </c>
      <c r="I86" s="12" t="s">
        <v>15549</v>
      </c>
      <c r="J86" s="12" t="s">
        <v>15552</v>
      </c>
      <c r="K86" s="12" t="s">
        <v>15553</v>
      </c>
      <c r="L86" s="12">
        <v>11.5</v>
      </c>
      <c r="M86" s="12">
        <v>11.5</v>
      </c>
      <c r="N86" s="12">
        <v>11.5</v>
      </c>
      <c r="O86" s="12">
        <v>0</v>
      </c>
    </row>
    <row r="87" spans="1:16" x14ac:dyDescent="0.2">
      <c r="A87" s="12" t="str">
        <f>INDEX('рабочие дни  %ФОТ'!$F$3:$F$67,MATCH('загрузка табеля'!$H87,'рабочие дни  %ФОТ'!$H$3:$H$67,0),1)</f>
        <v>ХХХ YYY-1</v>
      </c>
      <c r="B87" s="21">
        <f t="shared" si="3"/>
        <v>1345.675</v>
      </c>
      <c r="C87" s="22">
        <f t="shared" si="4"/>
        <v>4</v>
      </c>
      <c r="D87" s="23">
        <f t="shared" si="5"/>
        <v>47.5</v>
      </c>
      <c r="E87" s="21">
        <f>SUMIFS(тарифы!G:G,тарифы!B:B,J87)</f>
        <v>28.33</v>
      </c>
      <c r="F87" s="21"/>
      <c r="G87" s="12" t="str">
        <f>IFERROR(INDEX(Таблица1[#All],MATCH('загрузка табеля'!J87,тарифы!B:B,0),4),"")</f>
        <v>кассир торгового зала ((В-1)расчетно-кассовая зона)</v>
      </c>
      <c r="H87" s="12" t="s">
        <v>17192</v>
      </c>
      <c r="I87" s="12" t="s">
        <v>15554</v>
      </c>
      <c r="J87" s="12" t="s">
        <v>506</v>
      </c>
      <c r="K87" s="12" t="s">
        <v>507</v>
      </c>
      <c r="L87" s="12">
        <v>12</v>
      </c>
      <c r="M87" s="12">
        <v>11.5</v>
      </c>
      <c r="N87" s="12">
        <v>12</v>
      </c>
      <c r="O87" s="12">
        <v>12</v>
      </c>
    </row>
    <row r="88" spans="1:16" x14ac:dyDescent="0.2">
      <c r="A88" s="12" t="str">
        <f>INDEX('рабочие дни  %ФОТ'!$F$3:$F$67,MATCH('загрузка табеля'!$H88,'рабочие дни  %ФОТ'!$H$3:$H$67,0),1)</f>
        <v>ХХХ YYY-1</v>
      </c>
      <c r="B88" s="21">
        <f t="shared" si="3"/>
        <v>1586.48</v>
      </c>
      <c r="C88" s="22">
        <f t="shared" si="4"/>
        <v>5</v>
      </c>
      <c r="D88" s="23">
        <f t="shared" si="5"/>
        <v>56</v>
      </c>
      <c r="E88" s="21">
        <f>SUMIFS(тарифы!G:G,тарифы!B:B,J88)</f>
        <v>28.33</v>
      </c>
      <c r="F88" s="21"/>
      <c r="G88" s="12" t="str">
        <f>IFERROR(INDEX(Таблица1[#All],MATCH('загрузка табеля'!J88,тарифы!B:B,0),4),"")</f>
        <v>кассир торгового зала ((В-1)расчетно-кассовая зона)</v>
      </c>
      <c r="H88" s="12" t="s">
        <v>17192</v>
      </c>
      <c r="I88" s="12" t="s">
        <v>15554</v>
      </c>
      <c r="J88" s="12" t="s">
        <v>335</v>
      </c>
      <c r="K88" s="12" t="s">
        <v>336</v>
      </c>
      <c r="L88" s="12">
        <v>11</v>
      </c>
      <c r="M88" s="12">
        <v>11</v>
      </c>
      <c r="N88" s="12">
        <v>11</v>
      </c>
      <c r="O88" s="12">
        <v>11.5</v>
      </c>
      <c r="P88" s="12">
        <v>11.5</v>
      </c>
    </row>
    <row r="89" spans="1:16" x14ac:dyDescent="0.2">
      <c r="A89" s="12" t="str">
        <f>INDEX('рабочие дни  %ФОТ'!$F$3:$F$67,MATCH('загрузка табеля'!$H89,'рабочие дни  %ФОТ'!$H$3:$H$67,0),1)</f>
        <v>ХХХ YYY-1</v>
      </c>
      <c r="B89" s="21">
        <f t="shared" si="3"/>
        <v>991.55</v>
      </c>
      <c r="C89" s="22">
        <f t="shared" si="4"/>
        <v>3</v>
      </c>
      <c r="D89" s="23">
        <f t="shared" si="5"/>
        <v>35</v>
      </c>
      <c r="E89" s="21">
        <f>SUMIFS(тарифы!G:G,тарифы!B:B,J89)</f>
        <v>28.33</v>
      </c>
      <c r="F89" s="21"/>
      <c r="G89" s="12" t="str">
        <f>IFERROR(INDEX(Таблица1[#All],MATCH('загрузка табеля'!J89,тарифы!B:B,0),4),"")</f>
        <v>кассир торгового зала ((В-1)расчетно-кассовая зона)</v>
      </c>
      <c r="H89" s="12" t="s">
        <v>17192</v>
      </c>
      <c r="I89" s="12" t="s">
        <v>15554</v>
      </c>
      <c r="J89" s="12" t="s">
        <v>255</v>
      </c>
      <c r="K89" s="12" t="s">
        <v>256</v>
      </c>
      <c r="L89" s="12">
        <v>11</v>
      </c>
      <c r="M89" s="12">
        <v>12</v>
      </c>
      <c r="N89" s="12">
        <v>12</v>
      </c>
      <c r="O89" s="12">
        <v>0</v>
      </c>
    </row>
    <row r="90" spans="1:16" x14ac:dyDescent="0.2">
      <c r="A90" s="12" t="str">
        <f>INDEX('рабочие дни  %ФОТ'!$F$3:$F$67,MATCH('загрузка табеля'!$H90,'рабочие дни  %ФОТ'!$H$3:$H$67,0),1)</f>
        <v>ХХХ YYY-1</v>
      </c>
      <c r="B90" s="21">
        <f t="shared" si="3"/>
        <v>1583.175</v>
      </c>
      <c r="C90" s="22">
        <f t="shared" si="4"/>
        <v>4</v>
      </c>
      <c r="D90" s="23">
        <f t="shared" si="5"/>
        <v>47.5</v>
      </c>
      <c r="E90" s="21">
        <f>SUMIFS(тарифы!G:G,тарифы!B:B,J90)</f>
        <v>33.33</v>
      </c>
      <c r="F90" s="21"/>
      <c r="G90" s="12" t="str">
        <f>IFERROR(INDEX(Таблица1[#All],MATCH('загрузка табеля'!J90,тарифы!B:B,0),4),"")</f>
        <v>заместитель управляющего магазином по кассовой зоне 3 категории ((В-1)расчетно-кассовая зона)</v>
      </c>
      <c r="H90" s="12" t="s">
        <v>17192</v>
      </c>
      <c r="I90" s="12" t="s">
        <v>15554</v>
      </c>
      <c r="J90" s="12" t="s">
        <v>308</v>
      </c>
      <c r="K90" s="12" t="s">
        <v>309</v>
      </c>
      <c r="L90" s="12">
        <v>12</v>
      </c>
      <c r="M90" s="12">
        <v>11.5</v>
      </c>
      <c r="N90" s="12">
        <v>12</v>
      </c>
      <c r="O90" s="12">
        <v>12</v>
      </c>
    </row>
    <row r="91" spans="1:16" x14ac:dyDescent="0.2">
      <c r="A91" s="12" t="str">
        <f>INDEX('рабочие дни  %ФОТ'!$F$3:$F$67,MATCH('загрузка табеля'!$H91,'рабочие дни  %ФОТ'!$H$3:$H$67,0),1)</f>
        <v>ХХХ YYY-1</v>
      </c>
      <c r="B91" s="21">
        <f t="shared" si="3"/>
        <v>1430.665</v>
      </c>
      <c r="C91" s="22">
        <f t="shared" si="4"/>
        <v>4</v>
      </c>
      <c r="D91" s="23">
        <f t="shared" si="5"/>
        <v>50.5</v>
      </c>
      <c r="E91" s="21">
        <f>SUMIFS(тарифы!G:G,тарифы!B:B,J91)</f>
        <v>28.33</v>
      </c>
      <c r="F91" s="21"/>
      <c r="G91" s="12" t="str">
        <f>IFERROR(INDEX(Таблица1[#All],MATCH('загрузка табеля'!J91,тарифы!B:B,0),4),"")</f>
        <v>кассир торгового зала ((В-1)расчетно-кассовая зона)</v>
      </c>
      <c r="H91" s="12" t="s">
        <v>17192</v>
      </c>
      <c r="I91" s="12" t="s">
        <v>15554</v>
      </c>
      <c r="J91" s="12" t="s">
        <v>295</v>
      </c>
      <c r="K91" s="12" t="s">
        <v>296</v>
      </c>
      <c r="L91" s="12">
        <v>14</v>
      </c>
      <c r="M91" s="12">
        <v>11</v>
      </c>
      <c r="N91" s="12">
        <v>14</v>
      </c>
      <c r="O91" s="12">
        <v>11.5</v>
      </c>
      <c r="P91" s="12">
        <v>0</v>
      </c>
    </row>
    <row r="92" spans="1:16" x14ac:dyDescent="0.2">
      <c r="A92" s="12" t="str">
        <f>INDEX('рабочие дни  %ФОТ'!$F$3:$F$67,MATCH('загрузка табеля'!$H92,'рабочие дни  %ФОТ'!$H$3:$H$67,0),1)</f>
        <v>ХХХ YYY-1</v>
      </c>
      <c r="B92" s="21">
        <f t="shared" si="3"/>
        <v>225</v>
      </c>
      <c r="C92" s="22">
        <f t="shared" si="4"/>
        <v>1</v>
      </c>
      <c r="D92" s="23">
        <f t="shared" si="5"/>
        <v>9</v>
      </c>
      <c r="E92" s="21">
        <f>SUMIFS(тарифы!G:G,тарифы!B:B,J92)</f>
        <v>25</v>
      </c>
      <c r="F92" s="21"/>
      <c r="G92" s="12" t="str">
        <f>IFERROR(INDEX(Таблица1[#All],MATCH('загрузка табеля'!J92,тарифы!B:B,0),4),"")</f>
        <v>продавец продовольственных товаров ((В-1)отдел гастрономии)</v>
      </c>
      <c r="H92" s="12" t="s">
        <v>17192</v>
      </c>
      <c r="I92" s="12" t="s">
        <v>15554</v>
      </c>
      <c r="J92" s="12" t="s">
        <v>148</v>
      </c>
      <c r="K92" s="12" t="s">
        <v>149</v>
      </c>
      <c r="L92" s="12">
        <v>9</v>
      </c>
      <c r="M92" s="12">
        <v>0</v>
      </c>
    </row>
    <row r="93" spans="1:16" x14ac:dyDescent="0.2">
      <c r="A93" s="12" t="str">
        <f>INDEX('рабочие дни  %ФОТ'!$F$3:$F$67,MATCH('загрузка табеля'!$H93,'рабочие дни  %ФОТ'!$H$3:$H$67,0),1)</f>
        <v>ХХХ YYY-1</v>
      </c>
      <c r="B93" s="21">
        <f t="shared" si="3"/>
        <v>1295.3600000000001</v>
      </c>
      <c r="C93" s="22">
        <f t="shared" si="4"/>
        <v>4</v>
      </c>
      <c r="D93" s="23">
        <f t="shared" si="5"/>
        <v>44</v>
      </c>
      <c r="E93" s="21">
        <f>SUMIFS(тарифы!G:G,тарифы!B:B,J93)</f>
        <v>29.44</v>
      </c>
      <c r="F93" s="21"/>
      <c r="G93" s="12" t="str">
        <f>IFERROR(INDEX(Таблица1[#All],MATCH('загрузка табеля'!J93,тарифы!B:B,0),4),"")</f>
        <v>старший кассир торгового зала ((В-1)расчетно-кассовая зона)</v>
      </c>
      <c r="H93" s="12" t="s">
        <v>17192</v>
      </c>
      <c r="I93" s="12" t="s">
        <v>15554</v>
      </c>
      <c r="J93" s="12" t="s">
        <v>259</v>
      </c>
      <c r="K93" s="12" t="s">
        <v>260</v>
      </c>
      <c r="L93" s="12">
        <v>11</v>
      </c>
      <c r="M93" s="12">
        <v>11</v>
      </c>
      <c r="N93" s="12">
        <v>11</v>
      </c>
      <c r="O93" s="12">
        <v>11</v>
      </c>
      <c r="P93" s="12">
        <v>0</v>
      </c>
    </row>
    <row r="94" spans="1:16" x14ac:dyDescent="0.2">
      <c r="A94" s="12" t="str">
        <f>INDEX('рабочие дни  %ФОТ'!$F$3:$F$67,MATCH('загрузка табеля'!$H94,'рабочие дни  %ФОТ'!$H$3:$H$67,0),1)</f>
        <v>ХХХ YYY-1</v>
      </c>
      <c r="B94" s="21">
        <f t="shared" si="3"/>
        <v>325.79499999999996</v>
      </c>
      <c r="C94" s="22">
        <f t="shared" si="4"/>
        <v>1</v>
      </c>
      <c r="D94" s="23">
        <f t="shared" si="5"/>
        <v>11.5</v>
      </c>
      <c r="E94" s="21">
        <f>SUMIFS(тарифы!G:G,тарифы!B:B,J94)</f>
        <v>28.33</v>
      </c>
      <c r="F94" s="21"/>
      <c r="G94" s="12" t="str">
        <f>IFERROR(INDEX(Таблица1[#All],MATCH('загрузка табеля'!J94,тарифы!B:B,0),4),"")</f>
        <v>кассир торгового зала ((В-1)расчетно-кассовая зона)</v>
      </c>
      <c r="H94" s="12" t="s">
        <v>17192</v>
      </c>
      <c r="I94" s="12" t="s">
        <v>15554</v>
      </c>
      <c r="J94" s="12" t="s">
        <v>263</v>
      </c>
      <c r="K94" s="12" t="s">
        <v>264</v>
      </c>
      <c r="L94" s="12">
        <v>11.5</v>
      </c>
    </row>
    <row r="95" spans="1:16" x14ac:dyDescent="0.2">
      <c r="A95" s="12" t="str">
        <f>INDEX('рабочие дни  %ФОТ'!$F$3:$F$67,MATCH('загрузка табеля'!$H95,'рабочие дни  %ФОТ'!$H$3:$H$67,0),1)</f>
        <v>ХХХ YYY-1</v>
      </c>
      <c r="B95" s="21">
        <f t="shared" si="3"/>
        <v>1303.1799999999998</v>
      </c>
      <c r="C95" s="22">
        <f t="shared" si="4"/>
        <v>4</v>
      </c>
      <c r="D95" s="23">
        <f t="shared" si="5"/>
        <v>46</v>
      </c>
      <c r="E95" s="21">
        <f>SUMIFS(тарифы!G:G,тарифы!B:B,J95)</f>
        <v>28.33</v>
      </c>
      <c r="F95" s="21"/>
      <c r="G95" s="12" t="str">
        <f>IFERROR(INDEX(Таблица1[#All],MATCH('загрузка табеля'!J95,тарифы!B:B,0),4),"")</f>
        <v>кассир торгового зала ((В-1)расчетно-кассовая зона)</v>
      </c>
      <c r="H95" s="12" t="s">
        <v>17192</v>
      </c>
      <c r="I95" s="12" t="s">
        <v>15554</v>
      </c>
      <c r="J95" s="12" t="s">
        <v>6502</v>
      </c>
      <c r="K95" s="12" t="s">
        <v>6503</v>
      </c>
      <c r="L95" s="12">
        <v>11</v>
      </c>
      <c r="M95" s="12">
        <v>11.5</v>
      </c>
      <c r="N95" s="12">
        <v>11.5</v>
      </c>
      <c r="O95" s="12">
        <v>12</v>
      </c>
      <c r="P95" s="12">
        <v>0</v>
      </c>
    </row>
    <row r="96" spans="1:16" x14ac:dyDescent="0.2">
      <c r="A96" s="12" t="str">
        <f>INDEX('рабочие дни  %ФОТ'!$F$3:$F$67,MATCH('загрузка табеля'!$H96,'рабочие дни  %ФОТ'!$H$3:$H$67,0),1)</f>
        <v>ХХХ YYY-1</v>
      </c>
      <c r="B96" s="21">
        <f t="shared" si="3"/>
        <v>942.08</v>
      </c>
      <c r="C96" s="22">
        <f t="shared" si="4"/>
        <v>2</v>
      </c>
      <c r="D96" s="23">
        <f t="shared" si="5"/>
        <v>32</v>
      </c>
      <c r="E96" s="21">
        <f>SUMIFS(тарифы!G:G,тарифы!B:B,J96)</f>
        <v>29.44</v>
      </c>
      <c r="F96" s="21"/>
      <c r="G96" s="12" t="str">
        <f>IFERROR(INDEX(Таблица1[#All],MATCH('загрузка табеля'!J96,тарифы!B:B,0),4),"")</f>
        <v>старший кассир торгового зала ((В-1)расчетно-кассовая зона)</v>
      </c>
      <c r="H96" s="12" t="s">
        <v>17192</v>
      </c>
      <c r="I96" s="12" t="s">
        <v>15554</v>
      </c>
      <c r="J96" s="12" t="s">
        <v>283</v>
      </c>
      <c r="K96" s="12" t="s">
        <v>284</v>
      </c>
      <c r="L96" s="12">
        <v>15</v>
      </c>
      <c r="M96" s="12">
        <v>17</v>
      </c>
      <c r="N96" s="12">
        <v>0</v>
      </c>
    </row>
    <row r="97" spans="1:16" x14ac:dyDescent="0.2">
      <c r="A97" s="12" t="str">
        <f>INDEX('рабочие дни  %ФОТ'!$F$3:$F$67,MATCH('загрузка табеля'!$H97,'рабочие дни  %ФОТ'!$H$3:$H$67,0),1)</f>
        <v>ХХХ YYY-1</v>
      </c>
      <c r="B97" s="21">
        <f t="shared" si="3"/>
        <v>920.72499999999991</v>
      </c>
      <c r="C97" s="22">
        <f t="shared" si="4"/>
        <v>2</v>
      </c>
      <c r="D97" s="23">
        <f t="shared" si="5"/>
        <v>32.5</v>
      </c>
      <c r="E97" s="21">
        <f>SUMIFS(тарифы!G:G,тарифы!B:B,J97)</f>
        <v>28.33</v>
      </c>
      <c r="F97" s="21"/>
      <c r="G97" s="12" t="str">
        <f>IFERROR(INDEX(Таблица1[#All],MATCH('загрузка табеля'!J97,тарифы!B:B,0),4),"")</f>
        <v>кассир торгового зала ((В-1)расчетно-кассовая зона)</v>
      </c>
      <c r="H97" s="12" t="s">
        <v>17192</v>
      </c>
      <c r="I97" s="12" t="s">
        <v>15554</v>
      </c>
      <c r="J97" s="12" t="s">
        <v>274</v>
      </c>
      <c r="K97" s="12" t="s">
        <v>275</v>
      </c>
      <c r="L97" s="12">
        <v>15</v>
      </c>
      <c r="M97" s="12">
        <v>17.5</v>
      </c>
    </row>
    <row r="98" spans="1:16" x14ac:dyDescent="0.2">
      <c r="A98" s="12" t="str">
        <f>INDEX('рабочие дни  %ФОТ'!$F$3:$F$67,MATCH('загрузка табеля'!$H98,'рабочие дни  %ФОТ'!$H$3:$H$67,0),1)</f>
        <v>ХХХ YYY-1</v>
      </c>
      <c r="B98" s="21">
        <f t="shared" si="3"/>
        <v>1161.53</v>
      </c>
      <c r="C98" s="22">
        <f t="shared" si="4"/>
        <v>4</v>
      </c>
      <c r="D98" s="23">
        <f t="shared" si="5"/>
        <v>41</v>
      </c>
      <c r="E98" s="21">
        <f>SUMIFS(тарифы!G:G,тарифы!B:B,J98)</f>
        <v>28.33</v>
      </c>
      <c r="F98" s="21"/>
      <c r="G98" s="12" t="str">
        <f>IFERROR(INDEX(Таблица1[#All],MATCH('загрузка табеля'!J98,тарифы!B:B,0),4),"")</f>
        <v>кассир торгового зала ((В-1)расчетно-кассовая зона)</v>
      </c>
      <c r="H98" s="12" t="s">
        <v>17192</v>
      </c>
      <c r="I98" s="12" t="s">
        <v>15554</v>
      </c>
      <c r="J98" s="12" t="s">
        <v>292</v>
      </c>
      <c r="K98" s="12" t="s">
        <v>293</v>
      </c>
      <c r="L98" s="12">
        <v>10</v>
      </c>
      <c r="M98" s="12">
        <v>10</v>
      </c>
      <c r="N98" s="12">
        <v>10.5</v>
      </c>
      <c r="O98" s="12">
        <v>10.5</v>
      </c>
    </row>
    <row r="99" spans="1:16" x14ac:dyDescent="0.2">
      <c r="A99" s="12" t="str">
        <f>INDEX('рабочие дни  %ФОТ'!$F$3:$F$67,MATCH('загрузка табеля'!$H99,'рабочие дни  %ФОТ'!$H$3:$H$67,0),1)</f>
        <v>ХХХ YYY-1</v>
      </c>
      <c r="B99" s="21">
        <f t="shared" si="3"/>
        <v>212.47499999999999</v>
      </c>
      <c r="C99" s="22">
        <f t="shared" si="4"/>
        <v>1</v>
      </c>
      <c r="D99" s="23">
        <f t="shared" si="5"/>
        <v>7.5</v>
      </c>
      <c r="E99" s="21">
        <f>SUMIFS(тарифы!G:G,тарифы!B:B,J99)</f>
        <v>28.33</v>
      </c>
      <c r="F99" s="21"/>
      <c r="G99" s="12" t="str">
        <f>IFERROR(INDEX(Таблица1[#All],MATCH('загрузка табеля'!J99,тарифы!B:B,0),4),"")</f>
        <v>кассир торгового зала ((В-1)расчетно-кассовая зона)</v>
      </c>
      <c r="H99" s="12" t="s">
        <v>17192</v>
      </c>
      <c r="I99" s="12" t="s">
        <v>15554</v>
      </c>
      <c r="J99" s="12" t="s">
        <v>305</v>
      </c>
      <c r="K99" s="12" t="s">
        <v>306</v>
      </c>
      <c r="L99" s="12">
        <v>7.5</v>
      </c>
      <c r="M99" s="12">
        <v>0</v>
      </c>
    </row>
    <row r="100" spans="1:16" x14ac:dyDescent="0.2">
      <c r="A100" s="12" t="str">
        <f>INDEX('рабочие дни  %ФОТ'!$F$3:$F$67,MATCH('загрузка табеля'!$H100,'рабочие дни  %ФОТ'!$H$3:$H$67,0),1)</f>
        <v>ХХХ YYY-1</v>
      </c>
      <c r="B100" s="21">
        <f t="shared" si="3"/>
        <v>325.79499999999996</v>
      </c>
      <c r="C100" s="22">
        <f t="shared" si="4"/>
        <v>1</v>
      </c>
      <c r="D100" s="23">
        <f t="shared" si="5"/>
        <v>11.5</v>
      </c>
      <c r="E100" s="21">
        <f>SUMIFS(тарифы!G:G,тарифы!B:B,J100)</f>
        <v>28.33</v>
      </c>
      <c r="F100" s="21"/>
      <c r="G100" s="12" t="str">
        <f>IFERROR(INDEX(Таблица1[#All],MATCH('загрузка табеля'!J100,тарифы!B:B,0),4),"")</f>
        <v>кассир торгового зала ((В-1)расчетно-кассовая зона)</v>
      </c>
      <c r="H100" s="12" t="s">
        <v>17192</v>
      </c>
      <c r="I100" s="12" t="s">
        <v>15554</v>
      </c>
      <c r="J100" s="12" t="s">
        <v>326</v>
      </c>
      <c r="K100" s="12" t="s">
        <v>327</v>
      </c>
      <c r="L100" s="12">
        <v>11.5</v>
      </c>
    </row>
    <row r="101" spans="1:16" x14ac:dyDescent="0.2">
      <c r="A101" s="12" t="str">
        <f>INDEX('рабочие дни  %ФОТ'!$F$3:$F$67,MATCH('загрузка табеля'!$H101,'рабочие дни  %ФОТ'!$H$3:$H$67,0),1)</f>
        <v>ХХХ YYY-1</v>
      </c>
      <c r="B101" s="21">
        <f t="shared" si="3"/>
        <v>599.95000000000005</v>
      </c>
      <c r="C101" s="22">
        <f t="shared" si="4"/>
        <v>3</v>
      </c>
      <c r="D101" s="23">
        <f t="shared" si="5"/>
        <v>32.5</v>
      </c>
      <c r="E101" s="21">
        <f>SUMIFS(тарифы!G:G,тарифы!B:B,J101)</f>
        <v>18.46</v>
      </c>
      <c r="F101" s="21"/>
      <c r="G101" s="12" t="str">
        <f>IFERROR(INDEX(Таблица1[#All],MATCH('загрузка табеля'!J101,тарифы!B:B,0),4),"")</f>
        <v>подсобный рабочий (сборщик тележек) ((В-1)расчетно-кассовая зона)</v>
      </c>
      <c r="H101" s="12" t="s">
        <v>17192</v>
      </c>
      <c r="I101" s="12" t="s">
        <v>15554</v>
      </c>
      <c r="J101" s="12" t="s">
        <v>289</v>
      </c>
      <c r="K101" s="12" t="s">
        <v>290</v>
      </c>
      <c r="L101" s="12">
        <v>11</v>
      </c>
      <c r="M101" s="12">
        <v>13</v>
      </c>
      <c r="N101" s="12">
        <v>8.5</v>
      </c>
    </row>
    <row r="102" spans="1:16" x14ac:dyDescent="0.2">
      <c r="A102" s="12" t="str">
        <f>INDEX('рабочие дни  %ФОТ'!$F$3:$F$67,MATCH('загрузка табеля'!$H102,'рабочие дни  %ФОТ'!$H$3:$H$67,0),1)</f>
        <v>ХХХ YYY-1</v>
      </c>
      <c r="B102" s="21">
        <f t="shared" si="3"/>
        <v>780.16000000000008</v>
      </c>
      <c r="C102" s="22">
        <f t="shared" si="4"/>
        <v>2</v>
      </c>
      <c r="D102" s="23">
        <f t="shared" si="5"/>
        <v>26.5</v>
      </c>
      <c r="E102" s="21">
        <f>SUMIFS(тарифы!G:G,тарифы!B:B,J102)</f>
        <v>29.44</v>
      </c>
      <c r="F102" s="21"/>
      <c r="G102" s="12" t="str">
        <f>IFERROR(INDEX(Таблица1[#All],MATCH('загрузка табеля'!J102,тарифы!B:B,0),4),"")</f>
        <v>старший кассир торгового зала ((В-1)расчетно-кассовая зона)</v>
      </c>
      <c r="H102" s="12" t="s">
        <v>17192</v>
      </c>
      <c r="I102" s="12" t="s">
        <v>15554</v>
      </c>
      <c r="J102" s="12" t="s">
        <v>339</v>
      </c>
      <c r="K102" s="12" t="s">
        <v>340</v>
      </c>
      <c r="L102" s="12">
        <v>15</v>
      </c>
      <c r="M102" s="12">
        <v>11.5</v>
      </c>
      <c r="N102" s="12">
        <v>0</v>
      </c>
    </row>
    <row r="103" spans="1:16" x14ac:dyDescent="0.2">
      <c r="A103" s="12" t="str">
        <f>INDEX('рабочие дни  %ФОТ'!$F$3:$F$67,MATCH('загрузка табеля'!$H103,'рабочие дни  %ФОТ'!$H$3:$H$67,0),1)</f>
        <v>ХХХ YYY-1</v>
      </c>
      <c r="B103" s="21">
        <f t="shared" si="3"/>
        <v>864.06499999999994</v>
      </c>
      <c r="C103" s="22">
        <f t="shared" si="4"/>
        <v>3</v>
      </c>
      <c r="D103" s="23">
        <f t="shared" si="5"/>
        <v>30.5</v>
      </c>
      <c r="E103" s="21">
        <f>SUMIFS(тарифы!G:G,тарифы!B:B,J103)</f>
        <v>28.33</v>
      </c>
      <c r="F103" s="21"/>
      <c r="G103" s="12" t="str">
        <f>IFERROR(INDEX(Таблица1[#All],MATCH('загрузка табеля'!J103,тарифы!B:B,0),4),"")</f>
        <v>кассир торгового зала ((В-1)расчетно-кассовая зона)</v>
      </c>
      <c r="H103" s="12" t="s">
        <v>17192</v>
      </c>
      <c r="I103" s="12" t="s">
        <v>15554</v>
      </c>
      <c r="J103" s="12" t="s">
        <v>332</v>
      </c>
      <c r="K103" s="12" t="s">
        <v>333</v>
      </c>
      <c r="L103" s="12">
        <v>10</v>
      </c>
      <c r="M103" s="12">
        <v>10</v>
      </c>
      <c r="N103" s="12">
        <v>10.5</v>
      </c>
    </row>
    <row r="104" spans="1:16" x14ac:dyDescent="0.2">
      <c r="A104" s="12" t="str">
        <f>INDEX('рабочие дни  %ФОТ'!$F$3:$F$67,MATCH('загрузка табеля'!$H104,'рабочие дни  %ФОТ'!$H$3:$H$67,0),1)</f>
        <v>ХХХ YYY-1</v>
      </c>
      <c r="B104" s="21">
        <f t="shared" si="3"/>
        <v>524.10500000000002</v>
      </c>
      <c r="C104" s="22">
        <f t="shared" si="4"/>
        <v>3</v>
      </c>
      <c r="D104" s="23">
        <f t="shared" si="5"/>
        <v>18.5</v>
      </c>
      <c r="E104" s="21">
        <f>SUMIFS(тарифы!G:G,тарифы!B:B,J104)</f>
        <v>28.33</v>
      </c>
      <c r="F104" s="21"/>
      <c r="G104" s="12" t="str">
        <f>IFERROR(INDEX(Таблица1[#All],MATCH('загрузка табеля'!J104,тарифы!B:B,0),4),"")</f>
        <v>кассир торгового зала ((В-1)расчетно-кассовая зона)</v>
      </c>
      <c r="H104" s="12" t="s">
        <v>17192</v>
      </c>
      <c r="I104" s="12" t="s">
        <v>15554</v>
      </c>
      <c r="J104" s="12" t="s">
        <v>13732</v>
      </c>
      <c r="K104" s="12" t="s">
        <v>13731</v>
      </c>
      <c r="L104" s="12">
        <v>5.5</v>
      </c>
      <c r="M104" s="12">
        <v>6</v>
      </c>
      <c r="N104" s="12">
        <v>7</v>
      </c>
    </row>
    <row r="105" spans="1:16" x14ac:dyDescent="0.2">
      <c r="A105" s="12" t="str">
        <f>INDEX('рабочие дни  %ФОТ'!$F$3:$F$67,MATCH('загрузка табеля'!$H105,'рабочие дни  %ФОТ'!$H$3:$H$67,0),1)</f>
        <v>ХХХ YYY-1</v>
      </c>
      <c r="B105" s="21">
        <f t="shared" si="3"/>
        <v>694.08499999999992</v>
      </c>
      <c r="C105" s="22">
        <f t="shared" si="4"/>
        <v>4</v>
      </c>
      <c r="D105" s="23">
        <f t="shared" si="5"/>
        <v>24.5</v>
      </c>
      <c r="E105" s="21">
        <f>SUMIFS(тарифы!G:G,тарифы!B:B,J105)</f>
        <v>28.33</v>
      </c>
      <c r="F105" s="21"/>
      <c r="G105" s="12" t="str">
        <f>IFERROR(INDEX(Таблица1[#All],MATCH('загрузка табеля'!J105,тарифы!B:B,0),4),"")</f>
        <v>кассир торгового зала ((В-1)расчетно-кассовая зона)</v>
      </c>
      <c r="H105" s="12" t="s">
        <v>17192</v>
      </c>
      <c r="I105" s="12" t="s">
        <v>15554</v>
      </c>
      <c r="J105" s="12" t="s">
        <v>13736</v>
      </c>
      <c r="K105" s="12" t="s">
        <v>13735</v>
      </c>
      <c r="L105" s="12">
        <v>4</v>
      </c>
      <c r="M105" s="12">
        <v>11.5</v>
      </c>
      <c r="N105" s="12">
        <v>5</v>
      </c>
      <c r="O105" s="12">
        <v>4</v>
      </c>
    </row>
    <row r="106" spans="1:16" x14ac:dyDescent="0.2">
      <c r="A106" s="12" t="str">
        <f>INDEX('рабочие дни  %ФОТ'!$F$3:$F$67,MATCH('загрузка табеля'!$H106,'рабочие дни  %ФОТ'!$H$3:$H$67,0),1)</f>
        <v>ХХХ YYY-1</v>
      </c>
      <c r="B106" s="21">
        <f t="shared" si="3"/>
        <v>2049.7950000000001</v>
      </c>
      <c r="C106" s="22">
        <f t="shared" si="4"/>
        <v>5</v>
      </c>
      <c r="D106" s="23">
        <f t="shared" si="5"/>
        <v>61.5</v>
      </c>
      <c r="E106" s="21">
        <f>SUMIFS(тарифы!G:G,тарифы!B:B,J106)</f>
        <v>33.33</v>
      </c>
      <c r="F106" s="21"/>
      <c r="G106" s="12" t="str">
        <f>IFERROR(INDEX(Таблица1[#All],MATCH('загрузка табеля'!J106,тарифы!B:B,0),4),"")</f>
        <v>заместитель управляющего магазином по кассовой зоне ((В-1)расчетно-кассовая зона)</v>
      </c>
      <c r="H106" s="12" t="s">
        <v>17192</v>
      </c>
      <c r="I106" s="12" t="s">
        <v>15554</v>
      </c>
      <c r="J106" s="12" t="s">
        <v>13738</v>
      </c>
      <c r="K106" s="12" t="s">
        <v>13737</v>
      </c>
      <c r="L106" s="12">
        <v>13</v>
      </c>
      <c r="M106" s="12">
        <v>12.5</v>
      </c>
      <c r="N106" s="12">
        <v>12</v>
      </c>
      <c r="O106" s="12">
        <v>12</v>
      </c>
      <c r="P106" s="12">
        <v>12</v>
      </c>
    </row>
    <row r="107" spans="1:16" x14ac:dyDescent="0.2">
      <c r="A107" s="12" t="str">
        <f>INDEX('рабочие дни  %ФОТ'!$F$3:$F$67,MATCH('загрузка табеля'!$H107,'рабочие дни  %ФОТ'!$H$3:$H$67,0),1)</f>
        <v>ХХХ YYY-1</v>
      </c>
      <c r="B107" s="21">
        <f t="shared" si="3"/>
        <v>679.92</v>
      </c>
      <c r="C107" s="22">
        <f t="shared" si="4"/>
        <v>2</v>
      </c>
      <c r="D107" s="23">
        <f t="shared" si="5"/>
        <v>24</v>
      </c>
      <c r="E107" s="21">
        <f>SUMIFS(тарифы!G:G,тарифы!B:B,J107)</f>
        <v>28.33</v>
      </c>
      <c r="F107" s="21"/>
      <c r="G107" s="12" t="str">
        <f>IFERROR(INDEX(Таблица1[#All],MATCH('загрузка табеля'!J107,тарифы!B:B,0),4),"")</f>
        <v>кассир торгового зала ((В-1)расчетно-кассовая зона)</v>
      </c>
      <c r="H107" s="12" t="s">
        <v>17192</v>
      </c>
      <c r="I107" s="12" t="s">
        <v>15554</v>
      </c>
      <c r="J107" s="12" t="s">
        <v>13931</v>
      </c>
      <c r="K107" s="12" t="s">
        <v>13932</v>
      </c>
      <c r="L107" s="12">
        <v>12</v>
      </c>
      <c r="M107" s="12">
        <v>12</v>
      </c>
      <c r="N107" s="12">
        <v>0</v>
      </c>
    </row>
    <row r="108" spans="1:16" x14ac:dyDescent="0.2">
      <c r="A108" s="12" t="str">
        <f>INDEX('рабочие дни  %ФОТ'!$F$3:$F$67,MATCH('загрузка табеля'!$H108,'рабочие дни  %ФОТ'!$H$3:$H$67,0),1)</f>
        <v>ХХХ YYY-1</v>
      </c>
      <c r="B108" s="21">
        <f t="shared" si="3"/>
        <v>1076.54</v>
      </c>
      <c r="C108" s="22">
        <f t="shared" si="4"/>
        <v>3</v>
      </c>
      <c r="D108" s="23">
        <f t="shared" si="5"/>
        <v>38</v>
      </c>
      <c r="E108" s="21">
        <f>SUMIFS(тарифы!G:G,тарифы!B:B,J108)</f>
        <v>28.33</v>
      </c>
      <c r="F108" s="21"/>
      <c r="G108" s="12" t="str">
        <f>IFERROR(INDEX(Таблица1[#All],MATCH('загрузка табеля'!J108,тарифы!B:B,0),4),"")</f>
        <v>кассир торгового зала ((В-1)расчетно-кассовая зона)</v>
      </c>
      <c r="H108" s="12" t="s">
        <v>17192</v>
      </c>
      <c r="I108" s="12" t="s">
        <v>15554</v>
      </c>
      <c r="J108" s="12" t="s">
        <v>13734</v>
      </c>
      <c r="K108" s="12" t="s">
        <v>13733</v>
      </c>
      <c r="L108" s="12">
        <v>12</v>
      </c>
      <c r="M108" s="12">
        <v>12.5</v>
      </c>
      <c r="N108" s="12">
        <v>13.5</v>
      </c>
    </row>
    <row r="109" spans="1:16" x14ac:dyDescent="0.2">
      <c r="A109" s="12" t="str">
        <f>INDEX('рабочие дни  %ФОТ'!$F$3:$F$67,MATCH('загрузка табеля'!$H109,'рабочие дни  %ФОТ'!$H$3:$H$67,0),1)</f>
        <v>ХХХ YYY-1</v>
      </c>
      <c r="B109" s="21">
        <f t="shared" si="3"/>
        <v>800</v>
      </c>
      <c r="C109" s="22">
        <f t="shared" si="4"/>
        <v>3</v>
      </c>
      <c r="D109" s="23">
        <f t="shared" si="5"/>
        <v>32</v>
      </c>
      <c r="E109" s="21">
        <f>SUMIFS(тарифы!G:G,тарифы!B:B,J109)</f>
        <v>25</v>
      </c>
      <c r="F109" s="21"/>
      <c r="G109" s="12" t="str">
        <f>IFERROR(INDEX(Таблица1[#All],MATCH('загрузка табеля'!J109,тарифы!B:B,0),4),"")</f>
        <v>продавец продовольственных товаров 3 категории ((В-1)овощной отдел)</v>
      </c>
      <c r="H109" s="12" t="s">
        <v>17192</v>
      </c>
      <c r="I109" s="12" t="s">
        <v>15554</v>
      </c>
      <c r="J109" s="12" t="s">
        <v>13708</v>
      </c>
      <c r="K109" s="12" t="s">
        <v>13707</v>
      </c>
      <c r="L109" s="12">
        <v>10</v>
      </c>
      <c r="M109" s="12">
        <v>11</v>
      </c>
      <c r="N109" s="12">
        <v>11</v>
      </c>
      <c r="O109" s="12">
        <v>0</v>
      </c>
    </row>
    <row r="110" spans="1:16" x14ac:dyDescent="0.2">
      <c r="A110" s="12" t="str">
        <f>INDEX('рабочие дни  %ФОТ'!$F$3:$F$67,MATCH('загрузка табеля'!$H110,'рабочие дни  %ФОТ'!$H$3:$H$67,0),1)</f>
        <v>ХХХ YYY-1</v>
      </c>
      <c r="B110" s="21">
        <f t="shared" si="3"/>
        <v>1599.84</v>
      </c>
      <c r="C110" s="22">
        <f t="shared" si="4"/>
        <v>4</v>
      </c>
      <c r="D110" s="23">
        <f t="shared" si="5"/>
        <v>48</v>
      </c>
      <c r="E110" s="21">
        <f>SUMIFS(тарифы!G:G,тарифы!B:B,J110)</f>
        <v>33.33</v>
      </c>
      <c r="F110" s="21"/>
      <c r="G110" s="12" t="str">
        <f>IFERROR(INDEX(Таблица1[#All],MATCH('загрузка табеля'!J110,тарифы!B:B,0),4),"")</f>
        <v>заместитель управляющего магазином по кассовой зоне 3 категории ((В-1)расчетно-кассовая зона)</v>
      </c>
      <c r="H110" s="12" t="s">
        <v>17192</v>
      </c>
      <c r="I110" s="12" t="s">
        <v>15554</v>
      </c>
      <c r="J110" s="12" t="s">
        <v>12882</v>
      </c>
      <c r="K110" s="12" t="s">
        <v>12881</v>
      </c>
      <c r="L110" s="12">
        <v>12</v>
      </c>
      <c r="M110" s="12">
        <v>12</v>
      </c>
      <c r="N110" s="12">
        <v>12</v>
      </c>
      <c r="O110" s="12">
        <v>12</v>
      </c>
      <c r="P110" s="12">
        <v>0</v>
      </c>
    </row>
    <row r="111" spans="1:16" x14ac:dyDescent="0.2">
      <c r="A111" s="12" t="str">
        <f>INDEX('рабочие дни  %ФОТ'!$F$3:$F$67,MATCH('загрузка табеля'!$H111,'рабочие дни  %ФОТ'!$H$3:$H$67,0),1)</f>
        <v>ХХХ YYY-1</v>
      </c>
      <c r="B111" s="21">
        <f t="shared" si="3"/>
        <v>977.38499999999999</v>
      </c>
      <c r="C111" s="22">
        <f t="shared" si="4"/>
        <v>3</v>
      </c>
      <c r="D111" s="23">
        <f t="shared" si="5"/>
        <v>34.5</v>
      </c>
      <c r="E111" s="21">
        <f>SUMIFS(тарифы!G:G,тарифы!B:B,J111)</f>
        <v>28.33</v>
      </c>
      <c r="F111" s="21"/>
      <c r="G111" s="12" t="str">
        <f>IFERROR(INDEX(Таблица1[#All],MATCH('загрузка табеля'!J111,тарифы!B:B,0),4),"")</f>
        <v>кассир торгового зала ((В-1)расчетно-кассовая зона)</v>
      </c>
      <c r="H111" s="12" t="s">
        <v>17192</v>
      </c>
      <c r="I111" s="12" t="s">
        <v>15554</v>
      </c>
      <c r="J111" s="12" t="s">
        <v>13728</v>
      </c>
      <c r="K111" s="12" t="s">
        <v>13727</v>
      </c>
      <c r="L111" s="12">
        <v>11.5</v>
      </c>
      <c r="M111" s="12">
        <v>11.5</v>
      </c>
      <c r="N111" s="12">
        <v>11.5</v>
      </c>
    </row>
    <row r="112" spans="1:16" x14ac:dyDescent="0.2">
      <c r="A112" s="12" t="str">
        <f>INDEX('рабочие дни  %ФОТ'!$F$3:$F$67,MATCH('загрузка табеля'!$H112,'рабочие дни  %ФОТ'!$H$3:$H$67,0),1)</f>
        <v>ХХХ YYY-1</v>
      </c>
      <c r="B112" s="21">
        <f t="shared" si="3"/>
        <v>0</v>
      </c>
      <c r="C112" s="22">
        <f t="shared" si="4"/>
        <v>3</v>
      </c>
      <c r="D112" s="23">
        <f t="shared" si="5"/>
        <v>33.5</v>
      </c>
      <c r="E112" s="21">
        <f>SUMIFS(тарифы!G:G,тарифы!B:B,J112)</f>
        <v>0</v>
      </c>
      <c r="F112" s="21"/>
      <c r="G112" s="12" t="str">
        <f>IFERROR(INDEX(Таблица1[#All],MATCH('загрузка табеля'!J112,тарифы!B:B,0),4),"")</f>
        <v/>
      </c>
      <c r="H112" s="12" t="s">
        <v>17192</v>
      </c>
      <c r="I112" s="12" t="s">
        <v>15554</v>
      </c>
      <c r="J112" s="12" t="s">
        <v>15555</v>
      </c>
      <c r="K112" s="12" t="s">
        <v>15556</v>
      </c>
      <c r="L112" s="12">
        <v>11</v>
      </c>
      <c r="M112" s="12">
        <v>11.5</v>
      </c>
      <c r="N112" s="12">
        <v>11</v>
      </c>
      <c r="O112" s="12">
        <v>0</v>
      </c>
    </row>
    <row r="113" spans="1:41" x14ac:dyDescent="0.2">
      <c r="A113" s="12" t="str">
        <f>INDEX('рабочие дни  %ФОТ'!$F$3:$F$67,MATCH('загрузка табеля'!$H113,'рабочие дни  %ФОТ'!$H$3:$H$67,0),1)</f>
        <v>ХХХ YYY-1</v>
      </c>
      <c r="B113" s="21">
        <f t="shared" si="3"/>
        <v>0</v>
      </c>
      <c r="C113" s="22">
        <f t="shared" si="4"/>
        <v>4</v>
      </c>
      <c r="D113" s="23">
        <f t="shared" si="5"/>
        <v>46.5</v>
      </c>
      <c r="E113" s="21">
        <f>SUMIFS(тарифы!G:G,тарифы!B:B,J113)</f>
        <v>0</v>
      </c>
      <c r="F113" s="21"/>
      <c r="G113" s="12" t="str">
        <f>IFERROR(INDEX(Таблица1[#All],MATCH('загрузка табеля'!J113,тарифы!B:B,0),4),"")</f>
        <v/>
      </c>
      <c r="H113" s="12" t="s">
        <v>17192</v>
      </c>
      <c r="I113" s="12" t="s">
        <v>15554</v>
      </c>
      <c r="J113" s="12" t="s">
        <v>15557</v>
      </c>
      <c r="K113" s="12" t="s">
        <v>15558</v>
      </c>
      <c r="L113" s="12">
        <v>11</v>
      </c>
      <c r="M113" s="12">
        <v>11</v>
      </c>
      <c r="N113" s="12">
        <v>12</v>
      </c>
      <c r="O113" s="12">
        <v>12.5</v>
      </c>
    </row>
    <row r="114" spans="1:41" x14ac:dyDescent="0.2">
      <c r="A114" s="12" t="str">
        <f>INDEX('рабочие дни  %ФОТ'!$F$3:$F$67,MATCH('загрузка табеля'!$H114,'рабочие дни  %ФОТ'!$H$3:$H$67,0),1)</f>
        <v>ХХХ YYY-1</v>
      </c>
      <c r="B114" s="21">
        <f t="shared" si="3"/>
        <v>0</v>
      </c>
      <c r="C114" s="22">
        <f t="shared" si="4"/>
        <v>4</v>
      </c>
      <c r="D114" s="23">
        <f t="shared" si="5"/>
        <v>46.5</v>
      </c>
      <c r="E114" s="21">
        <f>SUMIFS(тарифы!G:G,тарифы!B:B,J114)</f>
        <v>0</v>
      </c>
      <c r="F114" s="21"/>
      <c r="G114" s="12" t="str">
        <f>IFERROR(INDEX(Таблица1[#All],MATCH('загрузка табеля'!J114,тарифы!B:B,0),4),"")</f>
        <v/>
      </c>
      <c r="H114" s="12" t="s">
        <v>17192</v>
      </c>
      <c r="I114" s="12" t="s">
        <v>15554</v>
      </c>
      <c r="J114" s="12" t="s">
        <v>15559</v>
      </c>
      <c r="K114" s="12" t="s">
        <v>15560</v>
      </c>
      <c r="L114" s="12">
        <v>11</v>
      </c>
      <c r="M114" s="12">
        <v>11</v>
      </c>
      <c r="N114" s="12">
        <v>12</v>
      </c>
      <c r="O114" s="12">
        <v>12.5</v>
      </c>
    </row>
    <row r="115" spans="1:41" x14ac:dyDescent="0.2">
      <c r="A115" s="12" t="str">
        <f>INDEX('рабочие дни  %ФОТ'!$F$3:$F$67,MATCH('загрузка табеля'!$H115,'рабочие дни  %ФОТ'!$H$3:$H$67,0),1)</f>
        <v>ХХХ YYY-1</v>
      </c>
      <c r="B115" s="21">
        <f t="shared" si="3"/>
        <v>0</v>
      </c>
      <c r="C115" s="22">
        <f t="shared" si="4"/>
        <v>5</v>
      </c>
      <c r="D115" s="23">
        <f t="shared" si="5"/>
        <v>52</v>
      </c>
      <c r="E115" s="21">
        <f>SUMIFS(тарифы!G:G,тарифы!B:B,J115)</f>
        <v>0</v>
      </c>
      <c r="F115" s="21"/>
      <c r="G115" s="12" t="str">
        <f>IFERROR(INDEX(Таблица1[#All],MATCH('загрузка табеля'!J115,тарифы!B:B,0),4),"")</f>
        <v/>
      </c>
      <c r="H115" s="12" t="s">
        <v>17192</v>
      </c>
      <c r="I115" s="12" t="s">
        <v>15554</v>
      </c>
      <c r="J115" s="12" t="s">
        <v>15561</v>
      </c>
      <c r="K115" s="12" t="s">
        <v>15562</v>
      </c>
      <c r="L115" s="12">
        <v>10</v>
      </c>
      <c r="M115" s="12">
        <v>10</v>
      </c>
      <c r="N115" s="12">
        <v>10.5</v>
      </c>
      <c r="O115" s="12">
        <v>10.5</v>
      </c>
      <c r="P115" s="12">
        <v>11</v>
      </c>
      <c r="Q115" s="12">
        <v>0</v>
      </c>
    </row>
    <row r="116" spans="1:41" x14ac:dyDescent="0.2">
      <c r="A116" s="12" t="str">
        <f>INDEX('рабочие дни  %ФОТ'!$F$3:$F$67,MATCH('загрузка табеля'!$H116,'рабочие дни  %ФОТ'!$H$3:$H$67,0),1)</f>
        <v>ХХХ YYY-1</v>
      </c>
      <c r="B116" s="21">
        <f t="shared" si="3"/>
        <v>699.6</v>
      </c>
      <c r="C116" s="22">
        <f t="shared" si="4"/>
        <v>2</v>
      </c>
      <c r="D116" s="23">
        <f t="shared" si="5"/>
        <v>22</v>
      </c>
      <c r="E116" s="21">
        <f>SUMIFS(тарифы!G:G,тарифы!B:B,J116)</f>
        <v>31.8</v>
      </c>
      <c r="F116" s="21"/>
      <c r="G116" s="12" t="str">
        <f>IFERROR(INDEX(Таблица1[#All],MATCH('загрузка табеля'!J116,тарифы!B:B,0),4),"")</f>
        <v>грузчик 1 категории ((В-1)склад)</v>
      </c>
      <c r="H116" s="12" t="s">
        <v>17192</v>
      </c>
      <c r="I116" s="12" t="s">
        <v>384</v>
      </c>
      <c r="J116" s="12" t="s">
        <v>393</v>
      </c>
      <c r="K116" s="12" t="s">
        <v>394</v>
      </c>
      <c r="L116" s="12">
        <v>11</v>
      </c>
      <c r="M116" s="12">
        <v>11</v>
      </c>
      <c r="N116" s="12">
        <v>0</v>
      </c>
    </row>
    <row r="117" spans="1:41" x14ac:dyDescent="0.2">
      <c r="A117" s="12" t="str">
        <f>INDEX('рабочие дни  %ФОТ'!$F$3:$F$67,MATCH('загрузка табеля'!$H117,'рабочие дни  %ФОТ'!$H$3:$H$67,0),1)</f>
        <v>ХХХ YYY-1</v>
      </c>
      <c r="B117" s="21">
        <f t="shared" si="3"/>
        <v>1319.7</v>
      </c>
      <c r="C117" s="22">
        <f t="shared" si="4"/>
        <v>4</v>
      </c>
      <c r="D117" s="23">
        <f t="shared" si="5"/>
        <v>41.5</v>
      </c>
      <c r="E117" s="21">
        <f>SUMIFS(тарифы!G:G,тарифы!B:B,J117)</f>
        <v>31.8</v>
      </c>
      <c r="F117" s="21"/>
      <c r="G117" s="12" t="str">
        <f>IFERROR(INDEX(Таблица1[#All],MATCH('загрузка табеля'!J117,тарифы!B:B,0),4),"")</f>
        <v>грузчик 1 категории ((В-1)склад)</v>
      </c>
      <c r="H117" s="12" t="s">
        <v>17192</v>
      </c>
      <c r="I117" s="12" t="s">
        <v>384</v>
      </c>
      <c r="J117" s="12" t="s">
        <v>390</v>
      </c>
      <c r="K117" s="12" t="s">
        <v>391</v>
      </c>
      <c r="L117" s="12">
        <v>10</v>
      </c>
      <c r="M117" s="12">
        <v>10</v>
      </c>
      <c r="N117" s="12">
        <v>11</v>
      </c>
      <c r="O117" s="12">
        <v>10.5</v>
      </c>
    </row>
    <row r="118" spans="1:41" x14ac:dyDescent="0.2">
      <c r="A118" s="12" t="str">
        <f>INDEX('рабочие дни  %ФОТ'!$F$3:$F$67,MATCH('загрузка табеля'!$H118,'рабочие дни  %ФОТ'!$H$3:$H$67,0),1)</f>
        <v>ХХХ YYY-1</v>
      </c>
      <c r="B118" s="21">
        <f t="shared" si="3"/>
        <v>733.33333333333337</v>
      </c>
      <c r="C118" s="22">
        <f t="shared" si="4"/>
        <v>2</v>
      </c>
      <c r="D118" s="23">
        <f t="shared" si="5"/>
        <v>20.5</v>
      </c>
      <c r="E118" s="21">
        <f>SUMIFS(тарифы!G:G,тарифы!B:B,J118)</f>
        <v>7700</v>
      </c>
      <c r="F118" s="21"/>
      <c r="G118" s="12" t="str">
        <f>IFERROR(INDEX(Таблица1[#All],MATCH('загрузка табеля'!J118,тарифы!B:B,0),4),"")</f>
        <v>заведующий складом 2 категории ((В-1)склад)</v>
      </c>
      <c r="H118" s="12" t="s">
        <v>17192</v>
      </c>
      <c r="I118" s="12" t="s">
        <v>384</v>
      </c>
      <c r="J118" s="12" t="s">
        <v>408</v>
      </c>
      <c r="K118" s="12" t="s">
        <v>409</v>
      </c>
      <c r="L118" s="12">
        <v>10</v>
      </c>
      <c r="M118" s="12">
        <v>10.5</v>
      </c>
    </row>
    <row r="119" spans="1:41" x14ac:dyDescent="0.2">
      <c r="A119" s="12" t="str">
        <f>INDEX('рабочие дни  %ФОТ'!$F$3:$F$67,MATCH('загрузка табеля'!$H119,'рабочие дни  %ФОТ'!$H$3:$H$67,0),1)</f>
        <v>ХХХ YYY-1</v>
      </c>
      <c r="B119" s="21">
        <f t="shared" si="3"/>
        <v>1912.95</v>
      </c>
      <c r="C119" s="22">
        <f t="shared" si="4"/>
        <v>5</v>
      </c>
      <c r="D119" s="23">
        <f t="shared" si="5"/>
        <v>54.5</v>
      </c>
      <c r="E119" s="21">
        <f>SUMIFS(тарифы!G:G,тарифы!B:B,J119)</f>
        <v>35.1</v>
      </c>
      <c r="F119" s="21"/>
      <c r="G119" s="12" t="str">
        <f>IFERROR(INDEX(Таблица1[#All],MATCH('загрузка табеля'!J119,тарифы!B:B,0),4),"")</f>
        <v>кладовщик по приему товара 1 категории ((В-1)склад)</v>
      </c>
      <c r="H119" s="12" t="s">
        <v>17192</v>
      </c>
      <c r="I119" s="12" t="s">
        <v>384</v>
      </c>
      <c r="J119" s="12" t="s">
        <v>397</v>
      </c>
      <c r="K119" s="12" t="s">
        <v>398</v>
      </c>
      <c r="L119" s="12">
        <v>11</v>
      </c>
      <c r="M119" s="12">
        <v>11.5</v>
      </c>
      <c r="N119" s="12">
        <v>11.5</v>
      </c>
      <c r="O119" s="12">
        <v>10</v>
      </c>
      <c r="P119" s="12">
        <v>10.5</v>
      </c>
    </row>
    <row r="120" spans="1:41" x14ac:dyDescent="0.2">
      <c r="A120" s="12" t="str">
        <f>INDEX('рабочие дни  %ФОТ'!$F$3:$F$67,MATCH('загрузка табеля'!$H120,'рабочие дни  %ФОТ'!$H$3:$H$67,0),1)</f>
        <v>ХХХ YYY-1</v>
      </c>
      <c r="B120" s="21">
        <f t="shared" si="3"/>
        <v>1120</v>
      </c>
      <c r="C120" s="22">
        <f t="shared" si="4"/>
        <v>4</v>
      </c>
      <c r="D120" s="23">
        <f t="shared" si="5"/>
        <v>38</v>
      </c>
      <c r="E120" s="21">
        <f>SUMIFS(тарифы!G:G,тарифы!B:B,J120)</f>
        <v>5880</v>
      </c>
      <c r="F120" s="21"/>
      <c r="G120" s="12" t="str">
        <f>IFERROR(INDEX(Таблица1[#All],MATCH('загрузка табеля'!J120,тарифы!B:B,0),4),"")</f>
        <v>старший оператор по вводу данных 1 категории ((В-1)склад)</v>
      </c>
      <c r="H120" s="12" t="s">
        <v>17192</v>
      </c>
      <c r="I120" s="12" t="s">
        <v>384</v>
      </c>
      <c r="J120" s="12" t="s">
        <v>411</v>
      </c>
      <c r="K120" s="12" t="s">
        <v>412</v>
      </c>
      <c r="L120" s="12">
        <v>10.5</v>
      </c>
      <c r="M120" s="12">
        <v>9.5</v>
      </c>
      <c r="N120" s="12">
        <v>9</v>
      </c>
      <c r="O120" s="12">
        <v>9</v>
      </c>
    </row>
    <row r="121" spans="1:41" x14ac:dyDescent="0.2">
      <c r="A121" s="12" t="str">
        <f>INDEX('рабочие дни  %ФОТ'!$F$3:$F$67,MATCH('загрузка табеля'!$H121,'рабочие дни  %ФОТ'!$H$3:$H$67,0),1)</f>
        <v>ХХХ YYY-1</v>
      </c>
      <c r="B121" s="21">
        <f t="shared" si="3"/>
        <v>2896.2</v>
      </c>
      <c r="C121" s="22">
        <f t="shared" si="4"/>
        <v>8</v>
      </c>
      <c r="D121" s="23">
        <f t="shared" si="5"/>
        <v>90</v>
      </c>
      <c r="E121" s="21">
        <f>SUMIFS(тарифы!G:G,тарифы!B:B,J121)</f>
        <v>32.18</v>
      </c>
      <c r="F121" s="21"/>
      <c r="G121" s="12" t="str">
        <f>IFERROR(INDEX(Таблица1[#All],MATCH('загрузка табеля'!J121,тарифы!B:B,0),4),"")</f>
        <v>кладовщик по приему товара 2 категории ((В-44)склад)</v>
      </c>
      <c r="H121" s="12" t="s">
        <v>17192</v>
      </c>
      <c r="I121" s="12" t="s">
        <v>384</v>
      </c>
      <c r="J121" s="12" t="s">
        <v>6689</v>
      </c>
      <c r="K121" s="12" t="s">
        <v>6690</v>
      </c>
      <c r="L121" s="12">
        <v>9.5</v>
      </c>
      <c r="M121" s="12">
        <v>12</v>
      </c>
      <c r="N121" s="12">
        <v>9.5</v>
      </c>
      <c r="O121" s="12">
        <v>0</v>
      </c>
      <c r="AK121" s="12">
        <v>12</v>
      </c>
      <c r="AL121" s="12">
        <v>12</v>
      </c>
      <c r="AM121" s="12">
        <v>12</v>
      </c>
      <c r="AN121" s="12">
        <v>12</v>
      </c>
      <c r="AO121" s="12">
        <v>11</v>
      </c>
    </row>
    <row r="122" spans="1:41" x14ac:dyDescent="0.2">
      <c r="A122" s="12" t="str">
        <f>INDEX('рабочие дни  %ФОТ'!$F$3:$F$67,MATCH('загрузка табеля'!$H122,'рабочие дни  %ФОТ'!$H$3:$H$67,0),1)</f>
        <v>ХХХ YYY-1</v>
      </c>
      <c r="B122" s="21">
        <f t="shared" si="3"/>
        <v>949.31</v>
      </c>
      <c r="C122" s="22">
        <f t="shared" si="4"/>
        <v>3</v>
      </c>
      <c r="D122" s="23">
        <f t="shared" si="5"/>
        <v>29.5</v>
      </c>
      <c r="E122" s="21">
        <f>SUMIFS(тарифы!G:G,тарифы!B:B,J122)</f>
        <v>32.18</v>
      </c>
      <c r="F122" s="21"/>
      <c r="G122" s="12" t="str">
        <f>IFERROR(INDEX(Таблица1[#All],MATCH('загрузка табеля'!J122,тарифы!B:B,0),4),"")</f>
        <v>кладовщик по приему товара 2 категории ((В-1)склад)</v>
      </c>
      <c r="H122" s="12" t="s">
        <v>17192</v>
      </c>
      <c r="I122" s="12" t="s">
        <v>384</v>
      </c>
      <c r="J122" s="12" t="s">
        <v>13726</v>
      </c>
      <c r="K122" s="12" t="s">
        <v>13725</v>
      </c>
      <c r="L122" s="12">
        <v>9.5</v>
      </c>
      <c r="M122" s="12">
        <v>10.5</v>
      </c>
      <c r="N122" s="12">
        <v>9.5</v>
      </c>
      <c r="O122" s="12">
        <v>0</v>
      </c>
    </row>
    <row r="123" spans="1:41" x14ac:dyDescent="0.2">
      <c r="A123" s="12" t="str">
        <f>INDEX('рабочие дни  %ФОТ'!$F$3:$F$67,MATCH('загрузка табеля'!$H123,'рабочие дни  %ФОТ'!$H$3:$H$67,0),1)</f>
        <v>ХХХ YYY-1</v>
      </c>
      <c r="B123" s="21">
        <f t="shared" si="3"/>
        <v>1209.7249999999999</v>
      </c>
      <c r="C123" s="22">
        <f t="shared" si="4"/>
        <v>4</v>
      </c>
      <c r="D123" s="23">
        <f t="shared" si="5"/>
        <v>41.5</v>
      </c>
      <c r="E123" s="21">
        <f>SUMIFS(тарифы!G:G,тарифы!B:B,J123)</f>
        <v>29.15</v>
      </c>
      <c r="F123" s="21"/>
      <c r="G123" s="12" t="str">
        <f>IFERROR(INDEX(Таблица1[#All],MATCH('загрузка табеля'!J123,тарифы!B:B,0),4),"")</f>
        <v>грузчик 2 категории ((В-1)склад)</v>
      </c>
      <c r="H123" s="12" t="s">
        <v>17192</v>
      </c>
      <c r="I123" s="12" t="s">
        <v>384</v>
      </c>
      <c r="J123" s="12" t="s">
        <v>13740</v>
      </c>
      <c r="K123" s="12" t="s">
        <v>13739</v>
      </c>
      <c r="L123" s="12">
        <v>10.5</v>
      </c>
      <c r="M123" s="12">
        <v>10.5</v>
      </c>
      <c r="N123" s="12">
        <v>10.5</v>
      </c>
      <c r="O123" s="12">
        <v>10</v>
      </c>
    </row>
    <row r="124" spans="1:41" x14ac:dyDescent="0.2">
      <c r="A124" s="12" t="str">
        <f>INDEX('рабочие дни  %ФОТ'!$F$3:$F$67,MATCH('загрузка табеля'!$H124,'рабочие дни  %ФОТ'!$H$3:$H$67,0),1)</f>
        <v>ХХХ YYY-1</v>
      </c>
      <c r="B124" s="21">
        <f t="shared" si="3"/>
        <v>333.90000000000003</v>
      </c>
      <c r="C124" s="22">
        <f t="shared" si="4"/>
        <v>1</v>
      </c>
      <c r="D124" s="23">
        <f t="shared" si="5"/>
        <v>10.5</v>
      </c>
      <c r="E124" s="21">
        <f>SUMIFS(тарифы!G:G,тарифы!B:B,J124)</f>
        <v>31.8</v>
      </c>
      <c r="F124" s="21"/>
      <c r="G124" s="12" t="str">
        <f>IFERROR(INDEX(Таблица1[#All],MATCH('загрузка табеля'!J124,тарифы!B:B,0),4),"")</f>
        <v>грузчик 1 категории ((В-1)склад)</v>
      </c>
      <c r="H124" s="12" t="s">
        <v>17192</v>
      </c>
      <c r="I124" s="12" t="s">
        <v>384</v>
      </c>
      <c r="J124" s="12" t="s">
        <v>13742</v>
      </c>
      <c r="K124" s="12" t="s">
        <v>13741</v>
      </c>
      <c r="L124" s="12">
        <v>10.5</v>
      </c>
      <c r="M124" s="12">
        <v>0</v>
      </c>
    </row>
    <row r="125" spans="1:41" x14ac:dyDescent="0.2">
      <c r="A125" s="12" t="str">
        <f>INDEX('рабочие дни  %ФОТ'!$F$3:$F$67,MATCH('загрузка табеля'!$H125,'рабочие дни  %ФОТ'!$H$3:$H$67,0),1)</f>
        <v>ХХХ YYY-1</v>
      </c>
      <c r="B125" s="21">
        <f t="shared" si="3"/>
        <v>0</v>
      </c>
      <c r="C125" s="22">
        <f t="shared" si="4"/>
        <v>3</v>
      </c>
      <c r="D125" s="23">
        <f t="shared" si="5"/>
        <v>21</v>
      </c>
      <c r="E125" s="21">
        <f>SUMIFS(тарифы!G:G,тарифы!B:B,J125)</f>
        <v>0</v>
      </c>
      <c r="F125" s="21"/>
      <c r="G125" s="12" t="str">
        <f>IFERROR(INDEX(Таблица1[#All],MATCH('загрузка табеля'!J125,тарифы!B:B,0),4),"")</f>
        <v/>
      </c>
      <c r="H125" s="12" t="s">
        <v>17192</v>
      </c>
      <c r="I125" s="12" t="s">
        <v>384</v>
      </c>
      <c r="J125" s="12" t="s">
        <v>15563</v>
      </c>
      <c r="K125" s="12" t="s">
        <v>15564</v>
      </c>
      <c r="L125" s="12">
        <v>9.5</v>
      </c>
      <c r="M125" s="12">
        <v>10.5</v>
      </c>
      <c r="N125" s="12">
        <v>1</v>
      </c>
      <c r="O125" s="12">
        <v>0</v>
      </c>
    </row>
    <row r="126" spans="1:41" x14ac:dyDescent="0.2">
      <c r="A126" s="12" t="str">
        <f>INDEX('рабочие дни  %ФОТ'!$F$3:$F$67,MATCH('загрузка табеля'!$H126,'рабочие дни  %ФОТ'!$H$3:$H$67,0),1)</f>
        <v>ХХХ YYY-1</v>
      </c>
      <c r="B126" s="21">
        <f t="shared" si="3"/>
        <v>1466.6666666666667</v>
      </c>
      <c r="C126" s="22">
        <f t="shared" si="4"/>
        <v>4</v>
      </c>
      <c r="D126" s="23">
        <f t="shared" si="5"/>
        <v>43.5</v>
      </c>
      <c r="E126" s="21">
        <f>SUMIFS(тарифы!G:G,тарифы!B:B,J126)</f>
        <v>7700</v>
      </c>
      <c r="F126" s="21"/>
      <c r="G126" s="12" t="str">
        <f>IFERROR(INDEX(Таблица1[#All],MATCH('загрузка табеля'!J126,тарифы!B:B,0),4),"")</f>
        <v>заместитель управляющего магазином 4 категории ((В-1)управление)</v>
      </c>
      <c r="H126" s="12" t="s">
        <v>17192</v>
      </c>
      <c r="I126" s="12" t="s">
        <v>15565</v>
      </c>
      <c r="J126" s="12" t="s">
        <v>420</v>
      </c>
      <c r="K126" s="12" t="s">
        <v>421</v>
      </c>
      <c r="L126" s="12">
        <v>12</v>
      </c>
      <c r="M126" s="12">
        <v>9.5</v>
      </c>
      <c r="N126" s="12">
        <v>10.5</v>
      </c>
      <c r="O126" s="12">
        <v>11.5</v>
      </c>
    </row>
    <row r="127" spans="1:41" x14ac:dyDescent="0.2">
      <c r="A127" s="12" t="str">
        <f>INDEX('рабочие дни  %ФОТ'!$F$3:$F$67,MATCH('загрузка табеля'!$H127,'рабочие дни  %ФОТ'!$H$3:$H$67,0),1)</f>
        <v>ХХХ YYY-1</v>
      </c>
      <c r="B127" s="21">
        <f t="shared" si="3"/>
        <v>790.33500000000004</v>
      </c>
      <c r="C127" s="22">
        <f t="shared" si="4"/>
        <v>3</v>
      </c>
      <c r="D127" s="23">
        <f t="shared" si="5"/>
        <v>31.5</v>
      </c>
      <c r="E127" s="21">
        <f>SUMIFS(тарифы!G:G,тарифы!B:B,J127)</f>
        <v>25.09</v>
      </c>
      <c r="F127" s="21"/>
      <c r="G127" s="12" t="str">
        <f>IFERROR(INDEX(Таблица1[#All],MATCH('загрузка табеля'!J127,тарифы!B:B,0),4),"")</f>
        <v>помощник инспектора по инвентаризации 1 категории ((В-1)управление)</v>
      </c>
      <c r="H127" s="12" t="s">
        <v>17192</v>
      </c>
      <c r="I127" s="12" t="s">
        <v>15565</v>
      </c>
      <c r="J127" s="12" t="s">
        <v>434</v>
      </c>
      <c r="K127" s="12" t="s">
        <v>435</v>
      </c>
      <c r="L127" s="12">
        <v>11</v>
      </c>
      <c r="M127" s="12">
        <v>11</v>
      </c>
      <c r="N127" s="12">
        <v>9.5</v>
      </c>
    </row>
    <row r="128" spans="1:41" x14ac:dyDescent="0.2">
      <c r="A128" s="12" t="str">
        <f>INDEX('рабочие дни  %ФОТ'!$F$3:$F$67,MATCH('загрузка табеля'!$H128,'рабочие дни  %ФОТ'!$H$3:$H$67,0),1)</f>
        <v>ХХХ YYY-1</v>
      </c>
      <c r="B128" s="21">
        <f t="shared" si="3"/>
        <v>2310.6666666666665</v>
      </c>
      <c r="C128" s="22">
        <f t="shared" si="4"/>
        <v>4</v>
      </c>
      <c r="D128" s="23">
        <f t="shared" si="5"/>
        <v>44.5</v>
      </c>
      <c r="E128" s="21">
        <f>SUMIFS(тарифы!G:G,тарифы!B:B,J128)</f>
        <v>12131</v>
      </c>
      <c r="F128" s="21"/>
      <c r="G128" s="12" t="str">
        <f>IFERROR(INDEX(Таблица1[#All],MATCH('загрузка табеля'!J128,тарифы!B:B,0),4),"")</f>
        <v>управляющий магазином 3 категории ((В-1)управление)</v>
      </c>
      <c r="H128" s="12" t="s">
        <v>17192</v>
      </c>
      <c r="I128" s="12" t="s">
        <v>15565</v>
      </c>
      <c r="J128" s="12" t="s">
        <v>427</v>
      </c>
      <c r="K128" s="12" t="s">
        <v>428</v>
      </c>
      <c r="L128" s="12">
        <v>12</v>
      </c>
      <c r="M128" s="12">
        <v>10.5</v>
      </c>
      <c r="N128" s="12">
        <v>9.5</v>
      </c>
      <c r="O128" s="12">
        <v>12.5</v>
      </c>
    </row>
    <row r="129" spans="1:17" x14ac:dyDescent="0.2">
      <c r="A129" s="12" t="str">
        <f>INDEX('рабочие дни  %ФОТ'!$F$3:$F$67,MATCH('загрузка табеля'!$H129,'рабочие дни  %ФОТ'!$H$3:$H$67,0),1)</f>
        <v>ХХХ YYY-1</v>
      </c>
      <c r="B129" s="21">
        <f t="shared" si="3"/>
        <v>1380.952380952381</v>
      </c>
      <c r="C129" s="22">
        <f t="shared" si="4"/>
        <v>5</v>
      </c>
      <c r="D129" s="23">
        <f t="shared" si="5"/>
        <v>46.5</v>
      </c>
      <c r="E129" s="21">
        <f>SUMIFS(тарифы!G:G,тарифы!B:B,J129)</f>
        <v>5800</v>
      </c>
      <c r="F129" s="21"/>
      <c r="G129" s="12" t="str">
        <f>IFERROR(INDEX(Таблица1[#All],MATCH('загрузка табеля'!J129,тарифы!B:B,0),4),"")</f>
        <v>главный инженер ((В-1)управление)</v>
      </c>
      <c r="H129" s="12" t="s">
        <v>17192</v>
      </c>
      <c r="I129" s="12" t="s">
        <v>15565</v>
      </c>
      <c r="J129" s="12" t="s">
        <v>430</v>
      </c>
      <c r="K129" s="12" t="s">
        <v>431</v>
      </c>
      <c r="L129" s="12">
        <v>9.5</v>
      </c>
      <c r="M129" s="12">
        <v>10.5</v>
      </c>
      <c r="N129" s="12">
        <v>9.5</v>
      </c>
      <c r="O129" s="12">
        <v>7.5</v>
      </c>
      <c r="P129" s="12">
        <v>9.5</v>
      </c>
    </row>
    <row r="130" spans="1:17" x14ac:dyDescent="0.2">
      <c r="A130" s="12" t="str">
        <f>INDEX('рабочие дни  %ФОТ'!$F$3:$F$67,MATCH('загрузка табеля'!$H130,'рабочие дни  %ФОТ'!$H$3:$H$67,0),1)</f>
        <v>ХХХ YYY-1</v>
      </c>
      <c r="B130" s="21">
        <f t="shared" si="3"/>
        <v>1152.3809523809523</v>
      </c>
      <c r="C130" s="22">
        <f t="shared" si="4"/>
        <v>5</v>
      </c>
      <c r="D130" s="23">
        <f t="shared" si="5"/>
        <v>39</v>
      </c>
      <c r="E130" s="21">
        <f>SUMIFS(тарифы!G:G,тарифы!B:B,J130)</f>
        <v>4840</v>
      </c>
      <c r="F130" s="21"/>
      <c r="G130" s="12" t="str">
        <f>IFERROR(INDEX(Таблица1[#All],MATCH('загрузка табеля'!J130,тарифы!B:B,0),4),"")</f>
        <v>инспектор по инвентаризации 2 категории ((В-1)управление)</v>
      </c>
      <c r="H130" s="12" t="s">
        <v>17192</v>
      </c>
      <c r="I130" s="12" t="s">
        <v>15565</v>
      </c>
      <c r="J130" s="12" t="s">
        <v>423</v>
      </c>
      <c r="K130" s="12" t="s">
        <v>424</v>
      </c>
      <c r="L130" s="12">
        <v>9</v>
      </c>
      <c r="M130" s="12">
        <v>7.5</v>
      </c>
      <c r="N130" s="12">
        <v>7.5</v>
      </c>
      <c r="O130" s="12">
        <v>7.5</v>
      </c>
      <c r="P130" s="12">
        <v>7.5</v>
      </c>
    </row>
    <row r="131" spans="1:17" x14ac:dyDescent="0.2">
      <c r="A131" s="12" t="str">
        <f>INDEX('рабочие дни  %ФОТ'!$F$3:$F$67,MATCH('загрузка табеля'!$H131,'рабочие дни  %ФОТ'!$H$3:$H$67,0),1)</f>
        <v>ХХХ YYY-1</v>
      </c>
      <c r="B131" s="21">
        <f t="shared" si="3"/>
        <v>1180.48</v>
      </c>
      <c r="C131" s="22">
        <f t="shared" si="4"/>
        <v>3</v>
      </c>
      <c r="D131" s="23">
        <f t="shared" si="5"/>
        <v>34</v>
      </c>
      <c r="E131" s="21">
        <f>SUMIFS(тарифы!G:G,тарифы!B:B,J131)</f>
        <v>34.72</v>
      </c>
      <c r="F131" s="21"/>
      <c r="G131" s="12" t="str">
        <f>IFERROR(INDEX(Таблица1[#All],MATCH('загрузка табеля'!J131,тарифы!B:B,0),4),"")</f>
        <v>пекарь 5 разряда ((В-1)цех по выпечке хлебобулочных изделий)</v>
      </c>
      <c r="H131" s="12" t="s">
        <v>17192</v>
      </c>
      <c r="I131" s="12" t="s">
        <v>15566</v>
      </c>
      <c r="J131" s="12" t="s">
        <v>477</v>
      </c>
      <c r="K131" s="12" t="s">
        <v>478</v>
      </c>
      <c r="L131" s="12">
        <v>11.5</v>
      </c>
      <c r="M131" s="12">
        <v>11.5</v>
      </c>
      <c r="N131" s="12">
        <v>11</v>
      </c>
      <c r="O131" s="12">
        <v>0</v>
      </c>
    </row>
    <row r="132" spans="1:17" x14ac:dyDescent="0.2">
      <c r="A132" s="12" t="str">
        <f>INDEX('рабочие дни  %ФОТ'!$F$3:$F$67,MATCH('загрузка табеля'!$H132,'рабочие дни  %ФОТ'!$H$3:$H$67,0),1)</f>
        <v>ХХХ YYY-1</v>
      </c>
      <c r="B132" s="21">
        <f t="shared" si="3"/>
        <v>1643.43</v>
      </c>
      <c r="C132" s="22">
        <f t="shared" si="4"/>
        <v>4</v>
      </c>
      <c r="D132" s="23">
        <f t="shared" si="5"/>
        <v>43.5</v>
      </c>
      <c r="E132" s="21">
        <f>SUMIFS(тарифы!G:G,тарифы!B:B,J132)</f>
        <v>37.78</v>
      </c>
      <c r="F132" s="21"/>
      <c r="G132" s="12" t="str">
        <f>IFERROR(INDEX(Таблица1[#All],MATCH('загрузка табеля'!J132,тарифы!B:B,0),4),"")</f>
        <v>пекарь 6 разряда* ((В-1)цех по выпечке хлебобулочных изделий)</v>
      </c>
      <c r="H132" s="12" t="s">
        <v>17192</v>
      </c>
      <c r="I132" s="12" t="s">
        <v>15566</v>
      </c>
      <c r="J132" s="12" t="s">
        <v>448</v>
      </c>
      <c r="K132" s="12" t="s">
        <v>449</v>
      </c>
      <c r="L132" s="12">
        <v>11.5</v>
      </c>
      <c r="M132" s="12">
        <v>9</v>
      </c>
      <c r="N132" s="12">
        <v>11.5</v>
      </c>
      <c r="O132" s="12">
        <v>11.5</v>
      </c>
    </row>
    <row r="133" spans="1:17" x14ac:dyDescent="0.2">
      <c r="A133" s="12" t="str">
        <f>INDEX('рабочие дни  %ФОТ'!$F$3:$F$67,MATCH('загрузка табеля'!$H133,'рабочие дни  %ФОТ'!$H$3:$H$67,0),1)</f>
        <v>ХХХ YYY-1</v>
      </c>
      <c r="B133" s="21">
        <f t="shared" si="3"/>
        <v>1284.52</v>
      </c>
      <c r="C133" s="22">
        <f t="shared" si="4"/>
        <v>3</v>
      </c>
      <c r="D133" s="23">
        <f t="shared" si="5"/>
        <v>34</v>
      </c>
      <c r="E133" s="21">
        <f>SUMIFS(тарифы!G:G,тарифы!B:B,J133)</f>
        <v>37.78</v>
      </c>
      <c r="F133" s="21"/>
      <c r="G133" s="12" t="str">
        <f>IFERROR(INDEX(Таблица1[#All],MATCH('загрузка табеля'!J133,тарифы!B:B,0),4),"")</f>
        <v>пекарь 6 разряда* ((В-1)цех по выпечке хлебобулочных изделий)</v>
      </c>
      <c r="H133" s="12" t="s">
        <v>17192</v>
      </c>
      <c r="I133" s="12" t="s">
        <v>15566</v>
      </c>
      <c r="J133" s="12" t="s">
        <v>457</v>
      </c>
      <c r="K133" s="12" t="s">
        <v>458</v>
      </c>
      <c r="L133" s="12">
        <v>11.5</v>
      </c>
      <c r="M133" s="12">
        <v>11.5</v>
      </c>
      <c r="N133" s="12">
        <v>11</v>
      </c>
      <c r="O133" s="12">
        <v>0</v>
      </c>
    </row>
    <row r="134" spans="1:17" x14ac:dyDescent="0.2">
      <c r="A134" s="12" t="str">
        <f>INDEX('рабочие дни  %ФОТ'!$F$3:$F$67,MATCH('загрузка табеля'!$H134,'рабочие дни  %ФОТ'!$H$3:$H$67,0),1)</f>
        <v>ХХХ YYY-1</v>
      </c>
      <c r="B134" s="21">
        <f t="shared" ref="B134:B197" si="6">IF(AND(F134&lt;50,F134&gt;0),F134*D134,IF(F134&gt;50,F134/$C$1*C134,IF(AND(E134&lt;50,E134&gt;0),E134*D134,E134/$C$1*C134)))</f>
        <v>1058.96</v>
      </c>
      <c r="C134" s="22">
        <f t="shared" si="4"/>
        <v>3</v>
      </c>
      <c r="D134" s="23">
        <f t="shared" si="5"/>
        <v>30.5</v>
      </c>
      <c r="E134" s="21">
        <f>SUMIFS(тарифы!G:G,тарифы!B:B,J134)</f>
        <v>34.72</v>
      </c>
      <c r="F134" s="21"/>
      <c r="G134" s="12" t="str">
        <f>IFERROR(INDEX(Таблица1[#All],MATCH('загрузка табеля'!J134,тарифы!B:B,0),4),"")</f>
        <v>пекарь 5 разряда ((В-1)цех по выпечке хлебобулочных изделий)</v>
      </c>
      <c r="H134" s="12" t="s">
        <v>17192</v>
      </c>
      <c r="I134" s="12" t="s">
        <v>15566</v>
      </c>
      <c r="J134" s="12" t="s">
        <v>489</v>
      </c>
      <c r="K134" s="12" t="s">
        <v>490</v>
      </c>
      <c r="L134" s="12">
        <v>11.5</v>
      </c>
      <c r="M134" s="12">
        <v>8</v>
      </c>
      <c r="N134" s="12">
        <v>11</v>
      </c>
      <c r="O134" s="12">
        <v>0</v>
      </c>
    </row>
    <row r="135" spans="1:17" x14ac:dyDescent="0.2">
      <c r="A135" s="12" t="str">
        <f>INDEX('рабочие дни  %ФОТ'!$F$3:$F$67,MATCH('загрузка табеля'!$H135,'рабочие дни  %ФОТ'!$H$3:$H$67,0),1)</f>
        <v>ХХХ YYY-1</v>
      </c>
      <c r="B135" s="21">
        <f t="shared" si="6"/>
        <v>1428.5714285714287</v>
      </c>
      <c r="C135" s="22">
        <f t="shared" ref="C135:C198" si="7">COUNTIF(L135:AP135,"&gt;0")</f>
        <v>4</v>
      </c>
      <c r="D135" s="23">
        <f t="shared" ref="D135:D198" si="8">IF(SUM(L135:AP135)&gt;0,SUM(L135:AP135),"")</f>
        <v>44.5</v>
      </c>
      <c r="E135" s="21">
        <f>SUMIFS(тарифы!G:G,тарифы!B:B,J135)</f>
        <v>7500</v>
      </c>
      <c r="F135" s="21"/>
      <c r="G135" s="12" t="str">
        <f>IFERROR(INDEX(Таблица1[#All],MATCH('загрузка табеля'!J135,тарифы!B:B,0),4),"")</f>
        <v>заместитель управляющего магазином по производству 5 категории ((В-1)цех по выпечке хлебобулочных из</v>
      </c>
      <c r="H135" s="12" t="s">
        <v>17192</v>
      </c>
      <c r="I135" s="12" t="s">
        <v>15566</v>
      </c>
      <c r="J135" s="12" t="s">
        <v>480</v>
      </c>
      <c r="K135" s="12" t="s">
        <v>481</v>
      </c>
      <c r="L135" s="12">
        <v>12</v>
      </c>
      <c r="M135" s="12">
        <v>10.5</v>
      </c>
      <c r="N135" s="12">
        <v>11.5</v>
      </c>
      <c r="O135" s="12">
        <v>10.5</v>
      </c>
    </row>
    <row r="136" spans="1:17" x14ac:dyDescent="0.2">
      <c r="A136" s="12" t="str">
        <f>INDEX('рабочие дни  %ФОТ'!$F$3:$F$67,MATCH('загрузка табеля'!$H136,'рабочие дни  %ФОТ'!$H$3:$H$67,0),1)</f>
        <v>ХХХ YYY-1</v>
      </c>
      <c r="B136" s="21">
        <f t="shared" si="6"/>
        <v>1180.48</v>
      </c>
      <c r="C136" s="22">
        <f t="shared" si="7"/>
        <v>3</v>
      </c>
      <c r="D136" s="23">
        <f t="shared" si="8"/>
        <v>34</v>
      </c>
      <c r="E136" s="21">
        <f>SUMIFS(тарифы!G:G,тарифы!B:B,J136)</f>
        <v>34.72</v>
      </c>
      <c r="F136" s="21"/>
      <c r="G136" s="12" t="str">
        <f>IFERROR(INDEX(Таблица1[#All],MATCH('загрузка табеля'!J136,тарифы!B:B,0),4),"")</f>
        <v>пекарь 5 разряда ((В-1)цех по выпечке хлебобулочных изделий)</v>
      </c>
      <c r="H136" s="12" t="s">
        <v>17192</v>
      </c>
      <c r="I136" s="12" t="s">
        <v>15566</v>
      </c>
      <c r="J136" s="12" t="s">
        <v>460</v>
      </c>
      <c r="K136" s="12" t="s">
        <v>461</v>
      </c>
      <c r="L136" s="12">
        <v>11.5</v>
      </c>
      <c r="M136" s="12">
        <v>11.5</v>
      </c>
      <c r="N136" s="12">
        <v>11</v>
      </c>
      <c r="O136" s="12">
        <v>0</v>
      </c>
    </row>
    <row r="137" spans="1:17" x14ac:dyDescent="0.2">
      <c r="A137" s="12" t="str">
        <f>INDEX('рабочие дни  %ФОТ'!$F$3:$F$67,MATCH('загрузка табеля'!$H137,'рабочие дни  %ФОТ'!$H$3:$H$67,0),1)</f>
        <v>ХХХ YYY-1</v>
      </c>
      <c r="B137" s="21">
        <f t="shared" si="6"/>
        <v>1197.8399999999999</v>
      </c>
      <c r="C137" s="22">
        <f t="shared" si="7"/>
        <v>3</v>
      </c>
      <c r="D137" s="23">
        <f t="shared" si="8"/>
        <v>34.5</v>
      </c>
      <c r="E137" s="21">
        <f>SUMIFS(тарифы!G:G,тарифы!B:B,J137)</f>
        <v>34.72</v>
      </c>
      <c r="F137" s="21"/>
      <c r="G137" s="12" t="str">
        <f>IFERROR(INDEX(Таблица1[#All],MATCH('загрузка табеля'!J137,тарифы!B:B,0),4),"")</f>
        <v>пекарь 5 разряда ((В-1)цех по выпечке хлебобулочных изделий)</v>
      </c>
      <c r="H137" s="12" t="s">
        <v>17192</v>
      </c>
      <c r="I137" s="12" t="s">
        <v>15566</v>
      </c>
      <c r="J137" s="12" t="s">
        <v>474</v>
      </c>
      <c r="K137" s="12" t="s">
        <v>475</v>
      </c>
      <c r="L137" s="12">
        <v>11.5</v>
      </c>
      <c r="M137" s="12">
        <v>11.5</v>
      </c>
      <c r="N137" s="12">
        <v>11.5</v>
      </c>
      <c r="O137" s="12">
        <v>0</v>
      </c>
    </row>
    <row r="138" spans="1:17" x14ac:dyDescent="0.2">
      <c r="A138" s="12" t="str">
        <f>INDEX('рабочие дни  %ФОТ'!$F$3:$F$67,MATCH('загрузка табеля'!$H138,'рабочие дни  %ФОТ'!$H$3:$H$67,0),1)</f>
        <v>ХХХ YYY-1</v>
      </c>
      <c r="B138" s="21">
        <f t="shared" si="6"/>
        <v>1197.8399999999999</v>
      </c>
      <c r="C138" s="22">
        <f t="shared" si="7"/>
        <v>3</v>
      </c>
      <c r="D138" s="23">
        <f t="shared" si="8"/>
        <v>34.5</v>
      </c>
      <c r="E138" s="21">
        <f>SUMIFS(тарифы!G:G,тарифы!B:B,J138)</f>
        <v>34.72</v>
      </c>
      <c r="F138" s="21"/>
      <c r="G138" s="12" t="str">
        <f>IFERROR(INDEX(Таблица1[#All],MATCH('загрузка табеля'!J138,тарифы!B:B,0),4),"")</f>
        <v>пекарь 5 разряда ((В-1)цех по выпечке хлебобулочных изделий)</v>
      </c>
      <c r="H138" s="12" t="s">
        <v>17192</v>
      </c>
      <c r="I138" s="12" t="s">
        <v>15566</v>
      </c>
      <c r="J138" s="12" t="s">
        <v>463</v>
      </c>
      <c r="K138" s="12" t="s">
        <v>464</v>
      </c>
      <c r="L138" s="12">
        <v>11.5</v>
      </c>
      <c r="M138" s="12">
        <v>11.5</v>
      </c>
      <c r="N138" s="12">
        <v>11.5</v>
      </c>
    </row>
    <row r="139" spans="1:17" x14ac:dyDescent="0.2">
      <c r="A139" s="12" t="str">
        <f>INDEX('рабочие дни  %ФОТ'!$F$3:$F$67,MATCH('загрузка табеля'!$H139,'рабочие дни  %ФОТ'!$H$3:$H$67,0),1)</f>
        <v>ХХХ YYY-1</v>
      </c>
      <c r="B139" s="21">
        <f t="shared" si="6"/>
        <v>1163.1199999999999</v>
      </c>
      <c r="C139" s="22">
        <f t="shared" si="7"/>
        <v>3</v>
      </c>
      <c r="D139" s="23">
        <f t="shared" si="8"/>
        <v>33.5</v>
      </c>
      <c r="E139" s="21">
        <f>SUMIFS(тарифы!G:G,тарифы!B:B,J139)</f>
        <v>34.72</v>
      </c>
      <c r="F139" s="21"/>
      <c r="G139" s="12" t="str">
        <f>IFERROR(INDEX(Таблица1[#All],MATCH('загрузка табеля'!J139,тарифы!B:B,0),4),"")</f>
        <v>пекарь 5 разряда ((В-1)цех по выпечке хлебобулочных изделий)</v>
      </c>
      <c r="H139" s="12" t="s">
        <v>17192</v>
      </c>
      <c r="I139" s="12" t="s">
        <v>15566</v>
      </c>
      <c r="J139" s="12" t="s">
        <v>444</v>
      </c>
      <c r="K139" s="12" t="s">
        <v>445</v>
      </c>
      <c r="L139" s="12">
        <v>10.5</v>
      </c>
      <c r="M139" s="12">
        <v>11.5</v>
      </c>
      <c r="N139" s="12">
        <v>11.5</v>
      </c>
    </row>
    <row r="140" spans="1:17" x14ac:dyDescent="0.2">
      <c r="A140" s="12" t="str">
        <f>INDEX('рабочие дни  %ФОТ'!$F$3:$F$67,MATCH('загрузка табеля'!$H140,'рабочие дни  %ФОТ'!$H$3:$H$67,0),1)</f>
        <v>ХХХ YYY-1</v>
      </c>
      <c r="B140" s="21">
        <f t="shared" si="6"/>
        <v>1197.8399999999999</v>
      </c>
      <c r="C140" s="22">
        <f t="shared" si="7"/>
        <v>3</v>
      </c>
      <c r="D140" s="23">
        <f t="shared" si="8"/>
        <v>34.5</v>
      </c>
      <c r="E140" s="21">
        <f>SUMIFS(тарифы!G:G,тарифы!B:B,J140)</f>
        <v>34.72</v>
      </c>
      <c r="F140" s="21"/>
      <c r="G140" s="12" t="str">
        <f>IFERROR(INDEX(Таблица1[#All],MATCH('загрузка табеля'!J140,тарифы!B:B,0),4),"")</f>
        <v>пекарь 5 разряда ((В-1)цех по выпечке хлебобулочных изделий)</v>
      </c>
      <c r="H140" s="12" t="s">
        <v>17192</v>
      </c>
      <c r="I140" s="12" t="s">
        <v>15566</v>
      </c>
      <c r="J140" s="12" t="s">
        <v>452</v>
      </c>
      <c r="K140" s="12" t="s">
        <v>453</v>
      </c>
      <c r="L140" s="12">
        <v>11.5</v>
      </c>
      <c r="M140" s="12">
        <v>11.5</v>
      </c>
      <c r="N140" s="12">
        <v>11.5</v>
      </c>
      <c r="O140" s="12">
        <v>0</v>
      </c>
    </row>
    <row r="141" spans="1:17" x14ac:dyDescent="0.2">
      <c r="A141" s="12" t="str">
        <f>INDEX('рабочие дни  %ФОТ'!$F$3:$F$67,MATCH('загрузка табеля'!$H141,'рабочие дни  %ФОТ'!$H$3:$H$67,0),1)</f>
        <v>ХХХ YYY-1</v>
      </c>
      <c r="B141" s="21">
        <f t="shared" si="6"/>
        <v>1475.6</v>
      </c>
      <c r="C141" s="22">
        <f t="shared" si="7"/>
        <v>4</v>
      </c>
      <c r="D141" s="23">
        <f t="shared" si="8"/>
        <v>42.5</v>
      </c>
      <c r="E141" s="21">
        <f>SUMIFS(тарифы!G:G,тарифы!B:B,J141)</f>
        <v>34.72</v>
      </c>
      <c r="F141" s="21"/>
      <c r="G141" s="12" t="str">
        <f>IFERROR(INDEX(Таблица1[#All],MATCH('загрузка табеля'!J141,тарифы!B:B,0),4),"")</f>
        <v>пекарь 5 разряда ((В-1)цех по выпечке хлебобулочных изделий)</v>
      </c>
      <c r="H141" s="12" t="s">
        <v>17192</v>
      </c>
      <c r="I141" s="12" t="s">
        <v>15566</v>
      </c>
      <c r="J141" s="12" t="s">
        <v>483</v>
      </c>
      <c r="K141" s="12" t="s">
        <v>484</v>
      </c>
      <c r="L141" s="12">
        <v>11.5</v>
      </c>
      <c r="M141" s="12">
        <v>8</v>
      </c>
      <c r="N141" s="12">
        <v>11.5</v>
      </c>
      <c r="O141" s="12">
        <v>11.5</v>
      </c>
    </row>
    <row r="142" spans="1:17" x14ac:dyDescent="0.2">
      <c r="A142" s="12" t="str">
        <f>INDEX('рабочие дни  %ФОТ'!$F$3:$F$67,MATCH('загрузка табеля'!$H142,'рабочие дни  %ФОТ'!$H$3:$H$67,0),1)</f>
        <v>ХХХ YYY-1</v>
      </c>
      <c r="B142" s="21">
        <f t="shared" si="6"/>
        <v>2656.6800000000003</v>
      </c>
      <c r="C142" s="22">
        <f t="shared" si="7"/>
        <v>6</v>
      </c>
      <c r="D142" s="23">
        <f t="shared" si="8"/>
        <v>65.5</v>
      </c>
      <c r="E142" s="21">
        <f>SUMIFS(тарифы!G:G,тарифы!B:B,J142)</f>
        <v>40.56</v>
      </c>
      <c r="F142" s="21"/>
      <c r="G142" s="12" t="str">
        <f>IFERROR(INDEX(Таблица1[#All],MATCH('загрузка табеля'!J142,тарифы!B:B,0),4),"")</f>
        <v>бригадир производственной бригады* ((В-1)цех по выпечке хлебобулочных изделий)</v>
      </c>
      <c r="H142" s="12" t="s">
        <v>17192</v>
      </c>
      <c r="I142" s="12" t="s">
        <v>15566</v>
      </c>
      <c r="J142" s="12" t="s">
        <v>466</v>
      </c>
      <c r="K142" s="12" t="s">
        <v>467</v>
      </c>
      <c r="L142" s="12">
        <v>12.5</v>
      </c>
      <c r="M142" s="12">
        <v>7.5</v>
      </c>
      <c r="N142" s="12">
        <v>12.5</v>
      </c>
      <c r="O142" s="12">
        <v>12</v>
      </c>
      <c r="P142" s="12">
        <v>12.5</v>
      </c>
      <c r="Q142" s="12">
        <v>8.5</v>
      </c>
    </row>
    <row r="143" spans="1:17" x14ac:dyDescent="0.2">
      <c r="A143" s="12" t="str">
        <f>INDEX('рабочие дни  %ФОТ'!$F$3:$F$67,MATCH('загрузка табеля'!$H143,'рабочие дни  %ФОТ'!$H$3:$H$67,0),1)</f>
        <v>ХХХ YYY-1</v>
      </c>
      <c r="B143" s="21">
        <f t="shared" si="6"/>
        <v>1197.5600000000002</v>
      </c>
      <c r="C143" s="22">
        <f t="shared" si="7"/>
        <v>5</v>
      </c>
      <c r="D143" s="23">
        <f t="shared" si="8"/>
        <v>49</v>
      </c>
      <c r="E143" s="21">
        <f>SUMIFS(тарифы!G:G,тарифы!B:B,J143)</f>
        <v>24.44</v>
      </c>
      <c r="F143" s="21"/>
      <c r="G143" s="12" t="str">
        <f>IFERROR(INDEX(Таблица1[#All],MATCH('загрузка табеля'!J143,тарифы!B:B,0),4),"")</f>
        <v>продавец продовольственных товаров 3 категории ((В-1)цех по выпечке хлебобулочных изделий)</v>
      </c>
      <c r="H143" s="12" t="s">
        <v>17192</v>
      </c>
      <c r="I143" s="12" t="s">
        <v>15566</v>
      </c>
      <c r="J143" s="12" t="s">
        <v>455</v>
      </c>
      <c r="K143" s="12" t="s">
        <v>456</v>
      </c>
      <c r="L143" s="12">
        <v>9.5</v>
      </c>
      <c r="M143" s="12">
        <v>10</v>
      </c>
      <c r="N143" s="12">
        <v>9.5</v>
      </c>
      <c r="O143" s="12">
        <v>10</v>
      </c>
      <c r="P143" s="12">
        <v>10</v>
      </c>
    </row>
    <row r="144" spans="1:17" x14ac:dyDescent="0.2">
      <c r="A144" s="12" t="str">
        <f>INDEX('рабочие дни  %ФОТ'!$F$3:$F$67,MATCH('загрузка табеля'!$H144,'рабочие дни  %ФОТ'!$H$3:$H$67,0),1)</f>
        <v>ХХХ YYY-1</v>
      </c>
      <c r="B144" s="21">
        <f t="shared" si="6"/>
        <v>1417.6799999999998</v>
      </c>
      <c r="C144" s="22">
        <f t="shared" si="7"/>
        <v>4</v>
      </c>
      <c r="D144" s="23">
        <f t="shared" si="8"/>
        <v>44</v>
      </c>
      <c r="E144" s="21">
        <f>SUMIFS(тарифы!G:G,тарифы!B:B,J144)</f>
        <v>32.22</v>
      </c>
      <c r="F144" s="21"/>
      <c r="G144" s="12" t="str">
        <f>IFERROR(INDEX(Таблица1[#All],MATCH('загрузка табеля'!J144,тарифы!B:B,0),4),"")</f>
        <v>пекарь 4 разряда ((В-1)цех по выпечке хлебобулочных изделий)</v>
      </c>
      <c r="H144" s="12" t="s">
        <v>17192</v>
      </c>
      <c r="I144" s="12" t="s">
        <v>15566</v>
      </c>
      <c r="J144" s="12" t="s">
        <v>471</v>
      </c>
      <c r="K144" s="12" t="s">
        <v>472</v>
      </c>
      <c r="L144" s="12">
        <v>10.5</v>
      </c>
      <c r="M144" s="12">
        <v>10.5</v>
      </c>
      <c r="N144" s="12">
        <v>11.5</v>
      </c>
      <c r="O144" s="12">
        <v>11.5</v>
      </c>
    </row>
    <row r="145" spans="1:15" x14ac:dyDescent="0.2">
      <c r="A145" s="12" t="str">
        <f>INDEX('рабочие дни  %ФОТ'!$F$3:$F$67,MATCH('загрузка табеля'!$H145,'рабочие дни  %ФОТ'!$H$3:$H$67,0),1)</f>
        <v>ХХХ YYY-1</v>
      </c>
      <c r="B145" s="21">
        <f t="shared" si="6"/>
        <v>782.08</v>
      </c>
      <c r="C145" s="22">
        <f t="shared" si="7"/>
        <v>3</v>
      </c>
      <c r="D145" s="23">
        <f t="shared" si="8"/>
        <v>32</v>
      </c>
      <c r="E145" s="21">
        <f>SUMIFS(тарифы!G:G,тарифы!B:B,J145)</f>
        <v>24.44</v>
      </c>
      <c r="F145" s="21"/>
      <c r="G145" s="12" t="str">
        <f>IFERROR(INDEX(Таблица1[#All],MATCH('загрузка табеля'!J145,тарифы!B:B,0),4),"")</f>
        <v>продавец продовольственных товаров 3 категории ((В-1)цех по выпечке хлебобулочных изделий)</v>
      </c>
      <c r="H145" s="12" t="s">
        <v>17192</v>
      </c>
      <c r="I145" s="12" t="s">
        <v>15566</v>
      </c>
      <c r="J145" s="12" t="s">
        <v>486</v>
      </c>
      <c r="K145" s="12" t="s">
        <v>487</v>
      </c>
      <c r="L145" s="12">
        <v>10.5</v>
      </c>
      <c r="M145" s="12">
        <v>11</v>
      </c>
      <c r="N145" s="12">
        <v>10.5</v>
      </c>
      <c r="O145" s="12">
        <v>0</v>
      </c>
    </row>
    <row r="146" spans="1:15" x14ac:dyDescent="0.2">
      <c r="A146" s="12" t="str">
        <f>INDEX('рабочие дни  %ФОТ'!$F$3:$F$67,MATCH('загрузка табеля'!$H146,'рабочие дни  %ФОТ'!$H$3:$H$67,0),1)</f>
        <v>ХХХ YYY-1</v>
      </c>
      <c r="B146" s="21">
        <f t="shared" si="6"/>
        <v>1111.5899999999999</v>
      </c>
      <c r="C146" s="22">
        <f t="shared" si="7"/>
        <v>3</v>
      </c>
      <c r="D146" s="23">
        <f t="shared" si="8"/>
        <v>34.5</v>
      </c>
      <c r="E146" s="21">
        <f>SUMIFS(тарифы!G:G,тарифы!B:B,J146)</f>
        <v>32.22</v>
      </c>
      <c r="F146" s="21"/>
      <c r="G146" s="12" t="str">
        <f>IFERROR(INDEX(Таблица1[#All],MATCH('загрузка табеля'!J146,тарифы!B:B,0),4),"")</f>
        <v>пекарь 4 разряда ((В-1)цех по выпечке хлебобулочных изделий)</v>
      </c>
      <c r="H146" s="12" t="s">
        <v>17192</v>
      </c>
      <c r="I146" s="12" t="s">
        <v>15566</v>
      </c>
      <c r="J146" s="12" t="s">
        <v>385</v>
      </c>
      <c r="K146" s="12" t="s">
        <v>386</v>
      </c>
      <c r="L146" s="12">
        <v>11.5</v>
      </c>
      <c r="M146" s="12">
        <v>11.5</v>
      </c>
      <c r="N146" s="12">
        <v>11.5</v>
      </c>
      <c r="O146" s="12">
        <v>0</v>
      </c>
    </row>
    <row r="147" spans="1:15" x14ac:dyDescent="0.2">
      <c r="A147" s="12" t="str">
        <f>INDEX('рабочие дни  %ФОТ'!$F$3:$F$67,MATCH('загрузка табеля'!$H147,'рабочие дни  %ФОТ'!$H$3:$H$67,0),1)</f>
        <v>ХХХ YYY-1</v>
      </c>
      <c r="B147" s="21">
        <f t="shared" si="6"/>
        <v>644.4</v>
      </c>
      <c r="C147" s="22">
        <f t="shared" si="7"/>
        <v>2</v>
      </c>
      <c r="D147" s="23">
        <f t="shared" si="8"/>
        <v>20</v>
      </c>
      <c r="E147" s="21">
        <f>SUMIFS(тарифы!G:G,тарифы!B:B,J147)</f>
        <v>32.22</v>
      </c>
      <c r="F147" s="21"/>
      <c r="G147" s="12" t="str">
        <f>IFERROR(INDEX(Таблица1[#All],MATCH('загрузка табеля'!J147,тарифы!B:B,0),4),"")</f>
        <v>пекарь 4 разряда ((В-1)цех по выпечке хлебобулочных изделий)</v>
      </c>
      <c r="H147" s="12" t="s">
        <v>17192</v>
      </c>
      <c r="I147" s="12" t="s">
        <v>15566</v>
      </c>
      <c r="J147" s="12" t="s">
        <v>492</v>
      </c>
      <c r="K147" s="12" t="s">
        <v>493</v>
      </c>
      <c r="L147" s="12">
        <v>10</v>
      </c>
      <c r="M147" s="12">
        <v>10</v>
      </c>
    </row>
    <row r="148" spans="1:15" x14ac:dyDescent="0.2">
      <c r="A148" s="12" t="str">
        <f>INDEX('рабочие дни  %ФОТ'!$F$3:$F$67,MATCH('загрузка табеля'!$H148,'рабочие дни  %ФОТ'!$H$3:$H$67,0),1)</f>
        <v>ХХХ YYY-1</v>
      </c>
      <c r="B148" s="21">
        <f t="shared" si="6"/>
        <v>1050.92</v>
      </c>
      <c r="C148" s="22">
        <f t="shared" si="7"/>
        <v>4</v>
      </c>
      <c r="D148" s="23">
        <f t="shared" si="8"/>
        <v>43</v>
      </c>
      <c r="E148" s="21">
        <f>SUMIFS(тарифы!G:G,тарифы!B:B,J148)</f>
        <v>24.44</v>
      </c>
      <c r="F148" s="21"/>
      <c r="G148" s="12" t="str">
        <f>IFERROR(INDEX(Таблица1[#All],MATCH('загрузка табеля'!J148,тарифы!B:B,0),4),"")</f>
        <v>продавец продовольственных товаров 3 категории ((В-1)цех по выпечке хлебобулочных изделий)</v>
      </c>
      <c r="H148" s="12" t="s">
        <v>17192</v>
      </c>
      <c r="I148" s="12" t="s">
        <v>15566</v>
      </c>
      <c r="J148" s="12" t="s">
        <v>13702</v>
      </c>
      <c r="K148" s="12" t="s">
        <v>13701</v>
      </c>
      <c r="L148" s="12">
        <v>10</v>
      </c>
      <c r="M148" s="12">
        <v>11</v>
      </c>
      <c r="N148" s="12">
        <v>11</v>
      </c>
      <c r="O148" s="12">
        <v>11</v>
      </c>
    </row>
    <row r="149" spans="1:15" x14ac:dyDescent="0.2">
      <c r="A149" s="12" t="str">
        <f>INDEX('рабочие дни  %ФОТ'!$F$3:$F$67,MATCH('загрузка табеля'!$H149,'рабочие дни  %ФОТ'!$H$3:$H$67,0),1)</f>
        <v>ХХХ YYY-1</v>
      </c>
      <c r="B149" s="21">
        <f t="shared" si="6"/>
        <v>1497.3</v>
      </c>
      <c r="C149" s="22">
        <f t="shared" si="7"/>
        <v>3</v>
      </c>
      <c r="D149" s="23">
        <f t="shared" si="8"/>
        <v>35</v>
      </c>
      <c r="E149" s="21">
        <f>SUMIFS(тарифы!G:G,тарифы!B:B,J149)</f>
        <v>42.78</v>
      </c>
      <c r="F149" s="21"/>
      <c r="G149" s="12" t="str">
        <f>IFERROR(INDEX(Таблица1[#All],MATCH('загрузка табеля'!J149,тарифы!B:B,0),4),"")</f>
        <v>обвальщик мяса мастер-класс 2 категории ((В-1)цех по переработке мяса)</v>
      </c>
      <c r="H149" s="12" t="s">
        <v>17192</v>
      </c>
      <c r="I149" s="12" t="s">
        <v>15567</v>
      </c>
      <c r="J149" s="12" t="s">
        <v>513</v>
      </c>
      <c r="K149" s="12" t="s">
        <v>514</v>
      </c>
      <c r="L149" s="12">
        <v>11.5</v>
      </c>
      <c r="M149" s="12">
        <v>12</v>
      </c>
      <c r="N149" s="12">
        <v>11.5</v>
      </c>
    </row>
    <row r="150" spans="1:15" x14ac:dyDescent="0.2">
      <c r="A150" s="12" t="str">
        <f>INDEX('рабочие дни  %ФОТ'!$F$3:$F$67,MATCH('загрузка табеля'!$H150,'рабочие дни  %ФОТ'!$H$3:$H$67,0),1)</f>
        <v>ХХХ YYY-1</v>
      </c>
      <c r="B150" s="21">
        <f t="shared" si="6"/>
        <v>302.5</v>
      </c>
      <c r="C150" s="22">
        <f t="shared" si="7"/>
        <v>1</v>
      </c>
      <c r="D150" s="23">
        <f t="shared" si="8"/>
        <v>11</v>
      </c>
      <c r="E150" s="21">
        <f>SUMIFS(тарифы!G:G,тарифы!B:B,J150)</f>
        <v>27.5</v>
      </c>
      <c r="F150" s="21"/>
      <c r="G150" s="12" t="str">
        <f>IFERROR(INDEX(Таблица1[#All],MATCH('загрузка табеля'!J150,тарифы!B:B,0),4),"")</f>
        <v>продавец продовольственных товаров 2 категории ((В-1)цех по переработке мяса)</v>
      </c>
      <c r="H150" s="12" t="s">
        <v>17192</v>
      </c>
      <c r="I150" s="12" t="s">
        <v>15567</v>
      </c>
      <c r="J150" s="12" t="s">
        <v>519</v>
      </c>
      <c r="K150" s="12" t="s">
        <v>520</v>
      </c>
      <c r="L150" s="12">
        <v>11</v>
      </c>
      <c r="M150" s="12">
        <v>0</v>
      </c>
    </row>
    <row r="151" spans="1:15" x14ac:dyDescent="0.2">
      <c r="A151" s="12" t="str">
        <f>INDEX('рабочие дни  %ФОТ'!$F$3:$F$67,MATCH('загрузка табеля'!$H151,'рабочие дни  %ФОТ'!$H$3:$H$67,0),1)</f>
        <v>ХХХ YYY-1</v>
      </c>
      <c r="B151" s="21">
        <f t="shared" si="6"/>
        <v>921.25</v>
      </c>
      <c r="C151" s="22">
        <f t="shared" si="7"/>
        <v>3</v>
      </c>
      <c r="D151" s="23">
        <f t="shared" si="8"/>
        <v>33.5</v>
      </c>
      <c r="E151" s="21">
        <f>SUMIFS(тарифы!G:G,тарифы!B:B,J151)</f>
        <v>27.5</v>
      </c>
      <c r="F151" s="21"/>
      <c r="G151" s="12" t="str">
        <f>IFERROR(INDEX(Таблица1[#All],MATCH('загрузка табеля'!J151,тарифы!B:B,0),4),"")</f>
        <v>продавец продовольственных товаров 2 категории ((В-1)цех по переработке мяса)</v>
      </c>
      <c r="H151" s="12" t="s">
        <v>17192</v>
      </c>
      <c r="I151" s="12" t="s">
        <v>15567</v>
      </c>
      <c r="J151" s="12" t="s">
        <v>516</v>
      </c>
      <c r="K151" s="12" t="s">
        <v>517</v>
      </c>
      <c r="L151" s="12">
        <v>11.5</v>
      </c>
      <c r="M151" s="12">
        <v>11</v>
      </c>
      <c r="N151" s="12">
        <v>11</v>
      </c>
      <c r="O151" s="12">
        <v>0</v>
      </c>
    </row>
    <row r="152" spans="1:15" x14ac:dyDescent="0.2">
      <c r="A152" s="12" t="str">
        <f>INDEX('рабочие дни  %ФОТ'!$F$3:$F$67,MATCH('загрузка табеля'!$H152,'рабочие дни  %ФОТ'!$H$3:$H$67,0),1)</f>
        <v>ХХХ YYY-1</v>
      </c>
      <c r="B152" s="21">
        <f t="shared" si="6"/>
        <v>1428.5714285714287</v>
      </c>
      <c r="C152" s="22">
        <f t="shared" si="7"/>
        <v>4</v>
      </c>
      <c r="D152" s="23">
        <f t="shared" si="8"/>
        <v>41</v>
      </c>
      <c r="E152" s="21">
        <f>SUMIFS(тарифы!G:G,тарифы!B:B,J152)</f>
        <v>7500</v>
      </c>
      <c r="F152" s="21"/>
      <c r="G152" s="12" t="str">
        <f>IFERROR(INDEX(Таблица1[#All],MATCH('загрузка табеля'!J152,тарифы!B:B,0),4),"")</f>
        <v>заместитель управляющего магазином по производству 5 категории ((В-1)цех по переработке мяса)</v>
      </c>
      <c r="H152" s="12" t="s">
        <v>17192</v>
      </c>
      <c r="I152" s="12" t="s">
        <v>15567</v>
      </c>
      <c r="J152" s="12" t="s">
        <v>5849</v>
      </c>
      <c r="K152" s="12" t="s">
        <v>5850</v>
      </c>
      <c r="L152" s="12">
        <v>10.5</v>
      </c>
      <c r="M152" s="12">
        <v>9.5</v>
      </c>
      <c r="N152" s="12">
        <v>10.5</v>
      </c>
      <c r="O152" s="12">
        <v>10.5</v>
      </c>
    </row>
    <row r="153" spans="1:15" x14ac:dyDescent="0.2">
      <c r="A153" s="12" t="str">
        <f>INDEX('рабочие дни  %ФОТ'!$F$3:$F$67,MATCH('загрузка табеля'!$H153,'рабочие дни  %ФОТ'!$H$3:$H$67,0),1)</f>
        <v>ХХХ YYY-1</v>
      </c>
      <c r="B153" s="21">
        <f t="shared" si="6"/>
        <v>921.25</v>
      </c>
      <c r="C153" s="22">
        <f t="shared" si="7"/>
        <v>3</v>
      </c>
      <c r="D153" s="23">
        <f t="shared" si="8"/>
        <v>33.5</v>
      </c>
      <c r="E153" s="21">
        <f>SUMIFS(тарифы!G:G,тарифы!B:B,J153)</f>
        <v>27.5</v>
      </c>
      <c r="F153" s="21"/>
      <c r="G153" s="12" t="str">
        <f>IFERROR(INDEX(Таблица1[#All],MATCH('загрузка табеля'!J153,тарифы!B:B,0),4),"")</f>
        <v>продавец продовольственных товаров 2 категории ((В-1)цех по переработке мяса)</v>
      </c>
      <c r="H153" s="12" t="s">
        <v>17192</v>
      </c>
      <c r="I153" s="12" t="s">
        <v>15567</v>
      </c>
      <c r="J153" s="12" t="s">
        <v>509</v>
      </c>
      <c r="K153" s="12" t="s">
        <v>510</v>
      </c>
      <c r="L153" s="12">
        <v>11</v>
      </c>
      <c r="M153" s="12">
        <v>11.5</v>
      </c>
      <c r="N153" s="12">
        <v>11</v>
      </c>
      <c r="O153" s="12">
        <v>0</v>
      </c>
    </row>
    <row r="154" spans="1:15" x14ac:dyDescent="0.2">
      <c r="A154" s="12" t="str">
        <f>INDEX('рабочие дни  %ФОТ'!$F$3:$F$67,MATCH('загрузка табеля'!$H154,'рабочие дни  %ФОТ'!$H$3:$H$67,0),1)</f>
        <v>ХХХ YYY-1</v>
      </c>
      <c r="B154" s="21">
        <f t="shared" si="6"/>
        <v>1063.105</v>
      </c>
      <c r="C154" s="22">
        <f t="shared" si="7"/>
        <v>4</v>
      </c>
      <c r="D154" s="23">
        <f t="shared" si="8"/>
        <v>44.5</v>
      </c>
      <c r="E154" s="21">
        <f>SUMIFS(тарифы!G:G,тарифы!B:B,J154)</f>
        <v>23.89</v>
      </c>
      <c r="F154" s="21"/>
      <c r="G154" s="12" t="str">
        <f>IFERROR(INDEX(Таблица1[#All],MATCH('загрузка табеля'!J154,тарифы!B:B,0),4),"")</f>
        <v>подсобный рабочий ((В-1)цех по переработке мяса)</v>
      </c>
      <c r="H154" s="12" t="s">
        <v>17192</v>
      </c>
      <c r="I154" s="12" t="s">
        <v>15567</v>
      </c>
      <c r="J154" s="12" t="s">
        <v>502</v>
      </c>
      <c r="K154" s="12" t="s">
        <v>503</v>
      </c>
      <c r="L154" s="12">
        <v>11</v>
      </c>
      <c r="M154" s="12">
        <v>11</v>
      </c>
      <c r="N154" s="12">
        <v>11</v>
      </c>
      <c r="O154" s="12">
        <v>11.5</v>
      </c>
    </row>
    <row r="155" spans="1:15" x14ac:dyDescent="0.2">
      <c r="A155" s="12" t="str">
        <f>INDEX('рабочие дни  %ФОТ'!$F$3:$F$67,MATCH('загрузка табеля'!$H155,'рабочие дни  %ФОТ'!$H$3:$H$67,0),1)</f>
        <v>ХХХ YYY-1</v>
      </c>
      <c r="B155" s="21">
        <f t="shared" si="6"/>
        <v>1210</v>
      </c>
      <c r="C155" s="22">
        <f t="shared" si="7"/>
        <v>3</v>
      </c>
      <c r="D155" s="23">
        <f t="shared" si="8"/>
        <v>44</v>
      </c>
      <c r="E155" s="21">
        <f>SUMIFS(тарифы!G:G,тарифы!B:B,J155)</f>
        <v>27.5</v>
      </c>
      <c r="F155" s="21"/>
      <c r="G155" s="12" t="str">
        <f>IFERROR(INDEX(Таблица1[#All],MATCH('загрузка табеля'!J155,тарифы!B:B,0),4),"")</f>
        <v>продавец продовольственных товаров 2 категории ((В-8)цех по переработке мяса)</v>
      </c>
      <c r="H155" s="12" t="s">
        <v>17192</v>
      </c>
      <c r="I155" s="12" t="s">
        <v>15567</v>
      </c>
      <c r="J155" s="12" t="s">
        <v>10882</v>
      </c>
      <c r="K155" s="12" t="s">
        <v>10883</v>
      </c>
      <c r="L155" s="12">
        <v>11.5</v>
      </c>
      <c r="M155" s="12">
        <v>11</v>
      </c>
      <c r="N155" s="12">
        <v>21.5</v>
      </c>
      <c r="O155" s="12">
        <v>0</v>
      </c>
    </row>
    <row r="156" spans="1:15" x14ac:dyDescent="0.2">
      <c r="A156" s="12" t="str">
        <f>INDEX('рабочие дни  %ФОТ'!$F$3:$F$67,MATCH('загрузка табеля'!$H156,'рабочие дни  %ФОТ'!$H$3:$H$67,0),1)</f>
        <v>ХХХ YYY-1</v>
      </c>
      <c r="B156" s="21">
        <f t="shared" si="6"/>
        <v>0</v>
      </c>
      <c r="C156" s="22">
        <f t="shared" si="7"/>
        <v>3</v>
      </c>
      <c r="D156" s="23">
        <f t="shared" si="8"/>
        <v>37</v>
      </c>
      <c r="E156" s="21">
        <f>SUMIFS(тарифы!G:G,тарифы!B:B,J156)</f>
        <v>0</v>
      </c>
      <c r="F156" s="21"/>
      <c r="G156" s="12" t="str">
        <f>IFERROR(INDEX(Таблица1[#All],MATCH('загрузка табеля'!J156,тарифы!B:B,0),4),"")</f>
        <v/>
      </c>
      <c r="H156" s="12" t="s">
        <v>17192</v>
      </c>
      <c r="I156" s="12" t="s">
        <v>15567</v>
      </c>
      <c r="J156" s="12" t="s">
        <v>15568</v>
      </c>
      <c r="K156" s="12" t="s">
        <v>15569</v>
      </c>
      <c r="L156" s="12">
        <v>12.5</v>
      </c>
      <c r="M156" s="12">
        <v>12</v>
      </c>
      <c r="N156" s="12">
        <v>12.5</v>
      </c>
    </row>
    <row r="157" spans="1:15" x14ac:dyDescent="0.2">
      <c r="A157" s="12" t="str">
        <f>INDEX('рабочие дни  %ФОТ'!$F$3:$F$67,MATCH('загрузка табеля'!$H157,'рабочие дни  %ФОТ'!$H$3:$H$67,0),1)</f>
        <v>ХХХ YYY-1</v>
      </c>
      <c r="B157" s="21">
        <f t="shared" si="6"/>
        <v>0</v>
      </c>
      <c r="C157" s="22">
        <f t="shared" si="7"/>
        <v>4</v>
      </c>
      <c r="D157" s="23">
        <f t="shared" si="8"/>
        <v>39.5</v>
      </c>
      <c r="E157" s="21">
        <f>SUMIFS(тарифы!G:G,тарифы!B:B,J157)</f>
        <v>0</v>
      </c>
      <c r="F157" s="21"/>
      <c r="G157" s="12" t="str">
        <f>IFERROR(INDEX(Таблица1[#All],MATCH('загрузка табеля'!J157,тарифы!B:B,0),4),"")</f>
        <v/>
      </c>
      <c r="H157" s="12" t="s">
        <v>17192</v>
      </c>
      <c r="I157" s="12" t="s">
        <v>15570</v>
      </c>
      <c r="J157" s="12" t="s">
        <v>15571</v>
      </c>
      <c r="K157" s="12" t="s">
        <v>15572</v>
      </c>
      <c r="L157" s="12">
        <v>9</v>
      </c>
      <c r="M157" s="12">
        <v>8.5</v>
      </c>
      <c r="N157" s="12">
        <v>10</v>
      </c>
      <c r="O157" s="12">
        <v>12</v>
      </c>
    </row>
    <row r="158" spans="1:15" x14ac:dyDescent="0.2">
      <c r="A158" s="12" t="str">
        <f>INDEX('рабочие дни  %ФОТ'!$F$3:$F$67,MATCH('загрузка табеля'!$H158,'рабочие дни  %ФОТ'!$H$3:$H$67,0),1)</f>
        <v>ХХХ YYY-1</v>
      </c>
      <c r="B158" s="21">
        <f t="shared" si="6"/>
        <v>0</v>
      </c>
      <c r="C158" s="22">
        <f t="shared" si="7"/>
        <v>2</v>
      </c>
      <c r="D158" s="23">
        <f t="shared" si="8"/>
        <v>10</v>
      </c>
      <c r="E158" s="21">
        <f>SUMIFS(тарифы!G:G,тарифы!B:B,J158)</f>
        <v>0</v>
      </c>
      <c r="F158" s="21"/>
      <c r="G158" s="12" t="str">
        <f>IFERROR(INDEX(Таблица1[#All],MATCH('загрузка табеля'!J158,тарифы!B:B,0),4),"")</f>
        <v/>
      </c>
      <c r="H158" s="12" t="s">
        <v>17192</v>
      </c>
      <c r="I158" s="12" t="s">
        <v>15573</v>
      </c>
      <c r="J158" s="12" t="s">
        <v>15574</v>
      </c>
      <c r="K158" s="12" t="s">
        <v>15575</v>
      </c>
      <c r="L158" s="12">
        <v>5</v>
      </c>
      <c r="M158" s="12">
        <v>5</v>
      </c>
    </row>
    <row r="159" spans="1:15" x14ac:dyDescent="0.2">
      <c r="A159" s="12" t="str">
        <f>INDEX('рабочие дни  %ФОТ'!$F$3:$F$67,MATCH('загрузка табеля'!$H159,'рабочие дни  %ФОТ'!$H$3:$H$67,0),1)</f>
        <v>ХХХ YYY-1</v>
      </c>
      <c r="B159" s="21">
        <f t="shared" si="6"/>
        <v>0</v>
      </c>
      <c r="C159" s="22">
        <f t="shared" si="7"/>
        <v>1</v>
      </c>
      <c r="D159" s="23">
        <f t="shared" si="8"/>
        <v>5</v>
      </c>
      <c r="E159" s="21">
        <f>SUMIFS(тарифы!G:G,тарифы!B:B,J159)</f>
        <v>0</v>
      </c>
      <c r="F159" s="21"/>
      <c r="G159" s="12" t="str">
        <f>IFERROR(INDEX(Таблица1[#All],MATCH('загрузка табеля'!J159,тарифы!B:B,0),4),"")</f>
        <v/>
      </c>
      <c r="H159" s="12" t="s">
        <v>17192</v>
      </c>
      <c r="I159" s="12" t="s">
        <v>15576</v>
      </c>
      <c r="J159" s="12" t="s">
        <v>15577</v>
      </c>
      <c r="K159" s="12" t="s">
        <v>15578</v>
      </c>
      <c r="L159" s="12">
        <v>5</v>
      </c>
    </row>
    <row r="160" spans="1:15" x14ac:dyDescent="0.2">
      <c r="A160" s="12" t="str">
        <f>INDEX('рабочие дни  %ФОТ'!$F$3:$F$67,MATCH('загрузка табеля'!$H160,'рабочие дни  %ФОТ'!$H$3:$H$67,0),1)</f>
        <v>ХХХ YYY-4</v>
      </c>
      <c r="B160" s="21">
        <f t="shared" si="6"/>
        <v>0</v>
      </c>
      <c r="C160" s="22">
        <f t="shared" si="7"/>
        <v>2</v>
      </c>
      <c r="D160" s="23">
        <f t="shared" si="8"/>
        <v>24</v>
      </c>
      <c r="E160" s="21">
        <f>SUMIFS(тарифы!G:G,тарифы!B:B,J160)</f>
        <v>0</v>
      </c>
      <c r="F160" s="21"/>
      <c r="G160" s="12" t="str">
        <f>IFERROR(INDEX(Таблица1[#All],MATCH('загрузка табеля'!J160,тарифы!B:B,0),4),"")</f>
        <v/>
      </c>
      <c r="H160" s="12" t="s">
        <v>17193</v>
      </c>
      <c r="I160" s="12" t="s">
        <v>15554</v>
      </c>
      <c r="J160" s="12" t="s">
        <v>15579</v>
      </c>
      <c r="K160" s="12" t="s">
        <v>15580</v>
      </c>
      <c r="L160" s="12">
        <v>0</v>
      </c>
      <c r="M160" s="12">
        <v>12</v>
      </c>
      <c r="N160" s="12">
        <v>12</v>
      </c>
    </row>
    <row r="161" spans="1:39" x14ac:dyDescent="0.2">
      <c r="A161" s="12" t="str">
        <f>INDEX('рабочие дни  %ФОТ'!$F$3:$F$67,MATCH('загрузка табеля'!$H161,'рабочие дни  %ФОТ'!$H$3:$H$67,0),1)</f>
        <v>ХХХ YYY-4</v>
      </c>
      <c r="B161" s="21">
        <f t="shared" si="6"/>
        <v>105</v>
      </c>
      <c r="C161" s="22">
        <f t="shared" si="7"/>
        <v>1</v>
      </c>
      <c r="D161" s="23">
        <f t="shared" si="8"/>
        <v>3.5</v>
      </c>
      <c r="E161" s="21">
        <f>SUMIFS(тарифы!G:G,тарифы!B:B,J161)</f>
        <v>30</v>
      </c>
      <c r="F161" s="21"/>
      <c r="G161" s="12" t="str">
        <f>IFERROR(INDEX(Таблица1[#All],MATCH('загрузка табеля'!J161,тарифы!B:B,0),4),"")</f>
        <v>повар 4 разряда ((В-11)кулинарный цех)</v>
      </c>
      <c r="H161" s="12" t="s">
        <v>17193</v>
      </c>
      <c r="I161" s="12" t="s">
        <v>15581</v>
      </c>
      <c r="J161" s="12" t="s">
        <v>13583</v>
      </c>
      <c r="K161" s="12" t="s">
        <v>13582</v>
      </c>
      <c r="L161" s="12">
        <v>3.5</v>
      </c>
      <c r="M161" s="12">
        <v>0</v>
      </c>
    </row>
    <row r="162" spans="1:39" x14ac:dyDescent="0.2">
      <c r="A162" s="12" t="str">
        <f>INDEX('рабочие дни  %ФОТ'!$F$3:$F$67,MATCH('загрузка табеля'!$H162,'рабочие дни  %ФОТ'!$H$3:$H$67,0),1)</f>
        <v>ХХХ YYY-4</v>
      </c>
      <c r="B162" s="21">
        <f t="shared" si="6"/>
        <v>1094.3499999999999</v>
      </c>
      <c r="C162" s="22">
        <f t="shared" si="7"/>
        <v>2</v>
      </c>
      <c r="D162" s="23">
        <f t="shared" si="8"/>
        <v>43</v>
      </c>
      <c r="E162" s="21">
        <f>SUMIFS(тарифы!G:G,тарифы!B:B,J162)</f>
        <v>25.45</v>
      </c>
      <c r="F162" s="21"/>
      <c r="G162" s="12" t="str">
        <f>IFERROR(INDEX(Таблица1[#All],MATCH('загрузка табеля'!J162,тарифы!B:B,0),4),"")</f>
        <v>инспектор ((В-4) отдел безопасности)</v>
      </c>
      <c r="H162" s="12" t="s">
        <v>17193</v>
      </c>
      <c r="I162" s="12" t="s">
        <v>15582</v>
      </c>
      <c r="J162" s="12" t="s">
        <v>5680</v>
      </c>
      <c r="K162" s="12" t="s">
        <v>5681</v>
      </c>
      <c r="L162" s="12">
        <v>21</v>
      </c>
      <c r="M162" s="12">
        <v>22</v>
      </c>
    </row>
    <row r="163" spans="1:39" x14ac:dyDescent="0.2">
      <c r="A163" s="12" t="str">
        <f>INDEX('рабочие дни  %ФОТ'!$F$3:$F$67,MATCH('загрузка табеля'!$H163,'рабочие дни  %ФОТ'!$H$3:$H$67,0),1)</f>
        <v>ХХХ YYY-4</v>
      </c>
      <c r="B163" s="21">
        <f t="shared" si="6"/>
        <v>559.9</v>
      </c>
      <c r="C163" s="22">
        <f t="shared" si="7"/>
        <v>1</v>
      </c>
      <c r="D163" s="23">
        <f t="shared" si="8"/>
        <v>22</v>
      </c>
      <c r="E163" s="21">
        <f>SUMIFS(тарифы!G:G,тарифы!B:B,J163)</f>
        <v>25.45</v>
      </c>
      <c r="F163" s="21"/>
      <c r="G163" s="12" t="str">
        <f>IFERROR(INDEX(Таблица1[#All],MATCH('загрузка табеля'!J163,тарифы!B:B,0),4),"")</f>
        <v>инспектор ((В-4) отдел безопасности)</v>
      </c>
      <c r="H163" s="12" t="s">
        <v>17193</v>
      </c>
      <c r="I163" s="12" t="s">
        <v>15582</v>
      </c>
      <c r="J163" s="12" t="s">
        <v>5685</v>
      </c>
      <c r="K163" s="12" t="s">
        <v>5686</v>
      </c>
      <c r="L163" s="12">
        <v>22</v>
      </c>
      <c r="M163" s="12">
        <v>0</v>
      </c>
    </row>
    <row r="164" spans="1:39" x14ac:dyDescent="0.2">
      <c r="A164" s="12" t="str">
        <f>INDEX('рабочие дни  %ФОТ'!$F$3:$F$67,MATCH('загрузка табеля'!$H164,'рабочие дни  %ФОТ'!$H$3:$H$67,0),1)</f>
        <v>ХХХ YYY-4</v>
      </c>
      <c r="B164" s="21">
        <f t="shared" si="6"/>
        <v>1021.275</v>
      </c>
      <c r="C164" s="22">
        <f t="shared" si="7"/>
        <v>4</v>
      </c>
      <c r="D164" s="23">
        <f t="shared" si="8"/>
        <v>44.5</v>
      </c>
      <c r="E164" s="21">
        <f>SUMIFS(тарифы!G:G,тарифы!B:B,J164)</f>
        <v>22.95</v>
      </c>
      <c r="F164" s="21"/>
      <c r="G164" s="12" t="str">
        <f>IFERROR(INDEX(Таблица1[#All],MATCH('загрузка табеля'!J164,тарифы!B:B,0),4),"")</f>
        <v>младший инспектор ((В-4) отдел безопасности)</v>
      </c>
      <c r="H164" s="12" t="s">
        <v>17193</v>
      </c>
      <c r="I164" s="12" t="s">
        <v>15582</v>
      </c>
      <c r="J164" s="12" t="s">
        <v>5675</v>
      </c>
      <c r="K164" s="12" t="s">
        <v>5676</v>
      </c>
      <c r="L164" s="12">
        <v>12</v>
      </c>
      <c r="M164" s="12">
        <v>10.5</v>
      </c>
      <c r="N164" s="12">
        <v>11</v>
      </c>
      <c r="O164" s="12">
        <v>11</v>
      </c>
    </row>
    <row r="165" spans="1:39" x14ac:dyDescent="0.2">
      <c r="A165" s="12" t="str">
        <f>INDEX('рабочие дни  %ФОТ'!$F$3:$F$67,MATCH('загрузка табеля'!$H165,'рабочие дни  %ФОТ'!$H$3:$H$67,0),1)</f>
        <v>ХХХ YYY-4</v>
      </c>
      <c r="B165" s="21">
        <f t="shared" si="6"/>
        <v>642.6</v>
      </c>
      <c r="C165" s="22">
        <f t="shared" si="7"/>
        <v>2</v>
      </c>
      <c r="D165" s="23">
        <f t="shared" si="8"/>
        <v>28</v>
      </c>
      <c r="E165" s="21">
        <f>SUMIFS(тарифы!G:G,тарифы!B:B,J165)</f>
        <v>22.95</v>
      </c>
      <c r="F165" s="21"/>
      <c r="G165" s="12" t="str">
        <f>IFERROR(INDEX(Таблица1[#All],MATCH('загрузка табеля'!J165,тарифы!B:B,0),4),"")</f>
        <v>младший инспектор ((В-4) отдел безопасности)</v>
      </c>
      <c r="H165" s="12" t="s">
        <v>17193</v>
      </c>
      <c r="I165" s="12" t="s">
        <v>15582</v>
      </c>
      <c r="J165" s="12" t="s">
        <v>5695</v>
      </c>
      <c r="K165" s="12" t="s">
        <v>5696</v>
      </c>
      <c r="L165" s="12">
        <v>14</v>
      </c>
      <c r="M165" s="12">
        <v>14</v>
      </c>
      <c r="N165" s="12">
        <v>0</v>
      </c>
    </row>
    <row r="166" spans="1:39" x14ac:dyDescent="0.2">
      <c r="A166" s="12" t="str">
        <f>INDEX('рабочие дни  %ФОТ'!$F$3:$F$67,MATCH('загрузка табеля'!$H166,'рабочие дни  %ФОТ'!$H$3:$H$67,0),1)</f>
        <v>ХХХ YYY-4</v>
      </c>
      <c r="B166" s="21">
        <f t="shared" si="6"/>
        <v>1193.3999999999999</v>
      </c>
      <c r="C166" s="22">
        <f t="shared" si="7"/>
        <v>4</v>
      </c>
      <c r="D166" s="23">
        <f t="shared" si="8"/>
        <v>52</v>
      </c>
      <c r="E166" s="21">
        <f>SUMIFS(тарифы!G:G,тарифы!B:B,J166)</f>
        <v>22.95</v>
      </c>
      <c r="F166" s="21"/>
      <c r="G166" s="12" t="str">
        <f>IFERROR(INDEX(Таблица1[#All],MATCH('загрузка табеля'!J166,тарифы!B:B,0),4),"")</f>
        <v>младший инспектор ((В-4) отдел безопасности)</v>
      </c>
      <c r="H166" s="12" t="s">
        <v>17193</v>
      </c>
      <c r="I166" s="12" t="s">
        <v>15582</v>
      </c>
      <c r="J166" s="12" t="s">
        <v>5697</v>
      </c>
      <c r="K166" s="12" t="s">
        <v>5698</v>
      </c>
      <c r="L166" s="12">
        <v>13</v>
      </c>
      <c r="M166" s="12">
        <v>13</v>
      </c>
      <c r="N166" s="12">
        <v>13</v>
      </c>
      <c r="O166" s="12">
        <v>13</v>
      </c>
    </row>
    <row r="167" spans="1:39" x14ac:dyDescent="0.2">
      <c r="A167" s="12" t="str">
        <f>INDEX('рабочие дни  %ФОТ'!$F$3:$F$67,MATCH('загрузка табеля'!$H167,'рабочие дни  %ФОТ'!$H$3:$H$67,0),1)</f>
        <v>ХХХ YYY-4</v>
      </c>
      <c r="B167" s="21">
        <f t="shared" si="6"/>
        <v>1952.3809523809523</v>
      </c>
      <c r="C167" s="22">
        <f t="shared" si="7"/>
        <v>5</v>
      </c>
      <c r="D167" s="23">
        <f t="shared" si="8"/>
        <v>54.5</v>
      </c>
      <c r="E167" s="21">
        <f>SUMIFS(тарифы!G:G,тарифы!B:B,J167)</f>
        <v>8200</v>
      </c>
      <c r="F167" s="21"/>
      <c r="G167" s="12" t="str">
        <f>IFERROR(INDEX(Таблица1[#All],MATCH('загрузка табеля'!J167,тарифы!B:B,0),4),"")</f>
        <v>начальник отдела СБ ((В-4) отдел безопасности)</v>
      </c>
      <c r="H167" s="12" t="s">
        <v>17193</v>
      </c>
      <c r="I167" s="12" t="s">
        <v>15582</v>
      </c>
      <c r="J167" s="12" t="s">
        <v>5691</v>
      </c>
      <c r="K167" s="12" t="s">
        <v>5692</v>
      </c>
      <c r="L167" s="12">
        <v>11</v>
      </c>
      <c r="M167" s="12">
        <v>11</v>
      </c>
      <c r="N167" s="12">
        <v>10.5</v>
      </c>
      <c r="O167" s="12">
        <v>11</v>
      </c>
      <c r="P167" s="12">
        <v>11</v>
      </c>
    </row>
    <row r="168" spans="1:39" x14ac:dyDescent="0.2">
      <c r="A168" s="12" t="str">
        <f>INDEX('рабочие дни  %ФОТ'!$F$3:$F$67,MATCH('загрузка табеля'!$H168,'рабочие дни  %ФОТ'!$H$3:$H$67,0),1)</f>
        <v>ХХХ YYY-4</v>
      </c>
      <c r="B168" s="21">
        <f t="shared" si="6"/>
        <v>1437.925</v>
      </c>
      <c r="C168" s="22">
        <f t="shared" si="7"/>
        <v>3</v>
      </c>
      <c r="D168" s="23">
        <f t="shared" si="8"/>
        <v>56.5</v>
      </c>
      <c r="E168" s="21">
        <f>SUMIFS(тарифы!G:G,тарифы!B:B,J168)</f>
        <v>25.45</v>
      </c>
      <c r="F168" s="21"/>
      <c r="G168" s="12" t="str">
        <f>IFERROR(INDEX(Таблица1[#All],MATCH('загрузка табеля'!J168,тарифы!B:B,0),4),"")</f>
        <v>старший охранник ((В-4) отдел безопасности)</v>
      </c>
      <c r="H168" s="12" t="s">
        <v>17193</v>
      </c>
      <c r="I168" s="12" t="s">
        <v>15582</v>
      </c>
      <c r="J168" s="12" t="s">
        <v>5678</v>
      </c>
      <c r="K168" s="12" t="s">
        <v>5679</v>
      </c>
      <c r="L168" s="12">
        <v>23</v>
      </c>
      <c r="M168" s="12">
        <v>11</v>
      </c>
      <c r="N168" s="12">
        <v>22.5</v>
      </c>
      <c r="O168" s="12">
        <v>0</v>
      </c>
    </row>
    <row r="169" spans="1:39" x14ac:dyDescent="0.2">
      <c r="A169" s="12" t="str">
        <f>INDEX('рабочие дни  %ФОТ'!$F$3:$F$67,MATCH('загрузка табеля'!$H169,'рабочие дни  %ФОТ'!$H$3:$H$67,0),1)</f>
        <v>ХХХ YYY-4</v>
      </c>
      <c r="B169" s="21">
        <f t="shared" si="6"/>
        <v>1900.9649999999999</v>
      </c>
      <c r="C169" s="22">
        <f t="shared" si="7"/>
        <v>5</v>
      </c>
      <c r="D169" s="23">
        <f t="shared" si="8"/>
        <v>61.5</v>
      </c>
      <c r="E169" s="21">
        <f>SUMIFS(тарифы!G:G,тарифы!B:B,J169)</f>
        <v>30.91</v>
      </c>
      <c r="F169" s="21"/>
      <c r="G169" s="12" t="str">
        <f>IFERROR(INDEX(Таблица1[#All],MATCH('загрузка табеля'!J169,тарифы!B:B,0),4),"")</f>
        <v>заместитель начальника отдела ((В-4) отдел безопасности)</v>
      </c>
      <c r="H169" s="12" t="s">
        <v>17193</v>
      </c>
      <c r="I169" s="12" t="s">
        <v>15582</v>
      </c>
      <c r="J169" s="12" t="s">
        <v>5687</v>
      </c>
      <c r="K169" s="12" t="s">
        <v>5688</v>
      </c>
      <c r="L169" s="12">
        <v>11.5</v>
      </c>
      <c r="M169" s="12">
        <v>13</v>
      </c>
      <c r="N169" s="12">
        <v>13</v>
      </c>
      <c r="O169" s="12">
        <v>13</v>
      </c>
      <c r="P169" s="12">
        <v>11</v>
      </c>
    </row>
    <row r="170" spans="1:39" x14ac:dyDescent="0.2">
      <c r="A170" s="12" t="str">
        <f>INDEX('рабочие дни  %ФОТ'!$F$3:$F$67,MATCH('загрузка табеля'!$H170,'рабочие дни  %ФОТ'!$H$3:$H$67,0),1)</f>
        <v>ХХХ YYY-4</v>
      </c>
      <c r="B170" s="21">
        <f t="shared" si="6"/>
        <v>1035.4849999999999</v>
      </c>
      <c r="C170" s="22">
        <f t="shared" si="7"/>
        <v>3</v>
      </c>
      <c r="D170" s="23">
        <f t="shared" si="8"/>
        <v>33.5</v>
      </c>
      <c r="E170" s="21">
        <f>SUMIFS(тарифы!G:G,тарифы!B:B,J170)</f>
        <v>30.91</v>
      </c>
      <c r="F170" s="21"/>
      <c r="G170" s="12" t="str">
        <f>IFERROR(INDEX(Таблица1[#All],MATCH('загрузка табеля'!J170,тарифы!B:B,0),4),"")</f>
        <v>заместитель начальника отдела ((В-4) отдел безопасности)</v>
      </c>
      <c r="H170" s="12" t="s">
        <v>17193</v>
      </c>
      <c r="I170" s="12" t="s">
        <v>15582</v>
      </c>
      <c r="J170" s="12" t="s">
        <v>5689</v>
      </c>
      <c r="K170" s="12" t="s">
        <v>5690</v>
      </c>
      <c r="L170" s="12">
        <v>10.5</v>
      </c>
      <c r="M170" s="12">
        <v>12</v>
      </c>
      <c r="N170" s="12">
        <v>11</v>
      </c>
    </row>
    <row r="171" spans="1:39" x14ac:dyDescent="0.2">
      <c r="A171" s="12" t="str">
        <f>INDEX('рабочие дни  %ФОТ'!$F$3:$F$67,MATCH('загрузка табеля'!$H171,'рабочие дни  %ФОТ'!$H$3:$H$67,0),1)</f>
        <v>ХХХ YYY-4</v>
      </c>
      <c r="B171" s="21">
        <f t="shared" si="6"/>
        <v>0</v>
      </c>
      <c r="C171" s="22">
        <f t="shared" si="7"/>
        <v>4</v>
      </c>
      <c r="D171" s="23">
        <f t="shared" si="8"/>
        <v>40</v>
      </c>
      <c r="E171" s="21">
        <f>SUMIFS(тарифы!G:G,тарифы!B:B,J171)</f>
        <v>0</v>
      </c>
      <c r="F171" s="21"/>
      <c r="G171" s="12" t="str">
        <f>IFERROR(INDEX(Таблица1[#All],MATCH('загрузка табеля'!J171,тарифы!B:B,0),4),"")</f>
        <v/>
      </c>
      <c r="H171" s="12" t="s">
        <v>17193</v>
      </c>
      <c r="I171" s="12" t="s">
        <v>15582</v>
      </c>
      <c r="J171" s="12" t="s">
        <v>15583</v>
      </c>
      <c r="K171" s="12" t="s">
        <v>15584</v>
      </c>
      <c r="L171" s="12">
        <v>10</v>
      </c>
      <c r="M171" s="12">
        <v>10</v>
      </c>
      <c r="N171" s="12">
        <v>10</v>
      </c>
      <c r="O171" s="12">
        <v>10</v>
      </c>
    </row>
    <row r="172" spans="1:39" x14ac:dyDescent="0.2">
      <c r="A172" s="12" t="str">
        <f>INDEX('рабочие дни  %ФОТ'!$F$3:$F$67,MATCH('загрузка табеля'!$H172,'рабочие дни  %ФОТ'!$H$3:$H$67,0),1)</f>
        <v>ХХХ YYY-4</v>
      </c>
      <c r="B172" s="21">
        <f t="shared" si="6"/>
        <v>750</v>
      </c>
      <c r="C172" s="22">
        <f t="shared" si="7"/>
        <v>3</v>
      </c>
      <c r="D172" s="23">
        <f t="shared" si="8"/>
        <v>30</v>
      </c>
      <c r="E172" s="21">
        <f>SUMIFS(тарифы!G:G,тарифы!B:B,J172)</f>
        <v>25</v>
      </c>
      <c r="F172" s="21"/>
      <c r="G172" s="12" t="str">
        <f>IFERROR(INDEX(Таблица1[#All],MATCH('загрузка табеля'!J172,тарифы!B:B,0),4),"")</f>
        <v>продавец продовольственных товаров 3 категории ((В-4) отдел гастрономии)</v>
      </c>
      <c r="H172" s="12" t="s">
        <v>17193</v>
      </c>
      <c r="I172" s="12" t="s">
        <v>15585</v>
      </c>
      <c r="J172" s="12" t="s">
        <v>5714</v>
      </c>
      <c r="K172" s="12" t="s">
        <v>5715</v>
      </c>
      <c r="L172" s="12">
        <v>10</v>
      </c>
      <c r="M172" s="12">
        <v>10</v>
      </c>
      <c r="N172" s="12">
        <v>10</v>
      </c>
      <c r="O172" s="12">
        <v>0</v>
      </c>
    </row>
    <row r="173" spans="1:39" x14ac:dyDescent="0.2">
      <c r="A173" s="12" t="str">
        <f>INDEX('рабочие дни  %ФОТ'!$F$3:$F$67,MATCH('загрузка табеля'!$H173,'рабочие дни  %ФОТ'!$H$3:$H$67,0),1)</f>
        <v>ХХХ YYY-4</v>
      </c>
      <c r="B173" s="21">
        <f t="shared" si="6"/>
        <v>750</v>
      </c>
      <c r="C173" s="22">
        <f t="shared" si="7"/>
        <v>3</v>
      </c>
      <c r="D173" s="23">
        <f t="shared" si="8"/>
        <v>30</v>
      </c>
      <c r="E173" s="21">
        <f>SUMIFS(тарифы!G:G,тарифы!B:B,J173)</f>
        <v>25</v>
      </c>
      <c r="F173" s="21"/>
      <c r="G173" s="12" t="str">
        <f>IFERROR(INDEX(Таблица1[#All],MATCH('загрузка табеля'!J173,тарифы!B:B,0),4),"")</f>
        <v>продавец продовольственных товаров 3 категории ((В-4) отдел гастрономии)</v>
      </c>
      <c r="H173" s="12" t="s">
        <v>17193</v>
      </c>
      <c r="I173" s="12" t="s">
        <v>15585</v>
      </c>
      <c r="J173" s="12" t="s">
        <v>5701</v>
      </c>
      <c r="K173" s="12" t="s">
        <v>5702</v>
      </c>
      <c r="L173" s="12">
        <v>10</v>
      </c>
      <c r="M173" s="12">
        <v>10</v>
      </c>
      <c r="N173" s="12">
        <v>10</v>
      </c>
      <c r="O173" s="12">
        <v>0</v>
      </c>
    </row>
    <row r="174" spans="1:39" x14ac:dyDescent="0.2">
      <c r="A174" s="12" t="str">
        <f>INDEX('рабочие дни  %ФОТ'!$F$3:$F$67,MATCH('загрузка табеля'!$H174,'рабочие дни  %ФОТ'!$H$3:$H$67,0),1)</f>
        <v>ХХХ YYY-4</v>
      </c>
      <c r="B174" s="21">
        <f t="shared" si="6"/>
        <v>1783.5</v>
      </c>
      <c r="C174" s="22">
        <f t="shared" si="7"/>
        <v>5</v>
      </c>
      <c r="D174" s="23">
        <f t="shared" si="8"/>
        <v>50</v>
      </c>
      <c r="E174" s="21">
        <f>SUMIFS(тарифы!G:G,тарифы!B:B,J174)</f>
        <v>35.67</v>
      </c>
      <c r="F174" s="21"/>
      <c r="G174" s="12" t="str">
        <f>IFERROR(INDEX(Таблица1[#All],MATCH('загрузка табеля'!J174,тарифы!B:B,0),4),"")</f>
        <v>бригадир продавцов продовольственных товаров 1 категории ((В-4) отдел гастрономии)</v>
      </c>
      <c r="H174" s="12" t="s">
        <v>17193</v>
      </c>
      <c r="I174" s="12" t="s">
        <v>15585</v>
      </c>
      <c r="J174" s="12" t="s">
        <v>5710</v>
      </c>
      <c r="K174" s="12" t="s">
        <v>5711</v>
      </c>
      <c r="L174" s="12">
        <v>10</v>
      </c>
      <c r="M174" s="12">
        <v>10</v>
      </c>
      <c r="N174" s="12">
        <v>10</v>
      </c>
      <c r="O174" s="12">
        <v>10</v>
      </c>
      <c r="P174" s="12">
        <v>10</v>
      </c>
    </row>
    <row r="175" spans="1:39" x14ac:dyDescent="0.2">
      <c r="A175" s="12" t="str">
        <f>INDEX('рабочие дни  %ФОТ'!$F$3:$F$67,MATCH('загрузка табеля'!$H175,'рабочие дни  %ФОТ'!$H$3:$H$67,0),1)</f>
        <v>ХХХ YYY-4</v>
      </c>
      <c r="B175" s="21">
        <f t="shared" si="6"/>
        <v>1196.25</v>
      </c>
      <c r="C175" s="22">
        <f t="shared" si="7"/>
        <v>4</v>
      </c>
      <c r="D175" s="23">
        <f t="shared" si="8"/>
        <v>43.5</v>
      </c>
      <c r="E175" s="21">
        <f>SUMIFS(тарифы!G:G,тарифы!B:B,J175)</f>
        <v>27.5</v>
      </c>
      <c r="F175" s="21"/>
      <c r="G175" s="12" t="str">
        <f>IFERROR(INDEX(Таблица1[#All],MATCH('загрузка табеля'!J175,тарифы!B:B,0),4),"")</f>
        <v>продавец продовольственных товаров 2 категории ((В-4) отдел гастрономии)</v>
      </c>
      <c r="H175" s="12" t="s">
        <v>17193</v>
      </c>
      <c r="I175" s="12" t="s">
        <v>15585</v>
      </c>
      <c r="J175" s="12" t="s">
        <v>5704</v>
      </c>
      <c r="K175" s="12" t="s">
        <v>5705</v>
      </c>
      <c r="L175" s="12">
        <v>11</v>
      </c>
      <c r="M175" s="12">
        <v>10.5</v>
      </c>
      <c r="N175" s="12">
        <v>10.5</v>
      </c>
      <c r="O175" s="12">
        <v>11.5</v>
      </c>
    </row>
    <row r="176" spans="1:39" x14ac:dyDescent="0.2">
      <c r="A176" s="12" t="str">
        <f>INDEX('рабочие дни  %ФОТ'!$F$3:$F$67,MATCH('загрузка табеля'!$H176,'рабочие дни  %ФОТ'!$H$3:$H$67,0),1)</f>
        <v>ХХХ YYY-4</v>
      </c>
      <c r="B176" s="21">
        <f t="shared" si="6"/>
        <v>1387.5</v>
      </c>
      <c r="C176" s="22">
        <f t="shared" si="7"/>
        <v>5</v>
      </c>
      <c r="D176" s="23">
        <f t="shared" si="8"/>
        <v>55.5</v>
      </c>
      <c r="E176" s="21">
        <f>SUMIFS(тарифы!G:G,тарифы!B:B,J176)</f>
        <v>25</v>
      </c>
      <c r="F176" s="21"/>
      <c r="G176" s="12" t="str">
        <f>IFERROR(INDEX(Таблица1[#All],MATCH('загрузка табеля'!J176,тарифы!B:B,0),4),"")</f>
        <v>продавец продовольственных товаров 3 категории ((В-4) отдел гастрономии)</v>
      </c>
      <c r="H176" s="12" t="s">
        <v>17193</v>
      </c>
      <c r="I176" s="12" t="s">
        <v>15585</v>
      </c>
      <c r="J176" s="12" t="s">
        <v>5708</v>
      </c>
      <c r="K176" s="12" t="s">
        <v>5709</v>
      </c>
      <c r="L176" s="12">
        <v>9.5</v>
      </c>
      <c r="M176" s="12">
        <v>11.5</v>
      </c>
      <c r="N176" s="12">
        <v>11.5</v>
      </c>
      <c r="O176" s="12">
        <v>0</v>
      </c>
      <c r="AK176" s="12">
        <v>11.5</v>
      </c>
      <c r="AL176" s="12">
        <v>11.5</v>
      </c>
      <c r="AM176" s="12">
        <v>0</v>
      </c>
    </row>
    <row r="177" spans="1:37" x14ac:dyDescent="0.2">
      <c r="A177" s="12" t="str">
        <f>INDEX('рабочие дни  %ФОТ'!$F$3:$F$67,MATCH('загрузка табеля'!$H177,'рабочие дни  %ФОТ'!$H$3:$H$67,0),1)</f>
        <v>ХХХ YYY-4</v>
      </c>
      <c r="B177" s="21">
        <f t="shared" si="6"/>
        <v>750</v>
      </c>
      <c r="C177" s="22">
        <f t="shared" si="7"/>
        <v>3</v>
      </c>
      <c r="D177" s="23">
        <f t="shared" si="8"/>
        <v>30</v>
      </c>
      <c r="E177" s="21">
        <f>SUMIFS(тарифы!G:G,тарифы!B:B,J177)</f>
        <v>25</v>
      </c>
      <c r="F177" s="21"/>
      <c r="G177" s="12" t="str">
        <f>IFERROR(INDEX(Таблица1[#All],MATCH('загрузка табеля'!J177,тарифы!B:B,0),4),"")</f>
        <v>продавец продовольственных товаров 3 категории ((В-4) отдел гастрономии)</v>
      </c>
      <c r="H177" s="12" t="s">
        <v>17193</v>
      </c>
      <c r="I177" s="12" t="s">
        <v>15585</v>
      </c>
      <c r="J177" s="12" t="s">
        <v>12857</v>
      </c>
      <c r="K177" s="12" t="s">
        <v>12856</v>
      </c>
      <c r="L177" s="12">
        <v>8.5</v>
      </c>
      <c r="M177" s="12">
        <v>10.5</v>
      </c>
      <c r="N177" s="12">
        <v>11</v>
      </c>
    </row>
    <row r="178" spans="1:37" x14ac:dyDescent="0.2">
      <c r="A178" s="12" t="str">
        <f>INDEX('рабочие дни  %ФОТ'!$F$3:$F$67,MATCH('загрузка табеля'!$H178,'рабочие дни  %ФОТ'!$H$3:$H$67,0),1)</f>
        <v>ХХХ YYY-4</v>
      </c>
      <c r="B178" s="21">
        <f t="shared" si="6"/>
        <v>0</v>
      </c>
      <c r="C178" s="22">
        <f t="shared" si="7"/>
        <v>4</v>
      </c>
      <c r="D178" s="23">
        <f t="shared" si="8"/>
        <v>43.5</v>
      </c>
      <c r="E178" s="21">
        <f>SUMIFS(тарифы!G:G,тарифы!B:B,J178)</f>
        <v>0</v>
      </c>
      <c r="F178" s="21"/>
      <c r="G178" s="12" t="str">
        <f>IFERROR(INDEX(Таблица1[#All],MATCH('загрузка табеля'!J178,тарифы!B:B,0),4),"")</f>
        <v/>
      </c>
      <c r="H178" s="12" t="s">
        <v>17193</v>
      </c>
      <c r="I178" s="12" t="s">
        <v>15585</v>
      </c>
      <c r="J178" s="12" t="s">
        <v>15586</v>
      </c>
      <c r="K178" s="12" t="s">
        <v>15587</v>
      </c>
      <c r="L178" s="12">
        <v>11</v>
      </c>
      <c r="M178" s="12">
        <v>11</v>
      </c>
      <c r="N178" s="12">
        <v>10</v>
      </c>
      <c r="O178" s="12">
        <v>11.5</v>
      </c>
    </row>
    <row r="179" spans="1:37" x14ac:dyDescent="0.2">
      <c r="A179" s="12" t="str">
        <f>INDEX('рабочие дни  %ФОТ'!$F$3:$F$67,MATCH('загрузка табеля'!$H179,'рабочие дни  %ФОТ'!$H$3:$H$67,0),1)</f>
        <v>ХХХ YYY-4</v>
      </c>
      <c r="B179" s="21">
        <f t="shared" si="6"/>
        <v>1050.92</v>
      </c>
      <c r="C179" s="22">
        <f t="shared" si="7"/>
        <v>4</v>
      </c>
      <c r="D179" s="23">
        <f t="shared" si="8"/>
        <v>43</v>
      </c>
      <c r="E179" s="21">
        <f>SUMIFS(тарифы!G:G,тарифы!B:B,J179)</f>
        <v>24.44</v>
      </c>
      <c r="F179" s="21"/>
      <c r="G179" s="12" t="str">
        <f>IFERROR(INDEX(Таблица1[#All],MATCH('загрузка табеля'!J179,тарифы!B:B,0),4),"")</f>
        <v>продавец продовольственных товаров 3 категории ((В-4) отдел кондитерских изделий)</v>
      </c>
      <c r="H179" s="12" t="s">
        <v>17193</v>
      </c>
      <c r="I179" s="12" t="s">
        <v>15588</v>
      </c>
      <c r="J179" s="12" t="s">
        <v>5718</v>
      </c>
      <c r="K179" s="12" t="s">
        <v>5719</v>
      </c>
      <c r="L179" s="12">
        <v>11</v>
      </c>
      <c r="M179" s="12">
        <v>11</v>
      </c>
      <c r="N179" s="12">
        <v>10.5</v>
      </c>
      <c r="O179" s="12">
        <v>10.5</v>
      </c>
      <c r="P179" s="12">
        <v>0</v>
      </c>
    </row>
    <row r="180" spans="1:37" x14ac:dyDescent="0.2">
      <c r="A180" s="12" t="str">
        <f>INDEX('рабочие дни  %ФОТ'!$F$3:$F$67,MATCH('загрузка табеля'!$H180,'рабочие дни  %ФОТ'!$H$3:$H$67,0),1)</f>
        <v>ХХХ YYY-4</v>
      </c>
      <c r="B180" s="21">
        <f t="shared" si="6"/>
        <v>1002.0400000000001</v>
      </c>
      <c r="C180" s="22">
        <f t="shared" si="7"/>
        <v>4</v>
      </c>
      <c r="D180" s="23">
        <f t="shared" si="8"/>
        <v>41</v>
      </c>
      <c r="E180" s="21">
        <f>SUMIFS(тарифы!G:G,тарифы!B:B,J180)</f>
        <v>24.44</v>
      </c>
      <c r="F180" s="21"/>
      <c r="G180" s="12" t="str">
        <f>IFERROR(INDEX(Таблица1[#All],MATCH('загрузка табеля'!J180,тарифы!B:B,0),4),"")</f>
        <v>продавец продовольственных товаров 3 категории ((В-4) отдел кондитерских изделий)</v>
      </c>
      <c r="H180" s="12" t="s">
        <v>17193</v>
      </c>
      <c r="I180" s="12" t="s">
        <v>15588</v>
      </c>
      <c r="J180" s="12" t="s">
        <v>5723</v>
      </c>
      <c r="K180" s="12" t="s">
        <v>5724</v>
      </c>
      <c r="L180" s="12">
        <v>10</v>
      </c>
      <c r="M180" s="12">
        <v>10.5</v>
      </c>
      <c r="N180" s="12">
        <v>10</v>
      </c>
      <c r="O180" s="12">
        <v>10.5</v>
      </c>
    </row>
    <row r="181" spans="1:37" x14ac:dyDescent="0.2">
      <c r="A181" s="12" t="str">
        <f>INDEX('рабочие дни  %ФОТ'!$F$3:$F$67,MATCH('загрузка табеля'!$H181,'рабочие дни  %ФОТ'!$H$3:$H$67,0),1)</f>
        <v>ХХХ YYY-4</v>
      </c>
      <c r="B181" s="21">
        <f t="shared" si="6"/>
        <v>720.98</v>
      </c>
      <c r="C181" s="22">
        <f t="shared" si="7"/>
        <v>3</v>
      </c>
      <c r="D181" s="23">
        <f t="shared" si="8"/>
        <v>29.5</v>
      </c>
      <c r="E181" s="21">
        <f>SUMIFS(тарифы!G:G,тарифы!B:B,J181)</f>
        <v>24.44</v>
      </c>
      <c r="F181" s="21"/>
      <c r="G181" s="12" t="str">
        <f>IFERROR(INDEX(Таблица1[#All],MATCH('загрузка табеля'!J181,тарифы!B:B,0),4),"")</f>
        <v>продавец продовольственных товаров 3 категории ((В-4) отдел кондитерских изделий)</v>
      </c>
      <c r="H181" s="12" t="s">
        <v>17193</v>
      </c>
      <c r="I181" s="12" t="s">
        <v>15588</v>
      </c>
      <c r="J181" s="12" t="s">
        <v>5721</v>
      </c>
      <c r="K181" s="12" t="s">
        <v>5722</v>
      </c>
      <c r="L181" s="12">
        <v>9.5</v>
      </c>
      <c r="M181" s="12">
        <v>10</v>
      </c>
      <c r="N181" s="12">
        <v>10</v>
      </c>
    </row>
    <row r="182" spans="1:37" x14ac:dyDescent="0.2">
      <c r="A182" s="12" t="str">
        <f>INDEX('рабочие дни  %ФОТ'!$F$3:$F$67,MATCH('загрузка табеля'!$H182,'рабочие дни  %ФОТ'!$H$3:$H$67,0),1)</f>
        <v>ХХХ YYY-4</v>
      </c>
      <c r="B182" s="21">
        <f t="shared" si="6"/>
        <v>1430.5049999999999</v>
      </c>
      <c r="C182" s="22">
        <f t="shared" si="7"/>
        <v>4</v>
      </c>
      <c r="D182" s="23">
        <f t="shared" si="8"/>
        <v>41.5</v>
      </c>
      <c r="E182" s="21">
        <f>SUMIFS(тарифы!G:G,тарифы!B:B,J182)</f>
        <v>34.47</v>
      </c>
      <c r="F182" s="21"/>
      <c r="G182" s="12" t="str">
        <f>IFERROR(INDEX(Таблица1[#All],MATCH('загрузка табеля'!J182,тарифы!B:B,0),4),"")</f>
        <v>бригадир продавцов продовольственных товаров 1 категории ((В-4) отдел напитков)</v>
      </c>
      <c r="H182" s="12" t="s">
        <v>17193</v>
      </c>
      <c r="I182" s="12" t="s">
        <v>15589</v>
      </c>
      <c r="J182" s="12" t="s">
        <v>5729</v>
      </c>
      <c r="K182" s="12" t="s">
        <v>5730</v>
      </c>
      <c r="L182" s="12">
        <v>10.5</v>
      </c>
      <c r="M182" s="12">
        <v>11</v>
      </c>
      <c r="N182" s="12">
        <v>10</v>
      </c>
      <c r="O182" s="12">
        <v>10</v>
      </c>
      <c r="P182" s="12">
        <v>0</v>
      </c>
    </row>
    <row r="183" spans="1:37" x14ac:dyDescent="0.2">
      <c r="A183" s="12" t="str">
        <f>INDEX('рабочие дни  %ФОТ'!$F$3:$F$67,MATCH('загрузка табеля'!$H183,'рабочие дни  %ФОТ'!$H$3:$H$67,0),1)</f>
        <v>ХХХ YYY-4</v>
      </c>
      <c r="B183" s="21">
        <f t="shared" si="6"/>
        <v>1209.78</v>
      </c>
      <c r="C183" s="22">
        <f t="shared" si="7"/>
        <v>5</v>
      </c>
      <c r="D183" s="23">
        <f t="shared" si="8"/>
        <v>49.5</v>
      </c>
      <c r="E183" s="21">
        <f>SUMIFS(тарифы!G:G,тарифы!B:B,J183)</f>
        <v>24.44</v>
      </c>
      <c r="F183" s="21"/>
      <c r="G183" s="12" t="str">
        <f>IFERROR(INDEX(Таблица1[#All],MATCH('загрузка табеля'!J183,тарифы!B:B,0),4),"")</f>
        <v>продавец продовольственных товаров 3 категории ((В-4) отдел напитков)</v>
      </c>
      <c r="H183" s="12" t="s">
        <v>17193</v>
      </c>
      <c r="I183" s="12" t="s">
        <v>15589</v>
      </c>
      <c r="J183" s="12" t="s">
        <v>5726</v>
      </c>
      <c r="K183" s="12" t="s">
        <v>5727</v>
      </c>
      <c r="L183" s="12">
        <v>10</v>
      </c>
      <c r="M183" s="12">
        <v>9.5</v>
      </c>
      <c r="N183" s="12">
        <v>10</v>
      </c>
      <c r="O183" s="12">
        <v>10</v>
      </c>
      <c r="P183" s="12">
        <v>10</v>
      </c>
    </row>
    <row r="184" spans="1:37" x14ac:dyDescent="0.2">
      <c r="A184" s="12" t="str">
        <f>INDEX('рабочие дни  %ФОТ'!$F$3:$F$67,MATCH('загрузка табеля'!$H184,'рабочие дни  %ФОТ'!$H$3:$H$67,0),1)</f>
        <v>ХХХ YYY-4</v>
      </c>
      <c r="B184" s="21">
        <f t="shared" si="6"/>
        <v>977.6</v>
      </c>
      <c r="C184" s="22">
        <f t="shared" si="7"/>
        <v>4</v>
      </c>
      <c r="D184" s="23">
        <f t="shared" si="8"/>
        <v>40</v>
      </c>
      <c r="E184" s="21">
        <f>SUMIFS(тарифы!G:G,тарифы!B:B,J184)</f>
        <v>24.44</v>
      </c>
      <c r="F184" s="21"/>
      <c r="G184" s="12" t="str">
        <f>IFERROR(INDEX(Таблица1[#All],MATCH('загрузка табеля'!J184,тарифы!B:B,0),4),"")</f>
        <v>продавец продовольственных товаров 3 категории ((В-4) отдел напитков)</v>
      </c>
      <c r="H184" s="12" t="s">
        <v>17193</v>
      </c>
      <c r="I184" s="12" t="s">
        <v>15589</v>
      </c>
      <c r="J184" s="12" t="s">
        <v>12851</v>
      </c>
      <c r="K184" s="12" t="s">
        <v>12850</v>
      </c>
      <c r="L184" s="12">
        <v>10</v>
      </c>
      <c r="M184" s="12">
        <v>10</v>
      </c>
      <c r="N184" s="12">
        <v>10</v>
      </c>
      <c r="O184" s="12">
        <v>10</v>
      </c>
    </row>
    <row r="185" spans="1:37" x14ac:dyDescent="0.2">
      <c r="A185" s="12" t="str">
        <f>INDEX('рабочие дни  %ФОТ'!$F$3:$F$67,MATCH('загрузка табеля'!$H185,'рабочие дни  %ФОТ'!$H$3:$H$67,0),1)</f>
        <v>ХХХ YYY-4</v>
      </c>
      <c r="B185" s="21">
        <f t="shared" si="6"/>
        <v>305.5</v>
      </c>
      <c r="C185" s="22">
        <f t="shared" si="7"/>
        <v>2</v>
      </c>
      <c r="D185" s="23">
        <f t="shared" si="8"/>
        <v>12.5</v>
      </c>
      <c r="E185" s="21">
        <f>SUMIFS(тарифы!G:G,тарифы!B:B,J185)</f>
        <v>24.44</v>
      </c>
      <c r="F185" s="21"/>
      <c r="G185" s="12" t="str">
        <f>IFERROR(INDEX(Таблица1[#All],MATCH('загрузка табеля'!J185,тарифы!B:B,0),4),"")</f>
        <v>продавец продовольственных товаров 3 категории ((В-4) отдел напитков)</v>
      </c>
      <c r="H185" s="12" t="s">
        <v>17193</v>
      </c>
      <c r="I185" s="12" t="s">
        <v>15589</v>
      </c>
      <c r="J185" s="12" t="s">
        <v>12853</v>
      </c>
      <c r="K185" s="12" t="s">
        <v>12852</v>
      </c>
      <c r="L185" s="12">
        <v>3.5</v>
      </c>
      <c r="M185" s="12">
        <v>9</v>
      </c>
      <c r="N185" s="12">
        <v>0</v>
      </c>
    </row>
    <row r="186" spans="1:37" x14ac:dyDescent="0.2">
      <c r="A186" s="12" t="str">
        <f>INDEX('рабочие дни  %ФОТ'!$F$3:$F$67,MATCH('загрузка табеля'!$H186,'рабочие дни  %ФОТ'!$H$3:$H$67,0),1)</f>
        <v>ХХХ YYY-4</v>
      </c>
      <c r="B186" s="21">
        <f t="shared" si="6"/>
        <v>0</v>
      </c>
      <c r="C186" s="22">
        <f t="shared" si="7"/>
        <v>3</v>
      </c>
      <c r="D186" s="23">
        <f t="shared" si="8"/>
        <v>30</v>
      </c>
      <c r="E186" s="21">
        <f>SUMIFS(тарифы!G:G,тарифы!B:B,J186)</f>
        <v>0</v>
      </c>
      <c r="F186" s="21"/>
      <c r="G186" s="12" t="str">
        <f>IFERROR(INDEX(Таблица1[#All],MATCH('загрузка табеля'!J186,тарифы!B:B,0),4),"")</f>
        <v/>
      </c>
      <c r="H186" s="12" t="s">
        <v>17193</v>
      </c>
      <c r="I186" s="12" t="s">
        <v>15589</v>
      </c>
      <c r="J186" s="12" t="s">
        <v>15590</v>
      </c>
      <c r="K186" s="12" t="s">
        <v>15591</v>
      </c>
      <c r="L186" s="12">
        <v>10</v>
      </c>
      <c r="M186" s="12">
        <v>10</v>
      </c>
      <c r="N186" s="12">
        <v>10</v>
      </c>
      <c r="O186" s="12">
        <v>0</v>
      </c>
    </row>
    <row r="187" spans="1:37" x14ac:dyDescent="0.2">
      <c r="A187" s="12" t="str">
        <f>INDEX('рабочие дни  %ФОТ'!$F$3:$F$67,MATCH('загрузка табеля'!$H187,'рабочие дни  %ФОТ'!$H$3:$H$67,0),1)</f>
        <v>ХХХ YYY-4</v>
      </c>
      <c r="B187" s="21">
        <f t="shared" si="6"/>
        <v>1257.1428571428571</v>
      </c>
      <c r="C187" s="22">
        <f t="shared" si="7"/>
        <v>4</v>
      </c>
      <c r="D187" s="23">
        <f t="shared" si="8"/>
        <v>38</v>
      </c>
      <c r="E187" s="21">
        <f>SUMIFS(тарифы!G:G,тарифы!B:B,J187)</f>
        <v>6600</v>
      </c>
      <c r="F187" s="21"/>
      <c r="G187" s="12" t="str">
        <f>IFERROR(INDEX(Таблица1[#All],MATCH('загрузка табеля'!J187,тарифы!B:B,0),4),"")</f>
        <v>менеджер по сбыту 2 категории ((В-4) отдел непродовольственных товаров)</v>
      </c>
      <c r="H187" s="12" t="s">
        <v>17193</v>
      </c>
      <c r="I187" s="12" t="s">
        <v>15592</v>
      </c>
      <c r="J187" s="12" t="s">
        <v>5746</v>
      </c>
      <c r="K187" s="12" t="s">
        <v>5747</v>
      </c>
      <c r="L187" s="12">
        <v>7.5</v>
      </c>
      <c r="M187" s="12">
        <v>9</v>
      </c>
      <c r="N187" s="12">
        <v>10</v>
      </c>
      <c r="O187" s="12">
        <v>11.5</v>
      </c>
      <c r="P187" s="12">
        <v>0</v>
      </c>
    </row>
    <row r="188" spans="1:37" x14ac:dyDescent="0.2">
      <c r="A188" s="12" t="str">
        <f>INDEX('рабочие дни  %ФОТ'!$F$3:$F$67,MATCH('загрузка табеля'!$H188,'рабочие дни  %ФОТ'!$H$3:$H$67,0),1)</f>
        <v>ХХХ YYY-4</v>
      </c>
      <c r="B188" s="21">
        <f t="shared" si="6"/>
        <v>793.255</v>
      </c>
      <c r="C188" s="22">
        <f t="shared" si="7"/>
        <v>3</v>
      </c>
      <c r="D188" s="23">
        <f t="shared" si="8"/>
        <v>29.5</v>
      </c>
      <c r="E188" s="21">
        <f>SUMIFS(тарифы!G:G,тарифы!B:B,J188)</f>
        <v>26.89</v>
      </c>
      <c r="F188" s="21"/>
      <c r="G188" s="12" t="str">
        <f>IFERROR(INDEX(Таблица1[#All],MATCH('загрузка табеля'!J188,тарифы!B:B,0),4),"")</f>
        <v>продавец непродовольственных товаров 2 категории ((В-4) отдел непродовольственных товаров)</v>
      </c>
      <c r="H188" s="12" t="s">
        <v>17193</v>
      </c>
      <c r="I188" s="12" t="s">
        <v>15592</v>
      </c>
      <c r="J188" s="12" t="s">
        <v>5749</v>
      </c>
      <c r="K188" s="12" t="s">
        <v>5750</v>
      </c>
      <c r="L188" s="12">
        <v>10</v>
      </c>
      <c r="M188" s="12">
        <v>9.5</v>
      </c>
      <c r="N188" s="12">
        <v>10</v>
      </c>
      <c r="O188" s="12">
        <v>0</v>
      </c>
    </row>
    <row r="189" spans="1:37" x14ac:dyDescent="0.2">
      <c r="A189" s="12" t="str">
        <f>INDEX('рабочие дни  %ФОТ'!$F$3:$F$67,MATCH('загрузка табеля'!$H189,'рабочие дни  %ФОТ'!$H$3:$H$67,0),1)</f>
        <v>ХХХ YYY-4</v>
      </c>
      <c r="B189" s="21">
        <f t="shared" si="6"/>
        <v>1246.44</v>
      </c>
      <c r="C189" s="22">
        <f t="shared" si="7"/>
        <v>5</v>
      </c>
      <c r="D189" s="23">
        <f t="shared" si="8"/>
        <v>51</v>
      </c>
      <c r="E189" s="21">
        <f>SUMIFS(тарифы!G:G,тарифы!B:B,J189)</f>
        <v>24.44</v>
      </c>
      <c r="F189" s="21"/>
      <c r="G189" s="12" t="str">
        <f>IFERROR(INDEX(Таблица1[#All],MATCH('загрузка табеля'!J189,тарифы!B:B,0),4),"")</f>
        <v>продавец непродовольственных товаров 3 категории ((В-4) отдел непродовольственных товаров)</v>
      </c>
      <c r="H189" s="12" t="s">
        <v>17193</v>
      </c>
      <c r="I189" s="12" t="s">
        <v>15592</v>
      </c>
      <c r="J189" s="12" t="s">
        <v>5740</v>
      </c>
      <c r="K189" s="12" t="s">
        <v>5741</v>
      </c>
      <c r="L189" s="12">
        <v>10</v>
      </c>
      <c r="M189" s="12">
        <v>10</v>
      </c>
      <c r="N189" s="12">
        <v>10</v>
      </c>
      <c r="O189" s="12">
        <v>10</v>
      </c>
      <c r="AK189" s="12">
        <v>11</v>
      </c>
    </row>
    <row r="190" spans="1:37" x14ac:dyDescent="0.2">
      <c r="A190" s="12" t="str">
        <f>INDEX('рабочие дни  %ФОТ'!$F$3:$F$67,MATCH('загрузка табеля'!$H190,'рабочие дни  %ФОТ'!$H$3:$H$67,0),1)</f>
        <v>ХХХ YYY-4</v>
      </c>
      <c r="B190" s="21">
        <f t="shared" si="6"/>
        <v>726</v>
      </c>
      <c r="C190" s="22">
        <f t="shared" si="7"/>
        <v>3</v>
      </c>
      <c r="D190" s="23">
        <f t="shared" si="8"/>
        <v>24</v>
      </c>
      <c r="E190" s="21">
        <f>SUMIFS(тарифы!G:G,тарифы!B:B,J190)</f>
        <v>30.25</v>
      </c>
      <c r="F190" s="21"/>
      <c r="G190" s="12" t="str">
        <f>IFERROR(INDEX(Таблица1[#All],MATCH('загрузка табеля'!J190,тарифы!B:B,0),4),"")</f>
        <v>бригадир продавцов непродовольственных товаров 2 категории ((В-4) отдел непродовольственных товаров)</v>
      </c>
      <c r="H190" s="12" t="s">
        <v>17193</v>
      </c>
      <c r="I190" s="12" t="s">
        <v>15592</v>
      </c>
      <c r="J190" s="12" t="s">
        <v>5753</v>
      </c>
      <c r="K190" s="12" t="s">
        <v>5754</v>
      </c>
      <c r="L190" s="12">
        <v>8</v>
      </c>
      <c r="M190" s="12">
        <v>8</v>
      </c>
      <c r="N190" s="12">
        <v>8</v>
      </c>
    </row>
    <row r="191" spans="1:37" x14ac:dyDescent="0.2">
      <c r="A191" s="12" t="str">
        <f>INDEX('рабочие дни  %ФОТ'!$F$3:$F$67,MATCH('загрузка табеля'!$H191,'рабочие дни  %ФОТ'!$H$3:$H$67,0),1)</f>
        <v>ХХХ YYY-4</v>
      </c>
      <c r="B191" s="21">
        <f t="shared" si="6"/>
        <v>714.28571428571433</v>
      </c>
      <c r="C191" s="22">
        <f t="shared" si="7"/>
        <v>2</v>
      </c>
      <c r="D191" s="23">
        <f t="shared" si="8"/>
        <v>20</v>
      </c>
      <c r="E191" s="21">
        <f>SUMIFS(тарифы!G:G,тарифы!B:B,J191)</f>
        <v>7500</v>
      </c>
      <c r="F191" s="21"/>
      <c r="G191" s="12" t="str">
        <f>IFERROR(INDEX(Таблица1[#All],MATCH('загрузка табеля'!J191,тарифы!B:B,0),4),"")</f>
        <v>заместитель управляющего магазином по производству 5 категории ((В-4) кулинарный  цех)</v>
      </c>
      <c r="H191" s="12" t="s">
        <v>17193</v>
      </c>
      <c r="I191" s="12" t="s">
        <v>15593</v>
      </c>
      <c r="J191" s="12" t="s">
        <v>5610</v>
      </c>
      <c r="K191" s="12" t="s">
        <v>5611</v>
      </c>
      <c r="L191" s="12">
        <v>10</v>
      </c>
      <c r="M191" s="12">
        <v>10</v>
      </c>
    </row>
    <row r="192" spans="1:37" x14ac:dyDescent="0.2">
      <c r="A192" s="12" t="str">
        <f>INDEX('рабочие дни  %ФОТ'!$F$3:$F$67,MATCH('загрузка табеля'!$H192,'рабочие дни  %ФОТ'!$H$3:$H$67,0),1)</f>
        <v>ХХХ YYY-4</v>
      </c>
      <c r="B192" s="21">
        <f t="shared" si="6"/>
        <v>1035</v>
      </c>
      <c r="C192" s="22">
        <f t="shared" si="7"/>
        <v>3</v>
      </c>
      <c r="D192" s="23">
        <f t="shared" si="8"/>
        <v>34.5</v>
      </c>
      <c r="E192" s="21">
        <f>SUMIFS(тарифы!G:G,тарифы!B:B,J192)</f>
        <v>30</v>
      </c>
      <c r="F192" s="21"/>
      <c r="G192" s="12" t="str">
        <f>IFERROR(INDEX(Таблица1[#All],MATCH('загрузка табеля'!J192,тарифы!B:B,0),4),"")</f>
        <v>повар 4 разряда ((В-4) кулинарный  цех)</v>
      </c>
      <c r="H192" s="12" t="s">
        <v>17193</v>
      </c>
      <c r="I192" s="12" t="s">
        <v>15593</v>
      </c>
      <c r="J192" s="12" t="s">
        <v>5621</v>
      </c>
      <c r="K192" s="12" t="s">
        <v>5622</v>
      </c>
      <c r="L192" s="12">
        <v>11.5</v>
      </c>
      <c r="M192" s="12">
        <v>11.5</v>
      </c>
      <c r="N192" s="12">
        <v>11.5</v>
      </c>
    </row>
    <row r="193" spans="1:15" x14ac:dyDescent="0.2">
      <c r="A193" s="12" t="str">
        <f>INDEX('рабочие дни  %ФОТ'!$F$3:$F$67,MATCH('загрузка табеля'!$H193,'рабочие дни  %ФОТ'!$H$3:$H$67,0),1)</f>
        <v>ХХХ YYY-4</v>
      </c>
      <c r="B193" s="21">
        <f t="shared" si="6"/>
        <v>587.5</v>
      </c>
      <c r="C193" s="22">
        <f t="shared" si="7"/>
        <v>2</v>
      </c>
      <c r="D193" s="23">
        <f t="shared" si="8"/>
        <v>23.5</v>
      </c>
      <c r="E193" s="21">
        <f>SUMIFS(тарифы!G:G,тарифы!B:B,J193)</f>
        <v>25</v>
      </c>
      <c r="F193" s="21"/>
      <c r="G193" s="12" t="str">
        <f>IFERROR(INDEX(Таблица1[#All],MATCH('загрузка табеля'!J193,тарифы!B:B,0),4),"")</f>
        <v>продавец продовольственных товаров ((В-4) кулинарный  цех)</v>
      </c>
      <c r="H193" s="12" t="s">
        <v>17193</v>
      </c>
      <c r="I193" s="12" t="s">
        <v>15593</v>
      </c>
      <c r="J193" s="12" t="s">
        <v>5598</v>
      </c>
      <c r="K193" s="12" t="s">
        <v>12858</v>
      </c>
      <c r="L193" s="12">
        <v>12</v>
      </c>
      <c r="M193" s="12">
        <v>11.5</v>
      </c>
      <c r="N193" s="12">
        <v>0</v>
      </c>
    </row>
    <row r="194" spans="1:15" x14ac:dyDescent="0.2">
      <c r="A194" s="12" t="str">
        <f>INDEX('рабочие дни  %ФОТ'!$F$3:$F$67,MATCH('загрузка табеля'!$H194,'рабочие дни  %ФОТ'!$H$3:$H$67,0),1)</f>
        <v>ХХХ YYY-4</v>
      </c>
      <c r="B194" s="21">
        <f t="shared" si="6"/>
        <v>1480.44</v>
      </c>
      <c r="C194" s="22">
        <f t="shared" si="7"/>
        <v>3</v>
      </c>
      <c r="D194" s="23">
        <f t="shared" si="8"/>
        <v>36.5</v>
      </c>
      <c r="E194" s="21">
        <f>SUMIFS(тарифы!G:G,тарифы!B:B,J194)</f>
        <v>40.56</v>
      </c>
      <c r="F194" s="21"/>
      <c r="G194" s="12" t="str">
        <f>IFERROR(INDEX(Таблица1[#All],MATCH('загрузка табеля'!J194,тарифы!B:B,0),4),"")</f>
        <v>бригадир производственной бригады ((В-4) кулинарный  цех)</v>
      </c>
      <c r="H194" s="12" t="s">
        <v>17193</v>
      </c>
      <c r="I194" s="12" t="s">
        <v>15593</v>
      </c>
      <c r="J194" s="12" t="s">
        <v>5603</v>
      </c>
      <c r="K194" s="12" t="s">
        <v>5604</v>
      </c>
      <c r="L194" s="12">
        <v>12</v>
      </c>
      <c r="M194" s="12">
        <v>13</v>
      </c>
      <c r="N194" s="12">
        <v>11.5</v>
      </c>
      <c r="O194" s="12">
        <v>0</v>
      </c>
    </row>
    <row r="195" spans="1:15" x14ac:dyDescent="0.2">
      <c r="A195" s="12" t="str">
        <f>INDEX('рабочие дни  %ФОТ'!$F$3:$F$67,MATCH('загрузка табеля'!$H195,'рабочие дни  %ФОТ'!$H$3:$H$67,0),1)</f>
        <v>ХХХ YYY-4</v>
      </c>
      <c r="B195" s="21">
        <f t="shared" si="6"/>
        <v>975</v>
      </c>
      <c r="C195" s="22">
        <f t="shared" si="7"/>
        <v>3</v>
      </c>
      <c r="D195" s="23">
        <f t="shared" si="8"/>
        <v>32.5</v>
      </c>
      <c r="E195" s="21">
        <f>SUMIFS(тарифы!G:G,тарифы!B:B,J195)</f>
        <v>30</v>
      </c>
      <c r="F195" s="21"/>
      <c r="G195" s="12" t="str">
        <f>IFERROR(INDEX(Таблица1[#All],MATCH('загрузка табеля'!J195,тарифы!B:B,0),4),"")</f>
        <v>повар 4 разряда ((В-4) кулинарный  цех)</v>
      </c>
      <c r="H195" s="12" t="s">
        <v>17193</v>
      </c>
      <c r="I195" s="12" t="s">
        <v>15593</v>
      </c>
      <c r="J195" s="12" t="s">
        <v>5600</v>
      </c>
      <c r="K195" s="12" t="s">
        <v>5601</v>
      </c>
      <c r="L195" s="12">
        <v>10.5</v>
      </c>
      <c r="M195" s="12">
        <v>11</v>
      </c>
      <c r="N195" s="12">
        <v>11</v>
      </c>
    </row>
    <row r="196" spans="1:15" x14ac:dyDescent="0.2">
      <c r="A196" s="12" t="str">
        <f>INDEX('рабочие дни  %ФОТ'!$F$3:$F$67,MATCH('загрузка табеля'!$H196,'рабочие дни  %ФОТ'!$H$3:$H$67,0),1)</f>
        <v>ХХХ YYY-4</v>
      </c>
      <c r="B196" s="21">
        <f t="shared" si="6"/>
        <v>1170</v>
      </c>
      <c r="C196" s="22">
        <f t="shared" si="7"/>
        <v>3</v>
      </c>
      <c r="D196" s="23">
        <f t="shared" si="8"/>
        <v>36</v>
      </c>
      <c r="E196" s="21">
        <f>SUMIFS(тарифы!G:G,тарифы!B:B,J196)</f>
        <v>32.5</v>
      </c>
      <c r="F196" s="21"/>
      <c r="G196" s="12" t="str">
        <f>IFERROR(INDEX(Таблица1[#All],MATCH('загрузка табеля'!J196,тарифы!B:B,0),4),"")</f>
        <v>повар 5 разряда ((В-4) кулинарный  цех)</v>
      </c>
      <c r="H196" s="12" t="s">
        <v>17193</v>
      </c>
      <c r="I196" s="12" t="s">
        <v>15593</v>
      </c>
      <c r="J196" s="12" t="s">
        <v>5627</v>
      </c>
      <c r="K196" s="12" t="s">
        <v>5628</v>
      </c>
      <c r="L196" s="12">
        <v>12</v>
      </c>
      <c r="M196" s="12">
        <v>12</v>
      </c>
      <c r="N196" s="12">
        <v>12</v>
      </c>
    </row>
    <row r="197" spans="1:15" x14ac:dyDescent="0.2">
      <c r="A197" s="12" t="str">
        <f>INDEX('рабочие дни  %ФОТ'!$F$3:$F$67,MATCH('загрузка табеля'!$H197,'рабочие дни  %ФОТ'!$H$3:$H$67,0),1)</f>
        <v>ХХХ YYY-4</v>
      </c>
      <c r="B197" s="21">
        <f t="shared" si="6"/>
        <v>1257.06</v>
      </c>
      <c r="C197" s="22">
        <f t="shared" si="7"/>
        <v>3</v>
      </c>
      <c r="D197" s="23">
        <f t="shared" si="8"/>
        <v>36.5</v>
      </c>
      <c r="E197" s="21">
        <f>SUMIFS(тарифы!G:G,тарифы!B:B,J197)</f>
        <v>34.44</v>
      </c>
      <c r="F197" s="21"/>
      <c r="G197" s="12" t="str">
        <f>IFERROR(INDEX(Таблица1[#All],MATCH('загрузка табеля'!J197,тарифы!B:B,0),4),"")</f>
        <v>повар пиццеол ((В-4) кулинарный  цех)</v>
      </c>
      <c r="H197" s="12" t="s">
        <v>17193</v>
      </c>
      <c r="I197" s="12" t="s">
        <v>15593</v>
      </c>
      <c r="J197" s="12" t="s">
        <v>5619</v>
      </c>
      <c r="K197" s="12" t="s">
        <v>5620</v>
      </c>
      <c r="L197" s="12">
        <v>12.5</v>
      </c>
      <c r="M197" s="12">
        <v>12</v>
      </c>
      <c r="N197" s="12">
        <v>12</v>
      </c>
      <c r="O197" s="12">
        <v>0</v>
      </c>
    </row>
    <row r="198" spans="1:15" x14ac:dyDescent="0.2">
      <c r="A198" s="12" t="str">
        <f>INDEX('рабочие дни  %ФОТ'!$F$3:$F$67,MATCH('загрузка табеля'!$H198,'рабочие дни  %ФОТ'!$H$3:$H$67,0),1)</f>
        <v>ХХХ YYY-4</v>
      </c>
      <c r="B198" s="21">
        <f t="shared" ref="B198:B261" si="9">IF(AND(F198&lt;50,F198&gt;0),F198*D198,IF(F198&gt;50,F198/$C$1*C198,IF(AND(E198&lt;50,E198&gt;0),E198*D198,E198/$C$1*C198)))</f>
        <v>1358.76</v>
      </c>
      <c r="C198" s="22">
        <f t="shared" si="7"/>
        <v>3</v>
      </c>
      <c r="D198" s="23">
        <f t="shared" si="8"/>
        <v>33.5</v>
      </c>
      <c r="E198" s="21">
        <f>SUMIFS(тарифы!G:G,тарифы!B:B,J198)</f>
        <v>40.56</v>
      </c>
      <c r="F198" s="21"/>
      <c r="G198" s="12" t="str">
        <f>IFERROR(INDEX(Таблица1[#All],MATCH('загрузка табеля'!J198,тарифы!B:B,0),4),"")</f>
        <v>бригадир производственной бригады ((В-4) кулинарный  цех)</v>
      </c>
      <c r="H198" s="12" t="s">
        <v>17193</v>
      </c>
      <c r="I198" s="12" t="s">
        <v>15593</v>
      </c>
      <c r="J198" s="12" t="s">
        <v>5617</v>
      </c>
      <c r="K198" s="12" t="s">
        <v>5618</v>
      </c>
      <c r="L198" s="12">
        <v>11.5</v>
      </c>
      <c r="M198" s="12">
        <v>11</v>
      </c>
      <c r="N198" s="12">
        <v>11</v>
      </c>
    </row>
    <row r="199" spans="1:15" x14ac:dyDescent="0.2">
      <c r="A199" s="12" t="str">
        <f>INDEX('рабочие дни  %ФОТ'!$F$3:$F$67,MATCH('загрузка табеля'!$H199,'рабочие дни  %ФОТ'!$H$3:$H$67,0),1)</f>
        <v>ХХХ YYY-4</v>
      </c>
      <c r="B199" s="21">
        <f t="shared" si="9"/>
        <v>1153.74</v>
      </c>
      <c r="C199" s="22">
        <f t="shared" ref="C199:C262" si="10">COUNTIF(L199:AP199,"&gt;0")</f>
        <v>3</v>
      </c>
      <c r="D199" s="23">
        <f t="shared" ref="D199:D262" si="11">IF(SUM(L199:AP199)&gt;0,SUM(L199:AP199),"")</f>
        <v>33.5</v>
      </c>
      <c r="E199" s="21">
        <f>SUMIFS(тарифы!G:G,тарифы!B:B,J199)</f>
        <v>34.44</v>
      </c>
      <c r="F199" s="21"/>
      <c r="G199" s="12" t="str">
        <f>IFERROR(INDEX(Таблица1[#All],MATCH('загрузка табеля'!J199,тарифы!B:B,0),4),"")</f>
        <v>повар пиццеол ((В-4) кулинарный  цех)</v>
      </c>
      <c r="H199" s="12" t="s">
        <v>17193</v>
      </c>
      <c r="I199" s="12" t="s">
        <v>15593</v>
      </c>
      <c r="J199" s="12" t="s">
        <v>5635</v>
      </c>
      <c r="K199" s="12" t="s">
        <v>5636</v>
      </c>
      <c r="L199" s="12">
        <v>11.5</v>
      </c>
      <c r="M199" s="12">
        <v>10.5</v>
      </c>
      <c r="N199" s="12">
        <v>11.5</v>
      </c>
      <c r="O199" s="12">
        <v>0</v>
      </c>
    </row>
    <row r="200" spans="1:15" x14ac:dyDescent="0.2">
      <c r="A200" s="12" t="str">
        <f>INDEX('рабочие дни  %ФОТ'!$F$3:$F$67,MATCH('загрузка табеля'!$H200,'рабочие дни  %ФОТ'!$H$3:$H$67,0),1)</f>
        <v>ХХХ YYY-4</v>
      </c>
      <c r="B200" s="21">
        <f t="shared" si="9"/>
        <v>1140</v>
      </c>
      <c r="C200" s="22">
        <f t="shared" si="10"/>
        <v>3</v>
      </c>
      <c r="D200" s="23">
        <f t="shared" si="11"/>
        <v>38</v>
      </c>
      <c r="E200" s="21">
        <f>SUMIFS(тарифы!G:G,тарифы!B:B,J200)</f>
        <v>30</v>
      </c>
      <c r="F200" s="21"/>
      <c r="G200" s="12" t="str">
        <f>IFERROR(INDEX(Таблица1[#All],MATCH('загрузка табеля'!J200,тарифы!B:B,0),4),"")</f>
        <v>повар 4 разряда ((В-4) кулинарный  цех)</v>
      </c>
      <c r="H200" s="12" t="s">
        <v>17193</v>
      </c>
      <c r="I200" s="12" t="s">
        <v>15593</v>
      </c>
      <c r="J200" s="12" t="s">
        <v>5633</v>
      </c>
      <c r="K200" s="12" t="s">
        <v>5634</v>
      </c>
      <c r="L200" s="12">
        <v>13</v>
      </c>
      <c r="M200" s="12">
        <v>13</v>
      </c>
      <c r="N200" s="12">
        <v>12</v>
      </c>
      <c r="O200" s="12">
        <v>0</v>
      </c>
    </row>
    <row r="201" spans="1:15" x14ac:dyDescent="0.2">
      <c r="A201" s="12" t="str">
        <f>INDEX('рабочие дни  %ФОТ'!$F$3:$F$67,MATCH('загрузка табеля'!$H201,'рабочие дни  %ФОТ'!$H$3:$H$67,0),1)</f>
        <v>ХХХ YYY-4</v>
      </c>
      <c r="B201" s="21">
        <f t="shared" si="9"/>
        <v>878.21999999999991</v>
      </c>
      <c r="C201" s="22">
        <f t="shared" si="10"/>
        <v>3</v>
      </c>
      <c r="D201" s="23">
        <f t="shared" si="11"/>
        <v>25.5</v>
      </c>
      <c r="E201" s="21">
        <f>SUMIFS(тарифы!G:G,тарифы!B:B,J201)</f>
        <v>34.44</v>
      </c>
      <c r="F201" s="21"/>
      <c r="G201" s="12" t="str">
        <f>IFERROR(INDEX(Таблица1[#All],MATCH('загрузка табеля'!J201,тарифы!B:B,0),4),"")</f>
        <v>повар пиццеол ((В-4) кулинарный  цех)</v>
      </c>
      <c r="H201" s="12" t="s">
        <v>17193</v>
      </c>
      <c r="I201" s="12" t="s">
        <v>15593</v>
      </c>
      <c r="J201" s="12" t="s">
        <v>5639</v>
      </c>
      <c r="K201" s="12" t="s">
        <v>5640</v>
      </c>
      <c r="L201" s="12">
        <v>12.5</v>
      </c>
      <c r="M201" s="12">
        <v>12</v>
      </c>
      <c r="N201" s="12">
        <v>1</v>
      </c>
      <c r="O201" s="12">
        <v>0</v>
      </c>
    </row>
    <row r="202" spans="1:15" x14ac:dyDescent="0.2">
      <c r="A202" s="12" t="str">
        <f>INDEX('рабочие дни  %ФОТ'!$F$3:$F$67,MATCH('загрузка табеля'!$H202,'рабочие дни  %ФОТ'!$H$3:$H$67,0),1)</f>
        <v>ХХХ YYY-4</v>
      </c>
      <c r="B202" s="21">
        <f t="shared" si="9"/>
        <v>762.5</v>
      </c>
      <c r="C202" s="22">
        <f t="shared" si="10"/>
        <v>3</v>
      </c>
      <c r="D202" s="23">
        <f t="shared" si="11"/>
        <v>30.5</v>
      </c>
      <c r="E202" s="21">
        <f>SUMIFS(тарифы!G:G,тарифы!B:B,J202)</f>
        <v>25</v>
      </c>
      <c r="F202" s="21"/>
      <c r="G202" s="12" t="str">
        <f>IFERROR(INDEX(Таблица1[#All],MATCH('загрузка табеля'!J202,тарифы!B:B,0),4),"")</f>
        <v>продавец продовольственных товаров 3 категории ((В-4) кулинарный  цех)</v>
      </c>
      <c r="H202" s="12" t="s">
        <v>17193</v>
      </c>
      <c r="I202" s="12" t="s">
        <v>15593</v>
      </c>
      <c r="J202" s="12" t="s">
        <v>5637</v>
      </c>
      <c r="K202" s="12" t="s">
        <v>5638</v>
      </c>
      <c r="L202" s="12">
        <v>10</v>
      </c>
      <c r="M202" s="12">
        <v>10</v>
      </c>
      <c r="N202" s="12">
        <v>10.5</v>
      </c>
    </row>
    <row r="203" spans="1:15" x14ac:dyDescent="0.2">
      <c r="A203" s="12" t="str">
        <f>INDEX('рабочие дни  %ФОТ'!$F$3:$F$67,MATCH('загрузка табеля'!$H203,'рабочие дни  %ФОТ'!$H$3:$H$67,0),1)</f>
        <v>ХХХ YYY-4</v>
      </c>
      <c r="B203" s="21">
        <f t="shared" si="9"/>
        <v>1100</v>
      </c>
      <c r="C203" s="22">
        <f t="shared" si="10"/>
        <v>4</v>
      </c>
      <c r="D203" s="23">
        <f t="shared" si="11"/>
        <v>44</v>
      </c>
      <c r="E203" s="21">
        <f>SUMIFS(тарифы!G:G,тарифы!B:B,J203)</f>
        <v>25</v>
      </c>
      <c r="F203" s="21"/>
      <c r="G203" s="12" t="str">
        <f>IFERROR(INDEX(Таблица1[#All],MATCH('загрузка табеля'!J203,тарифы!B:B,0),4),"")</f>
        <v>продавец продовольственных товаров 3 категории ((В-4) кулинарный  цех)</v>
      </c>
      <c r="H203" s="12" t="s">
        <v>17193</v>
      </c>
      <c r="I203" s="12" t="s">
        <v>15593</v>
      </c>
      <c r="J203" s="12" t="s">
        <v>5615</v>
      </c>
      <c r="K203" s="12" t="s">
        <v>5616</v>
      </c>
      <c r="L203" s="12">
        <v>11</v>
      </c>
      <c r="M203" s="12">
        <v>11</v>
      </c>
      <c r="N203" s="12">
        <v>11</v>
      </c>
      <c r="O203" s="12">
        <v>11</v>
      </c>
    </row>
    <row r="204" spans="1:15" x14ac:dyDescent="0.2">
      <c r="A204" s="12" t="str">
        <f>INDEX('рабочие дни  %ФОТ'!$F$3:$F$67,MATCH('загрузка табеля'!$H204,'рабочие дни  %ФОТ'!$H$3:$H$67,0),1)</f>
        <v>ХХХ YYY-4</v>
      </c>
      <c r="B204" s="21">
        <f t="shared" si="9"/>
        <v>737.5</v>
      </c>
      <c r="C204" s="22">
        <f t="shared" si="10"/>
        <v>3</v>
      </c>
      <c r="D204" s="23">
        <f t="shared" si="11"/>
        <v>29.5</v>
      </c>
      <c r="E204" s="21">
        <f>SUMIFS(тарифы!G:G,тарифы!B:B,J204)</f>
        <v>25</v>
      </c>
      <c r="F204" s="21"/>
      <c r="G204" s="12" t="str">
        <f>IFERROR(INDEX(Таблица1[#All],MATCH('загрузка табеля'!J204,тарифы!B:B,0),4),"")</f>
        <v>продавец продовольственных товаров 3 категории ((В-4) кулинарный  цех)</v>
      </c>
      <c r="H204" s="12" t="s">
        <v>17193</v>
      </c>
      <c r="I204" s="12" t="s">
        <v>15593</v>
      </c>
      <c r="J204" s="12" t="s">
        <v>5607</v>
      </c>
      <c r="K204" s="12" t="s">
        <v>5608</v>
      </c>
      <c r="L204" s="12">
        <v>11</v>
      </c>
      <c r="M204" s="12">
        <v>7.5</v>
      </c>
      <c r="N204" s="12">
        <v>11</v>
      </c>
    </row>
    <row r="205" spans="1:15" x14ac:dyDescent="0.2">
      <c r="A205" s="12" t="str">
        <f>INDEX('рабочие дни  %ФОТ'!$F$3:$F$67,MATCH('загрузка табеля'!$H205,'рабочие дни  %ФОТ'!$H$3:$H$67,0),1)</f>
        <v>ХХХ YYY-4</v>
      </c>
      <c r="B205" s="21">
        <f t="shared" si="9"/>
        <v>850</v>
      </c>
      <c r="C205" s="22">
        <f t="shared" si="10"/>
        <v>3</v>
      </c>
      <c r="D205" s="23">
        <f t="shared" si="11"/>
        <v>34</v>
      </c>
      <c r="E205" s="21">
        <f>SUMIFS(тарифы!G:G,тарифы!B:B,J205)</f>
        <v>25</v>
      </c>
      <c r="F205" s="21"/>
      <c r="G205" s="12" t="str">
        <f>IFERROR(INDEX(Таблица1[#All],MATCH('загрузка табеля'!J205,тарифы!B:B,0),4),"")</f>
        <v>продавец продовольственных товаров 3 категории ((В-4) кулинарный  цех)</v>
      </c>
      <c r="H205" s="12" t="s">
        <v>17193</v>
      </c>
      <c r="I205" s="12" t="s">
        <v>15593</v>
      </c>
      <c r="J205" s="12" t="s">
        <v>5613</v>
      </c>
      <c r="K205" s="12" t="s">
        <v>5614</v>
      </c>
      <c r="L205" s="12">
        <v>12</v>
      </c>
      <c r="M205" s="12">
        <v>11</v>
      </c>
      <c r="N205" s="12">
        <v>11</v>
      </c>
      <c r="O205" s="12">
        <v>0</v>
      </c>
    </row>
    <row r="206" spans="1:15" x14ac:dyDescent="0.2">
      <c r="A206" s="12" t="str">
        <f>INDEX('рабочие дни  %ФОТ'!$F$3:$F$67,MATCH('загрузка табеля'!$H206,'рабочие дни  %ФОТ'!$H$3:$H$67,0),1)</f>
        <v>ХХХ YYY-4</v>
      </c>
      <c r="B206" s="21">
        <f t="shared" si="9"/>
        <v>1200</v>
      </c>
      <c r="C206" s="22">
        <f t="shared" si="10"/>
        <v>4</v>
      </c>
      <c r="D206" s="23">
        <f t="shared" si="11"/>
        <v>40</v>
      </c>
      <c r="E206" s="21">
        <f>SUMIFS(тарифы!G:G,тарифы!B:B,J206)</f>
        <v>30</v>
      </c>
      <c r="F206" s="21"/>
      <c r="G206" s="12" t="str">
        <f>IFERROR(INDEX(Таблица1[#All],MATCH('загрузка табеля'!J206,тарифы!B:B,0),4),"")</f>
        <v>повар 4 разряда ((В-4) кулинарный  цех)</v>
      </c>
      <c r="H206" s="12" t="s">
        <v>17193</v>
      </c>
      <c r="I206" s="12" t="s">
        <v>15593</v>
      </c>
      <c r="J206" s="12" t="s">
        <v>12423</v>
      </c>
      <c r="K206" s="12" t="s">
        <v>12422</v>
      </c>
      <c r="L206" s="12">
        <v>10</v>
      </c>
      <c r="M206" s="12">
        <v>11</v>
      </c>
      <c r="N206" s="12">
        <v>7.5</v>
      </c>
      <c r="O206" s="12">
        <v>11.5</v>
      </c>
    </row>
    <row r="207" spans="1:15" x14ac:dyDescent="0.2">
      <c r="A207" s="12" t="str">
        <f>INDEX('рабочие дни  %ФОТ'!$F$3:$F$67,MATCH('загрузка табеля'!$H207,'рабочие дни  %ФОТ'!$H$3:$H$67,0),1)</f>
        <v>ХХХ YYY-4</v>
      </c>
      <c r="B207" s="21">
        <f t="shared" si="9"/>
        <v>1153.74</v>
      </c>
      <c r="C207" s="22">
        <f t="shared" si="10"/>
        <v>4</v>
      </c>
      <c r="D207" s="23">
        <f t="shared" si="11"/>
        <v>33.5</v>
      </c>
      <c r="E207" s="21">
        <f>SUMIFS(тарифы!G:G,тарифы!B:B,J207)</f>
        <v>34.44</v>
      </c>
      <c r="F207" s="21"/>
      <c r="G207" s="12" t="str">
        <f>IFERROR(INDEX(Таблица1[#All],MATCH('загрузка табеля'!J207,тарифы!B:B,0),4),"")</f>
        <v>повар пиццеол ((В-4) кулинарный  цех)</v>
      </c>
      <c r="H207" s="12" t="s">
        <v>17193</v>
      </c>
      <c r="I207" s="12" t="s">
        <v>15593</v>
      </c>
      <c r="J207" s="12" t="s">
        <v>12862</v>
      </c>
      <c r="K207" s="12" t="s">
        <v>12861</v>
      </c>
      <c r="L207" s="12">
        <v>8</v>
      </c>
      <c r="M207" s="12">
        <v>8.5</v>
      </c>
      <c r="N207" s="12">
        <v>8.5</v>
      </c>
      <c r="O207" s="12">
        <v>8.5</v>
      </c>
    </row>
    <row r="208" spans="1:15" x14ac:dyDescent="0.2">
      <c r="A208" s="12" t="str">
        <f>INDEX('рабочие дни  %ФОТ'!$F$3:$F$67,MATCH('загрузка табеля'!$H208,'рабочие дни  %ФОТ'!$H$3:$H$67,0),1)</f>
        <v>ХХХ YYY-4</v>
      </c>
      <c r="B208" s="21">
        <f t="shared" si="9"/>
        <v>0</v>
      </c>
      <c r="C208" s="22">
        <f t="shared" si="10"/>
        <v>3</v>
      </c>
      <c r="D208" s="23">
        <f t="shared" si="11"/>
        <v>36</v>
      </c>
      <c r="E208" s="21">
        <f>SUMIFS(тарифы!G:G,тарифы!B:B,J208)</f>
        <v>0</v>
      </c>
      <c r="F208" s="21"/>
      <c r="G208" s="12" t="str">
        <f>IFERROR(INDEX(Таблица1[#All],MATCH('загрузка табеля'!J208,тарифы!B:B,0),4),"")</f>
        <v/>
      </c>
      <c r="H208" s="12" t="s">
        <v>17193</v>
      </c>
      <c r="I208" s="12" t="s">
        <v>15593</v>
      </c>
      <c r="J208" s="12" t="s">
        <v>15594</v>
      </c>
      <c r="K208" s="12" t="s">
        <v>5625</v>
      </c>
      <c r="L208" s="12">
        <v>12</v>
      </c>
      <c r="M208" s="12">
        <v>12</v>
      </c>
      <c r="N208" s="12">
        <v>12</v>
      </c>
      <c r="O208" s="12">
        <v>0</v>
      </c>
    </row>
    <row r="209" spans="1:16" x14ac:dyDescent="0.2">
      <c r="A209" s="12" t="str">
        <f>INDEX('рабочие дни  %ФОТ'!$F$3:$F$67,MATCH('загрузка табеля'!$H209,'рабочие дни  %ФОТ'!$H$3:$H$67,0),1)</f>
        <v>ХХХ YYY-4</v>
      </c>
      <c r="B209" s="21">
        <f t="shared" si="9"/>
        <v>1100</v>
      </c>
      <c r="C209" s="22">
        <f t="shared" si="10"/>
        <v>4</v>
      </c>
      <c r="D209" s="23">
        <f t="shared" si="11"/>
        <v>44</v>
      </c>
      <c r="E209" s="21">
        <f>SUMIFS(тарифы!G:G,тарифы!B:B,J209)</f>
        <v>25</v>
      </c>
      <c r="F209" s="21"/>
      <c r="G209" s="12" t="str">
        <f>IFERROR(INDEX(Таблица1[#All],MATCH('загрузка табеля'!J209,тарифы!B:B,0),4),"")</f>
        <v>продавец продовольственных товаров 3 категории ((В-4) молочный отдел)</v>
      </c>
      <c r="H209" s="12" t="s">
        <v>17193</v>
      </c>
      <c r="I209" s="12" t="s">
        <v>15595</v>
      </c>
      <c r="J209" s="12" t="s">
        <v>5650</v>
      </c>
      <c r="K209" s="12" t="s">
        <v>5651</v>
      </c>
      <c r="L209" s="12">
        <v>11</v>
      </c>
      <c r="M209" s="12">
        <v>11</v>
      </c>
      <c r="N209" s="12">
        <v>11</v>
      </c>
      <c r="O209" s="12">
        <v>11</v>
      </c>
    </row>
    <row r="210" spans="1:16" x14ac:dyDescent="0.2">
      <c r="A210" s="12" t="str">
        <f>INDEX('рабочие дни  %ФОТ'!$F$3:$F$67,MATCH('загрузка табеля'!$H210,'рабочие дни  %ФОТ'!$H$3:$H$67,0),1)</f>
        <v>ХХХ YYY-4</v>
      </c>
      <c r="B210" s="21">
        <f t="shared" si="9"/>
        <v>762.5</v>
      </c>
      <c r="C210" s="22">
        <f t="shared" si="10"/>
        <v>3</v>
      </c>
      <c r="D210" s="23">
        <f t="shared" si="11"/>
        <v>30.5</v>
      </c>
      <c r="E210" s="21">
        <f>SUMIFS(тарифы!G:G,тарифы!B:B,J210)</f>
        <v>25</v>
      </c>
      <c r="F210" s="21"/>
      <c r="G210" s="12" t="str">
        <f>IFERROR(INDEX(Таблица1[#All],MATCH('загрузка табеля'!J210,тарифы!B:B,0),4),"")</f>
        <v>продавец продовольственных товаров ((В-4) молочный отдел)</v>
      </c>
      <c r="H210" s="12" t="s">
        <v>17193</v>
      </c>
      <c r="I210" s="12" t="s">
        <v>15595</v>
      </c>
      <c r="J210" s="12" t="s">
        <v>5647</v>
      </c>
      <c r="K210" s="12" t="s">
        <v>5648</v>
      </c>
      <c r="L210" s="12">
        <v>10</v>
      </c>
      <c r="M210" s="12">
        <v>9.5</v>
      </c>
      <c r="N210" s="12">
        <v>11</v>
      </c>
      <c r="O210" s="12">
        <v>0</v>
      </c>
    </row>
    <row r="211" spans="1:16" x14ac:dyDescent="0.2">
      <c r="A211" s="12" t="str">
        <f>INDEX('рабочие дни  %ФОТ'!$F$3:$F$67,MATCH('загрузка табеля'!$H211,'рабочие дни  %ФОТ'!$H$3:$H$67,0),1)</f>
        <v>ХХХ YYY-4</v>
      </c>
      <c r="B211" s="21">
        <f t="shared" si="9"/>
        <v>775</v>
      </c>
      <c r="C211" s="22">
        <f t="shared" si="10"/>
        <v>3</v>
      </c>
      <c r="D211" s="23">
        <f t="shared" si="11"/>
        <v>31</v>
      </c>
      <c r="E211" s="21">
        <f>SUMIFS(тарифы!G:G,тарифы!B:B,J211)</f>
        <v>25</v>
      </c>
      <c r="F211" s="21"/>
      <c r="G211" s="12" t="str">
        <f>IFERROR(INDEX(Таблица1[#All],MATCH('загрузка табеля'!J211,тарифы!B:B,0),4),"")</f>
        <v>продавец продовольственных товаров 3 категории ((В-4) молочный отдел)</v>
      </c>
      <c r="H211" s="12" t="s">
        <v>17193</v>
      </c>
      <c r="I211" s="12" t="s">
        <v>15595</v>
      </c>
      <c r="J211" s="12" t="s">
        <v>5644</v>
      </c>
      <c r="K211" s="12" t="s">
        <v>5645</v>
      </c>
      <c r="L211" s="12">
        <v>10.5</v>
      </c>
      <c r="M211" s="12">
        <v>10</v>
      </c>
      <c r="N211" s="12">
        <v>10.5</v>
      </c>
      <c r="O211" s="12">
        <v>0</v>
      </c>
    </row>
    <row r="212" spans="1:16" x14ac:dyDescent="0.2">
      <c r="A212" s="12" t="str">
        <f>INDEX('рабочие дни  %ФОТ'!$F$3:$F$67,MATCH('загрузка табеля'!$H212,'рабочие дни  %ФОТ'!$H$3:$H$67,0),1)</f>
        <v>ХХХ YYY-4</v>
      </c>
      <c r="B212" s="21">
        <f t="shared" si="9"/>
        <v>1112.5</v>
      </c>
      <c r="C212" s="22">
        <f t="shared" si="10"/>
        <v>4</v>
      </c>
      <c r="D212" s="23">
        <f t="shared" si="11"/>
        <v>44.5</v>
      </c>
      <c r="E212" s="21">
        <f>SUMIFS(тарифы!G:G,тарифы!B:B,J212)</f>
        <v>25</v>
      </c>
      <c r="F212" s="21"/>
      <c r="G212" s="12" t="str">
        <f>IFERROR(INDEX(Таблица1[#All],MATCH('загрузка табеля'!J212,тарифы!B:B,0),4),"")</f>
        <v>продавец продовольственных товаров 3 категории ((В-4) овощной отдел)</v>
      </c>
      <c r="H212" s="12" t="s">
        <v>17193</v>
      </c>
      <c r="I212" s="12" t="s">
        <v>15596</v>
      </c>
      <c r="J212" s="12" t="s">
        <v>5668</v>
      </c>
      <c r="K212" s="12" t="s">
        <v>5669</v>
      </c>
      <c r="L212" s="12">
        <v>12.5</v>
      </c>
      <c r="M212" s="12">
        <v>9</v>
      </c>
      <c r="N212" s="12">
        <v>11.5</v>
      </c>
      <c r="O212" s="12">
        <v>11.5</v>
      </c>
    </row>
    <row r="213" spans="1:16" x14ac:dyDescent="0.2">
      <c r="A213" s="12" t="str">
        <f>INDEX('рабочие дни  %ФОТ'!$F$3:$F$67,MATCH('загрузка табеля'!$H213,'рабочие дни  %ФОТ'!$H$3:$H$67,0),1)</f>
        <v>ХХХ YYY-4</v>
      </c>
      <c r="B213" s="21">
        <f t="shared" si="9"/>
        <v>1433.8200000000002</v>
      </c>
      <c r="C213" s="22">
        <f t="shared" si="10"/>
        <v>4</v>
      </c>
      <c r="D213" s="23">
        <f t="shared" si="11"/>
        <v>46</v>
      </c>
      <c r="E213" s="21">
        <f>SUMIFS(тарифы!G:G,тарифы!B:B,J213)</f>
        <v>31.17</v>
      </c>
      <c r="F213" s="21"/>
      <c r="G213" s="12" t="str">
        <f>IFERROR(INDEX(Таблица1[#All],MATCH('загрузка табеля'!J213,тарифы!B:B,0),4),"")</f>
        <v>бригадир продавцов продовольственных товаров 2 категории ((В-4) овощной отдел)</v>
      </c>
      <c r="H213" s="12" t="s">
        <v>17193</v>
      </c>
      <c r="I213" s="12" t="s">
        <v>15596</v>
      </c>
      <c r="J213" s="12" t="s">
        <v>974</v>
      </c>
      <c r="K213" s="12" t="s">
        <v>975</v>
      </c>
      <c r="L213" s="12">
        <v>11</v>
      </c>
      <c r="M213" s="12">
        <v>11</v>
      </c>
      <c r="N213" s="12">
        <v>11</v>
      </c>
      <c r="O213" s="12">
        <v>13</v>
      </c>
      <c r="P213" s="12">
        <v>0</v>
      </c>
    </row>
    <row r="214" spans="1:16" x14ac:dyDescent="0.2">
      <c r="A214" s="12" t="str">
        <f>INDEX('рабочие дни  %ФОТ'!$F$3:$F$67,MATCH('загрузка табеля'!$H214,'рабочие дни  %ФОТ'!$H$3:$H$67,0),1)</f>
        <v>ХХХ YYY-4</v>
      </c>
      <c r="B214" s="21">
        <f t="shared" si="9"/>
        <v>1021.4285714285714</v>
      </c>
      <c r="C214" s="22">
        <f t="shared" si="10"/>
        <v>3</v>
      </c>
      <c r="D214" s="23">
        <f t="shared" si="11"/>
        <v>33.5</v>
      </c>
      <c r="E214" s="21">
        <f>SUMIFS(тарифы!G:G,тарифы!B:B,J214)</f>
        <v>7150</v>
      </c>
      <c r="F214" s="21"/>
      <c r="G214" s="12" t="str">
        <f>IFERROR(INDEX(Таблица1[#All],MATCH('загрузка табеля'!J214,тарифы!B:B,0),4),"")</f>
        <v>менеджер по сбыту 2 категории ((В-4) овощной отдел)</v>
      </c>
      <c r="H214" s="12" t="s">
        <v>17193</v>
      </c>
      <c r="I214" s="12" t="s">
        <v>15596</v>
      </c>
      <c r="J214" s="12" t="s">
        <v>5662</v>
      </c>
      <c r="K214" s="12" t="s">
        <v>5663</v>
      </c>
      <c r="L214" s="12">
        <v>13</v>
      </c>
      <c r="M214" s="12">
        <v>9</v>
      </c>
      <c r="N214" s="12">
        <v>11.5</v>
      </c>
    </row>
    <row r="215" spans="1:16" x14ac:dyDescent="0.2">
      <c r="A215" s="12" t="str">
        <f>INDEX('рабочие дни  %ФОТ'!$F$3:$F$67,MATCH('загрузка табеля'!$H215,'рабочие дни  %ФОТ'!$H$3:$H$67,0),1)</f>
        <v>ХХХ YYY-4</v>
      </c>
      <c r="B215" s="21">
        <f t="shared" si="9"/>
        <v>1086.25</v>
      </c>
      <c r="C215" s="22">
        <f t="shared" si="10"/>
        <v>4</v>
      </c>
      <c r="D215" s="23">
        <f t="shared" si="11"/>
        <v>39.5</v>
      </c>
      <c r="E215" s="21">
        <f>SUMIFS(тарифы!G:G,тарифы!B:B,J215)</f>
        <v>27.5</v>
      </c>
      <c r="F215" s="21"/>
      <c r="G215" s="12" t="str">
        <f>IFERROR(INDEX(Таблица1[#All],MATCH('загрузка табеля'!J215,тарифы!B:B,0),4),"")</f>
        <v>продавец продовольственных товаров 2 категории ((В-4) овощной отдел)</v>
      </c>
      <c r="H215" s="12" t="s">
        <v>17193</v>
      </c>
      <c r="I215" s="12" t="s">
        <v>15596</v>
      </c>
      <c r="J215" s="12" t="s">
        <v>5660</v>
      </c>
      <c r="K215" s="12" t="s">
        <v>5661</v>
      </c>
      <c r="L215" s="12">
        <v>10</v>
      </c>
      <c r="M215" s="12">
        <v>11</v>
      </c>
      <c r="N215" s="12">
        <v>9</v>
      </c>
      <c r="O215" s="12">
        <v>9.5</v>
      </c>
      <c r="P215" s="12">
        <v>0</v>
      </c>
    </row>
    <row r="216" spans="1:16" x14ac:dyDescent="0.2">
      <c r="A216" s="12" t="str">
        <f>INDEX('рабочие дни  %ФОТ'!$F$3:$F$67,MATCH('загрузка табеля'!$H216,'рабочие дни  %ФОТ'!$H$3:$H$67,0),1)</f>
        <v>ХХХ YYY-4</v>
      </c>
      <c r="B216" s="21">
        <f t="shared" si="9"/>
        <v>1072.5</v>
      </c>
      <c r="C216" s="22">
        <f t="shared" si="10"/>
        <v>4</v>
      </c>
      <c r="D216" s="23">
        <f t="shared" si="11"/>
        <v>39</v>
      </c>
      <c r="E216" s="21">
        <f>SUMIFS(тарифы!G:G,тарифы!B:B,J216)</f>
        <v>27.5</v>
      </c>
      <c r="F216" s="21"/>
      <c r="G216" s="12" t="str">
        <f>IFERROR(INDEX(Таблица1[#All],MATCH('загрузка табеля'!J216,тарифы!B:B,0),4),"")</f>
        <v>продавец продовольственных товаров 2 категории ((В-4) овощной отдел)</v>
      </c>
      <c r="H216" s="12" t="s">
        <v>17193</v>
      </c>
      <c r="I216" s="12" t="s">
        <v>15596</v>
      </c>
      <c r="J216" s="12" t="s">
        <v>5658</v>
      </c>
      <c r="K216" s="12" t="s">
        <v>5659</v>
      </c>
      <c r="L216" s="12">
        <v>11</v>
      </c>
      <c r="M216" s="12">
        <v>10</v>
      </c>
      <c r="N216" s="12">
        <v>9</v>
      </c>
      <c r="O216" s="12">
        <v>9</v>
      </c>
    </row>
    <row r="217" spans="1:16" x14ac:dyDescent="0.2">
      <c r="A217" s="12" t="str">
        <f>INDEX('рабочие дни  %ФОТ'!$F$3:$F$67,MATCH('загрузка табеля'!$H217,'рабочие дни  %ФОТ'!$H$3:$H$67,0),1)</f>
        <v>ХХХ YYY-4</v>
      </c>
      <c r="B217" s="21">
        <f t="shared" si="9"/>
        <v>1050</v>
      </c>
      <c r="C217" s="22">
        <f t="shared" si="10"/>
        <v>4</v>
      </c>
      <c r="D217" s="23">
        <f t="shared" si="11"/>
        <v>42</v>
      </c>
      <c r="E217" s="21">
        <f>SUMIFS(тарифы!G:G,тарифы!B:B,J217)</f>
        <v>25</v>
      </c>
      <c r="F217" s="21"/>
      <c r="G217" s="12" t="str">
        <f>IFERROR(INDEX(Таблица1[#All],MATCH('загрузка табеля'!J217,тарифы!B:B,0),4),"")</f>
        <v>продавец продовольственных товаров 3 категории ((В-4) овощной отдел)</v>
      </c>
      <c r="H217" s="12" t="s">
        <v>17193</v>
      </c>
      <c r="I217" s="12" t="s">
        <v>15596</v>
      </c>
      <c r="J217" s="12" t="s">
        <v>5655</v>
      </c>
      <c r="K217" s="12" t="s">
        <v>5656</v>
      </c>
      <c r="L217" s="12">
        <v>11</v>
      </c>
      <c r="M217" s="12">
        <v>11</v>
      </c>
      <c r="N217" s="12">
        <v>10.5</v>
      </c>
      <c r="O217" s="12">
        <v>9.5</v>
      </c>
    </row>
    <row r="218" spans="1:16" x14ac:dyDescent="0.2">
      <c r="A218" s="12" t="str">
        <f>INDEX('рабочие дни  %ФОТ'!$F$3:$F$67,MATCH('загрузка табеля'!$H218,'рабочие дни  %ФОТ'!$H$3:$H$67,0),1)</f>
        <v>ХХХ YYY-4</v>
      </c>
      <c r="B218" s="21">
        <f t="shared" si="9"/>
        <v>2091.6190476190477</v>
      </c>
      <c r="C218" s="22">
        <f t="shared" si="10"/>
        <v>4</v>
      </c>
      <c r="D218" s="23">
        <f t="shared" si="11"/>
        <v>19</v>
      </c>
      <c r="E218" s="21">
        <f>SUMIFS(тарифы!G:G,тарифы!B:B,J218)</f>
        <v>10981</v>
      </c>
      <c r="F218" s="21"/>
      <c r="G218" s="12" t="str">
        <f>IFERROR(INDEX(Таблица1[#All],MATCH('загрузка табеля'!J218,тарифы!B:B,0),4),"")</f>
        <v>заместитель управляющего магазином по производству 1 категории ((В-4) рыбный отдел)</v>
      </c>
      <c r="H218" s="12" t="s">
        <v>17193</v>
      </c>
      <c r="I218" s="12" t="s">
        <v>15597</v>
      </c>
      <c r="J218" s="12" t="s">
        <v>5846</v>
      </c>
      <c r="K218" s="12" t="s">
        <v>5847</v>
      </c>
      <c r="L218" s="12">
        <v>5</v>
      </c>
      <c r="M218" s="12">
        <v>5</v>
      </c>
      <c r="N218" s="12">
        <v>5</v>
      </c>
      <c r="O218" s="12">
        <v>4</v>
      </c>
    </row>
    <row r="219" spans="1:16" x14ac:dyDescent="0.2">
      <c r="A219" s="12" t="str">
        <f>INDEX('рабочие дни  %ФОТ'!$F$3:$F$67,MATCH('загрузка табеля'!$H219,'рабочие дни  %ФОТ'!$H$3:$H$67,0),1)</f>
        <v>ХХХ YYY-4</v>
      </c>
      <c r="B219" s="21">
        <f t="shared" si="9"/>
        <v>542.60500000000002</v>
      </c>
      <c r="C219" s="22">
        <f t="shared" si="10"/>
        <v>3</v>
      </c>
      <c r="D219" s="23">
        <f t="shared" si="11"/>
        <v>18.5</v>
      </c>
      <c r="E219" s="21">
        <f>SUMIFS(тарифы!G:G,тарифы!B:B,J219)</f>
        <v>29.33</v>
      </c>
      <c r="F219" s="21"/>
      <c r="G219" s="12" t="str">
        <f>IFERROR(INDEX(Таблица1[#All],MATCH('загрузка табеля'!J219,тарифы!B:B,0),4),"")</f>
        <v>продавец продовольственных товаров 2 категории ((В-4) рыбный отдел)</v>
      </c>
      <c r="H219" s="12" t="s">
        <v>17193</v>
      </c>
      <c r="I219" s="12" t="s">
        <v>15597</v>
      </c>
      <c r="J219" s="12" t="s">
        <v>5851</v>
      </c>
      <c r="K219" s="12" t="s">
        <v>5852</v>
      </c>
      <c r="L219" s="12">
        <v>7</v>
      </c>
      <c r="M219" s="12">
        <v>6.5</v>
      </c>
      <c r="N219" s="12">
        <v>5</v>
      </c>
      <c r="O219" s="12">
        <v>0</v>
      </c>
    </row>
    <row r="220" spans="1:16" x14ac:dyDescent="0.2">
      <c r="A220" s="12" t="str">
        <f>INDEX('рабочие дни  %ФОТ'!$F$3:$F$67,MATCH('загрузка табеля'!$H220,'рабочие дни  %ФОТ'!$H$3:$H$67,0),1)</f>
        <v>ХХХ YYY-4</v>
      </c>
      <c r="B220" s="21">
        <f t="shared" si="9"/>
        <v>1290.52</v>
      </c>
      <c r="C220" s="22">
        <f t="shared" si="10"/>
        <v>4</v>
      </c>
      <c r="D220" s="23">
        <f t="shared" si="11"/>
        <v>44</v>
      </c>
      <c r="E220" s="21">
        <f>SUMIFS(тарифы!G:G,тарифы!B:B,J220)</f>
        <v>29.33</v>
      </c>
      <c r="F220" s="21"/>
      <c r="G220" s="12" t="str">
        <f>IFERROR(INDEX(Таблица1[#All],MATCH('загрузка табеля'!J220,тарифы!B:B,0),4),"")</f>
        <v>продавец продовольственных товаров 2 категории ((В-4) рыбный отдел)</v>
      </c>
      <c r="H220" s="12" t="s">
        <v>17193</v>
      </c>
      <c r="I220" s="12" t="s">
        <v>15597</v>
      </c>
      <c r="J220" s="12" t="s">
        <v>5855</v>
      </c>
      <c r="K220" s="12" t="s">
        <v>5856</v>
      </c>
      <c r="L220" s="12">
        <v>11</v>
      </c>
      <c r="M220" s="12">
        <v>11</v>
      </c>
      <c r="N220" s="12">
        <v>11</v>
      </c>
      <c r="O220" s="12">
        <v>11</v>
      </c>
    </row>
    <row r="221" spans="1:16" x14ac:dyDescent="0.2">
      <c r="A221" s="12" t="str">
        <f>INDEX('рабочие дни  %ФОТ'!$F$3:$F$67,MATCH('загрузка табеля'!$H221,'рабочие дни  %ФОТ'!$H$3:$H$67,0),1)</f>
        <v>ХХХ YYY-4</v>
      </c>
      <c r="B221" s="21">
        <f t="shared" si="9"/>
        <v>1472</v>
      </c>
      <c r="C221" s="22">
        <f t="shared" si="10"/>
        <v>4</v>
      </c>
      <c r="D221" s="23">
        <f t="shared" si="11"/>
        <v>46</v>
      </c>
      <c r="E221" s="21">
        <f>SUMIFS(тарифы!G:G,тарифы!B:B,J221)</f>
        <v>32</v>
      </c>
      <c r="F221" s="21"/>
      <c r="G221" s="12" t="str">
        <f>IFERROR(INDEX(Таблица1[#All],MATCH('загрузка табеля'!J221,тарифы!B:B,0),4),"")</f>
        <v>продавец продовольственных товаров 1 категории ((В-4) рыбный отдел)</v>
      </c>
      <c r="H221" s="12" t="s">
        <v>17193</v>
      </c>
      <c r="I221" s="12" t="s">
        <v>15597</v>
      </c>
      <c r="J221" s="12" t="s">
        <v>5839</v>
      </c>
      <c r="K221" s="12" t="s">
        <v>5840</v>
      </c>
      <c r="L221" s="12">
        <v>11.5</v>
      </c>
      <c r="M221" s="12">
        <v>11</v>
      </c>
      <c r="N221" s="12">
        <v>12</v>
      </c>
      <c r="O221" s="12">
        <v>11.5</v>
      </c>
    </row>
    <row r="222" spans="1:16" x14ac:dyDescent="0.2">
      <c r="A222" s="12" t="str">
        <f>INDEX('рабочие дни  %ФОТ'!$F$3:$F$67,MATCH('загрузка табеля'!$H222,'рабочие дни  %ФОТ'!$H$3:$H$67,0),1)</f>
        <v>ХХХ YYY-4</v>
      </c>
      <c r="B222" s="21">
        <f t="shared" si="9"/>
        <v>1097.145</v>
      </c>
      <c r="C222" s="22">
        <f t="shared" si="10"/>
        <v>4</v>
      </c>
      <c r="D222" s="23">
        <f t="shared" si="11"/>
        <v>31.5</v>
      </c>
      <c r="E222" s="21">
        <f>SUMIFS(тарифы!G:G,тарифы!B:B,J222)</f>
        <v>34.83</v>
      </c>
      <c r="F222" s="21"/>
      <c r="G222" s="12" t="str">
        <f>IFERROR(INDEX(Таблица1[#All],MATCH('загрузка табеля'!J222,тарифы!B:B,0),4),"")</f>
        <v>обработчик рыбы 2 категории ((В-4) рыбный отдел)</v>
      </c>
      <c r="H222" s="12" t="s">
        <v>17193</v>
      </c>
      <c r="I222" s="12" t="s">
        <v>15597</v>
      </c>
      <c r="J222" s="12" t="s">
        <v>5835</v>
      </c>
      <c r="K222" s="12" t="s">
        <v>5836</v>
      </c>
      <c r="L222" s="12">
        <v>8</v>
      </c>
      <c r="M222" s="12">
        <v>8.5</v>
      </c>
      <c r="N222" s="12">
        <v>7.5</v>
      </c>
      <c r="O222" s="12">
        <v>7.5</v>
      </c>
    </row>
    <row r="223" spans="1:16" x14ac:dyDescent="0.2">
      <c r="A223" s="12" t="str">
        <f>INDEX('рабочие дни  %ФОТ'!$F$3:$F$67,MATCH('загрузка табеля'!$H223,'рабочие дни  %ФОТ'!$H$3:$H$67,0),1)</f>
        <v>ХХХ YYY-4</v>
      </c>
      <c r="B223" s="21">
        <f t="shared" si="9"/>
        <v>666.75</v>
      </c>
      <c r="C223" s="22">
        <f t="shared" si="10"/>
        <v>2</v>
      </c>
      <c r="D223" s="23">
        <f t="shared" si="11"/>
        <v>25</v>
      </c>
      <c r="E223" s="21">
        <f>SUMIFS(тарифы!G:G,тарифы!B:B,J223)</f>
        <v>26.67</v>
      </c>
      <c r="F223" s="21"/>
      <c r="G223" s="12" t="str">
        <f>IFERROR(INDEX(Таблица1[#All],MATCH('загрузка табеля'!J223,тарифы!B:B,0),4),"")</f>
        <v>продавец продовольственных товаров 3 категории ((В-4) рыбный отдел)</v>
      </c>
      <c r="H223" s="12" t="s">
        <v>17193</v>
      </c>
      <c r="I223" s="12" t="s">
        <v>15597</v>
      </c>
      <c r="J223" s="12" t="s">
        <v>5843</v>
      </c>
      <c r="K223" s="12" t="s">
        <v>5844</v>
      </c>
      <c r="L223" s="12">
        <v>13.5</v>
      </c>
      <c r="M223" s="12">
        <v>11.5</v>
      </c>
      <c r="N223" s="12">
        <v>0</v>
      </c>
    </row>
    <row r="224" spans="1:16" x14ac:dyDescent="0.2">
      <c r="A224" s="12" t="str">
        <f>INDEX('рабочие дни  %ФОТ'!$F$3:$F$67,MATCH('загрузка табеля'!$H224,'рабочие дни  %ФОТ'!$H$3:$H$67,0),1)</f>
        <v>ХХХ YYY-4</v>
      </c>
      <c r="B224" s="21">
        <f t="shared" si="9"/>
        <v>751.74</v>
      </c>
      <c r="C224" s="22">
        <f t="shared" si="10"/>
        <v>2</v>
      </c>
      <c r="D224" s="23">
        <f t="shared" si="11"/>
        <v>22</v>
      </c>
      <c r="E224" s="21">
        <f>SUMIFS(тарифы!G:G,тарифы!B:B,J224)</f>
        <v>34.17</v>
      </c>
      <c r="F224" s="21"/>
      <c r="G224" s="12" t="str">
        <f>IFERROR(INDEX(Таблица1[#All],MATCH('загрузка табеля'!J224,тарифы!B:B,0),4),"")</f>
        <v>бригадир продавцов продовольственных товаров 3 категории ((В-4) рыбный отдел)</v>
      </c>
      <c r="H224" s="12" t="s">
        <v>17193</v>
      </c>
      <c r="I224" s="12" t="s">
        <v>15597</v>
      </c>
      <c r="J224" s="12" t="s">
        <v>12888</v>
      </c>
      <c r="K224" s="12" t="s">
        <v>12887</v>
      </c>
      <c r="L224" s="12">
        <v>11</v>
      </c>
      <c r="M224" s="12">
        <v>11</v>
      </c>
    </row>
    <row r="225" spans="1:16" x14ac:dyDescent="0.2">
      <c r="A225" s="12" t="str">
        <f>INDEX('рабочие дни  %ФОТ'!$F$3:$F$67,MATCH('загрузка табеля'!$H225,'рабочие дни  %ФОТ'!$H$3:$H$67,0),1)</f>
        <v>ХХХ YYY-4</v>
      </c>
      <c r="B225" s="21">
        <f t="shared" si="9"/>
        <v>916.75</v>
      </c>
      <c r="C225" s="22">
        <f t="shared" si="10"/>
        <v>2</v>
      </c>
      <c r="D225" s="23">
        <f t="shared" si="11"/>
        <v>25</v>
      </c>
      <c r="E225" s="21">
        <f>SUMIFS(тарифы!G:G,тарифы!B:B,J225)</f>
        <v>36.67</v>
      </c>
      <c r="F225" s="21"/>
      <c r="G225" s="12" t="str">
        <f>IFERROR(INDEX(Таблица1[#All],MATCH('загрузка табеля'!J225,тарифы!B:B,0),4),"")</f>
        <v>заместитель управляющего магазином по кассовой зоне 2 категории ((В-4) расчетно-кассовая зона)</v>
      </c>
      <c r="H225" s="12" t="s">
        <v>17193</v>
      </c>
      <c r="I225" s="12" t="s">
        <v>15598</v>
      </c>
      <c r="J225" s="12" t="s">
        <v>5787</v>
      </c>
      <c r="K225" s="12" t="s">
        <v>5788</v>
      </c>
      <c r="L225" s="12">
        <v>12</v>
      </c>
      <c r="M225" s="12">
        <v>13</v>
      </c>
      <c r="N225" s="12">
        <v>0</v>
      </c>
    </row>
    <row r="226" spans="1:16" x14ac:dyDescent="0.2">
      <c r="A226" s="12" t="str">
        <f>INDEX('рабочие дни  %ФОТ'!$F$3:$F$67,MATCH('загрузка табеля'!$H226,'рабочие дни  %ФОТ'!$H$3:$H$67,0),1)</f>
        <v>ХХХ YYY-4</v>
      </c>
      <c r="B226" s="21">
        <f t="shared" si="9"/>
        <v>750.745</v>
      </c>
      <c r="C226" s="22">
        <f t="shared" si="10"/>
        <v>3</v>
      </c>
      <c r="D226" s="23">
        <f t="shared" si="11"/>
        <v>26.5</v>
      </c>
      <c r="E226" s="21">
        <f>SUMIFS(тарифы!G:G,тарифы!B:B,J226)</f>
        <v>28.33</v>
      </c>
      <c r="F226" s="21"/>
      <c r="G226" s="12" t="str">
        <f>IFERROR(INDEX(Таблица1[#All],MATCH('загрузка табеля'!J226,тарифы!B:B,0),4),"")</f>
        <v>кассир торгового зала ((В-4) расчетно-кассовая зона)</v>
      </c>
      <c r="H226" s="12" t="s">
        <v>17193</v>
      </c>
      <c r="I226" s="12" t="s">
        <v>15598</v>
      </c>
      <c r="J226" s="12" t="s">
        <v>5760</v>
      </c>
      <c r="K226" s="12" t="s">
        <v>5761</v>
      </c>
      <c r="L226" s="12">
        <v>6.5</v>
      </c>
      <c r="M226" s="12">
        <v>10</v>
      </c>
      <c r="N226" s="12">
        <v>10</v>
      </c>
    </row>
    <row r="227" spans="1:16" x14ac:dyDescent="0.2">
      <c r="A227" s="12" t="str">
        <f>INDEX('рабочие дни  %ФОТ'!$F$3:$F$67,MATCH('загрузка табеля'!$H227,'рабочие дни  %ФОТ'!$H$3:$H$67,0),1)</f>
        <v>ХХХ YYY-4</v>
      </c>
      <c r="B227" s="21">
        <f t="shared" si="9"/>
        <v>949.05499999999995</v>
      </c>
      <c r="C227" s="22">
        <f t="shared" si="10"/>
        <v>3</v>
      </c>
      <c r="D227" s="23">
        <f t="shared" si="11"/>
        <v>33.5</v>
      </c>
      <c r="E227" s="21">
        <f>SUMIFS(тарифы!G:G,тарифы!B:B,J227)</f>
        <v>28.33</v>
      </c>
      <c r="F227" s="21"/>
      <c r="G227" s="12" t="str">
        <f>IFERROR(INDEX(Таблица1[#All],MATCH('загрузка табеля'!J227,тарифы!B:B,0),4),"")</f>
        <v>кассир торгового зала ((В-4) расчетно-кассовая зона)</v>
      </c>
      <c r="H227" s="12" t="s">
        <v>17193</v>
      </c>
      <c r="I227" s="12" t="s">
        <v>15598</v>
      </c>
      <c r="J227" s="12" t="s">
        <v>5831</v>
      </c>
      <c r="K227" s="12" t="s">
        <v>5832</v>
      </c>
      <c r="L227" s="12">
        <v>11.5</v>
      </c>
      <c r="M227" s="12">
        <v>11</v>
      </c>
      <c r="N227" s="12">
        <v>11</v>
      </c>
    </row>
    <row r="228" spans="1:16" x14ac:dyDescent="0.2">
      <c r="A228" s="12" t="str">
        <f>INDEX('рабочие дни  %ФОТ'!$F$3:$F$67,MATCH('загрузка табеля'!$H228,'рабочие дни  %ФОТ'!$H$3:$H$67,0),1)</f>
        <v>ХХХ YYY-4</v>
      </c>
      <c r="B228" s="21">
        <f t="shared" si="9"/>
        <v>1076.54</v>
      </c>
      <c r="C228" s="22">
        <f t="shared" si="10"/>
        <v>4</v>
      </c>
      <c r="D228" s="23">
        <f t="shared" si="11"/>
        <v>38</v>
      </c>
      <c r="E228" s="21">
        <f>SUMIFS(тарифы!G:G,тарифы!B:B,J228)</f>
        <v>28.33</v>
      </c>
      <c r="F228" s="21"/>
      <c r="G228" s="12" t="str">
        <f>IFERROR(INDEX(Таблица1[#All],MATCH('загрузка табеля'!J228,тарифы!B:B,0),4),"")</f>
        <v>кассир торгового зала ((В-4) расчетно-кассовая зона)</v>
      </c>
      <c r="H228" s="12" t="s">
        <v>17193</v>
      </c>
      <c r="I228" s="12" t="s">
        <v>15598</v>
      </c>
      <c r="J228" s="12" t="s">
        <v>5809</v>
      </c>
      <c r="K228" s="12" t="s">
        <v>5810</v>
      </c>
      <c r="L228" s="12">
        <v>9</v>
      </c>
      <c r="M228" s="12">
        <v>10</v>
      </c>
      <c r="N228" s="12">
        <v>10</v>
      </c>
      <c r="O228" s="12">
        <v>9</v>
      </c>
    </row>
    <row r="229" spans="1:16" x14ac:dyDescent="0.2">
      <c r="A229" s="12" t="str">
        <f>INDEX('рабочие дни  %ФОТ'!$F$3:$F$67,MATCH('загрузка табеля'!$H229,'рабочие дни  %ФОТ'!$H$3:$H$67,0),1)</f>
        <v>ХХХ YYY-4</v>
      </c>
      <c r="B229" s="21">
        <f t="shared" si="9"/>
        <v>1232.355</v>
      </c>
      <c r="C229" s="22">
        <f t="shared" si="10"/>
        <v>4</v>
      </c>
      <c r="D229" s="23">
        <f t="shared" si="11"/>
        <v>43.5</v>
      </c>
      <c r="E229" s="21">
        <f>SUMIFS(тарифы!G:G,тарифы!B:B,J229)</f>
        <v>28.33</v>
      </c>
      <c r="F229" s="21"/>
      <c r="G229" s="12" t="str">
        <f>IFERROR(INDEX(Таблица1[#All],MATCH('загрузка табеля'!J229,тарифы!B:B,0),4),"")</f>
        <v>кассир торгового зала ((В-4) расчетно-кассовая зона)</v>
      </c>
      <c r="H229" s="12" t="s">
        <v>17193</v>
      </c>
      <c r="I229" s="12" t="s">
        <v>15598</v>
      </c>
      <c r="J229" s="12" t="s">
        <v>5818</v>
      </c>
      <c r="K229" s="12" t="s">
        <v>5819</v>
      </c>
      <c r="L229" s="12">
        <v>11</v>
      </c>
      <c r="M229" s="12">
        <v>11</v>
      </c>
      <c r="N229" s="12">
        <v>11.5</v>
      </c>
      <c r="O229" s="12">
        <v>10</v>
      </c>
    </row>
    <row r="230" spans="1:16" x14ac:dyDescent="0.2">
      <c r="A230" s="12" t="str">
        <f>INDEX('рабочие дни  %ФОТ'!$F$3:$F$67,MATCH('загрузка табеля'!$H230,'рабочие дни  %ФОТ'!$H$3:$H$67,0),1)</f>
        <v>ХХХ YYY-4</v>
      </c>
      <c r="B230" s="21">
        <f t="shared" si="9"/>
        <v>1723.49</v>
      </c>
      <c r="C230" s="22">
        <f t="shared" si="10"/>
        <v>4</v>
      </c>
      <c r="D230" s="23">
        <f t="shared" si="11"/>
        <v>47</v>
      </c>
      <c r="E230" s="21">
        <f>SUMIFS(тарифы!G:G,тарифы!B:B,J230)</f>
        <v>36.67</v>
      </c>
      <c r="F230" s="21"/>
      <c r="G230" s="12" t="str">
        <f>IFERROR(INDEX(Таблица1[#All],MATCH('загрузка табеля'!J230,тарифы!B:B,0),4),"")</f>
        <v>заместитель управляющего магазином по кассовой зоне 2 категории ((В-4) расчетно-кассовая зона)</v>
      </c>
      <c r="H230" s="12" t="s">
        <v>17193</v>
      </c>
      <c r="I230" s="12" t="s">
        <v>15598</v>
      </c>
      <c r="J230" s="12" t="s">
        <v>5803</v>
      </c>
      <c r="K230" s="12" t="s">
        <v>5804</v>
      </c>
      <c r="L230" s="12">
        <v>11.5</v>
      </c>
      <c r="M230" s="12">
        <v>11.5</v>
      </c>
      <c r="N230" s="12">
        <v>12</v>
      </c>
      <c r="O230" s="12">
        <v>12</v>
      </c>
    </row>
    <row r="231" spans="1:16" x14ac:dyDescent="0.2">
      <c r="A231" s="12" t="str">
        <f>INDEX('рабочие дни  %ФОТ'!$F$3:$F$67,MATCH('загрузка табеля'!$H231,'рабочие дни  %ФОТ'!$H$3:$H$67,0),1)</f>
        <v>ХХХ YYY-4</v>
      </c>
      <c r="B231" s="21">
        <f t="shared" si="9"/>
        <v>1076.54</v>
      </c>
      <c r="C231" s="22">
        <f t="shared" si="10"/>
        <v>4</v>
      </c>
      <c r="D231" s="23">
        <f t="shared" si="11"/>
        <v>38</v>
      </c>
      <c r="E231" s="21">
        <f>SUMIFS(тарифы!G:G,тарифы!B:B,J231)</f>
        <v>28.33</v>
      </c>
      <c r="F231" s="21"/>
      <c r="G231" s="12" t="str">
        <f>IFERROR(INDEX(Таблица1[#All],MATCH('загрузка табеля'!J231,тарифы!B:B,0),4),"")</f>
        <v>кассир торгового зала ((В-4) расчетно-кассовая зона)</v>
      </c>
      <c r="H231" s="12" t="s">
        <v>17193</v>
      </c>
      <c r="I231" s="12" t="s">
        <v>15598</v>
      </c>
      <c r="J231" s="12" t="s">
        <v>5778</v>
      </c>
      <c r="K231" s="12" t="s">
        <v>5779</v>
      </c>
      <c r="L231" s="12">
        <v>10</v>
      </c>
      <c r="M231" s="12">
        <v>8</v>
      </c>
      <c r="N231" s="12">
        <v>10</v>
      </c>
      <c r="O231" s="12">
        <v>10</v>
      </c>
    </row>
    <row r="232" spans="1:16" x14ac:dyDescent="0.2">
      <c r="A232" s="12" t="str">
        <f>INDEX('рабочие дни  %ФОТ'!$F$3:$F$67,MATCH('загрузка табеля'!$H232,'рабочие дни  %ФОТ'!$H$3:$H$67,0),1)</f>
        <v>ХХХ YYY-4</v>
      </c>
      <c r="B232" s="21">
        <f t="shared" si="9"/>
        <v>1324.8</v>
      </c>
      <c r="C232" s="22">
        <f t="shared" si="10"/>
        <v>3</v>
      </c>
      <c r="D232" s="23">
        <f t="shared" si="11"/>
        <v>45</v>
      </c>
      <c r="E232" s="21">
        <f>SUMIFS(тарифы!G:G,тарифы!B:B,J232)</f>
        <v>29.44</v>
      </c>
      <c r="F232" s="21"/>
      <c r="G232" s="12" t="str">
        <f>IFERROR(INDEX(Таблица1[#All],MATCH('загрузка табеля'!J232,тарифы!B:B,0),4),"")</f>
        <v>старший кассир торгового зала ((В-4) расчетно-кассовая зона)</v>
      </c>
      <c r="H232" s="12" t="s">
        <v>17193</v>
      </c>
      <c r="I232" s="12" t="s">
        <v>15598</v>
      </c>
      <c r="J232" s="12" t="s">
        <v>5775</v>
      </c>
      <c r="K232" s="12" t="s">
        <v>5776</v>
      </c>
      <c r="L232" s="12">
        <v>15</v>
      </c>
      <c r="M232" s="12">
        <v>15</v>
      </c>
      <c r="N232" s="12">
        <v>15</v>
      </c>
    </row>
    <row r="233" spans="1:16" x14ac:dyDescent="0.2">
      <c r="A233" s="12" t="str">
        <f>INDEX('рабочие дни  %ФОТ'!$F$3:$F$67,MATCH('загрузка табеля'!$H233,'рабочие дни  %ФОТ'!$H$3:$H$67,0),1)</f>
        <v>ХХХ YYY-4</v>
      </c>
      <c r="B233" s="21">
        <f t="shared" si="9"/>
        <v>609.18000000000006</v>
      </c>
      <c r="C233" s="22">
        <f t="shared" si="10"/>
        <v>3</v>
      </c>
      <c r="D233" s="23">
        <f t="shared" si="11"/>
        <v>33</v>
      </c>
      <c r="E233" s="21">
        <f>SUMIFS(тарифы!G:G,тарифы!B:B,J233)</f>
        <v>18.46</v>
      </c>
      <c r="F233" s="21"/>
      <c r="G233" s="12" t="str">
        <f>IFERROR(INDEX(Таблица1[#All],MATCH('загрузка табеля'!J233,тарифы!B:B,0),4),"")</f>
        <v>подсобный рабочий (сборщик тележек) ((В-4) расчетно-кассовая зона)</v>
      </c>
      <c r="H233" s="12" t="s">
        <v>17193</v>
      </c>
      <c r="I233" s="12" t="s">
        <v>15598</v>
      </c>
      <c r="J233" s="12" t="s">
        <v>5790</v>
      </c>
      <c r="K233" s="12" t="s">
        <v>5791</v>
      </c>
      <c r="L233" s="12">
        <v>11</v>
      </c>
      <c r="M233" s="12">
        <v>11</v>
      </c>
      <c r="N233" s="12">
        <v>11</v>
      </c>
      <c r="O233" s="12">
        <v>0</v>
      </c>
    </row>
    <row r="234" spans="1:16" x14ac:dyDescent="0.2">
      <c r="A234" s="12" t="str">
        <f>INDEX('рабочие дни  %ФОТ'!$F$3:$F$67,MATCH('загрузка табеля'!$H234,'рабочие дни  %ФОТ'!$H$3:$H$67,0),1)</f>
        <v>ХХХ YYY-4</v>
      </c>
      <c r="B234" s="21">
        <f t="shared" si="9"/>
        <v>1303.1799999999998</v>
      </c>
      <c r="C234" s="22">
        <f t="shared" si="10"/>
        <v>3</v>
      </c>
      <c r="D234" s="23">
        <f t="shared" si="11"/>
        <v>46</v>
      </c>
      <c r="E234" s="21">
        <f>SUMIFS(тарифы!G:G,тарифы!B:B,J234)</f>
        <v>28.33</v>
      </c>
      <c r="F234" s="21"/>
      <c r="G234" s="12" t="str">
        <f>IFERROR(INDEX(Таблица1[#All],MATCH('загрузка табеля'!J234,тарифы!B:B,0),4),"")</f>
        <v>кассир торгового зала ((В-4) расчетно-кассовая зона)</v>
      </c>
      <c r="H234" s="12" t="s">
        <v>17193</v>
      </c>
      <c r="I234" s="12" t="s">
        <v>15598</v>
      </c>
      <c r="J234" s="12" t="s">
        <v>5795</v>
      </c>
      <c r="K234" s="12" t="s">
        <v>5796</v>
      </c>
      <c r="L234" s="12">
        <v>12</v>
      </c>
      <c r="M234" s="12">
        <v>21.5</v>
      </c>
      <c r="N234" s="12">
        <v>12.5</v>
      </c>
    </row>
    <row r="235" spans="1:16" x14ac:dyDescent="0.2">
      <c r="A235" s="12" t="str">
        <f>INDEX('рабочие дни  %ФОТ'!$F$3:$F$67,MATCH('загрузка табеля'!$H235,'рабочие дни  %ФОТ'!$H$3:$H$67,0),1)</f>
        <v>ХХХ YYY-4</v>
      </c>
      <c r="B235" s="21">
        <f t="shared" si="9"/>
        <v>1529.82</v>
      </c>
      <c r="C235" s="22">
        <f t="shared" si="10"/>
        <v>5</v>
      </c>
      <c r="D235" s="23">
        <f t="shared" si="11"/>
        <v>54</v>
      </c>
      <c r="E235" s="21">
        <f>SUMIFS(тарифы!G:G,тарифы!B:B,J235)</f>
        <v>28.33</v>
      </c>
      <c r="F235" s="21"/>
      <c r="G235" s="12" t="str">
        <f>IFERROR(INDEX(Таблица1[#All],MATCH('загрузка табеля'!J235,тарифы!B:B,0),4),"")</f>
        <v>кассир торгового зала ((В-4) расчетно-кассовая зона)</v>
      </c>
      <c r="H235" s="12" t="s">
        <v>17193</v>
      </c>
      <c r="I235" s="12" t="s">
        <v>15598</v>
      </c>
      <c r="J235" s="12" t="s">
        <v>5798</v>
      </c>
      <c r="K235" s="12" t="s">
        <v>5799</v>
      </c>
      <c r="L235" s="12">
        <v>11</v>
      </c>
      <c r="M235" s="12">
        <v>11</v>
      </c>
      <c r="N235" s="12">
        <v>11</v>
      </c>
      <c r="O235" s="12">
        <v>11.5</v>
      </c>
      <c r="P235" s="12">
        <v>9.5</v>
      </c>
    </row>
    <row r="236" spans="1:16" x14ac:dyDescent="0.2">
      <c r="A236" s="12" t="str">
        <f>INDEX('рабочие дни  %ФОТ'!$F$3:$F$67,MATCH('загрузка табеля'!$H236,'рабочие дни  %ФОТ'!$H$3:$H$67,0),1)</f>
        <v>ХХХ YYY-4</v>
      </c>
      <c r="B236" s="21">
        <f t="shared" si="9"/>
        <v>1175.6949999999999</v>
      </c>
      <c r="C236" s="22">
        <f t="shared" si="10"/>
        <v>4</v>
      </c>
      <c r="D236" s="23">
        <f t="shared" si="11"/>
        <v>41.5</v>
      </c>
      <c r="E236" s="21">
        <f>SUMIFS(тарифы!G:G,тарифы!B:B,J236)</f>
        <v>28.33</v>
      </c>
      <c r="F236" s="21"/>
      <c r="G236" s="12" t="str">
        <f>IFERROR(INDEX(Таблица1[#All],MATCH('загрузка табеля'!J236,тарифы!B:B,0),4),"")</f>
        <v>кассир торгового зала ((В-4) расчетно-кассовая зона)</v>
      </c>
      <c r="H236" s="12" t="s">
        <v>17193</v>
      </c>
      <c r="I236" s="12" t="s">
        <v>15598</v>
      </c>
      <c r="J236" s="12" t="s">
        <v>5763</v>
      </c>
      <c r="K236" s="12" t="s">
        <v>5764</v>
      </c>
      <c r="L236" s="12">
        <v>9</v>
      </c>
      <c r="M236" s="12">
        <v>9</v>
      </c>
      <c r="N236" s="12">
        <v>10</v>
      </c>
      <c r="O236" s="12">
        <v>13.5</v>
      </c>
    </row>
    <row r="237" spans="1:16" x14ac:dyDescent="0.2">
      <c r="A237" s="12" t="str">
        <f>INDEX('рабочие дни  %ФОТ'!$F$3:$F$67,MATCH('загрузка табеля'!$H237,'рабочие дни  %ФОТ'!$H$3:$H$67,0),1)</f>
        <v>ХХХ YYY-4</v>
      </c>
      <c r="B237" s="21">
        <f t="shared" si="9"/>
        <v>977.38499999999999</v>
      </c>
      <c r="C237" s="22">
        <f t="shared" si="10"/>
        <v>3</v>
      </c>
      <c r="D237" s="23">
        <f t="shared" si="11"/>
        <v>34.5</v>
      </c>
      <c r="E237" s="21">
        <f>SUMIFS(тарифы!G:G,тарифы!B:B,J237)</f>
        <v>28.33</v>
      </c>
      <c r="F237" s="21"/>
      <c r="G237" s="12" t="str">
        <f>IFERROR(INDEX(Таблица1[#All],MATCH('загрузка табеля'!J237,тарифы!B:B,0),4),"")</f>
        <v>кассир торгового зала ((В-4) расчетно-кассовая зона)</v>
      </c>
      <c r="H237" s="12" t="s">
        <v>17193</v>
      </c>
      <c r="I237" s="12" t="s">
        <v>15598</v>
      </c>
      <c r="J237" s="12" t="s">
        <v>5768</v>
      </c>
      <c r="K237" s="12" t="s">
        <v>5769</v>
      </c>
      <c r="L237" s="12">
        <v>13</v>
      </c>
      <c r="M237" s="12">
        <v>10.5</v>
      </c>
      <c r="N237" s="12">
        <v>11</v>
      </c>
      <c r="O237" s="12">
        <v>0</v>
      </c>
    </row>
    <row r="238" spans="1:16" x14ac:dyDescent="0.2">
      <c r="A238" s="12" t="str">
        <f>INDEX('рабочие дни  %ФОТ'!$F$3:$F$67,MATCH('загрузка табеля'!$H238,'рабочие дни  %ФОТ'!$H$3:$H$67,0),1)</f>
        <v>ХХХ YYY-4</v>
      </c>
      <c r="B238" s="21">
        <f t="shared" si="9"/>
        <v>1166.55</v>
      </c>
      <c r="C238" s="22">
        <f t="shared" si="10"/>
        <v>3</v>
      </c>
      <c r="D238" s="23">
        <f t="shared" si="11"/>
        <v>35</v>
      </c>
      <c r="E238" s="21">
        <f>SUMIFS(тарифы!G:G,тарифы!B:B,J238)</f>
        <v>33.33</v>
      </c>
      <c r="F238" s="21"/>
      <c r="G238" s="12" t="str">
        <f>IFERROR(INDEX(Таблица1[#All],MATCH('загрузка табеля'!J238,тарифы!B:B,0),4),"")</f>
        <v>заместитель управляющего магазином по кассовой зоне 3 категории ((В-4) расчетно-кассовая зона)</v>
      </c>
      <c r="H238" s="12" t="s">
        <v>17193</v>
      </c>
      <c r="I238" s="12" t="s">
        <v>15598</v>
      </c>
      <c r="J238" s="12" t="s">
        <v>5821</v>
      </c>
      <c r="K238" s="12" t="s">
        <v>5822</v>
      </c>
      <c r="L238" s="12">
        <v>11</v>
      </c>
      <c r="M238" s="12">
        <v>12</v>
      </c>
      <c r="N238" s="12">
        <v>12</v>
      </c>
      <c r="O238" s="12">
        <v>0</v>
      </c>
    </row>
    <row r="239" spans="1:16" x14ac:dyDescent="0.2">
      <c r="A239" s="12" t="str">
        <f>INDEX('рабочие дни  %ФОТ'!$F$3:$F$67,MATCH('загрузка табеля'!$H239,'рабочие дни  %ФОТ'!$H$3:$H$67,0),1)</f>
        <v>ХХХ YYY-4</v>
      </c>
      <c r="B239" s="21">
        <f t="shared" si="9"/>
        <v>1354.24</v>
      </c>
      <c r="C239" s="22">
        <f t="shared" si="10"/>
        <v>3</v>
      </c>
      <c r="D239" s="23">
        <f t="shared" si="11"/>
        <v>46</v>
      </c>
      <c r="E239" s="21">
        <f>SUMIFS(тарифы!G:G,тарифы!B:B,J239)</f>
        <v>29.44</v>
      </c>
      <c r="F239" s="21"/>
      <c r="G239" s="12" t="str">
        <f>IFERROR(INDEX(Таблица1[#All],MATCH('загрузка табеля'!J239,тарифы!B:B,0),4),"")</f>
        <v>старший кассир торгового зала ((В-4) расчетно-кассовая зона)</v>
      </c>
      <c r="H239" s="12" t="s">
        <v>17193</v>
      </c>
      <c r="I239" s="12" t="s">
        <v>15598</v>
      </c>
      <c r="J239" s="12" t="s">
        <v>5806</v>
      </c>
      <c r="K239" s="12" t="s">
        <v>5807</v>
      </c>
      <c r="L239" s="12">
        <v>15</v>
      </c>
      <c r="M239" s="12">
        <v>15</v>
      </c>
      <c r="N239" s="12">
        <v>16</v>
      </c>
      <c r="O239" s="12">
        <v>0</v>
      </c>
    </row>
    <row r="240" spans="1:16" x14ac:dyDescent="0.2">
      <c r="A240" s="12" t="str">
        <f>INDEX('рабочие дни  %ФОТ'!$F$3:$F$67,MATCH('загрузка табеля'!$H240,'рабочие дни  %ФОТ'!$H$3:$H$67,0),1)</f>
        <v>ХХХ YYY-4</v>
      </c>
      <c r="B240" s="21">
        <f t="shared" si="9"/>
        <v>1232.355</v>
      </c>
      <c r="C240" s="22">
        <f t="shared" si="10"/>
        <v>5</v>
      </c>
      <c r="D240" s="23">
        <f t="shared" si="11"/>
        <v>43.5</v>
      </c>
      <c r="E240" s="21">
        <f>SUMIFS(тарифы!G:G,тарифы!B:B,J240)</f>
        <v>28.33</v>
      </c>
      <c r="F240" s="21"/>
      <c r="G240" s="12" t="str">
        <f>IFERROR(INDEX(Таблица1[#All],MATCH('загрузка табеля'!J240,тарифы!B:B,0),4),"")</f>
        <v>кассир торгового зала ((В-4) расчетно-кассовая зона)</v>
      </c>
      <c r="H240" s="12" t="s">
        <v>17193</v>
      </c>
      <c r="I240" s="12" t="s">
        <v>15598</v>
      </c>
      <c r="J240" s="12" t="s">
        <v>5781</v>
      </c>
      <c r="K240" s="12" t="s">
        <v>5782</v>
      </c>
      <c r="L240" s="12">
        <v>6.5</v>
      </c>
      <c r="M240" s="12">
        <v>11</v>
      </c>
      <c r="N240" s="12">
        <v>11.5</v>
      </c>
      <c r="O240" s="12">
        <v>7.5</v>
      </c>
      <c r="P240" s="12">
        <v>7</v>
      </c>
    </row>
    <row r="241" spans="1:16" x14ac:dyDescent="0.2">
      <c r="A241" s="12" t="str">
        <f>INDEX('рабочие дни  %ФОТ'!$F$3:$F$67,MATCH('загрузка табеля'!$H241,'рабочие дни  %ФОТ'!$H$3:$H$67,0),1)</f>
        <v>ХХХ YYY-4</v>
      </c>
      <c r="B241" s="21">
        <f t="shared" si="9"/>
        <v>1487.3249999999998</v>
      </c>
      <c r="C241" s="22">
        <f t="shared" si="10"/>
        <v>5</v>
      </c>
      <c r="D241" s="23">
        <f t="shared" si="11"/>
        <v>52.5</v>
      </c>
      <c r="E241" s="21">
        <f>SUMIFS(тарифы!G:G,тарифы!B:B,J241)</f>
        <v>28.33</v>
      </c>
      <c r="F241" s="21"/>
      <c r="G241" s="12" t="str">
        <f>IFERROR(INDEX(Таблица1[#All],MATCH('загрузка табеля'!J241,тарифы!B:B,0),4),"")</f>
        <v>кассир торгового зала ((В-4) расчетно-кассовая зона)</v>
      </c>
      <c r="H241" s="12" t="s">
        <v>17193</v>
      </c>
      <c r="I241" s="12" t="s">
        <v>15598</v>
      </c>
      <c r="J241" s="12" t="s">
        <v>5785</v>
      </c>
      <c r="K241" s="12" t="s">
        <v>5786</v>
      </c>
      <c r="L241" s="12">
        <v>9.5</v>
      </c>
      <c r="M241" s="12">
        <v>11</v>
      </c>
      <c r="N241" s="12">
        <v>10.5</v>
      </c>
      <c r="O241" s="12">
        <v>10</v>
      </c>
      <c r="P241" s="12">
        <v>11.5</v>
      </c>
    </row>
    <row r="242" spans="1:16" x14ac:dyDescent="0.2">
      <c r="A242" s="12" t="str">
        <f>INDEX('рабочие дни  %ФОТ'!$F$3:$F$67,MATCH('загрузка табеля'!$H242,'рабочие дни  %ФОТ'!$H$3:$H$67,0),1)</f>
        <v>ХХХ YYY-4</v>
      </c>
      <c r="B242" s="21">
        <f t="shared" si="9"/>
        <v>934.89</v>
      </c>
      <c r="C242" s="22">
        <f t="shared" si="10"/>
        <v>3</v>
      </c>
      <c r="D242" s="23">
        <f t="shared" si="11"/>
        <v>33</v>
      </c>
      <c r="E242" s="21">
        <f>SUMIFS(тарифы!G:G,тарифы!B:B,J242)</f>
        <v>28.33</v>
      </c>
      <c r="F242" s="21"/>
      <c r="G242" s="12" t="str">
        <f>IFERROR(INDEX(Таблица1[#All],MATCH('загрузка табеля'!J242,тарифы!B:B,0),4),"")</f>
        <v>кассир торгового зала ((В-4) расчетно-кассовая зона)</v>
      </c>
      <c r="H242" s="12" t="s">
        <v>17193</v>
      </c>
      <c r="I242" s="12" t="s">
        <v>15598</v>
      </c>
      <c r="J242" s="12" t="s">
        <v>5793</v>
      </c>
      <c r="K242" s="12" t="s">
        <v>5794</v>
      </c>
      <c r="L242" s="12">
        <v>11</v>
      </c>
      <c r="M242" s="12">
        <v>11</v>
      </c>
      <c r="N242" s="12">
        <v>11</v>
      </c>
      <c r="O242" s="12">
        <v>0</v>
      </c>
    </row>
    <row r="243" spans="1:16" x14ac:dyDescent="0.2">
      <c r="A243" s="12" t="str">
        <f>INDEX('рабочие дни  %ФОТ'!$F$3:$F$67,MATCH('загрузка табеля'!$H243,'рабочие дни  %ФОТ'!$H$3:$H$67,0),1)</f>
        <v>ХХХ YYY-4</v>
      </c>
      <c r="B243" s="21">
        <f t="shared" si="9"/>
        <v>594.92999999999995</v>
      </c>
      <c r="C243" s="22">
        <f t="shared" si="10"/>
        <v>3</v>
      </c>
      <c r="D243" s="23">
        <f t="shared" si="11"/>
        <v>21</v>
      </c>
      <c r="E243" s="21">
        <f>SUMIFS(тарифы!G:G,тарифы!B:B,J243)</f>
        <v>28.33</v>
      </c>
      <c r="F243" s="21"/>
      <c r="G243" s="12" t="str">
        <f>IFERROR(INDEX(Таблица1[#All],MATCH('загрузка табеля'!J243,тарифы!B:B,0),4),"")</f>
        <v>кассир торгового зала ((В-4) расчетно-кассовая зона)</v>
      </c>
      <c r="H243" s="12" t="s">
        <v>17193</v>
      </c>
      <c r="I243" s="12" t="s">
        <v>15598</v>
      </c>
      <c r="J243" s="12" t="s">
        <v>5827</v>
      </c>
      <c r="K243" s="12" t="s">
        <v>5828</v>
      </c>
      <c r="L243" s="12">
        <v>7.5</v>
      </c>
      <c r="M243" s="12">
        <v>4.5</v>
      </c>
      <c r="N243" s="12">
        <v>9</v>
      </c>
      <c r="O243" s="12">
        <v>0</v>
      </c>
    </row>
    <row r="244" spans="1:16" x14ac:dyDescent="0.2">
      <c r="A244" s="12" t="str">
        <f>INDEX('рабочие дни  %ФОТ'!$F$3:$F$67,MATCH('загрузка табеля'!$H244,'рабочие дни  %ФОТ'!$H$3:$H$67,0),1)</f>
        <v>ХХХ YYY-4</v>
      </c>
      <c r="B244" s="21">
        <f t="shared" si="9"/>
        <v>311.63</v>
      </c>
      <c r="C244" s="22">
        <f t="shared" si="10"/>
        <v>1</v>
      </c>
      <c r="D244" s="23">
        <f t="shared" si="11"/>
        <v>11</v>
      </c>
      <c r="E244" s="21">
        <f>SUMIFS(тарифы!G:G,тарифы!B:B,J244)</f>
        <v>28.33</v>
      </c>
      <c r="F244" s="21"/>
      <c r="G244" s="12" t="str">
        <f>IFERROR(INDEX(Таблица1[#All],MATCH('загрузка табеля'!J244,тарифы!B:B,0),4),"")</f>
        <v>кассир торгового зала ((В-4) расчетно-кассовая зона)</v>
      </c>
      <c r="H244" s="12" t="s">
        <v>17193</v>
      </c>
      <c r="I244" s="12" t="s">
        <v>15598</v>
      </c>
      <c r="J244" s="12" t="s">
        <v>5783</v>
      </c>
      <c r="K244" s="12" t="s">
        <v>5784</v>
      </c>
      <c r="L244" s="12">
        <v>11</v>
      </c>
      <c r="M244" s="12">
        <v>0</v>
      </c>
    </row>
    <row r="245" spans="1:16" x14ac:dyDescent="0.2">
      <c r="A245" s="12" t="str">
        <f>INDEX('рабочие дни  %ФОТ'!$F$3:$F$67,MATCH('загрузка табеля'!$H245,'рабочие дни  %ФОТ'!$H$3:$H$67,0),1)</f>
        <v>ХХХ YYY-4</v>
      </c>
      <c r="B245" s="21">
        <f t="shared" si="9"/>
        <v>1399.86</v>
      </c>
      <c r="C245" s="22">
        <f t="shared" si="10"/>
        <v>4</v>
      </c>
      <c r="D245" s="23">
        <f t="shared" si="11"/>
        <v>42</v>
      </c>
      <c r="E245" s="21">
        <f>SUMIFS(тарифы!G:G,тарифы!B:B,J245)</f>
        <v>33.33</v>
      </c>
      <c r="F245" s="21"/>
      <c r="G245" s="12" t="str">
        <f>IFERROR(INDEX(Таблица1[#All],MATCH('загрузка табеля'!J245,тарифы!B:B,0),4),"")</f>
        <v>заместитель управляющего магазином по кассовой зоне 3 категории ((В-4) расчетно-кассовая зона)</v>
      </c>
      <c r="H245" s="12" t="s">
        <v>17193</v>
      </c>
      <c r="I245" s="12" t="s">
        <v>15598</v>
      </c>
      <c r="J245" s="12" t="s">
        <v>1128</v>
      </c>
      <c r="K245" s="12" t="s">
        <v>1129</v>
      </c>
      <c r="L245" s="12">
        <v>12</v>
      </c>
      <c r="M245" s="12">
        <v>5.5</v>
      </c>
      <c r="N245" s="12">
        <v>12</v>
      </c>
      <c r="O245" s="12">
        <v>12.5</v>
      </c>
    </row>
    <row r="246" spans="1:16" x14ac:dyDescent="0.2">
      <c r="A246" s="12" t="str">
        <f>INDEX('рабочие дни  %ФОТ'!$F$3:$F$67,MATCH('загрузка табеля'!$H246,'рабочие дни  %ФОТ'!$H$3:$H$67,0),1)</f>
        <v>ХХХ YYY-4</v>
      </c>
      <c r="B246" s="21">
        <f t="shared" si="9"/>
        <v>453.28</v>
      </c>
      <c r="C246" s="22">
        <f t="shared" si="10"/>
        <v>3</v>
      </c>
      <c r="D246" s="23">
        <f t="shared" si="11"/>
        <v>16</v>
      </c>
      <c r="E246" s="21">
        <f>SUMIFS(тарифы!G:G,тарифы!B:B,J246)</f>
        <v>28.33</v>
      </c>
      <c r="F246" s="21"/>
      <c r="G246" s="12" t="str">
        <f>IFERROR(INDEX(Таблица1[#All],MATCH('загрузка табеля'!J246,тарифы!B:B,0),4),"")</f>
        <v>кассир торгового зала ((В-4) расчетно-кассовая зона)</v>
      </c>
      <c r="H246" s="12" t="s">
        <v>17193</v>
      </c>
      <c r="I246" s="12" t="s">
        <v>15598</v>
      </c>
      <c r="J246" s="12" t="s">
        <v>1099</v>
      </c>
      <c r="K246" s="12" t="s">
        <v>1100</v>
      </c>
      <c r="L246" s="12">
        <v>6</v>
      </c>
      <c r="M246" s="12">
        <v>4</v>
      </c>
      <c r="N246" s="12">
        <v>6</v>
      </c>
      <c r="O246" s="12">
        <v>0</v>
      </c>
    </row>
    <row r="247" spans="1:16" x14ac:dyDescent="0.2">
      <c r="A247" s="12" t="str">
        <f>INDEX('рабочие дни  %ФОТ'!$F$3:$F$67,MATCH('загрузка табеля'!$H247,'рабочие дни  %ФОТ'!$H$3:$H$67,0),1)</f>
        <v>ХХХ YYY-4</v>
      </c>
      <c r="B247" s="21">
        <f t="shared" si="9"/>
        <v>756.86</v>
      </c>
      <c r="C247" s="22">
        <f t="shared" si="10"/>
        <v>4</v>
      </c>
      <c r="D247" s="23">
        <f t="shared" si="11"/>
        <v>41</v>
      </c>
      <c r="E247" s="21">
        <f>SUMIFS(тарифы!G:G,тарифы!B:B,J247)</f>
        <v>18.46</v>
      </c>
      <c r="F247" s="21"/>
      <c r="G247" s="12" t="str">
        <f>IFERROR(INDEX(Таблица1[#All],MATCH('загрузка табеля'!J247,тарифы!B:B,0),4),"")</f>
        <v>подсобный рабочий (сборщик тележек) ((В-4) расчетно-кассовая зона)</v>
      </c>
      <c r="H247" s="12" t="s">
        <v>17193</v>
      </c>
      <c r="I247" s="12" t="s">
        <v>15598</v>
      </c>
      <c r="J247" s="12" t="s">
        <v>5773</v>
      </c>
      <c r="K247" s="12" t="s">
        <v>5774</v>
      </c>
      <c r="L247" s="12">
        <v>8</v>
      </c>
      <c r="M247" s="12">
        <v>11</v>
      </c>
      <c r="N247" s="12">
        <v>11</v>
      </c>
      <c r="O247" s="12">
        <v>11</v>
      </c>
    </row>
    <row r="248" spans="1:16" x14ac:dyDescent="0.2">
      <c r="A248" s="12" t="str">
        <f>INDEX('рабочие дни  %ФОТ'!$F$3:$F$67,MATCH('загрузка табеля'!$H248,'рабочие дни  %ФОТ'!$H$3:$H$67,0),1)</f>
        <v>ХХХ YYY-4</v>
      </c>
      <c r="B248" s="21">
        <f t="shared" si="9"/>
        <v>750.745</v>
      </c>
      <c r="C248" s="22">
        <f t="shared" si="10"/>
        <v>3</v>
      </c>
      <c r="D248" s="23">
        <f t="shared" si="11"/>
        <v>26.5</v>
      </c>
      <c r="E248" s="21">
        <f>SUMIFS(тарифы!G:G,тарифы!B:B,J248)</f>
        <v>28.33</v>
      </c>
      <c r="F248" s="21"/>
      <c r="G248" s="12" t="str">
        <f>IFERROR(INDEX(Таблица1[#All],MATCH('загрузка табеля'!J248,тарифы!B:B,0),4),"")</f>
        <v>кассир торгового зала ((В-4) расчетно-кассовая зона)</v>
      </c>
      <c r="H248" s="12" t="s">
        <v>17193</v>
      </c>
      <c r="I248" s="12" t="s">
        <v>15598</v>
      </c>
      <c r="J248" s="12" t="s">
        <v>12879</v>
      </c>
      <c r="K248" s="12" t="s">
        <v>12878</v>
      </c>
      <c r="L248" s="12">
        <v>9</v>
      </c>
      <c r="M248" s="12">
        <v>8</v>
      </c>
      <c r="N248" s="12">
        <v>9.5</v>
      </c>
      <c r="O248" s="12">
        <v>0</v>
      </c>
    </row>
    <row r="249" spans="1:16" x14ac:dyDescent="0.2">
      <c r="A249" s="12" t="str">
        <f>INDEX('рабочие дни  %ФОТ'!$F$3:$F$67,MATCH('загрузка табеля'!$H249,'рабочие дни  %ФОТ'!$H$3:$H$67,0),1)</f>
        <v>ХХХ YYY-4</v>
      </c>
      <c r="B249" s="21">
        <f t="shared" si="9"/>
        <v>1005.7149999999999</v>
      </c>
      <c r="C249" s="22">
        <f t="shared" si="10"/>
        <v>5</v>
      </c>
      <c r="D249" s="23">
        <f t="shared" si="11"/>
        <v>35.5</v>
      </c>
      <c r="E249" s="21">
        <f>SUMIFS(тарифы!G:G,тарифы!B:B,J249)</f>
        <v>28.33</v>
      </c>
      <c r="F249" s="21"/>
      <c r="G249" s="12" t="str">
        <f>IFERROR(INDEX(Таблица1[#All],MATCH('загрузка табеля'!J249,тарифы!B:B,0),4),"")</f>
        <v>кассир торгового зала ((В-4) расчетно-кассовая зона)</v>
      </c>
      <c r="H249" s="12" t="s">
        <v>17193</v>
      </c>
      <c r="I249" s="12" t="s">
        <v>15598</v>
      </c>
      <c r="J249" s="12" t="s">
        <v>12877</v>
      </c>
      <c r="K249" s="12" t="s">
        <v>12876</v>
      </c>
      <c r="L249" s="12">
        <v>5.5</v>
      </c>
      <c r="M249" s="12">
        <v>5.5</v>
      </c>
      <c r="N249" s="12">
        <v>9.5</v>
      </c>
      <c r="O249" s="12">
        <v>7.5</v>
      </c>
      <c r="P249" s="12">
        <v>7.5</v>
      </c>
    </row>
    <row r="250" spans="1:16" x14ac:dyDescent="0.2">
      <c r="A250" s="12" t="str">
        <f>INDEX('рабочие дни  %ФОТ'!$F$3:$F$67,MATCH('загрузка табеля'!$H250,'рабочие дни  %ФОТ'!$H$3:$H$67,0),1)</f>
        <v>ХХХ YYY-4</v>
      </c>
      <c r="B250" s="21">
        <f t="shared" si="9"/>
        <v>609.18000000000006</v>
      </c>
      <c r="C250" s="22">
        <f t="shared" si="10"/>
        <v>3</v>
      </c>
      <c r="D250" s="23">
        <f t="shared" si="11"/>
        <v>33</v>
      </c>
      <c r="E250" s="21">
        <f>SUMIFS(тарифы!G:G,тарифы!B:B,J250)</f>
        <v>18.46</v>
      </c>
      <c r="F250" s="21"/>
      <c r="G250" s="12" t="str">
        <f>IFERROR(INDEX(Таблица1[#All],MATCH('загрузка табеля'!J250,тарифы!B:B,0),4),"")</f>
        <v>подсобный рабочий (сборщик тележек) ((В-4) расчетно-кассовая зона)</v>
      </c>
      <c r="H250" s="12" t="s">
        <v>17193</v>
      </c>
      <c r="I250" s="12" t="s">
        <v>15598</v>
      </c>
      <c r="J250" s="12" t="s">
        <v>12860</v>
      </c>
      <c r="K250" s="12" t="s">
        <v>12859</v>
      </c>
      <c r="L250" s="12">
        <v>11</v>
      </c>
      <c r="M250" s="12">
        <v>11</v>
      </c>
      <c r="N250" s="12">
        <v>11</v>
      </c>
      <c r="O250" s="12">
        <v>0</v>
      </c>
    </row>
    <row r="251" spans="1:16" x14ac:dyDescent="0.2">
      <c r="A251" s="12" t="str">
        <f>INDEX('рабочие дни  %ФОТ'!$F$3:$F$67,MATCH('загрузка табеля'!$H251,'рабочие дни  %ФОТ'!$H$3:$H$67,0),1)</f>
        <v>ХХХ YYY-4</v>
      </c>
      <c r="B251" s="21">
        <f t="shared" si="9"/>
        <v>679.92</v>
      </c>
      <c r="C251" s="22">
        <f t="shared" si="10"/>
        <v>2</v>
      </c>
      <c r="D251" s="23">
        <f t="shared" si="11"/>
        <v>24</v>
      </c>
      <c r="E251" s="21">
        <f>SUMIFS(тарифы!G:G,тарифы!B:B,J251)</f>
        <v>28.33</v>
      </c>
      <c r="F251" s="21"/>
      <c r="G251" s="12" t="str">
        <f>IFERROR(INDEX(Таблица1[#All],MATCH('загрузка табеля'!J251,тарифы!B:B,0),4),"")</f>
        <v>кассир торгового зала ((В-4) расчетно-кассовая зона)</v>
      </c>
      <c r="H251" s="12" t="s">
        <v>17193</v>
      </c>
      <c r="I251" s="12" t="s">
        <v>15598</v>
      </c>
      <c r="J251" s="12" t="s">
        <v>12875</v>
      </c>
      <c r="K251" s="12" t="s">
        <v>12874</v>
      </c>
      <c r="L251" s="12">
        <v>12</v>
      </c>
      <c r="M251" s="12">
        <v>12</v>
      </c>
      <c r="N251" s="12">
        <v>0</v>
      </c>
    </row>
    <row r="252" spans="1:16" x14ac:dyDescent="0.2">
      <c r="A252" s="12" t="str">
        <f>INDEX('рабочие дни  %ФОТ'!$F$3:$F$67,MATCH('загрузка табеля'!$H252,'рабочие дни  %ФОТ'!$H$3:$H$67,0),1)</f>
        <v>ХХХ YYY-4</v>
      </c>
      <c r="B252" s="21">
        <f t="shared" si="9"/>
        <v>1161.53</v>
      </c>
      <c r="C252" s="22">
        <f t="shared" si="10"/>
        <v>5</v>
      </c>
      <c r="D252" s="23">
        <f t="shared" si="11"/>
        <v>41</v>
      </c>
      <c r="E252" s="21">
        <f>SUMIFS(тарифы!G:G,тарифы!B:B,J252)</f>
        <v>28.33</v>
      </c>
      <c r="F252" s="21"/>
      <c r="G252" s="12" t="str">
        <f>IFERROR(INDEX(Таблица1[#All],MATCH('загрузка табеля'!J252,тарифы!B:B,0),4),"")</f>
        <v>кассир торгового зала ((В-4) расчетно-кассовая зона)</v>
      </c>
      <c r="H252" s="12" t="s">
        <v>17193</v>
      </c>
      <c r="I252" s="12" t="s">
        <v>15598</v>
      </c>
      <c r="J252" s="12" t="s">
        <v>12880</v>
      </c>
      <c r="K252" s="12" t="s">
        <v>6431</v>
      </c>
      <c r="L252" s="12">
        <v>7.5</v>
      </c>
      <c r="M252" s="12">
        <v>7.5</v>
      </c>
      <c r="N252" s="12">
        <v>9</v>
      </c>
      <c r="O252" s="12">
        <v>9</v>
      </c>
      <c r="P252" s="12">
        <v>8</v>
      </c>
    </row>
    <row r="253" spans="1:16" x14ac:dyDescent="0.2">
      <c r="A253" s="12" t="str">
        <f>INDEX('рабочие дни  %ФОТ'!$F$3:$F$67,MATCH('загрузка табеля'!$H253,'рабочие дни  %ФОТ'!$H$3:$H$67,0),1)</f>
        <v>ХХХ YYY-4</v>
      </c>
      <c r="B253" s="21">
        <f t="shared" si="9"/>
        <v>0</v>
      </c>
      <c r="C253" s="22">
        <f t="shared" si="10"/>
        <v>5</v>
      </c>
      <c r="D253" s="23">
        <f t="shared" si="11"/>
        <v>41.5</v>
      </c>
      <c r="E253" s="21">
        <f>SUMIFS(тарифы!G:G,тарифы!B:B,J253)</f>
        <v>0</v>
      </c>
      <c r="F253" s="21"/>
      <c r="G253" s="12" t="str">
        <f>IFERROR(INDEX(Таблица1[#All],MATCH('загрузка табеля'!J253,тарифы!B:B,0),4),"")</f>
        <v/>
      </c>
      <c r="H253" s="12" t="s">
        <v>17193</v>
      </c>
      <c r="I253" s="12" t="s">
        <v>15598</v>
      </c>
      <c r="J253" s="12" t="s">
        <v>15599</v>
      </c>
      <c r="K253" s="12" t="s">
        <v>15600</v>
      </c>
      <c r="L253" s="12">
        <v>7</v>
      </c>
      <c r="M253" s="12">
        <v>7.5</v>
      </c>
      <c r="N253" s="12">
        <v>9</v>
      </c>
      <c r="O253" s="12">
        <v>9</v>
      </c>
      <c r="P253" s="12">
        <v>9</v>
      </c>
    </row>
    <row r="254" spans="1:16" x14ac:dyDescent="0.2">
      <c r="A254" s="12" t="str">
        <f>INDEX('рабочие дни  %ФОТ'!$F$3:$F$67,MATCH('загрузка табеля'!$H254,'рабочие дни  %ФОТ'!$H$3:$H$67,0),1)</f>
        <v>ХХХ YYY-4</v>
      </c>
      <c r="B254" s="21">
        <f t="shared" si="9"/>
        <v>0</v>
      </c>
      <c r="C254" s="22">
        <f t="shared" si="10"/>
        <v>5</v>
      </c>
      <c r="D254" s="23">
        <f t="shared" si="11"/>
        <v>47</v>
      </c>
      <c r="E254" s="21">
        <f>SUMIFS(тарифы!G:G,тарифы!B:B,J254)</f>
        <v>0</v>
      </c>
      <c r="F254" s="21"/>
      <c r="G254" s="12" t="str">
        <f>IFERROR(INDEX(Таблица1[#All],MATCH('загрузка табеля'!J254,тарифы!B:B,0),4),"")</f>
        <v/>
      </c>
      <c r="H254" s="12" t="s">
        <v>17193</v>
      </c>
      <c r="I254" s="12" t="s">
        <v>15598</v>
      </c>
      <c r="J254" s="12" t="s">
        <v>15601</v>
      </c>
      <c r="K254" s="12" t="s">
        <v>15602</v>
      </c>
      <c r="L254" s="12">
        <v>9</v>
      </c>
      <c r="M254" s="12">
        <v>9</v>
      </c>
      <c r="N254" s="12">
        <v>8</v>
      </c>
      <c r="O254" s="12">
        <v>11</v>
      </c>
      <c r="P254" s="12">
        <v>10</v>
      </c>
    </row>
    <row r="255" spans="1:16" x14ac:dyDescent="0.2">
      <c r="A255" s="12" t="str">
        <f>INDEX('рабочие дни  %ФОТ'!$F$3:$F$67,MATCH('загрузка табеля'!$H255,'рабочие дни  %ФОТ'!$H$3:$H$67,0),1)</f>
        <v>ХХХ YYY-4</v>
      </c>
      <c r="B255" s="21">
        <f t="shared" si="9"/>
        <v>0</v>
      </c>
      <c r="C255" s="22">
        <f t="shared" si="10"/>
        <v>1</v>
      </c>
      <c r="D255" s="23">
        <f t="shared" si="11"/>
        <v>5</v>
      </c>
      <c r="E255" s="21">
        <f>SUMIFS(тарифы!G:G,тарифы!B:B,J255)</f>
        <v>0</v>
      </c>
      <c r="F255" s="21"/>
      <c r="G255" s="12" t="str">
        <f>IFERROR(INDEX(Таблица1[#All],MATCH('загрузка табеля'!J255,тарифы!B:B,0),4),"")</f>
        <v/>
      </c>
      <c r="H255" s="12" t="s">
        <v>17193</v>
      </c>
      <c r="I255" s="12" t="s">
        <v>15598</v>
      </c>
      <c r="J255" s="12" t="s">
        <v>15603</v>
      </c>
      <c r="K255" s="12" t="s">
        <v>15604</v>
      </c>
      <c r="L255" s="12">
        <v>5</v>
      </c>
    </row>
    <row r="256" spans="1:16" x14ac:dyDescent="0.2">
      <c r="A256" s="12" t="str">
        <f>INDEX('рабочие дни  %ФОТ'!$F$3:$F$67,MATCH('загрузка табеля'!$H256,'рабочие дни  %ФОТ'!$H$3:$H$67,0),1)</f>
        <v>ХХХ YYY-4</v>
      </c>
      <c r="B256" s="21">
        <f t="shared" si="9"/>
        <v>1613.3333333333333</v>
      </c>
      <c r="C256" s="22">
        <f t="shared" si="10"/>
        <v>4</v>
      </c>
      <c r="D256" s="23">
        <f t="shared" si="11"/>
        <v>36</v>
      </c>
      <c r="E256" s="21">
        <f>SUMIFS(тарифы!G:G,тарифы!B:B,J256)</f>
        <v>8470</v>
      </c>
      <c r="F256" s="21"/>
      <c r="G256" s="12" t="str">
        <f>IFERROR(INDEX(Таблица1[#All],MATCH('загрузка табеля'!J256,тарифы!B:B,0),4),"")</f>
        <v>заместитель управляющего магазином 3 категории ((В-4)сектор зоны скоропорта)</v>
      </c>
      <c r="H256" s="12" t="s">
        <v>17193</v>
      </c>
      <c r="I256" s="12" t="s">
        <v>15605</v>
      </c>
      <c r="J256" s="12" t="s">
        <v>5859</v>
      </c>
      <c r="K256" s="12" t="s">
        <v>5860</v>
      </c>
      <c r="L256" s="12">
        <v>8</v>
      </c>
      <c r="M256" s="12">
        <v>10</v>
      </c>
      <c r="N256" s="12">
        <v>8</v>
      </c>
      <c r="O256" s="12">
        <v>10</v>
      </c>
    </row>
    <row r="257" spans="1:16" x14ac:dyDescent="0.2">
      <c r="A257" s="12" t="str">
        <f>INDEX('рабочие дни  %ФОТ'!$F$3:$F$67,MATCH('загрузка табеля'!$H257,'рабочие дни  %ФОТ'!$H$3:$H$67,0),1)</f>
        <v>ХХХ YYY-4</v>
      </c>
      <c r="B257" s="21">
        <f t="shared" si="9"/>
        <v>1613.3333333333333</v>
      </c>
      <c r="C257" s="22">
        <f t="shared" si="10"/>
        <v>4</v>
      </c>
      <c r="D257" s="23">
        <f t="shared" si="11"/>
        <v>37.5</v>
      </c>
      <c r="E257" s="21">
        <f>SUMIFS(тарифы!G:G,тарифы!B:B,J257)</f>
        <v>8470</v>
      </c>
      <c r="F257" s="21"/>
      <c r="G257" s="12" t="str">
        <f>IFERROR(INDEX(Таблица1[#All],MATCH('загрузка табеля'!J257,тарифы!B:B,0),4),"")</f>
        <v>заместитель управляющего магазином 3 категории ((В-4)сектор стеллажной зоны)</v>
      </c>
      <c r="H257" s="12" t="s">
        <v>17193</v>
      </c>
      <c r="I257" s="12" t="s">
        <v>15606</v>
      </c>
      <c r="J257" s="12" t="s">
        <v>5863</v>
      </c>
      <c r="K257" s="12" t="s">
        <v>5864</v>
      </c>
      <c r="L257" s="12">
        <v>8.5</v>
      </c>
      <c r="M257" s="12">
        <v>10.5</v>
      </c>
      <c r="N257" s="12">
        <v>8.5</v>
      </c>
      <c r="O257" s="12">
        <v>10</v>
      </c>
    </row>
    <row r="258" spans="1:16" x14ac:dyDescent="0.2">
      <c r="A258" s="12" t="str">
        <f>INDEX('рабочие дни  %ФОТ'!$F$3:$F$67,MATCH('загрузка табеля'!$H258,'рабочие дни  %ФОТ'!$H$3:$H$67,0),1)</f>
        <v>ХХХ YYY-4</v>
      </c>
      <c r="B258" s="21">
        <f t="shared" si="9"/>
        <v>770</v>
      </c>
      <c r="C258" s="22">
        <f t="shared" si="10"/>
        <v>3</v>
      </c>
      <c r="D258" s="23">
        <f t="shared" si="11"/>
        <v>19</v>
      </c>
      <c r="E258" s="21">
        <f>SUMIFS(тарифы!G:G,тарифы!B:B,J258)</f>
        <v>5390</v>
      </c>
      <c r="F258" s="21"/>
      <c r="G258" s="12" t="str">
        <f>IFERROR(INDEX(Таблица1[#All],MATCH('загрузка табеля'!J258,тарифы!B:B,0),4),"")</f>
        <v>старший оператор по вводу данных 2 категории ((В-4) склад)</v>
      </c>
      <c r="H258" s="12" t="s">
        <v>17193</v>
      </c>
      <c r="I258" s="12" t="s">
        <v>15607</v>
      </c>
      <c r="J258" s="12" t="s">
        <v>5872</v>
      </c>
      <c r="K258" s="12" t="s">
        <v>5873</v>
      </c>
      <c r="L258" s="12">
        <v>7</v>
      </c>
      <c r="M258" s="12">
        <v>6</v>
      </c>
      <c r="N258" s="12">
        <v>6</v>
      </c>
      <c r="O258" s="12">
        <v>0</v>
      </c>
    </row>
    <row r="259" spans="1:16" x14ac:dyDescent="0.2">
      <c r="A259" s="12" t="str">
        <f>INDEX('рабочие дни  %ФОТ'!$F$3:$F$67,MATCH('загрузка табеля'!$H259,'рабочие дни  %ФОТ'!$H$3:$H$67,0),1)</f>
        <v>ХХХ YYY-4</v>
      </c>
      <c r="B259" s="21">
        <f t="shared" si="9"/>
        <v>889.07499999999993</v>
      </c>
      <c r="C259" s="22">
        <f t="shared" si="10"/>
        <v>3</v>
      </c>
      <c r="D259" s="23">
        <f t="shared" si="11"/>
        <v>30.5</v>
      </c>
      <c r="E259" s="21">
        <f>SUMIFS(тарифы!G:G,тарифы!B:B,J259)</f>
        <v>29.15</v>
      </c>
      <c r="F259" s="21"/>
      <c r="G259" s="12" t="str">
        <f>IFERROR(INDEX(Таблица1[#All],MATCH('загрузка табеля'!J259,тарифы!B:B,0),4),"")</f>
        <v>грузчик 2 категории ((В-4) склад)</v>
      </c>
      <c r="H259" s="12" t="s">
        <v>17193</v>
      </c>
      <c r="I259" s="12" t="s">
        <v>15607</v>
      </c>
      <c r="J259" s="12" t="s">
        <v>5880</v>
      </c>
      <c r="K259" s="12" t="s">
        <v>5881</v>
      </c>
      <c r="L259" s="12">
        <v>10.5</v>
      </c>
      <c r="M259" s="12">
        <v>10</v>
      </c>
      <c r="N259" s="12">
        <v>10</v>
      </c>
      <c r="O259" s="12">
        <v>0</v>
      </c>
    </row>
    <row r="260" spans="1:16" x14ac:dyDescent="0.2">
      <c r="A260" s="12" t="str">
        <f>INDEX('рабочие дни  %ФОТ'!$F$3:$F$67,MATCH('загрузка табеля'!$H260,'рабочие дни  %ФОТ'!$H$3:$H$67,0),1)</f>
        <v>ХХХ YYY-4</v>
      </c>
      <c r="B260" s="21">
        <f t="shared" si="9"/>
        <v>579.24</v>
      </c>
      <c r="C260" s="22">
        <f t="shared" si="10"/>
        <v>2</v>
      </c>
      <c r="D260" s="23">
        <f t="shared" si="11"/>
        <v>18</v>
      </c>
      <c r="E260" s="21">
        <f>SUMIFS(тарифы!G:G,тарифы!B:B,J260)</f>
        <v>32.18</v>
      </c>
      <c r="F260" s="21"/>
      <c r="G260" s="12" t="str">
        <f>IFERROR(INDEX(Таблица1[#All],MATCH('загрузка табеля'!J260,тарифы!B:B,0),4),"")</f>
        <v>кладовщик по приему товара 2 категории ((В-4) склад)</v>
      </c>
      <c r="H260" s="12" t="s">
        <v>17193</v>
      </c>
      <c r="I260" s="12" t="s">
        <v>15607</v>
      </c>
      <c r="J260" s="12" t="s">
        <v>5866</v>
      </c>
      <c r="K260" s="12" t="s">
        <v>5867</v>
      </c>
      <c r="L260" s="12">
        <v>9</v>
      </c>
      <c r="M260" s="12">
        <v>9</v>
      </c>
    </row>
    <row r="261" spans="1:16" x14ac:dyDescent="0.2">
      <c r="A261" s="12" t="str">
        <f>INDEX('рабочие дни  %ФОТ'!$F$3:$F$67,MATCH('загрузка табеля'!$H261,'рабочие дни  %ФОТ'!$H$3:$H$67,0),1)</f>
        <v>ХХХ YYY-4</v>
      </c>
      <c r="B261" s="21">
        <f t="shared" si="9"/>
        <v>1466.6666666666667</v>
      </c>
      <c r="C261" s="22">
        <f t="shared" si="10"/>
        <v>4</v>
      </c>
      <c r="D261" s="23">
        <f t="shared" si="11"/>
        <v>38.5</v>
      </c>
      <c r="E261" s="21">
        <f>SUMIFS(тарифы!G:G,тарифы!B:B,J261)</f>
        <v>7700</v>
      </c>
      <c r="F261" s="21"/>
      <c r="G261" s="12" t="str">
        <f>IFERROR(INDEX(Таблица1[#All],MATCH('загрузка табеля'!J261,тарифы!B:B,0),4),"")</f>
        <v>заведующий складом 2 категории ((В-4) склад)</v>
      </c>
      <c r="H261" s="12" t="s">
        <v>17193</v>
      </c>
      <c r="I261" s="12" t="s">
        <v>15607</v>
      </c>
      <c r="J261" s="12" t="s">
        <v>5877</v>
      </c>
      <c r="K261" s="12" t="s">
        <v>5878</v>
      </c>
      <c r="L261" s="12">
        <v>10</v>
      </c>
      <c r="M261" s="12">
        <v>9</v>
      </c>
      <c r="N261" s="12">
        <v>10</v>
      </c>
      <c r="O261" s="12">
        <v>9.5</v>
      </c>
    </row>
    <row r="262" spans="1:16" x14ac:dyDescent="0.2">
      <c r="A262" s="12" t="str">
        <f>INDEX('рабочие дни  %ФОТ'!$F$3:$F$67,MATCH('загрузка табеля'!$H262,'рабочие дни  %ФОТ'!$H$3:$H$67,0),1)</f>
        <v>ХХХ YYY-4</v>
      </c>
      <c r="B262" s="21">
        <f t="shared" ref="B262:B325" si="12">IF(AND(F262&lt;50,F262&gt;0),F262*D262,IF(F262&gt;50,F262/$C$1*C262,IF(AND(E262&lt;50,E262&gt;0),E262*D262,E262/$C$1*C262)))</f>
        <v>997.58</v>
      </c>
      <c r="C262" s="22">
        <f t="shared" si="10"/>
        <v>3</v>
      </c>
      <c r="D262" s="23">
        <f t="shared" si="11"/>
        <v>31</v>
      </c>
      <c r="E262" s="21">
        <f>SUMIFS(тарифы!G:G,тарифы!B:B,J262)</f>
        <v>32.18</v>
      </c>
      <c r="F262" s="21"/>
      <c r="G262" s="12" t="str">
        <f>IFERROR(INDEX(Таблица1[#All],MATCH('загрузка табеля'!J262,тарифы!B:B,0),4),"")</f>
        <v>кладовщик по приему товара 2 категории ((В-4) склад)</v>
      </c>
      <c r="H262" s="12" t="s">
        <v>17193</v>
      </c>
      <c r="I262" s="12" t="s">
        <v>15607</v>
      </c>
      <c r="J262" s="12" t="s">
        <v>5884</v>
      </c>
      <c r="K262" s="12" t="s">
        <v>5885</v>
      </c>
      <c r="L262" s="12">
        <v>10.5</v>
      </c>
      <c r="M262" s="12">
        <v>10.5</v>
      </c>
      <c r="N262" s="12">
        <v>10</v>
      </c>
    </row>
    <row r="263" spans="1:16" x14ac:dyDescent="0.2">
      <c r="A263" s="12" t="str">
        <f>INDEX('рабочие дни  %ФОТ'!$F$3:$F$67,MATCH('загрузка табеля'!$H263,'рабочие дни  %ФОТ'!$H$3:$H$67,0),1)</f>
        <v>ХХХ YYY-4</v>
      </c>
      <c r="B263" s="21">
        <f t="shared" si="12"/>
        <v>702.25</v>
      </c>
      <c r="C263" s="22">
        <f t="shared" ref="C263:C326" si="13">COUNTIF(L263:AP263,"&gt;0")</f>
        <v>3</v>
      </c>
      <c r="D263" s="23">
        <f t="shared" ref="D263:D326" si="14">IF(SUM(L263:AP263)&gt;0,SUM(L263:AP263),"")</f>
        <v>26.5</v>
      </c>
      <c r="E263" s="21">
        <f>SUMIFS(тарифы!G:G,тарифы!B:B,J263)</f>
        <v>26.5</v>
      </c>
      <c r="F263" s="21"/>
      <c r="G263" s="12" t="str">
        <f>IFERROR(INDEX(Таблица1[#All],MATCH('загрузка табеля'!J263,тарифы!B:B,0),4),"")</f>
        <v>грузчик 3 категории ((В-4) склад)</v>
      </c>
      <c r="H263" s="12" t="s">
        <v>17193</v>
      </c>
      <c r="I263" s="12" t="s">
        <v>15607</v>
      </c>
      <c r="J263" s="12" t="s">
        <v>5869</v>
      </c>
      <c r="K263" s="12" t="s">
        <v>5870</v>
      </c>
      <c r="L263" s="12">
        <v>8</v>
      </c>
      <c r="M263" s="12">
        <v>8.5</v>
      </c>
      <c r="N263" s="12">
        <v>10</v>
      </c>
    </row>
    <row r="264" spans="1:16" x14ac:dyDescent="0.2">
      <c r="A264" s="12" t="str">
        <f>INDEX('рабочие дни  %ФОТ'!$F$3:$F$67,MATCH('загрузка табеля'!$H264,'рабочие дни  %ФОТ'!$H$3:$H$67,0),1)</f>
        <v>ХХХ YYY-4</v>
      </c>
      <c r="B264" s="21">
        <f t="shared" si="12"/>
        <v>742</v>
      </c>
      <c r="C264" s="22">
        <f t="shared" si="13"/>
        <v>3</v>
      </c>
      <c r="D264" s="23">
        <f t="shared" si="14"/>
        <v>28</v>
      </c>
      <c r="E264" s="21">
        <f>SUMIFS(тарифы!G:G,тарифы!B:B,J264)</f>
        <v>26.5</v>
      </c>
      <c r="F264" s="21"/>
      <c r="G264" s="12" t="str">
        <f>IFERROR(INDEX(Таблица1[#All],MATCH('загрузка табеля'!J264,тарифы!B:B,0),4),"")</f>
        <v>грузчик 3 категории ((В-4) склад)</v>
      </c>
      <c r="H264" s="12" t="s">
        <v>17193</v>
      </c>
      <c r="I264" s="12" t="s">
        <v>15607</v>
      </c>
      <c r="J264" s="12" t="s">
        <v>5888</v>
      </c>
      <c r="K264" s="12" t="s">
        <v>5889</v>
      </c>
      <c r="L264" s="12">
        <v>9.5</v>
      </c>
      <c r="M264" s="12">
        <v>9.5</v>
      </c>
      <c r="N264" s="12">
        <v>9</v>
      </c>
      <c r="O264" s="12">
        <v>0</v>
      </c>
    </row>
    <row r="265" spans="1:16" x14ac:dyDescent="0.2">
      <c r="A265" s="12" t="str">
        <f>INDEX('рабочие дни  %ФОТ'!$F$3:$F$67,MATCH('загрузка табеля'!$H265,'рабочие дни  %ФОТ'!$H$3:$H$67,0),1)</f>
        <v>ХХХ YYY-4</v>
      </c>
      <c r="B265" s="21">
        <f t="shared" si="12"/>
        <v>1151.425</v>
      </c>
      <c r="C265" s="22">
        <f t="shared" si="13"/>
        <v>4</v>
      </c>
      <c r="D265" s="23">
        <f t="shared" si="14"/>
        <v>39.5</v>
      </c>
      <c r="E265" s="21">
        <f>SUMIFS(тарифы!G:G,тарифы!B:B,J265)</f>
        <v>29.15</v>
      </c>
      <c r="F265" s="21"/>
      <c r="G265" s="12" t="str">
        <f>IFERROR(INDEX(Таблица1[#All],MATCH('загрузка табеля'!J265,тарифы!B:B,0),4),"")</f>
        <v>грузчик 2 категории ((В-4) склад)</v>
      </c>
      <c r="H265" s="12" t="s">
        <v>17193</v>
      </c>
      <c r="I265" s="12" t="s">
        <v>15607</v>
      </c>
      <c r="J265" s="12" t="s">
        <v>5886</v>
      </c>
      <c r="K265" s="12" t="s">
        <v>5887</v>
      </c>
      <c r="L265" s="12">
        <v>10.5</v>
      </c>
      <c r="M265" s="12">
        <v>10</v>
      </c>
      <c r="N265" s="12">
        <v>9</v>
      </c>
      <c r="O265" s="12">
        <v>10</v>
      </c>
    </row>
    <row r="266" spans="1:16" x14ac:dyDescent="0.2">
      <c r="A266" s="12" t="str">
        <f>INDEX('рабочие дни  %ФОТ'!$F$3:$F$67,MATCH('загрузка табеля'!$H266,'рабочие дни  %ФОТ'!$H$3:$H$67,0),1)</f>
        <v>ХХХ YYY-4</v>
      </c>
      <c r="B266" s="21">
        <f t="shared" si="12"/>
        <v>1219</v>
      </c>
      <c r="C266" s="22">
        <f t="shared" si="13"/>
        <v>5</v>
      </c>
      <c r="D266" s="23">
        <f t="shared" si="14"/>
        <v>46</v>
      </c>
      <c r="E266" s="21">
        <f>SUMIFS(тарифы!G:G,тарифы!B:B,J266)</f>
        <v>26.5</v>
      </c>
      <c r="F266" s="21"/>
      <c r="G266" s="12" t="str">
        <f>IFERROR(INDEX(Таблица1[#All],MATCH('загрузка табеля'!J266,тарифы!B:B,0),4),"")</f>
        <v>грузчик 3 категории ((В-4) склад)</v>
      </c>
      <c r="H266" s="12" t="s">
        <v>17193</v>
      </c>
      <c r="I266" s="12" t="s">
        <v>15607</v>
      </c>
      <c r="J266" s="12" t="s">
        <v>12884</v>
      </c>
      <c r="K266" s="12" t="s">
        <v>12883</v>
      </c>
      <c r="L266" s="12">
        <v>9</v>
      </c>
      <c r="M266" s="12">
        <v>9.5</v>
      </c>
      <c r="N266" s="12">
        <v>9</v>
      </c>
      <c r="O266" s="12">
        <v>9</v>
      </c>
      <c r="P266" s="12">
        <v>9.5</v>
      </c>
    </row>
    <row r="267" spans="1:16" x14ac:dyDescent="0.2">
      <c r="A267" s="12" t="str">
        <f>INDEX('рабочие дни  %ФОТ'!$F$3:$F$67,MATCH('загрузка табеля'!$H267,'рабочие дни  %ФОТ'!$H$3:$H$67,0),1)</f>
        <v>ХХХ YYY-4</v>
      </c>
      <c r="B267" s="21">
        <f t="shared" si="12"/>
        <v>1166</v>
      </c>
      <c r="C267" s="22">
        <f t="shared" si="13"/>
        <v>5</v>
      </c>
      <c r="D267" s="23">
        <f t="shared" si="14"/>
        <v>44</v>
      </c>
      <c r="E267" s="21">
        <f>SUMIFS(тарифы!G:G,тарифы!B:B,J267)</f>
        <v>26.5</v>
      </c>
      <c r="F267" s="21"/>
      <c r="G267" s="12" t="str">
        <f>IFERROR(INDEX(Таблица1[#All],MATCH('загрузка табеля'!J267,тарифы!B:B,0),4),"")</f>
        <v>грузчик 3 категории ((В-4) склад)</v>
      </c>
      <c r="H267" s="12" t="s">
        <v>17193</v>
      </c>
      <c r="I267" s="12" t="s">
        <v>15607</v>
      </c>
      <c r="J267" s="12" t="s">
        <v>12886</v>
      </c>
      <c r="K267" s="12" t="s">
        <v>12885</v>
      </c>
      <c r="L267" s="12">
        <v>9</v>
      </c>
      <c r="M267" s="12">
        <v>9</v>
      </c>
      <c r="N267" s="12">
        <v>8.5</v>
      </c>
      <c r="O267" s="12">
        <v>9</v>
      </c>
      <c r="P267" s="12">
        <v>8.5</v>
      </c>
    </row>
    <row r="268" spans="1:16" x14ac:dyDescent="0.2">
      <c r="A268" s="12" t="str">
        <f>INDEX('рабочие дни  %ФОТ'!$F$3:$F$67,MATCH('загрузка табеля'!$H268,'рабочие дни  %ФОТ'!$H$3:$H$67,0),1)</f>
        <v>ХХХ YYY-4</v>
      </c>
      <c r="B268" s="21">
        <f t="shared" si="12"/>
        <v>2950.2857142857142</v>
      </c>
      <c r="C268" s="22">
        <f t="shared" si="13"/>
        <v>4</v>
      </c>
      <c r="D268" s="23">
        <f t="shared" si="14"/>
        <v>41.5</v>
      </c>
      <c r="E268" s="21">
        <f>SUMIFS(тарифы!G:G,тарифы!B:B,J268)</f>
        <v>15489</v>
      </c>
      <c r="F268" s="21"/>
      <c r="G268" s="12" t="str">
        <f>IFERROR(INDEX(Таблица1[#All],MATCH('загрузка табеля'!J268,тарифы!B:B,0),4),"")</f>
        <v>управляющий магазином 1 категории ((В-4) управление)</v>
      </c>
      <c r="H268" s="12" t="s">
        <v>17193</v>
      </c>
      <c r="I268" s="12" t="s">
        <v>15608</v>
      </c>
      <c r="J268" s="12" t="s">
        <v>5891</v>
      </c>
      <c r="K268" s="12" t="s">
        <v>5892</v>
      </c>
      <c r="L268" s="12">
        <v>11</v>
      </c>
      <c r="M268" s="12">
        <v>10.5</v>
      </c>
      <c r="N268" s="12">
        <v>10</v>
      </c>
      <c r="O268" s="12">
        <v>10</v>
      </c>
    </row>
    <row r="269" spans="1:16" x14ac:dyDescent="0.2">
      <c r="A269" s="12" t="str">
        <f>INDEX('рабочие дни  %ФОТ'!$F$3:$F$67,MATCH('загрузка табеля'!$H269,'рабочие дни  %ФОТ'!$H$3:$H$67,0),1)</f>
        <v>ХХХ YYY-4</v>
      </c>
      <c r="B269" s="21">
        <f t="shared" si="12"/>
        <v>1104.7619047619048</v>
      </c>
      <c r="C269" s="22">
        <f t="shared" si="13"/>
        <v>4</v>
      </c>
      <c r="D269" s="23">
        <f t="shared" si="14"/>
        <v>37.5</v>
      </c>
      <c r="E269" s="21">
        <f>SUMIFS(тарифы!G:G,тарифы!B:B,J269)</f>
        <v>5800</v>
      </c>
      <c r="F269" s="21"/>
      <c r="G269" s="12" t="str">
        <f>IFERROR(INDEX(Таблица1[#All],MATCH('загрузка табеля'!J269,тарифы!B:B,0),4),"")</f>
        <v>главный инженер ((В-4) управление)</v>
      </c>
      <c r="H269" s="12" t="s">
        <v>17193</v>
      </c>
      <c r="I269" s="12" t="s">
        <v>15608</v>
      </c>
      <c r="J269" s="12" t="s">
        <v>5896</v>
      </c>
      <c r="K269" s="12" t="s">
        <v>5897</v>
      </c>
      <c r="L269" s="12">
        <v>9</v>
      </c>
      <c r="M269" s="12">
        <v>9</v>
      </c>
      <c r="N269" s="12">
        <v>10.5</v>
      </c>
      <c r="O269" s="12">
        <v>9</v>
      </c>
    </row>
    <row r="270" spans="1:16" x14ac:dyDescent="0.2">
      <c r="A270" s="12" t="str">
        <f>INDEX('рабочие дни  %ФОТ'!$F$3:$F$67,MATCH('загрузка табеля'!$H270,'рабочие дни  %ФОТ'!$H$3:$H$67,0),1)</f>
        <v>ХХХ YYY-4</v>
      </c>
      <c r="B270" s="21">
        <f t="shared" si="12"/>
        <v>921.90476190476193</v>
      </c>
      <c r="C270" s="22">
        <f t="shared" si="13"/>
        <v>4</v>
      </c>
      <c r="D270" s="23">
        <f t="shared" si="14"/>
        <v>32</v>
      </c>
      <c r="E270" s="21">
        <f>SUMIFS(тарифы!G:G,тарифы!B:B,J270)</f>
        <v>4840</v>
      </c>
      <c r="F270" s="21"/>
      <c r="G270" s="12" t="str">
        <f>IFERROR(INDEX(Таблица1[#All],MATCH('загрузка табеля'!J270,тарифы!B:B,0),4),"")</f>
        <v>инспектор по инвентаризации 2 категории ((В-4) управление)</v>
      </c>
      <c r="H270" s="12" t="s">
        <v>17193</v>
      </c>
      <c r="I270" s="12" t="s">
        <v>15608</v>
      </c>
      <c r="J270" s="12" t="s">
        <v>5893</v>
      </c>
      <c r="K270" s="12" t="s">
        <v>5894</v>
      </c>
      <c r="L270" s="12">
        <v>8</v>
      </c>
      <c r="M270" s="12">
        <v>8</v>
      </c>
      <c r="N270" s="12">
        <v>8</v>
      </c>
      <c r="O270" s="12">
        <v>8</v>
      </c>
    </row>
    <row r="271" spans="1:16" x14ac:dyDescent="0.2">
      <c r="A271" s="12" t="str">
        <f>INDEX('рабочие дни  %ФОТ'!$F$3:$F$67,MATCH('загрузка табеля'!$H271,'рабочие дни  %ФОТ'!$H$3:$H$67,0),1)</f>
        <v>ХХХ YYY-4</v>
      </c>
      <c r="B271" s="21">
        <f t="shared" si="12"/>
        <v>1547.6190476190477</v>
      </c>
      <c r="C271" s="22">
        <f t="shared" si="13"/>
        <v>5</v>
      </c>
      <c r="D271" s="23">
        <f t="shared" si="14"/>
        <v>37</v>
      </c>
      <c r="E271" s="21">
        <f>SUMIFS(тарифы!G:G,тарифы!B:B,J271)</f>
        <v>6500</v>
      </c>
      <c r="F271" s="21"/>
      <c r="G271" s="12" t="str">
        <f>IFERROR(INDEX(Таблица1[#All],MATCH('загрузка табеля'!J271,тарифы!B:B,0),4),"")</f>
        <v>менеджер по персоналу_стажер ((В-4) управление)</v>
      </c>
      <c r="H271" s="12" t="s">
        <v>17193</v>
      </c>
      <c r="I271" s="12" t="s">
        <v>15608</v>
      </c>
      <c r="J271" s="12" t="s">
        <v>11376</v>
      </c>
      <c r="K271" s="12" t="s">
        <v>11375</v>
      </c>
      <c r="L271" s="12">
        <v>9</v>
      </c>
      <c r="M271" s="12">
        <v>9</v>
      </c>
      <c r="N271" s="12">
        <v>1</v>
      </c>
      <c r="O271" s="12">
        <v>9</v>
      </c>
      <c r="P271" s="12">
        <v>9</v>
      </c>
    </row>
    <row r="272" spans="1:16" x14ac:dyDescent="0.2">
      <c r="A272" s="12" t="str">
        <f>INDEX('рабочие дни  %ФОТ'!$F$3:$F$67,MATCH('загрузка табеля'!$H272,'рабочие дни  %ФОТ'!$H$3:$H$67,0),1)</f>
        <v>ХХХ YYY-4</v>
      </c>
      <c r="B272" s="21">
        <f t="shared" si="12"/>
        <v>1265.6300000000001</v>
      </c>
      <c r="C272" s="22">
        <f t="shared" si="13"/>
        <v>3</v>
      </c>
      <c r="D272" s="23">
        <f t="shared" si="14"/>
        <v>33.5</v>
      </c>
      <c r="E272" s="21">
        <f>SUMIFS(тарифы!G:G,тарифы!B:B,J272)</f>
        <v>37.78</v>
      </c>
      <c r="F272" s="21"/>
      <c r="G272" s="12" t="str">
        <f>IFERROR(INDEX(Таблица1[#All],MATCH('загрузка табеля'!J272,тарифы!B:B,0),4),"")</f>
        <v>пекарь 6 разряда* ((В-4) цех по вып. х/б изделий)</v>
      </c>
      <c r="H272" s="12" t="s">
        <v>17193</v>
      </c>
      <c r="I272" s="12" t="s">
        <v>15609</v>
      </c>
      <c r="J272" s="12" t="s">
        <v>5900</v>
      </c>
      <c r="K272" s="12" t="s">
        <v>5901</v>
      </c>
      <c r="L272" s="12">
        <v>11.5</v>
      </c>
      <c r="M272" s="12">
        <v>10.5</v>
      </c>
      <c r="N272" s="12">
        <v>11.5</v>
      </c>
    </row>
    <row r="273" spans="1:16" x14ac:dyDescent="0.2">
      <c r="A273" s="12" t="str">
        <f>INDEX('рабочие дни  %ФОТ'!$F$3:$F$67,MATCH('загрузка табеля'!$H273,'рабочие дни  %ФОТ'!$H$3:$H$67,0),1)</f>
        <v>ХХХ YYY-4</v>
      </c>
      <c r="B273" s="21">
        <f t="shared" si="12"/>
        <v>868.94</v>
      </c>
      <c r="C273" s="22">
        <f t="shared" si="13"/>
        <v>2</v>
      </c>
      <c r="D273" s="23">
        <f t="shared" si="14"/>
        <v>23</v>
      </c>
      <c r="E273" s="21">
        <f>SUMIFS(тарифы!G:G,тарифы!B:B,J273)</f>
        <v>37.78</v>
      </c>
      <c r="F273" s="21"/>
      <c r="G273" s="12" t="str">
        <f>IFERROR(INDEX(Таблица1[#All],MATCH('загрузка табеля'!J273,тарифы!B:B,0),4),"")</f>
        <v>пекарь 6 разряда* ((В-4) цех по вып. х/б изделий)</v>
      </c>
      <c r="H273" s="12" t="s">
        <v>17193</v>
      </c>
      <c r="I273" s="12" t="s">
        <v>15609</v>
      </c>
      <c r="J273" s="12" t="s">
        <v>5935</v>
      </c>
      <c r="K273" s="12" t="s">
        <v>5936</v>
      </c>
      <c r="L273" s="12">
        <v>11.5</v>
      </c>
      <c r="M273" s="12">
        <v>11.5</v>
      </c>
      <c r="N273" s="12">
        <v>0</v>
      </c>
    </row>
    <row r="274" spans="1:16" x14ac:dyDescent="0.2">
      <c r="A274" s="12" t="str">
        <f>INDEX('рабочие дни  %ФОТ'!$F$3:$F$67,MATCH('загрузка табеля'!$H274,'рабочие дни  %ФОТ'!$H$3:$H$67,0),1)</f>
        <v>ХХХ YYY-4</v>
      </c>
      <c r="B274" s="21">
        <f t="shared" si="12"/>
        <v>1197.8399999999999</v>
      </c>
      <c r="C274" s="22">
        <f t="shared" si="13"/>
        <v>3</v>
      </c>
      <c r="D274" s="23">
        <f t="shared" si="14"/>
        <v>34.5</v>
      </c>
      <c r="E274" s="21">
        <f>SUMIFS(тарифы!G:G,тарифы!B:B,J274)</f>
        <v>34.72</v>
      </c>
      <c r="F274" s="21"/>
      <c r="G274" s="12" t="str">
        <f>IFERROR(INDEX(Таблица1[#All],MATCH('загрузка табеля'!J274,тарифы!B:B,0),4),"")</f>
        <v>пекарь 5 разряда* ((В-4) цех по вып. х/б изделий)</v>
      </c>
      <c r="H274" s="12" t="s">
        <v>17193</v>
      </c>
      <c r="I274" s="12" t="s">
        <v>15609</v>
      </c>
      <c r="J274" s="12" t="s">
        <v>5944</v>
      </c>
      <c r="K274" s="12" t="s">
        <v>5945</v>
      </c>
      <c r="L274" s="12">
        <v>11.5</v>
      </c>
      <c r="M274" s="12">
        <v>11.5</v>
      </c>
      <c r="N274" s="12">
        <v>11.5</v>
      </c>
      <c r="O274" s="12">
        <v>0</v>
      </c>
    </row>
    <row r="275" spans="1:16" x14ac:dyDescent="0.2">
      <c r="A275" s="12" t="str">
        <f>INDEX('рабочие дни  %ФОТ'!$F$3:$F$67,MATCH('загрузка табеля'!$H275,'рабочие дни  %ФОТ'!$H$3:$H$67,0),1)</f>
        <v>ХХХ YYY-4</v>
      </c>
      <c r="B275" s="21">
        <f t="shared" si="12"/>
        <v>1865.7600000000002</v>
      </c>
      <c r="C275" s="22">
        <f t="shared" si="13"/>
        <v>4</v>
      </c>
      <c r="D275" s="23">
        <f t="shared" si="14"/>
        <v>46</v>
      </c>
      <c r="E275" s="21">
        <f>SUMIFS(тарифы!G:G,тарифы!B:B,J275)</f>
        <v>40.56</v>
      </c>
      <c r="F275" s="21"/>
      <c r="G275" s="12" t="str">
        <f>IFERROR(INDEX(Таблица1[#All],MATCH('загрузка табеля'!J275,тарифы!B:B,0),4),"")</f>
        <v>бригадир производственной бригады* ((В-4) цех по вып. х/б изделий)</v>
      </c>
      <c r="H275" s="12" t="s">
        <v>17193</v>
      </c>
      <c r="I275" s="12" t="s">
        <v>15609</v>
      </c>
      <c r="J275" s="12" t="s">
        <v>5932</v>
      </c>
      <c r="K275" s="12" t="s">
        <v>5933</v>
      </c>
      <c r="L275" s="12">
        <v>11.5</v>
      </c>
      <c r="M275" s="12">
        <v>11.5</v>
      </c>
      <c r="N275" s="12">
        <v>11.5</v>
      </c>
      <c r="O275" s="12">
        <v>11.5</v>
      </c>
    </row>
    <row r="276" spans="1:16" x14ac:dyDescent="0.2">
      <c r="A276" s="12" t="str">
        <f>INDEX('рабочие дни  %ФОТ'!$F$3:$F$67,MATCH('загрузка табеля'!$H276,'рабочие дни  %ФОТ'!$H$3:$H$67,0),1)</f>
        <v>ХХХ YYY-4</v>
      </c>
      <c r="B276" s="21">
        <f t="shared" si="12"/>
        <v>1267.28</v>
      </c>
      <c r="C276" s="22">
        <f t="shared" si="13"/>
        <v>3</v>
      </c>
      <c r="D276" s="23">
        <f t="shared" si="14"/>
        <v>36.5</v>
      </c>
      <c r="E276" s="21">
        <f>SUMIFS(тарифы!G:G,тарифы!B:B,J276)</f>
        <v>34.72</v>
      </c>
      <c r="F276" s="21"/>
      <c r="G276" s="12" t="str">
        <f>IFERROR(INDEX(Таблица1[#All],MATCH('загрузка табеля'!J276,тарифы!B:B,0),4),"")</f>
        <v>пекарь 5 разряда* ((В-4) цех по вып. х/б изделий)</v>
      </c>
      <c r="H276" s="12" t="s">
        <v>17193</v>
      </c>
      <c r="I276" s="12" t="s">
        <v>15609</v>
      </c>
      <c r="J276" s="12" t="s">
        <v>5904</v>
      </c>
      <c r="K276" s="12" t="s">
        <v>5905</v>
      </c>
      <c r="L276" s="12">
        <v>12</v>
      </c>
      <c r="M276" s="12">
        <v>12</v>
      </c>
      <c r="N276" s="12">
        <v>12.5</v>
      </c>
      <c r="O276" s="12">
        <v>0</v>
      </c>
    </row>
    <row r="277" spans="1:16" x14ac:dyDescent="0.2">
      <c r="A277" s="12" t="str">
        <f>INDEX('рабочие дни  %ФОТ'!$F$3:$F$67,MATCH('загрузка табеля'!$H277,'рабочие дни  %ФОТ'!$H$3:$H$67,0),1)</f>
        <v>ХХХ YYY-4</v>
      </c>
      <c r="B277" s="21">
        <f t="shared" si="12"/>
        <v>1428.5714285714287</v>
      </c>
      <c r="C277" s="22">
        <f t="shared" si="13"/>
        <v>4</v>
      </c>
      <c r="D277" s="23">
        <f t="shared" si="14"/>
        <v>34</v>
      </c>
      <c r="E277" s="21">
        <f>SUMIFS(тарифы!G:G,тарифы!B:B,J277)</f>
        <v>7500</v>
      </c>
      <c r="F277" s="21"/>
      <c r="G277" s="12" t="str">
        <f>IFERROR(INDEX(Таблица1[#All],MATCH('загрузка табеля'!J277,тарифы!B:B,0),4),"")</f>
        <v>заместитель управляющего магазином по производству 5 категории ((В-4) цех выпечке хлебобулочных изде</v>
      </c>
      <c r="H277" s="12" t="s">
        <v>17193</v>
      </c>
      <c r="I277" s="12" t="s">
        <v>15609</v>
      </c>
      <c r="J277" s="12" t="s">
        <v>5947</v>
      </c>
      <c r="K277" s="12" t="s">
        <v>5948</v>
      </c>
      <c r="L277" s="12">
        <v>8</v>
      </c>
      <c r="M277" s="12">
        <v>8.5</v>
      </c>
      <c r="N277" s="12">
        <v>9</v>
      </c>
      <c r="O277" s="12">
        <v>8.5</v>
      </c>
    </row>
    <row r="278" spans="1:16" x14ac:dyDescent="0.2">
      <c r="A278" s="12" t="str">
        <f>INDEX('рабочие дни  %ФОТ'!$F$3:$F$67,MATCH('загрузка табеля'!$H278,'рабочие дни  %ФОТ'!$H$3:$H$67,0),1)</f>
        <v>ХХХ YYY-4</v>
      </c>
      <c r="B278" s="21">
        <f t="shared" si="12"/>
        <v>1197.8399999999999</v>
      </c>
      <c r="C278" s="22">
        <f t="shared" si="13"/>
        <v>3</v>
      </c>
      <c r="D278" s="23">
        <f t="shared" si="14"/>
        <v>34.5</v>
      </c>
      <c r="E278" s="21">
        <f>SUMIFS(тарифы!G:G,тарифы!B:B,J278)</f>
        <v>34.72</v>
      </c>
      <c r="F278" s="21"/>
      <c r="G278" s="12" t="str">
        <f>IFERROR(INDEX(Таблица1[#All],MATCH('загрузка табеля'!J278,тарифы!B:B,0),4),"")</f>
        <v>пекарь 5 разряда* ((В-4) цех по вып. х/б изделий)</v>
      </c>
      <c r="H278" s="12" t="s">
        <v>17193</v>
      </c>
      <c r="I278" s="12" t="s">
        <v>15609</v>
      </c>
      <c r="J278" s="12" t="s">
        <v>5939</v>
      </c>
      <c r="K278" s="12" t="s">
        <v>5940</v>
      </c>
      <c r="L278" s="12">
        <v>11.5</v>
      </c>
      <c r="M278" s="12">
        <v>11.5</v>
      </c>
      <c r="N278" s="12">
        <v>11.5</v>
      </c>
    </row>
    <row r="279" spans="1:16" x14ac:dyDescent="0.2">
      <c r="A279" s="12" t="str">
        <f>INDEX('рабочие дни  %ФОТ'!$F$3:$F$67,MATCH('загрузка табеля'!$H279,'рабочие дни  %ФОТ'!$H$3:$H$67,0),1)</f>
        <v>ХХХ YYY-4</v>
      </c>
      <c r="B279" s="21">
        <f t="shared" si="12"/>
        <v>741.06</v>
      </c>
      <c r="C279" s="22">
        <f t="shared" si="13"/>
        <v>2</v>
      </c>
      <c r="D279" s="23">
        <f t="shared" si="14"/>
        <v>23</v>
      </c>
      <c r="E279" s="21">
        <f>SUMIFS(тарифы!G:G,тарифы!B:B,J279)</f>
        <v>32.22</v>
      </c>
      <c r="F279" s="21"/>
      <c r="G279" s="12" t="str">
        <f>IFERROR(INDEX(Таблица1[#All],MATCH('загрузка табеля'!J279,тарифы!B:B,0),4),"")</f>
        <v>пекарь 4 разряда* ((В-4) цех по вып. х/б изделий)</v>
      </c>
      <c r="H279" s="12" t="s">
        <v>17193</v>
      </c>
      <c r="I279" s="12" t="s">
        <v>15609</v>
      </c>
      <c r="J279" s="12" t="s">
        <v>5920</v>
      </c>
      <c r="K279" s="12" t="s">
        <v>5921</v>
      </c>
      <c r="L279" s="12">
        <v>11.5</v>
      </c>
      <c r="M279" s="12">
        <v>11.5</v>
      </c>
      <c r="N279" s="12">
        <v>0</v>
      </c>
    </row>
    <row r="280" spans="1:16" x14ac:dyDescent="0.2">
      <c r="A280" s="12" t="str">
        <f>INDEX('рабочие дни  %ФОТ'!$F$3:$F$67,MATCH('загрузка табеля'!$H280,'рабочие дни  %ФОТ'!$H$3:$H$67,0),1)</f>
        <v>ХХХ YYY-4</v>
      </c>
      <c r="B280" s="21">
        <f t="shared" si="12"/>
        <v>399.28</v>
      </c>
      <c r="C280" s="22">
        <f t="shared" si="13"/>
        <v>1</v>
      </c>
      <c r="D280" s="23">
        <f t="shared" si="14"/>
        <v>11.5</v>
      </c>
      <c r="E280" s="21">
        <f>SUMIFS(тарифы!G:G,тарифы!B:B,J280)</f>
        <v>34.72</v>
      </c>
      <c r="F280" s="21"/>
      <c r="G280" s="12" t="str">
        <f>IFERROR(INDEX(Таблица1[#All],MATCH('загрузка табеля'!J280,тарифы!B:B,0),4),"")</f>
        <v>пекарь 5 разряда* ((В-4) цех по вып. х/б изделий)</v>
      </c>
      <c r="H280" s="12" t="s">
        <v>17193</v>
      </c>
      <c r="I280" s="12" t="s">
        <v>15609</v>
      </c>
      <c r="J280" s="12" t="s">
        <v>5950</v>
      </c>
      <c r="K280" s="12" t="s">
        <v>5951</v>
      </c>
      <c r="L280" s="12">
        <v>11.5</v>
      </c>
      <c r="M280" s="12">
        <v>0</v>
      </c>
    </row>
    <row r="281" spans="1:16" x14ac:dyDescent="0.2">
      <c r="A281" s="12" t="str">
        <f>INDEX('рабочие дни  %ФОТ'!$F$3:$F$67,MATCH('загрузка табеля'!$H281,'рабочие дни  %ФОТ'!$H$3:$H$67,0),1)</f>
        <v>ХХХ YYY-4</v>
      </c>
      <c r="B281" s="21">
        <f t="shared" si="12"/>
        <v>1197.8399999999999</v>
      </c>
      <c r="C281" s="22">
        <f t="shared" si="13"/>
        <v>3</v>
      </c>
      <c r="D281" s="23">
        <f t="shared" si="14"/>
        <v>34.5</v>
      </c>
      <c r="E281" s="21">
        <f>SUMIFS(тарифы!G:G,тарифы!B:B,J281)</f>
        <v>34.72</v>
      </c>
      <c r="F281" s="21"/>
      <c r="G281" s="12" t="str">
        <f>IFERROR(INDEX(Таблица1[#All],MATCH('загрузка табеля'!J281,тарифы!B:B,0),4),"")</f>
        <v>пекарь 5 разряда* ((В-4) цех по вып. х/б изделий)</v>
      </c>
      <c r="H281" s="12" t="s">
        <v>17193</v>
      </c>
      <c r="I281" s="12" t="s">
        <v>15609</v>
      </c>
      <c r="J281" s="12" t="s">
        <v>5908</v>
      </c>
      <c r="K281" s="12" t="s">
        <v>5909</v>
      </c>
      <c r="L281" s="12">
        <v>11.5</v>
      </c>
      <c r="M281" s="12">
        <v>11.5</v>
      </c>
      <c r="N281" s="12">
        <v>11.5</v>
      </c>
    </row>
    <row r="282" spans="1:16" x14ac:dyDescent="0.2">
      <c r="A282" s="12" t="str">
        <f>INDEX('рабочие дни  %ФОТ'!$F$3:$F$67,MATCH('загрузка табеля'!$H282,'рабочие дни  %ФОТ'!$H$3:$H$67,0),1)</f>
        <v>ХХХ YYY-4</v>
      </c>
      <c r="B282" s="21">
        <f t="shared" si="12"/>
        <v>1433.79</v>
      </c>
      <c r="C282" s="22">
        <f t="shared" si="13"/>
        <v>4</v>
      </c>
      <c r="D282" s="23">
        <f t="shared" si="14"/>
        <v>44.5</v>
      </c>
      <c r="E282" s="21">
        <f>SUMIFS(тарифы!G:G,тарифы!B:B,J282)</f>
        <v>32.22</v>
      </c>
      <c r="F282" s="21"/>
      <c r="G282" s="12" t="str">
        <f>IFERROR(INDEX(Таблица1[#All],MATCH('загрузка табеля'!J282,тарифы!B:B,0),4),"")</f>
        <v>пекарь 4 разряда* ((В-4) цех по вып. х/б изделий)</v>
      </c>
      <c r="H282" s="12" t="s">
        <v>17193</v>
      </c>
      <c r="I282" s="12" t="s">
        <v>15609</v>
      </c>
      <c r="J282" s="12" t="s">
        <v>5914</v>
      </c>
      <c r="K282" s="12" t="s">
        <v>5915</v>
      </c>
      <c r="L282" s="12">
        <v>11.5</v>
      </c>
      <c r="M282" s="12">
        <v>11.5</v>
      </c>
      <c r="N282" s="12">
        <v>10</v>
      </c>
      <c r="O282" s="12">
        <v>11.5</v>
      </c>
    </row>
    <row r="283" spans="1:16" x14ac:dyDescent="0.2">
      <c r="A283" s="12" t="str">
        <f>INDEX('рабочие дни  %ФОТ'!$F$3:$F$67,MATCH('загрузка табеля'!$H283,'рабочие дни  %ФОТ'!$H$3:$H$67,0),1)</f>
        <v>ХХХ YYY-4</v>
      </c>
      <c r="B283" s="21">
        <f t="shared" si="12"/>
        <v>1737.88</v>
      </c>
      <c r="C283" s="22">
        <f t="shared" si="13"/>
        <v>4</v>
      </c>
      <c r="D283" s="23">
        <f t="shared" si="14"/>
        <v>46</v>
      </c>
      <c r="E283" s="21">
        <f>SUMIFS(тарифы!G:G,тарифы!B:B,J283)</f>
        <v>37.78</v>
      </c>
      <c r="F283" s="21"/>
      <c r="G283" s="12" t="str">
        <f>IFERROR(INDEX(Таблица1[#All],MATCH('загрузка табеля'!J283,тарифы!B:B,0),4),"")</f>
        <v>пекарь 6 разряда* ((В-4) цех по вып. х/б изделий)</v>
      </c>
      <c r="H283" s="12" t="s">
        <v>17193</v>
      </c>
      <c r="I283" s="12" t="s">
        <v>15609</v>
      </c>
      <c r="J283" s="12" t="s">
        <v>5942</v>
      </c>
      <c r="K283" s="12" t="s">
        <v>5943</v>
      </c>
      <c r="L283" s="12">
        <v>11.5</v>
      </c>
      <c r="M283" s="12">
        <v>11.5</v>
      </c>
      <c r="N283" s="12">
        <v>11.5</v>
      </c>
      <c r="O283" s="12">
        <v>11.5</v>
      </c>
      <c r="P283" s="12">
        <v>0</v>
      </c>
    </row>
    <row r="284" spans="1:16" x14ac:dyDescent="0.2">
      <c r="A284" s="12" t="str">
        <f>INDEX('рабочие дни  %ФОТ'!$F$3:$F$67,MATCH('загрузка табеля'!$H284,'рабочие дни  %ФОТ'!$H$3:$H$67,0),1)</f>
        <v>ХХХ YYY-4</v>
      </c>
      <c r="B284" s="21">
        <f t="shared" si="12"/>
        <v>1303.4100000000001</v>
      </c>
      <c r="C284" s="22">
        <f t="shared" si="13"/>
        <v>3</v>
      </c>
      <c r="D284" s="23">
        <f t="shared" si="14"/>
        <v>34.5</v>
      </c>
      <c r="E284" s="21">
        <f>SUMIFS(тарифы!G:G,тарифы!B:B,J284)</f>
        <v>37.78</v>
      </c>
      <c r="F284" s="21"/>
      <c r="G284" s="12" t="str">
        <f>IFERROR(INDEX(Таблица1[#All],MATCH('загрузка табеля'!J284,тарифы!B:B,0),4),"")</f>
        <v>пекарь 6 разряда* ((В-4) цех по вып. х/б изделий)</v>
      </c>
      <c r="H284" s="12" t="s">
        <v>17193</v>
      </c>
      <c r="I284" s="12" t="s">
        <v>15609</v>
      </c>
      <c r="J284" s="12" t="s">
        <v>5918</v>
      </c>
      <c r="K284" s="12" t="s">
        <v>5919</v>
      </c>
      <c r="L284" s="12">
        <v>11.5</v>
      </c>
      <c r="M284" s="12">
        <v>11.5</v>
      </c>
      <c r="N284" s="12">
        <v>11.5</v>
      </c>
    </row>
    <row r="285" spans="1:16" x14ac:dyDescent="0.2">
      <c r="A285" s="12" t="str">
        <f>INDEX('рабочие дни  %ФОТ'!$F$3:$F$67,MATCH('загрузка табеля'!$H285,'рабочие дни  %ФОТ'!$H$3:$H$67,0),1)</f>
        <v>ХХХ YYY-4</v>
      </c>
      <c r="B285" s="21">
        <f t="shared" si="12"/>
        <v>618.47</v>
      </c>
      <c r="C285" s="22">
        <f t="shared" si="13"/>
        <v>2</v>
      </c>
      <c r="D285" s="23">
        <f t="shared" si="14"/>
        <v>23</v>
      </c>
      <c r="E285" s="21">
        <f>SUMIFS(тарифы!G:G,тарифы!B:B,J285)</f>
        <v>26.89</v>
      </c>
      <c r="F285" s="21"/>
      <c r="G285" s="12" t="str">
        <f>IFERROR(INDEX(Таблица1[#All],MATCH('загрузка табеля'!J285,тарифы!B:B,0),4),"")</f>
        <v>продавец продовольственных товаров 2 категории ((В-4) цех выпечке хлебобулочных изделий )</v>
      </c>
      <c r="H285" s="12" t="s">
        <v>17193</v>
      </c>
      <c r="I285" s="12" t="s">
        <v>15609</v>
      </c>
      <c r="J285" s="12" t="s">
        <v>5937</v>
      </c>
      <c r="K285" s="12" t="s">
        <v>5938</v>
      </c>
      <c r="L285" s="12">
        <v>12</v>
      </c>
      <c r="M285" s="12">
        <v>11</v>
      </c>
      <c r="N285" s="12">
        <v>0</v>
      </c>
    </row>
    <row r="286" spans="1:16" x14ac:dyDescent="0.2">
      <c r="A286" s="12" t="str">
        <f>INDEX('рабочие дни  %ФОТ'!$F$3:$F$67,MATCH('загрузка табеля'!$H286,'рабочие дни  %ФОТ'!$H$3:$H$67,0),1)</f>
        <v>ХХХ YYY-4</v>
      </c>
      <c r="B286" s="21">
        <f t="shared" si="12"/>
        <v>914.26</v>
      </c>
      <c r="C286" s="22">
        <f t="shared" si="13"/>
        <v>3</v>
      </c>
      <c r="D286" s="23">
        <f t="shared" si="14"/>
        <v>34</v>
      </c>
      <c r="E286" s="21">
        <f>SUMIFS(тарифы!G:G,тарифы!B:B,J286)</f>
        <v>26.89</v>
      </c>
      <c r="F286" s="21"/>
      <c r="G286" s="12" t="str">
        <f>IFERROR(INDEX(Таблица1[#All],MATCH('загрузка табеля'!J286,тарифы!B:B,0),4),"")</f>
        <v>продавец продовольственных товаров 2 категории ((В-4) цех выпечке хлебобулочных изделий )</v>
      </c>
      <c r="H286" s="12" t="s">
        <v>17193</v>
      </c>
      <c r="I286" s="12" t="s">
        <v>15609</v>
      </c>
      <c r="J286" s="12" t="s">
        <v>5911</v>
      </c>
      <c r="K286" s="12" t="s">
        <v>5912</v>
      </c>
      <c r="L286" s="12">
        <v>9.5</v>
      </c>
      <c r="M286" s="12">
        <v>12.5</v>
      </c>
      <c r="N286" s="12">
        <v>12</v>
      </c>
    </row>
    <row r="287" spans="1:16" x14ac:dyDescent="0.2">
      <c r="A287" s="12" t="str">
        <f>INDEX('рабочие дни  %ФОТ'!$F$3:$F$67,MATCH('загрузка табеля'!$H287,'рабочие дни  %ФОТ'!$H$3:$H$67,0),1)</f>
        <v>ХХХ YYY-4</v>
      </c>
      <c r="B287" s="21">
        <f t="shared" si="12"/>
        <v>2091.6190476190477</v>
      </c>
      <c r="C287" s="22">
        <f t="shared" si="13"/>
        <v>4</v>
      </c>
      <c r="D287" s="23">
        <f t="shared" si="14"/>
        <v>19.5</v>
      </c>
      <c r="E287" s="21">
        <f>SUMIFS(тарифы!G:G,тарифы!B:B,J287)</f>
        <v>10981</v>
      </c>
      <c r="F287" s="21"/>
      <c r="G287" s="12" t="str">
        <f>IFERROR(INDEX(Таблица1[#All],MATCH('загрузка табеля'!J287,тарифы!B:B,0),4),"")</f>
        <v>заместитель управляющего магазином по производству 1 категории ((В-4) рыбный отдел)</v>
      </c>
      <c r="H287" s="12" t="s">
        <v>17193</v>
      </c>
      <c r="I287" s="12" t="s">
        <v>15610</v>
      </c>
      <c r="J287" s="12" t="s">
        <v>5846</v>
      </c>
      <c r="K287" s="12" t="s">
        <v>5847</v>
      </c>
      <c r="L287" s="12">
        <v>5.5</v>
      </c>
      <c r="M287" s="12">
        <v>5</v>
      </c>
      <c r="N287" s="12">
        <v>5</v>
      </c>
      <c r="O287" s="12">
        <v>4</v>
      </c>
    </row>
    <row r="288" spans="1:16" x14ac:dyDescent="0.2">
      <c r="A288" s="12" t="str">
        <f>INDEX('рабочие дни  %ФОТ'!$F$3:$F$67,MATCH('загрузка табеля'!$H288,'рабочие дни  %ФОТ'!$H$3:$H$67,0),1)</f>
        <v>ХХХ YYY-4</v>
      </c>
      <c r="B288" s="21">
        <f t="shared" si="12"/>
        <v>2006.8100000000002</v>
      </c>
      <c r="C288" s="22">
        <f t="shared" si="13"/>
        <v>4</v>
      </c>
      <c r="D288" s="23">
        <f t="shared" si="14"/>
        <v>43</v>
      </c>
      <c r="E288" s="21">
        <f>SUMIFS(тарифы!G:G,тарифы!B:B,J288)</f>
        <v>46.67</v>
      </c>
      <c r="F288" s="21"/>
      <c r="G288" s="12" t="str">
        <f>IFERROR(INDEX(Таблица1[#All],MATCH('загрузка табеля'!J288,тарифы!B:B,0),4),"")</f>
        <v>обвальщик мяса мастер-класс 1 категории ((В-4) цех по переработке мяса)</v>
      </c>
      <c r="H288" s="12" t="s">
        <v>17193</v>
      </c>
      <c r="I288" s="12" t="s">
        <v>15610</v>
      </c>
      <c r="J288" s="12" t="s">
        <v>5970</v>
      </c>
      <c r="K288" s="12" t="s">
        <v>5971</v>
      </c>
      <c r="L288" s="12">
        <v>10.5</v>
      </c>
      <c r="M288" s="12">
        <v>11</v>
      </c>
      <c r="N288" s="12">
        <v>10.5</v>
      </c>
      <c r="O288" s="12">
        <v>11</v>
      </c>
    </row>
    <row r="289" spans="1:17" x14ac:dyDescent="0.2">
      <c r="A289" s="12" t="str">
        <f>INDEX('рабочие дни  %ФОТ'!$F$3:$F$67,MATCH('загрузка табеля'!$H289,'рабочие дни  %ФОТ'!$H$3:$H$67,0),1)</f>
        <v>ХХХ YYY-4</v>
      </c>
      <c r="B289" s="21">
        <f t="shared" si="12"/>
        <v>1265</v>
      </c>
      <c r="C289" s="22">
        <f t="shared" si="13"/>
        <v>4</v>
      </c>
      <c r="D289" s="23">
        <f t="shared" si="14"/>
        <v>46</v>
      </c>
      <c r="E289" s="21">
        <f>SUMIFS(тарифы!G:G,тарифы!B:B,J289)</f>
        <v>27.5</v>
      </c>
      <c r="F289" s="21"/>
      <c r="G289" s="12" t="str">
        <f>IFERROR(INDEX(Таблица1[#All],MATCH('загрузка табеля'!J289,тарифы!B:B,0),4),"")</f>
        <v>продавец продовольственных товаров 2 категории ((В-4) цех по переработке мяса)</v>
      </c>
      <c r="H289" s="12" t="s">
        <v>17193</v>
      </c>
      <c r="I289" s="12" t="s">
        <v>15610</v>
      </c>
      <c r="J289" s="12" t="s">
        <v>5959</v>
      </c>
      <c r="K289" s="12" t="s">
        <v>5960</v>
      </c>
      <c r="L289" s="12">
        <v>11.5</v>
      </c>
      <c r="M289" s="12">
        <v>11.5</v>
      </c>
      <c r="N289" s="12">
        <v>11.5</v>
      </c>
      <c r="O289" s="12">
        <v>11.5</v>
      </c>
    </row>
    <row r="290" spans="1:17" x14ac:dyDescent="0.2">
      <c r="A290" s="12" t="str">
        <f>INDEX('рабочие дни  %ФОТ'!$F$3:$F$67,MATCH('загрузка табеля'!$H290,'рабочие дни  %ФОТ'!$H$3:$H$67,0),1)</f>
        <v>ХХХ YYY-4</v>
      </c>
      <c r="B290" s="21">
        <f t="shared" si="12"/>
        <v>1125</v>
      </c>
      <c r="C290" s="22">
        <f t="shared" si="13"/>
        <v>4</v>
      </c>
      <c r="D290" s="23">
        <f t="shared" si="14"/>
        <v>37.5</v>
      </c>
      <c r="E290" s="21">
        <f>SUMIFS(тарифы!G:G,тарифы!B:B,J290)</f>
        <v>30</v>
      </c>
      <c r="F290" s="21"/>
      <c r="G290" s="12" t="str">
        <f>IFERROR(INDEX(Таблица1[#All],MATCH('загрузка табеля'!J290,тарифы!B:B,0),4),"")</f>
        <v>повар 4 разряда* ((В-4) цех по переработке мяса)</v>
      </c>
      <c r="H290" s="12" t="s">
        <v>17193</v>
      </c>
      <c r="I290" s="12" t="s">
        <v>15610</v>
      </c>
      <c r="J290" s="12" t="s">
        <v>5974</v>
      </c>
      <c r="K290" s="12" t="s">
        <v>5975</v>
      </c>
      <c r="L290" s="12">
        <v>8.5</v>
      </c>
      <c r="M290" s="12">
        <v>11</v>
      </c>
      <c r="N290" s="12">
        <v>9</v>
      </c>
      <c r="O290" s="12">
        <v>9</v>
      </c>
    </row>
    <row r="291" spans="1:17" x14ac:dyDescent="0.2">
      <c r="A291" s="12" t="str">
        <f>INDEX('рабочие дни  %ФОТ'!$F$3:$F$67,MATCH('загрузка табеля'!$H291,'рабочие дни  %ФОТ'!$H$3:$H$67,0),1)</f>
        <v>ХХХ YYY-4</v>
      </c>
      <c r="B291" s="21">
        <f t="shared" si="12"/>
        <v>2264.7599999999998</v>
      </c>
      <c r="C291" s="22">
        <f t="shared" si="13"/>
        <v>5</v>
      </c>
      <c r="D291" s="23">
        <f t="shared" si="14"/>
        <v>54</v>
      </c>
      <c r="E291" s="21">
        <f>SUMIFS(тарифы!G:G,тарифы!B:B,J291)</f>
        <v>41.94</v>
      </c>
      <c r="F291" s="21"/>
      <c r="G291" s="12" t="str">
        <f>IFERROR(INDEX(Таблица1[#All],MATCH('загрузка табеля'!J291,тарифы!B:B,0),4),"")</f>
        <v>бригадир производственной бригады* ((В-4) цех по переработке мяса)</v>
      </c>
      <c r="H291" s="12" t="s">
        <v>17193</v>
      </c>
      <c r="I291" s="12" t="s">
        <v>15610</v>
      </c>
      <c r="J291" s="12" t="s">
        <v>5962</v>
      </c>
      <c r="K291" s="12" t="s">
        <v>5963</v>
      </c>
      <c r="L291" s="12">
        <v>10.5</v>
      </c>
      <c r="M291" s="12">
        <v>10.5</v>
      </c>
      <c r="N291" s="12">
        <v>10.5</v>
      </c>
      <c r="O291" s="12">
        <v>10.5</v>
      </c>
      <c r="P291" s="12">
        <v>12</v>
      </c>
      <c r="Q291" s="12">
        <v>0</v>
      </c>
    </row>
    <row r="292" spans="1:17" x14ac:dyDescent="0.2">
      <c r="A292" s="12" t="str">
        <f>INDEX('рабочие дни  %ФОТ'!$F$3:$F$67,MATCH('загрузка табеля'!$H292,'рабочие дни  %ФОТ'!$H$3:$H$67,0),1)</f>
        <v>ХХХ YYY-4</v>
      </c>
      <c r="B292" s="21">
        <f t="shared" si="12"/>
        <v>0</v>
      </c>
      <c r="C292" s="22">
        <f t="shared" si="13"/>
        <v>2</v>
      </c>
      <c r="D292" s="23">
        <f t="shared" si="14"/>
        <v>23.5</v>
      </c>
      <c r="E292" s="21">
        <f>SUMIFS(тарифы!G:G,тарифы!B:B,J292)</f>
        <v>0</v>
      </c>
      <c r="F292" s="21"/>
      <c r="G292" s="12" t="str">
        <f>IFERROR(INDEX(Таблица1[#All],MATCH('загрузка табеля'!J292,тарифы!B:B,0),4),"")</f>
        <v/>
      </c>
      <c r="H292" s="12" t="s">
        <v>17193</v>
      </c>
      <c r="I292" s="12" t="s">
        <v>15610</v>
      </c>
      <c r="J292" s="12" t="s">
        <v>15611</v>
      </c>
      <c r="K292" s="12" t="s">
        <v>15612</v>
      </c>
      <c r="L292" s="12">
        <v>11.5</v>
      </c>
      <c r="M292" s="12">
        <v>12</v>
      </c>
      <c r="N292" s="12">
        <v>0</v>
      </c>
    </row>
    <row r="293" spans="1:17" x14ac:dyDescent="0.2">
      <c r="A293" s="12" t="str">
        <f>INDEX('рабочие дни  %ФОТ'!$F$3:$F$67,MATCH('загрузка табеля'!$H293,'рабочие дни  %ФОТ'!$H$3:$H$67,0),1)</f>
        <v>ХХХ YYY-4</v>
      </c>
      <c r="B293" s="21">
        <f t="shared" si="12"/>
        <v>1407.26</v>
      </c>
      <c r="C293" s="22">
        <f t="shared" si="13"/>
        <v>4</v>
      </c>
      <c r="D293" s="23">
        <f t="shared" si="14"/>
        <v>34</v>
      </c>
      <c r="E293" s="21">
        <f>SUMIFS(тарифы!G:G,тарифы!B:B,J293)</f>
        <v>41.39</v>
      </c>
      <c r="F293" s="21"/>
      <c r="G293" s="12" t="str">
        <f>IFERROR(INDEX(Таблица1[#All],MATCH('загрузка табеля'!J293,тарифы!B:B,0),4),"")</f>
        <v>бригадир производственной бригады ((В-52) цех выпечке хлебобулочных изделий)</v>
      </c>
      <c r="H293" s="12" t="s">
        <v>17193</v>
      </c>
      <c r="I293" s="12" t="s">
        <v>15613</v>
      </c>
      <c r="J293" s="12" t="s">
        <v>11759</v>
      </c>
      <c r="K293" s="12" t="s">
        <v>11758</v>
      </c>
      <c r="L293" s="12">
        <v>8.5</v>
      </c>
      <c r="M293" s="12">
        <v>8.5</v>
      </c>
      <c r="N293" s="12">
        <v>8.5</v>
      </c>
      <c r="O293" s="12">
        <v>8.5</v>
      </c>
    </row>
    <row r="294" spans="1:17" x14ac:dyDescent="0.2">
      <c r="A294" s="12" t="str">
        <f>INDEX('рабочие дни  %ФОТ'!$F$3:$F$67,MATCH('загрузка табеля'!$H294,'рабочие дни  %ФОТ'!$H$3:$H$67,0),1)</f>
        <v>ХХХ YYY-6</v>
      </c>
      <c r="B294" s="21">
        <f t="shared" si="12"/>
        <v>561.90476190476193</v>
      </c>
      <c r="C294" s="22">
        <f t="shared" si="13"/>
        <v>2</v>
      </c>
      <c r="D294" s="23">
        <f t="shared" si="14"/>
        <v>18</v>
      </c>
      <c r="E294" s="21">
        <f>SUMIFS(тарифы!G:G,тарифы!B:B,J294)</f>
        <v>5900</v>
      </c>
      <c r="F294" s="21"/>
      <c r="G294" s="12" t="str">
        <f>IFERROR(INDEX(Таблица1[#All],MATCH('загрузка табеля'!J294,тарифы!B:B,0),4),"")</f>
        <v>заместитель управляющего магазином(скоропорт)_стажер ((В-41)сектор зоны скоропорта)</v>
      </c>
      <c r="H294" s="12" t="s">
        <v>17194</v>
      </c>
      <c r="I294" s="12" t="s">
        <v>15614</v>
      </c>
      <c r="J294" s="12" t="s">
        <v>11571</v>
      </c>
      <c r="K294" s="12" t="s">
        <v>11570</v>
      </c>
      <c r="L294" s="12">
        <v>8.5</v>
      </c>
      <c r="M294" s="12">
        <v>9.5</v>
      </c>
    </row>
    <row r="295" spans="1:17" x14ac:dyDescent="0.2">
      <c r="A295" s="12" t="str">
        <f>INDEX('рабочие дни  %ФОТ'!$F$3:$F$67,MATCH('загрузка табеля'!$H295,'рабочие дни  %ФОТ'!$H$3:$H$67,0),1)</f>
        <v>ХХХ YYY-6</v>
      </c>
      <c r="B295" s="21">
        <f t="shared" si="12"/>
        <v>711.44999999999993</v>
      </c>
      <c r="C295" s="22">
        <f t="shared" si="13"/>
        <v>3</v>
      </c>
      <c r="D295" s="23">
        <f t="shared" si="14"/>
        <v>31</v>
      </c>
      <c r="E295" s="21">
        <f>SUMIFS(тарифы!G:G,тарифы!B:B,J295)</f>
        <v>22.95</v>
      </c>
      <c r="F295" s="21"/>
      <c r="G295" s="12" t="str">
        <f>IFERROR(INDEX(Таблица1[#All],MATCH('загрузка табеля'!J295,тарифы!B:B,0),4),"")</f>
        <v>младший инспектор ((В-6) отдел безопасности)</v>
      </c>
      <c r="H295" s="12" t="s">
        <v>17194</v>
      </c>
      <c r="I295" s="12" t="s">
        <v>15615</v>
      </c>
      <c r="J295" s="12" t="s">
        <v>9887</v>
      </c>
      <c r="K295" s="12" t="s">
        <v>9888</v>
      </c>
      <c r="L295" s="12">
        <v>11</v>
      </c>
      <c r="M295" s="12">
        <v>9</v>
      </c>
      <c r="N295" s="12">
        <v>11</v>
      </c>
    </row>
    <row r="296" spans="1:17" x14ac:dyDescent="0.2">
      <c r="A296" s="12" t="str">
        <f>INDEX('рабочие дни  %ФОТ'!$F$3:$F$67,MATCH('загрузка табеля'!$H296,'рабочие дни  %ФОТ'!$H$3:$H$67,0),1)</f>
        <v>ХХХ YYY-6</v>
      </c>
      <c r="B296" s="21">
        <f t="shared" si="12"/>
        <v>1171.4285714285716</v>
      </c>
      <c r="C296" s="22">
        <f t="shared" si="13"/>
        <v>3</v>
      </c>
      <c r="D296" s="23">
        <f t="shared" si="14"/>
        <v>33.5</v>
      </c>
      <c r="E296" s="21">
        <f>SUMIFS(тарифы!G:G,тарифы!B:B,J296)</f>
        <v>8200</v>
      </c>
      <c r="F296" s="21"/>
      <c r="G296" s="12" t="str">
        <f>IFERROR(INDEX(Таблица1[#All],MATCH('загрузка табеля'!J296,тарифы!B:B,0),4),"")</f>
        <v>начальник отдела ((В-6) отдел безопасности)</v>
      </c>
      <c r="H296" s="12" t="s">
        <v>17194</v>
      </c>
      <c r="I296" s="12" t="s">
        <v>15615</v>
      </c>
      <c r="J296" s="12" t="s">
        <v>9869</v>
      </c>
      <c r="K296" s="12" t="s">
        <v>9870</v>
      </c>
      <c r="L296" s="12">
        <v>11</v>
      </c>
      <c r="M296" s="12">
        <v>12.5</v>
      </c>
      <c r="N296" s="12">
        <v>10</v>
      </c>
      <c r="O296" s="12">
        <v>0</v>
      </c>
    </row>
    <row r="297" spans="1:17" x14ac:dyDescent="0.2">
      <c r="A297" s="12" t="str">
        <f>INDEX('рабочие дни  %ФОТ'!$F$3:$F$67,MATCH('загрузка табеля'!$H297,'рабочие дни  %ФОТ'!$H$3:$H$67,0),1)</f>
        <v>ХХХ YYY-6</v>
      </c>
      <c r="B297" s="21">
        <f t="shared" si="12"/>
        <v>1009.8</v>
      </c>
      <c r="C297" s="22">
        <f t="shared" si="13"/>
        <v>4</v>
      </c>
      <c r="D297" s="23">
        <f t="shared" si="14"/>
        <v>44</v>
      </c>
      <c r="E297" s="21">
        <f>SUMIFS(тарифы!G:G,тарифы!B:B,J297)</f>
        <v>22.95</v>
      </c>
      <c r="F297" s="21"/>
      <c r="G297" s="12" t="str">
        <f>IFERROR(INDEX(Таблица1[#All],MATCH('загрузка табеля'!J297,тарифы!B:B,0),4),"")</f>
        <v>охоронник ((В-6) отдел безопасности)</v>
      </c>
      <c r="H297" s="12" t="s">
        <v>17194</v>
      </c>
      <c r="I297" s="12" t="s">
        <v>15615</v>
      </c>
      <c r="J297" s="12" t="s">
        <v>9885</v>
      </c>
      <c r="K297" s="12" t="s">
        <v>9886</v>
      </c>
      <c r="L297" s="12">
        <v>8.5</v>
      </c>
      <c r="M297" s="12">
        <v>12</v>
      </c>
      <c r="N297" s="12">
        <v>11.5</v>
      </c>
      <c r="O297" s="12">
        <v>12</v>
      </c>
      <c r="P297" s="12">
        <v>0</v>
      </c>
    </row>
    <row r="298" spans="1:17" x14ac:dyDescent="0.2">
      <c r="A298" s="12" t="str">
        <f>INDEX('рабочие дни  %ФОТ'!$F$3:$F$67,MATCH('загрузка табеля'!$H298,'рабочие дни  %ФОТ'!$H$3:$H$67,0),1)</f>
        <v>ХХХ YYY-6</v>
      </c>
      <c r="B298" s="21">
        <f t="shared" si="12"/>
        <v>989.12</v>
      </c>
      <c r="C298" s="22">
        <f t="shared" si="13"/>
        <v>3</v>
      </c>
      <c r="D298" s="23">
        <f t="shared" si="14"/>
        <v>32</v>
      </c>
      <c r="E298" s="21">
        <f>SUMIFS(тарифы!G:G,тарифы!B:B,J298)</f>
        <v>30.91</v>
      </c>
      <c r="F298" s="21"/>
      <c r="G298" s="12" t="str">
        <f>IFERROR(INDEX(Таблица1[#All],MATCH('загрузка табеля'!J298,тарифы!B:B,0),4),"")</f>
        <v>заместитель начальника отдела ((В-6) отдел безопасности)</v>
      </c>
      <c r="H298" s="12" t="s">
        <v>17194</v>
      </c>
      <c r="I298" s="12" t="s">
        <v>15615</v>
      </c>
      <c r="J298" s="12" t="s">
        <v>9873</v>
      </c>
      <c r="K298" s="12" t="s">
        <v>9874</v>
      </c>
      <c r="L298" s="12">
        <v>11</v>
      </c>
      <c r="M298" s="12">
        <v>11.5</v>
      </c>
      <c r="N298" s="12">
        <v>9.5</v>
      </c>
      <c r="O298" s="12">
        <v>0</v>
      </c>
    </row>
    <row r="299" spans="1:17" x14ac:dyDescent="0.2">
      <c r="A299" s="12" t="str">
        <f>INDEX('рабочие дни  %ФОТ'!$F$3:$F$67,MATCH('загрузка табеля'!$H299,'рабочие дни  %ФОТ'!$H$3:$H$67,0),1)</f>
        <v>ХХХ YYY-6</v>
      </c>
      <c r="B299" s="21">
        <f t="shared" si="12"/>
        <v>1684.595</v>
      </c>
      <c r="C299" s="22">
        <f t="shared" si="13"/>
        <v>5</v>
      </c>
      <c r="D299" s="23">
        <f t="shared" si="14"/>
        <v>54.5</v>
      </c>
      <c r="E299" s="21">
        <f>SUMIFS(тарифы!G:G,тарифы!B:B,J299)</f>
        <v>30.91</v>
      </c>
      <c r="F299" s="21"/>
      <c r="G299" s="12" t="str">
        <f>IFERROR(INDEX(Таблица1[#All],MATCH('загрузка табеля'!J299,тарифы!B:B,0),4),"")</f>
        <v>заместитель начальника отдела ((В-6) отдел безопасности)</v>
      </c>
      <c r="H299" s="12" t="s">
        <v>17194</v>
      </c>
      <c r="I299" s="12" t="s">
        <v>15615</v>
      </c>
      <c r="J299" s="12" t="s">
        <v>9880</v>
      </c>
      <c r="K299" s="12" t="s">
        <v>9881</v>
      </c>
      <c r="L299" s="12">
        <v>11</v>
      </c>
      <c r="M299" s="12">
        <v>11</v>
      </c>
      <c r="N299" s="12">
        <v>10.5</v>
      </c>
      <c r="O299" s="12">
        <v>11</v>
      </c>
      <c r="P299" s="12">
        <v>11</v>
      </c>
    </row>
    <row r="300" spans="1:17" x14ac:dyDescent="0.2">
      <c r="A300" s="12" t="str">
        <f>INDEX('рабочие дни  %ФОТ'!$F$3:$F$67,MATCH('загрузка табеля'!$H300,'рабочие дни  %ФОТ'!$H$3:$H$67,0),1)</f>
        <v>ХХХ YYY-6</v>
      </c>
      <c r="B300" s="21">
        <f t="shared" si="12"/>
        <v>1421.86</v>
      </c>
      <c r="C300" s="22">
        <f t="shared" si="13"/>
        <v>4</v>
      </c>
      <c r="D300" s="23">
        <f t="shared" si="14"/>
        <v>46</v>
      </c>
      <c r="E300" s="21">
        <f>SUMIFS(тарифы!G:G,тарифы!B:B,J300)</f>
        <v>30.91</v>
      </c>
      <c r="F300" s="21"/>
      <c r="G300" s="12" t="str">
        <f>IFERROR(INDEX(Таблица1[#All],MATCH('загрузка табеля'!J300,тарифы!B:B,0),4),"")</f>
        <v>заместитель начальника отдела ((В-6) отдел безопасности)</v>
      </c>
      <c r="H300" s="12" t="s">
        <v>17194</v>
      </c>
      <c r="I300" s="12" t="s">
        <v>15615</v>
      </c>
      <c r="J300" s="12" t="s">
        <v>9889</v>
      </c>
      <c r="K300" s="12" t="s">
        <v>9890</v>
      </c>
      <c r="L300" s="12">
        <v>10.5</v>
      </c>
      <c r="M300" s="12">
        <v>13</v>
      </c>
      <c r="N300" s="12">
        <v>10.5</v>
      </c>
      <c r="O300" s="12">
        <v>12</v>
      </c>
    </row>
    <row r="301" spans="1:17" x14ac:dyDescent="0.2">
      <c r="A301" s="12" t="str">
        <f>INDEX('рабочие дни  %ФОТ'!$F$3:$F$67,MATCH('загрузка табеля'!$H301,'рабочие дни  %ФОТ'!$H$3:$H$67,0),1)</f>
        <v>ХХХ YYY-6</v>
      </c>
      <c r="B301" s="21">
        <f t="shared" si="12"/>
        <v>1412.4749999999999</v>
      </c>
      <c r="C301" s="22">
        <f t="shared" si="13"/>
        <v>3</v>
      </c>
      <c r="D301" s="23">
        <f t="shared" si="14"/>
        <v>55.5</v>
      </c>
      <c r="E301" s="21">
        <f>SUMIFS(тарифы!G:G,тарифы!B:B,J301)</f>
        <v>25.45</v>
      </c>
      <c r="F301" s="21"/>
      <c r="G301" s="12" t="str">
        <f>IFERROR(INDEX(Таблица1[#All],MATCH('загрузка табеля'!J301,тарифы!B:B,0),4),"")</f>
        <v>старший охранник ((В-6) отдел безопасности)</v>
      </c>
      <c r="H301" s="12" t="s">
        <v>17194</v>
      </c>
      <c r="I301" s="12" t="s">
        <v>15615</v>
      </c>
      <c r="J301" s="12" t="s">
        <v>11521</v>
      </c>
      <c r="K301" s="12" t="s">
        <v>11520</v>
      </c>
      <c r="L301" s="12">
        <v>22</v>
      </c>
      <c r="M301" s="12">
        <v>22</v>
      </c>
      <c r="N301" s="12">
        <v>11.5</v>
      </c>
    </row>
    <row r="302" spans="1:17" x14ac:dyDescent="0.2">
      <c r="A302" s="12" t="str">
        <f>INDEX('рабочие дни  %ФОТ'!$F$3:$F$67,MATCH('загрузка табеля'!$H302,'рабочие дни  %ФОТ'!$H$3:$H$67,0),1)</f>
        <v>ХХХ YYY-6</v>
      </c>
      <c r="B302" s="21">
        <f t="shared" si="12"/>
        <v>572.625</v>
      </c>
      <c r="C302" s="22">
        <f t="shared" si="13"/>
        <v>1</v>
      </c>
      <c r="D302" s="23">
        <f t="shared" si="14"/>
        <v>22.5</v>
      </c>
      <c r="E302" s="21">
        <f>SUMIFS(тарифы!G:G,тарифы!B:B,J302)</f>
        <v>25.45</v>
      </c>
      <c r="F302" s="21"/>
      <c r="G302" s="12" t="str">
        <f>IFERROR(INDEX(Таблица1[#All],MATCH('загрузка табеля'!J302,тарифы!B:B,0),4),"")</f>
        <v>старший охранник ((В-6) отдел безопасности)</v>
      </c>
      <c r="H302" s="12" t="s">
        <v>17194</v>
      </c>
      <c r="I302" s="12" t="s">
        <v>15615</v>
      </c>
      <c r="J302" s="12" t="s">
        <v>11519</v>
      </c>
      <c r="K302" s="12" t="s">
        <v>11518</v>
      </c>
      <c r="L302" s="12">
        <v>22.5</v>
      </c>
    </row>
    <row r="303" spans="1:17" x14ac:dyDescent="0.2">
      <c r="A303" s="12" t="str">
        <f>INDEX('рабочие дни  %ФОТ'!$F$3:$F$67,MATCH('загрузка табеля'!$H303,'рабочие дни  %ФОТ'!$H$3:$H$67,0),1)</f>
        <v>ХХХ YYY-6</v>
      </c>
      <c r="B303" s="21">
        <f t="shared" si="12"/>
        <v>0</v>
      </c>
      <c r="C303" s="22">
        <f t="shared" si="13"/>
        <v>2</v>
      </c>
      <c r="D303" s="23">
        <f t="shared" si="14"/>
        <v>25.5</v>
      </c>
      <c r="E303" s="21">
        <f>SUMIFS(тарифы!G:G,тарифы!B:B,J303)</f>
        <v>0</v>
      </c>
      <c r="F303" s="21"/>
      <c r="G303" s="12" t="str">
        <f>IFERROR(INDEX(Таблица1[#All],MATCH('загрузка табеля'!J303,тарифы!B:B,0),4),"")</f>
        <v/>
      </c>
      <c r="H303" s="12" t="s">
        <v>17194</v>
      </c>
      <c r="I303" s="12" t="s">
        <v>15615</v>
      </c>
      <c r="J303" s="12" t="s">
        <v>15616</v>
      </c>
      <c r="K303" s="12" t="s">
        <v>15617</v>
      </c>
      <c r="L303" s="12">
        <v>13.5</v>
      </c>
      <c r="M303" s="12">
        <v>12</v>
      </c>
      <c r="N303" s="12">
        <v>0</v>
      </c>
    </row>
    <row r="304" spans="1:17" x14ac:dyDescent="0.2">
      <c r="A304" s="12" t="str">
        <f>INDEX('рабочие дни  %ФОТ'!$F$3:$F$67,MATCH('загрузка табеля'!$H304,'рабочие дни  %ФОТ'!$H$3:$H$67,0),1)</f>
        <v>ХХХ YYY-6</v>
      </c>
      <c r="B304" s="21">
        <f t="shared" si="12"/>
        <v>0</v>
      </c>
      <c r="C304" s="22">
        <f t="shared" si="13"/>
        <v>1</v>
      </c>
      <c r="D304" s="23">
        <f t="shared" si="14"/>
        <v>9.5</v>
      </c>
      <c r="E304" s="21">
        <f>SUMIFS(тарифы!G:G,тарифы!B:B,J304)</f>
        <v>0</v>
      </c>
      <c r="F304" s="21"/>
      <c r="G304" s="12" t="str">
        <f>IFERROR(INDEX(Таблица1[#All],MATCH('загрузка табеля'!J304,тарифы!B:B,0),4),"")</f>
        <v/>
      </c>
      <c r="H304" s="12" t="s">
        <v>17194</v>
      </c>
      <c r="I304" s="12" t="s">
        <v>15615</v>
      </c>
      <c r="J304" s="12" t="s">
        <v>15618</v>
      </c>
      <c r="K304" s="12" t="s">
        <v>15619</v>
      </c>
      <c r="L304" s="12">
        <v>9.5</v>
      </c>
    </row>
    <row r="305" spans="1:17" x14ac:dyDescent="0.2">
      <c r="A305" s="12" t="str">
        <f>INDEX('рабочие дни  %ФОТ'!$F$3:$F$67,MATCH('загрузка табеля'!$H305,'рабочие дни  %ФОТ'!$H$3:$H$67,0),1)</f>
        <v>ХХХ YYY-6</v>
      </c>
      <c r="B305" s="21">
        <f t="shared" si="12"/>
        <v>0</v>
      </c>
      <c r="C305" s="22">
        <f t="shared" si="13"/>
        <v>1</v>
      </c>
      <c r="D305" s="23">
        <f t="shared" si="14"/>
        <v>21.5</v>
      </c>
      <c r="E305" s="21">
        <f>SUMIFS(тарифы!G:G,тарифы!B:B,J305)</f>
        <v>0</v>
      </c>
      <c r="F305" s="21"/>
      <c r="G305" s="12" t="str">
        <f>IFERROR(INDEX(Таблица1[#All],MATCH('загрузка табеля'!J305,тарифы!B:B,0),4),"")</f>
        <v/>
      </c>
      <c r="H305" s="12" t="s">
        <v>17194</v>
      </c>
      <c r="I305" s="12" t="s">
        <v>15615</v>
      </c>
      <c r="J305" s="12" t="s">
        <v>15620</v>
      </c>
      <c r="K305" s="12" t="s">
        <v>15621</v>
      </c>
      <c r="L305" s="12">
        <v>21.5</v>
      </c>
      <c r="M305" s="12">
        <v>0</v>
      </c>
    </row>
    <row r="306" spans="1:17" x14ac:dyDescent="0.2">
      <c r="A306" s="12" t="str">
        <f>INDEX('рабочие дни  %ФОТ'!$F$3:$F$67,MATCH('загрузка табеля'!$H306,'рабочие дни  %ФОТ'!$H$3:$H$67,0),1)</f>
        <v>ХХХ YYY-6</v>
      </c>
      <c r="B306" s="21">
        <f t="shared" si="12"/>
        <v>0</v>
      </c>
      <c r="C306" s="22">
        <f t="shared" si="13"/>
        <v>4</v>
      </c>
      <c r="D306" s="23">
        <f t="shared" si="14"/>
        <v>44</v>
      </c>
      <c r="E306" s="21">
        <f>SUMIFS(тарифы!G:G,тарифы!B:B,J306)</f>
        <v>0</v>
      </c>
      <c r="F306" s="21"/>
      <c r="G306" s="12" t="str">
        <f>IFERROR(INDEX(Таблица1[#All],MATCH('загрузка табеля'!J306,тарифы!B:B,0),4),"")</f>
        <v/>
      </c>
      <c r="H306" s="12" t="s">
        <v>17194</v>
      </c>
      <c r="I306" s="12" t="s">
        <v>15615</v>
      </c>
      <c r="J306" s="12" t="s">
        <v>15622</v>
      </c>
      <c r="K306" s="12" t="s">
        <v>15623</v>
      </c>
      <c r="L306" s="12">
        <v>11.5</v>
      </c>
      <c r="M306" s="12">
        <v>11</v>
      </c>
      <c r="N306" s="12">
        <v>11</v>
      </c>
      <c r="O306" s="12">
        <v>10.5</v>
      </c>
    </row>
    <row r="307" spans="1:17" x14ac:dyDescent="0.2">
      <c r="A307" s="12" t="str">
        <f>INDEX('рабочие дни  %ФОТ'!$F$3:$F$67,MATCH('загрузка табеля'!$H307,'рабочие дни  %ФОТ'!$H$3:$H$67,0),1)</f>
        <v>ХХХ YYY-6</v>
      </c>
      <c r="B307" s="21">
        <f t="shared" si="12"/>
        <v>1257.1428571428571</v>
      </c>
      <c r="C307" s="22">
        <f t="shared" si="13"/>
        <v>4</v>
      </c>
      <c r="D307" s="23">
        <f t="shared" si="14"/>
        <v>37</v>
      </c>
      <c r="E307" s="21">
        <f>SUMIFS(тарифы!G:G,тарифы!B:B,J307)</f>
        <v>6600</v>
      </c>
      <c r="F307" s="21"/>
      <c r="G307" s="12" t="str">
        <f>IFERROR(INDEX(Таблица1[#All],MATCH('загрузка табеля'!J307,тарифы!B:B,0),4),"")</f>
        <v>менеджер по сбыту 2 категории ((В-6) отдел гастрономии)</v>
      </c>
      <c r="H307" s="12" t="s">
        <v>17194</v>
      </c>
      <c r="I307" s="12" t="s">
        <v>15624</v>
      </c>
      <c r="J307" s="12" t="s">
        <v>9895</v>
      </c>
      <c r="K307" s="12" t="s">
        <v>9896</v>
      </c>
      <c r="L307" s="12">
        <v>9</v>
      </c>
      <c r="M307" s="12">
        <v>9</v>
      </c>
      <c r="N307" s="12">
        <v>9</v>
      </c>
      <c r="O307" s="12">
        <v>10</v>
      </c>
    </row>
    <row r="308" spans="1:17" x14ac:dyDescent="0.2">
      <c r="A308" s="12" t="str">
        <f>INDEX('рабочие дни  %ФОТ'!$F$3:$F$67,MATCH('загрузка табеля'!$H308,'рабочие дни  %ФОТ'!$H$3:$H$67,0),1)</f>
        <v>ХХХ YYY-6</v>
      </c>
      <c r="B308" s="21">
        <f t="shared" si="12"/>
        <v>1388.1699999999998</v>
      </c>
      <c r="C308" s="22">
        <f t="shared" si="13"/>
        <v>5</v>
      </c>
      <c r="D308" s="23">
        <f t="shared" si="14"/>
        <v>49</v>
      </c>
      <c r="E308" s="21">
        <f>SUMIFS(тарифы!G:G,тарифы!B:B,J308)</f>
        <v>28.33</v>
      </c>
      <c r="F308" s="21"/>
      <c r="G308" s="12" t="str">
        <f>IFERROR(INDEX(Таблица1[#All],MATCH('загрузка табеля'!J308,тарифы!B:B,0),4),"")</f>
        <v>бригадир продавцов продовольственных товаров 3 категории ((В-6) отдел гастрономии)</v>
      </c>
      <c r="H308" s="12" t="s">
        <v>17194</v>
      </c>
      <c r="I308" s="12" t="s">
        <v>15624</v>
      </c>
      <c r="J308" s="12" t="s">
        <v>9892</v>
      </c>
      <c r="K308" s="12" t="s">
        <v>9893</v>
      </c>
      <c r="L308" s="12">
        <v>10</v>
      </c>
      <c r="M308" s="12">
        <v>11</v>
      </c>
      <c r="N308" s="12">
        <v>8</v>
      </c>
      <c r="O308" s="12">
        <v>10</v>
      </c>
      <c r="P308" s="12">
        <v>10</v>
      </c>
      <c r="Q308" s="12">
        <v>0</v>
      </c>
    </row>
    <row r="309" spans="1:17" x14ac:dyDescent="0.2">
      <c r="A309" s="12" t="str">
        <f>INDEX('рабочие дни  %ФОТ'!$F$3:$F$67,MATCH('загрузка табеля'!$H309,'рабочие дни  %ФОТ'!$H$3:$H$67,0),1)</f>
        <v>ХХХ YYY-6</v>
      </c>
      <c r="B309" s="21">
        <f t="shared" si="12"/>
        <v>187.5</v>
      </c>
      <c r="C309" s="22">
        <f t="shared" si="13"/>
        <v>1</v>
      </c>
      <c r="D309" s="23">
        <f t="shared" si="14"/>
        <v>7.5</v>
      </c>
      <c r="E309" s="21">
        <f>SUMIFS(тарифы!G:G,тарифы!B:B,J309)</f>
        <v>25</v>
      </c>
      <c r="F309" s="21"/>
      <c r="G309" s="12" t="str">
        <f>IFERROR(INDEX(Таблица1[#All],MATCH('загрузка табеля'!J309,тарифы!B:B,0),4),"")</f>
        <v>продавец продовольственных товаров ((В-6) цех по переработке мяса)</v>
      </c>
      <c r="H309" s="12" t="s">
        <v>17194</v>
      </c>
      <c r="I309" s="12" t="s">
        <v>15624</v>
      </c>
      <c r="J309" s="12" t="s">
        <v>10199</v>
      </c>
      <c r="K309" s="12" t="s">
        <v>10200</v>
      </c>
      <c r="L309" s="12">
        <v>7.5</v>
      </c>
      <c r="M309" s="12">
        <v>0</v>
      </c>
    </row>
    <row r="310" spans="1:17" x14ac:dyDescent="0.2">
      <c r="A310" s="12" t="str">
        <f>INDEX('рабочие дни  %ФОТ'!$F$3:$F$67,MATCH('загрузка табеля'!$H310,'рабочие дни  %ФОТ'!$H$3:$H$67,0),1)</f>
        <v>ХХХ YYY-6</v>
      </c>
      <c r="B310" s="21">
        <f t="shared" si="12"/>
        <v>1210</v>
      </c>
      <c r="C310" s="22">
        <f t="shared" si="13"/>
        <v>4</v>
      </c>
      <c r="D310" s="23">
        <f t="shared" si="14"/>
        <v>44</v>
      </c>
      <c r="E310" s="21">
        <f>SUMIFS(тарифы!G:G,тарифы!B:B,J310)</f>
        <v>27.5</v>
      </c>
      <c r="F310" s="21"/>
      <c r="G310" s="12" t="str">
        <f>IFERROR(INDEX(Таблица1[#All],MATCH('загрузка табеля'!J310,тарифы!B:B,0),4),"")</f>
        <v>продавец продовольственных товаров 2 категории ((В-6) отдел гастрономии)</v>
      </c>
      <c r="H310" s="12" t="s">
        <v>17194</v>
      </c>
      <c r="I310" s="12" t="s">
        <v>15624</v>
      </c>
      <c r="J310" s="12" t="s">
        <v>9906</v>
      </c>
      <c r="K310" s="12" t="s">
        <v>9907</v>
      </c>
      <c r="L310" s="12">
        <v>11</v>
      </c>
      <c r="M310" s="12">
        <v>11</v>
      </c>
      <c r="N310" s="12">
        <v>11</v>
      </c>
      <c r="O310" s="12">
        <v>11</v>
      </c>
    </row>
    <row r="311" spans="1:17" x14ac:dyDescent="0.2">
      <c r="A311" s="12" t="str">
        <f>INDEX('рабочие дни  %ФОТ'!$F$3:$F$67,MATCH('загрузка табеля'!$H311,'рабочие дни  %ФОТ'!$H$3:$H$67,0),1)</f>
        <v>ХХХ YYY-6</v>
      </c>
      <c r="B311" s="21">
        <f t="shared" si="12"/>
        <v>1223.75</v>
      </c>
      <c r="C311" s="22">
        <f t="shared" si="13"/>
        <v>4</v>
      </c>
      <c r="D311" s="23">
        <f t="shared" si="14"/>
        <v>44.5</v>
      </c>
      <c r="E311" s="21">
        <f>SUMIFS(тарифы!G:G,тарифы!B:B,J311)</f>
        <v>27.5</v>
      </c>
      <c r="F311" s="21"/>
      <c r="G311" s="12" t="str">
        <f>IFERROR(INDEX(Таблица1[#All],MATCH('загрузка табеля'!J311,тарифы!B:B,0),4),"")</f>
        <v>продавец продовольственных товаров 2 категории ((В-6) отдел гастрономии)</v>
      </c>
      <c r="H311" s="12" t="s">
        <v>17194</v>
      </c>
      <c r="I311" s="12" t="s">
        <v>15624</v>
      </c>
      <c r="J311" s="12" t="s">
        <v>9902</v>
      </c>
      <c r="K311" s="12" t="s">
        <v>9903</v>
      </c>
      <c r="L311" s="12">
        <v>11</v>
      </c>
      <c r="M311" s="12">
        <v>11</v>
      </c>
      <c r="N311" s="12">
        <v>11</v>
      </c>
      <c r="O311" s="12">
        <v>11.5</v>
      </c>
    </row>
    <row r="312" spans="1:17" x14ac:dyDescent="0.2">
      <c r="A312" s="12" t="str">
        <f>INDEX('рабочие дни  %ФОТ'!$F$3:$F$67,MATCH('загрузка табеля'!$H312,'рабочие дни  %ФОТ'!$H$3:$H$67,0),1)</f>
        <v>ХХХ YYY-6</v>
      </c>
      <c r="B312" s="21">
        <f t="shared" si="12"/>
        <v>1100</v>
      </c>
      <c r="C312" s="22">
        <f t="shared" si="13"/>
        <v>4</v>
      </c>
      <c r="D312" s="23">
        <f t="shared" si="14"/>
        <v>44</v>
      </c>
      <c r="E312" s="21">
        <f>SUMIFS(тарифы!G:G,тарифы!B:B,J312)</f>
        <v>25</v>
      </c>
      <c r="F312" s="21"/>
      <c r="G312" s="12" t="str">
        <f>IFERROR(INDEX(Таблица1[#All],MATCH('загрузка табеля'!J312,тарифы!B:B,0),4),"")</f>
        <v>продавец продовольственных товаров 3 категории ((В-6) отдел гастрономии)</v>
      </c>
      <c r="H312" s="12" t="s">
        <v>17194</v>
      </c>
      <c r="I312" s="12" t="s">
        <v>15624</v>
      </c>
      <c r="J312" s="12" t="s">
        <v>11526</v>
      </c>
      <c r="K312" s="12" t="s">
        <v>11525</v>
      </c>
      <c r="L312" s="12">
        <v>11</v>
      </c>
      <c r="M312" s="12">
        <v>11</v>
      </c>
      <c r="N312" s="12">
        <v>11</v>
      </c>
      <c r="O312" s="12">
        <v>11</v>
      </c>
      <c r="P312" s="12">
        <v>0</v>
      </c>
    </row>
    <row r="313" spans="1:17" x14ac:dyDescent="0.2">
      <c r="A313" s="12" t="str">
        <f>INDEX('рабочие дни  %ФОТ'!$F$3:$F$67,MATCH('загрузка табеля'!$H313,'рабочие дни  %ФОТ'!$H$3:$H$67,0),1)</f>
        <v>ХХХ YYY-6</v>
      </c>
      <c r="B313" s="21">
        <f t="shared" si="12"/>
        <v>1287.5</v>
      </c>
      <c r="C313" s="22">
        <f t="shared" si="13"/>
        <v>4</v>
      </c>
      <c r="D313" s="23">
        <f t="shared" si="14"/>
        <v>51.5</v>
      </c>
      <c r="E313" s="21">
        <f>SUMIFS(тарифы!G:G,тарифы!B:B,J313)</f>
        <v>25</v>
      </c>
      <c r="F313" s="21"/>
      <c r="G313" s="12" t="str">
        <f>IFERROR(INDEX(Таблица1[#All],MATCH('загрузка табеля'!J313,тарифы!B:B,0),4),"")</f>
        <v>продавец продовольственных товаров 3 категории ((В-6) отдел гастрономии)</v>
      </c>
      <c r="H313" s="12" t="s">
        <v>17194</v>
      </c>
      <c r="I313" s="12" t="s">
        <v>15624</v>
      </c>
      <c r="J313" s="12" t="s">
        <v>11524</v>
      </c>
      <c r="K313" s="12" t="s">
        <v>11523</v>
      </c>
      <c r="L313" s="12">
        <v>10</v>
      </c>
      <c r="M313" s="12">
        <v>10</v>
      </c>
      <c r="N313" s="12">
        <v>10</v>
      </c>
      <c r="O313" s="12">
        <v>21.5</v>
      </c>
    </row>
    <row r="314" spans="1:17" x14ac:dyDescent="0.2">
      <c r="A314" s="12" t="str">
        <f>INDEX('рабочие дни  %ФОТ'!$F$3:$F$67,MATCH('загрузка табеля'!$H314,'рабочие дни  %ФОТ'!$H$3:$H$67,0),1)</f>
        <v>ХХХ YYY-6</v>
      </c>
      <c r="B314" s="21">
        <f t="shared" si="12"/>
        <v>0</v>
      </c>
      <c r="C314" s="22">
        <f t="shared" si="13"/>
        <v>5</v>
      </c>
      <c r="D314" s="23">
        <f t="shared" si="14"/>
        <v>78.5</v>
      </c>
      <c r="E314" s="21">
        <f>SUMIFS(тарифы!G:G,тарифы!B:B,J314)</f>
        <v>0</v>
      </c>
      <c r="F314" s="21"/>
      <c r="G314" s="12" t="str">
        <f>IFERROR(INDEX(Таблица1[#All],MATCH('загрузка табеля'!J314,тарифы!B:B,0),4),"")</f>
        <v/>
      </c>
      <c r="H314" s="12" t="s">
        <v>17194</v>
      </c>
      <c r="I314" s="12" t="s">
        <v>15624</v>
      </c>
      <c r="J314" s="12" t="s">
        <v>15625</v>
      </c>
      <c r="K314" s="12" t="s">
        <v>15626</v>
      </c>
      <c r="L314" s="12">
        <v>19.5</v>
      </c>
      <c r="M314" s="12">
        <v>19.5</v>
      </c>
      <c r="N314" s="12">
        <v>19.5</v>
      </c>
      <c r="O314" s="12">
        <v>10</v>
      </c>
      <c r="P314" s="12">
        <v>10</v>
      </c>
      <c r="Q314" s="12">
        <v>0</v>
      </c>
    </row>
    <row r="315" spans="1:17" x14ac:dyDescent="0.2">
      <c r="A315" s="12" t="str">
        <f>INDEX('рабочие дни  %ФОТ'!$F$3:$F$67,MATCH('загрузка табеля'!$H315,'рабочие дни  %ФОТ'!$H$3:$H$67,0),1)</f>
        <v>ХХХ YYY-6</v>
      </c>
      <c r="B315" s="21">
        <f t="shared" si="12"/>
        <v>1246.5249999999999</v>
      </c>
      <c r="C315" s="22">
        <f t="shared" si="13"/>
        <v>4</v>
      </c>
      <c r="D315" s="23">
        <f t="shared" si="14"/>
        <v>42.5</v>
      </c>
      <c r="E315" s="21">
        <f>SUMIFS(тарифы!G:G,тарифы!B:B,J315)</f>
        <v>29.33</v>
      </c>
      <c r="F315" s="21"/>
      <c r="G315" s="12" t="str">
        <f>IFERROR(INDEX(Таблица1[#All],MATCH('загрузка табеля'!J315,тарифы!B:B,0),4),"")</f>
        <v>продавец продовольственных товаров 1 категории ((В-6) отдел конд. изд.)</v>
      </c>
      <c r="H315" s="12" t="s">
        <v>17194</v>
      </c>
      <c r="I315" s="12" t="s">
        <v>15627</v>
      </c>
      <c r="J315" s="12" t="s">
        <v>9922</v>
      </c>
      <c r="K315" s="12" t="s">
        <v>9923</v>
      </c>
      <c r="L315" s="12">
        <v>11</v>
      </c>
      <c r="M315" s="12">
        <v>10.5</v>
      </c>
      <c r="N315" s="12">
        <v>10.5</v>
      </c>
      <c r="O315" s="12">
        <v>10.5</v>
      </c>
      <c r="P315" s="12">
        <v>0</v>
      </c>
    </row>
    <row r="316" spans="1:17" x14ac:dyDescent="0.2">
      <c r="A316" s="12" t="str">
        <f>INDEX('рабочие дни  %ФОТ'!$F$3:$F$67,MATCH('загрузка табеля'!$H316,'рабочие дни  %ФОТ'!$H$3:$H$67,0),1)</f>
        <v>ХХХ YYY-6</v>
      </c>
      <c r="B316" s="21">
        <f t="shared" si="12"/>
        <v>726.03</v>
      </c>
      <c r="C316" s="22">
        <f t="shared" si="13"/>
        <v>3</v>
      </c>
      <c r="D316" s="23">
        <f t="shared" si="14"/>
        <v>27</v>
      </c>
      <c r="E316" s="21">
        <f>SUMIFS(тарифы!G:G,тарифы!B:B,J316)</f>
        <v>26.89</v>
      </c>
      <c r="F316" s="21"/>
      <c r="G316" s="12" t="str">
        <f>IFERROR(INDEX(Таблица1[#All],MATCH('загрузка табеля'!J316,тарифы!B:B,0),4),"")</f>
        <v>продавец продовольственных товаров 2 категории ((В-6) отдел конд. изд.)</v>
      </c>
      <c r="H316" s="12" t="s">
        <v>17194</v>
      </c>
      <c r="I316" s="12" t="s">
        <v>15627</v>
      </c>
      <c r="J316" s="12" t="s">
        <v>2433</v>
      </c>
      <c r="K316" s="12" t="s">
        <v>2434</v>
      </c>
      <c r="L316" s="12">
        <v>9</v>
      </c>
      <c r="M316" s="12">
        <v>9</v>
      </c>
      <c r="N316" s="12">
        <v>9</v>
      </c>
      <c r="O316" s="12">
        <v>0</v>
      </c>
    </row>
    <row r="317" spans="1:17" x14ac:dyDescent="0.2">
      <c r="A317" s="12" t="str">
        <f>INDEX('рабочие дни  %ФОТ'!$F$3:$F$67,MATCH('загрузка табеля'!$H317,'рабочие дни  %ФОТ'!$H$3:$H$67,0),1)</f>
        <v>ХХХ YYY-6</v>
      </c>
      <c r="B317" s="21">
        <f t="shared" si="12"/>
        <v>1008.375</v>
      </c>
      <c r="C317" s="22">
        <f t="shared" si="13"/>
        <v>4</v>
      </c>
      <c r="D317" s="23">
        <f t="shared" si="14"/>
        <v>37.5</v>
      </c>
      <c r="E317" s="21">
        <f>SUMIFS(тарифы!G:G,тарифы!B:B,J317)</f>
        <v>26.89</v>
      </c>
      <c r="F317" s="21"/>
      <c r="G317" s="12" t="str">
        <f>IFERROR(INDEX(Таблица1[#All],MATCH('загрузка табеля'!J317,тарифы!B:B,0),4),"")</f>
        <v>продавец продовольственных товаров 2 категории ((В-6) отдел конд. изд.)</v>
      </c>
      <c r="H317" s="12" t="s">
        <v>17194</v>
      </c>
      <c r="I317" s="12" t="s">
        <v>15627</v>
      </c>
      <c r="J317" s="12" t="s">
        <v>9929</v>
      </c>
      <c r="K317" s="12" t="s">
        <v>9930</v>
      </c>
      <c r="L317" s="12">
        <v>10</v>
      </c>
      <c r="M317" s="12">
        <v>9.5</v>
      </c>
      <c r="N317" s="12">
        <v>9</v>
      </c>
      <c r="O317" s="12">
        <v>9</v>
      </c>
    </row>
    <row r="318" spans="1:17" x14ac:dyDescent="0.2">
      <c r="A318" s="12" t="str">
        <f>INDEX('рабочие дни  %ФОТ'!$F$3:$F$67,MATCH('загрузка табеля'!$H318,'рабочие дни  %ФОТ'!$H$3:$H$67,0),1)</f>
        <v>ХХХ YYY-6</v>
      </c>
      <c r="B318" s="21">
        <f t="shared" si="12"/>
        <v>777.245</v>
      </c>
      <c r="C318" s="22">
        <f t="shared" si="13"/>
        <v>3</v>
      </c>
      <c r="D318" s="23">
        <f t="shared" si="14"/>
        <v>26.5</v>
      </c>
      <c r="E318" s="21">
        <f>SUMIFS(тарифы!G:G,тарифы!B:B,J318)</f>
        <v>29.33</v>
      </c>
      <c r="F318" s="21"/>
      <c r="G318" s="12" t="str">
        <f>IFERROR(INDEX(Таблица1[#All],MATCH('загрузка табеля'!J318,тарифы!B:B,0),4),"")</f>
        <v>продавец продовольственных товаров 1 категории ((В-6) отдел конд. изд.)</v>
      </c>
      <c r="H318" s="12" t="s">
        <v>17194</v>
      </c>
      <c r="I318" s="12" t="s">
        <v>15627</v>
      </c>
      <c r="J318" s="12" t="s">
        <v>9927</v>
      </c>
      <c r="K318" s="12" t="s">
        <v>9928</v>
      </c>
      <c r="L318" s="12">
        <v>9</v>
      </c>
      <c r="M318" s="12">
        <v>8.5</v>
      </c>
      <c r="N318" s="12">
        <v>9</v>
      </c>
    </row>
    <row r="319" spans="1:17" x14ac:dyDescent="0.2">
      <c r="A319" s="12" t="str">
        <f>INDEX('рабочие дни  %ФОТ'!$F$3:$F$67,MATCH('загрузка табеля'!$H319,'рабочие дни  %ФОТ'!$H$3:$H$67,0),1)</f>
        <v>ХХХ YYY-6</v>
      </c>
      <c r="B319" s="21">
        <f t="shared" si="12"/>
        <v>1041.2149999999999</v>
      </c>
      <c r="C319" s="22">
        <f t="shared" si="13"/>
        <v>4</v>
      </c>
      <c r="D319" s="23">
        <f t="shared" si="14"/>
        <v>35.5</v>
      </c>
      <c r="E319" s="21">
        <f>SUMIFS(тарифы!G:G,тарифы!B:B,J319)</f>
        <v>29.33</v>
      </c>
      <c r="F319" s="21"/>
      <c r="G319" s="12" t="str">
        <f>IFERROR(INDEX(Таблица1[#All],MATCH('загрузка табеля'!J319,тарифы!B:B,0),4),"")</f>
        <v>продавец продовольственных товаров 1 категории ((В-6) отдел конд. изд.)</v>
      </c>
      <c r="H319" s="12" t="s">
        <v>17194</v>
      </c>
      <c r="I319" s="12" t="s">
        <v>15627</v>
      </c>
      <c r="J319" s="12" t="s">
        <v>9919</v>
      </c>
      <c r="K319" s="12" t="s">
        <v>9920</v>
      </c>
      <c r="L319" s="12">
        <v>8.5</v>
      </c>
      <c r="M319" s="12">
        <v>9</v>
      </c>
      <c r="N319" s="12">
        <v>9</v>
      </c>
      <c r="O319" s="12">
        <v>9</v>
      </c>
    </row>
    <row r="320" spans="1:17" x14ac:dyDescent="0.2">
      <c r="A320" s="12" t="str">
        <f>INDEX('рабочие дни  %ФОТ'!$F$3:$F$67,MATCH('загрузка табеля'!$H320,'рабочие дни  %ФОТ'!$H$3:$H$67,0),1)</f>
        <v>ХХХ YYY-6</v>
      </c>
      <c r="B320" s="21">
        <f t="shared" si="12"/>
        <v>921.90476190476193</v>
      </c>
      <c r="C320" s="22">
        <f t="shared" si="13"/>
        <v>4</v>
      </c>
      <c r="D320" s="23">
        <f t="shared" si="14"/>
        <v>36.5</v>
      </c>
      <c r="E320" s="21">
        <f>SUMIFS(тарифы!G:G,тарифы!B:B,J320)</f>
        <v>4840</v>
      </c>
      <c r="F320" s="21"/>
      <c r="G320" s="12" t="str">
        <f>IFERROR(INDEX(Таблица1[#All],MATCH('загрузка табеля'!J320,тарифы!B:B,0),4),"")</f>
        <v>инспектор по инвентаризации 2 категории ((В-6) управление)</v>
      </c>
      <c r="H320" s="12" t="s">
        <v>17194</v>
      </c>
      <c r="I320" s="12" t="s">
        <v>15627</v>
      </c>
      <c r="J320" s="12" t="s">
        <v>10129</v>
      </c>
      <c r="K320" s="12" t="s">
        <v>10130</v>
      </c>
      <c r="L320" s="12">
        <v>9</v>
      </c>
      <c r="M320" s="12">
        <v>9</v>
      </c>
      <c r="N320" s="12">
        <v>9</v>
      </c>
      <c r="O320" s="12">
        <v>9.5</v>
      </c>
    </row>
    <row r="321" spans="1:16" x14ac:dyDescent="0.2">
      <c r="A321" s="12" t="str">
        <f>INDEX('рабочие дни  %ФОТ'!$F$3:$F$67,MATCH('загрузка табеля'!$H321,'рабочие дни  %ФОТ'!$H$3:$H$67,0),1)</f>
        <v>ХХХ YYY-6</v>
      </c>
      <c r="B321" s="21">
        <f t="shared" si="12"/>
        <v>659.88</v>
      </c>
      <c r="C321" s="22">
        <f t="shared" si="13"/>
        <v>3</v>
      </c>
      <c r="D321" s="23">
        <f t="shared" si="14"/>
        <v>27</v>
      </c>
      <c r="E321" s="21">
        <f>SUMIFS(тарифы!G:G,тарифы!B:B,J321)</f>
        <v>24.44</v>
      </c>
      <c r="F321" s="21"/>
      <c r="G321" s="12" t="str">
        <f>IFERROR(INDEX(Таблица1[#All],MATCH('загрузка табеля'!J321,тарифы!B:B,0),4),"")</f>
        <v>продавец продовольственных товаров 3 категории ((В-6) отдел конд. изд.)</v>
      </c>
      <c r="H321" s="12" t="s">
        <v>17194</v>
      </c>
      <c r="I321" s="12" t="s">
        <v>15627</v>
      </c>
      <c r="J321" s="12" t="s">
        <v>9939</v>
      </c>
      <c r="K321" s="12" t="s">
        <v>9940</v>
      </c>
      <c r="L321" s="12">
        <v>9</v>
      </c>
      <c r="M321" s="12">
        <v>9</v>
      </c>
      <c r="N321" s="12">
        <v>9</v>
      </c>
      <c r="O321" s="12">
        <v>0</v>
      </c>
    </row>
    <row r="322" spans="1:16" x14ac:dyDescent="0.2">
      <c r="A322" s="12" t="str">
        <f>INDEX('рабочие дни  %ФОТ'!$F$3:$F$67,MATCH('загрузка табеля'!$H322,'рабочие дни  %ФОТ'!$H$3:$H$67,0),1)</f>
        <v>ХХХ YYY-6</v>
      </c>
      <c r="B322" s="21">
        <f t="shared" si="12"/>
        <v>0</v>
      </c>
      <c r="C322" s="22">
        <f t="shared" si="13"/>
        <v>2</v>
      </c>
      <c r="D322" s="23">
        <f t="shared" si="14"/>
        <v>19</v>
      </c>
      <c r="E322" s="21">
        <f>SUMIFS(тарифы!G:G,тарифы!B:B,J322)</f>
        <v>0</v>
      </c>
      <c r="F322" s="21"/>
      <c r="G322" s="12" t="str">
        <f>IFERROR(INDEX(Таблица1[#All],MATCH('загрузка табеля'!J322,тарифы!B:B,0),4),"")</f>
        <v/>
      </c>
      <c r="H322" s="12" t="s">
        <v>17194</v>
      </c>
      <c r="I322" s="12" t="s">
        <v>15627</v>
      </c>
      <c r="J322" s="12" t="s">
        <v>15628</v>
      </c>
      <c r="K322" s="12" t="s">
        <v>15629</v>
      </c>
      <c r="L322" s="12">
        <v>9</v>
      </c>
      <c r="M322" s="12">
        <v>10</v>
      </c>
    </row>
    <row r="323" spans="1:16" x14ac:dyDescent="0.2">
      <c r="A323" s="12" t="str">
        <f>INDEX('рабочие дни  %ФОТ'!$F$3:$F$67,MATCH('загрузка табеля'!$H323,'рабочие дни  %ФОТ'!$H$3:$H$67,0),1)</f>
        <v>ХХХ YYY-6</v>
      </c>
      <c r="B323" s="21">
        <f t="shared" si="12"/>
        <v>1164.625</v>
      </c>
      <c r="C323" s="22">
        <f t="shared" si="13"/>
        <v>4</v>
      </c>
      <c r="D323" s="23">
        <f t="shared" si="14"/>
        <v>38.5</v>
      </c>
      <c r="E323" s="21">
        <f>SUMIFS(тарифы!G:G,тарифы!B:B,J323)</f>
        <v>30.25</v>
      </c>
      <c r="F323" s="21"/>
      <c r="G323" s="12" t="str">
        <f>IFERROR(INDEX(Таблица1[#All],MATCH('загрузка табеля'!J323,тарифы!B:B,0),4),"")</f>
        <v>бригадир продавцов продовольственных товаров 2 категории ((В-6) отдел напитков)</v>
      </c>
      <c r="H323" s="12" t="s">
        <v>17194</v>
      </c>
      <c r="I323" s="12" t="s">
        <v>15630</v>
      </c>
      <c r="J323" s="12" t="s">
        <v>9948</v>
      </c>
      <c r="K323" s="12" t="s">
        <v>9949</v>
      </c>
      <c r="L323" s="12">
        <v>9</v>
      </c>
      <c r="M323" s="12">
        <v>10</v>
      </c>
      <c r="N323" s="12">
        <v>10</v>
      </c>
      <c r="O323" s="12">
        <v>9.5</v>
      </c>
    </row>
    <row r="324" spans="1:16" x14ac:dyDescent="0.2">
      <c r="A324" s="12" t="str">
        <f>INDEX('рабочие дни  %ФОТ'!$F$3:$F$67,MATCH('загрузка табеля'!$H324,'рабочие дни  %ФОТ'!$H$3:$H$67,0),1)</f>
        <v>ХХХ YYY-6</v>
      </c>
      <c r="B324" s="21">
        <f t="shared" si="12"/>
        <v>968.04</v>
      </c>
      <c r="C324" s="22">
        <f t="shared" si="13"/>
        <v>4</v>
      </c>
      <c r="D324" s="23">
        <f t="shared" si="14"/>
        <v>36</v>
      </c>
      <c r="E324" s="21">
        <f>SUMIFS(тарифы!G:G,тарифы!B:B,J324)</f>
        <v>26.89</v>
      </c>
      <c r="F324" s="21"/>
      <c r="G324" s="12" t="str">
        <f>IFERROR(INDEX(Таблица1[#All],MATCH('загрузка табеля'!J324,тарифы!B:B,0),4),"")</f>
        <v>продавец продовольственных товаров 2 категории ((В-6) отдел напитков)</v>
      </c>
      <c r="H324" s="12" t="s">
        <v>17194</v>
      </c>
      <c r="I324" s="12" t="s">
        <v>15630</v>
      </c>
      <c r="J324" s="12" t="s">
        <v>9951</v>
      </c>
      <c r="K324" s="12" t="s">
        <v>9952</v>
      </c>
      <c r="L324" s="12">
        <v>9</v>
      </c>
      <c r="M324" s="12">
        <v>9</v>
      </c>
      <c r="N324" s="12">
        <v>9</v>
      </c>
      <c r="O324" s="12">
        <v>9</v>
      </c>
      <c r="P324" s="12">
        <v>0</v>
      </c>
    </row>
    <row r="325" spans="1:16" x14ac:dyDescent="0.2">
      <c r="A325" s="12" t="str">
        <f>INDEX('рабочие дни  %ФОТ'!$F$3:$F$67,MATCH('загрузка табеля'!$H325,'рабочие дни  %ФОТ'!$H$3:$H$67,0),1)</f>
        <v>ХХХ YYY-6</v>
      </c>
      <c r="B325" s="21">
        <f t="shared" si="12"/>
        <v>981.48500000000001</v>
      </c>
      <c r="C325" s="22">
        <f t="shared" si="13"/>
        <v>4</v>
      </c>
      <c r="D325" s="23">
        <f t="shared" si="14"/>
        <v>36.5</v>
      </c>
      <c r="E325" s="21">
        <f>SUMIFS(тарифы!G:G,тарифы!B:B,J325)</f>
        <v>26.89</v>
      </c>
      <c r="F325" s="21"/>
      <c r="G325" s="12" t="str">
        <f>IFERROR(INDEX(Таблица1[#All],MATCH('загрузка табеля'!J325,тарифы!B:B,0),4),"")</f>
        <v>продавец продовольственных товаров 2 категории ((В-6) отдел напитков)</v>
      </c>
      <c r="H325" s="12" t="s">
        <v>17194</v>
      </c>
      <c r="I325" s="12" t="s">
        <v>15630</v>
      </c>
      <c r="J325" s="12" t="s">
        <v>9954</v>
      </c>
      <c r="K325" s="12" t="s">
        <v>9955</v>
      </c>
      <c r="L325" s="12">
        <v>9</v>
      </c>
      <c r="M325" s="12">
        <v>9</v>
      </c>
      <c r="N325" s="12">
        <v>9</v>
      </c>
      <c r="O325" s="12">
        <v>9.5</v>
      </c>
    </row>
    <row r="326" spans="1:16" x14ac:dyDescent="0.2">
      <c r="A326" s="12" t="str">
        <f>INDEX('рабочие дни  %ФОТ'!$F$3:$F$67,MATCH('загрузка табеля'!$H326,'рабочие дни  %ФОТ'!$H$3:$H$67,0),1)</f>
        <v>ХХХ YYY-6</v>
      </c>
      <c r="B326" s="21">
        <f t="shared" ref="B326:B389" si="15">IF(AND(F326&lt;50,F326&gt;0),F326*D326,IF(F326&gt;50,F326/$C$1*C326,IF(AND(E326&lt;50,E326&gt;0),E326*D326,E326/$C$1*C326)))</f>
        <v>1142.8571428571429</v>
      </c>
      <c r="C326" s="22">
        <f t="shared" si="13"/>
        <v>4</v>
      </c>
      <c r="D326" s="23">
        <f t="shared" si="14"/>
        <v>35.5</v>
      </c>
      <c r="E326" s="21">
        <f>SUMIFS(тарифы!G:G,тарифы!B:B,J326)</f>
        <v>6000</v>
      </c>
      <c r="F326" s="21"/>
      <c r="G326" s="12" t="str">
        <f>IFERROR(INDEX(Таблица1[#All],MATCH('загрузка табеля'!J326,тарифы!B:B,0),4),"")</f>
        <v>менеджер по сбыту 3 категории ((В-6) отдел напитков)</v>
      </c>
      <c r="H326" s="12" t="s">
        <v>17194</v>
      </c>
      <c r="I326" s="12" t="s">
        <v>15630</v>
      </c>
      <c r="J326" s="12" t="s">
        <v>9956</v>
      </c>
      <c r="K326" s="12" t="s">
        <v>9957</v>
      </c>
      <c r="L326" s="12">
        <v>9</v>
      </c>
      <c r="M326" s="12">
        <v>9</v>
      </c>
      <c r="N326" s="12">
        <v>9</v>
      </c>
      <c r="O326" s="12">
        <v>8.5</v>
      </c>
      <c r="P326" s="12">
        <v>0</v>
      </c>
    </row>
    <row r="327" spans="1:16" x14ac:dyDescent="0.2">
      <c r="A327" s="12" t="str">
        <f>INDEX('рабочие дни  %ФОТ'!$F$3:$F$67,MATCH('загрузка табеля'!$H327,'рабочие дни  %ФОТ'!$H$3:$H$67,0),1)</f>
        <v>ХХХ YYY-6</v>
      </c>
      <c r="B327" s="21">
        <f t="shared" si="15"/>
        <v>855.40000000000009</v>
      </c>
      <c r="C327" s="22">
        <f t="shared" ref="C327:C390" si="16">COUNTIF(L327:AP327,"&gt;0")</f>
        <v>4</v>
      </c>
      <c r="D327" s="23">
        <f t="shared" ref="D327:D390" si="17">IF(SUM(L327:AP327)&gt;0,SUM(L327:AP327),"")</f>
        <v>35</v>
      </c>
      <c r="E327" s="21">
        <f>SUMIFS(тарифы!G:G,тарифы!B:B,J327)</f>
        <v>24.44</v>
      </c>
      <c r="F327" s="21"/>
      <c r="G327" s="12" t="str">
        <f>IFERROR(INDEX(Таблица1[#All],MATCH('загрузка табеля'!J327,тарифы!B:B,0),4),"")</f>
        <v>продавец продовольственных товаров 3 категории ((В-6) отдел напитков)</v>
      </c>
      <c r="H327" s="12" t="s">
        <v>17194</v>
      </c>
      <c r="I327" s="12" t="s">
        <v>15630</v>
      </c>
      <c r="J327" s="12" t="s">
        <v>11537</v>
      </c>
      <c r="K327" s="12" t="s">
        <v>11536</v>
      </c>
      <c r="L327" s="12">
        <v>9</v>
      </c>
      <c r="M327" s="12">
        <v>9</v>
      </c>
      <c r="N327" s="12">
        <v>8.5</v>
      </c>
      <c r="O327" s="12">
        <v>8.5</v>
      </c>
    </row>
    <row r="328" spans="1:16" x14ac:dyDescent="0.2">
      <c r="A328" s="12" t="str">
        <f>INDEX('рабочие дни  %ФОТ'!$F$3:$F$67,MATCH('загрузка табеля'!$H328,'рабочие дни  %ФОТ'!$H$3:$H$67,0),1)</f>
        <v>ХХХ YYY-6</v>
      </c>
      <c r="B328" s="21">
        <f t="shared" si="15"/>
        <v>0</v>
      </c>
      <c r="C328" s="22">
        <f t="shared" si="16"/>
        <v>4</v>
      </c>
      <c r="D328" s="23">
        <f t="shared" si="17"/>
        <v>37</v>
      </c>
      <c r="E328" s="21">
        <f>SUMIFS(тарифы!G:G,тарифы!B:B,J328)</f>
        <v>0</v>
      </c>
      <c r="F328" s="21"/>
      <c r="G328" s="12" t="str">
        <f>IFERROR(INDEX(Таблица1[#All],MATCH('загрузка табеля'!J328,тарифы!B:B,0),4),"")</f>
        <v/>
      </c>
      <c r="H328" s="12" t="s">
        <v>17194</v>
      </c>
      <c r="I328" s="12" t="s">
        <v>15630</v>
      </c>
      <c r="J328" s="12" t="s">
        <v>15631</v>
      </c>
      <c r="K328" s="12" t="s">
        <v>15632</v>
      </c>
      <c r="L328" s="12">
        <v>9</v>
      </c>
      <c r="M328" s="12">
        <v>9</v>
      </c>
      <c r="N328" s="12">
        <v>9.5</v>
      </c>
      <c r="O328" s="12">
        <v>9.5</v>
      </c>
    </row>
    <row r="329" spans="1:16" x14ac:dyDescent="0.2">
      <c r="A329" s="12" t="str">
        <f>INDEX('рабочие дни  %ФОТ'!$F$3:$F$67,MATCH('загрузка табеля'!$H329,'рабочие дни  %ФОТ'!$H$3:$H$67,0),1)</f>
        <v>ХХХ YYY-6</v>
      </c>
      <c r="B329" s="21">
        <f t="shared" si="15"/>
        <v>1257.1428571428571</v>
      </c>
      <c r="C329" s="22">
        <f t="shared" si="16"/>
        <v>4</v>
      </c>
      <c r="D329" s="23">
        <f t="shared" si="17"/>
        <v>36</v>
      </c>
      <c r="E329" s="21">
        <f>SUMIFS(тарифы!G:G,тарифы!B:B,J329)</f>
        <v>6600</v>
      </c>
      <c r="F329" s="21"/>
      <c r="G329" s="12" t="str">
        <f>IFERROR(INDEX(Таблица1[#All],MATCH('загрузка табеля'!J329,тарифы!B:B,0),4),"")</f>
        <v>менеджер по сбыту 2 категории ((В-6) отдел непрод.тов.)</v>
      </c>
      <c r="H329" s="12" t="s">
        <v>17194</v>
      </c>
      <c r="I329" s="12" t="s">
        <v>15633</v>
      </c>
      <c r="J329" s="12" t="s">
        <v>9984</v>
      </c>
      <c r="K329" s="12" t="s">
        <v>9985</v>
      </c>
      <c r="L329" s="12">
        <v>9</v>
      </c>
      <c r="M329" s="12">
        <v>9.5</v>
      </c>
      <c r="N329" s="12">
        <v>8.5</v>
      </c>
      <c r="O329" s="12">
        <v>9</v>
      </c>
    </row>
    <row r="330" spans="1:16" x14ac:dyDescent="0.2">
      <c r="A330" s="12" t="str">
        <f>INDEX('рабочие дни  %ФОТ'!$F$3:$F$67,MATCH('загрузка табеля'!$H330,'рабочие дни  %ФОТ'!$H$3:$H$67,0),1)</f>
        <v>ХХХ YYY-6</v>
      </c>
      <c r="B330" s="21">
        <f t="shared" si="15"/>
        <v>1008.375</v>
      </c>
      <c r="C330" s="22">
        <f t="shared" si="16"/>
        <v>4</v>
      </c>
      <c r="D330" s="23">
        <f t="shared" si="17"/>
        <v>37.5</v>
      </c>
      <c r="E330" s="21">
        <f>SUMIFS(тарифы!G:G,тарифы!B:B,J330)</f>
        <v>26.89</v>
      </c>
      <c r="F330" s="21"/>
      <c r="G330" s="12" t="str">
        <f>IFERROR(INDEX(Таблица1[#All],MATCH('загрузка табеля'!J330,тарифы!B:B,0),4),"")</f>
        <v>продавец непродовольственных товаров 2 категории ((В-6) отдел непрод.тов.)</v>
      </c>
      <c r="H330" s="12" t="s">
        <v>17194</v>
      </c>
      <c r="I330" s="12" t="s">
        <v>15633</v>
      </c>
      <c r="J330" s="12" t="s">
        <v>9982</v>
      </c>
      <c r="K330" s="12" t="s">
        <v>9983</v>
      </c>
      <c r="L330" s="12">
        <v>9.5</v>
      </c>
      <c r="M330" s="12">
        <v>9</v>
      </c>
      <c r="N330" s="12">
        <v>9</v>
      </c>
      <c r="O330" s="12">
        <v>10</v>
      </c>
    </row>
    <row r="331" spans="1:16" x14ac:dyDescent="0.2">
      <c r="A331" s="12" t="str">
        <f>INDEX('рабочие дни  %ФОТ'!$F$3:$F$67,MATCH('загрузка табеля'!$H331,'рабочие дни  %ФОТ'!$H$3:$H$67,0),1)</f>
        <v>ХХХ YYY-6</v>
      </c>
      <c r="B331" s="21">
        <f t="shared" si="15"/>
        <v>954.59500000000003</v>
      </c>
      <c r="C331" s="22">
        <f t="shared" si="16"/>
        <v>4</v>
      </c>
      <c r="D331" s="23">
        <f t="shared" si="17"/>
        <v>35.5</v>
      </c>
      <c r="E331" s="21">
        <f>SUMIFS(тарифы!G:G,тарифы!B:B,J331)</f>
        <v>26.89</v>
      </c>
      <c r="F331" s="21"/>
      <c r="G331" s="12" t="str">
        <f>IFERROR(INDEX(Таблица1[#All],MATCH('загрузка табеля'!J331,тарифы!B:B,0),4),"")</f>
        <v>продавец непродовольственных товаров 2 категории ((В-6) отдел непрод.тов.)</v>
      </c>
      <c r="H331" s="12" t="s">
        <v>17194</v>
      </c>
      <c r="I331" s="12" t="s">
        <v>15633</v>
      </c>
      <c r="J331" s="12" t="s">
        <v>9964</v>
      </c>
      <c r="K331" s="12" t="s">
        <v>9965</v>
      </c>
      <c r="L331" s="12">
        <v>9</v>
      </c>
      <c r="M331" s="12">
        <v>9.5</v>
      </c>
      <c r="N331" s="12">
        <v>8</v>
      </c>
      <c r="O331" s="12">
        <v>9</v>
      </c>
    </row>
    <row r="332" spans="1:16" x14ac:dyDescent="0.2">
      <c r="A332" s="12" t="str">
        <f>INDEX('рабочие дни  %ФОТ'!$F$3:$F$67,MATCH('загрузка табеля'!$H332,'рабочие дни  %ФОТ'!$H$3:$H$67,0),1)</f>
        <v>ХХХ YYY-6</v>
      </c>
      <c r="B332" s="21">
        <f t="shared" si="15"/>
        <v>752.92000000000007</v>
      </c>
      <c r="C332" s="22">
        <f t="shared" si="16"/>
        <v>3</v>
      </c>
      <c r="D332" s="23">
        <f t="shared" si="17"/>
        <v>28</v>
      </c>
      <c r="E332" s="21">
        <f>SUMIFS(тарифы!G:G,тарифы!B:B,J332)</f>
        <v>26.89</v>
      </c>
      <c r="F332" s="21"/>
      <c r="G332" s="12" t="str">
        <f>IFERROR(INDEX(Таблица1[#All],MATCH('загрузка табеля'!J332,тарифы!B:B,0),4),"")</f>
        <v>продавец непродовольственных товаров 2 категории ((В-6) отдел непрод.тов.)</v>
      </c>
      <c r="H332" s="12" t="s">
        <v>17194</v>
      </c>
      <c r="I332" s="12" t="s">
        <v>15633</v>
      </c>
      <c r="J332" s="12" t="s">
        <v>9968</v>
      </c>
      <c r="K332" s="12" t="s">
        <v>9969</v>
      </c>
      <c r="L332" s="12">
        <v>9.5</v>
      </c>
      <c r="M332" s="12">
        <v>9</v>
      </c>
      <c r="N332" s="12">
        <v>9.5</v>
      </c>
    </row>
    <row r="333" spans="1:16" x14ac:dyDescent="0.2">
      <c r="A333" s="12" t="str">
        <f>INDEX('рабочие дни  %ФОТ'!$F$3:$F$67,MATCH('загрузка табеля'!$H333,'рабочие дни  %ФОТ'!$H$3:$H$67,0),1)</f>
        <v>ХХХ YYY-6</v>
      </c>
      <c r="B333" s="21">
        <f t="shared" si="15"/>
        <v>1013.375</v>
      </c>
      <c r="C333" s="22">
        <f t="shared" si="16"/>
        <v>4</v>
      </c>
      <c r="D333" s="23">
        <f t="shared" si="17"/>
        <v>33.5</v>
      </c>
      <c r="E333" s="21">
        <f>SUMIFS(тарифы!G:G,тарифы!B:B,J333)</f>
        <v>30.25</v>
      </c>
      <c r="F333" s="21"/>
      <c r="G333" s="12" t="str">
        <f>IFERROR(INDEX(Таблица1[#All],MATCH('загрузка табеля'!J333,тарифы!B:B,0),4),"")</f>
        <v>бригадир продавцов непродовольственных товаров 2 категории ((В-6) отдел непрод.тов.)</v>
      </c>
      <c r="H333" s="12" t="s">
        <v>17194</v>
      </c>
      <c r="I333" s="12" t="s">
        <v>15633</v>
      </c>
      <c r="J333" s="12" t="s">
        <v>9975</v>
      </c>
      <c r="K333" s="12" t="s">
        <v>9976</v>
      </c>
      <c r="L333" s="12">
        <v>9</v>
      </c>
      <c r="M333" s="12">
        <v>9</v>
      </c>
      <c r="N333" s="12">
        <v>8.5</v>
      </c>
      <c r="O333" s="12">
        <v>7</v>
      </c>
      <c r="P333" s="12">
        <v>0</v>
      </c>
    </row>
    <row r="334" spans="1:16" x14ac:dyDescent="0.2">
      <c r="A334" s="12" t="str">
        <f>INDEX('рабочие дни  %ФОТ'!$F$3:$F$67,MATCH('загрузка табеля'!$H334,'рабочие дни  %ФОТ'!$H$3:$H$67,0),1)</f>
        <v>ХХХ YYY-6</v>
      </c>
      <c r="B334" s="21">
        <f t="shared" si="15"/>
        <v>855.40000000000009</v>
      </c>
      <c r="C334" s="22">
        <f t="shared" si="16"/>
        <v>4</v>
      </c>
      <c r="D334" s="23">
        <f t="shared" si="17"/>
        <v>35</v>
      </c>
      <c r="E334" s="21">
        <f>SUMIFS(тарифы!G:G,тарифы!B:B,J334)</f>
        <v>24.44</v>
      </c>
      <c r="F334" s="21"/>
      <c r="G334" s="12" t="str">
        <f>IFERROR(INDEX(Таблица1[#All],MATCH('загрузка табеля'!J334,тарифы!B:B,0),4),"")</f>
        <v>продавец непродовольственных товаров 3 категории ((В-6) отдел непрод.тов.)</v>
      </c>
      <c r="H334" s="12" t="s">
        <v>17194</v>
      </c>
      <c r="I334" s="12" t="s">
        <v>15633</v>
      </c>
      <c r="J334" s="12" t="s">
        <v>9972</v>
      </c>
      <c r="K334" s="12" t="s">
        <v>9973</v>
      </c>
      <c r="L334" s="12">
        <v>8.5</v>
      </c>
      <c r="M334" s="12">
        <v>9</v>
      </c>
      <c r="N334" s="12">
        <v>8.5</v>
      </c>
      <c r="O334" s="12">
        <v>9</v>
      </c>
    </row>
    <row r="335" spans="1:16" x14ac:dyDescent="0.2">
      <c r="A335" s="12" t="str">
        <f>INDEX('рабочие дни  %ФОТ'!$F$3:$F$67,MATCH('загрузка табеля'!$H335,'рабочие дни  %ФОТ'!$H$3:$H$67,0),1)</f>
        <v>ХХХ YYY-6</v>
      </c>
      <c r="B335" s="21">
        <f t="shared" si="15"/>
        <v>0</v>
      </c>
      <c r="C335" s="22">
        <f t="shared" si="16"/>
        <v>3</v>
      </c>
      <c r="D335" s="23">
        <f t="shared" si="17"/>
        <v>28</v>
      </c>
      <c r="E335" s="21">
        <f>SUMIFS(тарифы!G:G,тарифы!B:B,J335)</f>
        <v>0</v>
      </c>
      <c r="F335" s="21"/>
      <c r="G335" s="12" t="str">
        <f>IFERROR(INDEX(Таблица1[#All],MATCH('загрузка табеля'!J335,тарифы!B:B,0),4),"")</f>
        <v/>
      </c>
      <c r="H335" s="12" t="s">
        <v>17194</v>
      </c>
      <c r="I335" s="12" t="s">
        <v>15633</v>
      </c>
      <c r="J335" s="12" t="s">
        <v>15634</v>
      </c>
      <c r="K335" s="12" t="s">
        <v>15635</v>
      </c>
      <c r="L335" s="12">
        <v>10</v>
      </c>
      <c r="M335" s="12">
        <v>9</v>
      </c>
      <c r="N335" s="12">
        <v>9</v>
      </c>
      <c r="O335" s="12">
        <v>0</v>
      </c>
    </row>
    <row r="336" spans="1:16" x14ac:dyDescent="0.2">
      <c r="A336" s="12" t="str">
        <f>INDEX('рабочие дни  %ФОТ'!$F$3:$F$67,MATCH('загрузка табеля'!$H336,'рабочие дни  %ФОТ'!$H$3:$H$67,0),1)</f>
        <v>ХХХ YYY-6</v>
      </c>
      <c r="B336" s="21">
        <f t="shared" si="15"/>
        <v>742.85714285714289</v>
      </c>
      <c r="C336" s="22">
        <f t="shared" si="16"/>
        <v>4</v>
      </c>
      <c r="D336" s="23">
        <f t="shared" si="17"/>
        <v>39</v>
      </c>
      <c r="E336" s="21">
        <f>SUMIFS(тарифы!G:G,тарифы!B:B,J336)</f>
        <v>3900</v>
      </c>
      <c r="F336" s="21"/>
      <c r="G336" s="12" t="str">
        <f>IFERROR(INDEX(Таблица1[#All],MATCH('загрузка табеля'!J336,тарифы!B:B,0),4),"")</f>
        <v>заведующий хозяйственной частью 3 категории ((В-6) хоз. часть)</v>
      </c>
      <c r="H336" s="12" t="s">
        <v>17194</v>
      </c>
      <c r="I336" s="12" t="s">
        <v>15636</v>
      </c>
      <c r="J336" s="12" t="s">
        <v>10144</v>
      </c>
      <c r="K336" s="12" t="s">
        <v>10145</v>
      </c>
      <c r="L336" s="12">
        <v>10</v>
      </c>
      <c r="M336" s="12">
        <v>10</v>
      </c>
      <c r="N336" s="12">
        <v>10</v>
      </c>
      <c r="O336" s="12">
        <v>9</v>
      </c>
    </row>
    <row r="337" spans="1:16" x14ac:dyDescent="0.2">
      <c r="A337" s="12" t="str">
        <f>INDEX('рабочие дни  %ФОТ'!$F$3:$F$67,MATCH('загрузка табеля'!$H337,'рабочие дни  %ФОТ'!$H$3:$H$67,0),1)</f>
        <v>ХХХ YYY-6</v>
      </c>
      <c r="B337" s="21">
        <f t="shared" si="15"/>
        <v>1303.4100000000001</v>
      </c>
      <c r="C337" s="22">
        <f t="shared" si="16"/>
        <v>3</v>
      </c>
      <c r="D337" s="23">
        <f t="shared" si="17"/>
        <v>34.5</v>
      </c>
      <c r="E337" s="21">
        <f>SUMIFS(тарифы!G:G,тарифы!B:B,J337)</f>
        <v>37.78</v>
      </c>
      <c r="F337" s="21"/>
      <c r="G337" s="12" t="str">
        <f>IFERROR(INDEX(Таблица1[#All],MATCH('загрузка табеля'!J337,тарифы!B:B,0),4),"")</f>
        <v>кондитер-пекарь 5 разряда* ((В-6) кондитерский цех)</v>
      </c>
      <c r="H337" s="12" t="s">
        <v>17194</v>
      </c>
      <c r="I337" s="12" t="s">
        <v>15637</v>
      </c>
      <c r="J337" s="12" t="s">
        <v>9754</v>
      </c>
      <c r="K337" s="12" t="s">
        <v>9755</v>
      </c>
      <c r="L337" s="12">
        <v>11.5</v>
      </c>
      <c r="M337" s="12">
        <v>11.5</v>
      </c>
      <c r="N337" s="12">
        <v>11.5</v>
      </c>
      <c r="O337" s="12">
        <v>0</v>
      </c>
    </row>
    <row r="338" spans="1:16" x14ac:dyDescent="0.2">
      <c r="A338" s="12" t="str">
        <f>INDEX('рабочие дни  %ФОТ'!$F$3:$F$67,MATCH('загрузка табеля'!$H338,'рабочие дни  %ФОТ'!$H$3:$H$67,0),1)</f>
        <v>ХХХ YYY-6</v>
      </c>
      <c r="B338" s="21">
        <f t="shared" si="15"/>
        <v>1303.4100000000001</v>
      </c>
      <c r="C338" s="22">
        <f t="shared" si="16"/>
        <v>3</v>
      </c>
      <c r="D338" s="23">
        <f t="shared" si="17"/>
        <v>34.5</v>
      </c>
      <c r="E338" s="21">
        <f>SUMIFS(тарифы!G:G,тарифы!B:B,J338)</f>
        <v>37.78</v>
      </c>
      <c r="F338" s="21"/>
      <c r="G338" s="12" t="str">
        <f>IFERROR(INDEX(Таблица1[#All],MATCH('загрузка табеля'!J338,тарифы!B:B,0),4),"")</f>
        <v>кондитер 5 разряда* ((В-6) кондитерский цех)</v>
      </c>
      <c r="H338" s="12" t="s">
        <v>17194</v>
      </c>
      <c r="I338" s="12" t="s">
        <v>15637</v>
      </c>
      <c r="J338" s="12" t="s">
        <v>9738</v>
      </c>
      <c r="K338" s="12" t="s">
        <v>9739</v>
      </c>
      <c r="L338" s="12">
        <v>11.5</v>
      </c>
      <c r="M338" s="12">
        <v>11.5</v>
      </c>
      <c r="N338" s="12">
        <v>11.5</v>
      </c>
      <c r="O338" s="12">
        <v>0</v>
      </c>
    </row>
    <row r="339" spans="1:16" x14ac:dyDescent="0.2">
      <c r="A339" s="12" t="str">
        <f>INDEX('рабочие дни  %ФОТ'!$F$3:$F$67,MATCH('загрузка табеля'!$H339,'рабочие дни  %ФОТ'!$H$3:$H$67,0),1)</f>
        <v>ХХХ YYY-6</v>
      </c>
      <c r="B339" s="21">
        <f t="shared" si="15"/>
        <v>1303.4100000000001</v>
      </c>
      <c r="C339" s="22">
        <f t="shared" si="16"/>
        <v>3</v>
      </c>
      <c r="D339" s="23">
        <f t="shared" si="17"/>
        <v>34.5</v>
      </c>
      <c r="E339" s="21">
        <f>SUMIFS(тарифы!G:G,тарифы!B:B,J339)</f>
        <v>37.78</v>
      </c>
      <c r="F339" s="21"/>
      <c r="G339" s="12" t="str">
        <f>IFERROR(INDEX(Таблица1[#All],MATCH('загрузка табеля'!J339,тарифы!B:B,0),4),"")</f>
        <v>кондитер 5 разряда* ((В-6) кондитерский цех)</v>
      </c>
      <c r="H339" s="12" t="s">
        <v>17194</v>
      </c>
      <c r="I339" s="12" t="s">
        <v>15637</v>
      </c>
      <c r="J339" s="12" t="s">
        <v>9759</v>
      </c>
      <c r="K339" s="12" t="s">
        <v>9760</v>
      </c>
      <c r="L339" s="12">
        <v>11.5</v>
      </c>
      <c r="M339" s="12">
        <v>11.5</v>
      </c>
      <c r="N339" s="12">
        <v>11.5</v>
      </c>
      <c r="O339" s="12">
        <v>0</v>
      </c>
    </row>
    <row r="340" spans="1:16" x14ac:dyDescent="0.2">
      <c r="A340" s="12" t="str">
        <f>INDEX('рабочие дни  %ФОТ'!$F$3:$F$67,MATCH('загрузка табеля'!$H340,'рабочие дни  %ФОТ'!$H$3:$H$67,0),1)</f>
        <v>ХХХ YYY-6</v>
      </c>
      <c r="B340" s="21">
        <f t="shared" si="15"/>
        <v>1303.4100000000001</v>
      </c>
      <c r="C340" s="22">
        <f t="shared" si="16"/>
        <v>3</v>
      </c>
      <c r="D340" s="23">
        <f t="shared" si="17"/>
        <v>34.5</v>
      </c>
      <c r="E340" s="21">
        <f>SUMIFS(тарифы!G:G,тарифы!B:B,J340)</f>
        <v>37.78</v>
      </c>
      <c r="F340" s="21"/>
      <c r="G340" s="12" t="str">
        <f>IFERROR(INDEX(Таблица1[#All],MATCH('загрузка табеля'!J340,тарифы!B:B,0),4),"")</f>
        <v>кондитер 5 разряда* ((В-6) кондитерский цех)</v>
      </c>
      <c r="H340" s="12" t="s">
        <v>17194</v>
      </c>
      <c r="I340" s="12" t="s">
        <v>15637</v>
      </c>
      <c r="J340" s="12" t="s">
        <v>9742</v>
      </c>
      <c r="K340" s="12" t="s">
        <v>9743</v>
      </c>
      <c r="L340" s="12">
        <v>11.5</v>
      </c>
      <c r="M340" s="12">
        <v>11.5</v>
      </c>
      <c r="N340" s="12">
        <v>11.5</v>
      </c>
    </row>
    <row r="341" spans="1:16" x14ac:dyDescent="0.2">
      <c r="A341" s="12" t="str">
        <f>INDEX('рабочие дни  %ФОТ'!$F$3:$F$67,MATCH('загрузка табеля'!$H341,'рабочие дни  %ФОТ'!$H$3:$H$67,0),1)</f>
        <v>ХХХ YYY-6</v>
      </c>
      <c r="B341" s="21">
        <f t="shared" si="15"/>
        <v>962.5</v>
      </c>
      <c r="C341" s="22">
        <f t="shared" si="16"/>
        <v>3</v>
      </c>
      <c r="D341" s="23">
        <f t="shared" si="17"/>
        <v>38.5</v>
      </c>
      <c r="E341" s="21">
        <f>SUMIFS(тарифы!G:G,тарифы!B:B,J341)</f>
        <v>25</v>
      </c>
      <c r="F341" s="21"/>
      <c r="G341" s="12" t="str">
        <f>IFERROR(INDEX(Таблица1[#All],MATCH('загрузка табеля'!J341,тарифы!B:B,0),4),"")</f>
        <v>продавец продовольственных товаров 3 категории ((В-6) кондитерский цех)</v>
      </c>
      <c r="H341" s="12" t="s">
        <v>17194</v>
      </c>
      <c r="I341" s="12" t="s">
        <v>15637</v>
      </c>
      <c r="J341" s="12" t="s">
        <v>9749</v>
      </c>
      <c r="K341" s="12" t="s">
        <v>9750</v>
      </c>
      <c r="L341" s="12">
        <v>12.5</v>
      </c>
      <c r="M341" s="12">
        <v>13</v>
      </c>
      <c r="N341" s="12">
        <v>13</v>
      </c>
    </row>
    <row r="342" spans="1:16" x14ac:dyDescent="0.2">
      <c r="A342" s="12" t="str">
        <f>INDEX('рабочие дни  %ФОТ'!$F$3:$F$67,MATCH('загрузка табеля'!$H342,'рабочие дни  %ФОТ'!$H$3:$H$67,0),1)</f>
        <v>ХХХ YYY-6</v>
      </c>
      <c r="B342" s="21">
        <f t="shared" si="15"/>
        <v>1379.04</v>
      </c>
      <c r="C342" s="22">
        <f t="shared" si="16"/>
        <v>3</v>
      </c>
      <c r="D342" s="23">
        <f t="shared" si="17"/>
        <v>34</v>
      </c>
      <c r="E342" s="21">
        <f>SUMIFS(тарифы!G:G,тарифы!B:B,J342)</f>
        <v>40.56</v>
      </c>
      <c r="F342" s="21"/>
      <c r="G342" s="12" t="str">
        <f>IFERROR(INDEX(Таблица1[#All],MATCH('загрузка табеля'!J342,тарифы!B:B,0),4),"")</f>
        <v>кондитер мастер* ((В-6) кондитерский цех)</v>
      </c>
      <c r="H342" s="12" t="s">
        <v>17194</v>
      </c>
      <c r="I342" s="12" t="s">
        <v>15637</v>
      </c>
      <c r="J342" s="12" t="s">
        <v>9745</v>
      </c>
      <c r="K342" s="12" t="s">
        <v>9746</v>
      </c>
      <c r="L342" s="12">
        <v>11</v>
      </c>
      <c r="M342" s="12">
        <v>11.5</v>
      </c>
      <c r="N342" s="12">
        <v>11.5</v>
      </c>
    </row>
    <row r="343" spans="1:16" x14ac:dyDescent="0.2">
      <c r="A343" s="12" t="str">
        <f>INDEX('рабочие дни  %ФОТ'!$F$3:$F$67,MATCH('загрузка табеля'!$H343,'рабочие дни  %ФОТ'!$H$3:$H$67,0),1)</f>
        <v>ХХХ YYY-6</v>
      </c>
      <c r="B343" s="21">
        <f t="shared" si="15"/>
        <v>1303.4100000000001</v>
      </c>
      <c r="C343" s="22">
        <f t="shared" si="16"/>
        <v>3</v>
      </c>
      <c r="D343" s="23">
        <f t="shared" si="17"/>
        <v>34.5</v>
      </c>
      <c r="E343" s="21">
        <f>SUMIFS(тарифы!G:G,тарифы!B:B,J343)</f>
        <v>37.78</v>
      </c>
      <c r="F343" s="21"/>
      <c r="G343" s="12" t="str">
        <f>IFERROR(INDEX(Таблица1[#All],MATCH('загрузка табеля'!J343,тарифы!B:B,0),4),"")</f>
        <v>кондитер-пекарь 5 разряда* ((В-6) кондитерский цех)</v>
      </c>
      <c r="H343" s="12" t="s">
        <v>17194</v>
      </c>
      <c r="I343" s="12" t="s">
        <v>15637</v>
      </c>
      <c r="J343" s="12" t="s">
        <v>9726</v>
      </c>
      <c r="K343" s="12" t="s">
        <v>9727</v>
      </c>
      <c r="L343" s="12">
        <v>11.5</v>
      </c>
      <c r="M343" s="12">
        <v>11.5</v>
      </c>
      <c r="N343" s="12">
        <v>11.5</v>
      </c>
    </row>
    <row r="344" spans="1:16" x14ac:dyDescent="0.2">
      <c r="A344" s="12" t="str">
        <f>INDEX('рабочие дни  %ФОТ'!$F$3:$F$67,MATCH('загрузка табеля'!$H344,'рабочие дни  %ФОТ'!$H$3:$H$67,0),1)</f>
        <v>ХХХ YYY-6</v>
      </c>
      <c r="B344" s="21">
        <f t="shared" si="15"/>
        <v>1399.3200000000002</v>
      </c>
      <c r="C344" s="22">
        <f t="shared" si="16"/>
        <v>3</v>
      </c>
      <c r="D344" s="23">
        <f t="shared" si="17"/>
        <v>34.5</v>
      </c>
      <c r="E344" s="21">
        <f>SUMIFS(тарифы!G:G,тарифы!B:B,J344)</f>
        <v>40.56</v>
      </c>
      <c r="F344" s="21"/>
      <c r="G344" s="12" t="str">
        <f>IFERROR(INDEX(Таблица1[#All],MATCH('загрузка табеля'!J344,тарифы!B:B,0),4),"")</f>
        <v>бригадир производственной бригады* ((В-6) кондитерский цех)</v>
      </c>
      <c r="H344" s="12" t="s">
        <v>17194</v>
      </c>
      <c r="I344" s="12" t="s">
        <v>15637</v>
      </c>
      <c r="J344" s="12" t="s">
        <v>9734</v>
      </c>
      <c r="K344" s="12" t="s">
        <v>9735</v>
      </c>
      <c r="L344" s="12">
        <v>11.5</v>
      </c>
      <c r="M344" s="12">
        <v>11.5</v>
      </c>
      <c r="N344" s="12">
        <v>11.5</v>
      </c>
      <c r="O344" s="12">
        <v>0</v>
      </c>
    </row>
    <row r="345" spans="1:16" x14ac:dyDescent="0.2">
      <c r="A345" s="12" t="str">
        <f>INDEX('рабочие дни  %ФОТ'!$F$3:$F$67,MATCH('загрузка табеля'!$H345,'рабочие дни  %ФОТ'!$H$3:$H$67,0),1)</f>
        <v>ХХХ YYY-6</v>
      </c>
      <c r="B345" s="21">
        <f t="shared" si="15"/>
        <v>1428.5714285714287</v>
      </c>
      <c r="C345" s="22">
        <f t="shared" si="16"/>
        <v>4</v>
      </c>
      <c r="D345" s="23">
        <f t="shared" si="17"/>
        <v>36</v>
      </c>
      <c r="E345" s="21">
        <f>SUMIFS(тарифы!G:G,тарифы!B:B,J345)</f>
        <v>7500</v>
      </c>
      <c r="F345" s="21"/>
      <c r="G345" s="12" t="str">
        <f>IFERROR(INDEX(Таблица1[#All],MATCH('загрузка табеля'!J345,тарифы!B:B,0),4),"")</f>
        <v>заместитель управляющего магазином по производству 5 категории ((В-6) кондитерский цех)</v>
      </c>
      <c r="H345" s="12" t="s">
        <v>17194</v>
      </c>
      <c r="I345" s="12" t="s">
        <v>15637</v>
      </c>
      <c r="J345" s="12" t="s">
        <v>9762</v>
      </c>
      <c r="K345" s="12" t="s">
        <v>9763</v>
      </c>
      <c r="L345" s="12">
        <v>9</v>
      </c>
      <c r="M345" s="12">
        <v>9.5</v>
      </c>
      <c r="N345" s="12">
        <v>9</v>
      </c>
      <c r="O345" s="12">
        <v>8.5</v>
      </c>
    </row>
    <row r="346" spans="1:16" x14ac:dyDescent="0.2">
      <c r="A346" s="12" t="str">
        <f>INDEX('рабочие дни  %ФОТ'!$F$3:$F$67,MATCH('загрузка табеля'!$H346,'рабочие дни  %ФОТ'!$H$3:$H$67,0),1)</f>
        <v>ХХХ YYY-6</v>
      </c>
      <c r="B346" s="21">
        <f t="shared" si="15"/>
        <v>1804.92</v>
      </c>
      <c r="C346" s="22">
        <f t="shared" si="16"/>
        <v>3</v>
      </c>
      <c r="D346" s="23">
        <f t="shared" si="17"/>
        <v>44.5</v>
      </c>
      <c r="E346" s="21">
        <f>SUMIFS(тарифы!G:G,тарифы!B:B,J346)</f>
        <v>40.56</v>
      </c>
      <c r="F346" s="21"/>
      <c r="G346" s="12" t="str">
        <f>IFERROR(INDEX(Таблица1[#All],MATCH('загрузка табеля'!J346,тарифы!B:B,0),4),"")</f>
        <v>бригадир производственной бригады* ((В-6) кондитерский цех)</v>
      </c>
      <c r="H346" s="12" t="s">
        <v>17194</v>
      </c>
      <c r="I346" s="12" t="s">
        <v>15637</v>
      </c>
      <c r="J346" s="12" t="s">
        <v>9757</v>
      </c>
      <c r="K346" s="12" t="s">
        <v>9758</v>
      </c>
      <c r="L346" s="12">
        <v>11.5</v>
      </c>
      <c r="M346" s="12">
        <v>11.5</v>
      </c>
      <c r="N346" s="12">
        <v>21.5</v>
      </c>
    </row>
    <row r="347" spans="1:16" x14ac:dyDescent="0.2">
      <c r="A347" s="12" t="str">
        <f>INDEX('рабочие дни  %ФОТ'!$F$3:$F$67,MATCH('загрузка табеля'!$H347,'рабочие дни  %ФОТ'!$H$3:$H$67,0),1)</f>
        <v>ХХХ YYY-6</v>
      </c>
      <c r="B347" s="21">
        <f t="shared" si="15"/>
        <v>907.5</v>
      </c>
      <c r="C347" s="22">
        <f t="shared" si="16"/>
        <v>3</v>
      </c>
      <c r="D347" s="23">
        <f t="shared" si="17"/>
        <v>33</v>
      </c>
      <c r="E347" s="21">
        <f>SUMIFS(тарифы!G:G,тарифы!B:B,J347)</f>
        <v>27.5</v>
      </c>
      <c r="F347" s="21"/>
      <c r="G347" s="12" t="str">
        <f>IFERROR(INDEX(Таблица1[#All],MATCH('загрузка табеля'!J347,тарифы!B:B,0),4),"")</f>
        <v>продавец продовольственных товаров 2 категории ((В-6) кондитерский цех)</v>
      </c>
      <c r="H347" s="12" t="s">
        <v>17194</v>
      </c>
      <c r="I347" s="12" t="s">
        <v>15637</v>
      </c>
      <c r="J347" s="12" t="s">
        <v>9729</v>
      </c>
      <c r="K347" s="12" t="s">
        <v>9730</v>
      </c>
      <c r="L347" s="12">
        <v>11</v>
      </c>
      <c r="M347" s="12">
        <v>11</v>
      </c>
      <c r="N347" s="12">
        <v>11</v>
      </c>
      <c r="O347" s="12">
        <v>0</v>
      </c>
    </row>
    <row r="348" spans="1:16" x14ac:dyDescent="0.2">
      <c r="A348" s="12" t="str">
        <f>INDEX('рабочие дни  %ФОТ'!$F$3:$F$67,MATCH('загрузка табеля'!$H348,'рабочие дни  %ФОТ'!$H$3:$H$67,0),1)</f>
        <v>ХХХ YYY-6</v>
      </c>
      <c r="B348" s="21">
        <f t="shared" si="15"/>
        <v>1197.8399999999999</v>
      </c>
      <c r="C348" s="22">
        <f t="shared" si="16"/>
        <v>3</v>
      </c>
      <c r="D348" s="23">
        <f t="shared" si="17"/>
        <v>34.5</v>
      </c>
      <c r="E348" s="21">
        <f>SUMIFS(тарифы!G:G,тарифы!B:B,J348)</f>
        <v>34.72</v>
      </c>
      <c r="F348" s="21"/>
      <c r="G348" s="12" t="str">
        <f>IFERROR(INDEX(Таблица1[#All],MATCH('загрузка табеля'!J348,тарифы!B:B,0),4),"")</f>
        <v>кондитер-пекарь 4 разряда* ((В-6) кондитерский цех)</v>
      </c>
      <c r="H348" s="12" t="s">
        <v>17194</v>
      </c>
      <c r="I348" s="12" t="s">
        <v>15637</v>
      </c>
      <c r="J348" s="12" t="s">
        <v>9752</v>
      </c>
      <c r="K348" s="12" t="s">
        <v>9753</v>
      </c>
      <c r="L348" s="12">
        <v>11.5</v>
      </c>
      <c r="M348" s="12">
        <v>11.5</v>
      </c>
      <c r="N348" s="12">
        <v>11.5</v>
      </c>
      <c r="O348" s="12">
        <v>0</v>
      </c>
    </row>
    <row r="349" spans="1:16" x14ac:dyDescent="0.2">
      <c r="A349" s="12" t="str">
        <f>INDEX('рабочие дни  %ФОТ'!$F$3:$F$67,MATCH('загрузка табеля'!$H349,'рабочие дни  %ФОТ'!$H$3:$H$67,0),1)</f>
        <v>ХХХ YYY-6</v>
      </c>
      <c r="B349" s="21">
        <f t="shared" si="15"/>
        <v>1145.76</v>
      </c>
      <c r="C349" s="22">
        <f t="shared" si="16"/>
        <v>3</v>
      </c>
      <c r="D349" s="23">
        <f t="shared" si="17"/>
        <v>33</v>
      </c>
      <c r="E349" s="21">
        <f>SUMIFS(тарифы!G:G,тарифы!B:B,J349)</f>
        <v>34.72</v>
      </c>
      <c r="F349" s="21"/>
      <c r="G349" s="12" t="str">
        <f>IFERROR(INDEX(Таблица1[#All],MATCH('загрузка табеля'!J349,тарифы!B:B,0),4),"")</f>
        <v>кондитер-пекарь 4 разряда* ((В-6) кондитерский цех)</v>
      </c>
      <c r="H349" s="12" t="s">
        <v>17194</v>
      </c>
      <c r="I349" s="12" t="s">
        <v>15637</v>
      </c>
      <c r="J349" s="12" t="s">
        <v>9731</v>
      </c>
      <c r="K349" s="12" t="s">
        <v>9732</v>
      </c>
      <c r="L349" s="12">
        <v>11</v>
      </c>
      <c r="M349" s="12">
        <v>11</v>
      </c>
      <c r="N349" s="12">
        <v>11</v>
      </c>
    </row>
    <row r="350" spans="1:16" x14ac:dyDescent="0.2">
      <c r="A350" s="12" t="str">
        <f>INDEX('рабочие дни  %ФОТ'!$F$3:$F$67,MATCH('загрузка табеля'!$H350,'рабочие дни  %ФОТ'!$H$3:$H$67,0),1)</f>
        <v>ХХХ YYY-6</v>
      </c>
      <c r="B350" s="21">
        <f t="shared" si="15"/>
        <v>935</v>
      </c>
      <c r="C350" s="22">
        <f t="shared" si="16"/>
        <v>3</v>
      </c>
      <c r="D350" s="23">
        <f t="shared" si="17"/>
        <v>34</v>
      </c>
      <c r="E350" s="21">
        <f>SUMIFS(тарифы!G:G,тарифы!B:B,J350)</f>
        <v>27.5</v>
      </c>
      <c r="F350" s="21"/>
      <c r="G350" s="12" t="str">
        <f>IFERROR(INDEX(Таблица1[#All],MATCH('загрузка табеля'!J350,тарифы!B:B,0),4),"")</f>
        <v>продавец продовольственных товаров 2 категории ((В-6) кондитерский цех)</v>
      </c>
      <c r="H350" s="12" t="s">
        <v>17194</v>
      </c>
      <c r="I350" s="12" t="s">
        <v>15637</v>
      </c>
      <c r="J350" s="12" t="s">
        <v>11541</v>
      </c>
      <c r="K350" s="12" t="s">
        <v>11540</v>
      </c>
      <c r="L350" s="12">
        <v>11</v>
      </c>
      <c r="M350" s="12">
        <v>11</v>
      </c>
      <c r="N350" s="12">
        <v>12</v>
      </c>
      <c r="O350" s="12">
        <v>0</v>
      </c>
    </row>
    <row r="351" spans="1:16" x14ac:dyDescent="0.2">
      <c r="A351" s="12" t="str">
        <f>INDEX('рабочие дни  %ФОТ'!$F$3:$F$67,MATCH('загрузка табеля'!$H351,'рабочие дни  %ФОТ'!$H$3:$H$67,0),1)</f>
        <v>ХХХ YYY-6</v>
      </c>
      <c r="B351" s="21">
        <f t="shared" si="15"/>
        <v>1338.48</v>
      </c>
      <c r="C351" s="22">
        <f t="shared" si="16"/>
        <v>3</v>
      </c>
      <c r="D351" s="23">
        <f t="shared" si="17"/>
        <v>33</v>
      </c>
      <c r="E351" s="21">
        <f>SUMIFS(тарифы!G:G,тарифы!B:B,J351)</f>
        <v>40.56</v>
      </c>
      <c r="F351" s="21"/>
      <c r="G351" s="12" t="str">
        <f>IFERROR(INDEX(Таблица1[#All],MATCH('загрузка табеля'!J351,тарифы!B:B,0),4),"")</f>
        <v>бригадир производственной бригады* ((В-6) кулинарный цех)</v>
      </c>
      <c r="H351" s="12" t="s">
        <v>17194</v>
      </c>
      <c r="I351" s="12" t="s">
        <v>15638</v>
      </c>
      <c r="J351" s="12" t="s">
        <v>9804</v>
      </c>
      <c r="K351" s="12" t="s">
        <v>9805</v>
      </c>
      <c r="L351" s="12">
        <v>11</v>
      </c>
      <c r="M351" s="12">
        <v>11</v>
      </c>
      <c r="N351" s="12">
        <v>11</v>
      </c>
    </row>
    <row r="352" spans="1:16" x14ac:dyDescent="0.2">
      <c r="A352" s="12" t="str">
        <f>INDEX('рабочие дни  %ФОТ'!$F$3:$F$67,MATCH('загрузка табеля'!$H352,'рабочие дни  %ФОТ'!$H$3:$H$67,0),1)</f>
        <v>ХХХ YYY-6</v>
      </c>
      <c r="B352" s="21">
        <f t="shared" si="15"/>
        <v>1320</v>
      </c>
      <c r="C352" s="22">
        <f t="shared" si="16"/>
        <v>4</v>
      </c>
      <c r="D352" s="23">
        <f t="shared" si="17"/>
        <v>44</v>
      </c>
      <c r="E352" s="21">
        <f>SUMIFS(тарифы!G:G,тарифы!B:B,J352)</f>
        <v>30</v>
      </c>
      <c r="F352" s="21"/>
      <c r="G352" s="12" t="str">
        <f>IFERROR(INDEX(Таблица1[#All],MATCH('загрузка табеля'!J352,тарифы!B:B,0),4),"")</f>
        <v>продавец продовольственных товаров 1 категории ((В-6) кулинарный цех)</v>
      </c>
      <c r="H352" s="12" t="s">
        <v>17194</v>
      </c>
      <c r="I352" s="12" t="s">
        <v>15638</v>
      </c>
      <c r="J352" s="12" t="s">
        <v>9792</v>
      </c>
      <c r="K352" s="12" t="s">
        <v>9793</v>
      </c>
      <c r="L352" s="12">
        <v>11</v>
      </c>
      <c r="M352" s="12">
        <v>11</v>
      </c>
      <c r="N352" s="12">
        <v>11</v>
      </c>
      <c r="O352" s="12">
        <v>11</v>
      </c>
      <c r="P352" s="12">
        <v>0</v>
      </c>
    </row>
    <row r="353" spans="1:17" x14ac:dyDescent="0.2">
      <c r="A353" s="12" t="str">
        <f>INDEX('рабочие дни  %ФОТ'!$F$3:$F$67,MATCH('загрузка табеля'!$H353,'рабочие дни  %ФОТ'!$H$3:$H$67,0),1)</f>
        <v>ХХХ YYY-6</v>
      </c>
      <c r="B353" s="21">
        <f t="shared" si="15"/>
        <v>1787.5</v>
      </c>
      <c r="C353" s="22">
        <f t="shared" si="16"/>
        <v>5</v>
      </c>
      <c r="D353" s="23">
        <f t="shared" si="17"/>
        <v>55</v>
      </c>
      <c r="E353" s="21">
        <f>SUMIFS(тарифы!G:G,тарифы!B:B,J353)</f>
        <v>32.5</v>
      </c>
      <c r="F353" s="21"/>
      <c r="G353" s="12" t="str">
        <f>IFERROR(INDEX(Таблица1[#All],MATCH('загрузка табеля'!J353,тарифы!B:B,0),4),"")</f>
        <v>повар 5 разряда ((В-6) кулинарный цех)</v>
      </c>
      <c r="H353" s="12" t="s">
        <v>17194</v>
      </c>
      <c r="I353" s="12" t="s">
        <v>15638</v>
      </c>
      <c r="J353" s="12" t="s">
        <v>9775</v>
      </c>
      <c r="K353" s="12" t="s">
        <v>9776</v>
      </c>
      <c r="L353" s="12">
        <v>11</v>
      </c>
      <c r="M353" s="12">
        <v>11.5</v>
      </c>
      <c r="N353" s="12">
        <v>11</v>
      </c>
      <c r="O353" s="12">
        <v>11</v>
      </c>
      <c r="P353" s="12">
        <v>10.5</v>
      </c>
    </row>
    <row r="354" spans="1:17" x14ac:dyDescent="0.2">
      <c r="A354" s="12" t="str">
        <f>INDEX('рабочие дни  %ФОТ'!$F$3:$F$67,MATCH('загрузка табеля'!$H354,'рабочие дни  %ФОТ'!$H$3:$H$67,0),1)</f>
        <v>ХХХ YYY-6</v>
      </c>
      <c r="B354" s="21">
        <f t="shared" si="15"/>
        <v>1428.5714285714287</v>
      </c>
      <c r="C354" s="22">
        <f t="shared" si="16"/>
        <v>4</v>
      </c>
      <c r="D354" s="23">
        <f t="shared" si="17"/>
        <v>34</v>
      </c>
      <c r="E354" s="21">
        <f>SUMIFS(тарифы!G:G,тарифы!B:B,J354)</f>
        <v>7500</v>
      </c>
      <c r="F354" s="21"/>
      <c r="G354" s="12" t="str">
        <f>IFERROR(INDEX(Таблица1[#All],MATCH('загрузка табеля'!J354,тарифы!B:B,0),4),"")</f>
        <v>заместитель управляющего магазином по производству 5 категории ((В-6) кулинарный цех)</v>
      </c>
      <c r="H354" s="12" t="s">
        <v>17194</v>
      </c>
      <c r="I354" s="12" t="s">
        <v>15638</v>
      </c>
      <c r="J354" s="12" t="s">
        <v>9812</v>
      </c>
      <c r="K354" s="12" t="s">
        <v>9813</v>
      </c>
      <c r="L354" s="12">
        <v>9.5</v>
      </c>
      <c r="M354" s="12">
        <v>6.5</v>
      </c>
      <c r="N354" s="12">
        <v>9</v>
      </c>
      <c r="O354" s="12">
        <v>9</v>
      </c>
    </row>
    <row r="355" spans="1:17" x14ac:dyDescent="0.2">
      <c r="A355" s="12" t="str">
        <f>INDEX('рабочие дни  %ФОТ'!$F$3:$F$67,MATCH('загрузка табеля'!$H355,'рабочие дни  %ФОТ'!$H$3:$H$67,0),1)</f>
        <v>ХХХ YYY-6</v>
      </c>
      <c r="B355" s="21">
        <f t="shared" si="15"/>
        <v>1495</v>
      </c>
      <c r="C355" s="22">
        <f t="shared" si="16"/>
        <v>4</v>
      </c>
      <c r="D355" s="23">
        <f t="shared" si="17"/>
        <v>46</v>
      </c>
      <c r="E355" s="21">
        <f>SUMIFS(тарифы!G:G,тарифы!B:B,J355)</f>
        <v>32.5</v>
      </c>
      <c r="F355" s="21"/>
      <c r="G355" s="12" t="str">
        <f>IFERROR(INDEX(Таблица1[#All],MATCH('загрузка табеля'!J355,тарифы!B:B,0),4),"")</f>
        <v>повар 5 разряда ((В-6) кулинарный цех)</v>
      </c>
      <c r="H355" s="12" t="s">
        <v>17194</v>
      </c>
      <c r="I355" s="12" t="s">
        <v>15638</v>
      </c>
      <c r="J355" s="12" t="s">
        <v>9784</v>
      </c>
      <c r="K355" s="12" t="s">
        <v>9785</v>
      </c>
      <c r="L355" s="12">
        <v>11.5</v>
      </c>
      <c r="M355" s="12">
        <v>11.5</v>
      </c>
      <c r="N355" s="12">
        <v>11.5</v>
      </c>
      <c r="O355" s="12">
        <v>11.5</v>
      </c>
    </row>
    <row r="356" spans="1:17" x14ac:dyDescent="0.2">
      <c r="A356" s="12" t="str">
        <f>INDEX('рабочие дни  %ФОТ'!$F$3:$F$67,MATCH('загрузка табеля'!$H356,'рабочие дни  %ФОТ'!$H$3:$H$67,0),1)</f>
        <v>ХХХ YYY-6</v>
      </c>
      <c r="B356" s="21">
        <f t="shared" si="15"/>
        <v>1683.24</v>
      </c>
      <c r="C356" s="22">
        <f t="shared" si="16"/>
        <v>4</v>
      </c>
      <c r="D356" s="23">
        <f t="shared" si="17"/>
        <v>41.5</v>
      </c>
      <c r="E356" s="21">
        <f>SUMIFS(тарифы!G:G,тарифы!B:B,J356)</f>
        <v>40.56</v>
      </c>
      <c r="F356" s="21"/>
      <c r="G356" s="12" t="str">
        <f>IFERROR(INDEX(Таблица1[#All],MATCH('загрузка табеля'!J356,тарифы!B:B,0),4),"")</f>
        <v>бригадир производственной бригады* ((В-6) кулинарный цех)</v>
      </c>
      <c r="H356" s="12" t="s">
        <v>17194</v>
      </c>
      <c r="I356" s="12" t="s">
        <v>15638</v>
      </c>
      <c r="J356" s="12" t="s">
        <v>9789</v>
      </c>
      <c r="K356" s="12" t="s">
        <v>9790</v>
      </c>
      <c r="L356" s="12">
        <v>11</v>
      </c>
      <c r="M356" s="12">
        <v>11</v>
      </c>
      <c r="N356" s="12">
        <v>11</v>
      </c>
      <c r="O356" s="12">
        <v>8.5</v>
      </c>
      <c r="P356" s="12">
        <v>0</v>
      </c>
    </row>
    <row r="357" spans="1:17" x14ac:dyDescent="0.2">
      <c r="A357" s="12" t="str">
        <f>INDEX('рабочие дни  %ФОТ'!$F$3:$F$67,MATCH('загрузка табеля'!$H357,'рабочие дни  %ФОТ'!$H$3:$H$67,0),1)</f>
        <v>ХХХ YYY-6</v>
      </c>
      <c r="B357" s="21">
        <f t="shared" si="15"/>
        <v>1155</v>
      </c>
      <c r="C357" s="22">
        <f t="shared" si="16"/>
        <v>4</v>
      </c>
      <c r="D357" s="23">
        <f t="shared" si="17"/>
        <v>42</v>
      </c>
      <c r="E357" s="21">
        <f>SUMIFS(тарифы!G:G,тарифы!B:B,J357)</f>
        <v>27.5</v>
      </c>
      <c r="F357" s="21"/>
      <c r="G357" s="12" t="str">
        <f>IFERROR(INDEX(Таблица1[#All],MATCH('загрузка табеля'!J357,тарифы!B:B,0),4),"")</f>
        <v>продавец продовольственных товаров 2 категории ((В-6) кулинарный цех)</v>
      </c>
      <c r="H357" s="12" t="s">
        <v>17194</v>
      </c>
      <c r="I357" s="12" t="s">
        <v>15638</v>
      </c>
      <c r="J357" s="12" t="s">
        <v>9773</v>
      </c>
      <c r="K357" s="12" t="s">
        <v>9774</v>
      </c>
      <c r="L357" s="12">
        <v>10.5</v>
      </c>
      <c r="M357" s="12">
        <v>10.5</v>
      </c>
      <c r="N357" s="12">
        <v>10.5</v>
      </c>
      <c r="O357" s="12">
        <v>10.5</v>
      </c>
    </row>
    <row r="358" spans="1:17" x14ac:dyDescent="0.2">
      <c r="A358" s="12" t="str">
        <f>INDEX('рабочие дни  %ФОТ'!$F$3:$F$67,MATCH('загрузка табеля'!$H358,'рабочие дни  %ФОТ'!$H$3:$H$67,0),1)</f>
        <v>ХХХ YYY-6</v>
      </c>
      <c r="B358" s="21">
        <f t="shared" si="15"/>
        <v>1105</v>
      </c>
      <c r="C358" s="22">
        <f t="shared" si="16"/>
        <v>3</v>
      </c>
      <c r="D358" s="23">
        <f t="shared" si="17"/>
        <v>34</v>
      </c>
      <c r="E358" s="21">
        <f>SUMIFS(тарифы!G:G,тарифы!B:B,J358)</f>
        <v>32.5</v>
      </c>
      <c r="F358" s="21"/>
      <c r="G358" s="12" t="str">
        <f>IFERROR(INDEX(Таблица1[#All],MATCH('загрузка табеля'!J358,тарифы!B:B,0),4),"")</f>
        <v>повар 5 разряда ((В-6) кулинарный цех)</v>
      </c>
      <c r="H358" s="12" t="s">
        <v>17194</v>
      </c>
      <c r="I358" s="12" t="s">
        <v>15638</v>
      </c>
      <c r="J358" s="12" t="s">
        <v>9766</v>
      </c>
      <c r="K358" s="12" t="s">
        <v>9767</v>
      </c>
      <c r="L358" s="12">
        <v>11.5</v>
      </c>
      <c r="M358" s="12">
        <v>11</v>
      </c>
      <c r="N358" s="12">
        <v>11.5</v>
      </c>
      <c r="O358" s="12">
        <v>0</v>
      </c>
    </row>
    <row r="359" spans="1:17" x14ac:dyDescent="0.2">
      <c r="A359" s="12" t="str">
        <f>INDEX('рабочие дни  %ФОТ'!$F$3:$F$67,MATCH('загрузка табеля'!$H359,'рабочие дни  %ФОТ'!$H$3:$H$67,0),1)</f>
        <v>ХХХ YYY-6</v>
      </c>
      <c r="B359" s="21">
        <f t="shared" si="15"/>
        <v>1196.25</v>
      </c>
      <c r="C359" s="22">
        <f t="shared" si="16"/>
        <v>4</v>
      </c>
      <c r="D359" s="23">
        <f t="shared" si="17"/>
        <v>43.5</v>
      </c>
      <c r="E359" s="21">
        <f>SUMIFS(тарифы!G:G,тарифы!B:B,J359)</f>
        <v>27.5</v>
      </c>
      <c r="F359" s="21"/>
      <c r="G359" s="12" t="str">
        <f>IFERROR(INDEX(Таблица1[#All],MATCH('загрузка табеля'!J359,тарифы!B:B,0),4),"")</f>
        <v>продавец продовольственных товаров 2 категории ((В-6) кулинарный цех)</v>
      </c>
      <c r="H359" s="12" t="s">
        <v>17194</v>
      </c>
      <c r="I359" s="12" t="s">
        <v>15638</v>
      </c>
      <c r="J359" s="12" t="s">
        <v>9770</v>
      </c>
      <c r="K359" s="12" t="s">
        <v>9771</v>
      </c>
      <c r="L359" s="12">
        <v>10.5</v>
      </c>
      <c r="M359" s="12">
        <v>11</v>
      </c>
      <c r="N359" s="12">
        <v>11</v>
      </c>
      <c r="O359" s="12">
        <v>11</v>
      </c>
    </row>
    <row r="360" spans="1:17" x14ac:dyDescent="0.2">
      <c r="A360" s="12" t="str">
        <f>INDEX('рабочие дни  %ФОТ'!$F$3:$F$67,MATCH('загрузка табеля'!$H360,'рабочие дни  %ФОТ'!$H$3:$H$67,0),1)</f>
        <v>ХХХ YYY-6</v>
      </c>
      <c r="B360" s="21">
        <f t="shared" si="15"/>
        <v>1035</v>
      </c>
      <c r="C360" s="22">
        <f t="shared" si="16"/>
        <v>3</v>
      </c>
      <c r="D360" s="23">
        <f t="shared" si="17"/>
        <v>34.5</v>
      </c>
      <c r="E360" s="21">
        <f>SUMIFS(тарифы!G:G,тарифы!B:B,J360)</f>
        <v>30</v>
      </c>
      <c r="F360" s="21"/>
      <c r="G360" s="12" t="str">
        <f>IFERROR(INDEX(Таблица1[#All],MATCH('загрузка табеля'!J360,тарифы!B:B,0),4),"")</f>
        <v>повар 4 разряда ((В-6) кулинарный цех)</v>
      </c>
      <c r="H360" s="12" t="s">
        <v>17194</v>
      </c>
      <c r="I360" s="12" t="s">
        <v>15638</v>
      </c>
      <c r="J360" s="12" t="s">
        <v>9786</v>
      </c>
      <c r="K360" s="12" t="s">
        <v>9787</v>
      </c>
      <c r="L360" s="12">
        <v>11.5</v>
      </c>
      <c r="M360" s="12">
        <v>11.5</v>
      </c>
      <c r="N360" s="12">
        <v>11.5</v>
      </c>
    </row>
    <row r="361" spans="1:17" x14ac:dyDescent="0.2">
      <c r="A361" s="12" t="str">
        <f>INDEX('рабочие дни  %ФОТ'!$F$3:$F$67,MATCH('загрузка табеля'!$H361,'рабочие дни  %ФОТ'!$H$3:$H$67,0),1)</f>
        <v>ХХХ YYY-6</v>
      </c>
      <c r="B361" s="21">
        <f t="shared" si="15"/>
        <v>1072.5</v>
      </c>
      <c r="C361" s="22">
        <f t="shared" si="16"/>
        <v>3</v>
      </c>
      <c r="D361" s="23">
        <f t="shared" si="17"/>
        <v>33</v>
      </c>
      <c r="E361" s="21">
        <f>SUMIFS(тарифы!G:G,тарифы!B:B,J361)</f>
        <v>32.5</v>
      </c>
      <c r="F361" s="21"/>
      <c r="G361" s="12" t="str">
        <f>IFERROR(INDEX(Таблица1[#All],MATCH('загрузка табеля'!J361,тарифы!B:B,0),4),"")</f>
        <v>повар 5 разряда ((В-6) кулинарный цех)</v>
      </c>
      <c r="H361" s="12" t="s">
        <v>17194</v>
      </c>
      <c r="I361" s="12" t="s">
        <v>15638</v>
      </c>
      <c r="J361" s="12" t="s">
        <v>9807</v>
      </c>
      <c r="K361" s="12" t="s">
        <v>9808</v>
      </c>
      <c r="L361" s="12">
        <v>11</v>
      </c>
      <c r="M361" s="12">
        <v>11</v>
      </c>
      <c r="N361" s="12">
        <v>11</v>
      </c>
      <c r="O361" s="12">
        <v>0</v>
      </c>
    </row>
    <row r="362" spans="1:17" x14ac:dyDescent="0.2">
      <c r="A362" s="12" t="str">
        <f>INDEX('рабочие дни  %ФОТ'!$F$3:$F$67,MATCH('загрузка табеля'!$H362,'рабочие дни  %ФОТ'!$H$3:$H$67,0),1)</f>
        <v>ХХХ YYY-6</v>
      </c>
      <c r="B362" s="21">
        <f t="shared" si="15"/>
        <v>960</v>
      </c>
      <c r="C362" s="22">
        <f t="shared" si="16"/>
        <v>3</v>
      </c>
      <c r="D362" s="23">
        <f t="shared" si="17"/>
        <v>32</v>
      </c>
      <c r="E362" s="21">
        <f>SUMIFS(тарифы!G:G,тарифы!B:B,J362)</f>
        <v>30</v>
      </c>
      <c r="F362" s="21"/>
      <c r="G362" s="12" t="str">
        <f>IFERROR(INDEX(Таблица1[#All],MATCH('загрузка табеля'!J362,тарифы!B:B,0),4),"")</f>
        <v>повар 4 разряда ((В-6) кулинарный цех)</v>
      </c>
      <c r="H362" s="12" t="s">
        <v>17194</v>
      </c>
      <c r="I362" s="12" t="s">
        <v>15638</v>
      </c>
      <c r="J362" s="12" t="s">
        <v>9782</v>
      </c>
      <c r="K362" s="12" t="s">
        <v>9783</v>
      </c>
      <c r="L362" s="12">
        <v>11</v>
      </c>
      <c r="M362" s="12">
        <v>11</v>
      </c>
      <c r="N362" s="12">
        <v>10</v>
      </c>
      <c r="O362" s="12">
        <v>0</v>
      </c>
    </row>
    <row r="363" spans="1:17" x14ac:dyDescent="0.2">
      <c r="A363" s="12" t="str">
        <f>INDEX('рабочие дни  %ФОТ'!$F$3:$F$67,MATCH('загрузка табеля'!$H363,'рабочие дни  %ФОТ'!$H$3:$H$67,0),1)</f>
        <v>ХХХ YYY-6</v>
      </c>
      <c r="B363" s="21">
        <f t="shared" si="15"/>
        <v>837.5</v>
      </c>
      <c r="C363" s="22">
        <f t="shared" si="16"/>
        <v>3</v>
      </c>
      <c r="D363" s="23">
        <f t="shared" si="17"/>
        <v>33.5</v>
      </c>
      <c r="E363" s="21">
        <f>SUMIFS(тарифы!G:G,тарифы!B:B,J363)</f>
        <v>25</v>
      </c>
      <c r="F363" s="21"/>
      <c r="G363" s="12" t="str">
        <f>IFERROR(INDEX(Таблица1[#All],MATCH('загрузка табеля'!J363,тарифы!B:B,0),4),"")</f>
        <v>продавец продовольственных товаров 3 категории ((В-6) кулинарный цех)</v>
      </c>
      <c r="H363" s="12" t="s">
        <v>17194</v>
      </c>
      <c r="I363" s="12" t="s">
        <v>15638</v>
      </c>
      <c r="J363" s="12" t="s">
        <v>9796</v>
      </c>
      <c r="K363" s="12" t="s">
        <v>9797</v>
      </c>
      <c r="L363" s="12">
        <v>11</v>
      </c>
      <c r="M363" s="12">
        <v>11</v>
      </c>
      <c r="N363" s="12">
        <v>11.5</v>
      </c>
    </row>
    <row r="364" spans="1:17" x14ac:dyDescent="0.2">
      <c r="A364" s="12" t="str">
        <f>INDEX('рабочие дни  %ФОТ'!$F$3:$F$67,MATCH('загрузка табеля'!$H364,'рабочие дни  %ФОТ'!$H$3:$H$67,0),1)</f>
        <v>ХХХ YYY-6</v>
      </c>
      <c r="B364" s="21">
        <f t="shared" si="15"/>
        <v>615</v>
      </c>
      <c r="C364" s="22">
        <f t="shared" si="16"/>
        <v>2</v>
      </c>
      <c r="D364" s="23">
        <f t="shared" si="17"/>
        <v>20.5</v>
      </c>
      <c r="E364" s="21">
        <f>SUMIFS(тарифы!G:G,тарифы!B:B,J364)</f>
        <v>30</v>
      </c>
      <c r="F364" s="21"/>
      <c r="G364" s="12" t="str">
        <f>IFERROR(INDEX(Таблица1[#All],MATCH('загрузка табеля'!J364,тарифы!B:B,0),4),"")</f>
        <v>повар 4 разряда ((В-6) кулинарный цех)</v>
      </c>
      <c r="H364" s="12" t="s">
        <v>17194</v>
      </c>
      <c r="I364" s="12" t="s">
        <v>15638</v>
      </c>
      <c r="J364" s="12" t="s">
        <v>11543</v>
      </c>
      <c r="K364" s="12" t="s">
        <v>11542</v>
      </c>
      <c r="L364" s="12">
        <v>10</v>
      </c>
      <c r="M364" s="12">
        <v>10.5</v>
      </c>
    </row>
    <row r="365" spans="1:17" x14ac:dyDescent="0.2">
      <c r="A365" s="12" t="str">
        <f>INDEX('рабочие дни  %ФОТ'!$F$3:$F$67,MATCH('загрузка табеля'!$H365,'рабочие дни  %ФОТ'!$H$3:$H$67,0),1)</f>
        <v>ХХХ YYY-6</v>
      </c>
      <c r="B365" s="21">
        <f t="shared" si="15"/>
        <v>960</v>
      </c>
      <c r="C365" s="22">
        <f t="shared" si="16"/>
        <v>4</v>
      </c>
      <c r="D365" s="23">
        <f t="shared" si="17"/>
        <v>32</v>
      </c>
      <c r="E365" s="21">
        <f>SUMIFS(тарифы!G:G,тарифы!B:B,J365)</f>
        <v>30</v>
      </c>
      <c r="F365" s="21"/>
      <c r="G365" s="12" t="str">
        <f>IFERROR(INDEX(Таблица1[#All],MATCH('загрузка табеля'!J365,тарифы!B:B,0),4),"")</f>
        <v>повар 4 разряда ((В-6) кулинарный цех)</v>
      </c>
      <c r="H365" s="12" t="s">
        <v>17194</v>
      </c>
      <c r="I365" s="12" t="s">
        <v>15638</v>
      </c>
      <c r="J365" s="12" t="s">
        <v>11544</v>
      </c>
      <c r="K365" s="12" t="s">
        <v>9803</v>
      </c>
      <c r="L365" s="12">
        <v>8</v>
      </c>
      <c r="M365" s="12">
        <v>8</v>
      </c>
      <c r="N365" s="12">
        <v>8</v>
      </c>
      <c r="O365" s="12">
        <v>8</v>
      </c>
    </row>
    <row r="366" spans="1:17" x14ac:dyDescent="0.2">
      <c r="A366" s="12" t="str">
        <f>INDEX('рабочие дни  %ФОТ'!$F$3:$F$67,MATCH('загрузка табеля'!$H366,'рабочие дни  %ФОТ'!$H$3:$H$67,0),1)</f>
        <v>ХХХ YYY-6</v>
      </c>
      <c r="B366" s="21">
        <f t="shared" si="15"/>
        <v>1680</v>
      </c>
      <c r="C366" s="22">
        <f t="shared" si="16"/>
        <v>6</v>
      </c>
      <c r="D366" s="23">
        <f t="shared" si="17"/>
        <v>56</v>
      </c>
      <c r="E366" s="21">
        <f>SUMIFS(тарифы!G:G,тарифы!B:B,J366)</f>
        <v>30</v>
      </c>
      <c r="F366" s="21"/>
      <c r="G366" s="12" t="str">
        <f>IFERROR(INDEX(Таблица1[#All],MATCH('загрузка табеля'!J366,тарифы!B:B,0),4),"")</f>
        <v>продавец продовольственных товаров 1 категории ((В-6) молочный отдел)</v>
      </c>
      <c r="H366" s="12" t="s">
        <v>17194</v>
      </c>
      <c r="I366" s="12" t="s">
        <v>15639</v>
      </c>
      <c r="J366" s="12" t="s">
        <v>9827</v>
      </c>
      <c r="K366" s="12" t="s">
        <v>9828</v>
      </c>
      <c r="L366" s="12">
        <v>10</v>
      </c>
      <c r="M366" s="12">
        <v>10</v>
      </c>
      <c r="N366" s="12">
        <v>11</v>
      </c>
      <c r="O366" s="12">
        <v>5</v>
      </c>
      <c r="P366" s="12">
        <v>10</v>
      </c>
      <c r="Q366" s="12">
        <v>10</v>
      </c>
    </row>
    <row r="367" spans="1:17" x14ac:dyDescent="0.2">
      <c r="A367" s="12" t="str">
        <f>INDEX('рабочие дни  %ФОТ'!$F$3:$F$67,MATCH('загрузка табеля'!$H367,'рабочие дни  %ФОТ'!$H$3:$H$67,0),1)</f>
        <v>ХХХ YYY-6</v>
      </c>
      <c r="B367" s="21">
        <f t="shared" si="15"/>
        <v>797.5</v>
      </c>
      <c r="C367" s="22">
        <f t="shared" si="16"/>
        <v>3</v>
      </c>
      <c r="D367" s="23">
        <f t="shared" si="17"/>
        <v>29</v>
      </c>
      <c r="E367" s="21">
        <f>SUMIFS(тарифы!G:G,тарифы!B:B,J367)</f>
        <v>27.5</v>
      </c>
      <c r="F367" s="21"/>
      <c r="G367" s="12" t="str">
        <f>IFERROR(INDEX(Таблица1[#All],MATCH('загрузка табеля'!J367,тарифы!B:B,0),4),"")</f>
        <v>продавец продовольственных товаров 2 категории ((В-6) молочный отдел)</v>
      </c>
      <c r="H367" s="12" t="s">
        <v>17194</v>
      </c>
      <c r="I367" s="12" t="s">
        <v>15639</v>
      </c>
      <c r="J367" s="12" t="s">
        <v>9818</v>
      </c>
      <c r="K367" s="12" t="s">
        <v>9819</v>
      </c>
      <c r="L367" s="12">
        <v>9.5</v>
      </c>
      <c r="M367" s="12">
        <v>9.5</v>
      </c>
      <c r="N367" s="12">
        <v>10</v>
      </c>
      <c r="O367" s="12">
        <v>0</v>
      </c>
    </row>
    <row r="368" spans="1:17" x14ac:dyDescent="0.2">
      <c r="A368" s="12" t="str">
        <f>INDEX('рабочие дни  %ФОТ'!$F$3:$F$67,MATCH('загрузка табеля'!$H368,'рабочие дни  %ФОТ'!$H$3:$H$67,0),1)</f>
        <v>ХХХ YYY-6</v>
      </c>
      <c r="B368" s="21">
        <f t="shared" si="15"/>
        <v>561.90476190476193</v>
      </c>
      <c r="C368" s="22">
        <f t="shared" si="16"/>
        <v>2</v>
      </c>
      <c r="D368" s="23">
        <f t="shared" si="17"/>
        <v>18</v>
      </c>
      <c r="E368" s="21">
        <f>SUMIFS(тарифы!G:G,тарифы!B:B,J368)</f>
        <v>5900</v>
      </c>
      <c r="F368" s="21"/>
      <c r="G368" s="12" t="str">
        <f>IFERROR(INDEX(Таблица1[#All],MATCH('загрузка табеля'!J368,тарифы!B:B,0),4),"")</f>
        <v>заместитель управляющего магазином(скоропорт)_стажер ((В-41)сектор зоны скоропорта)</v>
      </c>
      <c r="H368" s="12" t="s">
        <v>17194</v>
      </c>
      <c r="I368" s="12" t="s">
        <v>15639</v>
      </c>
      <c r="J368" s="12" t="s">
        <v>11571</v>
      </c>
      <c r="K368" s="12" t="s">
        <v>11570</v>
      </c>
      <c r="L368" s="12">
        <v>9</v>
      </c>
      <c r="M368" s="12">
        <v>9</v>
      </c>
      <c r="N368" s="12">
        <v>0</v>
      </c>
    </row>
    <row r="369" spans="1:17" x14ac:dyDescent="0.2">
      <c r="A369" s="12" t="str">
        <f>INDEX('рабочие дни  %ФОТ'!$F$3:$F$67,MATCH('загрузка табеля'!$H369,'рабочие дни  %ФОТ'!$H$3:$H$67,0),1)</f>
        <v>ХХХ YYY-6</v>
      </c>
      <c r="B369" s="21">
        <f t="shared" si="15"/>
        <v>712.5</v>
      </c>
      <c r="C369" s="22">
        <f t="shared" si="16"/>
        <v>3</v>
      </c>
      <c r="D369" s="23">
        <f t="shared" si="17"/>
        <v>28.5</v>
      </c>
      <c r="E369" s="21">
        <f>SUMIFS(тарифы!G:G,тарифы!B:B,J369)</f>
        <v>25</v>
      </c>
      <c r="F369" s="21"/>
      <c r="G369" s="12" t="str">
        <f>IFERROR(INDEX(Таблица1[#All],MATCH('загрузка табеля'!J369,тарифы!B:B,0),4),"")</f>
        <v>продавец продовольственных товаров 3 категории ((В-6) молочный отдел)</v>
      </c>
      <c r="H369" s="12" t="s">
        <v>17194</v>
      </c>
      <c r="I369" s="12" t="s">
        <v>15639</v>
      </c>
      <c r="J369" s="12" t="s">
        <v>11533</v>
      </c>
      <c r="K369" s="12" t="s">
        <v>11312</v>
      </c>
      <c r="L369" s="12">
        <v>9.5</v>
      </c>
      <c r="M369" s="12">
        <v>9.5</v>
      </c>
      <c r="N369" s="12">
        <v>9.5</v>
      </c>
      <c r="O369" s="12">
        <v>0</v>
      </c>
    </row>
    <row r="370" spans="1:17" x14ac:dyDescent="0.2">
      <c r="A370" s="12" t="str">
        <f>INDEX('рабочие дни  %ФОТ'!$F$3:$F$67,MATCH('загрузка табеля'!$H370,'рабочие дни  %ФОТ'!$H$3:$H$67,0),1)</f>
        <v>ХХХ YYY-6</v>
      </c>
      <c r="B370" s="21">
        <f t="shared" si="15"/>
        <v>0</v>
      </c>
      <c r="C370" s="22">
        <f t="shared" si="16"/>
        <v>2</v>
      </c>
      <c r="D370" s="23">
        <f t="shared" si="17"/>
        <v>20.5</v>
      </c>
      <c r="E370" s="21">
        <f>SUMIFS(тарифы!G:G,тарифы!B:B,J370)</f>
        <v>0</v>
      </c>
      <c r="F370" s="21"/>
      <c r="G370" s="12" t="str">
        <f>IFERROR(INDEX(Таблица1[#All],MATCH('загрузка табеля'!J370,тарифы!B:B,0),4),"")</f>
        <v/>
      </c>
      <c r="H370" s="12" t="s">
        <v>17194</v>
      </c>
      <c r="I370" s="12" t="s">
        <v>15639</v>
      </c>
      <c r="J370" s="12" t="s">
        <v>15640</v>
      </c>
      <c r="K370" s="12" t="s">
        <v>15641</v>
      </c>
      <c r="L370" s="12">
        <v>10</v>
      </c>
      <c r="M370" s="12">
        <v>10.5</v>
      </c>
    </row>
    <row r="371" spans="1:17" x14ac:dyDescent="0.2">
      <c r="A371" s="12" t="str">
        <f>INDEX('рабочие дни  %ФОТ'!$F$3:$F$67,MATCH('загрузка табеля'!$H371,'рабочие дни  %ФОТ'!$H$3:$H$67,0),1)</f>
        <v>ХХХ YYY-6</v>
      </c>
      <c r="B371" s="21">
        <f t="shared" si="15"/>
        <v>1080</v>
      </c>
      <c r="C371" s="22">
        <f t="shared" si="16"/>
        <v>4</v>
      </c>
      <c r="D371" s="23">
        <f t="shared" si="17"/>
        <v>36</v>
      </c>
      <c r="E371" s="21">
        <f>SUMIFS(тарифы!G:G,тарифы!B:B,J371)</f>
        <v>30</v>
      </c>
      <c r="F371" s="21"/>
      <c r="G371" s="12" t="str">
        <f>IFERROR(INDEX(Таблица1[#All],MATCH('загрузка табеля'!J371,тарифы!B:B,0),4),"")</f>
        <v>продавец продовольственных товаров 1 категории ((В-6) овощной отдел)</v>
      </c>
      <c r="H371" s="12" t="s">
        <v>17194</v>
      </c>
      <c r="I371" s="12" t="s">
        <v>15642</v>
      </c>
      <c r="J371" s="12" t="s">
        <v>9854</v>
      </c>
      <c r="K371" s="12" t="s">
        <v>9855</v>
      </c>
      <c r="L371" s="12">
        <v>9</v>
      </c>
      <c r="M371" s="12">
        <v>9</v>
      </c>
      <c r="N371" s="12">
        <v>9</v>
      </c>
      <c r="O371" s="12">
        <v>9</v>
      </c>
    </row>
    <row r="372" spans="1:17" x14ac:dyDescent="0.2">
      <c r="A372" s="12" t="str">
        <f>INDEX('рабочие дни  %ФОТ'!$F$3:$F$67,MATCH('загрузка табеля'!$H372,'рабочие дни  %ФОТ'!$H$3:$H$67,0),1)</f>
        <v>ХХХ YYY-6</v>
      </c>
      <c r="B372" s="21">
        <f t="shared" si="15"/>
        <v>1485.7142857142858</v>
      </c>
      <c r="C372" s="22">
        <f t="shared" si="16"/>
        <v>4</v>
      </c>
      <c r="D372" s="23">
        <f t="shared" si="17"/>
        <v>36</v>
      </c>
      <c r="E372" s="21">
        <f>SUMIFS(тарифы!G:G,тарифы!B:B,J372)</f>
        <v>7800</v>
      </c>
      <c r="F372" s="21"/>
      <c r="G372" s="12" t="str">
        <f>IFERROR(INDEX(Таблица1[#All],MATCH('загрузка табеля'!J372,тарифы!B:B,0),4),"")</f>
        <v>менеджер по сбыту 1 категории ((В-6) овощной отдел)</v>
      </c>
      <c r="H372" s="12" t="s">
        <v>17194</v>
      </c>
      <c r="I372" s="12" t="s">
        <v>15642</v>
      </c>
      <c r="J372" s="12" t="s">
        <v>9846</v>
      </c>
      <c r="K372" s="12" t="s">
        <v>9847</v>
      </c>
      <c r="L372" s="12">
        <v>9</v>
      </c>
      <c r="M372" s="12">
        <v>9</v>
      </c>
      <c r="N372" s="12">
        <v>9</v>
      </c>
      <c r="O372" s="12">
        <v>9</v>
      </c>
    </row>
    <row r="373" spans="1:17" x14ac:dyDescent="0.2">
      <c r="A373" s="12" t="str">
        <f>INDEX('рабочие дни  %ФОТ'!$F$3:$F$67,MATCH('загрузка табеля'!$H373,'рабочие дни  %ФОТ'!$H$3:$H$67,0),1)</f>
        <v>ХХХ YYY-6</v>
      </c>
      <c r="B373" s="21">
        <f t="shared" si="15"/>
        <v>1278.75</v>
      </c>
      <c r="C373" s="22">
        <f t="shared" si="16"/>
        <v>5</v>
      </c>
      <c r="D373" s="23">
        <f t="shared" si="17"/>
        <v>46.5</v>
      </c>
      <c r="E373" s="21">
        <f>SUMIFS(тарифы!G:G,тарифы!B:B,J373)</f>
        <v>27.5</v>
      </c>
      <c r="F373" s="21"/>
      <c r="G373" s="12" t="str">
        <f>IFERROR(INDEX(Таблица1[#All],MATCH('загрузка табеля'!J373,тарифы!B:B,0),4),"")</f>
        <v>продавец продовольственных товаров 2 категории ((В-6) овощной отдел)</v>
      </c>
      <c r="H373" s="12" t="s">
        <v>17194</v>
      </c>
      <c r="I373" s="12" t="s">
        <v>15642</v>
      </c>
      <c r="J373" s="12" t="s">
        <v>9839</v>
      </c>
      <c r="K373" s="12" t="s">
        <v>9840</v>
      </c>
      <c r="L373" s="12">
        <v>9</v>
      </c>
      <c r="M373" s="12">
        <v>9.5</v>
      </c>
      <c r="N373" s="12">
        <v>9</v>
      </c>
      <c r="O373" s="12">
        <v>10</v>
      </c>
      <c r="P373" s="12">
        <v>9</v>
      </c>
    </row>
    <row r="374" spans="1:17" x14ac:dyDescent="0.2">
      <c r="A374" s="12" t="str">
        <f>INDEX('рабочие дни  %ФОТ'!$F$3:$F$67,MATCH('загрузка табеля'!$H374,'рабочие дни  %ФОТ'!$H$3:$H$67,0),1)</f>
        <v>ХХХ YYY-6</v>
      </c>
      <c r="B374" s="21">
        <f t="shared" si="15"/>
        <v>1095</v>
      </c>
      <c r="C374" s="22">
        <f t="shared" si="16"/>
        <v>4</v>
      </c>
      <c r="D374" s="23">
        <f t="shared" si="17"/>
        <v>36.5</v>
      </c>
      <c r="E374" s="21">
        <f>SUMIFS(тарифы!G:G,тарифы!B:B,J374)</f>
        <v>30</v>
      </c>
      <c r="F374" s="21"/>
      <c r="G374" s="12" t="str">
        <f>IFERROR(INDEX(Таблица1[#All],MATCH('загрузка табеля'!J374,тарифы!B:B,0),4),"")</f>
        <v>продавец продовольственных товаров 1 категории ((В-6) овощной отдел)</v>
      </c>
      <c r="H374" s="12" t="s">
        <v>17194</v>
      </c>
      <c r="I374" s="12" t="s">
        <v>15642</v>
      </c>
      <c r="J374" s="12" t="s">
        <v>9860</v>
      </c>
      <c r="K374" s="12" t="s">
        <v>9861</v>
      </c>
      <c r="L374" s="12">
        <v>9.5</v>
      </c>
      <c r="M374" s="12">
        <v>9</v>
      </c>
      <c r="N374" s="12">
        <v>9</v>
      </c>
      <c r="O374" s="12">
        <v>9</v>
      </c>
      <c r="P374" s="12">
        <v>0</v>
      </c>
    </row>
    <row r="375" spans="1:17" x14ac:dyDescent="0.2">
      <c r="A375" s="12" t="str">
        <f>INDEX('рабочие дни  %ФОТ'!$F$3:$F$67,MATCH('загрузка табеля'!$H375,'рабочие дни  %ФОТ'!$H$3:$H$67,0),1)</f>
        <v>ХХХ YYY-6</v>
      </c>
      <c r="B375" s="21">
        <f t="shared" si="15"/>
        <v>990</v>
      </c>
      <c r="C375" s="22">
        <f t="shared" si="16"/>
        <v>4</v>
      </c>
      <c r="D375" s="23">
        <f t="shared" si="17"/>
        <v>36</v>
      </c>
      <c r="E375" s="21">
        <f>SUMIFS(тарифы!G:G,тарифы!B:B,J375)</f>
        <v>27.5</v>
      </c>
      <c r="F375" s="21"/>
      <c r="G375" s="12" t="str">
        <f>IFERROR(INDEX(Таблица1[#All],MATCH('загрузка табеля'!J375,тарифы!B:B,0),4),"")</f>
        <v>продавец продовольственных товаров 2 категории ((В-6) овощной отдел)</v>
      </c>
      <c r="H375" s="12" t="s">
        <v>17194</v>
      </c>
      <c r="I375" s="12" t="s">
        <v>15642</v>
      </c>
      <c r="J375" s="12" t="s">
        <v>9857</v>
      </c>
      <c r="K375" s="12" t="s">
        <v>9858</v>
      </c>
      <c r="L375" s="12">
        <v>9</v>
      </c>
      <c r="M375" s="12">
        <v>9</v>
      </c>
      <c r="N375" s="12">
        <v>9</v>
      </c>
      <c r="O375" s="12">
        <v>9</v>
      </c>
    </row>
    <row r="376" spans="1:17" x14ac:dyDescent="0.2">
      <c r="A376" s="12" t="str">
        <f>INDEX('рабочие дни  %ФОТ'!$F$3:$F$67,MATCH('загрузка табеля'!$H376,'рабочие дни  %ФОТ'!$H$3:$H$67,0),1)</f>
        <v>ХХХ YYY-6</v>
      </c>
      <c r="B376" s="21">
        <f t="shared" si="15"/>
        <v>1967.625</v>
      </c>
      <c r="C376" s="22">
        <f t="shared" si="16"/>
        <v>5</v>
      </c>
      <c r="D376" s="23">
        <f t="shared" si="17"/>
        <v>67.5</v>
      </c>
      <c r="E376" s="21">
        <f>SUMIFS(тарифы!G:G,тарифы!B:B,J376)</f>
        <v>29.15</v>
      </c>
      <c r="F376" s="21"/>
      <c r="G376" s="12" t="str">
        <f>IFERROR(INDEX(Таблица1[#All],MATCH('загрузка табеля'!J376,тарифы!B:B,0),4),"")</f>
        <v>грузчик 2 категории ((В-6) склад)</v>
      </c>
      <c r="H376" s="12" t="s">
        <v>17194</v>
      </c>
      <c r="I376" s="12" t="s">
        <v>15642</v>
      </c>
      <c r="J376" s="12" t="s">
        <v>10116</v>
      </c>
      <c r="K376" s="12" t="s">
        <v>10117</v>
      </c>
      <c r="L376" s="12">
        <v>8.5</v>
      </c>
      <c r="M376" s="12">
        <v>32</v>
      </c>
      <c r="N376" s="12">
        <v>9</v>
      </c>
      <c r="O376" s="12">
        <v>9</v>
      </c>
      <c r="P376" s="12">
        <v>9</v>
      </c>
      <c r="Q376" s="12">
        <v>0</v>
      </c>
    </row>
    <row r="377" spans="1:17" x14ac:dyDescent="0.2">
      <c r="A377" s="12" t="str">
        <f>INDEX('рабочие дни  %ФОТ'!$F$3:$F$67,MATCH('загрузка табеля'!$H377,'рабочие дни  %ФОТ'!$H$3:$H$67,0),1)</f>
        <v>ХХХ YYY-6</v>
      </c>
      <c r="B377" s="21">
        <f t="shared" si="15"/>
        <v>675</v>
      </c>
      <c r="C377" s="22">
        <f t="shared" si="16"/>
        <v>3</v>
      </c>
      <c r="D377" s="23">
        <f t="shared" si="17"/>
        <v>27</v>
      </c>
      <c r="E377" s="21">
        <f>SUMIFS(тарифы!G:G,тарифы!B:B,J377)</f>
        <v>25</v>
      </c>
      <c r="F377" s="21"/>
      <c r="G377" s="12" t="str">
        <f>IFERROR(INDEX(Таблица1[#All],MATCH('загрузка табеля'!J377,тарифы!B:B,0),4),"")</f>
        <v>продавец продовольственных товаров 3 категории ((В-6) овощной отдел)</v>
      </c>
      <c r="H377" s="12" t="s">
        <v>17194</v>
      </c>
      <c r="I377" s="12" t="s">
        <v>15642</v>
      </c>
      <c r="J377" s="12" t="s">
        <v>9863</v>
      </c>
      <c r="K377" s="12" t="s">
        <v>9864</v>
      </c>
      <c r="L377" s="12">
        <v>9</v>
      </c>
      <c r="M377" s="12">
        <v>9</v>
      </c>
      <c r="N377" s="12">
        <v>9</v>
      </c>
    </row>
    <row r="378" spans="1:17" x14ac:dyDescent="0.2">
      <c r="A378" s="12" t="str">
        <f>INDEX('рабочие дни  %ФОТ'!$F$3:$F$67,MATCH('загрузка табеля'!$H378,'рабочие дни  %ФОТ'!$H$3:$H$67,0),1)</f>
        <v>ХХХ YYY-6</v>
      </c>
      <c r="B378" s="21">
        <f t="shared" si="15"/>
        <v>1017.5</v>
      </c>
      <c r="C378" s="22">
        <f t="shared" si="16"/>
        <v>4</v>
      </c>
      <c r="D378" s="23">
        <f t="shared" si="17"/>
        <v>37</v>
      </c>
      <c r="E378" s="21">
        <f>SUMIFS(тарифы!G:G,тарифы!B:B,J378)</f>
        <v>27.5</v>
      </c>
      <c r="F378" s="21"/>
      <c r="G378" s="12" t="str">
        <f>IFERROR(INDEX(Таблица1[#All],MATCH('загрузка табеля'!J378,тарифы!B:B,0),4),"")</f>
        <v>продавец продовольственных товаров 2 категории ((В-6) овощной отдел)</v>
      </c>
      <c r="H378" s="12" t="s">
        <v>17194</v>
      </c>
      <c r="I378" s="12" t="s">
        <v>15642</v>
      </c>
      <c r="J378" s="12" t="s">
        <v>9852</v>
      </c>
      <c r="K378" s="12" t="s">
        <v>9853</v>
      </c>
      <c r="L378" s="12">
        <v>9.5</v>
      </c>
      <c r="M378" s="12">
        <v>9.5</v>
      </c>
      <c r="N378" s="12">
        <v>9</v>
      </c>
      <c r="O378" s="12">
        <v>9</v>
      </c>
    </row>
    <row r="379" spans="1:17" x14ac:dyDescent="0.2">
      <c r="A379" s="12" t="str">
        <f>INDEX('рабочие дни  %ФОТ'!$F$3:$F$67,MATCH('загрузка табеля'!$H379,'рабочие дни  %ФОТ'!$H$3:$H$67,0),1)</f>
        <v>ХХХ YYY-6</v>
      </c>
      <c r="B379" s="21">
        <f t="shared" si="15"/>
        <v>1425</v>
      </c>
      <c r="C379" s="22">
        <f t="shared" si="16"/>
        <v>4</v>
      </c>
      <c r="D379" s="23">
        <f t="shared" si="17"/>
        <v>37.5</v>
      </c>
      <c r="E379" s="21">
        <f>SUMIFS(тарифы!G:G,тарифы!B:B,J379)</f>
        <v>38</v>
      </c>
      <c r="F379" s="21"/>
      <c r="G379" s="12" t="str">
        <f>IFERROR(INDEX(Таблица1[#All],MATCH('загрузка табеля'!J379,тарифы!B:B,0),4),"")</f>
        <v>обработчик рыбы 1 категории ((В-6) рыбный отдел)</v>
      </c>
      <c r="H379" s="12" t="s">
        <v>17194</v>
      </c>
      <c r="I379" s="12" t="s">
        <v>15643</v>
      </c>
      <c r="J379" s="12" t="s">
        <v>10068</v>
      </c>
      <c r="K379" s="12" t="s">
        <v>10069</v>
      </c>
      <c r="L379" s="12">
        <v>10</v>
      </c>
      <c r="M379" s="12">
        <v>9</v>
      </c>
      <c r="N379" s="12">
        <v>9.5</v>
      </c>
      <c r="O379" s="12">
        <v>9</v>
      </c>
      <c r="P379" s="12">
        <v>0</v>
      </c>
    </row>
    <row r="380" spans="1:17" x14ac:dyDescent="0.2">
      <c r="A380" s="12" t="str">
        <f>INDEX('рабочие дни  %ФОТ'!$F$3:$F$67,MATCH('загрузка табеля'!$H380,'рабочие дни  %ФОТ'!$H$3:$H$67,0),1)</f>
        <v>ХХХ YYY-6</v>
      </c>
      <c r="B380" s="21">
        <f t="shared" si="15"/>
        <v>1375.125</v>
      </c>
      <c r="C380" s="22">
        <f t="shared" si="16"/>
        <v>4</v>
      </c>
      <c r="D380" s="23">
        <f t="shared" si="17"/>
        <v>37.5</v>
      </c>
      <c r="E380" s="21">
        <f>SUMIFS(тарифы!G:G,тарифы!B:B,J380)</f>
        <v>36.67</v>
      </c>
      <c r="F380" s="21"/>
      <c r="G380" s="12" t="str">
        <f>IFERROR(INDEX(Таблица1[#All],MATCH('загрузка табеля'!J380,тарифы!B:B,0),4),"")</f>
        <v>бригадир продавцов продовольственных товаров 2 категории ((В-6) рыбный отдел)</v>
      </c>
      <c r="H380" s="12" t="s">
        <v>17194</v>
      </c>
      <c r="I380" s="12" t="s">
        <v>15643</v>
      </c>
      <c r="J380" s="12" t="s">
        <v>10072</v>
      </c>
      <c r="K380" s="12" t="s">
        <v>10073</v>
      </c>
      <c r="L380" s="12">
        <v>9</v>
      </c>
      <c r="M380" s="12">
        <v>9.5</v>
      </c>
      <c r="N380" s="12">
        <v>9</v>
      </c>
      <c r="O380" s="12">
        <v>10</v>
      </c>
    </row>
    <row r="381" spans="1:17" x14ac:dyDescent="0.2">
      <c r="A381" s="12" t="str">
        <f>INDEX('рабочие дни  %ФОТ'!$F$3:$F$67,MATCH('загрузка табеля'!$H381,'рабочие дни  %ФОТ'!$H$3:$H$67,0),1)</f>
        <v>ХХХ YYY-6</v>
      </c>
      <c r="B381" s="21">
        <f t="shared" si="15"/>
        <v>1361.9047619047619</v>
      </c>
      <c r="C381" s="22">
        <f t="shared" si="16"/>
        <v>4</v>
      </c>
      <c r="D381" s="23">
        <f t="shared" si="17"/>
        <v>38</v>
      </c>
      <c r="E381" s="21">
        <f>SUMIFS(тарифы!G:G,тарифы!B:B,J381)</f>
        <v>7150</v>
      </c>
      <c r="F381" s="21"/>
      <c r="G381" s="12" t="str">
        <f>IFERROR(INDEX(Таблица1[#All],MATCH('загрузка табеля'!J381,тарифы!B:B,0),4),"")</f>
        <v>менеджер по сбыту 2 категории ((В-6) рыбный отдел)</v>
      </c>
      <c r="H381" s="12" t="s">
        <v>17194</v>
      </c>
      <c r="I381" s="12" t="s">
        <v>15643</v>
      </c>
      <c r="J381" s="12" t="s">
        <v>10075</v>
      </c>
      <c r="K381" s="12" t="s">
        <v>10076</v>
      </c>
      <c r="L381" s="12">
        <v>10</v>
      </c>
      <c r="M381" s="12">
        <v>10</v>
      </c>
      <c r="N381" s="12">
        <v>9</v>
      </c>
      <c r="O381" s="12">
        <v>9</v>
      </c>
    </row>
    <row r="382" spans="1:17" x14ac:dyDescent="0.2">
      <c r="A382" s="12" t="str">
        <f>INDEX('рабочие дни  %ФОТ'!$F$3:$F$67,MATCH('загрузка табеля'!$H382,'рабочие дни  %ФОТ'!$H$3:$H$67,0),1)</f>
        <v>ХХХ YYY-6</v>
      </c>
      <c r="B382" s="21">
        <f t="shared" si="15"/>
        <v>689.255</v>
      </c>
      <c r="C382" s="22">
        <f t="shared" si="16"/>
        <v>2</v>
      </c>
      <c r="D382" s="23">
        <f t="shared" si="17"/>
        <v>23.5</v>
      </c>
      <c r="E382" s="21">
        <f>SUMIFS(тарифы!G:G,тарифы!B:B,J382)</f>
        <v>29.33</v>
      </c>
      <c r="F382" s="21"/>
      <c r="G382" s="12" t="str">
        <f>IFERROR(INDEX(Таблица1[#All],MATCH('загрузка табеля'!J382,тарифы!B:B,0),4),"")</f>
        <v>продавец продовольственных товаров 2 категории ((В-6) рыбный отдел)</v>
      </c>
      <c r="H382" s="12" t="s">
        <v>17194</v>
      </c>
      <c r="I382" s="12" t="s">
        <v>15643</v>
      </c>
      <c r="J382" s="12" t="s">
        <v>10077</v>
      </c>
      <c r="K382" s="12" t="s">
        <v>10078</v>
      </c>
      <c r="L382" s="12">
        <v>11.5</v>
      </c>
      <c r="M382" s="12">
        <v>12</v>
      </c>
    </row>
    <row r="383" spans="1:17" x14ac:dyDescent="0.2">
      <c r="A383" s="12" t="str">
        <f>INDEX('рабочие дни  %ФОТ'!$F$3:$F$67,MATCH('загрузка табеля'!$H383,'рабочие дни  %ФОТ'!$H$3:$H$67,0),1)</f>
        <v>ХХХ YYY-6</v>
      </c>
      <c r="B383" s="21">
        <f t="shared" si="15"/>
        <v>1349.1799999999998</v>
      </c>
      <c r="C383" s="22">
        <f t="shared" si="16"/>
        <v>4</v>
      </c>
      <c r="D383" s="23">
        <f t="shared" si="17"/>
        <v>46</v>
      </c>
      <c r="E383" s="21">
        <f>SUMIFS(тарифы!G:G,тарифы!B:B,J383)</f>
        <v>29.33</v>
      </c>
      <c r="F383" s="21"/>
      <c r="G383" s="12" t="str">
        <f>IFERROR(INDEX(Таблица1[#All],MATCH('загрузка табеля'!J383,тарифы!B:B,0),4),"")</f>
        <v>продавец продовольственных товаров 2 категории ((В-6) рыбный отдел)</v>
      </c>
      <c r="H383" s="12" t="s">
        <v>17194</v>
      </c>
      <c r="I383" s="12" t="s">
        <v>15643</v>
      </c>
      <c r="J383" s="12" t="s">
        <v>10084</v>
      </c>
      <c r="K383" s="12" t="s">
        <v>10085</v>
      </c>
      <c r="L383" s="12">
        <v>11.5</v>
      </c>
      <c r="M383" s="12">
        <v>11.5</v>
      </c>
      <c r="N383" s="12">
        <v>11.5</v>
      </c>
      <c r="O383" s="12">
        <v>11.5</v>
      </c>
      <c r="P383" s="12">
        <v>0</v>
      </c>
    </row>
    <row r="384" spans="1:17" x14ac:dyDescent="0.2">
      <c r="A384" s="12" t="str">
        <f>INDEX('рабочие дни  %ФОТ'!$F$3:$F$67,MATCH('загрузка табеля'!$H384,'рабочие дни  %ФОТ'!$H$3:$H$67,0),1)</f>
        <v>ХХХ YYY-6</v>
      </c>
      <c r="B384" s="21">
        <f t="shared" si="15"/>
        <v>1363.845</v>
      </c>
      <c r="C384" s="22">
        <f t="shared" si="16"/>
        <v>4</v>
      </c>
      <c r="D384" s="23">
        <f t="shared" si="17"/>
        <v>46.5</v>
      </c>
      <c r="E384" s="21">
        <f>SUMIFS(тарифы!G:G,тарифы!B:B,J384)</f>
        <v>29.33</v>
      </c>
      <c r="F384" s="21"/>
      <c r="G384" s="12" t="str">
        <f>IFERROR(INDEX(Таблица1[#All],MATCH('загрузка табеля'!J384,тарифы!B:B,0),4),"")</f>
        <v>продавец продовольственных товаров 2 категории ((В-6) рыбный отдел)</v>
      </c>
      <c r="H384" s="12" t="s">
        <v>17194</v>
      </c>
      <c r="I384" s="12" t="s">
        <v>15643</v>
      </c>
      <c r="J384" s="12" t="s">
        <v>10064</v>
      </c>
      <c r="K384" s="12" t="s">
        <v>10065</v>
      </c>
      <c r="L384" s="12">
        <v>11.5</v>
      </c>
      <c r="M384" s="12">
        <v>11.5</v>
      </c>
      <c r="N384" s="12">
        <v>11.5</v>
      </c>
      <c r="O384" s="12">
        <v>12</v>
      </c>
    </row>
    <row r="385" spans="1:16" x14ac:dyDescent="0.2">
      <c r="A385" s="12" t="str">
        <f>INDEX('рабочие дни  %ФОТ'!$F$3:$F$67,MATCH('загрузка табеля'!$H385,'рабочие дни  %ФОТ'!$H$3:$H$67,0),1)</f>
        <v>ХХХ YYY-6</v>
      </c>
      <c r="B385" s="21">
        <f t="shared" si="15"/>
        <v>1093.47</v>
      </c>
      <c r="C385" s="22">
        <f t="shared" si="16"/>
        <v>4</v>
      </c>
      <c r="D385" s="23">
        <f t="shared" si="17"/>
        <v>41</v>
      </c>
      <c r="E385" s="21">
        <f>SUMIFS(тарифы!G:G,тарифы!B:B,J385)</f>
        <v>26.67</v>
      </c>
      <c r="F385" s="21"/>
      <c r="G385" s="12" t="str">
        <f>IFERROR(INDEX(Таблица1[#All],MATCH('загрузка табеля'!J385,тарифы!B:B,0),4),"")</f>
        <v>продавец продовольственных товаров 3 категории ((В-6) рыбный отдел)</v>
      </c>
      <c r="H385" s="12" t="s">
        <v>17194</v>
      </c>
      <c r="I385" s="12" t="s">
        <v>15643</v>
      </c>
      <c r="J385" s="12" t="s">
        <v>10080</v>
      </c>
      <c r="K385" s="12" t="s">
        <v>10081</v>
      </c>
      <c r="L385" s="12">
        <v>11.5</v>
      </c>
      <c r="M385" s="12">
        <v>11.5</v>
      </c>
      <c r="N385" s="12">
        <v>10.5</v>
      </c>
      <c r="O385" s="12">
        <v>7.5</v>
      </c>
    </row>
    <row r="386" spans="1:16" x14ac:dyDescent="0.2">
      <c r="A386" s="12" t="str">
        <f>INDEX('рабочие дни  %ФОТ'!$F$3:$F$67,MATCH('загрузка табеля'!$H386,'рабочие дни  %ФОТ'!$H$3:$H$67,0),1)</f>
        <v>ХХХ YYY-6</v>
      </c>
      <c r="B386" s="21">
        <f t="shared" si="15"/>
        <v>613.41000000000008</v>
      </c>
      <c r="C386" s="22">
        <f t="shared" si="16"/>
        <v>2</v>
      </c>
      <c r="D386" s="23">
        <f t="shared" si="17"/>
        <v>23</v>
      </c>
      <c r="E386" s="21">
        <f>SUMIFS(тарифы!G:G,тарифы!B:B,J386)</f>
        <v>26.67</v>
      </c>
      <c r="F386" s="21"/>
      <c r="G386" s="12" t="str">
        <f>IFERROR(INDEX(Таблица1[#All],MATCH('загрузка табеля'!J386,тарифы!B:B,0),4),"")</f>
        <v>продавец продовольственных товаров 3 категории ((В-6) рыбный отдел)</v>
      </c>
      <c r="H386" s="12" t="s">
        <v>17194</v>
      </c>
      <c r="I386" s="12" t="s">
        <v>15643</v>
      </c>
      <c r="J386" s="12" t="s">
        <v>10088</v>
      </c>
      <c r="K386" s="12" t="s">
        <v>10089</v>
      </c>
      <c r="L386" s="12">
        <v>11.5</v>
      </c>
      <c r="M386" s="12">
        <v>11.5</v>
      </c>
    </row>
    <row r="387" spans="1:16" x14ac:dyDescent="0.2">
      <c r="A387" s="12" t="str">
        <f>INDEX('рабочие дни  %ФОТ'!$F$3:$F$67,MATCH('загрузка табеля'!$H387,'рабочие дни  %ФОТ'!$H$3:$H$67,0),1)</f>
        <v>ХХХ YYY-6</v>
      </c>
      <c r="B387" s="21">
        <f t="shared" si="15"/>
        <v>1186.8150000000001</v>
      </c>
      <c r="C387" s="22">
        <f t="shared" si="16"/>
        <v>4</v>
      </c>
      <c r="D387" s="23">
        <f t="shared" si="17"/>
        <v>44.5</v>
      </c>
      <c r="E387" s="21">
        <f>SUMIFS(тарифы!G:G,тарифы!B:B,J387)</f>
        <v>26.67</v>
      </c>
      <c r="F387" s="21"/>
      <c r="G387" s="12" t="str">
        <f>IFERROR(INDEX(Таблица1[#All],MATCH('загрузка табеля'!J387,тарифы!B:B,0),4),"")</f>
        <v>продавец продовольственных товаров 3 категории ((В-6) рыбный отдел)</v>
      </c>
      <c r="H387" s="12" t="s">
        <v>17194</v>
      </c>
      <c r="I387" s="12" t="s">
        <v>15643</v>
      </c>
      <c r="J387" s="12" t="s">
        <v>10082</v>
      </c>
      <c r="K387" s="12" t="s">
        <v>10083</v>
      </c>
      <c r="L387" s="12">
        <v>10.5</v>
      </c>
      <c r="M387" s="12">
        <v>11.5</v>
      </c>
      <c r="N387" s="12">
        <v>11.5</v>
      </c>
      <c r="O387" s="12">
        <v>11</v>
      </c>
      <c r="P387" s="12">
        <v>0</v>
      </c>
    </row>
    <row r="388" spans="1:16" x14ac:dyDescent="0.2">
      <c r="A388" s="12" t="str">
        <f>INDEX('рабочие дни  %ФОТ'!$F$3:$F$67,MATCH('загрузка табеля'!$H388,'рабочие дни  %ФОТ'!$H$3:$H$67,0),1)</f>
        <v>ХХХ YYY-6</v>
      </c>
      <c r="B388" s="21">
        <f t="shared" si="15"/>
        <v>613.41000000000008</v>
      </c>
      <c r="C388" s="22">
        <f t="shared" si="16"/>
        <v>2</v>
      </c>
      <c r="D388" s="23">
        <f t="shared" si="17"/>
        <v>23</v>
      </c>
      <c r="E388" s="21">
        <f>SUMIFS(тарифы!G:G,тарифы!B:B,J388)</f>
        <v>26.67</v>
      </c>
      <c r="F388" s="21"/>
      <c r="G388" s="12" t="str">
        <f>IFERROR(INDEX(Таблица1[#All],MATCH('загрузка табеля'!J388,тарифы!B:B,0),4),"")</f>
        <v>продавец продовольственных товаров 3 категории ((В-6) рыбный отдел)</v>
      </c>
      <c r="H388" s="12" t="s">
        <v>17194</v>
      </c>
      <c r="I388" s="12" t="s">
        <v>15643</v>
      </c>
      <c r="J388" s="12" t="s">
        <v>11532</v>
      </c>
      <c r="K388" s="12" t="s">
        <v>11531</v>
      </c>
      <c r="L388" s="12">
        <v>11.5</v>
      </c>
      <c r="M388" s="12">
        <v>11.5</v>
      </c>
      <c r="N388" s="12">
        <v>0</v>
      </c>
    </row>
    <row r="389" spans="1:16" x14ac:dyDescent="0.2">
      <c r="A389" s="12" t="str">
        <f>INDEX('рабочие дни  %ФОТ'!$F$3:$F$67,MATCH('загрузка табеля'!$H389,'рабочие дни  %ФОТ'!$H$3:$H$67,0),1)</f>
        <v>ХХХ YYY-6</v>
      </c>
      <c r="B389" s="21">
        <f t="shared" si="15"/>
        <v>0</v>
      </c>
      <c r="C389" s="22">
        <f t="shared" si="16"/>
        <v>5</v>
      </c>
      <c r="D389" s="23">
        <f t="shared" si="17"/>
        <v>55</v>
      </c>
      <c r="E389" s="21">
        <f>SUMIFS(тарифы!G:G,тарифы!B:B,J389)</f>
        <v>0</v>
      </c>
      <c r="F389" s="21"/>
      <c r="G389" s="12" t="str">
        <f>IFERROR(INDEX(Таблица1[#All],MATCH('загрузка табеля'!J389,тарифы!B:B,0),4),"")</f>
        <v/>
      </c>
      <c r="H389" s="12" t="s">
        <v>17194</v>
      </c>
      <c r="I389" s="12" t="s">
        <v>15643</v>
      </c>
      <c r="J389" s="12" t="s">
        <v>15644</v>
      </c>
      <c r="K389" s="12" t="s">
        <v>15645</v>
      </c>
      <c r="L389" s="12">
        <v>10.5</v>
      </c>
      <c r="M389" s="12">
        <v>12</v>
      </c>
      <c r="N389" s="12">
        <v>12</v>
      </c>
      <c r="O389" s="12">
        <v>9.5</v>
      </c>
      <c r="P389" s="12">
        <v>11</v>
      </c>
    </row>
    <row r="390" spans="1:16" x14ac:dyDescent="0.2">
      <c r="A390" s="12" t="str">
        <f>INDEX('рабочие дни  %ФОТ'!$F$3:$F$67,MATCH('загрузка табеля'!$H390,'рабочие дни  %ФОТ'!$H$3:$H$67,0),1)</f>
        <v>ХХХ YYY-6</v>
      </c>
      <c r="B390" s="21">
        <f t="shared" ref="B390:B453" si="18">IF(AND(F390&lt;50,F390&gt;0),F390*D390,IF(F390&gt;50,F390/$C$1*C390,IF(AND(E390&lt;50,E390&gt;0),E390*D390,E390/$C$1*C390)))</f>
        <v>0</v>
      </c>
      <c r="C390" s="22">
        <f t="shared" si="16"/>
        <v>2</v>
      </c>
      <c r="D390" s="23">
        <f t="shared" si="17"/>
        <v>23</v>
      </c>
      <c r="E390" s="21">
        <f>SUMIFS(тарифы!G:G,тарифы!B:B,J390)</f>
        <v>0</v>
      </c>
      <c r="F390" s="21"/>
      <c r="G390" s="12" t="str">
        <f>IFERROR(INDEX(Таблица1[#All],MATCH('загрузка табеля'!J390,тарифы!B:B,0),4),"")</f>
        <v/>
      </c>
      <c r="H390" s="12" t="s">
        <v>17194</v>
      </c>
      <c r="I390" s="12" t="s">
        <v>15643</v>
      </c>
      <c r="J390" s="12" t="s">
        <v>15646</v>
      </c>
      <c r="K390" s="12" t="s">
        <v>15647</v>
      </c>
      <c r="L390" s="12">
        <v>11.5</v>
      </c>
      <c r="M390" s="12">
        <v>11.5</v>
      </c>
    </row>
    <row r="391" spans="1:16" x14ac:dyDescent="0.2">
      <c r="A391" s="12" t="str">
        <f>INDEX('рабочие дни  %ФОТ'!$F$3:$F$67,MATCH('загрузка табеля'!$H391,'рабочие дни  %ФОТ'!$H$3:$H$67,0),1)</f>
        <v>ХХХ YYY-6</v>
      </c>
      <c r="B391" s="21">
        <f t="shared" si="18"/>
        <v>1530.88</v>
      </c>
      <c r="C391" s="22">
        <f t="shared" ref="C391:C454" si="19">COUNTIF(L391:AP391,"&gt;0")</f>
        <v>4</v>
      </c>
      <c r="D391" s="23">
        <f t="shared" ref="D391:D454" si="20">IF(SUM(L391:AP391)&gt;0,SUM(L391:AP391),"")</f>
        <v>52</v>
      </c>
      <c r="E391" s="21">
        <f>SUMIFS(тарифы!G:G,тарифы!B:B,J391)</f>
        <v>29.44</v>
      </c>
      <c r="F391" s="21"/>
      <c r="G391" s="12" t="str">
        <f>IFERROR(INDEX(Таблица1[#All],MATCH('загрузка табеля'!J391,тарифы!B:B,0),4),"")</f>
        <v>старший кассир торгового зала ((В-6) расчетно-кассовая зона)</v>
      </c>
      <c r="H391" s="12" t="s">
        <v>17194</v>
      </c>
      <c r="I391" s="12" t="s">
        <v>15648</v>
      </c>
      <c r="J391" s="12" t="s">
        <v>10026</v>
      </c>
      <c r="K391" s="12" t="s">
        <v>10027</v>
      </c>
      <c r="L391" s="12">
        <v>13</v>
      </c>
      <c r="M391" s="12">
        <v>13</v>
      </c>
      <c r="N391" s="12">
        <v>13</v>
      </c>
      <c r="O391" s="12">
        <v>13</v>
      </c>
      <c r="P391" s="12">
        <v>0</v>
      </c>
    </row>
    <row r="392" spans="1:16" x14ac:dyDescent="0.2">
      <c r="A392" s="12" t="str">
        <f>INDEX('рабочие дни  %ФОТ'!$F$3:$F$67,MATCH('загрузка табеля'!$H392,'рабочие дни  %ФОТ'!$H$3:$H$67,0),1)</f>
        <v>ХХХ YYY-6</v>
      </c>
      <c r="B392" s="21">
        <f t="shared" si="18"/>
        <v>934.89</v>
      </c>
      <c r="C392" s="22">
        <f t="shared" si="19"/>
        <v>3</v>
      </c>
      <c r="D392" s="23">
        <f t="shared" si="20"/>
        <v>33</v>
      </c>
      <c r="E392" s="21">
        <f>SUMIFS(тарифы!G:G,тарифы!B:B,J392)</f>
        <v>28.33</v>
      </c>
      <c r="F392" s="21"/>
      <c r="G392" s="12" t="str">
        <f>IFERROR(INDEX(Таблица1[#All],MATCH('загрузка табеля'!J392,тарифы!B:B,0),4),"")</f>
        <v>кассир торгового зала ((В-6) расчетно-кассовая зона)</v>
      </c>
      <c r="H392" s="12" t="s">
        <v>17194</v>
      </c>
      <c r="I392" s="12" t="s">
        <v>15648</v>
      </c>
      <c r="J392" s="12" t="s">
        <v>10016</v>
      </c>
      <c r="K392" s="12" t="s">
        <v>10017</v>
      </c>
      <c r="L392" s="12">
        <v>11</v>
      </c>
      <c r="M392" s="12">
        <v>11</v>
      </c>
      <c r="N392" s="12">
        <v>11</v>
      </c>
    </row>
    <row r="393" spans="1:16" x14ac:dyDescent="0.2">
      <c r="A393" s="12" t="str">
        <f>INDEX('рабочие дни  %ФОТ'!$F$3:$F$67,MATCH('загрузка табеля'!$H393,'рабочие дни  %ФОТ'!$H$3:$H$67,0),1)</f>
        <v>ХХХ YYY-6</v>
      </c>
      <c r="B393" s="21">
        <f t="shared" si="18"/>
        <v>897.92000000000007</v>
      </c>
      <c r="C393" s="22">
        <f t="shared" si="19"/>
        <v>2</v>
      </c>
      <c r="D393" s="23">
        <f t="shared" si="20"/>
        <v>30.5</v>
      </c>
      <c r="E393" s="21">
        <f>SUMIFS(тарифы!G:G,тарифы!B:B,J393)</f>
        <v>29.44</v>
      </c>
      <c r="F393" s="21"/>
      <c r="G393" s="12" t="str">
        <f>IFERROR(INDEX(Таблица1[#All],MATCH('загрузка табеля'!J393,тарифы!B:B,0),4),"")</f>
        <v>старший кассир торгового зала ((В-6) расчетно-кассовая зона)</v>
      </c>
      <c r="H393" s="12" t="s">
        <v>17194</v>
      </c>
      <c r="I393" s="12" t="s">
        <v>15648</v>
      </c>
      <c r="J393" s="12" t="s">
        <v>10005</v>
      </c>
      <c r="K393" s="12" t="s">
        <v>10006</v>
      </c>
      <c r="L393" s="12">
        <v>15</v>
      </c>
      <c r="M393" s="12">
        <v>15.5</v>
      </c>
    </row>
    <row r="394" spans="1:16" x14ac:dyDescent="0.2">
      <c r="A394" s="12" t="str">
        <f>INDEX('рабочие дни  %ФОТ'!$F$3:$F$67,MATCH('загрузка табеля'!$H394,'рабочие дни  %ФОТ'!$H$3:$H$67,0),1)</f>
        <v>ХХХ YYY-6</v>
      </c>
      <c r="B394" s="21">
        <f t="shared" si="18"/>
        <v>1833.1499999999999</v>
      </c>
      <c r="C394" s="22">
        <f t="shared" si="19"/>
        <v>5</v>
      </c>
      <c r="D394" s="23">
        <f t="shared" si="20"/>
        <v>55</v>
      </c>
      <c r="E394" s="21">
        <f>SUMIFS(тарифы!G:G,тарифы!B:B,J394)</f>
        <v>33.33</v>
      </c>
      <c r="F394" s="21"/>
      <c r="G394" s="12" t="str">
        <f>IFERROR(INDEX(Таблица1[#All],MATCH('загрузка табеля'!J394,тарифы!B:B,0),4),"")</f>
        <v>заместитель управляющего магазином по кассовой зоне ((В-6) расчетно-кассовая зона)</v>
      </c>
      <c r="H394" s="12" t="s">
        <v>17194</v>
      </c>
      <c r="I394" s="12" t="s">
        <v>15648</v>
      </c>
      <c r="J394" s="12" t="s">
        <v>10041</v>
      </c>
      <c r="K394" s="12" t="s">
        <v>10042</v>
      </c>
      <c r="L394" s="12">
        <v>11</v>
      </c>
      <c r="M394" s="12">
        <v>11</v>
      </c>
      <c r="N394" s="12">
        <v>11</v>
      </c>
      <c r="O394" s="12">
        <v>11</v>
      </c>
      <c r="P394" s="12">
        <v>11</v>
      </c>
    </row>
    <row r="395" spans="1:16" x14ac:dyDescent="0.2">
      <c r="A395" s="12" t="str">
        <f>INDEX('рабочие дни  %ФОТ'!$F$3:$F$67,MATCH('загрузка табеля'!$H395,'рабочие дни  %ФОТ'!$H$3:$H$67,0),1)</f>
        <v>ХХХ YYY-6</v>
      </c>
      <c r="B395" s="21">
        <f t="shared" si="18"/>
        <v>509.93999999999994</v>
      </c>
      <c r="C395" s="22">
        <f t="shared" si="19"/>
        <v>2</v>
      </c>
      <c r="D395" s="23">
        <f t="shared" si="20"/>
        <v>18</v>
      </c>
      <c r="E395" s="21">
        <f>SUMIFS(тарифы!G:G,тарифы!B:B,J395)</f>
        <v>28.33</v>
      </c>
      <c r="F395" s="21"/>
      <c r="G395" s="12" t="str">
        <f>IFERROR(INDEX(Таблица1[#All],MATCH('загрузка табеля'!J395,тарифы!B:B,0),4),"")</f>
        <v>кассир торгового зала ((В-6) расчетно-кассовая зона)</v>
      </c>
      <c r="H395" s="12" t="s">
        <v>17194</v>
      </c>
      <c r="I395" s="12" t="s">
        <v>15648</v>
      </c>
      <c r="J395" s="12" t="s">
        <v>9959</v>
      </c>
      <c r="K395" s="12" t="s">
        <v>9960</v>
      </c>
      <c r="L395" s="12">
        <v>9</v>
      </c>
      <c r="M395" s="12">
        <v>9</v>
      </c>
      <c r="N395" s="12">
        <v>0</v>
      </c>
    </row>
    <row r="396" spans="1:16" x14ac:dyDescent="0.2">
      <c r="A396" s="12" t="str">
        <f>INDEX('рабочие дни  %ФОТ'!$F$3:$F$67,MATCH('загрузка табеля'!$H396,'рабочие дни  %ФОТ'!$H$3:$H$67,0),1)</f>
        <v>ХХХ YYY-6</v>
      </c>
      <c r="B396" s="21">
        <f t="shared" si="18"/>
        <v>959.92000000000007</v>
      </c>
      <c r="C396" s="22">
        <f t="shared" si="19"/>
        <v>4</v>
      </c>
      <c r="D396" s="23">
        <f t="shared" si="20"/>
        <v>52</v>
      </c>
      <c r="E396" s="21">
        <f>SUMIFS(тарифы!G:G,тарифы!B:B,J396)</f>
        <v>18.46</v>
      </c>
      <c r="F396" s="21"/>
      <c r="G396" s="12" t="str">
        <f>IFERROR(INDEX(Таблица1[#All],MATCH('загрузка табеля'!J396,тарифы!B:B,0),4),"")</f>
        <v>подсобный рабочий (сборщик тележек) ((В-6) расчетно-кассовая зона)</v>
      </c>
      <c r="H396" s="12" t="s">
        <v>17194</v>
      </c>
      <c r="I396" s="12" t="s">
        <v>15648</v>
      </c>
      <c r="J396" s="12" t="s">
        <v>10023</v>
      </c>
      <c r="K396" s="12" t="s">
        <v>10024</v>
      </c>
      <c r="L396" s="12">
        <v>13</v>
      </c>
      <c r="M396" s="12">
        <v>13</v>
      </c>
      <c r="N396" s="12">
        <v>13</v>
      </c>
      <c r="O396" s="12">
        <v>13</v>
      </c>
    </row>
    <row r="397" spans="1:16" x14ac:dyDescent="0.2">
      <c r="A397" s="12" t="str">
        <f>INDEX('рабочие дни  %ФОТ'!$F$3:$F$67,MATCH('загрузка табеля'!$H397,'рабочие дни  %ФОТ'!$H$3:$H$67,0),1)</f>
        <v>ХХХ YYY-6</v>
      </c>
      <c r="B397" s="21">
        <f t="shared" si="18"/>
        <v>479.96000000000004</v>
      </c>
      <c r="C397" s="22">
        <f t="shared" si="19"/>
        <v>2</v>
      </c>
      <c r="D397" s="23">
        <f t="shared" si="20"/>
        <v>26</v>
      </c>
      <c r="E397" s="21">
        <f>SUMIFS(тарифы!G:G,тарифы!B:B,J397)</f>
        <v>18.46</v>
      </c>
      <c r="F397" s="21"/>
      <c r="G397" s="12" t="str">
        <f>IFERROR(INDEX(Таблица1[#All],MATCH('загрузка табеля'!J397,тарифы!B:B,0),4),"")</f>
        <v>подсобный рабочий (сборщик тележек) ((В-6) расчетно-кассовая зона)</v>
      </c>
      <c r="H397" s="12" t="s">
        <v>17194</v>
      </c>
      <c r="I397" s="12" t="s">
        <v>15648</v>
      </c>
      <c r="J397" s="12" t="s">
        <v>10055</v>
      </c>
      <c r="K397" s="12" t="s">
        <v>10056</v>
      </c>
      <c r="L397" s="12">
        <v>13</v>
      </c>
      <c r="M397" s="12">
        <v>13</v>
      </c>
      <c r="N397" s="12">
        <v>0</v>
      </c>
    </row>
    <row r="398" spans="1:16" x14ac:dyDescent="0.2">
      <c r="A398" s="12" t="str">
        <f>INDEX('рабочие дни  %ФОТ'!$F$3:$F$67,MATCH('загрузка табеля'!$H398,'рабочие дни  %ФОТ'!$H$3:$H$67,0),1)</f>
        <v>ХХХ YYY-6</v>
      </c>
      <c r="B398" s="21">
        <f t="shared" si="18"/>
        <v>733.26</v>
      </c>
      <c r="C398" s="22">
        <f t="shared" si="19"/>
        <v>2</v>
      </c>
      <c r="D398" s="23">
        <f t="shared" si="20"/>
        <v>22</v>
      </c>
      <c r="E398" s="21">
        <f>SUMIFS(тарифы!G:G,тарифы!B:B,J398)</f>
        <v>33.33</v>
      </c>
      <c r="F398" s="21"/>
      <c r="G398" s="12" t="str">
        <f>IFERROR(INDEX(Таблица1[#All],MATCH('загрузка табеля'!J398,тарифы!B:B,0),4),"")</f>
        <v>заместитель управляющего магазином по кассовой зоне ((В-6) расчетно-кассовая зона)</v>
      </c>
      <c r="H398" s="12" t="s">
        <v>17194</v>
      </c>
      <c r="I398" s="12" t="s">
        <v>15648</v>
      </c>
      <c r="J398" s="12" t="s">
        <v>10039</v>
      </c>
      <c r="K398" s="12" t="s">
        <v>10040</v>
      </c>
      <c r="L398" s="12">
        <v>11</v>
      </c>
      <c r="M398" s="12">
        <v>11</v>
      </c>
    </row>
    <row r="399" spans="1:16" x14ac:dyDescent="0.2">
      <c r="A399" s="12" t="str">
        <f>INDEX('рабочие дни  %ФОТ'!$F$3:$F$67,MATCH('загрузка табеля'!$H399,'рабочие дни  %ФОТ'!$H$3:$H$67,0),1)</f>
        <v>ХХХ YYY-6</v>
      </c>
      <c r="B399" s="21">
        <f t="shared" si="18"/>
        <v>594.92999999999995</v>
      </c>
      <c r="C399" s="22">
        <f t="shared" si="19"/>
        <v>2</v>
      </c>
      <c r="D399" s="23">
        <f t="shared" si="20"/>
        <v>21</v>
      </c>
      <c r="E399" s="21">
        <f>SUMIFS(тарифы!G:G,тарифы!B:B,J399)</f>
        <v>28.33</v>
      </c>
      <c r="F399" s="21"/>
      <c r="G399" s="12" t="str">
        <f>IFERROR(INDEX(Таблица1[#All],MATCH('загрузка табеля'!J399,тарифы!B:B,0),4),"")</f>
        <v>кассир торгового зала ((В-6) расчетно-кассовая зона)</v>
      </c>
      <c r="H399" s="12" t="s">
        <v>17194</v>
      </c>
      <c r="I399" s="12" t="s">
        <v>15648</v>
      </c>
      <c r="J399" s="12" t="s">
        <v>10037</v>
      </c>
      <c r="K399" s="12" t="s">
        <v>10038</v>
      </c>
      <c r="L399" s="12">
        <v>11</v>
      </c>
      <c r="M399" s="12">
        <v>10</v>
      </c>
      <c r="N399" s="12">
        <v>0</v>
      </c>
    </row>
    <row r="400" spans="1:16" x14ac:dyDescent="0.2">
      <c r="A400" s="12" t="str">
        <f>INDEX('рабочие дни  %ФОТ'!$F$3:$F$67,MATCH('загрузка табеля'!$H400,'рабочие дни  %ФОТ'!$H$3:$H$67,0),1)</f>
        <v>ХХХ YYY-6</v>
      </c>
      <c r="B400" s="21">
        <f t="shared" si="18"/>
        <v>963.21999999999991</v>
      </c>
      <c r="C400" s="22">
        <f t="shared" si="19"/>
        <v>4</v>
      </c>
      <c r="D400" s="23">
        <f t="shared" si="20"/>
        <v>34</v>
      </c>
      <c r="E400" s="21">
        <f>SUMIFS(тарифы!G:G,тарифы!B:B,J400)</f>
        <v>28.33</v>
      </c>
      <c r="F400" s="21"/>
      <c r="G400" s="12" t="str">
        <f>IFERROR(INDEX(Таблица1[#All],MATCH('загрузка табеля'!J400,тарифы!B:B,0),4),"")</f>
        <v>кассир торгового зала ((В-6) расчетно-кассовая зона)</v>
      </c>
      <c r="H400" s="12" t="s">
        <v>17194</v>
      </c>
      <c r="I400" s="12" t="s">
        <v>15648</v>
      </c>
      <c r="J400" s="12" t="s">
        <v>10053</v>
      </c>
      <c r="K400" s="12" t="s">
        <v>10054</v>
      </c>
      <c r="L400" s="12">
        <v>10</v>
      </c>
      <c r="M400" s="12">
        <v>10</v>
      </c>
      <c r="N400" s="12">
        <v>6.5</v>
      </c>
      <c r="O400" s="12">
        <v>7.5</v>
      </c>
    </row>
    <row r="401" spans="1:17" x14ac:dyDescent="0.2">
      <c r="A401" s="12" t="str">
        <f>INDEX('рабочие дни  %ФОТ'!$F$3:$F$67,MATCH('загрузка табеля'!$H401,'рабочие дни  %ФОТ'!$H$3:$H$67,0),1)</f>
        <v>ХХХ YYY-6</v>
      </c>
      <c r="B401" s="21">
        <f t="shared" si="18"/>
        <v>1558.1499999999999</v>
      </c>
      <c r="C401" s="22">
        <f t="shared" si="19"/>
        <v>5</v>
      </c>
      <c r="D401" s="23">
        <f t="shared" si="20"/>
        <v>55</v>
      </c>
      <c r="E401" s="21">
        <f>SUMIFS(тарифы!G:G,тарифы!B:B,J401)</f>
        <v>28.33</v>
      </c>
      <c r="F401" s="21"/>
      <c r="G401" s="12" t="str">
        <f>IFERROR(INDEX(Таблица1[#All],MATCH('загрузка табеля'!J401,тарифы!B:B,0),4),"")</f>
        <v>кассир торгового зала ((В-6) расчетно-кассовая зона)</v>
      </c>
      <c r="H401" s="12" t="s">
        <v>17194</v>
      </c>
      <c r="I401" s="12" t="s">
        <v>15648</v>
      </c>
      <c r="J401" s="12" t="s">
        <v>10021</v>
      </c>
      <c r="K401" s="12" t="s">
        <v>10022</v>
      </c>
      <c r="L401" s="12">
        <v>11</v>
      </c>
      <c r="M401" s="12">
        <v>11</v>
      </c>
      <c r="N401" s="12">
        <v>11</v>
      </c>
      <c r="O401" s="12">
        <v>11</v>
      </c>
      <c r="P401" s="12">
        <v>11</v>
      </c>
    </row>
    <row r="402" spans="1:17" x14ac:dyDescent="0.2">
      <c r="A402" s="12" t="str">
        <f>INDEX('рабочие дни  %ФОТ'!$F$3:$F$67,MATCH('загрузка табеля'!$H402,'рабочие дни  %ФОТ'!$H$3:$H$67,0),1)</f>
        <v>ХХХ YYY-6</v>
      </c>
      <c r="B402" s="21">
        <f t="shared" si="18"/>
        <v>1784.79</v>
      </c>
      <c r="C402" s="22">
        <f t="shared" si="19"/>
        <v>6</v>
      </c>
      <c r="D402" s="23">
        <f t="shared" si="20"/>
        <v>63</v>
      </c>
      <c r="E402" s="21">
        <f>SUMIFS(тарифы!G:G,тарифы!B:B,J402)</f>
        <v>28.33</v>
      </c>
      <c r="F402" s="21"/>
      <c r="G402" s="12" t="str">
        <f>IFERROR(INDEX(Таблица1[#All],MATCH('загрузка табеля'!J402,тарифы!B:B,0),4),"")</f>
        <v>кассир торгового зала ((В-6) расчетно-кассовая зона)</v>
      </c>
      <c r="H402" s="12" t="s">
        <v>17194</v>
      </c>
      <c r="I402" s="12" t="s">
        <v>15648</v>
      </c>
      <c r="J402" s="12" t="s">
        <v>10044</v>
      </c>
      <c r="K402" s="12" t="s">
        <v>10045</v>
      </c>
      <c r="L402" s="12">
        <v>11</v>
      </c>
      <c r="M402" s="12">
        <v>11</v>
      </c>
      <c r="N402" s="12">
        <v>10</v>
      </c>
      <c r="O402" s="12">
        <v>10</v>
      </c>
      <c r="P402" s="12">
        <v>11</v>
      </c>
      <c r="Q402" s="12">
        <v>10</v>
      </c>
    </row>
    <row r="403" spans="1:17" x14ac:dyDescent="0.2">
      <c r="A403" s="12" t="str">
        <f>INDEX('рабочие дни  %ФОТ'!$F$3:$F$67,MATCH('загрузка табеля'!$H403,'рабочие дни  %ФОТ'!$H$3:$H$67,0),1)</f>
        <v>ХХХ YYY-6</v>
      </c>
      <c r="B403" s="21">
        <f t="shared" si="18"/>
        <v>1558.1499999999999</v>
      </c>
      <c r="C403" s="22">
        <f t="shared" si="19"/>
        <v>5</v>
      </c>
      <c r="D403" s="23">
        <f t="shared" si="20"/>
        <v>55</v>
      </c>
      <c r="E403" s="21">
        <f>SUMIFS(тарифы!G:G,тарифы!B:B,J403)</f>
        <v>28.33</v>
      </c>
      <c r="F403" s="21"/>
      <c r="G403" s="12" t="str">
        <f>IFERROR(INDEX(Таблица1[#All],MATCH('загрузка табеля'!J403,тарифы!B:B,0),4),"")</f>
        <v>кассир торгового зала ((В-6) расчетно-кассовая зона)</v>
      </c>
      <c r="H403" s="12" t="s">
        <v>17194</v>
      </c>
      <c r="I403" s="12" t="s">
        <v>15648</v>
      </c>
      <c r="J403" s="12" t="s">
        <v>10009</v>
      </c>
      <c r="K403" s="12" t="s">
        <v>10010</v>
      </c>
      <c r="L403" s="12">
        <v>11</v>
      </c>
      <c r="M403" s="12">
        <v>11</v>
      </c>
      <c r="N403" s="12">
        <v>11</v>
      </c>
      <c r="O403" s="12">
        <v>11</v>
      </c>
      <c r="P403" s="12">
        <v>11</v>
      </c>
    </row>
    <row r="404" spans="1:17" x14ac:dyDescent="0.2">
      <c r="A404" s="12" t="str">
        <f>INDEX('рабочие дни  %ФОТ'!$F$3:$F$67,MATCH('загрузка табеля'!$H404,'рабочие дни  %ФОТ'!$H$3:$H$67,0),1)</f>
        <v>ХХХ YYY-6</v>
      </c>
      <c r="B404" s="21">
        <f t="shared" si="18"/>
        <v>1643.1399999999999</v>
      </c>
      <c r="C404" s="22">
        <f t="shared" si="19"/>
        <v>5</v>
      </c>
      <c r="D404" s="23">
        <f t="shared" si="20"/>
        <v>58</v>
      </c>
      <c r="E404" s="21">
        <f>SUMIFS(тарифы!G:G,тарифы!B:B,J404)</f>
        <v>28.33</v>
      </c>
      <c r="F404" s="21"/>
      <c r="G404" s="12" t="str">
        <f>IFERROR(INDEX(Таблица1[#All],MATCH('загрузка табеля'!J404,тарифы!B:B,0),4),"")</f>
        <v>кассир торгового зала ((В-6) расчетно-кассовая зона)</v>
      </c>
      <c r="H404" s="12" t="s">
        <v>17194</v>
      </c>
      <c r="I404" s="12" t="s">
        <v>15648</v>
      </c>
      <c r="J404" s="12" t="s">
        <v>10059</v>
      </c>
      <c r="K404" s="12" t="s">
        <v>10060</v>
      </c>
      <c r="L404" s="12">
        <v>12</v>
      </c>
      <c r="M404" s="12">
        <v>12</v>
      </c>
      <c r="N404" s="12">
        <v>10</v>
      </c>
      <c r="O404" s="12">
        <v>12</v>
      </c>
      <c r="P404" s="12">
        <v>12</v>
      </c>
    </row>
    <row r="405" spans="1:17" x14ac:dyDescent="0.2">
      <c r="A405" s="12" t="str">
        <f>INDEX('рабочие дни  %ФОТ'!$F$3:$F$67,MATCH('загрузка табеля'!$H405,'рабочие дни  %ФОТ'!$H$3:$H$67,0),1)</f>
        <v>ХХХ YYY-6</v>
      </c>
      <c r="B405" s="21">
        <f t="shared" si="18"/>
        <v>991.55</v>
      </c>
      <c r="C405" s="22">
        <f t="shared" si="19"/>
        <v>3</v>
      </c>
      <c r="D405" s="23">
        <f t="shared" si="20"/>
        <v>35</v>
      </c>
      <c r="E405" s="21">
        <f>SUMIFS(тарифы!G:G,тарифы!B:B,J405)</f>
        <v>28.33</v>
      </c>
      <c r="F405" s="21"/>
      <c r="G405" s="12" t="str">
        <f>IFERROR(INDEX(Таблица1[#All],MATCH('загрузка табеля'!J405,тарифы!B:B,0),4),"")</f>
        <v>кассир торгового зала ((В-6) расчетно-кассовая зона)</v>
      </c>
      <c r="H405" s="12" t="s">
        <v>17194</v>
      </c>
      <c r="I405" s="12" t="s">
        <v>15648</v>
      </c>
      <c r="J405" s="12" t="s">
        <v>9997</v>
      </c>
      <c r="K405" s="12" t="s">
        <v>9998</v>
      </c>
      <c r="L405" s="12">
        <v>12</v>
      </c>
      <c r="M405" s="12">
        <v>11</v>
      </c>
      <c r="N405" s="12">
        <v>12</v>
      </c>
      <c r="O405" s="12">
        <v>0</v>
      </c>
    </row>
    <row r="406" spans="1:17" x14ac:dyDescent="0.2">
      <c r="A406" s="12" t="str">
        <f>INDEX('рабочие дни  %ФОТ'!$F$3:$F$67,MATCH('загрузка табеля'!$H406,'рабочие дни  %ФОТ'!$H$3:$H$67,0),1)</f>
        <v>ХХХ YYY-6</v>
      </c>
      <c r="B406" s="21">
        <f t="shared" si="18"/>
        <v>382.45499999999998</v>
      </c>
      <c r="C406" s="22">
        <f t="shared" si="19"/>
        <v>2</v>
      </c>
      <c r="D406" s="23">
        <f t="shared" si="20"/>
        <v>13.5</v>
      </c>
      <c r="E406" s="21">
        <f>SUMIFS(тарифы!G:G,тарифы!B:B,J406)</f>
        <v>28.33</v>
      </c>
      <c r="F406" s="21"/>
      <c r="G406" s="12" t="str">
        <f>IFERROR(INDEX(Таблица1[#All],MATCH('загрузка табеля'!J406,тарифы!B:B,0),4),"")</f>
        <v>кассир торгового зала ((В-6) расчетно-кассовая зона)</v>
      </c>
      <c r="H406" s="12" t="s">
        <v>17194</v>
      </c>
      <c r="I406" s="12" t="s">
        <v>15648</v>
      </c>
      <c r="J406" s="12" t="s">
        <v>9995</v>
      </c>
      <c r="K406" s="12" t="s">
        <v>9996</v>
      </c>
      <c r="L406" s="12">
        <v>5.5</v>
      </c>
      <c r="M406" s="12">
        <v>8</v>
      </c>
    </row>
    <row r="407" spans="1:17" x14ac:dyDescent="0.2">
      <c r="A407" s="12" t="str">
        <f>INDEX('рабочие дни  %ФОТ'!$F$3:$F$67,MATCH('загрузка табеля'!$H407,'рабочие дни  %ФОТ'!$H$3:$H$67,0),1)</f>
        <v>ХХХ YYY-6</v>
      </c>
      <c r="B407" s="21">
        <f t="shared" si="18"/>
        <v>934.89</v>
      </c>
      <c r="C407" s="22">
        <f t="shared" si="19"/>
        <v>3</v>
      </c>
      <c r="D407" s="23">
        <f t="shared" si="20"/>
        <v>33</v>
      </c>
      <c r="E407" s="21">
        <f>SUMIFS(тарифы!G:G,тарифы!B:B,J407)</f>
        <v>28.33</v>
      </c>
      <c r="F407" s="21"/>
      <c r="G407" s="12" t="str">
        <f>IFERROR(INDEX(Таблица1[#All],MATCH('загрузка табеля'!J407,тарифы!B:B,0),4),"")</f>
        <v>кассир торгового зала ((В-6) расчетно-кассовая зона)</v>
      </c>
      <c r="H407" s="12" t="s">
        <v>17194</v>
      </c>
      <c r="I407" s="12" t="s">
        <v>15648</v>
      </c>
      <c r="J407" s="12" t="s">
        <v>10035</v>
      </c>
      <c r="K407" s="12" t="s">
        <v>10036</v>
      </c>
      <c r="L407" s="12">
        <v>11</v>
      </c>
      <c r="M407" s="12">
        <v>11</v>
      </c>
      <c r="N407" s="12">
        <v>11</v>
      </c>
      <c r="O407" s="12">
        <v>0</v>
      </c>
    </row>
    <row r="408" spans="1:17" x14ac:dyDescent="0.2">
      <c r="A408" s="12" t="str">
        <f>INDEX('рабочие дни  %ФОТ'!$F$3:$F$67,MATCH('загрузка табеля'!$H408,'рабочие дни  %ФОТ'!$H$3:$H$67,0),1)</f>
        <v>ХХХ YYY-6</v>
      </c>
      <c r="B408" s="21">
        <f t="shared" si="18"/>
        <v>283.29999999999995</v>
      </c>
      <c r="C408" s="22">
        <f t="shared" si="19"/>
        <v>1</v>
      </c>
      <c r="D408" s="23">
        <f t="shared" si="20"/>
        <v>10</v>
      </c>
      <c r="E408" s="21">
        <f>SUMIFS(тарифы!G:G,тарифы!B:B,J408)</f>
        <v>28.33</v>
      </c>
      <c r="F408" s="21"/>
      <c r="G408" s="12" t="str">
        <f>IFERROR(INDEX(Таблица1[#All],MATCH('загрузка табеля'!J408,тарифы!B:B,0),4),"")</f>
        <v>кассир торгового зала ((В-6) расчетно-кассовая зона)</v>
      </c>
      <c r="H408" s="12" t="s">
        <v>17194</v>
      </c>
      <c r="I408" s="12" t="s">
        <v>15648</v>
      </c>
      <c r="J408" s="12" t="s">
        <v>10019</v>
      </c>
      <c r="K408" s="12" t="s">
        <v>10020</v>
      </c>
      <c r="L408" s="12">
        <v>10</v>
      </c>
      <c r="M408" s="12">
        <v>0</v>
      </c>
    </row>
    <row r="409" spans="1:17" x14ac:dyDescent="0.2">
      <c r="A409" s="12" t="str">
        <f>INDEX('рабочие дни  %ФОТ'!$F$3:$F$67,MATCH('загрузка табеля'!$H409,'рабочие дни  %ФОТ'!$H$3:$H$67,0),1)</f>
        <v>ХХХ YYY-6</v>
      </c>
      <c r="B409" s="21">
        <f t="shared" si="18"/>
        <v>339.96</v>
      </c>
      <c r="C409" s="22">
        <f t="shared" si="19"/>
        <v>2</v>
      </c>
      <c r="D409" s="23">
        <f t="shared" si="20"/>
        <v>12</v>
      </c>
      <c r="E409" s="21">
        <f>SUMIFS(тарифы!G:G,тарифы!B:B,J409)</f>
        <v>28.33</v>
      </c>
      <c r="F409" s="21"/>
      <c r="G409" s="12" t="str">
        <f>IFERROR(INDEX(Таблица1[#All],MATCH('загрузка табеля'!J409,тарифы!B:B,0),4),"")</f>
        <v>кассир торгового зала ((В-6) расчетно-кассовая зона)</v>
      </c>
      <c r="H409" s="12" t="s">
        <v>17194</v>
      </c>
      <c r="I409" s="12" t="s">
        <v>15648</v>
      </c>
      <c r="J409" s="12" t="s">
        <v>11565</v>
      </c>
      <c r="K409" s="12" t="s">
        <v>11564</v>
      </c>
      <c r="L409" s="12">
        <v>6.5</v>
      </c>
      <c r="M409" s="12">
        <v>5.5</v>
      </c>
    </row>
    <row r="410" spans="1:17" x14ac:dyDescent="0.2">
      <c r="A410" s="12" t="str">
        <f>INDEX('рабочие дни  %ФОТ'!$F$3:$F$67,MATCH('загрузка табеля'!$H410,'рабочие дни  %ФОТ'!$H$3:$H$67,0),1)</f>
        <v>ХХХ YYY-6</v>
      </c>
      <c r="B410" s="21">
        <f t="shared" si="18"/>
        <v>764.91</v>
      </c>
      <c r="C410" s="22">
        <f t="shared" si="19"/>
        <v>5</v>
      </c>
      <c r="D410" s="23">
        <f t="shared" si="20"/>
        <v>27</v>
      </c>
      <c r="E410" s="21">
        <f>SUMIFS(тарифы!G:G,тарифы!B:B,J410)</f>
        <v>28.33</v>
      </c>
      <c r="F410" s="21"/>
      <c r="G410" s="12" t="str">
        <f>IFERROR(INDEX(Таблица1[#All],MATCH('загрузка табеля'!J410,тарифы!B:B,0),4),"")</f>
        <v>кассир торгового зала ((В-6) расчетно-кассовая зона)</v>
      </c>
      <c r="H410" s="12" t="s">
        <v>17194</v>
      </c>
      <c r="I410" s="12" t="s">
        <v>15648</v>
      </c>
      <c r="J410" s="12" t="s">
        <v>11553</v>
      </c>
      <c r="K410" s="12" t="s">
        <v>11552</v>
      </c>
      <c r="L410" s="12">
        <v>5.5</v>
      </c>
      <c r="M410" s="12">
        <v>5.5</v>
      </c>
      <c r="N410" s="12">
        <v>5.5</v>
      </c>
      <c r="O410" s="12">
        <v>5</v>
      </c>
      <c r="P410" s="12">
        <v>5.5</v>
      </c>
    </row>
    <row r="411" spans="1:17" x14ac:dyDescent="0.2">
      <c r="A411" s="12" t="str">
        <f>INDEX('рабочие дни  %ФОТ'!$F$3:$F$67,MATCH('загрузка табеля'!$H411,'рабочие дни  %ФОТ'!$H$3:$H$67,0),1)</f>
        <v>ХХХ YYY-6</v>
      </c>
      <c r="B411" s="21">
        <f t="shared" si="18"/>
        <v>1487.3249999999998</v>
      </c>
      <c r="C411" s="22">
        <f t="shared" si="19"/>
        <v>5</v>
      </c>
      <c r="D411" s="23">
        <f t="shared" si="20"/>
        <v>52.5</v>
      </c>
      <c r="E411" s="21">
        <f>SUMIFS(тарифы!G:G,тарифы!B:B,J411)</f>
        <v>28.33</v>
      </c>
      <c r="F411" s="21"/>
      <c r="G411" s="12" t="str">
        <f>IFERROR(INDEX(Таблица1[#All],MATCH('загрузка табеля'!J411,тарифы!B:B,0),4),"")</f>
        <v>кассир торгового зала ((В-6) расчетно-кассовая зона)</v>
      </c>
      <c r="H411" s="12" t="s">
        <v>17194</v>
      </c>
      <c r="I411" s="12" t="s">
        <v>15648</v>
      </c>
      <c r="J411" s="12" t="s">
        <v>11557</v>
      </c>
      <c r="K411" s="12" t="s">
        <v>11556</v>
      </c>
      <c r="L411" s="12">
        <v>11</v>
      </c>
      <c r="M411" s="12">
        <v>10.5</v>
      </c>
      <c r="N411" s="12">
        <v>10</v>
      </c>
      <c r="O411" s="12">
        <v>10</v>
      </c>
      <c r="P411" s="12">
        <v>11</v>
      </c>
    </row>
    <row r="412" spans="1:17" x14ac:dyDescent="0.2">
      <c r="A412" s="12" t="str">
        <f>INDEX('рабочие дни  %ФОТ'!$F$3:$F$67,MATCH('загрузка табеля'!$H412,'рабочие дни  %ФОТ'!$H$3:$H$67,0),1)</f>
        <v>ХХХ YYY-6</v>
      </c>
      <c r="B412" s="21">
        <f t="shared" si="18"/>
        <v>623.26</v>
      </c>
      <c r="C412" s="22">
        <f t="shared" si="19"/>
        <v>2</v>
      </c>
      <c r="D412" s="23">
        <f t="shared" si="20"/>
        <v>22</v>
      </c>
      <c r="E412" s="21">
        <f>SUMIFS(тарифы!G:G,тарифы!B:B,J412)</f>
        <v>28.33</v>
      </c>
      <c r="F412" s="21"/>
      <c r="G412" s="12" t="str">
        <f>IFERROR(INDEX(Таблица1[#All],MATCH('загрузка табеля'!J412,тарифы!B:B,0),4),"")</f>
        <v>кассир торгового зала ((В-6) расчетно-кассовая зона)</v>
      </c>
      <c r="H412" s="12" t="s">
        <v>17194</v>
      </c>
      <c r="I412" s="12" t="s">
        <v>15648</v>
      </c>
      <c r="J412" s="12" t="s">
        <v>11475</v>
      </c>
      <c r="K412" s="12" t="s">
        <v>11474</v>
      </c>
      <c r="L412" s="12">
        <v>11</v>
      </c>
      <c r="M412" s="12">
        <v>11</v>
      </c>
      <c r="N412" s="12">
        <v>0</v>
      </c>
    </row>
    <row r="413" spans="1:17" x14ac:dyDescent="0.2">
      <c r="A413" s="12" t="str">
        <f>INDEX('рабочие дни  %ФОТ'!$F$3:$F$67,MATCH('загрузка табеля'!$H413,'рабочие дни  %ФОТ'!$H$3:$H$67,0),1)</f>
        <v>ХХХ YYY-6</v>
      </c>
      <c r="B413" s="21">
        <f t="shared" si="18"/>
        <v>1558.1499999999999</v>
      </c>
      <c r="C413" s="22">
        <f t="shared" si="19"/>
        <v>5</v>
      </c>
      <c r="D413" s="23">
        <f t="shared" si="20"/>
        <v>55</v>
      </c>
      <c r="E413" s="21">
        <f>SUMIFS(тарифы!G:G,тарифы!B:B,J413)</f>
        <v>28.33</v>
      </c>
      <c r="F413" s="21"/>
      <c r="G413" s="12" t="str">
        <f>IFERROR(INDEX(Таблица1[#All],MATCH('загрузка табеля'!J413,тарифы!B:B,0),4),"")</f>
        <v>кассир торгового зала ((В-6) расчетно-кассовая зона)</v>
      </c>
      <c r="H413" s="12" t="s">
        <v>17194</v>
      </c>
      <c r="I413" s="12" t="s">
        <v>15648</v>
      </c>
      <c r="J413" s="12" t="s">
        <v>11555</v>
      </c>
      <c r="K413" s="12" t="s">
        <v>11554</v>
      </c>
      <c r="L413" s="12">
        <v>11</v>
      </c>
      <c r="M413" s="12">
        <v>11</v>
      </c>
      <c r="N413" s="12">
        <v>11</v>
      </c>
      <c r="O413" s="12">
        <v>11</v>
      </c>
      <c r="P413" s="12">
        <v>11</v>
      </c>
      <c r="Q413" s="12">
        <v>0</v>
      </c>
    </row>
    <row r="414" spans="1:17" x14ac:dyDescent="0.2">
      <c r="A414" s="12" t="str">
        <f>INDEX('рабочие дни  %ФОТ'!$F$3:$F$67,MATCH('загрузка табеля'!$H414,'рабочие дни  %ФОТ'!$H$3:$H$67,0),1)</f>
        <v>ХХХ YYY-6</v>
      </c>
      <c r="B414" s="21">
        <f t="shared" si="18"/>
        <v>1175.6949999999999</v>
      </c>
      <c r="C414" s="22">
        <f t="shared" si="19"/>
        <v>4</v>
      </c>
      <c r="D414" s="23">
        <f t="shared" si="20"/>
        <v>41.5</v>
      </c>
      <c r="E414" s="21">
        <f>SUMIFS(тарифы!G:G,тарифы!B:B,J414)</f>
        <v>28.33</v>
      </c>
      <c r="F414" s="21"/>
      <c r="G414" s="12" t="str">
        <f>IFERROR(INDEX(Таблица1[#All],MATCH('загрузка табеля'!J414,тарифы!B:B,0),4),"")</f>
        <v>кассир торгового зала ((В-6) расчетно-кассовая зона)</v>
      </c>
      <c r="H414" s="12" t="s">
        <v>17194</v>
      </c>
      <c r="I414" s="12" t="s">
        <v>15648</v>
      </c>
      <c r="J414" s="12" t="s">
        <v>11561</v>
      </c>
      <c r="K414" s="12" t="s">
        <v>11560</v>
      </c>
      <c r="L414" s="12">
        <v>10.5</v>
      </c>
      <c r="M414" s="12">
        <v>10</v>
      </c>
      <c r="N414" s="12">
        <v>10</v>
      </c>
      <c r="O414" s="12">
        <v>11</v>
      </c>
    </row>
    <row r="415" spans="1:17" x14ac:dyDescent="0.2">
      <c r="A415" s="12" t="str">
        <f>INDEX('рабочие дни  %ФОТ'!$F$3:$F$67,MATCH('загрузка табеля'!$H415,'рабочие дни  %ФОТ'!$H$3:$H$67,0),1)</f>
        <v>ХХХ YYY-6</v>
      </c>
      <c r="B415" s="21">
        <f t="shared" si="18"/>
        <v>934.89</v>
      </c>
      <c r="C415" s="22">
        <f t="shared" si="19"/>
        <v>3</v>
      </c>
      <c r="D415" s="23">
        <f t="shared" si="20"/>
        <v>33</v>
      </c>
      <c r="E415" s="21">
        <f>SUMIFS(тарифы!G:G,тарифы!B:B,J415)</f>
        <v>28.33</v>
      </c>
      <c r="F415" s="21"/>
      <c r="G415" s="12" t="str">
        <f>IFERROR(INDEX(Таблица1[#All],MATCH('загрузка табеля'!J415,тарифы!B:B,0),4),"")</f>
        <v>кассир торгового зала ((В-6) расчетно-кассовая зона)</v>
      </c>
      <c r="H415" s="12" t="s">
        <v>17194</v>
      </c>
      <c r="I415" s="12" t="s">
        <v>15648</v>
      </c>
      <c r="J415" s="12" t="s">
        <v>11569</v>
      </c>
      <c r="K415" s="12" t="s">
        <v>11568</v>
      </c>
      <c r="L415" s="12">
        <v>11</v>
      </c>
      <c r="M415" s="12">
        <v>11</v>
      </c>
      <c r="N415" s="12">
        <v>11</v>
      </c>
    </row>
    <row r="416" spans="1:17" x14ac:dyDescent="0.2">
      <c r="A416" s="12" t="str">
        <f>INDEX('рабочие дни  %ФОТ'!$F$3:$F$67,MATCH('загрузка табеля'!$H416,'рабочие дни  %ФОТ'!$H$3:$H$67,0),1)</f>
        <v>ХХХ YYY-6</v>
      </c>
      <c r="B416" s="21">
        <f t="shared" si="18"/>
        <v>1501.49</v>
      </c>
      <c r="C416" s="22">
        <f t="shared" si="19"/>
        <v>5</v>
      </c>
      <c r="D416" s="23">
        <f t="shared" si="20"/>
        <v>53</v>
      </c>
      <c r="E416" s="21">
        <f>SUMIFS(тарифы!G:G,тарифы!B:B,J416)</f>
        <v>28.33</v>
      </c>
      <c r="F416" s="21"/>
      <c r="G416" s="12" t="str">
        <f>IFERROR(INDEX(Таблица1[#All],MATCH('загрузка табеля'!J416,тарифы!B:B,0),4),"")</f>
        <v>кассир торгового зала ((В-6) расчетно-кассовая зона)</v>
      </c>
      <c r="H416" s="12" t="s">
        <v>17194</v>
      </c>
      <c r="I416" s="12" t="s">
        <v>15648</v>
      </c>
      <c r="J416" s="12" t="s">
        <v>11563</v>
      </c>
      <c r="K416" s="12" t="s">
        <v>11562</v>
      </c>
      <c r="L416" s="12">
        <v>12</v>
      </c>
      <c r="M416" s="12">
        <v>9</v>
      </c>
      <c r="N416" s="12">
        <v>11</v>
      </c>
      <c r="O416" s="12">
        <v>11</v>
      </c>
      <c r="P416" s="12">
        <v>10</v>
      </c>
    </row>
    <row r="417" spans="1:16" x14ac:dyDescent="0.2">
      <c r="A417" s="12" t="str">
        <f>INDEX('рабочие дни  %ФОТ'!$F$3:$F$67,MATCH('загрузка табеля'!$H417,'рабочие дни  %ФОТ'!$H$3:$H$67,0),1)</f>
        <v>ХХХ YYY-6</v>
      </c>
      <c r="B417" s="21">
        <f t="shared" si="18"/>
        <v>1119.0349999999999</v>
      </c>
      <c r="C417" s="22">
        <f t="shared" si="19"/>
        <v>4</v>
      </c>
      <c r="D417" s="23">
        <f t="shared" si="20"/>
        <v>39.5</v>
      </c>
      <c r="E417" s="21">
        <f>SUMIFS(тарифы!G:G,тарифы!B:B,J417)</f>
        <v>28.33</v>
      </c>
      <c r="F417" s="21"/>
      <c r="G417" s="12" t="str">
        <f>IFERROR(INDEX(Таблица1[#All],MATCH('загрузка табеля'!J417,тарифы!B:B,0),4),"")</f>
        <v>кассир торгового зала ((В-6) расчетно-кассовая зона)</v>
      </c>
      <c r="H417" s="12" t="s">
        <v>17194</v>
      </c>
      <c r="I417" s="12" t="s">
        <v>15648</v>
      </c>
      <c r="J417" s="12" t="s">
        <v>11551</v>
      </c>
      <c r="K417" s="12" t="s">
        <v>11323</v>
      </c>
      <c r="L417" s="12">
        <v>11</v>
      </c>
      <c r="M417" s="12">
        <v>11</v>
      </c>
      <c r="N417" s="12">
        <v>11</v>
      </c>
      <c r="O417" s="12">
        <v>6.5</v>
      </c>
    </row>
    <row r="418" spans="1:16" x14ac:dyDescent="0.2">
      <c r="A418" s="12" t="str">
        <f>INDEX('рабочие дни  %ФОТ'!$F$3:$F$67,MATCH('загрузка табеля'!$H418,'рабочие дни  %ФОТ'!$H$3:$H$67,0),1)</f>
        <v>ХХХ YYY-6</v>
      </c>
      <c r="B418" s="21">
        <f t="shared" si="18"/>
        <v>1558.1499999999999</v>
      </c>
      <c r="C418" s="22">
        <f t="shared" si="19"/>
        <v>5</v>
      </c>
      <c r="D418" s="23">
        <f t="shared" si="20"/>
        <v>55</v>
      </c>
      <c r="E418" s="21">
        <f>SUMIFS(тарифы!G:G,тарифы!B:B,J418)</f>
        <v>28.33</v>
      </c>
      <c r="F418" s="21"/>
      <c r="G418" s="12" t="str">
        <f>IFERROR(INDEX(Таблица1[#All],MATCH('загрузка табеля'!J418,тарифы!B:B,0),4),"")</f>
        <v>кассир торгового зала ((В-6) расчетно-кассовая зона)</v>
      </c>
      <c r="H418" s="12" t="s">
        <v>17194</v>
      </c>
      <c r="I418" s="12" t="s">
        <v>15648</v>
      </c>
      <c r="J418" s="12" t="s">
        <v>11550</v>
      </c>
      <c r="K418" s="12" t="s">
        <v>11549</v>
      </c>
      <c r="L418" s="12">
        <v>11</v>
      </c>
      <c r="M418" s="12">
        <v>11</v>
      </c>
      <c r="N418" s="12">
        <v>11</v>
      </c>
      <c r="O418" s="12">
        <v>11</v>
      </c>
      <c r="P418" s="12">
        <v>11</v>
      </c>
    </row>
    <row r="419" spans="1:16" x14ac:dyDescent="0.2">
      <c r="A419" s="12" t="str">
        <f>INDEX('рабочие дни  %ФОТ'!$F$3:$F$67,MATCH('загрузка табеля'!$H419,'рабочие дни  %ФОТ'!$H$3:$H$67,0),1)</f>
        <v>ХХХ YYY-6</v>
      </c>
      <c r="B419" s="21">
        <f t="shared" si="18"/>
        <v>0</v>
      </c>
      <c r="C419" s="22">
        <f t="shared" si="19"/>
        <v>4</v>
      </c>
      <c r="D419" s="23">
        <f t="shared" si="20"/>
        <v>35.5</v>
      </c>
      <c r="E419" s="21">
        <f>SUMIFS(тарифы!G:G,тарифы!B:B,J419)</f>
        <v>0</v>
      </c>
      <c r="F419" s="21"/>
      <c r="G419" s="12" t="str">
        <f>IFERROR(INDEX(Таблица1[#All],MATCH('загрузка табеля'!J419,тарифы!B:B,0),4),"")</f>
        <v/>
      </c>
      <c r="H419" s="12" t="s">
        <v>17194</v>
      </c>
      <c r="I419" s="12" t="s">
        <v>15648</v>
      </c>
      <c r="J419" s="12" t="s">
        <v>15649</v>
      </c>
      <c r="K419" s="12" t="s">
        <v>15650</v>
      </c>
      <c r="L419" s="12">
        <v>8.5</v>
      </c>
      <c r="M419" s="12">
        <v>9</v>
      </c>
      <c r="N419" s="12">
        <v>9</v>
      </c>
      <c r="O419" s="12">
        <v>9</v>
      </c>
    </row>
    <row r="420" spans="1:16" x14ac:dyDescent="0.2">
      <c r="A420" s="12" t="str">
        <f>INDEX('рабочие дни  %ФОТ'!$F$3:$F$67,MATCH('загрузка табеля'!$H420,'рабочие дни  %ФОТ'!$H$3:$H$67,0),1)</f>
        <v>ХХХ YYY-6</v>
      </c>
      <c r="B420" s="21">
        <f t="shared" si="18"/>
        <v>0</v>
      </c>
      <c r="C420" s="22">
        <f t="shared" si="19"/>
        <v>4</v>
      </c>
      <c r="D420" s="23">
        <f t="shared" si="20"/>
        <v>44</v>
      </c>
      <c r="E420" s="21">
        <f>SUMIFS(тарифы!G:G,тарифы!B:B,J420)</f>
        <v>0</v>
      </c>
      <c r="F420" s="21"/>
      <c r="G420" s="12" t="str">
        <f>IFERROR(INDEX(Таблица1[#All],MATCH('загрузка табеля'!J420,тарифы!B:B,0),4),"")</f>
        <v/>
      </c>
      <c r="H420" s="12" t="s">
        <v>17194</v>
      </c>
      <c r="I420" s="12" t="s">
        <v>15648</v>
      </c>
      <c r="J420" s="12" t="s">
        <v>15651</v>
      </c>
      <c r="K420" s="12" t="s">
        <v>15652</v>
      </c>
      <c r="L420" s="12">
        <v>11</v>
      </c>
      <c r="M420" s="12">
        <v>11</v>
      </c>
      <c r="N420" s="12">
        <v>11</v>
      </c>
      <c r="O420" s="12">
        <v>11</v>
      </c>
    </row>
    <row r="421" spans="1:16" x14ac:dyDescent="0.2">
      <c r="A421" s="12" t="str">
        <f>INDEX('рабочие дни  %ФОТ'!$F$3:$F$67,MATCH('загрузка табеля'!$H421,'рабочие дни  %ФОТ'!$H$3:$H$67,0),1)</f>
        <v>ХХХ YYY-6</v>
      </c>
      <c r="B421" s="21">
        <f t="shared" si="18"/>
        <v>0</v>
      </c>
      <c r="C421" s="22">
        <f t="shared" si="19"/>
        <v>4</v>
      </c>
      <c r="D421" s="23">
        <f t="shared" si="20"/>
        <v>47</v>
      </c>
      <c r="E421" s="21">
        <f>SUMIFS(тарифы!G:G,тарифы!B:B,J421)</f>
        <v>0</v>
      </c>
      <c r="F421" s="21"/>
      <c r="G421" s="12" t="str">
        <f>IFERROR(INDEX(Таблица1[#All],MATCH('загрузка табеля'!J421,тарифы!B:B,0),4),"")</f>
        <v/>
      </c>
      <c r="H421" s="12" t="s">
        <v>17194</v>
      </c>
      <c r="I421" s="12" t="s">
        <v>15648</v>
      </c>
      <c r="J421" s="12" t="s">
        <v>15653</v>
      </c>
      <c r="K421" s="12" t="s">
        <v>15654</v>
      </c>
      <c r="L421" s="12">
        <v>11</v>
      </c>
      <c r="M421" s="12">
        <v>12</v>
      </c>
      <c r="N421" s="12">
        <v>12</v>
      </c>
      <c r="O421" s="12">
        <v>12</v>
      </c>
    </row>
    <row r="422" spans="1:16" x14ac:dyDescent="0.2">
      <c r="A422" s="12" t="str">
        <f>INDEX('рабочие дни  %ФОТ'!$F$3:$F$67,MATCH('загрузка табеля'!$H422,'рабочие дни  %ФОТ'!$H$3:$H$67,0),1)</f>
        <v>ХХХ YYY-6</v>
      </c>
      <c r="B422" s="21">
        <f t="shared" si="18"/>
        <v>0</v>
      </c>
      <c r="C422" s="22">
        <f t="shared" si="19"/>
        <v>1</v>
      </c>
      <c r="D422" s="23">
        <f t="shared" si="20"/>
        <v>11</v>
      </c>
      <c r="E422" s="21">
        <f>SUMIFS(тарифы!G:G,тарифы!B:B,J422)</f>
        <v>0</v>
      </c>
      <c r="F422" s="21"/>
      <c r="G422" s="12" t="str">
        <f>IFERROR(INDEX(Таблица1[#All],MATCH('загрузка табеля'!J422,тарифы!B:B,0),4),"")</f>
        <v/>
      </c>
      <c r="H422" s="12" t="s">
        <v>17194</v>
      </c>
      <c r="I422" s="12" t="s">
        <v>15648</v>
      </c>
      <c r="J422" s="12" t="s">
        <v>15655</v>
      </c>
      <c r="K422" s="12" t="s">
        <v>15656</v>
      </c>
      <c r="L422" s="12">
        <v>11</v>
      </c>
      <c r="M422" s="12">
        <v>0</v>
      </c>
    </row>
    <row r="423" spans="1:16" x14ac:dyDescent="0.2">
      <c r="A423" s="12" t="str">
        <f>INDEX('рабочие дни  %ФОТ'!$F$3:$F$67,MATCH('загрузка табеля'!$H423,'рабочие дни  %ФОТ'!$H$3:$H$67,0),1)</f>
        <v>ХХХ YYY-6</v>
      </c>
      <c r="B423" s="21">
        <f t="shared" si="18"/>
        <v>0</v>
      </c>
      <c r="C423" s="22">
        <f t="shared" si="19"/>
        <v>4</v>
      </c>
      <c r="D423" s="23">
        <f t="shared" si="20"/>
        <v>36</v>
      </c>
      <c r="E423" s="21">
        <f>SUMIFS(тарифы!G:G,тарифы!B:B,J423)</f>
        <v>0</v>
      </c>
      <c r="F423" s="21"/>
      <c r="G423" s="12" t="str">
        <f>IFERROR(INDEX(Таблица1[#All],MATCH('загрузка табеля'!J423,тарифы!B:B,0),4),"")</f>
        <v/>
      </c>
      <c r="H423" s="12" t="s">
        <v>17194</v>
      </c>
      <c r="I423" s="12" t="s">
        <v>15648</v>
      </c>
      <c r="J423" s="12" t="s">
        <v>15657</v>
      </c>
      <c r="K423" s="12" t="s">
        <v>15658</v>
      </c>
      <c r="L423" s="12">
        <v>5</v>
      </c>
      <c r="M423" s="12">
        <v>10</v>
      </c>
      <c r="N423" s="12">
        <v>10</v>
      </c>
      <c r="O423" s="12">
        <v>11</v>
      </c>
      <c r="P423" s="12">
        <v>0</v>
      </c>
    </row>
    <row r="424" spans="1:16" x14ac:dyDescent="0.2">
      <c r="A424" s="12" t="str">
        <f>INDEX('рабочие дни  %ФОТ'!$F$3:$F$67,MATCH('загрузка табеля'!$H424,'рабочие дни  %ФОТ'!$H$3:$H$67,0),1)</f>
        <v>ХХХ YYY-6</v>
      </c>
      <c r="B424" s="21">
        <f t="shared" si="18"/>
        <v>0</v>
      </c>
      <c r="C424" s="22">
        <f t="shared" si="19"/>
        <v>4</v>
      </c>
      <c r="D424" s="23">
        <f t="shared" si="20"/>
        <v>44</v>
      </c>
      <c r="E424" s="21">
        <f>SUMIFS(тарифы!G:G,тарифы!B:B,J424)</f>
        <v>0</v>
      </c>
      <c r="F424" s="21"/>
      <c r="G424" s="12" t="str">
        <f>IFERROR(INDEX(Таблица1[#All],MATCH('загрузка табеля'!J424,тарифы!B:B,0),4),"")</f>
        <v/>
      </c>
      <c r="H424" s="12" t="s">
        <v>17194</v>
      </c>
      <c r="I424" s="12" t="s">
        <v>15648</v>
      </c>
      <c r="J424" s="12" t="s">
        <v>15659</v>
      </c>
      <c r="K424" s="12" t="s">
        <v>15660</v>
      </c>
      <c r="L424" s="12">
        <v>11</v>
      </c>
      <c r="M424" s="12">
        <v>11</v>
      </c>
      <c r="N424" s="12">
        <v>11</v>
      </c>
      <c r="O424" s="12">
        <v>11</v>
      </c>
      <c r="P424" s="12">
        <v>0</v>
      </c>
    </row>
    <row r="425" spans="1:16" x14ac:dyDescent="0.2">
      <c r="A425" s="12" t="str">
        <f>INDEX('рабочие дни  %ФОТ'!$F$3:$F$67,MATCH('загрузка табеля'!$H425,'рабочие дни  %ФОТ'!$H$3:$H$67,0),1)</f>
        <v>ХХХ YYY-6</v>
      </c>
      <c r="B425" s="21">
        <f t="shared" si="18"/>
        <v>0</v>
      </c>
      <c r="C425" s="22">
        <f t="shared" si="19"/>
        <v>4</v>
      </c>
      <c r="D425" s="23">
        <f t="shared" si="20"/>
        <v>45</v>
      </c>
      <c r="E425" s="21">
        <f>SUMIFS(тарифы!G:G,тарифы!B:B,J425)</f>
        <v>0</v>
      </c>
      <c r="F425" s="21"/>
      <c r="G425" s="12" t="str">
        <f>IFERROR(INDEX(Таблица1[#All],MATCH('загрузка табеля'!J425,тарифы!B:B,0),4),"")</f>
        <v/>
      </c>
      <c r="H425" s="12" t="s">
        <v>17194</v>
      </c>
      <c r="I425" s="12" t="s">
        <v>15648</v>
      </c>
      <c r="J425" s="12" t="s">
        <v>15661</v>
      </c>
      <c r="K425" s="12" t="s">
        <v>15662</v>
      </c>
      <c r="L425" s="12">
        <v>12</v>
      </c>
      <c r="M425" s="12">
        <v>11</v>
      </c>
      <c r="N425" s="12">
        <v>11</v>
      </c>
      <c r="O425" s="12">
        <v>11</v>
      </c>
      <c r="P425" s="12">
        <v>0</v>
      </c>
    </row>
    <row r="426" spans="1:16" x14ac:dyDescent="0.2">
      <c r="A426" s="12" t="str">
        <f>INDEX('рабочие дни  %ФОТ'!$F$3:$F$67,MATCH('загрузка табеля'!$H426,'рабочие дни  %ФОТ'!$H$3:$H$67,0),1)</f>
        <v>ХХХ YYY-6</v>
      </c>
      <c r="B426" s="21">
        <f t="shared" si="18"/>
        <v>0</v>
      </c>
      <c r="C426" s="22">
        <f t="shared" si="19"/>
        <v>4</v>
      </c>
      <c r="D426" s="23">
        <f t="shared" si="20"/>
        <v>40.5</v>
      </c>
      <c r="E426" s="21">
        <f>SUMIFS(тарифы!G:G,тарифы!B:B,J426)</f>
        <v>0</v>
      </c>
      <c r="F426" s="21"/>
      <c r="G426" s="12" t="str">
        <f>IFERROR(INDEX(Таблица1[#All],MATCH('загрузка табеля'!J426,тарифы!B:B,0),4),"")</f>
        <v/>
      </c>
      <c r="H426" s="12" t="s">
        <v>17194</v>
      </c>
      <c r="I426" s="12" t="s">
        <v>15648</v>
      </c>
      <c r="J426" s="12" t="s">
        <v>15663</v>
      </c>
      <c r="K426" s="12" t="s">
        <v>15664</v>
      </c>
      <c r="L426" s="12">
        <v>11</v>
      </c>
      <c r="M426" s="12">
        <v>8</v>
      </c>
      <c r="N426" s="12">
        <v>10.5</v>
      </c>
      <c r="O426" s="12">
        <v>11</v>
      </c>
      <c r="P426" s="12">
        <v>0</v>
      </c>
    </row>
    <row r="427" spans="1:16" x14ac:dyDescent="0.2">
      <c r="A427" s="12" t="str">
        <f>INDEX('рабочие дни  %ФОТ'!$F$3:$F$67,MATCH('загрузка табеля'!$H427,'рабочие дни  %ФОТ'!$H$3:$H$67,0),1)</f>
        <v>ХХХ YYY-6</v>
      </c>
      <c r="B427" s="21">
        <f t="shared" si="18"/>
        <v>0</v>
      </c>
      <c r="C427" s="22">
        <f t="shared" si="19"/>
        <v>4</v>
      </c>
      <c r="D427" s="23">
        <f t="shared" si="20"/>
        <v>42</v>
      </c>
      <c r="E427" s="21">
        <f>SUMIFS(тарифы!G:G,тарифы!B:B,J427)</f>
        <v>0</v>
      </c>
      <c r="F427" s="21"/>
      <c r="G427" s="12" t="str">
        <f>IFERROR(INDEX(Таблица1[#All],MATCH('загрузка табеля'!J427,тарифы!B:B,0),4),"")</f>
        <v/>
      </c>
      <c r="H427" s="12" t="s">
        <v>17194</v>
      </c>
      <c r="I427" s="12" t="s">
        <v>15648</v>
      </c>
      <c r="J427" s="12" t="s">
        <v>15665</v>
      </c>
      <c r="K427" s="12" t="s">
        <v>15666</v>
      </c>
      <c r="L427" s="12">
        <v>10</v>
      </c>
      <c r="M427" s="12">
        <v>10</v>
      </c>
      <c r="N427" s="12">
        <v>11</v>
      </c>
      <c r="O427" s="12">
        <v>11</v>
      </c>
    </row>
    <row r="428" spans="1:16" x14ac:dyDescent="0.2">
      <c r="A428" s="12" t="str">
        <f>INDEX('рабочие дни  %ФОТ'!$F$3:$F$67,MATCH('загрузка табеля'!$H428,'рабочие дни  %ФОТ'!$H$3:$H$67,0),1)</f>
        <v>ХХХ YYY-6</v>
      </c>
      <c r="B428" s="21">
        <f t="shared" si="18"/>
        <v>952.38095238095241</v>
      </c>
      <c r="C428" s="22">
        <f t="shared" si="19"/>
        <v>5</v>
      </c>
      <c r="D428" s="23">
        <f t="shared" si="20"/>
        <v>52</v>
      </c>
      <c r="E428" s="21">
        <f>SUMIFS(тарифы!G:G,тарифы!B:B,J428)</f>
        <v>4000</v>
      </c>
      <c r="F428" s="21"/>
      <c r="G428" s="12" t="str">
        <f>IFERROR(INDEX(Таблица1[#All],MATCH('загрузка табеля'!J428,тарифы!B:B,0),4),"")</f>
        <v>оператор по вводу данных ((В-6) склад)</v>
      </c>
      <c r="H428" s="12" t="s">
        <v>17194</v>
      </c>
      <c r="I428" s="12" t="s">
        <v>15667</v>
      </c>
      <c r="J428" s="12" t="s">
        <v>9935</v>
      </c>
      <c r="K428" s="12" t="s">
        <v>9936</v>
      </c>
      <c r="L428" s="12">
        <v>8</v>
      </c>
      <c r="M428" s="12">
        <v>10</v>
      </c>
      <c r="N428" s="12">
        <v>10.5</v>
      </c>
      <c r="O428" s="12">
        <v>11.5</v>
      </c>
      <c r="P428" s="12">
        <v>12</v>
      </c>
    </row>
    <row r="429" spans="1:16" x14ac:dyDescent="0.2">
      <c r="A429" s="12" t="str">
        <f>INDEX('рабочие дни  %ФОТ'!$F$3:$F$67,MATCH('загрузка табеля'!$H429,'рабочие дни  %ФОТ'!$H$3:$H$67,0),1)</f>
        <v>ХХХ YYY-6</v>
      </c>
      <c r="B429" s="21">
        <f t="shared" si="18"/>
        <v>1383.3</v>
      </c>
      <c r="C429" s="22">
        <f t="shared" si="19"/>
        <v>5</v>
      </c>
      <c r="D429" s="23">
        <f t="shared" si="20"/>
        <v>43.5</v>
      </c>
      <c r="E429" s="21">
        <f>SUMIFS(тарифы!G:G,тарифы!B:B,J429)</f>
        <v>31.8</v>
      </c>
      <c r="F429" s="21"/>
      <c r="G429" s="12" t="str">
        <f>IFERROR(INDEX(Таблица1[#All],MATCH('загрузка табеля'!J429,тарифы!B:B,0),4),"")</f>
        <v>грузчик 1 категории ((В-6) склад)</v>
      </c>
      <c r="H429" s="12" t="s">
        <v>17194</v>
      </c>
      <c r="I429" s="12" t="s">
        <v>15667</v>
      </c>
      <c r="J429" s="12" t="s">
        <v>10106</v>
      </c>
      <c r="K429" s="12" t="s">
        <v>10107</v>
      </c>
      <c r="L429" s="12">
        <v>10</v>
      </c>
      <c r="M429" s="12">
        <v>10</v>
      </c>
      <c r="N429" s="12">
        <v>3.5</v>
      </c>
      <c r="O429" s="12">
        <v>10</v>
      </c>
      <c r="P429" s="12">
        <v>10</v>
      </c>
    </row>
    <row r="430" spans="1:16" x14ac:dyDescent="0.2">
      <c r="A430" s="12" t="str">
        <f>INDEX('рабочие дни  %ФОТ'!$F$3:$F$67,MATCH('загрузка табеля'!$H430,'рабочие дни  %ФОТ'!$H$3:$H$67,0),1)</f>
        <v>ХХХ YYY-6</v>
      </c>
      <c r="B430" s="21">
        <f t="shared" si="18"/>
        <v>2000</v>
      </c>
      <c r="C430" s="22">
        <f t="shared" si="19"/>
        <v>5</v>
      </c>
      <c r="D430" s="23">
        <f t="shared" si="20"/>
        <v>48.5</v>
      </c>
      <c r="E430" s="21">
        <f>SUMIFS(тарифы!G:G,тарифы!B:B,J430)</f>
        <v>8400</v>
      </c>
      <c r="F430" s="21"/>
      <c r="G430" s="12" t="str">
        <f>IFERROR(INDEX(Таблица1[#All],MATCH('загрузка табеля'!J430,тарифы!B:B,0),4),"")</f>
        <v>заведующий складом 1 категории ((В-6) склад)</v>
      </c>
      <c r="H430" s="12" t="s">
        <v>17194</v>
      </c>
      <c r="I430" s="12" t="s">
        <v>15667</v>
      </c>
      <c r="J430" s="12" t="s">
        <v>10091</v>
      </c>
      <c r="K430" s="12" t="s">
        <v>10092</v>
      </c>
      <c r="L430" s="12">
        <v>10</v>
      </c>
      <c r="M430" s="12">
        <v>10</v>
      </c>
      <c r="N430" s="12">
        <v>11</v>
      </c>
      <c r="O430" s="12">
        <v>6</v>
      </c>
      <c r="P430" s="12">
        <v>11.5</v>
      </c>
    </row>
    <row r="431" spans="1:16" x14ac:dyDescent="0.2">
      <c r="A431" s="12" t="str">
        <f>INDEX('рабочие дни  %ФОТ'!$F$3:$F$67,MATCH('загрузка табеля'!$H431,'рабочие дни  %ФОТ'!$H$3:$H$67,0),1)</f>
        <v>ХХХ YYY-6</v>
      </c>
      <c r="B431" s="21">
        <f t="shared" si="18"/>
        <v>1673.36</v>
      </c>
      <c r="C431" s="22">
        <f t="shared" si="19"/>
        <v>5</v>
      </c>
      <c r="D431" s="23">
        <f t="shared" si="20"/>
        <v>52</v>
      </c>
      <c r="E431" s="21">
        <f>SUMIFS(тарифы!G:G,тарифы!B:B,J431)</f>
        <v>32.18</v>
      </c>
      <c r="F431" s="21"/>
      <c r="G431" s="12" t="str">
        <f>IFERROR(INDEX(Таблица1[#All],MATCH('загрузка табеля'!J431,тарифы!B:B,0),4),"")</f>
        <v>кладовщик по приему товара 2 категории ((В-6) склад)</v>
      </c>
      <c r="H431" s="12" t="s">
        <v>17194</v>
      </c>
      <c r="I431" s="12" t="s">
        <v>15667</v>
      </c>
      <c r="J431" s="12" t="s">
        <v>10100</v>
      </c>
      <c r="K431" s="12" t="s">
        <v>10101</v>
      </c>
      <c r="L431" s="12">
        <v>10</v>
      </c>
      <c r="M431" s="12">
        <v>10.5</v>
      </c>
      <c r="N431" s="12">
        <v>10.5</v>
      </c>
      <c r="O431" s="12">
        <v>9.5</v>
      </c>
      <c r="P431" s="12">
        <v>11.5</v>
      </c>
    </row>
    <row r="432" spans="1:16" x14ac:dyDescent="0.2">
      <c r="A432" s="12" t="str">
        <f>INDEX('рабочие дни  %ФОТ'!$F$3:$F$67,MATCH('загрузка табеля'!$H432,'рабочие дни  %ФОТ'!$H$3:$H$67,0),1)</f>
        <v>ХХХ YYY-6</v>
      </c>
      <c r="B432" s="21">
        <f t="shared" si="18"/>
        <v>1303.29</v>
      </c>
      <c r="C432" s="22">
        <f t="shared" si="19"/>
        <v>4</v>
      </c>
      <c r="D432" s="23">
        <f t="shared" si="20"/>
        <v>40.5</v>
      </c>
      <c r="E432" s="21">
        <f>SUMIFS(тарифы!G:G,тарифы!B:B,J432)</f>
        <v>32.18</v>
      </c>
      <c r="F432" s="21"/>
      <c r="G432" s="12" t="str">
        <f>IFERROR(INDEX(Таблица1[#All],MATCH('загрузка табеля'!J432,тарифы!B:B,0),4),"")</f>
        <v>кладовщик по приему товара 2 категории ((В-6) склад)</v>
      </c>
      <c r="H432" s="12" t="s">
        <v>17194</v>
      </c>
      <c r="I432" s="12" t="s">
        <v>15667</v>
      </c>
      <c r="J432" s="12" t="s">
        <v>10110</v>
      </c>
      <c r="K432" s="12" t="s">
        <v>10111</v>
      </c>
      <c r="L432" s="12">
        <v>10.5</v>
      </c>
      <c r="M432" s="12">
        <v>9.5</v>
      </c>
      <c r="N432" s="12">
        <v>9.5</v>
      </c>
      <c r="O432" s="12">
        <v>11</v>
      </c>
    </row>
    <row r="433" spans="1:16" x14ac:dyDescent="0.2">
      <c r="A433" s="12" t="str">
        <f>INDEX('рабочие дни  %ФОТ'!$F$3:$F$67,MATCH('загрузка табеля'!$H433,'рабочие дни  %ФОТ'!$H$3:$H$67,0),1)</f>
        <v>ХХХ YYY-6</v>
      </c>
      <c r="B433" s="21">
        <f t="shared" si="18"/>
        <v>256.66666666666669</v>
      </c>
      <c r="C433" s="22">
        <f t="shared" si="19"/>
        <v>1</v>
      </c>
      <c r="D433" s="23">
        <f t="shared" si="20"/>
        <v>9.5</v>
      </c>
      <c r="E433" s="21">
        <f>SUMIFS(тарифы!G:G,тарифы!B:B,J433)</f>
        <v>5390</v>
      </c>
      <c r="F433" s="21"/>
      <c r="G433" s="12" t="str">
        <f>IFERROR(INDEX(Таблица1[#All],MATCH('загрузка табеля'!J433,тарифы!B:B,0),4),"")</f>
        <v>старший оператор по вводу данных 2 категории ((В-6) склад)</v>
      </c>
      <c r="H433" s="12" t="s">
        <v>17194</v>
      </c>
      <c r="I433" s="12" t="s">
        <v>15667</v>
      </c>
      <c r="J433" s="12" t="s">
        <v>10112</v>
      </c>
      <c r="K433" s="12" t="s">
        <v>10113</v>
      </c>
      <c r="L433" s="12">
        <v>9.5</v>
      </c>
      <c r="M433" s="12">
        <v>0</v>
      </c>
    </row>
    <row r="434" spans="1:16" x14ac:dyDescent="0.2">
      <c r="A434" s="12" t="str">
        <f>INDEX('рабочие дни  %ФОТ'!$F$3:$F$67,MATCH('загрузка табеля'!$H434,'рабочие дни  %ФОТ'!$H$3:$H$67,0),1)</f>
        <v>ХХХ YYY-6</v>
      </c>
      <c r="B434" s="21">
        <f t="shared" si="18"/>
        <v>1060</v>
      </c>
      <c r="C434" s="22">
        <f t="shared" si="19"/>
        <v>4</v>
      </c>
      <c r="D434" s="23">
        <f t="shared" si="20"/>
        <v>40</v>
      </c>
      <c r="E434" s="21">
        <f>SUMIFS(тарифы!G:G,тарифы!B:B,J434)</f>
        <v>26.5</v>
      </c>
      <c r="F434" s="21"/>
      <c r="G434" s="12" t="str">
        <f>IFERROR(INDEX(Таблица1[#All],MATCH('загрузка табеля'!J434,тарифы!B:B,0),4),"")</f>
        <v>грузчик 3 категории ((В-6) склад)</v>
      </c>
      <c r="H434" s="12" t="s">
        <v>17194</v>
      </c>
      <c r="I434" s="12" t="s">
        <v>15667</v>
      </c>
      <c r="J434" s="12" t="s">
        <v>10103</v>
      </c>
      <c r="K434" s="12" t="s">
        <v>10104</v>
      </c>
      <c r="L434" s="12">
        <v>10</v>
      </c>
      <c r="M434" s="12">
        <v>10</v>
      </c>
      <c r="N434" s="12">
        <v>10</v>
      </c>
      <c r="O434" s="12">
        <v>10</v>
      </c>
      <c r="P434" s="12">
        <v>0</v>
      </c>
    </row>
    <row r="435" spans="1:16" x14ac:dyDescent="0.2">
      <c r="A435" s="12" t="str">
        <f>INDEX('рабочие дни  %ФОТ'!$F$3:$F$67,MATCH('загрузка табеля'!$H435,'рабочие дни  %ФОТ'!$H$3:$H$67,0),1)</f>
        <v>ХХХ YYY-6</v>
      </c>
      <c r="B435" s="21">
        <f t="shared" si="18"/>
        <v>1428.35</v>
      </c>
      <c r="C435" s="22">
        <f t="shared" si="19"/>
        <v>5</v>
      </c>
      <c r="D435" s="23">
        <f t="shared" si="20"/>
        <v>49</v>
      </c>
      <c r="E435" s="21">
        <f>SUMIFS(тарифы!G:G,тарифы!B:B,J435)</f>
        <v>29.15</v>
      </c>
      <c r="F435" s="21"/>
      <c r="G435" s="12" t="str">
        <f>IFERROR(INDEX(Таблица1[#All],MATCH('загрузка табеля'!J435,тарифы!B:B,0),4),"")</f>
        <v>грузчик 2 категории ((В-6) склад)</v>
      </c>
      <c r="H435" s="12" t="s">
        <v>17194</v>
      </c>
      <c r="I435" s="12" t="s">
        <v>15667</v>
      </c>
      <c r="J435" s="12" t="s">
        <v>10124</v>
      </c>
      <c r="K435" s="12" t="s">
        <v>10125</v>
      </c>
      <c r="L435" s="12">
        <v>7.5</v>
      </c>
      <c r="M435" s="12">
        <v>11</v>
      </c>
      <c r="N435" s="12">
        <v>9.5</v>
      </c>
      <c r="O435" s="12">
        <v>10</v>
      </c>
      <c r="P435" s="12">
        <v>11</v>
      </c>
    </row>
    <row r="436" spans="1:16" x14ac:dyDescent="0.2">
      <c r="A436" s="12" t="str">
        <f>INDEX('рабочие дни  %ФОТ'!$F$3:$F$67,MATCH('загрузка табеля'!$H436,'рабочие дни  %ФОТ'!$H$3:$H$67,0),1)</f>
        <v>ХХХ YYY-6</v>
      </c>
      <c r="B436" s="21">
        <f t="shared" si="18"/>
        <v>889.07499999999993</v>
      </c>
      <c r="C436" s="22">
        <f t="shared" si="19"/>
        <v>3</v>
      </c>
      <c r="D436" s="23">
        <f t="shared" si="20"/>
        <v>30.5</v>
      </c>
      <c r="E436" s="21">
        <f>SUMIFS(тарифы!G:G,тарифы!B:B,J436)</f>
        <v>29.15</v>
      </c>
      <c r="F436" s="21"/>
      <c r="G436" s="12" t="str">
        <f>IFERROR(INDEX(Таблица1[#All],MATCH('загрузка табеля'!J436,тарифы!B:B,0),4),"")</f>
        <v>грузчик 2 категории ((В-6) склад)</v>
      </c>
      <c r="H436" s="12" t="s">
        <v>17194</v>
      </c>
      <c r="I436" s="12" t="s">
        <v>15667</v>
      </c>
      <c r="J436" s="12" t="s">
        <v>10121</v>
      </c>
      <c r="K436" s="12" t="s">
        <v>10122</v>
      </c>
      <c r="L436" s="12">
        <v>10</v>
      </c>
      <c r="M436" s="12">
        <v>10</v>
      </c>
      <c r="N436" s="12">
        <v>10.5</v>
      </c>
    </row>
    <row r="437" spans="1:16" x14ac:dyDescent="0.2">
      <c r="A437" s="12" t="str">
        <f>INDEX('рабочие дни  %ФОТ'!$F$3:$F$67,MATCH('загрузка табеля'!$H437,'рабочие дни  %ФОТ'!$H$3:$H$67,0),1)</f>
        <v>ХХХ YYY-6</v>
      </c>
      <c r="B437" s="21">
        <f t="shared" si="18"/>
        <v>991.09999999999991</v>
      </c>
      <c r="C437" s="22">
        <f t="shared" si="19"/>
        <v>4</v>
      </c>
      <c r="D437" s="23">
        <f t="shared" si="20"/>
        <v>34</v>
      </c>
      <c r="E437" s="21">
        <f>SUMIFS(тарифы!G:G,тарифы!B:B,J437)</f>
        <v>29.15</v>
      </c>
      <c r="F437" s="21"/>
      <c r="G437" s="12" t="str">
        <f>IFERROR(INDEX(Таблица1[#All],MATCH('загрузка табеля'!J437,тарифы!B:B,0),4),"")</f>
        <v>грузчик 2 категории ((В-6) склад)</v>
      </c>
      <c r="H437" s="12" t="s">
        <v>17194</v>
      </c>
      <c r="I437" s="12" t="s">
        <v>15667</v>
      </c>
      <c r="J437" s="12" t="s">
        <v>10114</v>
      </c>
      <c r="K437" s="12" t="s">
        <v>10115</v>
      </c>
      <c r="L437" s="12">
        <v>10</v>
      </c>
      <c r="M437" s="12">
        <v>8.5</v>
      </c>
      <c r="N437" s="12">
        <v>7</v>
      </c>
      <c r="O437" s="12">
        <v>8.5</v>
      </c>
      <c r="P437" s="12">
        <v>0</v>
      </c>
    </row>
    <row r="438" spans="1:16" x14ac:dyDescent="0.2">
      <c r="A438" s="12" t="str">
        <f>INDEX('рабочие дни  %ФОТ'!$F$3:$F$67,MATCH('загрузка табеля'!$H438,'рабочие дни  %ФОТ'!$H$3:$H$67,0),1)</f>
        <v>ХХХ YYY-6</v>
      </c>
      <c r="B438" s="21">
        <f t="shared" si="18"/>
        <v>1033.5</v>
      </c>
      <c r="C438" s="22">
        <f t="shared" si="19"/>
        <v>4</v>
      </c>
      <c r="D438" s="23">
        <f t="shared" si="20"/>
        <v>39</v>
      </c>
      <c r="E438" s="21">
        <f>SUMIFS(тарифы!G:G,тарифы!B:B,J438)</f>
        <v>26.5</v>
      </c>
      <c r="F438" s="21"/>
      <c r="G438" s="12" t="str">
        <f>IFERROR(INDEX(Таблица1[#All],MATCH('загрузка табеля'!J438,тарифы!B:B,0),4),"")</f>
        <v>грузчик 3 категории ((В-6) склад)</v>
      </c>
      <c r="H438" s="12" t="s">
        <v>17194</v>
      </c>
      <c r="I438" s="12" t="s">
        <v>15667</v>
      </c>
      <c r="J438" s="12" t="s">
        <v>10126</v>
      </c>
      <c r="K438" s="12" t="s">
        <v>10127</v>
      </c>
      <c r="L438" s="12">
        <v>10</v>
      </c>
      <c r="M438" s="12">
        <v>9.5</v>
      </c>
      <c r="N438" s="12">
        <v>9.5</v>
      </c>
      <c r="O438" s="12">
        <v>10</v>
      </c>
      <c r="P438" s="12">
        <v>0</v>
      </c>
    </row>
    <row r="439" spans="1:16" x14ac:dyDescent="0.2">
      <c r="A439" s="12" t="str">
        <f>INDEX('рабочие дни  %ФОТ'!$F$3:$F$67,MATCH('загрузка табеля'!$H439,'рабочие дни  %ФОТ'!$H$3:$H$67,0),1)</f>
        <v>ХХХ YYY-6</v>
      </c>
      <c r="B439" s="21">
        <f t="shared" si="18"/>
        <v>861.25</v>
      </c>
      <c r="C439" s="22">
        <f t="shared" si="19"/>
        <v>3</v>
      </c>
      <c r="D439" s="23">
        <f t="shared" si="20"/>
        <v>32.5</v>
      </c>
      <c r="E439" s="21">
        <f>SUMIFS(тарифы!G:G,тарифы!B:B,J439)</f>
        <v>26.5</v>
      </c>
      <c r="F439" s="21"/>
      <c r="G439" s="12" t="str">
        <f>IFERROR(INDEX(Таблица1[#All],MATCH('загрузка табеля'!J439,тарифы!B:B,0),4),"")</f>
        <v>грузчик 3 категории ((В-6) склад)</v>
      </c>
      <c r="H439" s="12" t="s">
        <v>17194</v>
      </c>
      <c r="I439" s="12" t="s">
        <v>15667</v>
      </c>
      <c r="J439" s="12" t="s">
        <v>11573</v>
      </c>
      <c r="K439" s="12" t="s">
        <v>11572</v>
      </c>
      <c r="L439" s="12">
        <v>10.5</v>
      </c>
      <c r="M439" s="12">
        <v>10.5</v>
      </c>
      <c r="N439" s="12">
        <v>11.5</v>
      </c>
    </row>
    <row r="440" spans="1:16" x14ac:dyDescent="0.2">
      <c r="A440" s="12" t="str">
        <f>INDEX('рабочие дни  %ФОТ'!$F$3:$F$67,MATCH('загрузка табеля'!$H440,'рабочие дни  %ФОТ'!$H$3:$H$67,0),1)</f>
        <v>ХХХ YYY-6</v>
      </c>
      <c r="B440" s="21">
        <f t="shared" si="18"/>
        <v>1007</v>
      </c>
      <c r="C440" s="22">
        <f t="shared" si="19"/>
        <v>4</v>
      </c>
      <c r="D440" s="23">
        <f t="shared" si="20"/>
        <v>38</v>
      </c>
      <c r="E440" s="21">
        <f>SUMIFS(тарифы!G:G,тарифы!B:B,J440)</f>
        <v>26.5</v>
      </c>
      <c r="F440" s="21"/>
      <c r="G440" s="12" t="str">
        <f>IFERROR(INDEX(Таблица1[#All],MATCH('загрузка табеля'!J440,тарифы!B:B,0),4),"")</f>
        <v>грузчик 3 категории ((В-6) склад)</v>
      </c>
      <c r="H440" s="12" t="s">
        <v>17194</v>
      </c>
      <c r="I440" s="12" t="s">
        <v>15667</v>
      </c>
      <c r="J440" s="12" t="s">
        <v>11575</v>
      </c>
      <c r="K440" s="12" t="s">
        <v>11574</v>
      </c>
      <c r="L440" s="12">
        <v>10.5</v>
      </c>
      <c r="M440" s="12">
        <v>9.5</v>
      </c>
      <c r="N440" s="12">
        <v>9</v>
      </c>
      <c r="O440" s="12">
        <v>9</v>
      </c>
    </row>
    <row r="441" spans="1:16" x14ac:dyDescent="0.2">
      <c r="A441" s="12" t="str">
        <f>INDEX('рабочие дни  %ФОТ'!$F$3:$F$67,MATCH('загрузка табеля'!$H441,'рабочие дни  %ФОТ'!$H$3:$H$67,0),1)</f>
        <v>ХХХ YYY-6</v>
      </c>
      <c r="B441" s="21">
        <f t="shared" si="18"/>
        <v>0</v>
      </c>
      <c r="C441" s="22">
        <f t="shared" si="19"/>
        <v>4</v>
      </c>
      <c r="D441" s="23">
        <f t="shared" si="20"/>
        <v>40</v>
      </c>
      <c r="E441" s="21">
        <f>SUMIFS(тарифы!G:G,тарифы!B:B,J441)</f>
        <v>0</v>
      </c>
      <c r="F441" s="21"/>
      <c r="G441" s="12" t="str">
        <f>IFERROR(INDEX(Таблица1[#All],MATCH('загрузка табеля'!J441,тарифы!B:B,0),4),"")</f>
        <v/>
      </c>
      <c r="H441" s="12" t="s">
        <v>17194</v>
      </c>
      <c r="I441" s="12" t="s">
        <v>15667</v>
      </c>
      <c r="J441" s="12" t="s">
        <v>15668</v>
      </c>
      <c r="K441" s="12" t="s">
        <v>15669</v>
      </c>
      <c r="L441" s="12">
        <v>9.5</v>
      </c>
      <c r="M441" s="12">
        <v>10</v>
      </c>
      <c r="N441" s="12">
        <v>9.5</v>
      </c>
      <c r="O441" s="12">
        <v>11</v>
      </c>
    </row>
    <row r="442" spans="1:16" x14ac:dyDescent="0.2">
      <c r="A442" s="12" t="str">
        <f>INDEX('рабочие дни  %ФОТ'!$F$3:$F$67,MATCH('загрузка табеля'!$H442,'рабочие дни  %ФОТ'!$H$3:$H$67,0),1)</f>
        <v>ХХХ YYY-6</v>
      </c>
      <c r="B442" s="21">
        <f t="shared" si="18"/>
        <v>1371.4285714285713</v>
      </c>
      <c r="C442" s="22">
        <f t="shared" si="19"/>
        <v>4</v>
      </c>
      <c r="D442" s="23">
        <f t="shared" si="20"/>
        <v>36</v>
      </c>
      <c r="E442" s="21">
        <f>SUMIFS(тарифы!G:G,тарифы!B:B,J442)</f>
        <v>7200</v>
      </c>
      <c r="F442" s="21"/>
      <c r="G442" s="12" t="str">
        <f>IFERROR(INDEX(Таблица1[#All],MATCH('загрузка табеля'!J442,тарифы!B:B,0),4),"")</f>
        <v>менеджер по сбыту 1 категории ((В-6) отдел конд. изд.)</v>
      </c>
      <c r="H442" s="12" t="s">
        <v>17194</v>
      </c>
      <c r="I442" s="12" t="s">
        <v>15670</v>
      </c>
      <c r="J442" s="12" t="s">
        <v>9925</v>
      </c>
      <c r="K442" s="12" t="s">
        <v>9926</v>
      </c>
      <c r="L442" s="12">
        <v>9</v>
      </c>
      <c r="M442" s="12">
        <v>9</v>
      </c>
      <c r="N442" s="12">
        <v>9</v>
      </c>
      <c r="O442" s="12">
        <v>9</v>
      </c>
    </row>
    <row r="443" spans="1:16" x14ac:dyDescent="0.2">
      <c r="A443" s="12" t="str">
        <f>INDEX('рабочие дни  %ФОТ'!$F$3:$F$67,MATCH('загрузка табеля'!$H443,'рабочие дни  %ФОТ'!$H$3:$H$67,0),1)</f>
        <v>ХХХ YYY-6</v>
      </c>
      <c r="B443" s="21">
        <f t="shared" si="18"/>
        <v>551.98</v>
      </c>
      <c r="C443" s="22">
        <f t="shared" si="19"/>
        <v>2</v>
      </c>
      <c r="D443" s="23">
        <f t="shared" si="20"/>
        <v>22</v>
      </c>
      <c r="E443" s="21">
        <f>SUMIFS(тарифы!G:G,тарифы!B:B,J443)</f>
        <v>25.09</v>
      </c>
      <c r="F443" s="21"/>
      <c r="G443" s="12" t="str">
        <f>IFERROR(INDEX(Таблица1[#All],MATCH('загрузка табеля'!J443,тарифы!B:B,0),4),"")</f>
        <v>помощник инспектора по инвентаризации 1 категории ((В-6) управление)</v>
      </c>
      <c r="H443" s="12" t="s">
        <v>17194</v>
      </c>
      <c r="I443" s="12" t="s">
        <v>15670</v>
      </c>
      <c r="J443" s="12" t="s">
        <v>10140</v>
      </c>
      <c r="K443" s="12" t="s">
        <v>10141</v>
      </c>
      <c r="L443" s="12">
        <v>11.5</v>
      </c>
      <c r="M443" s="12">
        <v>10.5</v>
      </c>
    </row>
    <row r="444" spans="1:16" x14ac:dyDescent="0.2">
      <c r="A444" s="12" t="str">
        <f>INDEX('рабочие дни  %ФОТ'!$F$3:$F$67,MATCH('загрузка табеля'!$H444,'рабочие дни  %ФОТ'!$H$3:$H$67,0),1)</f>
        <v>ХХХ YYY-6</v>
      </c>
      <c r="B444" s="21">
        <f t="shared" si="18"/>
        <v>2310.6666666666665</v>
      </c>
      <c r="C444" s="22">
        <f t="shared" si="19"/>
        <v>4</v>
      </c>
      <c r="D444" s="23">
        <f t="shared" si="20"/>
        <v>42.5</v>
      </c>
      <c r="E444" s="21">
        <f>SUMIFS(тарифы!G:G,тарифы!B:B,J444)</f>
        <v>12131</v>
      </c>
      <c r="F444" s="21"/>
      <c r="G444" s="12" t="str">
        <f>IFERROR(INDEX(Таблица1[#All],MATCH('загрузка табеля'!J444,тарифы!B:B,0),4),"")</f>
        <v>управляющий магазином 3 категории ((В-6) управление)</v>
      </c>
      <c r="H444" s="12" t="s">
        <v>17194</v>
      </c>
      <c r="I444" s="12" t="s">
        <v>15670</v>
      </c>
      <c r="J444" s="12" t="s">
        <v>10135</v>
      </c>
      <c r="K444" s="12" t="s">
        <v>10136</v>
      </c>
      <c r="L444" s="12">
        <v>11</v>
      </c>
      <c r="M444" s="12">
        <v>10</v>
      </c>
      <c r="N444" s="12">
        <v>11.5</v>
      </c>
      <c r="O444" s="12">
        <v>10</v>
      </c>
    </row>
    <row r="445" spans="1:16" x14ac:dyDescent="0.2">
      <c r="A445" s="12" t="str">
        <f>INDEX('рабочие дни  %ФОТ'!$F$3:$F$67,MATCH('загрузка табеля'!$H445,'рабочие дни  %ФОТ'!$H$3:$H$67,0),1)</f>
        <v>ХХХ YYY-6</v>
      </c>
      <c r="B445" s="21">
        <f t="shared" si="18"/>
        <v>1047.6190476190477</v>
      </c>
      <c r="C445" s="22">
        <f t="shared" si="19"/>
        <v>5</v>
      </c>
      <c r="D445" s="23">
        <f t="shared" si="20"/>
        <v>40.5</v>
      </c>
      <c r="E445" s="21">
        <f>SUMIFS(тарифы!G:G,тарифы!B:B,J445)</f>
        <v>4400</v>
      </c>
      <c r="F445" s="21"/>
      <c r="G445" s="12" t="str">
        <f>IFERROR(INDEX(Таблица1[#All],MATCH('загрузка табеля'!J445,тарифы!B:B,0),4),"")</f>
        <v>инспектор по инвентаризации ((В-9)управление)</v>
      </c>
      <c r="H445" s="12" t="s">
        <v>17194</v>
      </c>
      <c r="I445" s="12" t="s">
        <v>15670</v>
      </c>
      <c r="J445" s="12" t="s">
        <v>11183</v>
      </c>
      <c r="K445" s="12" t="s">
        <v>11184</v>
      </c>
      <c r="L445" s="12">
        <v>8</v>
      </c>
      <c r="M445" s="12">
        <v>8</v>
      </c>
      <c r="N445" s="12">
        <v>7.5</v>
      </c>
      <c r="O445" s="12">
        <v>8</v>
      </c>
      <c r="P445" s="12">
        <v>9</v>
      </c>
    </row>
    <row r="446" spans="1:16" x14ac:dyDescent="0.2">
      <c r="A446" s="12" t="str">
        <f>INDEX('рабочие дни  %ФОТ'!$F$3:$F$67,MATCH('загрузка табеля'!$H446,'рабочие дни  %ФОТ'!$H$3:$H$67,0),1)</f>
        <v>ХХХ YYY-6</v>
      </c>
      <c r="B446" s="21">
        <f t="shared" si="18"/>
        <v>828.57142857142867</v>
      </c>
      <c r="C446" s="22">
        <f t="shared" si="19"/>
        <v>3</v>
      </c>
      <c r="D446" s="23">
        <f t="shared" si="20"/>
        <v>27</v>
      </c>
      <c r="E446" s="21">
        <f>SUMIFS(тарифы!G:G,тарифы!B:B,J446)</f>
        <v>5800</v>
      </c>
      <c r="F446" s="21"/>
      <c r="G446" s="12" t="str">
        <f>IFERROR(INDEX(Таблица1[#All],MATCH('загрузка табеля'!J446,тарифы!B:B,0),4),"")</f>
        <v>главный инженер ((В-6) управление)</v>
      </c>
      <c r="H446" s="12" t="s">
        <v>17194</v>
      </c>
      <c r="I446" s="12" t="s">
        <v>15670</v>
      </c>
      <c r="J446" s="12" t="s">
        <v>10137</v>
      </c>
      <c r="K446" s="12" t="s">
        <v>10138</v>
      </c>
      <c r="L446" s="12">
        <v>9</v>
      </c>
      <c r="M446" s="12">
        <v>9</v>
      </c>
      <c r="N446" s="12">
        <v>9</v>
      </c>
    </row>
    <row r="447" spans="1:16" x14ac:dyDescent="0.2">
      <c r="A447" s="12" t="str">
        <f>INDEX('рабочие дни  %ФОТ'!$F$3:$F$67,MATCH('загрузка табеля'!$H447,'рабочие дни  %ФОТ'!$H$3:$H$67,0),1)</f>
        <v>ХХХ YYY-6</v>
      </c>
      <c r="B447" s="21">
        <f t="shared" si="18"/>
        <v>1547.6190476190477</v>
      </c>
      <c r="C447" s="22">
        <f t="shared" si="19"/>
        <v>5</v>
      </c>
      <c r="D447" s="23">
        <f t="shared" si="20"/>
        <v>50.5</v>
      </c>
      <c r="E447" s="21">
        <f>SUMIFS(тарифы!G:G,тарифы!B:B,J447)</f>
        <v>6500</v>
      </c>
      <c r="F447" s="21"/>
      <c r="G447" s="12" t="str">
        <f>IFERROR(INDEX(Таблица1[#All],MATCH('загрузка табеля'!J447,тарифы!B:B,0),4),"")</f>
        <v>менеджер по персоналу ((В-6) управление)</v>
      </c>
      <c r="H447" s="12" t="s">
        <v>17194</v>
      </c>
      <c r="I447" s="12" t="s">
        <v>15670</v>
      </c>
      <c r="J447" s="12" t="s">
        <v>10132</v>
      </c>
      <c r="K447" s="12" t="s">
        <v>10133</v>
      </c>
      <c r="L447" s="12">
        <v>10.5</v>
      </c>
      <c r="M447" s="12">
        <v>9</v>
      </c>
      <c r="N447" s="12">
        <v>12</v>
      </c>
      <c r="O447" s="12">
        <v>9</v>
      </c>
      <c r="P447" s="12">
        <v>10</v>
      </c>
    </row>
    <row r="448" spans="1:16" x14ac:dyDescent="0.2">
      <c r="A448" s="12" t="str">
        <f>INDEX('рабочие дни  %ФОТ'!$F$3:$F$67,MATCH('загрузка табеля'!$H448,'рабочие дни  %ФОТ'!$H$3:$H$67,0),1)</f>
        <v>ХХХ YYY-6</v>
      </c>
      <c r="B448" s="21">
        <f t="shared" si="18"/>
        <v>1718.99</v>
      </c>
      <c r="C448" s="22">
        <f t="shared" si="19"/>
        <v>4</v>
      </c>
      <c r="D448" s="23">
        <f t="shared" si="20"/>
        <v>45.5</v>
      </c>
      <c r="E448" s="21">
        <f>SUMIFS(тарифы!G:G,тарифы!B:B,J448)</f>
        <v>37.78</v>
      </c>
      <c r="F448" s="21"/>
      <c r="G448" s="12" t="str">
        <f>IFERROR(INDEX(Таблица1[#All],MATCH('загрузка табеля'!J448,тарифы!B:B,0),4),"")</f>
        <v>пекарь 6 разряда ((В-6) цех выпечке хлебобулочных изделий )</v>
      </c>
      <c r="H448" s="12" t="s">
        <v>17194</v>
      </c>
      <c r="I448" s="12" t="s">
        <v>15671</v>
      </c>
      <c r="J448" s="12" t="s">
        <v>10170</v>
      </c>
      <c r="K448" s="12" t="s">
        <v>10171</v>
      </c>
      <c r="L448" s="12">
        <v>11.5</v>
      </c>
      <c r="M448" s="12">
        <v>11</v>
      </c>
      <c r="N448" s="12">
        <v>11.5</v>
      </c>
      <c r="O448" s="12">
        <v>11.5</v>
      </c>
    </row>
    <row r="449" spans="1:16" x14ac:dyDescent="0.2">
      <c r="A449" s="12" t="str">
        <f>INDEX('рабочие дни  %ФОТ'!$F$3:$F$67,MATCH('загрузка табеля'!$H449,'рабочие дни  %ФОТ'!$H$3:$H$67,0),1)</f>
        <v>ХХХ YYY-6</v>
      </c>
      <c r="B449" s="21">
        <f t="shared" si="18"/>
        <v>868.94</v>
      </c>
      <c r="C449" s="22">
        <f t="shared" si="19"/>
        <v>2</v>
      </c>
      <c r="D449" s="23">
        <f t="shared" si="20"/>
        <v>23</v>
      </c>
      <c r="E449" s="21">
        <f>SUMIFS(тарифы!G:G,тарифы!B:B,J449)</f>
        <v>37.78</v>
      </c>
      <c r="F449" s="21"/>
      <c r="G449" s="12" t="str">
        <f>IFERROR(INDEX(Таблица1[#All],MATCH('загрузка табеля'!J449,тарифы!B:B,0),4),"")</f>
        <v>пекарь 6 разряда ((В-6) цех выпечке хлебобулочных изделий )</v>
      </c>
      <c r="H449" s="12" t="s">
        <v>17194</v>
      </c>
      <c r="I449" s="12" t="s">
        <v>15671</v>
      </c>
      <c r="J449" s="12" t="s">
        <v>10188</v>
      </c>
      <c r="K449" s="12" t="s">
        <v>10189</v>
      </c>
      <c r="L449" s="12">
        <v>11.5</v>
      </c>
      <c r="M449" s="12">
        <v>11.5</v>
      </c>
      <c r="N449" s="12">
        <v>0</v>
      </c>
    </row>
    <row r="450" spans="1:16" x14ac:dyDescent="0.2">
      <c r="A450" s="12" t="str">
        <f>INDEX('рабочие дни  %ФОТ'!$F$3:$F$67,MATCH('загрузка табеля'!$H450,'рабочие дни  %ФОТ'!$H$3:$H$67,0),1)</f>
        <v>ХХХ YYY-6</v>
      </c>
      <c r="B450" s="21">
        <f t="shared" si="18"/>
        <v>973.44</v>
      </c>
      <c r="C450" s="22">
        <f t="shared" si="19"/>
        <v>2</v>
      </c>
      <c r="D450" s="23">
        <f t="shared" si="20"/>
        <v>24</v>
      </c>
      <c r="E450" s="21">
        <f>SUMIFS(тарифы!G:G,тарифы!B:B,J450)</f>
        <v>40.56</v>
      </c>
      <c r="F450" s="21"/>
      <c r="G450" s="12" t="str">
        <f>IFERROR(INDEX(Таблица1[#All],MATCH('загрузка табеля'!J450,тарифы!B:B,0),4),"")</f>
        <v>бригадир производственной бригады ((В-6) цех по вып. х/б изделий)</v>
      </c>
      <c r="H450" s="12" t="s">
        <v>17194</v>
      </c>
      <c r="I450" s="12" t="s">
        <v>15671</v>
      </c>
      <c r="J450" s="12" t="s">
        <v>10176</v>
      </c>
      <c r="K450" s="12" t="s">
        <v>10177</v>
      </c>
      <c r="L450" s="12">
        <v>12</v>
      </c>
      <c r="M450" s="12">
        <v>12</v>
      </c>
      <c r="N450" s="12">
        <v>0</v>
      </c>
    </row>
    <row r="451" spans="1:16" x14ac:dyDescent="0.2">
      <c r="A451" s="12" t="str">
        <f>INDEX('рабочие дни  %ФОТ'!$F$3:$F$67,MATCH('загрузка табеля'!$H451,'рабочие дни  %ФОТ'!$H$3:$H$67,0),1)</f>
        <v>ХХХ YYY-6</v>
      </c>
      <c r="B451" s="21">
        <f t="shared" si="18"/>
        <v>798.56</v>
      </c>
      <c r="C451" s="22">
        <f t="shared" si="19"/>
        <v>2</v>
      </c>
      <c r="D451" s="23">
        <f t="shared" si="20"/>
        <v>23</v>
      </c>
      <c r="E451" s="21">
        <f>SUMIFS(тарифы!G:G,тарифы!B:B,J451)</f>
        <v>34.72</v>
      </c>
      <c r="F451" s="21"/>
      <c r="G451" s="12" t="str">
        <f>IFERROR(INDEX(Таблица1[#All],MATCH('загрузка табеля'!J451,тарифы!B:B,0),4),"")</f>
        <v>пекарь 5 разряда ((В-6) цех выпечке хлебобулочных изделий )</v>
      </c>
      <c r="H451" s="12" t="s">
        <v>17194</v>
      </c>
      <c r="I451" s="12" t="s">
        <v>15671</v>
      </c>
      <c r="J451" s="12" t="s">
        <v>10165</v>
      </c>
      <c r="K451" s="12" t="s">
        <v>10166</v>
      </c>
      <c r="L451" s="12">
        <v>11.5</v>
      </c>
      <c r="M451" s="12">
        <v>11.5</v>
      </c>
    </row>
    <row r="452" spans="1:16" x14ac:dyDescent="0.2">
      <c r="A452" s="12" t="str">
        <f>INDEX('рабочие дни  %ФОТ'!$F$3:$F$67,MATCH('загрузка табеля'!$H452,'рабочие дни  %ФОТ'!$H$3:$H$67,0),1)</f>
        <v>ХХХ YYY-6</v>
      </c>
      <c r="B452" s="21">
        <f t="shared" si="18"/>
        <v>1197.8399999999999</v>
      </c>
      <c r="C452" s="22">
        <f t="shared" si="19"/>
        <v>3</v>
      </c>
      <c r="D452" s="23">
        <f t="shared" si="20"/>
        <v>34.5</v>
      </c>
      <c r="E452" s="21">
        <f>SUMIFS(тарифы!G:G,тарифы!B:B,J452)</f>
        <v>34.72</v>
      </c>
      <c r="F452" s="21"/>
      <c r="G452" s="12" t="str">
        <f>IFERROR(INDEX(Таблица1[#All],MATCH('загрузка табеля'!J452,тарифы!B:B,0),4),"")</f>
        <v>пекарь 5 разряда ((В-6) цех выпечке хлебобулочных изделий )</v>
      </c>
      <c r="H452" s="12" t="s">
        <v>17194</v>
      </c>
      <c r="I452" s="12" t="s">
        <v>15671</v>
      </c>
      <c r="J452" s="12" t="s">
        <v>10185</v>
      </c>
      <c r="K452" s="12" t="s">
        <v>10186</v>
      </c>
      <c r="L452" s="12">
        <v>11.5</v>
      </c>
      <c r="M452" s="12">
        <v>11.5</v>
      </c>
      <c r="N452" s="12">
        <v>11.5</v>
      </c>
      <c r="O452" s="12">
        <v>0</v>
      </c>
    </row>
    <row r="453" spans="1:16" x14ac:dyDescent="0.2">
      <c r="A453" s="12" t="str">
        <f>INDEX('рабочие дни  %ФОТ'!$F$3:$F$67,MATCH('загрузка табеля'!$H453,'рабочие дни  %ФОТ'!$H$3:$H$67,0),1)</f>
        <v>ХХХ YYY-6</v>
      </c>
      <c r="B453" s="21">
        <f t="shared" si="18"/>
        <v>1865.7600000000002</v>
      </c>
      <c r="C453" s="22">
        <f t="shared" si="19"/>
        <v>4</v>
      </c>
      <c r="D453" s="23">
        <f t="shared" si="20"/>
        <v>46</v>
      </c>
      <c r="E453" s="21">
        <f>SUMIFS(тарифы!G:G,тарифы!B:B,J453)</f>
        <v>40.56</v>
      </c>
      <c r="F453" s="21"/>
      <c r="G453" s="12" t="str">
        <f>IFERROR(INDEX(Таблица1[#All],MATCH('загрузка табеля'!J453,тарифы!B:B,0),4),"")</f>
        <v>бригадир производственной бригады ((В-6) цех выпечке хлебобулочных изделий )</v>
      </c>
      <c r="H453" s="12" t="s">
        <v>17194</v>
      </c>
      <c r="I453" s="12" t="s">
        <v>15671</v>
      </c>
      <c r="J453" s="12" t="s">
        <v>10158</v>
      </c>
      <c r="K453" s="12" t="s">
        <v>10159</v>
      </c>
      <c r="L453" s="12">
        <v>11.5</v>
      </c>
      <c r="M453" s="12">
        <v>11.5</v>
      </c>
      <c r="N453" s="12">
        <v>11.5</v>
      </c>
      <c r="O453" s="12">
        <v>11.5</v>
      </c>
    </row>
    <row r="454" spans="1:16" x14ac:dyDescent="0.2">
      <c r="A454" s="12" t="str">
        <f>INDEX('рабочие дни  %ФОТ'!$F$3:$F$67,MATCH('загрузка табеля'!$H454,'рабочие дни  %ФОТ'!$H$3:$H$67,0),1)</f>
        <v>ХХХ YYY-6</v>
      </c>
      <c r="B454" s="21">
        <f t="shared" ref="B454:B517" si="21">IF(AND(F454&lt;50,F454&gt;0),F454*D454,IF(F454&gt;50,F454/$C$1*C454,IF(AND(E454&lt;50,E454&gt;0),E454*D454,E454/$C$1*C454)))</f>
        <v>1071.4285714285716</v>
      </c>
      <c r="C454" s="22">
        <f t="shared" si="19"/>
        <v>3</v>
      </c>
      <c r="D454" s="23">
        <f t="shared" si="20"/>
        <v>28</v>
      </c>
      <c r="E454" s="21">
        <f>SUMIFS(тарифы!G:G,тарифы!B:B,J454)</f>
        <v>7500</v>
      </c>
      <c r="F454" s="21"/>
      <c r="G454" s="12" t="str">
        <f>IFERROR(INDEX(Таблица1[#All],MATCH('загрузка табеля'!J454,тарифы!B:B,0),4),"")</f>
        <v>заместитель управляющего магазином по производству 5 категории ((В-6) цех выпечке хлебобулочных изде</v>
      </c>
      <c r="H454" s="12" t="s">
        <v>17194</v>
      </c>
      <c r="I454" s="12" t="s">
        <v>15671</v>
      </c>
      <c r="J454" s="12" t="s">
        <v>10191</v>
      </c>
      <c r="K454" s="12" t="s">
        <v>10192</v>
      </c>
      <c r="L454" s="12">
        <v>7.5</v>
      </c>
      <c r="M454" s="12">
        <v>10.5</v>
      </c>
      <c r="N454" s="12">
        <v>10</v>
      </c>
      <c r="O454" s="12">
        <v>0</v>
      </c>
    </row>
    <row r="455" spans="1:16" x14ac:dyDescent="0.2">
      <c r="A455" s="12" t="str">
        <f>INDEX('рабочие дни  %ФОТ'!$F$3:$F$67,MATCH('загрузка табеля'!$H455,'рабочие дни  %ФОТ'!$H$3:$H$67,0),1)</f>
        <v>ХХХ YYY-6</v>
      </c>
      <c r="B455" s="21">
        <f t="shared" si="21"/>
        <v>1527.6799999999998</v>
      </c>
      <c r="C455" s="22">
        <f t="shared" ref="C455:C518" si="22">COUNTIF(L455:AP455,"&gt;0")</f>
        <v>4</v>
      </c>
      <c r="D455" s="23">
        <f t="shared" ref="D455:D518" si="23">IF(SUM(L455:AP455)&gt;0,SUM(L455:AP455),"")</f>
        <v>44</v>
      </c>
      <c r="E455" s="21">
        <f>SUMIFS(тарифы!G:G,тарифы!B:B,J455)</f>
        <v>34.72</v>
      </c>
      <c r="F455" s="21"/>
      <c r="G455" s="12" t="str">
        <f>IFERROR(INDEX(Таблица1[#All],MATCH('загрузка табеля'!J455,тарифы!B:B,0),4),"")</f>
        <v>пекарь 5 разряда ((В-6) цех выпечке хлебобулочных изделий )</v>
      </c>
      <c r="H455" s="12" t="s">
        <v>17194</v>
      </c>
      <c r="I455" s="12" t="s">
        <v>15671</v>
      </c>
      <c r="J455" s="12" t="s">
        <v>10174</v>
      </c>
      <c r="K455" s="12" t="s">
        <v>10175</v>
      </c>
      <c r="L455" s="12">
        <v>11.5</v>
      </c>
      <c r="M455" s="12">
        <v>9.5</v>
      </c>
      <c r="N455" s="12">
        <v>11.5</v>
      </c>
      <c r="O455" s="12">
        <v>11.5</v>
      </c>
    </row>
    <row r="456" spans="1:16" x14ac:dyDescent="0.2">
      <c r="A456" s="12" t="str">
        <f>INDEX('рабочие дни  %ФОТ'!$F$3:$F$67,MATCH('загрузка табеля'!$H456,'рабочие дни  %ФОТ'!$H$3:$H$67,0),1)</f>
        <v>ХХХ YYY-6</v>
      </c>
      <c r="B456" s="21">
        <f t="shared" si="21"/>
        <v>549.9</v>
      </c>
      <c r="C456" s="22">
        <f t="shared" si="22"/>
        <v>2</v>
      </c>
      <c r="D456" s="23">
        <f t="shared" si="23"/>
        <v>22.5</v>
      </c>
      <c r="E456" s="21">
        <f>SUMIFS(тарифы!G:G,тарифы!B:B,J456)</f>
        <v>24.44</v>
      </c>
      <c r="F456" s="21"/>
      <c r="G456" s="12" t="str">
        <f>IFERROR(INDEX(Таблица1[#All],MATCH('загрузка табеля'!J456,тарифы!B:B,0),4),"")</f>
        <v>продавец продовольственных товаров 3 категории ((В-6) цех выпечке хлебобулочных изделий )</v>
      </c>
      <c r="H456" s="12" t="s">
        <v>17194</v>
      </c>
      <c r="I456" s="12" t="s">
        <v>15671</v>
      </c>
      <c r="J456" s="12" t="s">
        <v>10160</v>
      </c>
      <c r="K456" s="12" t="s">
        <v>10161</v>
      </c>
      <c r="L456" s="12">
        <v>11</v>
      </c>
      <c r="M456" s="12">
        <v>11.5</v>
      </c>
      <c r="N456" s="12">
        <v>0</v>
      </c>
    </row>
    <row r="457" spans="1:16" x14ac:dyDescent="0.2">
      <c r="A457" s="12" t="str">
        <f>INDEX('рабочие дни  %ФОТ'!$F$3:$F$67,MATCH('загрузка табеля'!$H457,'рабочие дни  %ФОТ'!$H$3:$H$67,0),1)</f>
        <v>ХХХ YYY-6</v>
      </c>
      <c r="B457" s="21">
        <f t="shared" si="21"/>
        <v>1284.52</v>
      </c>
      <c r="C457" s="22">
        <f t="shared" si="22"/>
        <v>3</v>
      </c>
      <c r="D457" s="23">
        <f t="shared" si="23"/>
        <v>34</v>
      </c>
      <c r="E457" s="21">
        <f>SUMIFS(тарифы!G:G,тарифы!B:B,J457)</f>
        <v>37.78</v>
      </c>
      <c r="F457" s="21"/>
      <c r="G457" s="12" t="str">
        <f>IFERROR(INDEX(Таблица1[#All],MATCH('загрузка табеля'!J457,тарифы!B:B,0),4),"")</f>
        <v>пекарь 6 разряда ((В-6) цех выпечке хлебобулочных изделий )</v>
      </c>
      <c r="H457" s="12" t="s">
        <v>17194</v>
      </c>
      <c r="I457" s="12" t="s">
        <v>15671</v>
      </c>
      <c r="J457" s="12" t="s">
        <v>10153</v>
      </c>
      <c r="K457" s="12" t="s">
        <v>10154</v>
      </c>
      <c r="L457" s="12">
        <v>11.5</v>
      </c>
      <c r="M457" s="12">
        <v>11.5</v>
      </c>
      <c r="N457" s="12">
        <v>11</v>
      </c>
      <c r="O457" s="12">
        <v>0</v>
      </c>
    </row>
    <row r="458" spans="1:16" x14ac:dyDescent="0.2">
      <c r="A458" s="12" t="str">
        <f>INDEX('рабочие дни  %ФОТ'!$F$3:$F$67,MATCH('загрузка табеля'!$H458,'рабочие дни  %ФОТ'!$H$3:$H$67,0),1)</f>
        <v>ХХХ YYY-6</v>
      </c>
      <c r="B458" s="21">
        <f t="shared" si="21"/>
        <v>0</v>
      </c>
      <c r="C458" s="22">
        <f t="shared" si="22"/>
        <v>3</v>
      </c>
      <c r="D458" s="23">
        <f t="shared" si="23"/>
        <v>28</v>
      </c>
      <c r="E458" s="21">
        <f>SUMIFS(тарифы!G:G,тарифы!B:B,J458)</f>
        <v>0</v>
      </c>
      <c r="F458" s="21"/>
      <c r="G458" s="12" t="str">
        <f>IFERROR(INDEX(Таблица1[#All],MATCH('загрузка табеля'!J458,тарифы!B:B,0),4),"")</f>
        <v/>
      </c>
      <c r="H458" s="12" t="s">
        <v>17194</v>
      </c>
      <c r="I458" s="12" t="s">
        <v>15671</v>
      </c>
      <c r="J458" s="12" t="s">
        <v>15672</v>
      </c>
      <c r="K458" s="12" t="s">
        <v>15673</v>
      </c>
      <c r="L458" s="12">
        <v>5</v>
      </c>
      <c r="M458" s="12">
        <v>11.5</v>
      </c>
      <c r="N458" s="12">
        <v>11.5</v>
      </c>
      <c r="O458" s="12">
        <v>0</v>
      </c>
    </row>
    <row r="459" spans="1:16" x14ac:dyDescent="0.2">
      <c r="A459" s="12" t="str">
        <f>INDEX('рабочие дни  %ФОТ'!$F$3:$F$67,MATCH('загрузка табеля'!$H459,'рабочие дни  %ФОТ'!$H$3:$H$67,0),1)</f>
        <v>ХХХ YYY-6</v>
      </c>
      <c r="B459" s="21">
        <f t="shared" si="21"/>
        <v>1961.6799999999998</v>
      </c>
      <c r="C459" s="22">
        <f t="shared" si="22"/>
        <v>5</v>
      </c>
      <c r="D459" s="23">
        <f t="shared" si="23"/>
        <v>56.5</v>
      </c>
      <c r="E459" s="21">
        <f>SUMIFS(тарифы!G:G,тарифы!B:B,J459)</f>
        <v>34.72</v>
      </c>
      <c r="F459" s="21"/>
      <c r="G459" s="12" t="str">
        <f>IFERROR(INDEX(Таблица1[#All],MATCH('загрузка табеля'!J459,тарифы!B:B,0),4),"")</f>
        <v>пекарь 5 разряда ((В-6) цех выпечке хлебобулочных изделий )</v>
      </c>
      <c r="H459" s="12" t="s">
        <v>17194</v>
      </c>
      <c r="I459" s="12" t="s">
        <v>15671</v>
      </c>
      <c r="J459" s="12" t="s">
        <v>10155</v>
      </c>
      <c r="K459" s="12" t="s">
        <v>10156</v>
      </c>
      <c r="L459" s="12">
        <v>11.5</v>
      </c>
      <c r="M459" s="12">
        <v>10.5</v>
      </c>
      <c r="N459" s="12">
        <v>11.5</v>
      </c>
      <c r="O459" s="12">
        <v>11.5</v>
      </c>
      <c r="P459" s="12">
        <v>11.5</v>
      </c>
    </row>
    <row r="460" spans="1:16" x14ac:dyDescent="0.2">
      <c r="A460" s="12" t="str">
        <f>INDEX('рабочие дни  %ФОТ'!$F$3:$F$67,MATCH('загрузка табеля'!$H460,'рабочие дни  %ФОТ'!$H$3:$H$67,0),1)</f>
        <v>ХХХ YYY-6</v>
      </c>
      <c r="B460" s="21">
        <f t="shared" si="21"/>
        <v>741.06</v>
      </c>
      <c r="C460" s="22">
        <f t="shared" si="22"/>
        <v>2</v>
      </c>
      <c r="D460" s="23">
        <f t="shared" si="23"/>
        <v>23</v>
      </c>
      <c r="E460" s="21">
        <f>SUMIFS(тарифы!G:G,тарифы!B:B,J460)</f>
        <v>32.22</v>
      </c>
      <c r="F460" s="21"/>
      <c r="G460" s="12" t="str">
        <f>IFERROR(INDEX(Таблица1[#All],MATCH('загрузка табеля'!J460,тарифы!B:B,0),4),"")</f>
        <v>пекарь 4 разряда ((В-6) цех выпечке хлебобулочных изделий )</v>
      </c>
      <c r="H460" s="12" t="s">
        <v>17194</v>
      </c>
      <c r="I460" s="12" t="s">
        <v>15671</v>
      </c>
      <c r="J460" s="12" t="s">
        <v>10168</v>
      </c>
      <c r="K460" s="12" t="s">
        <v>10169</v>
      </c>
      <c r="L460" s="12">
        <v>11.5</v>
      </c>
      <c r="M460" s="12">
        <v>11.5</v>
      </c>
      <c r="N460" s="12">
        <v>0</v>
      </c>
    </row>
    <row r="461" spans="1:16" x14ac:dyDescent="0.2">
      <c r="A461" s="12" t="str">
        <f>INDEX('рабочие дни  %ФОТ'!$F$3:$F$67,MATCH('загрузка табеля'!$H461,'рабочие дни  %ФОТ'!$H$3:$H$67,0),1)</f>
        <v>ХХХ YYY-6</v>
      </c>
      <c r="B461" s="21">
        <f t="shared" si="21"/>
        <v>1545.04</v>
      </c>
      <c r="C461" s="22">
        <f t="shared" si="22"/>
        <v>4</v>
      </c>
      <c r="D461" s="23">
        <f t="shared" si="23"/>
        <v>44.5</v>
      </c>
      <c r="E461" s="21">
        <f>SUMIFS(тарифы!G:G,тарифы!B:B,J461)</f>
        <v>34.72</v>
      </c>
      <c r="F461" s="21"/>
      <c r="G461" s="12" t="str">
        <f>IFERROR(INDEX(Таблица1[#All],MATCH('загрузка табеля'!J461,тарифы!B:B,0),4),"")</f>
        <v>пекарь 5 разряда ((В-6) цех выпечке хлебобулочных изделий )</v>
      </c>
      <c r="H461" s="12" t="s">
        <v>17194</v>
      </c>
      <c r="I461" s="12" t="s">
        <v>15671</v>
      </c>
      <c r="J461" s="12" t="s">
        <v>11546</v>
      </c>
      <c r="K461" s="12" t="s">
        <v>11545</v>
      </c>
      <c r="L461" s="12">
        <v>11.5</v>
      </c>
      <c r="M461" s="12">
        <v>11</v>
      </c>
      <c r="N461" s="12">
        <v>11</v>
      </c>
      <c r="O461" s="12">
        <v>11</v>
      </c>
    </row>
    <row r="462" spans="1:16" x14ac:dyDescent="0.2">
      <c r="A462" s="12" t="str">
        <f>INDEX('рабочие дни  %ФОТ'!$F$3:$F$67,MATCH('загрузка табеля'!$H462,'рабочие дни  %ФОТ'!$H$3:$H$67,0),1)</f>
        <v>ХХХ YYY-6</v>
      </c>
      <c r="B462" s="21">
        <f t="shared" si="21"/>
        <v>0</v>
      </c>
      <c r="C462" s="22">
        <f t="shared" si="22"/>
        <v>3</v>
      </c>
      <c r="D462" s="23">
        <f t="shared" si="23"/>
        <v>34.5</v>
      </c>
      <c r="E462" s="21">
        <f>SUMIFS(тарифы!G:G,тарифы!B:B,J462)</f>
        <v>0</v>
      </c>
      <c r="F462" s="21"/>
      <c r="G462" s="12" t="str">
        <f>IFERROR(INDEX(Таблица1[#All],MATCH('загрузка табеля'!J462,тарифы!B:B,0),4),"")</f>
        <v/>
      </c>
      <c r="H462" s="12" t="s">
        <v>17194</v>
      </c>
      <c r="I462" s="12" t="s">
        <v>15671</v>
      </c>
      <c r="J462" s="12" t="s">
        <v>15655</v>
      </c>
      <c r="K462" s="12" t="s">
        <v>15656</v>
      </c>
      <c r="L462" s="12">
        <v>11.5</v>
      </c>
      <c r="M462" s="12">
        <v>11.5</v>
      </c>
      <c r="N462" s="12">
        <v>11.5</v>
      </c>
    </row>
    <row r="463" spans="1:16" x14ac:dyDescent="0.2">
      <c r="A463" s="12" t="str">
        <f>INDEX('рабочие дни  %ФОТ'!$F$3:$F$67,MATCH('загрузка табеля'!$H463,'рабочие дни  %ФОТ'!$H$3:$H$67,0),1)</f>
        <v>ХХХ YYY-6</v>
      </c>
      <c r="B463" s="21">
        <f t="shared" si="21"/>
        <v>0</v>
      </c>
      <c r="C463" s="22">
        <f t="shared" si="22"/>
        <v>1</v>
      </c>
      <c r="D463" s="23">
        <f t="shared" si="23"/>
        <v>11.5</v>
      </c>
      <c r="E463" s="21">
        <f>SUMIFS(тарифы!G:G,тарифы!B:B,J463)</f>
        <v>0</v>
      </c>
      <c r="F463" s="21"/>
      <c r="G463" s="12" t="str">
        <f>IFERROR(INDEX(Таблица1[#All],MATCH('загрузка табеля'!J463,тарифы!B:B,0),4),"")</f>
        <v/>
      </c>
      <c r="H463" s="12" t="s">
        <v>17194</v>
      </c>
      <c r="I463" s="12" t="s">
        <v>15671</v>
      </c>
      <c r="J463" s="12" t="s">
        <v>15674</v>
      </c>
      <c r="K463" s="12" t="s">
        <v>15675</v>
      </c>
      <c r="L463" s="12">
        <v>11.5</v>
      </c>
      <c r="M463" s="12">
        <v>0</v>
      </c>
    </row>
    <row r="464" spans="1:16" x14ac:dyDescent="0.2">
      <c r="A464" s="12" t="str">
        <f>INDEX('рабочие дни  %ФОТ'!$F$3:$F$67,MATCH('загрузка табеля'!$H464,'рабочие дни  %ФОТ'!$H$3:$H$67,0),1)</f>
        <v>ХХХ YYY-6</v>
      </c>
      <c r="B464" s="21">
        <f t="shared" si="21"/>
        <v>2053.48</v>
      </c>
      <c r="C464" s="22">
        <f t="shared" si="22"/>
        <v>4</v>
      </c>
      <c r="D464" s="23">
        <f t="shared" si="23"/>
        <v>44</v>
      </c>
      <c r="E464" s="21">
        <f>SUMIFS(тарифы!G:G,тарифы!B:B,J464)</f>
        <v>46.67</v>
      </c>
      <c r="F464" s="21"/>
      <c r="G464" s="12" t="str">
        <f>IFERROR(INDEX(Таблица1[#All],MATCH('загрузка табеля'!J464,тарифы!B:B,0),4),"")</f>
        <v>обвальщик мяса мастер-класс 1 категории ((В-6) цех по переработке мяса)</v>
      </c>
      <c r="H464" s="12" t="s">
        <v>17194</v>
      </c>
      <c r="I464" s="12" t="s">
        <v>15676</v>
      </c>
      <c r="J464" s="12" t="s">
        <v>10210</v>
      </c>
      <c r="K464" s="12" t="s">
        <v>10211</v>
      </c>
      <c r="L464" s="12">
        <v>10.5</v>
      </c>
      <c r="M464" s="12">
        <v>11.5</v>
      </c>
      <c r="N464" s="12">
        <v>11</v>
      </c>
      <c r="O464" s="12">
        <v>11</v>
      </c>
    </row>
    <row r="465" spans="1:16" x14ac:dyDescent="0.2">
      <c r="A465" s="12" t="str">
        <f>INDEX('рабочие дни  %ФОТ'!$F$3:$F$67,MATCH('загрузка табеля'!$H465,'рабочие дни  %ФОТ'!$H$3:$H$67,0),1)</f>
        <v>ХХХ YYY-6</v>
      </c>
      <c r="B465" s="21">
        <f t="shared" si="21"/>
        <v>1571.4285714285713</v>
      </c>
      <c r="C465" s="22">
        <f t="shared" si="22"/>
        <v>4</v>
      </c>
      <c r="D465" s="23">
        <f t="shared" si="23"/>
        <v>36</v>
      </c>
      <c r="E465" s="21">
        <f>SUMIFS(тарифы!G:G,тарифы!B:B,J465)</f>
        <v>8250</v>
      </c>
      <c r="F465" s="21"/>
      <c r="G465" s="12" t="str">
        <f>IFERROR(INDEX(Таблица1[#All],MATCH('загрузка табеля'!J465,тарифы!B:B,0),4),"")</f>
        <v>заместитель управляющего магазином по производству 4 категории ((В-6) цех по переработке мяса)</v>
      </c>
      <c r="H465" s="12" t="s">
        <v>17194</v>
      </c>
      <c r="I465" s="12" t="s">
        <v>15676</v>
      </c>
      <c r="J465" s="12" t="s">
        <v>10894</v>
      </c>
      <c r="K465" s="12" t="s">
        <v>10895</v>
      </c>
      <c r="L465" s="12">
        <v>9</v>
      </c>
      <c r="M465" s="12">
        <v>10</v>
      </c>
      <c r="N465" s="12">
        <v>8</v>
      </c>
      <c r="O465" s="12">
        <v>9</v>
      </c>
    </row>
    <row r="466" spans="1:16" x14ac:dyDescent="0.2">
      <c r="A466" s="12" t="str">
        <f>INDEX('рабочие дни  %ФОТ'!$F$3:$F$67,MATCH('загрузка табеля'!$H466,'рабочие дни  %ФОТ'!$H$3:$H$67,0),1)</f>
        <v>ХХХ YYY-6</v>
      </c>
      <c r="B466" s="21">
        <f t="shared" si="21"/>
        <v>1100</v>
      </c>
      <c r="C466" s="22">
        <f t="shared" si="22"/>
        <v>4</v>
      </c>
      <c r="D466" s="23">
        <f t="shared" si="23"/>
        <v>40</v>
      </c>
      <c r="E466" s="21">
        <f>SUMIFS(тарифы!G:G,тарифы!B:B,J466)</f>
        <v>27.5</v>
      </c>
      <c r="F466" s="21"/>
      <c r="G466" s="12" t="str">
        <f>IFERROR(INDEX(Таблица1[#All],MATCH('загрузка табеля'!J466,тарифы!B:B,0),4),"")</f>
        <v>продавец продовольственных товаров 2 категории ((В-6) цех по переработке мяса)</v>
      </c>
      <c r="H466" s="12" t="s">
        <v>17194</v>
      </c>
      <c r="I466" s="12" t="s">
        <v>15676</v>
      </c>
      <c r="J466" s="12" t="s">
        <v>10206</v>
      </c>
      <c r="K466" s="12" t="s">
        <v>10207</v>
      </c>
      <c r="L466" s="12">
        <v>11</v>
      </c>
      <c r="M466" s="12">
        <v>10</v>
      </c>
      <c r="N466" s="12">
        <v>9</v>
      </c>
      <c r="O466" s="12">
        <v>10</v>
      </c>
      <c r="P466" s="12">
        <v>0</v>
      </c>
    </row>
    <row r="467" spans="1:16" x14ac:dyDescent="0.2">
      <c r="A467" s="12" t="str">
        <f>INDEX('рабочие дни  %ФОТ'!$F$3:$F$67,MATCH('загрузка табеля'!$H467,'рабочие дни  %ФОТ'!$H$3:$H$67,0),1)</f>
        <v>ХХХ YYY-6</v>
      </c>
      <c r="B467" s="21">
        <f t="shared" si="21"/>
        <v>1087.5</v>
      </c>
      <c r="C467" s="22">
        <f t="shared" si="22"/>
        <v>4</v>
      </c>
      <c r="D467" s="23">
        <f t="shared" si="23"/>
        <v>43.5</v>
      </c>
      <c r="E467" s="21">
        <f>SUMIFS(тарифы!G:G,тарифы!B:B,J467)</f>
        <v>25</v>
      </c>
      <c r="F467" s="21"/>
      <c r="G467" s="12" t="str">
        <f>IFERROR(INDEX(Таблица1[#All],MATCH('загрузка табеля'!J467,тарифы!B:B,0),4),"")</f>
        <v>продавец продовольственных товаров 3 категории ((В-6) цех по переработке мяса)</v>
      </c>
      <c r="H467" s="12" t="s">
        <v>17194</v>
      </c>
      <c r="I467" s="12" t="s">
        <v>15676</v>
      </c>
      <c r="J467" s="12" t="s">
        <v>9897</v>
      </c>
      <c r="K467" s="12" t="s">
        <v>9898</v>
      </c>
      <c r="L467" s="12">
        <v>11.5</v>
      </c>
      <c r="M467" s="12">
        <v>10.5</v>
      </c>
      <c r="N467" s="12">
        <v>12</v>
      </c>
      <c r="O467" s="12">
        <v>9.5</v>
      </c>
      <c r="P467" s="12">
        <v>0</v>
      </c>
    </row>
    <row r="468" spans="1:16" x14ac:dyDescent="0.2">
      <c r="A468" s="12" t="str">
        <f>INDEX('рабочие дни  %ФОТ'!$F$3:$F$67,MATCH('загрузка табеля'!$H468,'рабочие дни  %ФОТ'!$H$3:$H$67,0),1)</f>
        <v>ХХХ YYY-6</v>
      </c>
      <c r="B468" s="21">
        <f t="shared" si="21"/>
        <v>1141.25</v>
      </c>
      <c r="C468" s="22">
        <f t="shared" si="22"/>
        <v>4</v>
      </c>
      <c r="D468" s="23">
        <f t="shared" si="23"/>
        <v>41.5</v>
      </c>
      <c r="E468" s="21">
        <f>SUMIFS(тарифы!G:G,тарифы!B:B,J468)</f>
        <v>27.5</v>
      </c>
      <c r="F468" s="21"/>
      <c r="G468" s="12" t="str">
        <f>IFERROR(INDEX(Таблица1[#All],MATCH('загрузка табеля'!J468,тарифы!B:B,0),4),"")</f>
        <v>продавец продовольственных товаров 2 категории ((В-6) цех по переработке мяса)</v>
      </c>
      <c r="H468" s="12" t="s">
        <v>17194</v>
      </c>
      <c r="I468" s="12" t="s">
        <v>15676</v>
      </c>
      <c r="J468" s="12" t="s">
        <v>10193</v>
      </c>
      <c r="K468" s="12" t="s">
        <v>10194</v>
      </c>
      <c r="L468" s="12">
        <v>10.5</v>
      </c>
      <c r="M468" s="12">
        <v>10</v>
      </c>
      <c r="N468" s="12">
        <v>10.5</v>
      </c>
      <c r="O468" s="12">
        <v>10.5</v>
      </c>
    </row>
    <row r="469" spans="1:16" x14ac:dyDescent="0.2">
      <c r="A469" s="12" t="str">
        <f>INDEX('рабочие дни  %ФОТ'!$F$3:$F$67,MATCH('загрузка табеля'!$H469,'рабочие дни  %ФОТ'!$H$3:$H$67,0),1)</f>
        <v>ХХХ YYY-6</v>
      </c>
      <c r="B469" s="21">
        <f t="shared" si="21"/>
        <v>1540</v>
      </c>
      <c r="C469" s="22">
        <f t="shared" si="22"/>
        <v>5</v>
      </c>
      <c r="D469" s="23">
        <f t="shared" si="23"/>
        <v>56</v>
      </c>
      <c r="E469" s="21">
        <f>SUMIFS(тарифы!G:G,тарифы!B:B,J469)</f>
        <v>27.5</v>
      </c>
      <c r="F469" s="21"/>
      <c r="G469" s="12" t="str">
        <f>IFERROR(INDEX(Таблица1[#All],MATCH('загрузка табеля'!J469,тарифы!B:B,0),4),"")</f>
        <v>продавец продовольственных товаров 2 категории ((В-6) цех по переработке мяса)</v>
      </c>
      <c r="H469" s="12" t="s">
        <v>17194</v>
      </c>
      <c r="I469" s="12" t="s">
        <v>15676</v>
      </c>
      <c r="J469" s="12" t="s">
        <v>10213</v>
      </c>
      <c r="K469" s="12" t="s">
        <v>10214</v>
      </c>
      <c r="L469" s="12">
        <v>11</v>
      </c>
      <c r="M469" s="12">
        <v>13</v>
      </c>
      <c r="N469" s="12">
        <v>10</v>
      </c>
      <c r="O469" s="12">
        <v>11</v>
      </c>
      <c r="P469" s="12">
        <v>11</v>
      </c>
    </row>
    <row r="470" spans="1:16" x14ac:dyDescent="0.2">
      <c r="A470" s="12" t="str">
        <f>INDEX('рабочие дни  %ФОТ'!$F$3:$F$67,MATCH('загрузка табеля'!$H470,'рабочие дни  %ФОТ'!$H$3:$H$67,0),1)</f>
        <v>ХХХ YYY-6</v>
      </c>
      <c r="B470" s="21">
        <f t="shared" si="21"/>
        <v>704.755</v>
      </c>
      <c r="C470" s="22">
        <f t="shared" si="22"/>
        <v>3</v>
      </c>
      <c r="D470" s="23">
        <f t="shared" si="23"/>
        <v>29.5</v>
      </c>
      <c r="E470" s="21">
        <f>SUMIFS(тарифы!G:G,тарифы!B:B,J470)</f>
        <v>23.89</v>
      </c>
      <c r="F470" s="21"/>
      <c r="G470" s="12" t="str">
        <f>IFERROR(INDEX(Таблица1[#All],MATCH('загрузка табеля'!J470,тарифы!B:B,0),4),"")</f>
        <v>подсобный рабочий ((В-6) цех по перер. мяса)</v>
      </c>
      <c r="H470" s="12" t="s">
        <v>17194</v>
      </c>
      <c r="I470" s="12" t="s">
        <v>15676</v>
      </c>
      <c r="J470" s="12" t="s">
        <v>10196</v>
      </c>
      <c r="K470" s="12" t="s">
        <v>10197</v>
      </c>
      <c r="L470" s="12">
        <v>8.5</v>
      </c>
      <c r="M470" s="12">
        <v>10.5</v>
      </c>
      <c r="N470" s="12">
        <v>10.5</v>
      </c>
      <c r="O470" s="12">
        <v>0</v>
      </c>
    </row>
    <row r="471" spans="1:16" x14ac:dyDescent="0.2">
      <c r="A471" s="12" t="str">
        <f>INDEX('рабочие дни  %ФОТ'!$F$3:$F$67,MATCH('загрузка табеля'!$H471,'рабочие дни  %ФОТ'!$H$3:$H$67,0),1)</f>
        <v>ХХХ YYY-6</v>
      </c>
      <c r="B471" s="21">
        <f t="shared" si="21"/>
        <v>1652.825</v>
      </c>
      <c r="C471" s="22">
        <f t="shared" si="22"/>
        <v>4</v>
      </c>
      <c r="D471" s="23">
        <f t="shared" si="23"/>
        <v>42.5</v>
      </c>
      <c r="E471" s="21">
        <f>SUMIFS(тарифы!G:G,тарифы!B:B,J471)</f>
        <v>38.89</v>
      </c>
      <c r="F471" s="21"/>
      <c r="G471" s="12" t="str">
        <f>IFERROR(INDEX(Таблица1[#All],MATCH('загрузка табеля'!J471,тарифы!B:B,0),4),"")</f>
        <v>обвальщик мяса мастер-класс 3 категории ((В-6) цех по переработке мяса)</v>
      </c>
      <c r="H471" s="12" t="s">
        <v>17194</v>
      </c>
      <c r="I471" s="12" t="s">
        <v>15676</v>
      </c>
      <c r="J471" s="12" t="s">
        <v>4926</v>
      </c>
      <c r="K471" s="12" t="s">
        <v>4927</v>
      </c>
      <c r="L471" s="12">
        <v>10</v>
      </c>
      <c r="M471" s="12">
        <v>11</v>
      </c>
      <c r="N471" s="12">
        <v>10.5</v>
      </c>
      <c r="O471" s="12">
        <v>11</v>
      </c>
      <c r="P471" s="12">
        <v>0</v>
      </c>
    </row>
    <row r="472" spans="1:16" x14ac:dyDescent="0.2">
      <c r="A472" s="12" t="str">
        <f>INDEX('рабочие дни  %ФОТ'!$F$3:$F$67,MATCH('загрузка табеля'!$H472,'рабочие дни  %ФОТ'!$H$3:$H$67,0),1)</f>
        <v>ХХХ YYY-6</v>
      </c>
      <c r="B472" s="21">
        <f t="shared" si="21"/>
        <v>825</v>
      </c>
      <c r="C472" s="22">
        <f t="shared" si="22"/>
        <v>3</v>
      </c>
      <c r="D472" s="23">
        <f t="shared" si="23"/>
        <v>33</v>
      </c>
      <c r="E472" s="21">
        <f>SUMIFS(тарифы!G:G,тарифы!B:B,J472)</f>
        <v>25</v>
      </c>
      <c r="F472" s="21"/>
      <c r="G472" s="12" t="str">
        <f>IFERROR(INDEX(Таблица1[#All],MATCH('загрузка табеля'!J472,тарифы!B:B,0),4),"")</f>
        <v>продавец продовольственных товаров 3 категории ((В-6) цех по переработке мяса)</v>
      </c>
      <c r="H472" s="12" t="s">
        <v>17194</v>
      </c>
      <c r="I472" s="12" t="s">
        <v>15676</v>
      </c>
      <c r="J472" s="12" t="s">
        <v>11535</v>
      </c>
      <c r="K472" s="12" t="s">
        <v>11534</v>
      </c>
      <c r="L472" s="12">
        <v>11</v>
      </c>
      <c r="M472" s="12">
        <v>11</v>
      </c>
      <c r="N472" s="12">
        <v>11</v>
      </c>
    </row>
    <row r="473" spans="1:16" x14ac:dyDescent="0.2">
      <c r="A473" s="12" t="str">
        <f>INDEX('рабочие дни  %ФОТ'!$F$3:$F$67,MATCH('загрузка табеля'!$H473,'рабочие дни  %ФОТ'!$H$3:$H$67,0),1)</f>
        <v>ХХХ YYY-6</v>
      </c>
      <c r="B473" s="21">
        <f t="shared" si="21"/>
        <v>0</v>
      </c>
      <c r="C473" s="22">
        <f t="shared" si="22"/>
        <v>3</v>
      </c>
      <c r="D473" s="23">
        <f t="shared" si="23"/>
        <v>23</v>
      </c>
      <c r="E473" s="21">
        <f>SUMIFS(тарифы!G:G,тарифы!B:B,J473)</f>
        <v>0</v>
      </c>
      <c r="F473" s="21"/>
      <c r="G473" s="12" t="str">
        <f>IFERROR(INDEX(Таблица1[#All],MATCH('загрузка табеля'!J473,тарифы!B:B,0),4),"")</f>
        <v/>
      </c>
      <c r="H473" s="12" t="s">
        <v>17194</v>
      </c>
      <c r="I473" s="12" t="s">
        <v>15677</v>
      </c>
      <c r="J473" s="12" t="s">
        <v>15678</v>
      </c>
      <c r="K473" s="12" t="s">
        <v>15679</v>
      </c>
      <c r="L473" s="12">
        <v>8</v>
      </c>
      <c r="M473" s="12">
        <v>8.5</v>
      </c>
      <c r="N473" s="12">
        <v>6.5</v>
      </c>
      <c r="O473" s="12">
        <v>0</v>
      </c>
    </row>
    <row r="474" spans="1:16" x14ac:dyDescent="0.2">
      <c r="A474" s="12" t="str">
        <f>INDEX('рабочие дни  %ФОТ'!$F$3:$F$67,MATCH('загрузка табеля'!$H474,'рабочие дни  %ФОТ'!$H$3:$H$67,0),1)</f>
        <v>ХХХ YYY-6</v>
      </c>
      <c r="B474" s="21">
        <f t="shared" si="21"/>
        <v>0</v>
      </c>
      <c r="C474" s="22">
        <f t="shared" si="22"/>
        <v>1</v>
      </c>
      <c r="D474" s="23">
        <f t="shared" si="23"/>
        <v>6.5</v>
      </c>
      <c r="E474" s="21">
        <f>SUMIFS(тарифы!G:G,тарифы!B:B,J474)</f>
        <v>0</v>
      </c>
      <c r="F474" s="21"/>
      <c r="G474" s="12" t="str">
        <f>IFERROR(INDEX(Таблица1[#All],MATCH('загрузка табеля'!J474,тарифы!B:B,0),4),"")</f>
        <v/>
      </c>
      <c r="H474" s="12" t="s">
        <v>17194</v>
      </c>
      <c r="I474" s="12" t="s">
        <v>15680</v>
      </c>
      <c r="J474" s="12" t="s">
        <v>15672</v>
      </c>
      <c r="K474" s="12" t="s">
        <v>15673</v>
      </c>
      <c r="L474" s="12">
        <v>6.5</v>
      </c>
      <c r="M474" s="12">
        <v>0</v>
      </c>
    </row>
    <row r="475" spans="1:16" x14ac:dyDescent="0.2">
      <c r="A475" s="12" t="str">
        <f>INDEX('рабочие дни  %ФОТ'!$F$3:$F$67,MATCH('загрузка табеля'!$H475,'рабочие дни  %ФОТ'!$H$3:$H$67,0),1)</f>
        <v>ХХХ YYY-7</v>
      </c>
      <c r="B475" s="21">
        <f t="shared" si="21"/>
        <v>902.97</v>
      </c>
      <c r="C475" s="22">
        <f t="shared" si="22"/>
        <v>4</v>
      </c>
      <c r="D475" s="23">
        <f t="shared" si="23"/>
        <v>39.5</v>
      </c>
      <c r="E475" s="21">
        <f>SUMIFS(тарифы!G:G,тарифы!B:B,J475)</f>
        <v>22.86</v>
      </c>
      <c r="F475" s="21"/>
      <c r="G475" s="12" t="str">
        <f>IFERROR(INDEX(Таблица1[#All],MATCH('загрузка табеля'!J475,тарифы!B:B,0),4),"")</f>
        <v>продавец продовольственных товаров 2 категории ((В-7) отдел бакалеи и кондитерских изделий)</v>
      </c>
      <c r="H475" s="12" t="s">
        <v>17195</v>
      </c>
      <c r="I475" s="12" t="s">
        <v>15681</v>
      </c>
      <c r="J475" s="12" t="s">
        <v>10277</v>
      </c>
      <c r="K475" s="12" t="s">
        <v>10278</v>
      </c>
      <c r="L475" s="12">
        <v>10.5</v>
      </c>
      <c r="M475" s="12">
        <v>9</v>
      </c>
      <c r="N475" s="12">
        <v>10</v>
      </c>
      <c r="O475" s="12">
        <v>10</v>
      </c>
    </row>
    <row r="476" spans="1:16" x14ac:dyDescent="0.2">
      <c r="A476" s="12" t="str">
        <f>INDEX('рабочие дни  %ФОТ'!$F$3:$F$67,MATCH('загрузка табеля'!$H476,'рабочие дни  %ФОТ'!$H$3:$H$67,0),1)</f>
        <v>ХХХ YYY-7</v>
      </c>
      <c r="B476" s="21">
        <f t="shared" si="21"/>
        <v>1159.2449999999999</v>
      </c>
      <c r="C476" s="22">
        <f t="shared" si="22"/>
        <v>5</v>
      </c>
      <c r="D476" s="23">
        <f t="shared" si="23"/>
        <v>46.5</v>
      </c>
      <c r="E476" s="21">
        <f>SUMIFS(тарифы!G:G,тарифы!B:B,J476)</f>
        <v>24.93</v>
      </c>
      <c r="F476" s="21"/>
      <c r="G476" s="12" t="str">
        <f>IFERROR(INDEX(Таблица1[#All],MATCH('загрузка табеля'!J476,тарифы!B:B,0),4),"")</f>
        <v>продавец продовольственных товаров 1 категории ((В-7) отдел бакалеи и кондитерских изделий)</v>
      </c>
      <c r="H476" s="12" t="s">
        <v>17195</v>
      </c>
      <c r="I476" s="12" t="s">
        <v>15681</v>
      </c>
      <c r="J476" s="12" t="s">
        <v>10279</v>
      </c>
      <c r="K476" s="12" t="s">
        <v>10280</v>
      </c>
      <c r="L476" s="12">
        <v>10</v>
      </c>
      <c r="M476" s="12">
        <v>9.5</v>
      </c>
      <c r="N476" s="12">
        <v>9</v>
      </c>
      <c r="O476" s="12">
        <v>9</v>
      </c>
      <c r="P476" s="12">
        <v>9</v>
      </c>
    </row>
    <row r="477" spans="1:16" x14ac:dyDescent="0.2">
      <c r="A477" s="12" t="str">
        <f>INDEX('рабочие дни  %ФОТ'!$F$3:$F$67,MATCH('загрузка табеля'!$H477,'рабочие дни  %ФОТ'!$H$3:$H$67,0),1)</f>
        <v>ХХХ YYY-7</v>
      </c>
      <c r="B477" s="21">
        <f t="shared" si="21"/>
        <v>925.82999999999993</v>
      </c>
      <c r="C477" s="22">
        <f t="shared" si="22"/>
        <v>4</v>
      </c>
      <c r="D477" s="23">
        <f t="shared" si="23"/>
        <v>40.5</v>
      </c>
      <c r="E477" s="21">
        <f>SUMIFS(тарифы!G:G,тарифы!B:B,J477)</f>
        <v>22.86</v>
      </c>
      <c r="F477" s="21"/>
      <c r="G477" s="12" t="str">
        <f>IFERROR(INDEX(Таблица1[#All],MATCH('загрузка табеля'!J477,тарифы!B:B,0),4),"")</f>
        <v>продавец продовольственных товаров 2 категории ((В-7) отдел бакалеи и кондитерских изделий)</v>
      </c>
      <c r="H477" s="12" t="s">
        <v>17195</v>
      </c>
      <c r="I477" s="12" t="s">
        <v>15681</v>
      </c>
      <c r="J477" s="12" t="s">
        <v>10268</v>
      </c>
      <c r="K477" s="12" t="s">
        <v>10269</v>
      </c>
      <c r="L477" s="12">
        <v>11</v>
      </c>
      <c r="M477" s="12">
        <v>11</v>
      </c>
      <c r="N477" s="12">
        <v>9</v>
      </c>
      <c r="O477" s="12">
        <v>9.5</v>
      </c>
    </row>
    <row r="478" spans="1:16" x14ac:dyDescent="0.2">
      <c r="A478" s="12" t="str">
        <f>INDEX('рабочие дни  %ФОТ'!$F$3:$F$67,MATCH('загрузка табеля'!$H478,'рабочие дни  %ФОТ'!$H$3:$H$67,0),1)</f>
        <v>ХХХ YYY-7</v>
      </c>
      <c r="B478" s="21">
        <f t="shared" si="21"/>
        <v>834.39</v>
      </c>
      <c r="C478" s="22">
        <f t="shared" si="22"/>
        <v>4</v>
      </c>
      <c r="D478" s="23">
        <f t="shared" si="23"/>
        <v>36.5</v>
      </c>
      <c r="E478" s="21">
        <f>SUMIFS(тарифы!G:G,тарифы!B:B,J478)</f>
        <v>22.86</v>
      </c>
      <c r="F478" s="21"/>
      <c r="G478" s="12" t="str">
        <f>IFERROR(INDEX(Таблица1[#All],MATCH('загрузка табеля'!J478,тарифы!B:B,0),4),"")</f>
        <v>продавец продовольственных товаров 2 категории ((В-7) отдел бакалеи и кондитерских изделий)</v>
      </c>
      <c r="H478" s="12" t="s">
        <v>17195</v>
      </c>
      <c r="I478" s="12" t="s">
        <v>15681</v>
      </c>
      <c r="J478" s="12" t="s">
        <v>10271</v>
      </c>
      <c r="K478" s="12" t="s">
        <v>10272</v>
      </c>
      <c r="L478" s="12">
        <v>9.5</v>
      </c>
      <c r="M478" s="12">
        <v>9</v>
      </c>
      <c r="N478" s="12">
        <v>9</v>
      </c>
      <c r="O478" s="12">
        <v>9</v>
      </c>
    </row>
    <row r="479" spans="1:16" x14ac:dyDescent="0.2">
      <c r="A479" s="12" t="str">
        <f>INDEX('рабочие дни  %ФОТ'!$F$3:$F$67,MATCH('загрузка табеля'!$H479,'рабочие дни  %ФОТ'!$H$3:$H$67,0),1)</f>
        <v>ХХХ YYY-7</v>
      </c>
      <c r="B479" s="21">
        <f t="shared" si="21"/>
        <v>0</v>
      </c>
      <c r="C479" s="22">
        <f t="shared" si="22"/>
        <v>2</v>
      </c>
      <c r="D479" s="23">
        <f t="shared" si="23"/>
        <v>18</v>
      </c>
      <c r="E479" s="21">
        <f>SUMIFS(тарифы!G:G,тарифы!B:B,J479)</f>
        <v>0</v>
      </c>
      <c r="F479" s="21"/>
      <c r="G479" s="12" t="str">
        <f>IFERROR(INDEX(Таблица1[#All],MATCH('загрузка табеля'!J479,тарифы!B:B,0),4),"")</f>
        <v/>
      </c>
      <c r="H479" s="12" t="s">
        <v>17195</v>
      </c>
      <c r="I479" s="12" t="s">
        <v>15681</v>
      </c>
      <c r="J479" s="12" t="s">
        <v>15682</v>
      </c>
      <c r="K479" s="12" t="s">
        <v>15683</v>
      </c>
      <c r="L479" s="12">
        <v>9</v>
      </c>
      <c r="M479" s="12">
        <v>9</v>
      </c>
      <c r="N479" s="12">
        <v>0</v>
      </c>
    </row>
    <row r="480" spans="1:16" x14ac:dyDescent="0.2">
      <c r="A480" s="12" t="str">
        <f>INDEX('рабочие дни  %ФОТ'!$F$3:$F$67,MATCH('загрузка табеля'!$H480,'рабочие дни  %ФОТ'!$H$3:$H$67,0),1)</f>
        <v>ХХХ YYY-7</v>
      </c>
      <c r="B480" s="21">
        <f t="shared" si="21"/>
        <v>1150.5</v>
      </c>
      <c r="C480" s="22">
        <f t="shared" si="22"/>
        <v>4</v>
      </c>
      <c r="D480" s="23">
        <f t="shared" si="23"/>
        <v>59</v>
      </c>
      <c r="E480" s="21">
        <f>SUMIFS(тарифы!G:G,тарифы!B:B,J480)</f>
        <v>19.5</v>
      </c>
      <c r="F480" s="21"/>
      <c r="G480" s="12" t="str">
        <f>IFERROR(INDEX(Таблица1[#All],MATCH('загрузка табеля'!J480,тарифы!B:B,0),4),"")</f>
        <v>охоронник ((В-7) отдел безопасности)</v>
      </c>
      <c r="H480" s="12" t="s">
        <v>17195</v>
      </c>
      <c r="I480" s="12" t="s">
        <v>15684</v>
      </c>
      <c r="J480" s="12" t="s">
        <v>10264</v>
      </c>
      <c r="K480" s="12" t="s">
        <v>10265</v>
      </c>
      <c r="L480" s="12">
        <v>15</v>
      </c>
      <c r="M480" s="12">
        <v>14.5</v>
      </c>
      <c r="N480" s="12">
        <v>14.5</v>
      </c>
      <c r="O480" s="12">
        <v>15</v>
      </c>
    </row>
    <row r="481" spans="1:16" x14ac:dyDescent="0.2">
      <c r="A481" s="12" t="str">
        <f>INDEX('рабочие дни  %ФОТ'!$F$3:$F$67,MATCH('загрузка табеля'!$H481,'рабочие дни  %ФОТ'!$H$3:$H$67,0),1)</f>
        <v>ХХХ YYY-7</v>
      </c>
      <c r="B481" s="21">
        <f t="shared" si="21"/>
        <v>780.95238095238096</v>
      </c>
      <c r="C481" s="22">
        <f t="shared" si="22"/>
        <v>2</v>
      </c>
      <c r="D481" s="23">
        <f t="shared" si="23"/>
        <v>16</v>
      </c>
      <c r="E481" s="21">
        <f>SUMIFS(тарифы!G:G,тарифы!B:B,J481)</f>
        <v>8200</v>
      </c>
      <c r="F481" s="21"/>
      <c r="G481" s="12" t="str">
        <f>IFERROR(INDEX(Таблица1[#All],MATCH('загрузка табеля'!J481,тарифы!B:B,0),4),"")</f>
        <v>начальник отдела безопасности ((В-7) отдел безопасности)</v>
      </c>
      <c r="H481" s="12" t="s">
        <v>17195</v>
      </c>
      <c r="I481" s="12" t="s">
        <v>15684</v>
      </c>
      <c r="J481" s="12" t="s">
        <v>2979</v>
      </c>
      <c r="K481" s="12" t="s">
        <v>2980</v>
      </c>
      <c r="L481" s="12">
        <v>11</v>
      </c>
      <c r="M481" s="12">
        <v>5</v>
      </c>
    </row>
    <row r="482" spans="1:16" x14ac:dyDescent="0.2">
      <c r="A482" s="12" t="str">
        <f>INDEX('рабочие дни  %ФОТ'!$F$3:$F$67,MATCH('загрузка табеля'!$H482,'рабочие дни  %ФОТ'!$H$3:$H$67,0),1)</f>
        <v>ХХХ YYY-7</v>
      </c>
      <c r="B482" s="21">
        <f t="shared" si="21"/>
        <v>1313.5</v>
      </c>
      <c r="C482" s="22">
        <f t="shared" si="22"/>
        <v>4</v>
      </c>
      <c r="D482" s="23">
        <f t="shared" si="23"/>
        <v>50</v>
      </c>
      <c r="E482" s="21">
        <f>SUMIFS(тарифы!G:G,тарифы!B:B,J482)</f>
        <v>26.27</v>
      </c>
      <c r="F482" s="21"/>
      <c r="G482" s="12" t="str">
        <f>IFERROR(INDEX(Таблица1[#All],MATCH('загрузка табеля'!J482,тарифы!B:B,0),4),"")</f>
        <v>заместитель начальника отдела ((В-7) отдел безопасности)</v>
      </c>
      <c r="H482" s="12" t="s">
        <v>17195</v>
      </c>
      <c r="I482" s="12" t="s">
        <v>15684</v>
      </c>
      <c r="J482" s="12" t="s">
        <v>10287</v>
      </c>
      <c r="K482" s="12" t="s">
        <v>10288</v>
      </c>
      <c r="L482" s="12">
        <v>10.5</v>
      </c>
      <c r="M482" s="12">
        <v>9.5</v>
      </c>
      <c r="N482" s="12">
        <v>15</v>
      </c>
      <c r="O482" s="12">
        <v>15</v>
      </c>
    </row>
    <row r="483" spans="1:16" x14ac:dyDescent="0.2">
      <c r="A483" s="12" t="str">
        <f>INDEX('рабочие дни  %ФОТ'!$F$3:$F$67,MATCH('загрузка табеля'!$H483,'рабочие дни  %ФОТ'!$H$3:$H$67,0),1)</f>
        <v>ХХХ YYY-7</v>
      </c>
      <c r="B483" s="21">
        <f t="shared" si="21"/>
        <v>585</v>
      </c>
      <c r="C483" s="22">
        <f t="shared" si="22"/>
        <v>2</v>
      </c>
      <c r="D483" s="23">
        <f t="shared" si="23"/>
        <v>30</v>
      </c>
      <c r="E483" s="21">
        <f>SUMIFS(тарифы!G:G,тарифы!B:B,J483)</f>
        <v>19.5</v>
      </c>
      <c r="F483" s="21"/>
      <c r="G483" s="12" t="str">
        <f>IFERROR(INDEX(Таблица1[#All],MATCH('загрузка табеля'!J483,тарифы!B:B,0),4),"")</f>
        <v>младший инспектор ((В-7) отдел безопасности)</v>
      </c>
      <c r="H483" s="12" t="s">
        <v>17195</v>
      </c>
      <c r="I483" s="12" t="s">
        <v>15684</v>
      </c>
      <c r="J483" s="12" t="s">
        <v>10296</v>
      </c>
      <c r="K483" s="12" t="s">
        <v>10297</v>
      </c>
      <c r="L483" s="12">
        <v>15</v>
      </c>
      <c r="M483" s="12">
        <v>15</v>
      </c>
      <c r="N483" s="12">
        <v>0</v>
      </c>
    </row>
    <row r="484" spans="1:16" x14ac:dyDescent="0.2">
      <c r="A484" s="12" t="str">
        <f>INDEX('рабочие дни  %ФОТ'!$F$3:$F$67,MATCH('загрузка табеля'!$H484,'рабочие дни  %ФОТ'!$H$3:$H$67,0),1)</f>
        <v>ХХХ YYY-7</v>
      </c>
      <c r="B484" s="21">
        <f t="shared" si="21"/>
        <v>973.80000000000007</v>
      </c>
      <c r="C484" s="22">
        <f t="shared" si="22"/>
        <v>3</v>
      </c>
      <c r="D484" s="23">
        <f t="shared" si="23"/>
        <v>45</v>
      </c>
      <c r="E484" s="21">
        <f>SUMIFS(тарифы!G:G,тарифы!B:B,J484)</f>
        <v>21.64</v>
      </c>
      <c r="F484" s="21"/>
      <c r="G484" s="12" t="str">
        <f>IFERROR(INDEX(Таблица1[#All],MATCH('загрузка табеля'!J484,тарифы!B:B,0),4),"")</f>
        <v>старший охранник ((В-7) отдел безопасности)</v>
      </c>
      <c r="H484" s="12" t="s">
        <v>17195</v>
      </c>
      <c r="I484" s="12" t="s">
        <v>15684</v>
      </c>
      <c r="J484" s="12" t="s">
        <v>10298</v>
      </c>
      <c r="K484" s="12" t="s">
        <v>10299</v>
      </c>
      <c r="L484" s="12">
        <v>15</v>
      </c>
      <c r="M484" s="12">
        <v>15</v>
      </c>
      <c r="N484" s="12">
        <v>15</v>
      </c>
    </row>
    <row r="485" spans="1:16" x14ac:dyDescent="0.2">
      <c r="A485" s="12" t="str">
        <f>INDEX('рабочие дни  %ФОТ'!$F$3:$F$67,MATCH('загрузка табеля'!$H485,'рабочие дни  %ФОТ'!$H$3:$H$67,0),1)</f>
        <v>ХХХ YYY-7</v>
      </c>
      <c r="B485" s="21">
        <f t="shared" si="21"/>
        <v>994.5</v>
      </c>
      <c r="C485" s="22">
        <f t="shared" si="22"/>
        <v>5</v>
      </c>
      <c r="D485" s="23">
        <f t="shared" si="23"/>
        <v>51</v>
      </c>
      <c r="E485" s="21">
        <f>SUMIFS(тарифы!G:G,тарифы!B:B,J485)</f>
        <v>19.5</v>
      </c>
      <c r="F485" s="21"/>
      <c r="G485" s="12" t="str">
        <f>IFERROR(INDEX(Таблица1[#All],MATCH('загрузка табеля'!J485,тарифы!B:B,0),4),"")</f>
        <v>младший инспектор ((В-7) отдел безопасности)</v>
      </c>
      <c r="H485" s="12" t="s">
        <v>17195</v>
      </c>
      <c r="I485" s="12" t="s">
        <v>15684</v>
      </c>
      <c r="J485" s="12" t="s">
        <v>10303</v>
      </c>
      <c r="K485" s="12" t="s">
        <v>10304</v>
      </c>
      <c r="L485" s="12">
        <v>10.5</v>
      </c>
      <c r="M485" s="12">
        <v>10</v>
      </c>
      <c r="N485" s="12">
        <v>10.5</v>
      </c>
      <c r="O485" s="12">
        <v>10</v>
      </c>
      <c r="P485" s="12">
        <v>10</v>
      </c>
    </row>
    <row r="486" spans="1:16" x14ac:dyDescent="0.2">
      <c r="A486" s="12" t="str">
        <f>INDEX('рабочие дни  %ФОТ'!$F$3:$F$67,MATCH('загрузка табеля'!$H486,'рабочие дни  %ФОТ'!$H$3:$H$67,0),1)</f>
        <v>ХХХ YYY-7</v>
      </c>
      <c r="B486" s="21">
        <f t="shared" si="21"/>
        <v>1160.25</v>
      </c>
      <c r="C486" s="22">
        <f t="shared" si="22"/>
        <v>4</v>
      </c>
      <c r="D486" s="23">
        <f t="shared" si="23"/>
        <v>59.5</v>
      </c>
      <c r="E486" s="21">
        <f>SUMIFS(тарифы!G:G,тарифы!B:B,J486)</f>
        <v>19.5</v>
      </c>
      <c r="F486" s="21"/>
      <c r="G486" s="12" t="str">
        <f>IFERROR(INDEX(Таблица1[#All],MATCH('загрузка табеля'!J486,тарифы!B:B,0),4),"")</f>
        <v>младший инспектор ((В-7) отдел безопасности)</v>
      </c>
      <c r="H486" s="12" t="s">
        <v>17195</v>
      </c>
      <c r="I486" s="12" t="s">
        <v>15684</v>
      </c>
      <c r="J486" s="12" t="s">
        <v>10300</v>
      </c>
      <c r="K486" s="12" t="s">
        <v>10301</v>
      </c>
      <c r="L486" s="12">
        <v>15</v>
      </c>
      <c r="M486" s="12">
        <v>15</v>
      </c>
      <c r="N486" s="12">
        <v>14.5</v>
      </c>
      <c r="O486" s="12">
        <v>15</v>
      </c>
    </row>
    <row r="487" spans="1:16" x14ac:dyDescent="0.2">
      <c r="A487" s="12" t="str">
        <f>INDEX('рабочие дни  %ФОТ'!$F$3:$F$67,MATCH('загрузка табеля'!$H487,'рабочие дни  %ФОТ'!$H$3:$H$67,0),1)</f>
        <v>ХХХ YYY-7</v>
      </c>
      <c r="B487" s="21">
        <f t="shared" si="21"/>
        <v>477.75</v>
      </c>
      <c r="C487" s="22">
        <f t="shared" si="22"/>
        <v>2</v>
      </c>
      <c r="D487" s="23">
        <f t="shared" si="23"/>
        <v>24.5</v>
      </c>
      <c r="E487" s="21">
        <f>SUMIFS(тарифы!G:G,тарифы!B:B,J487)</f>
        <v>19.5</v>
      </c>
      <c r="F487" s="21"/>
      <c r="G487" s="12" t="str">
        <f>IFERROR(INDEX(Таблица1[#All],MATCH('загрузка табеля'!J487,тарифы!B:B,0),4),"")</f>
        <v>охоронник ((В-7) отдел безопасности)</v>
      </c>
      <c r="H487" s="12" t="s">
        <v>17195</v>
      </c>
      <c r="I487" s="12" t="s">
        <v>15684</v>
      </c>
      <c r="J487" s="12" t="s">
        <v>11509</v>
      </c>
      <c r="K487" s="12" t="s">
        <v>11508</v>
      </c>
      <c r="L487" s="12">
        <v>15</v>
      </c>
      <c r="M487" s="12">
        <v>9.5</v>
      </c>
      <c r="N487" s="12">
        <v>0</v>
      </c>
    </row>
    <row r="488" spans="1:16" x14ac:dyDescent="0.2">
      <c r="A488" s="12" t="str">
        <f>INDEX('рабочие дни  %ФОТ'!$F$3:$F$67,MATCH('загрузка табеля'!$H488,'рабочие дни  %ФОТ'!$H$3:$H$67,0),1)</f>
        <v>ХХХ YYY-7</v>
      </c>
      <c r="B488" s="21">
        <f t="shared" si="21"/>
        <v>546</v>
      </c>
      <c r="C488" s="22">
        <f t="shared" si="22"/>
        <v>3</v>
      </c>
      <c r="D488" s="23">
        <f t="shared" si="23"/>
        <v>28</v>
      </c>
      <c r="E488" s="21">
        <f>SUMIFS(тарифы!G:G,тарифы!B:B,J488)</f>
        <v>19.5</v>
      </c>
      <c r="F488" s="21"/>
      <c r="G488" s="12" t="str">
        <f>IFERROR(INDEX(Таблица1[#All],MATCH('загрузка табеля'!J488,тарифы!B:B,0),4),"")</f>
        <v>охоронник ((В-7) отдел безопасности)</v>
      </c>
      <c r="H488" s="12" t="s">
        <v>17195</v>
      </c>
      <c r="I488" s="12" t="s">
        <v>15684</v>
      </c>
      <c r="J488" s="12" t="s">
        <v>11505</v>
      </c>
      <c r="K488" s="12" t="s">
        <v>11504</v>
      </c>
      <c r="L488" s="12">
        <v>9</v>
      </c>
      <c r="M488" s="12">
        <v>9.5</v>
      </c>
      <c r="N488" s="12">
        <v>9.5</v>
      </c>
    </row>
    <row r="489" spans="1:16" x14ac:dyDescent="0.2">
      <c r="A489" s="12" t="str">
        <f>INDEX('рабочие дни  %ФОТ'!$F$3:$F$67,MATCH('загрузка табеля'!$H489,'рабочие дни  %ФОТ'!$H$3:$H$67,0),1)</f>
        <v>ХХХ YYY-7</v>
      </c>
      <c r="B489" s="21">
        <f t="shared" si="21"/>
        <v>0</v>
      </c>
      <c r="C489" s="22">
        <f t="shared" si="22"/>
        <v>2</v>
      </c>
      <c r="D489" s="23">
        <f t="shared" si="23"/>
        <v>29</v>
      </c>
      <c r="E489" s="21">
        <f>SUMIFS(тарифы!G:G,тарифы!B:B,J489)</f>
        <v>0</v>
      </c>
      <c r="F489" s="21"/>
      <c r="G489" s="12" t="str">
        <f>IFERROR(INDEX(Таблица1[#All],MATCH('загрузка табеля'!J489,тарифы!B:B,0),4),"")</f>
        <v/>
      </c>
      <c r="H489" s="12" t="s">
        <v>17195</v>
      </c>
      <c r="I489" s="12" t="s">
        <v>15684</v>
      </c>
      <c r="J489" s="12" t="s">
        <v>15685</v>
      </c>
      <c r="K489" s="12" t="s">
        <v>15686</v>
      </c>
      <c r="L489" s="12">
        <v>14.5</v>
      </c>
      <c r="M489" s="12">
        <v>14.5</v>
      </c>
      <c r="N489" s="12">
        <v>0</v>
      </c>
    </row>
    <row r="490" spans="1:16" x14ac:dyDescent="0.2">
      <c r="A490" s="12" t="str">
        <f>INDEX('рабочие дни  %ФОТ'!$F$3:$F$67,MATCH('загрузка табеля'!$H490,'рабочие дни  %ФОТ'!$H$3:$H$67,0),1)</f>
        <v>ХХХ YYY-7</v>
      </c>
      <c r="B490" s="21">
        <f t="shared" si="21"/>
        <v>1209.7349999999999</v>
      </c>
      <c r="C490" s="22">
        <f t="shared" si="22"/>
        <v>4</v>
      </c>
      <c r="D490" s="23">
        <f t="shared" si="23"/>
        <v>43.5</v>
      </c>
      <c r="E490" s="21">
        <f>SUMIFS(тарифы!G:G,тарифы!B:B,J490)</f>
        <v>27.81</v>
      </c>
      <c r="F490" s="21"/>
      <c r="G490" s="12" t="str">
        <f>IFERROR(INDEX(Таблица1[#All],MATCH('загрузка табеля'!J490,тарифы!B:B,0),4),"")</f>
        <v>бригадир продавцов продовольственных товаров 2 категории ((В-7) отдел гастрономии)</v>
      </c>
      <c r="H490" s="12" t="s">
        <v>17195</v>
      </c>
      <c r="I490" s="12" t="s">
        <v>15687</v>
      </c>
      <c r="J490" s="12" t="s">
        <v>10313</v>
      </c>
      <c r="K490" s="12" t="s">
        <v>10314</v>
      </c>
      <c r="L490" s="12">
        <v>11</v>
      </c>
      <c r="M490" s="12">
        <v>11</v>
      </c>
      <c r="N490" s="12">
        <v>11</v>
      </c>
      <c r="O490" s="12">
        <v>10.5</v>
      </c>
    </row>
    <row r="491" spans="1:16" x14ac:dyDescent="0.2">
      <c r="A491" s="12" t="str">
        <f>INDEX('рабочие дни  %ФОТ'!$F$3:$F$67,MATCH('загрузка табеля'!$H491,'рабочие дни  %ФОТ'!$H$3:$H$67,0),1)</f>
        <v>ХХХ YYY-7</v>
      </c>
      <c r="B491" s="21">
        <f t="shared" si="21"/>
        <v>936.4</v>
      </c>
      <c r="C491" s="22">
        <f t="shared" si="22"/>
        <v>3</v>
      </c>
      <c r="D491" s="23">
        <f t="shared" si="23"/>
        <v>40</v>
      </c>
      <c r="E491" s="21">
        <f>SUMIFS(тарифы!G:G,тарифы!B:B,J491)</f>
        <v>23.41</v>
      </c>
      <c r="F491" s="21"/>
      <c r="G491" s="12" t="str">
        <f>IFERROR(INDEX(Таблица1[#All],MATCH('загрузка табеля'!J491,тарифы!B:B,0),4),"")</f>
        <v>продавец продовольственных товаров 2 категории ((В-7) отдел гастрономии)</v>
      </c>
      <c r="H491" s="12" t="s">
        <v>17195</v>
      </c>
      <c r="I491" s="12" t="s">
        <v>15687</v>
      </c>
      <c r="J491" s="12" t="s">
        <v>10307</v>
      </c>
      <c r="K491" s="12" t="s">
        <v>10308</v>
      </c>
      <c r="L491" s="12">
        <v>15</v>
      </c>
      <c r="M491" s="12">
        <v>15</v>
      </c>
      <c r="N491" s="12">
        <v>10</v>
      </c>
    </row>
    <row r="492" spans="1:16" x14ac:dyDescent="0.2">
      <c r="A492" s="12" t="str">
        <f>INDEX('рабочие дни  %ФОТ'!$F$3:$F$67,MATCH('загрузка табеля'!$H492,'рабочие дни  %ФОТ'!$H$3:$H$67,0),1)</f>
        <v>ХХХ YYY-7</v>
      </c>
      <c r="B492" s="21">
        <f t="shared" si="21"/>
        <v>776.72</v>
      </c>
      <c r="C492" s="22">
        <f t="shared" si="22"/>
        <v>4</v>
      </c>
      <c r="D492" s="23">
        <f t="shared" si="23"/>
        <v>36.5</v>
      </c>
      <c r="E492" s="21">
        <f>SUMIFS(тарифы!G:G,тарифы!B:B,J492)</f>
        <v>21.28</v>
      </c>
      <c r="F492" s="21"/>
      <c r="G492" s="12" t="str">
        <f>IFERROR(INDEX(Таблица1[#All],MATCH('загрузка табеля'!J492,тарифы!B:B,0),4),"")</f>
        <v>продавец продовольственных товаров 3 категории ((В-7) отдел гастрономии)</v>
      </c>
      <c r="H492" s="12" t="s">
        <v>17195</v>
      </c>
      <c r="I492" s="12" t="s">
        <v>15687</v>
      </c>
      <c r="J492" s="12" t="s">
        <v>10424</v>
      </c>
      <c r="K492" s="12" t="s">
        <v>10425</v>
      </c>
      <c r="L492" s="12">
        <v>9</v>
      </c>
      <c r="M492" s="12">
        <v>9</v>
      </c>
      <c r="N492" s="12">
        <v>10</v>
      </c>
      <c r="O492" s="12">
        <v>8.5</v>
      </c>
      <c r="P492" s="12">
        <v>0</v>
      </c>
    </row>
    <row r="493" spans="1:16" x14ac:dyDescent="0.2">
      <c r="A493" s="12" t="str">
        <f>INDEX('рабочие дни  %ФОТ'!$F$3:$F$67,MATCH('загрузка табеля'!$H493,'рабочие дни  %ФОТ'!$H$3:$H$67,0),1)</f>
        <v>ХХХ YYY-7</v>
      </c>
      <c r="B493" s="21">
        <f t="shared" si="21"/>
        <v>0</v>
      </c>
      <c r="C493" s="22">
        <f t="shared" si="22"/>
        <v>4</v>
      </c>
      <c r="D493" s="23">
        <f t="shared" si="23"/>
        <v>56</v>
      </c>
      <c r="E493" s="21">
        <f>SUMIFS(тарифы!G:G,тарифы!B:B,J493)</f>
        <v>0</v>
      </c>
      <c r="F493" s="21"/>
      <c r="G493" s="12" t="str">
        <f>IFERROR(INDEX(Таблица1[#All],MATCH('загрузка табеля'!J493,тарифы!B:B,0),4),"")</f>
        <v/>
      </c>
      <c r="H493" s="12" t="s">
        <v>17195</v>
      </c>
      <c r="I493" s="12" t="s">
        <v>15687</v>
      </c>
      <c r="J493" s="12" t="s">
        <v>15688</v>
      </c>
      <c r="K493" s="12" t="s">
        <v>15689</v>
      </c>
      <c r="L493" s="12">
        <v>15</v>
      </c>
      <c r="M493" s="12">
        <v>15</v>
      </c>
      <c r="N493" s="12">
        <v>14.5</v>
      </c>
      <c r="O493" s="12">
        <v>11.5</v>
      </c>
    </row>
    <row r="494" spans="1:16" x14ac:dyDescent="0.2">
      <c r="A494" s="12" t="str">
        <f>INDEX('рабочие дни  %ФОТ'!$F$3:$F$67,MATCH('загрузка табеля'!$H494,'рабочие дни  %ФОТ'!$H$3:$H$67,0),1)</f>
        <v>ХХХ YYY-7</v>
      </c>
      <c r="B494" s="21">
        <f t="shared" si="21"/>
        <v>822.96</v>
      </c>
      <c r="C494" s="22">
        <f t="shared" si="22"/>
        <v>4</v>
      </c>
      <c r="D494" s="23">
        <f t="shared" si="23"/>
        <v>36</v>
      </c>
      <c r="E494" s="21">
        <f>SUMIFS(тарифы!G:G,тарифы!B:B,J494)</f>
        <v>22.86</v>
      </c>
      <c r="F494" s="21"/>
      <c r="G494" s="12" t="str">
        <f>IFERROR(INDEX(Таблица1[#All],MATCH('загрузка табеля'!J494,тарифы!B:B,0),4),"")</f>
        <v>продавец продовольственных товаров 2 категории ((В-7) отдел напитков)</v>
      </c>
      <c r="H494" s="12" t="s">
        <v>17195</v>
      </c>
      <c r="I494" s="12" t="s">
        <v>15690</v>
      </c>
      <c r="J494" s="12" t="s">
        <v>10320</v>
      </c>
      <c r="K494" s="12" t="s">
        <v>10321</v>
      </c>
      <c r="L494" s="12">
        <v>9</v>
      </c>
      <c r="M494" s="12">
        <v>9</v>
      </c>
      <c r="N494" s="12">
        <v>9</v>
      </c>
      <c r="O494" s="12">
        <v>9</v>
      </c>
      <c r="P494" s="12">
        <v>0</v>
      </c>
    </row>
    <row r="495" spans="1:16" x14ac:dyDescent="0.2">
      <c r="A495" s="12" t="str">
        <f>INDEX('рабочие дни  %ФОТ'!$F$3:$F$67,MATCH('загрузка табеля'!$H495,'рабочие дни  %ФОТ'!$H$3:$H$67,0),1)</f>
        <v>ХХХ YYY-7</v>
      </c>
      <c r="B495" s="21">
        <f t="shared" si="21"/>
        <v>1055.8799999999999</v>
      </c>
      <c r="C495" s="22">
        <f t="shared" si="22"/>
        <v>4</v>
      </c>
      <c r="D495" s="23">
        <f t="shared" si="23"/>
        <v>36</v>
      </c>
      <c r="E495" s="21">
        <f>SUMIFS(тарифы!G:G,тарифы!B:B,J495)</f>
        <v>29.33</v>
      </c>
      <c r="F495" s="21"/>
      <c r="G495" s="12" t="str">
        <f>IFERROR(INDEX(Таблица1[#All],MATCH('загрузка табеля'!J495,тарифы!B:B,0),4),"")</f>
        <v>бригадир продавцов продовольственных товаров 1 категории ((В-7) отдел напитков)</v>
      </c>
      <c r="H495" s="12" t="s">
        <v>17195</v>
      </c>
      <c r="I495" s="12" t="s">
        <v>15690</v>
      </c>
      <c r="J495" s="12" t="s">
        <v>10323</v>
      </c>
      <c r="K495" s="12" t="s">
        <v>10324</v>
      </c>
      <c r="L495" s="12">
        <v>9</v>
      </c>
      <c r="M495" s="12">
        <v>9</v>
      </c>
      <c r="N495" s="12">
        <v>9</v>
      </c>
      <c r="O495" s="12">
        <v>9</v>
      </c>
    </row>
    <row r="496" spans="1:16" x14ac:dyDescent="0.2">
      <c r="A496" s="12" t="str">
        <f>INDEX('рабочие дни  %ФОТ'!$F$3:$F$67,MATCH('загрузка табеля'!$H496,'рабочие дни  %ФОТ'!$H$3:$H$67,0),1)</f>
        <v>ХХХ YYY-7</v>
      </c>
      <c r="B496" s="21">
        <f t="shared" si="21"/>
        <v>617.22</v>
      </c>
      <c r="C496" s="22">
        <f t="shared" si="22"/>
        <v>3</v>
      </c>
      <c r="D496" s="23">
        <f t="shared" si="23"/>
        <v>27</v>
      </c>
      <c r="E496" s="21">
        <f>SUMIFS(тарифы!G:G,тарифы!B:B,J496)</f>
        <v>22.86</v>
      </c>
      <c r="F496" s="21"/>
      <c r="G496" s="12" t="str">
        <f>IFERROR(INDEX(Таблица1[#All],MATCH('загрузка табеля'!J496,тарифы!B:B,0),4),"")</f>
        <v>продавец продовольственных товаров 2 категории ((В-7) отдел напитков)</v>
      </c>
      <c r="H496" s="12" t="s">
        <v>17195</v>
      </c>
      <c r="I496" s="12" t="s">
        <v>15690</v>
      </c>
      <c r="J496" s="12" t="s">
        <v>10326</v>
      </c>
      <c r="K496" s="12" t="s">
        <v>10327</v>
      </c>
      <c r="L496" s="12">
        <v>9</v>
      </c>
      <c r="M496" s="12">
        <v>9</v>
      </c>
      <c r="N496" s="12">
        <v>9</v>
      </c>
      <c r="O496" s="12">
        <v>0</v>
      </c>
    </row>
    <row r="497" spans="1:16" x14ac:dyDescent="0.2">
      <c r="A497" s="12" t="str">
        <f>INDEX('рабочие дни  %ФОТ'!$F$3:$F$67,MATCH('загрузка табеля'!$H497,'рабочие дни  %ФОТ'!$H$3:$H$67,0),1)</f>
        <v>ХХХ YYY-7</v>
      </c>
      <c r="B497" s="21">
        <f t="shared" si="21"/>
        <v>800.1</v>
      </c>
      <c r="C497" s="22">
        <f t="shared" si="22"/>
        <v>4</v>
      </c>
      <c r="D497" s="23">
        <f t="shared" si="23"/>
        <v>35</v>
      </c>
      <c r="E497" s="21">
        <f>SUMIFS(тарифы!G:G,тарифы!B:B,J497)</f>
        <v>22.86</v>
      </c>
      <c r="F497" s="21"/>
      <c r="G497" s="12" t="str">
        <f>IFERROR(INDEX(Таблица1[#All],MATCH('загрузка табеля'!J497,тарифы!B:B,0),4),"")</f>
        <v>продавец непродовольственных товаров 2 категории ((В-7) отдел непродовольственных товаров)</v>
      </c>
      <c r="H497" s="12" t="s">
        <v>17195</v>
      </c>
      <c r="I497" s="12" t="s">
        <v>15691</v>
      </c>
      <c r="J497" s="12" t="s">
        <v>10336</v>
      </c>
      <c r="K497" s="12" t="s">
        <v>10337</v>
      </c>
      <c r="L497" s="12">
        <v>9</v>
      </c>
      <c r="M497" s="12">
        <v>9</v>
      </c>
      <c r="N497" s="12">
        <v>8.5</v>
      </c>
      <c r="O497" s="12">
        <v>8.5</v>
      </c>
    </row>
    <row r="498" spans="1:16" x14ac:dyDescent="0.2">
      <c r="A498" s="12" t="str">
        <f>INDEX('рабочие дни  %ФОТ'!$F$3:$F$67,MATCH('загрузка табеля'!$H498,'рабочие дни  %ФОТ'!$H$3:$H$67,0),1)</f>
        <v>ХХХ YYY-7</v>
      </c>
      <c r="B498" s="21">
        <f t="shared" si="21"/>
        <v>605.79</v>
      </c>
      <c r="C498" s="22">
        <f t="shared" si="22"/>
        <v>3</v>
      </c>
      <c r="D498" s="23">
        <f t="shared" si="23"/>
        <v>26.5</v>
      </c>
      <c r="E498" s="21">
        <f>SUMIFS(тарифы!G:G,тарифы!B:B,J498)</f>
        <v>22.86</v>
      </c>
      <c r="F498" s="21"/>
      <c r="G498" s="12" t="str">
        <f>IFERROR(INDEX(Таблица1[#All],MATCH('загрузка табеля'!J498,тарифы!B:B,0),4),"")</f>
        <v>продавец непродовольственных товаров 2 категории ((В-7) отдел непродовольственных товаров)</v>
      </c>
      <c r="H498" s="12" t="s">
        <v>17195</v>
      </c>
      <c r="I498" s="12" t="s">
        <v>15691</v>
      </c>
      <c r="J498" s="12" t="s">
        <v>10338</v>
      </c>
      <c r="K498" s="12" t="s">
        <v>10339</v>
      </c>
      <c r="L498" s="12">
        <v>9</v>
      </c>
      <c r="M498" s="12">
        <v>8.5</v>
      </c>
      <c r="N498" s="12">
        <v>9</v>
      </c>
    </row>
    <row r="499" spans="1:16" x14ac:dyDescent="0.2">
      <c r="A499" s="12" t="str">
        <f>INDEX('рабочие дни  %ФОТ'!$F$3:$F$67,MATCH('загрузка табеля'!$H499,'рабочие дни  %ФОТ'!$H$3:$H$67,0),1)</f>
        <v>ХХХ YYY-7</v>
      </c>
      <c r="B499" s="21">
        <f t="shared" si="21"/>
        <v>1114.54</v>
      </c>
      <c r="C499" s="22">
        <f t="shared" si="22"/>
        <v>4</v>
      </c>
      <c r="D499" s="23">
        <f t="shared" si="23"/>
        <v>38</v>
      </c>
      <c r="E499" s="21">
        <f>SUMIFS(тарифы!G:G,тарифы!B:B,J499)</f>
        <v>29.33</v>
      </c>
      <c r="F499" s="21"/>
      <c r="G499" s="12" t="str">
        <f>IFERROR(INDEX(Таблица1[#All],MATCH('загрузка табеля'!J499,тарифы!B:B,0),4),"")</f>
        <v>бригадир продавцов непродовольственных товаров 1 категории ((В-7) отдел непродовольственных товаров)</v>
      </c>
      <c r="H499" s="12" t="s">
        <v>17195</v>
      </c>
      <c r="I499" s="12" t="s">
        <v>15691</v>
      </c>
      <c r="J499" s="12" t="s">
        <v>10333</v>
      </c>
      <c r="K499" s="12" t="s">
        <v>10334</v>
      </c>
      <c r="L499" s="12">
        <v>10</v>
      </c>
      <c r="M499" s="12">
        <v>9</v>
      </c>
      <c r="N499" s="12">
        <v>9</v>
      </c>
      <c r="O499" s="12">
        <v>10</v>
      </c>
    </row>
    <row r="500" spans="1:16" x14ac:dyDescent="0.2">
      <c r="A500" s="12" t="str">
        <f>INDEX('рабочие дни  %ФОТ'!$F$3:$F$67,MATCH('загрузка табеля'!$H500,'рабочие дни  %ФОТ'!$H$3:$H$67,0),1)</f>
        <v>ХХХ YYY-7</v>
      </c>
      <c r="B500" s="21">
        <f t="shared" si="21"/>
        <v>0</v>
      </c>
      <c r="C500" s="22">
        <f t="shared" si="22"/>
        <v>4</v>
      </c>
      <c r="D500" s="23">
        <f t="shared" si="23"/>
        <v>36</v>
      </c>
      <c r="E500" s="21">
        <f>SUMIFS(тарифы!G:G,тарифы!B:B,J500)</f>
        <v>0</v>
      </c>
      <c r="F500" s="21"/>
      <c r="G500" s="12" t="str">
        <f>IFERROR(INDEX(Таблица1[#All],MATCH('загрузка табеля'!J500,тарифы!B:B,0),4),"")</f>
        <v/>
      </c>
      <c r="H500" s="12" t="s">
        <v>17195</v>
      </c>
      <c r="I500" s="12" t="s">
        <v>15691</v>
      </c>
      <c r="J500" s="12" t="s">
        <v>15692</v>
      </c>
      <c r="K500" s="12" t="s">
        <v>15693</v>
      </c>
      <c r="L500" s="12">
        <v>9</v>
      </c>
      <c r="M500" s="12">
        <v>9</v>
      </c>
      <c r="N500" s="12">
        <v>9</v>
      </c>
      <c r="O500" s="12">
        <v>9</v>
      </c>
      <c r="P500" s="12">
        <v>0</v>
      </c>
    </row>
    <row r="501" spans="1:16" x14ac:dyDescent="0.2">
      <c r="A501" s="12" t="str">
        <f>INDEX('рабочие дни  %ФОТ'!$F$3:$F$67,MATCH('загрузка табеля'!$H501,'рабочие дни  %ФОТ'!$H$3:$H$67,0),1)</f>
        <v>ХХХ YYY-7</v>
      </c>
      <c r="B501" s="21">
        <f t="shared" si="21"/>
        <v>758.85714285714289</v>
      </c>
      <c r="C501" s="22">
        <f t="shared" si="22"/>
        <v>4</v>
      </c>
      <c r="D501" s="23">
        <f t="shared" si="23"/>
        <v>37</v>
      </c>
      <c r="E501" s="21">
        <f>SUMIFS(тарифы!G:G,тарифы!B:B,J501)</f>
        <v>3984</v>
      </c>
      <c r="F501" s="21"/>
      <c r="G501" s="12" t="str">
        <f>IFERROR(INDEX(Таблица1[#All],MATCH('загрузка табеля'!J501,тарифы!B:B,0),4),"")</f>
        <v>заведующий хозяйственной частью 1 категории ((В-7) хозяйственная часть)</v>
      </c>
      <c r="H501" s="12" t="s">
        <v>17195</v>
      </c>
      <c r="I501" s="12" t="s">
        <v>15694</v>
      </c>
      <c r="J501" s="12" t="s">
        <v>10464</v>
      </c>
      <c r="K501" s="12" t="s">
        <v>10465</v>
      </c>
      <c r="L501" s="12">
        <v>9</v>
      </c>
      <c r="M501" s="12">
        <v>10</v>
      </c>
      <c r="N501" s="12">
        <v>9</v>
      </c>
      <c r="O501" s="12">
        <v>9</v>
      </c>
      <c r="P501" s="12">
        <v>0</v>
      </c>
    </row>
    <row r="502" spans="1:16" x14ac:dyDescent="0.2">
      <c r="A502" s="12" t="str">
        <f>INDEX('рабочие дни  %ФОТ'!$F$3:$F$67,MATCH('загрузка табеля'!$H502,'рабочие дни  %ФОТ'!$H$3:$H$67,0),1)</f>
        <v>ХХХ YYY-7</v>
      </c>
      <c r="B502" s="21">
        <f t="shared" si="21"/>
        <v>880.78500000000008</v>
      </c>
      <c r="C502" s="22">
        <f t="shared" si="22"/>
        <v>3</v>
      </c>
      <c r="D502" s="23">
        <f t="shared" si="23"/>
        <v>34.5</v>
      </c>
      <c r="E502" s="21">
        <f>SUMIFS(тарифы!G:G,тарифы!B:B,J502)</f>
        <v>25.53</v>
      </c>
      <c r="F502" s="21"/>
      <c r="G502" s="12" t="str">
        <f>IFERROR(INDEX(Таблица1[#All],MATCH('загрузка табеля'!J502,тарифы!B:B,0),4),"")</f>
        <v>продавец продовольственных товаров 1 категории ((В-7) кулинарный цех)</v>
      </c>
      <c r="H502" s="12" t="s">
        <v>17195</v>
      </c>
      <c r="I502" s="12" t="s">
        <v>15695</v>
      </c>
      <c r="J502" s="12" t="s">
        <v>10240</v>
      </c>
      <c r="K502" s="12" t="s">
        <v>10241</v>
      </c>
      <c r="L502" s="12">
        <v>11.5</v>
      </c>
      <c r="M502" s="12">
        <v>11.5</v>
      </c>
      <c r="N502" s="12">
        <v>11.5</v>
      </c>
      <c r="O502" s="12">
        <v>0</v>
      </c>
    </row>
    <row r="503" spans="1:16" x14ac:dyDescent="0.2">
      <c r="A503" s="12" t="str">
        <f>INDEX('рабочие дни  %ФОТ'!$F$3:$F$67,MATCH('загрузка табеля'!$H503,'рабочие дни  %ФОТ'!$H$3:$H$67,0),1)</f>
        <v>ХХХ YYY-7</v>
      </c>
      <c r="B503" s="21">
        <f t="shared" si="21"/>
        <v>1213.365</v>
      </c>
      <c r="C503" s="22">
        <f t="shared" si="22"/>
        <v>3</v>
      </c>
      <c r="D503" s="23">
        <f t="shared" si="23"/>
        <v>34.5</v>
      </c>
      <c r="E503" s="21">
        <f>SUMIFS(тарифы!G:G,тарифы!B:B,J503)</f>
        <v>35.17</v>
      </c>
      <c r="F503" s="21"/>
      <c r="G503" s="12" t="str">
        <f>IFERROR(INDEX(Таблица1[#All],MATCH('загрузка табеля'!J503,тарифы!B:B,0),4),"")</f>
        <v>бригадир производственной бригады ((В-7) кулинарный цех)</v>
      </c>
      <c r="H503" s="12" t="s">
        <v>17195</v>
      </c>
      <c r="I503" s="12" t="s">
        <v>15695</v>
      </c>
      <c r="J503" s="12" t="s">
        <v>10228</v>
      </c>
      <c r="K503" s="12" t="s">
        <v>10229</v>
      </c>
      <c r="L503" s="12">
        <v>11</v>
      </c>
      <c r="M503" s="12">
        <v>12</v>
      </c>
      <c r="N503" s="12">
        <v>11.5</v>
      </c>
    </row>
    <row r="504" spans="1:16" x14ac:dyDescent="0.2">
      <c r="A504" s="12" t="str">
        <f>INDEX('рабочие дни  %ФОТ'!$F$3:$F$67,MATCH('загрузка табеля'!$H504,'рабочие дни  %ФОТ'!$H$3:$H$67,0),1)</f>
        <v>ХХХ YYY-7</v>
      </c>
      <c r="B504" s="21">
        <f t="shared" si="21"/>
        <v>1053.45</v>
      </c>
      <c r="C504" s="22">
        <f t="shared" si="22"/>
        <v>4</v>
      </c>
      <c r="D504" s="23">
        <f t="shared" si="23"/>
        <v>45</v>
      </c>
      <c r="E504" s="21">
        <f>SUMIFS(тарифы!G:G,тарифы!B:B,J504)</f>
        <v>23.41</v>
      </c>
      <c r="F504" s="21"/>
      <c r="G504" s="12" t="str">
        <f>IFERROR(INDEX(Таблица1[#All],MATCH('загрузка табеля'!J504,тарифы!B:B,0),4),"")</f>
        <v>продавец продовольственных товаров 2 категории ((В-7) кулинарный цех)</v>
      </c>
      <c r="H504" s="12" t="s">
        <v>17195</v>
      </c>
      <c r="I504" s="12" t="s">
        <v>15695</v>
      </c>
      <c r="J504" s="12" t="s">
        <v>10234</v>
      </c>
      <c r="K504" s="12" t="s">
        <v>10235</v>
      </c>
      <c r="L504" s="12">
        <v>11.5</v>
      </c>
      <c r="M504" s="12">
        <v>12</v>
      </c>
      <c r="N504" s="12">
        <v>11.5</v>
      </c>
      <c r="O504" s="12">
        <v>10</v>
      </c>
    </row>
    <row r="505" spans="1:16" x14ac:dyDescent="0.2">
      <c r="A505" s="12" t="str">
        <f>INDEX('рабочие дни  %ФОТ'!$F$3:$F$67,MATCH('загрузка табеля'!$H505,'рабочие дни  %ФОТ'!$H$3:$H$67,0),1)</f>
        <v>ХХХ YYY-7</v>
      </c>
      <c r="B505" s="21">
        <f t="shared" si="21"/>
        <v>1391.385</v>
      </c>
      <c r="C505" s="22">
        <f t="shared" si="22"/>
        <v>5</v>
      </c>
      <c r="D505" s="23">
        <f t="shared" si="23"/>
        <v>54.5</v>
      </c>
      <c r="E505" s="21">
        <f>SUMIFS(тарифы!G:G,тарифы!B:B,J505)</f>
        <v>25.53</v>
      </c>
      <c r="F505" s="21"/>
      <c r="G505" s="12" t="str">
        <f>IFERROR(INDEX(Таблица1[#All],MATCH('загрузка табеля'!J505,тарифы!B:B,0),4),"")</f>
        <v>продавец продовольственных товаров 1 категории ((В-7) кулинарный цех)</v>
      </c>
      <c r="H505" s="12" t="s">
        <v>17195</v>
      </c>
      <c r="I505" s="12" t="s">
        <v>15695</v>
      </c>
      <c r="J505" s="12" t="s">
        <v>10244</v>
      </c>
      <c r="K505" s="12" t="s">
        <v>10245</v>
      </c>
      <c r="L505" s="12">
        <v>12</v>
      </c>
      <c r="M505" s="12">
        <v>9.5</v>
      </c>
      <c r="N505" s="12">
        <v>9.5</v>
      </c>
      <c r="O505" s="12">
        <v>12</v>
      </c>
      <c r="P505" s="12">
        <v>11.5</v>
      </c>
    </row>
    <row r="506" spans="1:16" x14ac:dyDescent="0.2">
      <c r="A506" s="12" t="str">
        <f>INDEX('рабочие дни  %ФОТ'!$F$3:$F$67,MATCH('загрузка табеля'!$H506,'рабочие дни  %ФОТ'!$H$3:$H$67,0),1)</f>
        <v>ХХХ YYY-7</v>
      </c>
      <c r="B506" s="21">
        <f t="shared" si="21"/>
        <v>924.93499999999995</v>
      </c>
      <c r="C506" s="22">
        <f t="shared" si="22"/>
        <v>3</v>
      </c>
      <c r="D506" s="23">
        <f t="shared" si="23"/>
        <v>33.5</v>
      </c>
      <c r="E506" s="21">
        <f>SUMIFS(тарифы!G:G,тарифы!B:B,J506)</f>
        <v>27.61</v>
      </c>
      <c r="F506" s="21"/>
      <c r="G506" s="12" t="str">
        <f>IFERROR(INDEX(Таблица1[#All],MATCH('загрузка табеля'!J506,тарифы!B:B,0),4),"")</f>
        <v>повар 5 разряда ((В-7) кулинарный цех)</v>
      </c>
      <c r="H506" s="12" t="s">
        <v>17195</v>
      </c>
      <c r="I506" s="12" t="s">
        <v>15695</v>
      </c>
      <c r="J506" s="12" t="s">
        <v>10220</v>
      </c>
      <c r="K506" s="12" t="s">
        <v>10221</v>
      </c>
      <c r="L506" s="12">
        <v>10.5</v>
      </c>
      <c r="M506" s="12">
        <v>11.5</v>
      </c>
      <c r="N506" s="12">
        <v>11.5</v>
      </c>
    </row>
    <row r="507" spans="1:16" x14ac:dyDescent="0.2">
      <c r="A507" s="12" t="str">
        <f>INDEX('рабочие дни  %ФОТ'!$F$3:$F$67,MATCH('загрузка табеля'!$H507,'рабочие дни  %ФОТ'!$H$3:$H$67,0),1)</f>
        <v>ХХХ YYY-7</v>
      </c>
      <c r="B507" s="21">
        <f t="shared" si="21"/>
        <v>1096.5</v>
      </c>
      <c r="C507" s="22">
        <f t="shared" si="22"/>
        <v>4</v>
      </c>
      <c r="D507" s="23">
        <f t="shared" si="23"/>
        <v>43</v>
      </c>
      <c r="E507" s="21">
        <f>SUMIFS(тарифы!G:G,тарифы!B:B,J507)</f>
        <v>25.5</v>
      </c>
      <c r="F507" s="21"/>
      <c r="G507" s="12" t="str">
        <f>IFERROR(INDEX(Таблица1[#All],MATCH('загрузка табеля'!J507,тарифы!B:B,0),4),"")</f>
        <v>повар 4 разряда ((В-7) кулинарный цех)</v>
      </c>
      <c r="H507" s="12" t="s">
        <v>17195</v>
      </c>
      <c r="I507" s="12" t="s">
        <v>15695</v>
      </c>
      <c r="J507" s="12" t="s">
        <v>50</v>
      </c>
      <c r="K507" s="12" t="s">
        <v>51</v>
      </c>
      <c r="L507" s="12">
        <v>11</v>
      </c>
      <c r="M507" s="12">
        <v>10.5</v>
      </c>
      <c r="N507" s="12">
        <v>10.5</v>
      </c>
      <c r="O507" s="12">
        <v>11</v>
      </c>
    </row>
    <row r="508" spans="1:16" x14ac:dyDescent="0.2">
      <c r="A508" s="12" t="str">
        <f>INDEX('рабочие дни  %ФОТ'!$F$3:$F$67,MATCH('загрузка табеля'!$H508,'рабочие дни  %ФОТ'!$H$3:$H$67,0),1)</f>
        <v>ХХХ YYY-7</v>
      </c>
      <c r="B508" s="21">
        <f t="shared" si="21"/>
        <v>1071.4285714285716</v>
      </c>
      <c r="C508" s="22">
        <f t="shared" si="22"/>
        <v>3</v>
      </c>
      <c r="D508" s="23">
        <f t="shared" si="23"/>
        <v>14.5</v>
      </c>
      <c r="E508" s="21">
        <f>SUMIFS(тарифы!G:G,тарифы!B:B,J508)</f>
        <v>7500</v>
      </c>
      <c r="F508" s="21"/>
      <c r="G508" s="12" t="str">
        <f>IFERROR(INDEX(Таблица1[#All],MATCH('загрузка табеля'!J508,тарифы!B:B,0),4),"")</f>
        <v>заместитель управляющего магазином по производству 5 категории ((В-7) кулинарный цех)</v>
      </c>
      <c r="H508" s="12" t="s">
        <v>17195</v>
      </c>
      <c r="I508" s="12" t="s">
        <v>15695</v>
      </c>
      <c r="J508" s="12" t="s">
        <v>10238</v>
      </c>
      <c r="K508" s="12" t="s">
        <v>10239</v>
      </c>
      <c r="L508" s="12">
        <v>4.5</v>
      </c>
      <c r="M508" s="12">
        <v>5</v>
      </c>
      <c r="N508" s="12">
        <v>5</v>
      </c>
    </row>
    <row r="509" spans="1:16" x14ac:dyDescent="0.2">
      <c r="A509" s="12" t="str">
        <f>INDEX('рабочие дни  %ФОТ'!$F$3:$F$67,MATCH('загрузка табеля'!$H509,'рабочие дни  %ФОТ'!$H$3:$H$67,0),1)</f>
        <v>ХХХ YYY-7</v>
      </c>
      <c r="B509" s="21">
        <f t="shared" si="21"/>
        <v>1160.6100000000001</v>
      </c>
      <c r="C509" s="22">
        <f t="shared" si="22"/>
        <v>3</v>
      </c>
      <c r="D509" s="23">
        <f t="shared" si="23"/>
        <v>33</v>
      </c>
      <c r="E509" s="21">
        <f>SUMIFS(тарифы!G:G,тарифы!B:B,J509)</f>
        <v>35.17</v>
      </c>
      <c r="F509" s="21"/>
      <c r="G509" s="12" t="str">
        <f>IFERROR(INDEX(Таблица1[#All],MATCH('загрузка табеля'!J509,тарифы!B:B,0),4),"")</f>
        <v>бригадир производственной бригады ((В-7) кулинарный цех)</v>
      </c>
      <c r="H509" s="12" t="s">
        <v>17195</v>
      </c>
      <c r="I509" s="12" t="s">
        <v>15695</v>
      </c>
      <c r="J509" s="12" t="s">
        <v>10242</v>
      </c>
      <c r="K509" s="12" t="s">
        <v>10243</v>
      </c>
      <c r="L509" s="12">
        <v>11.5</v>
      </c>
      <c r="M509" s="12">
        <v>11</v>
      </c>
      <c r="N509" s="12">
        <v>10.5</v>
      </c>
      <c r="O509" s="12">
        <v>0</v>
      </c>
    </row>
    <row r="510" spans="1:16" x14ac:dyDescent="0.2">
      <c r="A510" s="12" t="str">
        <f>INDEX('рабочие дни  %ФОТ'!$F$3:$F$67,MATCH('загрузка табеля'!$H510,'рабочие дни  %ФОТ'!$H$3:$H$67,0),1)</f>
        <v>ХХХ YYY-7</v>
      </c>
      <c r="B510" s="21">
        <f t="shared" si="21"/>
        <v>841.5</v>
      </c>
      <c r="C510" s="22">
        <f t="shared" si="22"/>
        <v>3</v>
      </c>
      <c r="D510" s="23">
        <f t="shared" si="23"/>
        <v>33</v>
      </c>
      <c r="E510" s="21">
        <f>SUMIFS(тарифы!G:G,тарифы!B:B,J510)</f>
        <v>25.5</v>
      </c>
      <c r="F510" s="21"/>
      <c r="G510" s="12" t="str">
        <f>IFERROR(INDEX(Таблица1[#All],MATCH('загрузка табеля'!J510,тарифы!B:B,0),4),"")</f>
        <v>повар 4 разряда ((В-7) кулинарный цех)</v>
      </c>
      <c r="H510" s="12" t="s">
        <v>17195</v>
      </c>
      <c r="I510" s="12" t="s">
        <v>15695</v>
      </c>
      <c r="J510" s="12" t="s">
        <v>10521</v>
      </c>
      <c r="K510" s="12" t="s">
        <v>10522</v>
      </c>
      <c r="L510" s="12">
        <v>11.5</v>
      </c>
      <c r="M510" s="12">
        <v>11</v>
      </c>
      <c r="N510" s="12">
        <v>10.5</v>
      </c>
      <c r="O510" s="12">
        <v>0</v>
      </c>
    </row>
    <row r="511" spans="1:16" x14ac:dyDescent="0.2">
      <c r="A511" s="12" t="str">
        <f>INDEX('рабочие дни  %ФОТ'!$F$3:$F$67,MATCH('загрузка табеля'!$H511,'рабочие дни  %ФОТ'!$H$3:$H$67,0),1)</f>
        <v>ХХХ YYY-7</v>
      </c>
      <c r="B511" s="21">
        <f t="shared" si="21"/>
        <v>222.39500000000001</v>
      </c>
      <c r="C511" s="22">
        <f t="shared" si="22"/>
        <v>1</v>
      </c>
      <c r="D511" s="23">
        <f t="shared" si="23"/>
        <v>9.5</v>
      </c>
      <c r="E511" s="21">
        <f>SUMIFS(тарифы!G:G,тарифы!B:B,J511)</f>
        <v>23.41</v>
      </c>
      <c r="F511" s="21"/>
      <c r="G511" s="12" t="str">
        <f>IFERROR(INDEX(Таблица1[#All],MATCH('загрузка табеля'!J511,тарифы!B:B,0),4),"")</f>
        <v>продавец продовольственных товаров 2 категории ((В-7) кулинарный цех)</v>
      </c>
      <c r="H511" s="12" t="s">
        <v>17195</v>
      </c>
      <c r="I511" s="12" t="s">
        <v>15695</v>
      </c>
      <c r="J511" s="12" t="s">
        <v>10247</v>
      </c>
      <c r="K511" s="12" t="s">
        <v>10248</v>
      </c>
      <c r="L511" s="12">
        <v>9.5</v>
      </c>
      <c r="M511" s="12">
        <v>0</v>
      </c>
    </row>
    <row r="512" spans="1:16" x14ac:dyDescent="0.2">
      <c r="A512" s="12" t="str">
        <f>INDEX('рабочие дни  %ФОТ'!$F$3:$F$67,MATCH('загрузка табеля'!$H512,'рабочие дни  %ФОТ'!$H$3:$H$67,0),1)</f>
        <v>ХХХ YYY-7</v>
      </c>
      <c r="B512" s="21">
        <f t="shared" si="21"/>
        <v>586.5</v>
      </c>
      <c r="C512" s="22">
        <f t="shared" si="22"/>
        <v>2</v>
      </c>
      <c r="D512" s="23">
        <f t="shared" si="23"/>
        <v>23</v>
      </c>
      <c r="E512" s="21">
        <f>SUMIFS(тарифы!G:G,тарифы!B:B,J512)</f>
        <v>25.5</v>
      </c>
      <c r="F512" s="21"/>
      <c r="G512" s="12" t="str">
        <f>IFERROR(INDEX(Таблица1[#All],MATCH('загрузка табеля'!J512,тарифы!B:B,0),4),"")</f>
        <v>повар 4 разряда ((В-7) кулинарный цех)</v>
      </c>
      <c r="H512" s="12" t="s">
        <v>17195</v>
      </c>
      <c r="I512" s="12" t="s">
        <v>15695</v>
      </c>
      <c r="J512" s="12" t="s">
        <v>11501</v>
      </c>
      <c r="K512" s="12" t="s">
        <v>11500</v>
      </c>
      <c r="L512" s="12">
        <v>11.5</v>
      </c>
      <c r="M512" s="12">
        <v>11.5</v>
      </c>
      <c r="N512" s="12">
        <v>0</v>
      </c>
    </row>
    <row r="513" spans="1:16" x14ac:dyDescent="0.2">
      <c r="A513" s="12" t="str">
        <f>INDEX('рабочие дни  %ФОТ'!$F$3:$F$67,MATCH('загрузка табеля'!$H513,'рабочие дни  %ФОТ'!$H$3:$H$67,0),1)</f>
        <v>ХХХ YYY-7</v>
      </c>
      <c r="B513" s="21">
        <f t="shared" si="21"/>
        <v>1046.385</v>
      </c>
      <c r="C513" s="22">
        <f t="shared" si="22"/>
        <v>4</v>
      </c>
      <c r="D513" s="23">
        <f t="shared" si="23"/>
        <v>34.5</v>
      </c>
      <c r="E513" s="21">
        <f>SUMIFS(тарифы!G:G,тарифы!B:B,J513)</f>
        <v>30.33</v>
      </c>
      <c r="F513" s="21"/>
      <c r="G513" s="12" t="str">
        <f>IFERROR(INDEX(Таблица1[#All],MATCH('загрузка табеля'!J513,тарифы!B:B,0),4),"")</f>
        <v>бригадир продавцов продовольственных товаров 1 категории ((В-7) молочный отдел)</v>
      </c>
      <c r="H513" s="12" t="s">
        <v>17195</v>
      </c>
      <c r="I513" s="12" t="s">
        <v>15696</v>
      </c>
      <c r="J513" s="12" t="s">
        <v>10250</v>
      </c>
      <c r="K513" s="12" t="s">
        <v>10251</v>
      </c>
      <c r="L513" s="12">
        <v>9</v>
      </c>
      <c r="M513" s="12">
        <v>9</v>
      </c>
      <c r="N513" s="12">
        <v>9</v>
      </c>
      <c r="O513" s="12">
        <v>7.5</v>
      </c>
    </row>
    <row r="514" spans="1:16" x14ac:dyDescent="0.2">
      <c r="A514" s="12" t="str">
        <f>INDEX('рабочие дни  %ФОТ'!$F$3:$F$67,MATCH('загрузка табеля'!$H514,'рабочие дни  %ФОТ'!$H$3:$H$67,0),1)</f>
        <v>ХХХ YYY-7</v>
      </c>
      <c r="B514" s="21">
        <f t="shared" si="21"/>
        <v>702.3</v>
      </c>
      <c r="C514" s="22">
        <f t="shared" si="22"/>
        <v>4</v>
      </c>
      <c r="D514" s="23">
        <f t="shared" si="23"/>
        <v>30</v>
      </c>
      <c r="E514" s="21">
        <f>SUMIFS(тарифы!G:G,тарифы!B:B,J514)</f>
        <v>23.41</v>
      </c>
      <c r="F514" s="21"/>
      <c r="G514" s="12" t="str">
        <f>IFERROR(INDEX(Таблица1[#All],MATCH('загрузка табеля'!J514,тарифы!B:B,0),4),"")</f>
        <v>продавец продовольственных товаров 2 категории ((В-7) молочный отдел)</v>
      </c>
      <c r="H514" s="12" t="s">
        <v>17195</v>
      </c>
      <c r="I514" s="12" t="s">
        <v>15696</v>
      </c>
      <c r="J514" s="12" t="s">
        <v>10253</v>
      </c>
      <c r="K514" s="12" t="s">
        <v>10254</v>
      </c>
      <c r="L514" s="12">
        <v>9</v>
      </c>
      <c r="M514" s="12">
        <v>9</v>
      </c>
      <c r="N514" s="12">
        <v>11</v>
      </c>
      <c r="O514" s="12">
        <v>1</v>
      </c>
      <c r="P514" s="12">
        <v>0</v>
      </c>
    </row>
    <row r="515" spans="1:16" x14ac:dyDescent="0.2">
      <c r="A515" s="12" t="str">
        <f>INDEX('рабочие дни  %ФОТ'!$F$3:$F$67,MATCH('загрузка табеля'!$H515,'рабочие дни  %ФОТ'!$H$3:$H$67,0),1)</f>
        <v>ХХХ YYY-7</v>
      </c>
      <c r="B515" s="21">
        <f t="shared" si="21"/>
        <v>606.48</v>
      </c>
      <c r="C515" s="22">
        <f t="shared" si="22"/>
        <v>3</v>
      </c>
      <c r="D515" s="23">
        <f t="shared" si="23"/>
        <v>28.5</v>
      </c>
      <c r="E515" s="21">
        <f>SUMIFS(тарифы!G:G,тарифы!B:B,J515)</f>
        <v>21.28</v>
      </c>
      <c r="F515" s="21"/>
      <c r="G515" s="12" t="str">
        <f>IFERROR(INDEX(Таблица1[#All],MATCH('загрузка табеля'!J515,тарифы!B:B,0),4),"")</f>
        <v>продавец продовольственных товаров 3 категории ((В-7) молочный отдел)</v>
      </c>
      <c r="H515" s="12" t="s">
        <v>17195</v>
      </c>
      <c r="I515" s="12" t="s">
        <v>15696</v>
      </c>
      <c r="J515" s="12" t="s">
        <v>11497</v>
      </c>
      <c r="K515" s="12" t="s">
        <v>11496</v>
      </c>
      <c r="L515" s="12">
        <v>9</v>
      </c>
      <c r="M515" s="12">
        <v>11</v>
      </c>
      <c r="N515" s="12">
        <v>8.5</v>
      </c>
    </row>
    <row r="516" spans="1:16" x14ac:dyDescent="0.2">
      <c r="A516" s="12" t="str">
        <f>INDEX('рабочие дни  %ФОТ'!$F$3:$F$67,MATCH('загрузка табеля'!$H516,'рабочие дни  %ФОТ'!$H$3:$H$67,0),1)</f>
        <v>ХХХ YYY-7</v>
      </c>
      <c r="B516" s="21">
        <f t="shared" si="21"/>
        <v>948</v>
      </c>
      <c r="C516" s="22">
        <f t="shared" si="22"/>
        <v>3</v>
      </c>
      <c r="D516" s="23">
        <f t="shared" si="23"/>
        <v>43</v>
      </c>
      <c r="E516" s="21">
        <f>SUMIFS(тарифы!G:G,тарифы!B:B,J516)</f>
        <v>6636</v>
      </c>
      <c r="F516" s="21"/>
      <c r="G516" s="12" t="str">
        <f>IFERROR(INDEX(Таблица1[#All],MATCH('загрузка табеля'!J516,тарифы!B:B,0),4),"")</f>
        <v>менеджер по сбыту 1 категории ((В-7) овощной отдел)</v>
      </c>
      <c r="H516" s="12" t="s">
        <v>17195</v>
      </c>
      <c r="I516" s="12" t="s">
        <v>15697</v>
      </c>
      <c r="J516" s="12" t="s">
        <v>10257</v>
      </c>
      <c r="K516" s="12" t="s">
        <v>10258</v>
      </c>
      <c r="L516" s="12">
        <v>11.5</v>
      </c>
      <c r="M516" s="12">
        <v>10</v>
      </c>
      <c r="N516" s="12">
        <v>21.5</v>
      </c>
      <c r="O516" s="12">
        <v>0</v>
      </c>
    </row>
    <row r="517" spans="1:16" x14ac:dyDescent="0.2">
      <c r="A517" s="12" t="str">
        <f>INDEX('рабочие дни  %ФОТ'!$F$3:$F$67,MATCH('загрузка табеля'!$H517,'рабочие дни  %ФОТ'!$H$3:$H$67,0),1)</f>
        <v>ХХХ YYY-7</v>
      </c>
      <c r="B517" s="21">
        <f t="shared" si="21"/>
        <v>1326</v>
      </c>
      <c r="C517" s="22">
        <f t="shared" si="22"/>
        <v>5</v>
      </c>
      <c r="D517" s="23">
        <f t="shared" si="23"/>
        <v>50</v>
      </c>
      <c r="E517" s="21">
        <f>SUMIFS(тарифы!G:G,тарифы!B:B,J517)</f>
        <v>26.52</v>
      </c>
      <c r="F517" s="21"/>
      <c r="G517" s="12" t="str">
        <f>IFERROR(INDEX(Таблица1[#All],MATCH('загрузка табеля'!J517,тарифы!B:B,0),4),"")</f>
        <v>бригадир продавцов продовольственных товаров 2 категории ((В-7) овощной отдел)</v>
      </c>
      <c r="H517" s="12" t="s">
        <v>17195</v>
      </c>
      <c r="I517" s="12" t="s">
        <v>15697</v>
      </c>
      <c r="J517" s="12" t="s">
        <v>10259</v>
      </c>
      <c r="K517" s="12" t="s">
        <v>10260</v>
      </c>
      <c r="L517" s="12">
        <v>11</v>
      </c>
      <c r="M517" s="12">
        <v>10.5</v>
      </c>
      <c r="N517" s="12">
        <v>6.5</v>
      </c>
      <c r="O517" s="12">
        <v>10.5</v>
      </c>
      <c r="P517" s="12">
        <v>11.5</v>
      </c>
    </row>
    <row r="518" spans="1:16" x14ac:dyDescent="0.2">
      <c r="A518" s="12" t="str">
        <f>INDEX('рабочие дни  %ФОТ'!$F$3:$F$67,MATCH('загрузка табеля'!$H518,'рабочие дни  %ФОТ'!$H$3:$H$67,0),1)</f>
        <v>ХХХ YYY-7</v>
      </c>
      <c r="B518" s="21">
        <f t="shared" ref="B518:B581" si="24">IF(AND(F518&lt;50,F518&gt;0),F518*D518,IF(F518&gt;50,F518/$C$1*C518,IF(AND(E518&lt;50,E518&gt;0),E518*D518,E518/$C$1*C518)))</f>
        <v>1193.9100000000001</v>
      </c>
      <c r="C518" s="22">
        <f t="shared" si="22"/>
        <v>5</v>
      </c>
      <c r="D518" s="23">
        <f t="shared" si="23"/>
        <v>51</v>
      </c>
      <c r="E518" s="21">
        <f>SUMIFS(тарифы!G:G,тарифы!B:B,J518)</f>
        <v>23.41</v>
      </c>
      <c r="F518" s="21"/>
      <c r="G518" s="12" t="str">
        <f>IFERROR(INDEX(Таблица1[#All],MATCH('загрузка табеля'!J518,тарифы!B:B,0),4),"")</f>
        <v>продавец продовольственных товаров 2 категории ((В-7) овощной отдел)</v>
      </c>
      <c r="H518" s="12" t="s">
        <v>17195</v>
      </c>
      <c r="I518" s="12" t="s">
        <v>15697</v>
      </c>
      <c r="J518" s="12" t="s">
        <v>10262</v>
      </c>
      <c r="K518" s="12" t="s">
        <v>10263</v>
      </c>
      <c r="L518" s="12">
        <v>11.5</v>
      </c>
      <c r="M518" s="12">
        <v>11.5</v>
      </c>
      <c r="N518" s="12">
        <v>7</v>
      </c>
      <c r="O518" s="12">
        <v>10.5</v>
      </c>
      <c r="P518" s="12">
        <v>10.5</v>
      </c>
    </row>
    <row r="519" spans="1:16" x14ac:dyDescent="0.2">
      <c r="A519" s="12" t="str">
        <f>INDEX('рабочие дни  %ФОТ'!$F$3:$F$67,MATCH('загрузка табеля'!$H519,'рабочие дни  %ФОТ'!$H$3:$H$67,0),1)</f>
        <v>ХХХ YYY-7</v>
      </c>
      <c r="B519" s="21">
        <f t="shared" si="24"/>
        <v>0</v>
      </c>
      <c r="C519" s="22">
        <f t="shared" ref="C519:C582" si="25">COUNTIF(L519:AP519,"&gt;0")</f>
        <v>5</v>
      </c>
      <c r="D519" s="23">
        <f t="shared" ref="D519:D582" si="26">IF(SUM(L519:AP519)&gt;0,SUM(L519:AP519),"")</f>
        <v>49.5</v>
      </c>
      <c r="E519" s="21">
        <f>SUMIFS(тарифы!G:G,тарифы!B:B,J519)</f>
        <v>0</v>
      </c>
      <c r="F519" s="21"/>
      <c r="G519" s="12" t="str">
        <f>IFERROR(INDEX(Таблица1[#All],MATCH('загрузка табеля'!J519,тарифы!B:B,0),4),"")</f>
        <v/>
      </c>
      <c r="H519" s="12" t="s">
        <v>17195</v>
      </c>
      <c r="I519" s="12" t="s">
        <v>15697</v>
      </c>
      <c r="J519" s="12" t="s">
        <v>15698</v>
      </c>
      <c r="K519" s="12" t="s">
        <v>15699</v>
      </c>
      <c r="L519" s="12">
        <v>12</v>
      </c>
      <c r="M519" s="12">
        <v>11.5</v>
      </c>
      <c r="N519" s="12">
        <v>5</v>
      </c>
      <c r="O519" s="12">
        <v>10.5</v>
      </c>
      <c r="P519" s="12">
        <v>10.5</v>
      </c>
    </row>
    <row r="520" spans="1:16" x14ac:dyDescent="0.2">
      <c r="A520" s="12" t="str">
        <f>INDEX('рабочие дни  %ФОТ'!$F$3:$F$67,MATCH('загрузка табеля'!$H520,'рабочие дни  %ФОТ'!$H$3:$H$67,0),1)</f>
        <v>ХХХ YYY-7</v>
      </c>
      <c r="B520" s="21">
        <f t="shared" si="24"/>
        <v>0</v>
      </c>
      <c r="C520" s="22">
        <f t="shared" si="25"/>
        <v>3</v>
      </c>
      <c r="D520" s="23">
        <f t="shared" si="26"/>
        <v>33</v>
      </c>
      <c r="E520" s="21">
        <f>SUMIFS(тарифы!G:G,тарифы!B:B,J520)</f>
        <v>0</v>
      </c>
      <c r="F520" s="21"/>
      <c r="G520" s="12" t="str">
        <f>IFERROR(INDEX(Таблица1[#All],MATCH('загрузка табеля'!J520,тарифы!B:B,0),4),"")</f>
        <v/>
      </c>
      <c r="H520" s="12" t="s">
        <v>17195</v>
      </c>
      <c r="I520" s="12" t="s">
        <v>15697</v>
      </c>
      <c r="J520" s="12" t="s">
        <v>15700</v>
      </c>
      <c r="K520" s="12" t="s">
        <v>15701</v>
      </c>
      <c r="L520" s="12">
        <v>11.5</v>
      </c>
      <c r="M520" s="12">
        <v>11</v>
      </c>
      <c r="N520" s="12">
        <v>10.5</v>
      </c>
      <c r="O520" s="12">
        <v>0</v>
      </c>
    </row>
    <row r="521" spans="1:16" x14ac:dyDescent="0.2">
      <c r="A521" s="12" t="str">
        <f>INDEX('рабочие дни  %ФОТ'!$F$3:$F$67,MATCH('загрузка табеля'!$H521,'рабочие дни  %ФОТ'!$H$3:$H$67,0),1)</f>
        <v>ХХХ YYY-7</v>
      </c>
      <c r="B521" s="21">
        <f t="shared" si="24"/>
        <v>941.4899999999999</v>
      </c>
      <c r="C521" s="22">
        <f t="shared" si="25"/>
        <v>3</v>
      </c>
      <c r="D521" s="23">
        <f t="shared" si="26"/>
        <v>27</v>
      </c>
      <c r="E521" s="21">
        <f>SUMIFS(тарифы!G:G,тарифы!B:B,J521)</f>
        <v>34.869999999999997</v>
      </c>
      <c r="F521" s="21"/>
      <c r="G521" s="12" t="str">
        <f>IFERROR(INDEX(Таблица1[#All],MATCH('загрузка табеля'!J521,тарифы!B:B,0),4),"")</f>
        <v>бригадир продавцов продовольственных товаров 1 категории ((В-7) рыбный отдел)</v>
      </c>
      <c r="H521" s="12" t="s">
        <v>17195</v>
      </c>
      <c r="I521" s="12" t="s">
        <v>15702</v>
      </c>
      <c r="J521" s="12" t="s">
        <v>10397</v>
      </c>
      <c r="K521" s="12" t="s">
        <v>10398</v>
      </c>
      <c r="L521" s="12">
        <v>9</v>
      </c>
      <c r="M521" s="12">
        <v>9</v>
      </c>
      <c r="N521" s="12">
        <v>9</v>
      </c>
    </row>
    <row r="522" spans="1:16" x14ac:dyDescent="0.2">
      <c r="A522" s="12" t="str">
        <f>INDEX('рабочие дни  %ФОТ'!$F$3:$F$67,MATCH('загрузка табеля'!$H522,'рабочие дни  %ФОТ'!$H$3:$H$67,0),1)</f>
        <v>ХХХ YYY-7</v>
      </c>
      <c r="B522" s="21">
        <f t="shared" si="24"/>
        <v>984.73500000000001</v>
      </c>
      <c r="C522" s="22">
        <f t="shared" si="25"/>
        <v>3</v>
      </c>
      <c r="D522" s="23">
        <f t="shared" si="26"/>
        <v>39.5</v>
      </c>
      <c r="E522" s="21">
        <f>SUMIFS(тарифы!G:G,тарифы!B:B,J522)</f>
        <v>24.93</v>
      </c>
      <c r="F522" s="21"/>
      <c r="G522" s="12" t="str">
        <f>IFERROR(INDEX(Таблица1[#All],MATCH('загрузка табеля'!J522,тарифы!B:B,0),4),"")</f>
        <v>продавец продовольственных товаров 2 категории ((В-7) рыбный отдел)</v>
      </c>
      <c r="H522" s="12" t="s">
        <v>17195</v>
      </c>
      <c r="I522" s="12" t="s">
        <v>15702</v>
      </c>
      <c r="J522" s="12" t="s">
        <v>10403</v>
      </c>
      <c r="K522" s="12" t="s">
        <v>10404</v>
      </c>
      <c r="L522" s="12">
        <v>15</v>
      </c>
      <c r="M522" s="12">
        <v>15</v>
      </c>
      <c r="N522" s="12">
        <v>9.5</v>
      </c>
    </row>
    <row r="523" spans="1:16" x14ac:dyDescent="0.2">
      <c r="A523" s="12" t="str">
        <f>INDEX('рабочие дни  %ФОТ'!$F$3:$F$67,MATCH('загрузка табеля'!$H523,'рабочие дни  %ФОТ'!$H$3:$H$67,0),1)</f>
        <v>ХХХ YYY-7</v>
      </c>
      <c r="B523" s="21">
        <f t="shared" si="24"/>
        <v>1096.92</v>
      </c>
      <c r="C523" s="22">
        <f t="shared" si="25"/>
        <v>3</v>
      </c>
      <c r="D523" s="23">
        <f t="shared" si="26"/>
        <v>44</v>
      </c>
      <c r="E523" s="21">
        <f>SUMIFS(тарифы!G:G,тарифы!B:B,J523)</f>
        <v>24.93</v>
      </c>
      <c r="F523" s="21"/>
      <c r="G523" s="12" t="str">
        <f>IFERROR(INDEX(Таблица1[#All],MATCH('загрузка табеля'!J523,тарифы!B:B,0),4),"")</f>
        <v>продавец продовольственных товаров 2 категории ((В-7) рыбный отдел)</v>
      </c>
      <c r="H523" s="12" t="s">
        <v>17195</v>
      </c>
      <c r="I523" s="12" t="s">
        <v>15702</v>
      </c>
      <c r="J523" s="12" t="s">
        <v>10399</v>
      </c>
      <c r="K523" s="12" t="s">
        <v>10400</v>
      </c>
      <c r="L523" s="12">
        <v>15</v>
      </c>
      <c r="M523" s="12">
        <v>14.5</v>
      </c>
      <c r="N523" s="12">
        <v>14.5</v>
      </c>
      <c r="O523" s="12">
        <v>0</v>
      </c>
    </row>
    <row r="524" spans="1:16" x14ac:dyDescent="0.2">
      <c r="A524" s="12" t="str">
        <f>INDEX('рабочие дни  %ФОТ'!$F$3:$F$67,MATCH('загрузка табеля'!$H524,'рабочие дни  %ФОТ'!$H$3:$H$67,0),1)</f>
        <v>ХХХ YYY-7</v>
      </c>
      <c r="B524" s="21">
        <f t="shared" si="24"/>
        <v>844.74</v>
      </c>
      <c r="C524" s="22">
        <f t="shared" si="25"/>
        <v>3</v>
      </c>
      <c r="D524" s="23">
        <f t="shared" si="26"/>
        <v>28.5</v>
      </c>
      <c r="E524" s="21">
        <f>SUMIFS(тарифы!G:G,тарифы!B:B,J524)</f>
        <v>29.64</v>
      </c>
      <c r="F524" s="21"/>
      <c r="G524" s="12" t="str">
        <f>IFERROR(INDEX(Таблица1[#All],MATCH('загрузка табеля'!J524,тарифы!B:B,0),4),"")</f>
        <v>обработчик рыбы 2 категории ((В-7) рыбный отдел)</v>
      </c>
      <c r="H524" s="12" t="s">
        <v>17195</v>
      </c>
      <c r="I524" s="12" t="s">
        <v>15702</v>
      </c>
      <c r="J524" s="12" t="s">
        <v>10406</v>
      </c>
      <c r="K524" s="12" t="s">
        <v>10407</v>
      </c>
      <c r="L524" s="12">
        <v>8</v>
      </c>
      <c r="M524" s="12">
        <v>10</v>
      </c>
      <c r="N524" s="12">
        <v>10.5</v>
      </c>
    </row>
    <row r="525" spans="1:16" x14ac:dyDescent="0.2">
      <c r="A525" s="12" t="str">
        <f>INDEX('рабочие дни  %ФОТ'!$F$3:$F$67,MATCH('загрузка табеля'!$H525,'рабочие дни  %ФОТ'!$H$3:$H$67,0),1)</f>
        <v>ХХХ YYY-7</v>
      </c>
      <c r="B525" s="21">
        <f t="shared" si="24"/>
        <v>714.28571428571433</v>
      </c>
      <c r="C525" s="22">
        <f t="shared" si="25"/>
        <v>2</v>
      </c>
      <c r="D525" s="23">
        <f t="shared" si="26"/>
        <v>9</v>
      </c>
      <c r="E525" s="21">
        <f>SUMIFS(тарифы!G:G,тарифы!B:B,J525)</f>
        <v>7500</v>
      </c>
      <c r="F525" s="21"/>
      <c r="G525" s="12" t="str">
        <f>IFERROR(INDEX(Таблица1[#All],MATCH('загрузка табеля'!J525,тарифы!B:B,0),4),"")</f>
        <v>заместитель управляющего магазином по производству 5 категории ((В-7) цех по переработке мяса)</v>
      </c>
      <c r="H525" s="12" t="s">
        <v>17195</v>
      </c>
      <c r="I525" s="12" t="s">
        <v>15702</v>
      </c>
      <c r="J525" s="12" t="s">
        <v>10224</v>
      </c>
      <c r="K525" s="12" t="s">
        <v>10225</v>
      </c>
      <c r="L525" s="12">
        <v>4.5</v>
      </c>
      <c r="M525" s="12">
        <v>4.5</v>
      </c>
      <c r="N525" s="12">
        <v>0</v>
      </c>
    </row>
    <row r="526" spans="1:16" x14ac:dyDescent="0.2">
      <c r="A526" s="12" t="str">
        <f>INDEX('рабочие дни  %ФОТ'!$F$3:$F$67,MATCH('загрузка табеля'!$H526,'рабочие дни  %ФОТ'!$H$3:$H$67,0),1)</f>
        <v>ХХХ YYY-7</v>
      </c>
      <c r="B526" s="21">
        <f t="shared" si="24"/>
        <v>972.27</v>
      </c>
      <c r="C526" s="22">
        <f t="shared" si="25"/>
        <v>4</v>
      </c>
      <c r="D526" s="23">
        <f t="shared" si="26"/>
        <v>39</v>
      </c>
      <c r="E526" s="21">
        <f>SUMIFS(тарифы!G:G,тарифы!B:B,J526)</f>
        <v>24.93</v>
      </c>
      <c r="F526" s="21"/>
      <c r="G526" s="12" t="str">
        <f>IFERROR(INDEX(Таблица1[#All],MATCH('загрузка табеля'!J526,тарифы!B:B,0),4),"")</f>
        <v>продавец продовольственных товаров 2 категории ((В-7) рыбный отдел)</v>
      </c>
      <c r="H526" s="12" t="s">
        <v>17195</v>
      </c>
      <c r="I526" s="12" t="s">
        <v>15702</v>
      </c>
      <c r="J526" s="12" t="s">
        <v>11495</v>
      </c>
      <c r="K526" s="12" t="s">
        <v>11494</v>
      </c>
      <c r="L526" s="12">
        <v>10</v>
      </c>
      <c r="M526" s="12">
        <v>10</v>
      </c>
      <c r="N526" s="12">
        <v>9.5</v>
      </c>
      <c r="O526" s="12">
        <v>9.5</v>
      </c>
      <c r="P526" s="12">
        <v>0</v>
      </c>
    </row>
    <row r="527" spans="1:16" x14ac:dyDescent="0.2">
      <c r="A527" s="12" t="str">
        <f>INDEX('рабочие дни  %ФОТ'!$F$3:$F$67,MATCH('загрузка табеля'!$H527,'рабочие дни  %ФОТ'!$H$3:$H$67,0),1)</f>
        <v>ХХХ YYY-7</v>
      </c>
      <c r="B527" s="21">
        <f t="shared" si="24"/>
        <v>952.34500000000003</v>
      </c>
      <c r="C527" s="22">
        <f t="shared" si="25"/>
        <v>4</v>
      </c>
      <c r="D527" s="23">
        <f t="shared" si="26"/>
        <v>39.5</v>
      </c>
      <c r="E527" s="21">
        <f>SUMIFS(тарифы!G:G,тарифы!B:B,J527)</f>
        <v>24.11</v>
      </c>
      <c r="F527" s="21"/>
      <c r="G527" s="12" t="str">
        <f>IFERROR(INDEX(Таблица1[#All],MATCH('загрузка табеля'!J527,тарифы!B:B,0),4),"")</f>
        <v>кассир торгового зала ((В-7) расчетно-кассовая зона)</v>
      </c>
      <c r="H527" s="12" t="s">
        <v>17195</v>
      </c>
      <c r="I527" s="12" t="s">
        <v>15703</v>
      </c>
      <c r="J527" s="12" t="s">
        <v>10371</v>
      </c>
      <c r="K527" s="12" t="s">
        <v>10372</v>
      </c>
      <c r="L527" s="12">
        <v>9.5</v>
      </c>
      <c r="M527" s="12">
        <v>10</v>
      </c>
      <c r="N527" s="12">
        <v>10</v>
      </c>
      <c r="O527" s="12">
        <v>10</v>
      </c>
      <c r="P527" s="12">
        <v>0</v>
      </c>
    </row>
    <row r="528" spans="1:16" x14ac:dyDescent="0.2">
      <c r="A528" s="12" t="str">
        <f>INDEX('рабочие дни  %ФОТ'!$F$3:$F$67,MATCH('загрузка табеля'!$H528,'рабочие дни  %ФОТ'!$H$3:$H$67,0),1)</f>
        <v>ХХХ YYY-7</v>
      </c>
      <c r="B528" s="21">
        <f t="shared" si="24"/>
        <v>1359.84</v>
      </c>
      <c r="C528" s="22">
        <f t="shared" si="25"/>
        <v>4</v>
      </c>
      <c r="D528" s="23">
        <f t="shared" si="26"/>
        <v>48</v>
      </c>
      <c r="E528" s="21">
        <f>SUMIFS(тарифы!G:G,тарифы!B:B,J528)</f>
        <v>28.33</v>
      </c>
      <c r="F528" s="21"/>
      <c r="G528" s="12" t="str">
        <f>IFERROR(INDEX(Таблица1[#All],MATCH('загрузка табеля'!J528,тарифы!B:B,0),4),"")</f>
        <v>заместитель управляющего магазином по кассовой зоне ((В-7) расчетно-кассовая зона)</v>
      </c>
      <c r="H528" s="12" t="s">
        <v>17195</v>
      </c>
      <c r="I528" s="12" t="s">
        <v>15703</v>
      </c>
      <c r="J528" s="12" t="s">
        <v>10353</v>
      </c>
      <c r="K528" s="12" t="s">
        <v>10354</v>
      </c>
      <c r="L528" s="12">
        <v>12</v>
      </c>
      <c r="M528" s="12">
        <v>12</v>
      </c>
      <c r="N528" s="12">
        <v>12</v>
      </c>
      <c r="O528" s="12">
        <v>12</v>
      </c>
    </row>
    <row r="529" spans="1:17" x14ac:dyDescent="0.2">
      <c r="A529" s="12" t="str">
        <f>INDEX('рабочие дни  %ФОТ'!$F$3:$F$67,MATCH('загрузка табеля'!$H529,'рабочие дни  %ФОТ'!$H$3:$H$67,0),1)</f>
        <v>ХХХ YYY-7</v>
      </c>
      <c r="B529" s="21">
        <f t="shared" si="24"/>
        <v>538.79</v>
      </c>
      <c r="C529" s="22">
        <f t="shared" si="25"/>
        <v>2</v>
      </c>
      <c r="D529" s="23">
        <f t="shared" si="26"/>
        <v>21.5</v>
      </c>
      <c r="E529" s="21">
        <f>SUMIFS(тарифы!G:G,тарифы!B:B,J529)</f>
        <v>25.06</v>
      </c>
      <c r="F529" s="21"/>
      <c r="G529" s="12" t="str">
        <f>IFERROR(INDEX(Таблица1[#All],MATCH('загрузка табеля'!J529,тарифы!B:B,0),4),"")</f>
        <v>старший кассир торгового зала ((В-7) расчетно-кассовая зона)</v>
      </c>
      <c r="H529" s="12" t="s">
        <v>17195</v>
      </c>
      <c r="I529" s="12" t="s">
        <v>15703</v>
      </c>
      <c r="J529" s="12" t="s">
        <v>10382</v>
      </c>
      <c r="K529" s="12" t="s">
        <v>10383</v>
      </c>
      <c r="L529" s="12">
        <v>6.5</v>
      </c>
      <c r="M529" s="12">
        <v>15</v>
      </c>
      <c r="N529" s="12">
        <v>0</v>
      </c>
    </row>
    <row r="530" spans="1:17" x14ac:dyDescent="0.2">
      <c r="A530" s="12" t="str">
        <f>INDEX('рабочие дни  %ФОТ'!$F$3:$F$67,MATCH('загрузка табеля'!$H530,'рабочие дни  %ФОТ'!$H$3:$H$67,0),1)</f>
        <v>ХХХ YYY-7</v>
      </c>
      <c r="B530" s="21">
        <f t="shared" si="24"/>
        <v>1140.23</v>
      </c>
      <c r="C530" s="22">
        <f t="shared" si="25"/>
        <v>3</v>
      </c>
      <c r="D530" s="23">
        <f t="shared" si="26"/>
        <v>45.5</v>
      </c>
      <c r="E530" s="21">
        <f>SUMIFS(тарифы!G:G,тарифы!B:B,J530)</f>
        <v>25.06</v>
      </c>
      <c r="F530" s="21"/>
      <c r="G530" s="12" t="str">
        <f>IFERROR(INDEX(Таблица1[#All],MATCH('загрузка табеля'!J530,тарифы!B:B,0),4),"")</f>
        <v>старший кассир торгового зала ((В-7) расчетно-кассовая зона)</v>
      </c>
      <c r="H530" s="12" t="s">
        <v>17195</v>
      </c>
      <c r="I530" s="12" t="s">
        <v>15703</v>
      </c>
      <c r="J530" s="12" t="s">
        <v>10391</v>
      </c>
      <c r="K530" s="12" t="s">
        <v>10392</v>
      </c>
      <c r="L530" s="12">
        <v>15.5</v>
      </c>
      <c r="M530" s="12">
        <v>15</v>
      </c>
      <c r="N530" s="12">
        <v>15</v>
      </c>
    </row>
    <row r="531" spans="1:17" x14ac:dyDescent="0.2">
      <c r="A531" s="12" t="str">
        <f>INDEX('рабочие дни  %ФОТ'!$F$3:$F$67,MATCH('загрузка табеля'!$H531,'рабочие дни  %ФОТ'!$H$3:$H$67,0),1)</f>
        <v>ХХХ YYY-7</v>
      </c>
      <c r="B531" s="21">
        <f t="shared" si="24"/>
        <v>819.74</v>
      </c>
      <c r="C531" s="22">
        <f t="shared" si="25"/>
        <v>4</v>
      </c>
      <c r="D531" s="23">
        <f t="shared" si="26"/>
        <v>34</v>
      </c>
      <c r="E531" s="21">
        <f>SUMIFS(тарифы!G:G,тарифы!B:B,J531)</f>
        <v>24.11</v>
      </c>
      <c r="F531" s="21"/>
      <c r="G531" s="12" t="str">
        <f>IFERROR(INDEX(Таблица1[#All],MATCH('загрузка табеля'!J531,тарифы!B:B,0),4),"")</f>
        <v>кассир торгового зала ((В-7) расчетно-кассовая зона)</v>
      </c>
      <c r="H531" s="12" t="s">
        <v>17195</v>
      </c>
      <c r="I531" s="12" t="s">
        <v>15703</v>
      </c>
      <c r="J531" s="12" t="s">
        <v>10389</v>
      </c>
      <c r="K531" s="12" t="s">
        <v>10390</v>
      </c>
      <c r="L531" s="12">
        <v>10</v>
      </c>
      <c r="M531" s="12">
        <v>9.5</v>
      </c>
      <c r="N531" s="12">
        <v>5</v>
      </c>
      <c r="O531" s="12">
        <v>9.5</v>
      </c>
    </row>
    <row r="532" spans="1:17" x14ac:dyDescent="0.2">
      <c r="A532" s="12" t="str">
        <f>INDEX('рабочие дни  %ФОТ'!$F$3:$F$67,MATCH('загрузка табеля'!$H532,'рабочие дни  %ФОТ'!$H$3:$H$67,0),1)</f>
        <v>ХХХ YYY-7</v>
      </c>
      <c r="B532" s="21">
        <f t="shared" si="24"/>
        <v>675.07999999999993</v>
      </c>
      <c r="C532" s="22">
        <f t="shared" si="25"/>
        <v>3</v>
      </c>
      <c r="D532" s="23">
        <f t="shared" si="26"/>
        <v>28</v>
      </c>
      <c r="E532" s="21">
        <f>SUMIFS(тарифы!G:G,тарифы!B:B,J532)</f>
        <v>24.11</v>
      </c>
      <c r="F532" s="21"/>
      <c r="G532" s="12" t="str">
        <f>IFERROR(INDEX(Таблица1[#All],MATCH('загрузка табеля'!J532,тарифы!B:B,0),4),"")</f>
        <v>кассир торгового зала ((В-7) расчетно-кассовая зона)</v>
      </c>
      <c r="H532" s="12" t="s">
        <v>17195</v>
      </c>
      <c r="I532" s="12" t="s">
        <v>15703</v>
      </c>
      <c r="J532" s="12" t="s">
        <v>10349</v>
      </c>
      <c r="K532" s="12" t="s">
        <v>10350</v>
      </c>
      <c r="L532" s="12">
        <v>9.5</v>
      </c>
      <c r="M532" s="12">
        <v>8.5</v>
      </c>
      <c r="N532" s="12">
        <v>10</v>
      </c>
      <c r="O532" s="12">
        <v>0</v>
      </c>
    </row>
    <row r="533" spans="1:17" x14ac:dyDescent="0.2">
      <c r="A533" s="12" t="str">
        <f>INDEX('рабочие дни  %ФОТ'!$F$3:$F$67,MATCH('загрузка табеля'!$H533,'рабочие дни  %ФОТ'!$H$3:$H$67,0),1)</f>
        <v>ХХХ YYY-7</v>
      </c>
      <c r="B533" s="21">
        <f t="shared" si="24"/>
        <v>1181.3899999999999</v>
      </c>
      <c r="C533" s="22">
        <f t="shared" si="25"/>
        <v>5</v>
      </c>
      <c r="D533" s="23">
        <f t="shared" si="26"/>
        <v>49</v>
      </c>
      <c r="E533" s="21">
        <f>SUMIFS(тарифы!G:G,тарифы!B:B,J533)</f>
        <v>24.11</v>
      </c>
      <c r="F533" s="21"/>
      <c r="G533" s="12" t="str">
        <f>IFERROR(INDEX(Таблица1[#All],MATCH('загрузка табеля'!J533,тарифы!B:B,0),4),"")</f>
        <v>кассир торгового зала ((В-7) расчетно-кассовая зона)</v>
      </c>
      <c r="H533" s="12" t="s">
        <v>17195</v>
      </c>
      <c r="I533" s="12" t="s">
        <v>15703</v>
      </c>
      <c r="J533" s="12" t="s">
        <v>10394</v>
      </c>
      <c r="K533" s="12" t="s">
        <v>10395</v>
      </c>
      <c r="L533" s="12">
        <v>10</v>
      </c>
      <c r="M533" s="12">
        <v>10</v>
      </c>
      <c r="N533" s="12">
        <v>9.5</v>
      </c>
      <c r="O533" s="12">
        <v>9.5</v>
      </c>
      <c r="P533" s="12">
        <v>10</v>
      </c>
      <c r="Q533" s="12">
        <v>0</v>
      </c>
    </row>
    <row r="534" spans="1:17" x14ac:dyDescent="0.2">
      <c r="A534" s="12" t="str">
        <f>INDEX('рабочие дни  %ФОТ'!$F$3:$F$67,MATCH('загрузка табеля'!$H534,'рабочие дни  %ФОТ'!$H$3:$H$67,0),1)</f>
        <v>ХХХ YYY-7</v>
      </c>
      <c r="B534" s="21">
        <f t="shared" si="24"/>
        <v>1036.73</v>
      </c>
      <c r="C534" s="22">
        <f t="shared" si="25"/>
        <v>5</v>
      </c>
      <c r="D534" s="23">
        <f t="shared" si="26"/>
        <v>43</v>
      </c>
      <c r="E534" s="21">
        <f>SUMIFS(тарифы!G:G,тарифы!B:B,J534)</f>
        <v>24.11</v>
      </c>
      <c r="F534" s="21"/>
      <c r="G534" s="12" t="str">
        <f>IFERROR(INDEX(Таблица1[#All],MATCH('загрузка табеля'!J534,тарифы!B:B,0),4),"")</f>
        <v>кассир торгового зала ((В-7) расчетно-кассовая зона)</v>
      </c>
      <c r="H534" s="12" t="s">
        <v>17195</v>
      </c>
      <c r="I534" s="12" t="s">
        <v>15703</v>
      </c>
      <c r="J534" s="12" t="s">
        <v>10378</v>
      </c>
      <c r="K534" s="12" t="s">
        <v>10379</v>
      </c>
      <c r="L534" s="12">
        <v>8.5</v>
      </c>
      <c r="M534" s="12">
        <v>11</v>
      </c>
      <c r="N534" s="12">
        <v>10</v>
      </c>
      <c r="O534" s="12">
        <v>6</v>
      </c>
      <c r="P534" s="12">
        <v>7.5</v>
      </c>
    </row>
    <row r="535" spans="1:17" x14ac:dyDescent="0.2">
      <c r="A535" s="12" t="str">
        <f>INDEX('рабочие дни  %ФОТ'!$F$3:$F$67,MATCH('загрузка табеля'!$H535,'рабочие дни  %ФОТ'!$H$3:$H$67,0),1)</f>
        <v>ХХХ YYY-7</v>
      </c>
      <c r="B535" s="21">
        <f t="shared" si="24"/>
        <v>976.45499999999993</v>
      </c>
      <c r="C535" s="22">
        <f t="shared" si="25"/>
        <v>4</v>
      </c>
      <c r="D535" s="23">
        <f t="shared" si="26"/>
        <v>40.5</v>
      </c>
      <c r="E535" s="21">
        <f>SUMIFS(тарифы!G:G,тарифы!B:B,J535)</f>
        <v>24.11</v>
      </c>
      <c r="F535" s="21"/>
      <c r="G535" s="12" t="str">
        <f>IFERROR(INDEX(Таблица1[#All],MATCH('загрузка табеля'!J535,тарифы!B:B,0),4),"")</f>
        <v>кассир торгового зала ((В-7) расчетно-кассовая зона)</v>
      </c>
      <c r="H535" s="12" t="s">
        <v>17195</v>
      </c>
      <c r="I535" s="12" t="s">
        <v>15703</v>
      </c>
      <c r="J535" s="12" t="s">
        <v>10367</v>
      </c>
      <c r="K535" s="12" t="s">
        <v>10368</v>
      </c>
      <c r="L535" s="12">
        <v>10</v>
      </c>
      <c r="M535" s="12">
        <v>10</v>
      </c>
      <c r="N535" s="12">
        <v>10</v>
      </c>
      <c r="O535" s="12">
        <v>10.5</v>
      </c>
    </row>
    <row r="536" spans="1:17" x14ac:dyDescent="0.2">
      <c r="A536" s="12" t="str">
        <f>INDEX('рабочие дни  %ФОТ'!$F$3:$F$67,MATCH('загрузка табеля'!$H536,'рабочие дни  %ФОТ'!$H$3:$H$67,0),1)</f>
        <v>ХХХ YYY-7</v>
      </c>
      <c r="B536" s="21">
        <f t="shared" si="24"/>
        <v>470.14499999999998</v>
      </c>
      <c r="C536" s="22">
        <f t="shared" si="25"/>
        <v>2</v>
      </c>
      <c r="D536" s="23">
        <f t="shared" si="26"/>
        <v>19.5</v>
      </c>
      <c r="E536" s="21">
        <f>SUMIFS(тарифы!G:G,тарифы!B:B,J536)</f>
        <v>24.11</v>
      </c>
      <c r="F536" s="21"/>
      <c r="G536" s="12" t="str">
        <f>IFERROR(INDEX(Таблица1[#All],MATCH('загрузка табеля'!J536,тарифы!B:B,0),4),"")</f>
        <v>кассир торгового зала ((В-7) расчетно-кассовая зона)</v>
      </c>
      <c r="H536" s="12" t="s">
        <v>17195</v>
      </c>
      <c r="I536" s="12" t="s">
        <v>15703</v>
      </c>
      <c r="J536" s="12" t="s">
        <v>10346</v>
      </c>
      <c r="K536" s="12" t="s">
        <v>10347</v>
      </c>
      <c r="L536" s="12">
        <v>10</v>
      </c>
      <c r="M536" s="12">
        <v>9.5</v>
      </c>
      <c r="N536" s="12">
        <v>0</v>
      </c>
    </row>
    <row r="537" spans="1:17" x14ac:dyDescent="0.2">
      <c r="A537" s="12" t="str">
        <f>INDEX('рабочие дни  %ФОТ'!$F$3:$F$67,MATCH('загрузка табеля'!$H537,'рабочие дни  %ФОТ'!$H$3:$H$67,0),1)</f>
        <v>ХХХ YYY-7</v>
      </c>
      <c r="B537" s="21">
        <f t="shared" si="24"/>
        <v>566.58500000000004</v>
      </c>
      <c r="C537" s="22">
        <f t="shared" si="25"/>
        <v>2</v>
      </c>
      <c r="D537" s="23">
        <f t="shared" si="26"/>
        <v>23.5</v>
      </c>
      <c r="E537" s="21">
        <f>SUMIFS(тарифы!G:G,тарифы!B:B,J537)</f>
        <v>24.11</v>
      </c>
      <c r="F537" s="21"/>
      <c r="G537" s="12" t="str">
        <f>IFERROR(INDEX(Таблица1[#All],MATCH('загрузка табеля'!J537,тарифы!B:B,0),4),"")</f>
        <v>кассир торгового зала ((В-7) расчетно-кассовая зона)</v>
      </c>
      <c r="H537" s="12" t="s">
        <v>17195</v>
      </c>
      <c r="I537" s="12" t="s">
        <v>15703</v>
      </c>
      <c r="J537" s="12" t="s">
        <v>10363</v>
      </c>
      <c r="K537" s="12" t="s">
        <v>10364</v>
      </c>
      <c r="L537" s="12">
        <v>12</v>
      </c>
      <c r="M537" s="12">
        <v>11.5</v>
      </c>
      <c r="N537" s="12">
        <v>0</v>
      </c>
    </row>
    <row r="538" spans="1:17" x14ac:dyDescent="0.2">
      <c r="A538" s="12" t="str">
        <f>INDEX('рабочие дни  %ФОТ'!$F$3:$F$67,MATCH('загрузка табеля'!$H538,'рабочие дни  %ФОТ'!$H$3:$H$67,0),1)</f>
        <v>ХХХ YYY-7</v>
      </c>
      <c r="B538" s="21">
        <f t="shared" si="24"/>
        <v>916.18</v>
      </c>
      <c r="C538" s="22">
        <f t="shared" si="25"/>
        <v>4</v>
      </c>
      <c r="D538" s="23">
        <f t="shared" si="26"/>
        <v>38</v>
      </c>
      <c r="E538" s="21">
        <f>SUMIFS(тарифы!G:G,тарифы!B:B,J538)</f>
        <v>24.11</v>
      </c>
      <c r="F538" s="21"/>
      <c r="G538" s="12" t="str">
        <f>IFERROR(INDEX(Таблица1[#All],MATCH('загрузка табеля'!J538,тарифы!B:B,0),4),"")</f>
        <v>кассир торгового зала ((В-7) расчетно-кассовая зона)</v>
      </c>
      <c r="H538" s="12" t="s">
        <v>17195</v>
      </c>
      <c r="I538" s="12" t="s">
        <v>15703</v>
      </c>
      <c r="J538" s="12" t="s">
        <v>10358</v>
      </c>
      <c r="K538" s="12" t="s">
        <v>10359</v>
      </c>
      <c r="L538" s="12">
        <v>7</v>
      </c>
      <c r="M538" s="12">
        <v>10.5</v>
      </c>
      <c r="N538" s="12">
        <v>10.5</v>
      </c>
      <c r="O538" s="12">
        <v>10</v>
      </c>
      <c r="P538" s="12">
        <v>0</v>
      </c>
    </row>
    <row r="539" spans="1:17" x14ac:dyDescent="0.2">
      <c r="A539" s="12" t="str">
        <f>INDEX('рабочие дни  %ФОТ'!$F$3:$F$67,MATCH('загрузка табеля'!$H539,'рабочие дни  %ФОТ'!$H$3:$H$67,0),1)</f>
        <v>ХХХ YYY-7</v>
      </c>
      <c r="B539" s="21">
        <f t="shared" si="24"/>
        <v>611.91</v>
      </c>
      <c r="C539" s="22">
        <f t="shared" si="25"/>
        <v>3</v>
      </c>
      <c r="D539" s="23">
        <f t="shared" si="26"/>
        <v>39</v>
      </c>
      <c r="E539" s="21">
        <f>SUMIFS(тарифы!G:G,тарифы!B:B,J539)</f>
        <v>15.69</v>
      </c>
      <c r="F539" s="21"/>
      <c r="G539" s="12" t="str">
        <f>IFERROR(INDEX(Таблица1[#All],MATCH('загрузка табеля'!J539,тарифы!B:B,0),4),"")</f>
        <v>подсобный рабочий (сборщик тележек) ((В-7) расчетно-кассовая зона)</v>
      </c>
      <c r="H539" s="12" t="s">
        <v>17195</v>
      </c>
      <c r="I539" s="12" t="s">
        <v>15703</v>
      </c>
      <c r="J539" s="12" t="s">
        <v>10369</v>
      </c>
      <c r="K539" s="12" t="s">
        <v>10370</v>
      </c>
      <c r="L539" s="12">
        <v>13</v>
      </c>
      <c r="M539" s="12">
        <v>13</v>
      </c>
      <c r="N539" s="12">
        <v>13</v>
      </c>
      <c r="O539" s="12">
        <v>0</v>
      </c>
    </row>
    <row r="540" spans="1:17" x14ac:dyDescent="0.2">
      <c r="A540" s="12" t="str">
        <f>INDEX('рабочие дни  %ФОТ'!$F$3:$F$67,MATCH('загрузка табеля'!$H540,'рабочие дни  %ФОТ'!$H$3:$H$67,0),1)</f>
        <v>ХХХ YYY-7</v>
      </c>
      <c r="B540" s="21">
        <f t="shared" si="24"/>
        <v>939.75</v>
      </c>
      <c r="C540" s="22">
        <f t="shared" si="25"/>
        <v>3</v>
      </c>
      <c r="D540" s="23">
        <f t="shared" si="26"/>
        <v>37.5</v>
      </c>
      <c r="E540" s="21">
        <f>SUMIFS(тарифы!G:G,тарифы!B:B,J540)</f>
        <v>25.06</v>
      </c>
      <c r="F540" s="21"/>
      <c r="G540" s="12" t="str">
        <f>IFERROR(INDEX(Таблица1[#All],MATCH('загрузка табеля'!J540,тарифы!B:B,0),4),"")</f>
        <v>старший кассир торгового зала ((В-7) расчетно-кассовая зона)</v>
      </c>
      <c r="H540" s="12" t="s">
        <v>17195</v>
      </c>
      <c r="I540" s="12" t="s">
        <v>15703</v>
      </c>
      <c r="J540" s="12" t="s">
        <v>10380</v>
      </c>
      <c r="K540" s="12" t="s">
        <v>10381</v>
      </c>
      <c r="L540" s="12">
        <v>15</v>
      </c>
      <c r="M540" s="12">
        <v>15</v>
      </c>
      <c r="N540" s="12">
        <v>7.5</v>
      </c>
    </row>
    <row r="541" spans="1:17" x14ac:dyDescent="0.2">
      <c r="A541" s="12" t="str">
        <f>INDEX('рабочие дни  %ФОТ'!$F$3:$F$67,MATCH('загрузка табеля'!$H541,'рабочие дни  %ФОТ'!$H$3:$H$67,0),1)</f>
        <v>ХХХ YYY-7</v>
      </c>
      <c r="B541" s="21">
        <f t="shared" si="24"/>
        <v>759.46500000000003</v>
      </c>
      <c r="C541" s="22">
        <f t="shared" si="25"/>
        <v>4</v>
      </c>
      <c r="D541" s="23">
        <f t="shared" si="26"/>
        <v>31.5</v>
      </c>
      <c r="E541" s="21">
        <f>SUMIFS(тарифы!G:G,тарифы!B:B,J541)</f>
        <v>24.11</v>
      </c>
      <c r="F541" s="21"/>
      <c r="G541" s="12" t="str">
        <f>IFERROR(INDEX(Таблица1[#All],MATCH('загрузка табеля'!J541,тарифы!B:B,0),4),"")</f>
        <v>кассир торгового зала ((В-7) расчетно-кассовая зона)</v>
      </c>
      <c r="H541" s="12" t="s">
        <v>17195</v>
      </c>
      <c r="I541" s="12" t="s">
        <v>15703</v>
      </c>
      <c r="J541" s="12" t="s">
        <v>10356</v>
      </c>
      <c r="K541" s="12" t="s">
        <v>10357</v>
      </c>
      <c r="L541" s="12">
        <v>6.5</v>
      </c>
      <c r="M541" s="12">
        <v>10.5</v>
      </c>
      <c r="N541" s="12">
        <v>7</v>
      </c>
      <c r="O541" s="12">
        <v>7.5</v>
      </c>
      <c r="P541" s="12">
        <v>0</v>
      </c>
    </row>
    <row r="542" spans="1:17" x14ac:dyDescent="0.2">
      <c r="A542" s="12" t="str">
        <f>INDEX('рабочие дни  %ФОТ'!$F$3:$F$67,MATCH('загрузка табеля'!$H542,'рабочие дни  %ФОТ'!$H$3:$H$67,0),1)</f>
        <v>ХХХ YYY-7</v>
      </c>
      <c r="B542" s="21">
        <f t="shared" si="24"/>
        <v>964.4</v>
      </c>
      <c r="C542" s="22">
        <f t="shared" si="25"/>
        <v>4</v>
      </c>
      <c r="D542" s="23">
        <f t="shared" si="26"/>
        <v>40</v>
      </c>
      <c r="E542" s="21">
        <f>SUMIFS(тарифы!G:G,тарифы!B:B,J542)</f>
        <v>24.11</v>
      </c>
      <c r="F542" s="21"/>
      <c r="G542" s="12" t="str">
        <f>IFERROR(INDEX(Таблица1[#All],MATCH('загрузка табеля'!J542,тарифы!B:B,0),4),"")</f>
        <v>кассир торгового зала ((В-7) расчетно-кассовая зона)</v>
      </c>
      <c r="H542" s="12" t="s">
        <v>17195</v>
      </c>
      <c r="I542" s="12" t="s">
        <v>15703</v>
      </c>
      <c r="J542" s="12" t="s">
        <v>10360</v>
      </c>
      <c r="K542" s="12" t="s">
        <v>10361</v>
      </c>
      <c r="L542" s="12">
        <v>9</v>
      </c>
      <c r="M542" s="12">
        <v>10</v>
      </c>
      <c r="N542" s="12">
        <v>11</v>
      </c>
      <c r="O542" s="12">
        <v>10</v>
      </c>
    </row>
    <row r="543" spans="1:17" x14ac:dyDescent="0.2">
      <c r="A543" s="12" t="str">
        <f>INDEX('рабочие дни  %ФОТ'!$F$3:$F$67,MATCH('загрузка табеля'!$H543,'рабочие дни  %ФОТ'!$H$3:$H$67,0),1)</f>
        <v>ХХХ YYY-7</v>
      </c>
      <c r="B543" s="21">
        <f t="shared" si="24"/>
        <v>687.13499999999999</v>
      </c>
      <c r="C543" s="22">
        <f t="shared" si="25"/>
        <v>3</v>
      </c>
      <c r="D543" s="23">
        <f t="shared" si="26"/>
        <v>28.5</v>
      </c>
      <c r="E543" s="21">
        <f>SUMIFS(тарифы!G:G,тарифы!B:B,J543)</f>
        <v>24.11</v>
      </c>
      <c r="F543" s="21"/>
      <c r="G543" s="12" t="str">
        <f>IFERROR(INDEX(Таблица1[#All],MATCH('загрузка табеля'!J543,тарифы!B:B,0),4),"")</f>
        <v>кассир торгового зала ((В-7) расчетно-кассовая зона)</v>
      </c>
      <c r="H543" s="12" t="s">
        <v>17195</v>
      </c>
      <c r="I543" s="12" t="s">
        <v>15703</v>
      </c>
      <c r="J543" s="12" t="s">
        <v>10341</v>
      </c>
      <c r="K543" s="12" t="s">
        <v>10342</v>
      </c>
      <c r="L543" s="12">
        <v>10.5</v>
      </c>
      <c r="M543" s="12">
        <v>9</v>
      </c>
      <c r="N543" s="12">
        <v>9</v>
      </c>
      <c r="O543" s="12">
        <v>0</v>
      </c>
    </row>
    <row r="544" spans="1:17" x14ac:dyDescent="0.2">
      <c r="A544" s="12" t="str">
        <f>INDEX('рабочие дни  %ФОТ'!$F$3:$F$67,MATCH('загрузка табеля'!$H544,'рабочие дни  %ФОТ'!$H$3:$H$67,0),1)</f>
        <v>ХХХ YYY-7</v>
      </c>
      <c r="B544" s="21">
        <f t="shared" si="24"/>
        <v>783.57499999999993</v>
      </c>
      <c r="C544" s="22">
        <f t="shared" si="25"/>
        <v>4</v>
      </c>
      <c r="D544" s="23">
        <f t="shared" si="26"/>
        <v>32.5</v>
      </c>
      <c r="E544" s="21">
        <f>SUMIFS(тарифы!G:G,тарифы!B:B,J544)</f>
        <v>24.11</v>
      </c>
      <c r="F544" s="21"/>
      <c r="G544" s="12" t="str">
        <f>IFERROR(INDEX(Таблица1[#All],MATCH('загрузка табеля'!J544,тарифы!B:B,0),4),"")</f>
        <v>кассир торгового зала ((В-7) расчетно-кассовая зона)</v>
      </c>
      <c r="H544" s="12" t="s">
        <v>17195</v>
      </c>
      <c r="I544" s="12" t="s">
        <v>15703</v>
      </c>
      <c r="J544" s="12" t="s">
        <v>11515</v>
      </c>
      <c r="K544" s="12" t="s">
        <v>11514</v>
      </c>
      <c r="L544" s="12">
        <v>6.5</v>
      </c>
      <c r="M544" s="12">
        <v>6.5</v>
      </c>
      <c r="N544" s="12">
        <v>8.5</v>
      </c>
      <c r="O544" s="12">
        <v>11</v>
      </c>
    </row>
    <row r="545" spans="1:17" x14ac:dyDescent="0.2">
      <c r="A545" s="12" t="str">
        <f>INDEX('рабочие дни  %ФОТ'!$F$3:$F$67,MATCH('загрузка табеля'!$H545,'рабочие дни  %ФОТ'!$H$3:$H$67,0),1)</f>
        <v>ХХХ YYY-7</v>
      </c>
      <c r="B545" s="21">
        <f t="shared" si="24"/>
        <v>436.24</v>
      </c>
      <c r="C545" s="22">
        <f t="shared" si="25"/>
        <v>3</v>
      </c>
      <c r="D545" s="23">
        <f t="shared" si="26"/>
        <v>20.5</v>
      </c>
      <c r="E545" s="21">
        <f>SUMIFS(тарифы!G:G,тарифы!B:B,J545)</f>
        <v>21.28</v>
      </c>
      <c r="F545" s="21"/>
      <c r="G545" s="12" t="str">
        <f>IFERROR(INDEX(Таблица1[#All],MATCH('загрузка табеля'!J545,тарифы!B:B,0),4),"")</f>
        <v>продавец продовольственных товаров 3 категории ((В-7) овощной отдел)</v>
      </c>
      <c r="H545" s="12" t="s">
        <v>17195</v>
      </c>
      <c r="I545" s="12" t="s">
        <v>15703</v>
      </c>
      <c r="J545" s="12" t="s">
        <v>11491</v>
      </c>
      <c r="K545" s="12" t="s">
        <v>11490</v>
      </c>
      <c r="L545" s="12">
        <v>6.5</v>
      </c>
      <c r="M545" s="12">
        <v>7</v>
      </c>
      <c r="N545" s="12">
        <v>7</v>
      </c>
      <c r="O545" s="12">
        <v>0</v>
      </c>
    </row>
    <row r="546" spans="1:17" x14ac:dyDescent="0.2">
      <c r="A546" s="12" t="str">
        <f>INDEX('рабочие дни  %ФОТ'!$F$3:$F$67,MATCH('загрузка табеля'!$H546,'рабочие дни  %ФОТ'!$H$3:$H$67,0),1)</f>
        <v>ХХХ YYY-7</v>
      </c>
      <c r="B546" s="21">
        <f t="shared" si="24"/>
        <v>904.125</v>
      </c>
      <c r="C546" s="22">
        <f t="shared" si="25"/>
        <v>5</v>
      </c>
      <c r="D546" s="23">
        <f t="shared" si="26"/>
        <v>37.5</v>
      </c>
      <c r="E546" s="21">
        <f>SUMIFS(тарифы!G:G,тарифы!B:B,J546)</f>
        <v>24.11</v>
      </c>
      <c r="F546" s="21"/>
      <c r="G546" s="12" t="str">
        <f>IFERROR(INDEX(Таблица1[#All],MATCH('загрузка табеля'!J546,тарифы!B:B,0),4),"")</f>
        <v>кассир торгового зала ((В-7) расчетно-кассовая зона)</v>
      </c>
      <c r="H546" s="12" t="s">
        <v>17195</v>
      </c>
      <c r="I546" s="12" t="s">
        <v>15703</v>
      </c>
      <c r="J546" s="12" t="s">
        <v>11511</v>
      </c>
      <c r="K546" s="12" t="s">
        <v>11510</v>
      </c>
      <c r="L546" s="12">
        <v>6</v>
      </c>
      <c r="M546" s="12">
        <v>11</v>
      </c>
      <c r="N546" s="12">
        <v>8</v>
      </c>
      <c r="O546" s="12">
        <v>5.5</v>
      </c>
      <c r="P546" s="12">
        <v>7</v>
      </c>
    </row>
    <row r="547" spans="1:17" x14ac:dyDescent="0.2">
      <c r="A547" s="12" t="str">
        <f>INDEX('рабочие дни  %ФОТ'!$F$3:$F$67,MATCH('загрузка табеля'!$H547,'рабочие дни  %ФОТ'!$H$3:$H$67,0),1)</f>
        <v>ХХХ YYY-7</v>
      </c>
      <c r="B547" s="21">
        <f t="shared" si="24"/>
        <v>819.74</v>
      </c>
      <c r="C547" s="22">
        <f t="shared" si="25"/>
        <v>4</v>
      </c>
      <c r="D547" s="23">
        <f t="shared" si="26"/>
        <v>34</v>
      </c>
      <c r="E547" s="21">
        <f>SUMIFS(тарифы!G:G,тарифы!B:B,J547)</f>
        <v>24.11</v>
      </c>
      <c r="F547" s="21"/>
      <c r="G547" s="12" t="str">
        <f>IFERROR(INDEX(Таблица1[#All],MATCH('загрузка табеля'!J547,тарифы!B:B,0),4),"")</f>
        <v>кассир торгового зала ((В-7) расчетно-кассовая зона)</v>
      </c>
      <c r="H547" s="12" t="s">
        <v>17195</v>
      </c>
      <c r="I547" s="12" t="s">
        <v>15703</v>
      </c>
      <c r="J547" s="12" t="s">
        <v>11513</v>
      </c>
      <c r="K547" s="12" t="s">
        <v>11512</v>
      </c>
      <c r="L547" s="12">
        <v>10</v>
      </c>
      <c r="M547" s="12">
        <v>6.5</v>
      </c>
      <c r="N547" s="12">
        <v>11</v>
      </c>
      <c r="O547" s="12">
        <v>6.5</v>
      </c>
    </row>
    <row r="548" spans="1:17" x14ac:dyDescent="0.2">
      <c r="A548" s="12" t="str">
        <f>INDEX('рабочие дни  %ФОТ'!$F$3:$F$67,MATCH('загрузка табеля'!$H548,'рабочие дни  %ФОТ'!$H$3:$H$67,0),1)</f>
        <v>ХХХ YYY-7</v>
      </c>
      <c r="B548" s="21">
        <f t="shared" si="24"/>
        <v>2218.3333333333335</v>
      </c>
      <c r="C548" s="22">
        <f t="shared" si="25"/>
        <v>5</v>
      </c>
      <c r="D548" s="23">
        <f t="shared" si="26"/>
        <v>46</v>
      </c>
      <c r="E548" s="21">
        <f>SUMIFS(тарифы!G:G,тарифы!B:B,J548)</f>
        <v>9317</v>
      </c>
      <c r="F548" s="21"/>
      <c r="G548" s="12" t="str">
        <f>IFERROR(INDEX(Таблица1[#All],MATCH('загрузка табеля'!J548,тарифы!B:B,0),4),"")</f>
        <v>заместитель управляющего магазином 2 категории ((В-7) сектор зоны скоропорта)</v>
      </c>
      <c r="H548" s="12" t="s">
        <v>17195</v>
      </c>
      <c r="I548" s="12" t="s">
        <v>15704</v>
      </c>
      <c r="J548" s="12" t="s">
        <v>10411</v>
      </c>
      <c r="K548" s="12" t="s">
        <v>10412</v>
      </c>
      <c r="L548" s="12">
        <v>9</v>
      </c>
      <c r="M548" s="12">
        <v>9</v>
      </c>
      <c r="N548" s="12">
        <v>9</v>
      </c>
      <c r="O548" s="12">
        <v>9</v>
      </c>
      <c r="P548" s="12">
        <v>10</v>
      </c>
    </row>
    <row r="549" spans="1:17" x14ac:dyDescent="0.2">
      <c r="A549" s="12" t="str">
        <f>INDEX('рабочие дни  %ФОТ'!$F$3:$F$67,MATCH('загрузка табеля'!$H549,'рабочие дни  %ФОТ'!$H$3:$H$67,0),1)</f>
        <v>ХХХ YYY-7</v>
      </c>
      <c r="B549" s="21">
        <f t="shared" si="24"/>
        <v>2218.3333333333335</v>
      </c>
      <c r="C549" s="22">
        <f t="shared" si="25"/>
        <v>5</v>
      </c>
      <c r="D549" s="23">
        <f t="shared" si="26"/>
        <v>44</v>
      </c>
      <c r="E549" s="21">
        <f>SUMIFS(тарифы!G:G,тарифы!B:B,J549)</f>
        <v>9317</v>
      </c>
      <c r="F549" s="21"/>
      <c r="G549" s="12" t="str">
        <f>IFERROR(INDEX(Таблица1[#All],MATCH('загрузка табеля'!J549,тарифы!B:B,0),4),"")</f>
        <v>заместитель управляющего магазином 2 категории ((В-7)сектор стеллажной зоны)</v>
      </c>
      <c r="H549" s="12" t="s">
        <v>17195</v>
      </c>
      <c r="I549" s="12" t="s">
        <v>15705</v>
      </c>
      <c r="J549" s="12" t="s">
        <v>10418</v>
      </c>
      <c r="K549" s="12" t="s">
        <v>10419</v>
      </c>
      <c r="L549" s="12">
        <v>9</v>
      </c>
      <c r="M549" s="12">
        <v>9</v>
      </c>
      <c r="N549" s="12">
        <v>9</v>
      </c>
      <c r="O549" s="12">
        <v>9</v>
      </c>
      <c r="P549" s="12">
        <v>8</v>
      </c>
    </row>
    <row r="550" spans="1:17" x14ac:dyDescent="0.2">
      <c r="A550" s="12" t="str">
        <f>INDEX('рабочие дни  %ФОТ'!$F$3:$F$67,MATCH('загрузка табеля'!$H550,'рабочие дни  %ФОТ'!$H$3:$H$67,0),1)</f>
        <v>ХХХ YYY-7</v>
      </c>
      <c r="B550" s="21">
        <f t="shared" si="24"/>
        <v>880.755</v>
      </c>
      <c r="C550" s="22">
        <f t="shared" si="25"/>
        <v>4</v>
      </c>
      <c r="D550" s="23">
        <f t="shared" si="26"/>
        <v>35.5</v>
      </c>
      <c r="E550" s="21">
        <f>SUMIFS(тарифы!G:G,тарифы!B:B,J550)</f>
        <v>24.81</v>
      </c>
      <c r="F550" s="21"/>
      <c r="G550" s="12" t="str">
        <f>IFERROR(INDEX(Таблица1[#All],MATCH('загрузка табеля'!J550,тарифы!B:B,0),4),"")</f>
        <v>грузчик 2 категории ((В-7) склад)</v>
      </c>
      <c r="H550" s="12" t="s">
        <v>17195</v>
      </c>
      <c r="I550" s="12" t="s">
        <v>15706</v>
      </c>
      <c r="J550" s="12" t="s">
        <v>10441</v>
      </c>
      <c r="K550" s="12" t="s">
        <v>10442</v>
      </c>
      <c r="L550" s="12">
        <v>9</v>
      </c>
      <c r="M550" s="12">
        <v>9</v>
      </c>
      <c r="N550" s="12">
        <v>9</v>
      </c>
      <c r="O550" s="12">
        <v>8.5</v>
      </c>
    </row>
    <row r="551" spans="1:17" x14ac:dyDescent="0.2">
      <c r="A551" s="12" t="str">
        <f>INDEX('рабочие дни  %ФОТ'!$F$3:$F$67,MATCH('загрузка табеля'!$H551,'рабочие дни  %ФОТ'!$H$3:$H$67,0),1)</f>
        <v>ХХХ YYY-7</v>
      </c>
      <c r="B551" s="21">
        <f t="shared" si="24"/>
        <v>1246.6666666666667</v>
      </c>
      <c r="C551" s="22">
        <f t="shared" si="25"/>
        <v>4</v>
      </c>
      <c r="D551" s="23">
        <f t="shared" si="26"/>
        <v>36</v>
      </c>
      <c r="E551" s="21">
        <f>SUMIFS(тарифы!G:G,тарифы!B:B,J551)</f>
        <v>6545</v>
      </c>
      <c r="F551" s="21"/>
      <c r="G551" s="12" t="str">
        <f>IFERROR(INDEX(Таблица1[#All],MATCH('загрузка табеля'!J551,тарифы!B:B,0),4),"")</f>
        <v>заведующий складом 2 категории ((В-7) склад)</v>
      </c>
      <c r="H551" s="12" t="s">
        <v>17195</v>
      </c>
      <c r="I551" s="12" t="s">
        <v>15706</v>
      </c>
      <c r="J551" s="12" t="s">
        <v>10430</v>
      </c>
      <c r="K551" s="12" t="s">
        <v>10431</v>
      </c>
      <c r="L551" s="12">
        <v>9</v>
      </c>
      <c r="M551" s="12">
        <v>9</v>
      </c>
      <c r="N551" s="12">
        <v>9</v>
      </c>
      <c r="O551" s="12">
        <v>9</v>
      </c>
    </row>
    <row r="552" spans="1:17" x14ac:dyDescent="0.2">
      <c r="A552" s="12" t="str">
        <f>INDEX('рабочие дни  %ФОТ'!$F$3:$F$67,MATCH('загрузка табеля'!$H552,'рабочие дни  %ФОТ'!$H$3:$H$67,0),1)</f>
        <v>ХХХ YYY-7</v>
      </c>
      <c r="B552" s="21">
        <f t="shared" si="24"/>
        <v>707.08499999999992</v>
      </c>
      <c r="C552" s="22">
        <f t="shared" si="25"/>
        <v>3</v>
      </c>
      <c r="D552" s="23">
        <f t="shared" si="26"/>
        <v>28.5</v>
      </c>
      <c r="E552" s="21">
        <f>SUMIFS(тарифы!G:G,тарифы!B:B,J552)</f>
        <v>24.81</v>
      </c>
      <c r="F552" s="21"/>
      <c r="G552" s="12" t="str">
        <f>IFERROR(INDEX(Таблица1[#All],MATCH('загрузка табеля'!J552,тарифы!B:B,0),4),"")</f>
        <v>грузчик 2 категории ((В-7) склад)</v>
      </c>
      <c r="H552" s="12" t="s">
        <v>17195</v>
      </c>
      <c r="I552" s="12" t="s">
        <v>15706</v>
      </c>
      <c r="J552" s="12" t="s">
        <v>10433</v>
      </c>
      <c r="K552" s="12" t="s">
        <v>10434</v>
      </c>
      <c r="L552" s="12">
        <v>10.5</v>
      </c>
      <c r="M552" s="12">
        <v>9</v>
      </c>
      <c r="N552" s="12">
        <v>9</v>
      </c>
      <c r="O552" s="12">
        <v>0</v>
      </c>
    </row>
    <row r="553" spans="1:17" x14ac:dyDescent="0.2">
      <c r="A553" s="12" t="str">
        <f>INDEX('рабочие дни  %ФОТ'!$F$3:$F$67,MATCH('загрузка табеля'!$H553,'рабочие дни  %ФОТ'!$H$3:$H$67,0),1)</f>
        <v>ХХХ YYY-7</v>
      </c>
      <c r="B553" s="21">
        <f t="shared" si="24"/>
        <v>714.85714285714289</v>
      </c>
      <c r="C553" s="22">
        <f t="shared" si="25"/>
        <v>3</v>
      </c>
      <c r="D553" s="23">
        <f t="shared" si="26"/>
        <v>27</v>
      </c>
      <c r="E553" s="21">
        <f>SUMIFS(тарифы!G:G,тарифы!B:B,J553)</f>
        <v>5004</v>
      </c>
      <c r="F553" s="21"/>
      <c r="G553" s="12" t="str">
        <f>IFERROR(INDEX(Таблица1[#All],MATCH('загрузка табеля'!J553,тарифы!B:B,0),4),"")</f>
        <v>старший оператор по вводу данных 1 категории ((В-7) склад)</v>
      </c>
      <c r="H553" s="12" t="s">
        <v>17195</v>
      </c>
      <c r="I553" s="12" t="s">
        <v>15706</v>
      </c>
      <c r="J553" s="12" t="s">
        <v>10436</v>
      </c>
      <c r="K553" s="12" t="s">
        <v>10437</v>
      </c>
      <c r="L553" s="12">
        <v>9</v>
      </c>
      <c r="M553" s="12">
        <v>9.5</v>
      </c>
      <c r="N553" s="12">
        <v>8.5</v>
      </c>
    </row>
    <row r="554" spans="1:17" x14ac:dyDescent="0.2">
      <c r="A554" s="12" t="str">
        <f>INDEX('рабочие дни  %ФОТ'!$F$3:$F$67,MATCH('загрузка табеля'!$H554,'рабочие дни  %ФОТ'!$H$3:$H$67,0),1)</f>
        <v>ХХХ YYY-7</v>
      </c>
      <c r="B554" s="21">
        <f t="shared" si="24"/>
        <v>874.88</v>
      </c>
      <c r="C554" s="22">
        <f t="shared" si="25"/>
        <v>3</v>
      </c>
      <c r="D554" s="23">
        <f t="shared" si="26"/>
        <v>32</v>
      </c>
      <c r="E554" s="21">
        <f>SUMIFS(тарифы!G:G,тарифы!B:B,J554)</f>
        <v>27.34</v>
      </c>
      <c r="F554" s="21"/>
      <c r="G554" s="12" t="str">
        <f>IFERROR(INDEX(Таблица1[#All],MATCH('загрузка табеля'!J554,тарифы!B:B,0),4),"")</f>
        <v>кладовщик по приему товара 2 категории ((В-7) склад)</v>
      </c>
      <c r="H554" s="12" t="s">
        <v>17195</v>
      </c>
      <c r="I554" s="12" t="s">
        <v>15706</v>
      </c>
      <c r="J554" s="12" t="s">
        <v>10444</v>
      </c>
      <c r="K554" s="12" t="s">
        <v>10445</v>
      </c>
      <c r="L554" s="12">
        <v>11.5</v>
      </c>
      <c r="M554" s="12">
        <v>10.5</v>
      </c>
      <c r="N554" s="12">
        <v>10</v>
      </c>
      <c r="O554" s="12">
        <v>0</v>
      </c>
    </row>
    <row r="555" spans="1:17" x14ac:dyDescent="0.2">
      <c r="A555" s="12" t="str">
        <f>INDEX('рабочие дни  %ФОТ'!$F$3:$F$67,MATCH('загрузка табеля'!$H555,'рабочие дни  %ФОТ'!$H$3:$H$67,0),1)</f>
        <v>ХХХ YYY-7</v>
      </c>
      <c r="B555" s="21">
        <f t="shared" si="24"/>
        <v>656.04</v>
      </c>
      <c r="C555" s="22">
        <f t="shared" si="25"/>
        <v>2</v>
      </c>
      <c r="D555" s="23">
        <f t="shared" si="26"/>
        <v>22</v>
      </c>
      <c r="E555" s="21">
        <f>SUMIFS(тарифы!G:G,тарифы!B:B,J555)</f>
        <v>29.82</v>
      </c>
      <c r="F555" s="21"/>
      <c r="G555" s="12" t="str">
        <f>IFERROR(INDEX(Таблица1[#All],MATCH('загрузка табеля'!J555,тарифы!B:B,0),4),"")</f>
        <v>кладовщик по приему товара 1 категории ((В-7) склад)</v>
      </c>
      <c r="H555" s="12" t="s">
        <v>17195</v>
      </c>
      <c r="I555" s="12" t="s">
        <v>15706</v>
      </c>
      <c r="J555" s="12" t="s">
        <v>10446</v>
      </c>
      <c r="K555" s="12" t="s">
        <v>10447</v>
      </c>
      <c r="L555" s="12">
        <v>11</v>
      </c>
      <c r="M555" s="12">
        <v>11</v>
      </c>
    </row>
    <row r="556" spans="1:17" x14ac:dyDescent="0.2">
      <c r="A556" s="12" t="str">
        <f>INDEX('рабочие дни  %ФОТ'!$F$3:$F$67,MATCH('загрузка табеля'!$H556,'рабочие дни  %ФОТ'!$H$3:$H$67,0),1)</f>
        <v>ХХХ YYY-7</v>
      </c>
      <c r="B556" s="21">
        <f t="shared" si="24"/>
        <v>930.375</v>
      </c>
      <c r="C556" s="22">
        <f t="shared" si="25"/>
        <v>4</v>
      </c>
      <c r="D556" s="23">
        <f t="shared" si="26"/>
        <v>37.5</v>
      </c>
      <c r="E556" s="21">
        <f>SUMIFS(тарифы!G:G,тарифы!B:B,J556)</f>
        <v>24.81</v>
      </c>
      <c r="F556" s="21"/>
      <c r="G556" s="12" t="str">
        <f>IFERROR(INDEX(Таблица1[#All],MATCH('загрузка табеля'!J556,тарифы!B:B,0),4),"")</f>
        <v>грузчик 2 категории ((В-7) склад)</v>
      </c>
      <c r="H556" s="12" t="s">
        <v>17195</v>
      </c>
      <c r="I556" s="12" t="s">
        <v>15706</v>
      </c>
      <c r="J556" s="12" t="s">
        <v>10439</v>
      </c>
      <c r="K556" s="12" t="s">
        <v>10440</v>
      </c>
      <c r="L556" s="12">
        <v>9.5</v>
      </c>
      <c r="M556" s="12">
        <v>9.5</v>
      </c>
      <c r="N556" s="12">
        <v>9.5</v>
      </c>
      <c r="O556" s="12">
        <v>9</v>
      </c>
    </row>
    <row r="557" spans="1:17" x14ac:dyDescent="0.2">
      <c r="A557" s="12" t="str">
        <f>INDEX('рабочие дни  %ФОТ'!$F$3:$F$67,MATCH('загрузка табеля'!$H557,'рабочие дни  %ФОТ'!$H$3:$H$67,0),1)</f>
        <v>ХХХ YYY-7</v>
      </c>
      <c r="B557" s="21">
        <f t="shared" si="24"/>
        <v>1339.74</v>
      </c>
      <c r="C557" s="22">
        <f t="shared" si="25"/>
        <v>6</v>
      </c>
      <c r="D557" s="23">
        <f t="shared" si="26"/>
        <v>54</v>
      </c>
      <c r="E557" s="21">
        <f>SUMIFS(тарифы!G:G,тарифы!B:B,J557)</f>
        <v>24.81</v>
      </c>
      <c r="F557" s="21"/>
      <c r="G557" s="12" t="str">
        <f>IFERROR(INDEX(Таблица1[#All],MATCH('загрузка табеля'!J557,тарифы!B:B,0),4),"")</f>
        <v>грузчик 2 категории ((В-7) склад)</v>
      </c>
      <c r="H557" s="12" t="s">
        <v>17195</v>
      </c>
      <c r="I557" s="12" t="s">
        <v>15706</v>
      </c>
      <c r="J557" s="12" t="s">
        <v>10422</v>
      </c>
      <c r="K557" s="12" t="s">
        <v>10423</v>
      </c>
      <c r="L557" s="12">
        <v>9</v>
      </c>
      <c r="M557" s="12">
        <v>9</v>
      </c>
      <c r="N557" s="12">
        <v>9</v>
      </c>
      <c r="O557" s="12">
        <v>9</v>
      </c>
      <c r="P557" s="12">
        <v>9</v>
      </c>
      <c r="Q557" s="12">
        <v>9</v>
      </c>
    </row>
    <row r="558" spans="1:17" x14ac:dyDescent="0.2">
      <c r="A558" s="12" t="str">
        <f>INDEX('рабочие дни  %ФОТ'!$F$3:$F$67,MATCH('загрузка табеля'!$H558,'рабочие дни  %ФОТ'!$H$3:$H$67,0),1)</f>
        <v>ХХХ YYY-7</v>
      </c>
      <c r="B558" s="21">
        <f t="shared" si="24"/>
        <v>694.68</v>
      </c>
      <c r="C558" s="22">
        <f t="shared" si="25"/>
        <v>3</v>
      </c>
      <c r="D558" s="23">
        <f t="shared" si="26"/>
        <v>28</v>
      </c>
      <c r="E558" s="21">
        <f>SUMIFS(тарифы!G:G,тарифы!B:B,J558)</f>
        <v>24.81</v>
      </c>
      <c r="F558" s="21"/>
      <c r="G558" s="12" t="str">
        <f>IFERROR(INDEX(Таблица1[#All],MATCH('загрузка табеля'!J558,тарифы!B:B,0),4),"")</f>
        <v>грузчик 2 категории ((В-7) склад)</v>
      </c>
      <c r="H558" s="12" t="s">
        <v>17195</v>
      </c>
      <c r="I558" s="12" t="s">
        <v>15706</v>
      </c>
      <c r="J558" s="12" t="s">
        <v>11517</v>
      </c>
      <c r="K558" s="12" t="s">
        <v>11516</v>
      </c>
      <c r="L558" s="12">
        <v>9</v>
      </c>
      <c r="M558" s="12">
        <v>10</v>
      </c>
      <c r="N558" s="12">
        <v>9</v>
      </c>
      <c r="O558" s="12">
        <v>0</v>
      </c>
    </row>
    <row r="559" spans="1:17" x14ac:dyDescent="0.2">
      <c r="A559" s="12" t="str">
        <f>INDEX('рабочие дни  %ФОТ'!$F$3:$F$67,MATCH('загрузка табеля'!$H559,'рабочие дни  %ФОТ'!$H$3:$H$67,0),1)</f>
        <v>ХХХ YYY-7</v>
      </c>
      <c r="B559" s="21">
        <f t="shared" si="24"/>
        <v>0</v>
      </c>
      <c r="C559" s="22">
        <f t="shared" si="25"/>
        <v>4</v>
      </c>
      <c r="D559" s="23">
        <f t="shared" si="26"/>
        <v>38</v>
      </c>
      <c r="E559" s="21">
        <f>SUMIFS(тарифы!G:G,тарифы!B:B,J559)</f>
        <v>0</v>
      </c>
      <c r="F559" s="21"/>
      <c r="G559" s="12" t="str">
        <f>IFERROR(INDEX(Таблица1[#All],MATCH('загрузка табеля'!J559,тарифы!B:B,0),4),"")</f>
        <v/>
      </c>
      <c r="H559" s="12" t="s">
        <v>17195</v>
      </c>
      <c r="I559" s="12" t="s">
        <v>15706</v>
      </c>
      <c r="J559" s="12" t="s">
        <v>15707</v>
      </c>
      <c r="K559" s="12" t="s">
        <v>15708</v>
      </c>
      <c r="L559" s="12">
        <v>11</v>
      </c>
      <c r="M559" s="12">
        <v>9</v>
      </c>
      <c r="N559" s="12">
        <v>9</v>
      </c>
      <c r="O559" s="12">
        <v>9</v>
      </c>
      <c r="P559" s="12">
        <v>0</v>
      </c>
    </row>
    <row r="560" spans="1:17" x14ac:dyDescent="0.2">
      <c r="A560" s="12" t="str">
        <f>INDEX('рабочие дни  %ФОТ'!$F$3:$F$67,MATCH('загрузка табеля'!$H560,'рабочие дни  %ФОТ'!$H$3:$H$67,0),1)</f>
        <v>ХХХ YYY-7</v>
      </c>
      <c r="B560" s="21">
        <f t="shared" si="24"/>
        <v>1958.2857142857144</v>
      </c>
      <c r="C560" s="22">
        <f t="shared" si="25"/>
        <v>3</v>
      </c>
      <c r="D560" s="23">
        <f t="shared" si="26"/>
        <v>27.5</v>
      </c>
      <c r="E560" s="21">
        <f>SUMIFS(тарифы!G:G,тарифы!B:B,J560)</f>
        <v>13708</v>
      </c>
      <c r="F560" s="21"/>
      <c r="G560" s="12" t="str">
        <f>IFERROR(INDEX(Таблица1[#All],MATCH('загрузка табеля'!J560,тарифы!B:B,0),4),"")</f>
        <v>управляющий магазином 2 категории ((В-7) управление)</v>
      </c>
      <c r="H560" s="12" t="s">
        <v>17195</v>
      </c>
      <c r="I560" s="12" t="s">
        <v>15709</v>
      </c>
      <c r="J560" s="12" t="s">
        <v>10460</v>
      </c>
      <c r="K560" s="12" t="s">
        <v>10461</v>
      </c>
      <c r="L560" s="12">
        <v>9.5</v>
      </c>
      <c r="M560" s="12">
        <v>9.5</v>
      </c>
      <c r="N560" s="12">
        <v>8.5</v>
      </c>
    </row>
    <row r="561" spans="1:16" x14ac:dyDescent="0.2">
      <c r="A561" s="12" t="str">
        <f>INDEX('рабочие дни  %ФОТ'!$F$3:$F$67,MATCH('загрузка табеля'!$H561,'рабочие дни  %ФОТ'!$H$3:$H$67,0),1)</f>
        <v>ХХХ YYY-7</v>
      </c>
      <c r="B561" s="21">
        <f t="shared" si="24"/>
        <v>1104.7619047619048</v>
      </c>
      <c r="C561" s="22">
        <f t="shared" si="25"/>
        <v>4</v>
      </c>
      <c r="D561" s="23">
        <f t="shared" si="26"/>
        <v>36.5</v>
      </c>
      <c r="E561" s="21">
        <f>SUMIFS(тарифы!G:G,тарифы!B:B,J561)</f>
        <v>5800</v>
      </c>
      <c r="F561" s="21"/>
      <c r="G561" s="12" t="str">
        <f>IFERROR(INDEX(Таблица1[#All],MATCH('загрузка табеля'!J561,тарифы!B:B,0),4),"")</f>
        <v>главный инженер ((В-7) управление)</v>
      </c>
      <c r="H561" s="12" t="s">
        <v>17195</v>
      </c>
      <c r="I561" s="12" t="s">
        <v>15709</v>
      </c>
      <c r="J561" s="12" t="s">
        <v>10449</v>
      </c>
      <c r="K561" s="12" t="s">
        <v>10450</v>
      </c>
      <c r="L561" s="12">
        <v>9</v>
      </c>
      <c r="M561" s="12">
        <v>9</v>
      </c>
      <c r="N561" s="12">
        <v>9.5</v>
      </c>
      <c r="O561" s="12">
        <v>9</v>
      </c>
    </row>
    <row r="562" spans="1:16" x14ac:dyDescent="0.2">
      <c r="A562" s="12" t="str">
        <f>INDEX('рабочие дни  %ФОТ'!$F$3:$F$67,MATCH('загрузка табеля'!$H562,'рабочие дни  %ФОТ'!$H$3:$H$67,0),1)</f>
        <v>ХХХ YYY-7</v>
      </c>
      <c r="B562" s="21">
        <f t="shared" si="24"/>
        <v>1068.5714285714287</v>
      </c>
      <c r="C562" s="22">
        <f t="shared" si="25"/>
        <v>5</v>
      </c>
      <c r="D562" s="23">
        <f t="shared" si="26"/>
        <v>37.5</v>
      </c>
      <c r="E562" s="21">
        <f>SUMIFS(тарифы!G:G,тарифы!B:B,J562)</f>
        <v>4488</v>
      </c>
      <c r="F562" s="21"/>
      <c r="G562" s="12" t="str">
        <f>IFERROR(INDEX(Таблица1[#All],MATCH('загрузка табеля'!J562,тарифы!B:B,0),4),"")</f>
        <v>инспектор по инвентаризации 1 категории ((В-7) управление)</v>
      </c>
      <c r="H562" s="12" t="s">
        <v>17195</v>
      </c>
      <c r="I562" s="12" t="s">
        <v>15709</v>
      </c>
      <c r="J562" s="12" t="s">
        <v>10456</v>
      </c>
      <c r="K562" s="12" t="s">
        <v>10457</v>
      </c>
      <c r="L562" s="12">
        <v>7.5</v>
      </c>
      <c r="M562" s="12">
        <v>7.5</v>
      </c>
      <c r="N562" s="12">
        <v>7.5</v>
      </c>
      <c r="O562" s="12">
        <v>7.5</v>
      </c>
      <c r="P562" s="12">
        <v>7.5</v>
      </c>
    </row>
    <row r="563" spans="1:16" x14ac:dyDescent="0.2">
      <c r="A563" s="12" t="str">
        <f>INDEX('рабочие дни  %ФОТ'!$F$3:$F$67,MATCH('загрузка табеля'!$H563,'рабочие дни  %ФОТ'!$H$3:$H$67,0),1)</f>
        <v>ХХХ YYY-7</v>
      </c>
      <c r="B563" s="21">
        <f t="shared" si="24"/>
        <v>928.57142857142856</v>
      </c>
      <c r="C563" s="22">
        <f t="shared" si="25"/>
        <v>3</v>
      </c>
      <c r="D563" s="23">
        <f t="shared" si="26"/>
        <v>26.5</v>
      </c>
      <c r="E563" s="21">
        <f>SUMIFS(тарифы!G:G,тарифы!B:B,J563)</f>
        <v>6500</v>
      </c>
      <c r="F563" s="21"/>
      <c r="G563" s="12" t="str">
        <f>IFERROR(INDEX(Таблица1[#All],MATCH('загрузка табеля'!J563,тарифы!B:B,0),4),"")</f>
        <v>менеджер по персоналу ((В-7) управление)</v>
      </c>
      <c r="H563" s="12" t="s">
        <v>17195</v>
      </c>
      <c r="I563" s="12" t="s">
        <v>15709</v>
      </c>
      <c r="J563" s="12" t="s">
        <v>10453</v>
      </c>
      <c r="K563" s="12" t="s">
        <v>10454</v>
      </c>
      <c r="L563" s="12">
        <v>9</v>
      </c>
      <c r="M563" s="12">
        <v>9</v>
      </c>
      <c r="N563" s="12">
        <v>8.5</v>
      </c>
    </row>
    <row r="564" spans="1:16" x14ac:dyDescent="0.2">
      <c r="A564" s="12" t="str">
        <f>INDEX('рабочие дни  %ФОТ'!$F$3:$F$67,MATCH('загрузка табеля'!$H564,'рабочие дни  %ФОТ'!$H$3:$H$67,0),1)</f>
        <v>ХХХ YYY-7</v>
      </c>
      <c r="B564" s="21">
        <f t="shared" si="24"/>
        <v>1298</v>
      </c>
      <c r="C564" s="22">
        <f t="shared" si="25"/>
        <v>4</v>
      </c>
      <c r="D564" s="23">
        <f t="shared" si="26"/>
        <v>44</v>
      </c>
      <c r="E564" s="21">
        <f>SUMIFS(тарифы!G:G,тарифы!B:B,J564)</f>
        <v>29.5</v>
      </c>
      <c r="F564" s="21"/>
      <c r="G564" s="12" t="str">
        <f>IFERROR(INDEX(Таблица1[#All],MATCH('загрузка табеля'!J564,тарифы!B:B,0),4),"")</f>
        <v>пекарь 5 разряда ((В-7) цех по выпечке хлебобулочных изделий)</v>
      </c>
      <c r="H564" s="12" t="s">
        <v>17195</v>
      </c>
      <c r="I564" s="12" t="s">
        <v>15710</v>
      </c>
      <c r="J564" s="12" t="s">
        <v>10487</v>
      </c>
      <c r="K564" s="12" t="s">
        <v>10488</v>
      </c>
      <c r="L564" s="12">
        <v>11</v>
      </c>
      <c r="M564" s="12">
        <v>11</v>
      </c>
      <c r="N564" s="12">
        <v>11</v>
      </c>
      <c r="O564" s="12">
        <v>11</v>
      </c>
      <c r="P564" s="12">
        <v>0</v>
      </c>
    </row>
    <row r="565" spans="1:16" x14ac:dyDescent="0.2">
      <c r="A565" s="12" t="str">
        <f>INDEX('рабочие дни  %ФОТ'!$F$3:$F$67,MATCH('загрузка табеля'!$H565,'рабочие дни  %ФОТ'!$H$3:$H$67,0),1)</f>
        <v>ХХХ YYY-7</v>
      </c>
      <c r="B565" s="21">
        <f t="shared" si="24"/>
        <v>973.5</v>
      </c>
      <c r="C565" s="22">
        <f t="shared" si="25"/>
        <v>3</v>
      </c>
      <c r="D565" s="23">
        <f t="shared" si="26"/>
        <v>33</v>
      </c>
      <c r="E565" s="21">
        <f>SUMIFS(тарифы!G:G,тарифы!B:B,J565)</f>
        <v>29.5</v>
      </c>
      <c r="F565" s="21"/>
      <c r="G565" s="12" t="str">
        <f>IFERROR(INDEX(Таблица1[#All],MATCH('загрузка табеля'!J565,тарифы!B:B,0),4),"")</f>
        <v>пекарь 5 разряда ((В-7) цех по выпечке хлебобулочных изделий)</v>
      </c>
      <c r="H565" s="12" t="s">
        <v>17195</v>
      </c>
      <c r="I565" s="12" t="s">
        <v>15710</v>
      </c>
      <c r="J565" s="12" t="s">
        <v>10499</v>
      </c>
      <c r="K565" s="12" t="s">
        <v>10500</v>
      </c>
      <c r="L565" s="12">
        <v>11</v>
      </c>
      <c r="M565" s="12">
        <v>11</v>
      </c>
      <c r="N565" s="12">
        <v>11</v>
      </c>
      <c r="O565" s="12">
        <v>0</v>
      </c>
    </row>
    <row r="566" spans="1:16" x14ac:dyDescent="0.2">
      <c r="A566" s="12" t="str">
        <f>INDEX('рабочие дни  %ФОТ'!$F$3:$F$67,MATCH('загрузка табеля'!$H566,'рабочие дни  %ФОТ'!$H$3:$H$67,0),1)</f>
        <v>ХХХ YYY-7</v>
      </c>
      <c r="B566" s="21">
        <f t="shared" si="24"/>
        <v>649</v>
      </c>
      <c r="C566" s="22">
        <f t="shared" si="25"/>
        <v>2</v>
      </c>
      <c r="D566" s="23">
        <f t="shared" si="26"/>
        <v>22</v>
      </c>
      <c r="E566" s="21">
        <f>SUMIFS(тарифы!G:G,тарифы!B:B,J566)</f>
        <v>29.5</v>
      </c>
      <c r="F566" s="21"/>
      <c r="G566" s="12" t="str">
        <f>IFERROR(INDEX(Таблица1[#All],MATCH('загрузка табеля'!J566,тарифы!B:B,0),4),"")</f>
        <v>пекарь 5 разряда ((В-7) цех по выпечке хлебобулочных изделий)</v>
      </c>
      <c r="H566" s="12" t="s">
        <v>17195</v>
      </c>
      <c r="I566" s="12" t="s">
        <v>15710</v>
      </c>
      <c r="J566" s="12" t="s">
        <v>10479</v>
      </c>
      <c r="K566" s="12" t="s">
        <v>10480</v>
      </c>
      <c r="L566" s="12">
        <v>11</v>
      </c>
      <c r="M566" s="12">
        <v>11</v>
      </c>
    </row>
    <row r="567" spans="1:16" x14ac:dyDescent="0.2">
      <c r="A567" s="12" t="str">
        <f>INDEX('рабочие дни  %ФОТ'!$F$3:$F$67,MATCH('загрузка табеля'!$H567,'рабочие дни  %ФОТ'!$H$3:$H$67,0),1)</f>
        <v>ХХХ YYY-7</v>
      </c>
      <c r="B567" s="21">
        <f t="shared" si="24"/>
        <v>663.75</v>
      </c>
      <c r="C567" s="22">
        <f t="shared" si="25"/>
        <v>2</v>
      </c>
      <c r="D567" s="23">
        <f t="shared" si="26"/>
        <v>22.5</v>
      </c>
      <c r="E567" s="21">
        <f>SUMIFS(тарифы!G:G,тарифы!B:B,J567)</f>
        <v>29.5</v>
      </c>
      <c r="F567" s="21"/>
      <c r="G567" s="12" t="str">
        <f>IFERROR(INDEX(Таблица1[#All],MATCH('загрузка табеля'!J567,тарифы!B:B,0),4),"")</f>
        <v>пекарь 5 разряда ((В-7) цех по выпечке хлебобулочных изделий)</v>
      </c>
      <c r="H567" s="12" t="s">
        <v>17195</v>
      </c>
      <c r="I567" s="12" t="s">
        <v>15710</v>
      </c>
      <c r="J567" s="12" t="s">
        <v>10496</v>
      </c>
      <c r="K567" s="12" t="s">
        <v>10497</v>
      </c>
      <c r="L567" s="12">
        <v>11</v>
      </c>
      <c r="M567" s="12">
        <v>11.5</v>
      </c>
      <c r="N567" s="12">
        <v>0</v>
      </c>
    </row>
    <row r="568" spans="1:16" x14ac:dyDescent="0.2">
      <c r="A568" s="12" t="str">
        <f>INDEX('рабочие дни  %ФОТ'!$F$3:$F$67,MATCH('загрузка табеля'!$H568,'рабочие дни  %ФОТ'!$H$3:$H$67,0),1)</f>
        <v>ХХХ YYY-7</v>
      </c>
      <c r="B568" s="21">
        <f t="shared" si="24"/>
        <v>903.87</v>
      </c>
      <c r="C568" s="22">
        <f t="shared" si="25"/>
        <v>3</v>
      </c>
      <c r="D568" s="23">
        <f t="shared" si="26"/>
        <v>33</v>
      </c>
      <c r="E568" s="21">
        <f>SUMIFS(тарифы!G:G,тарифы!B:B,J568)</f>
        <v>27.39</v>
      </c>
      <c r="F568" s="21"/>
      <c r="G568" s="12" t="str">
        <f>IFERROR(INDEX(Таблица1[#All],MATCH('загрузка табеля'!J568,тарифы!B:B,0),4),"")</f>
        <v>пекарь 4 разряда ((В-7) цех по выпечке хлебобулочных изделий)</v>
      </c>
      <c r="H568" s="12" t="s">
        <v>17195</v>
      </c>
      <c r="I568" s="12" t="s">
        <v>15710</v>
      </c>
      <c r="J568" s="12" t="s">
        <v>10494</v>
      </c>
      <c r="K568" s="12" t="s">
        <v>10495</v>
      </c>
      <c r="L568" s="12">
        <v>11</v>
      </c>
      <c r="M568" s="12">
        <v>11</v>
      </c>
      <c r="N568" s="12">
        <v>11</v>
      </c>
      <c r="O568" s="12">
        <v>0</v>
      </c>
    </row>
    <row r="569" spans="1:16" x14ac:dyDescent="0.2">
      <c r="A569" s="12" t="str">
        <f>INDEX('рабочие дни  %ФОТ'!$F$3:$F$67,MATCH('загрузка табеля'!$H569,'рабочие дни  %ФОТ'!$H$3:$H$67,0),1)</f>
        <v>ХХХ YYY-7</v>
      </c>
      <c r="B569" s="21">
        <f t="shared" si="24"/>
        <v>903.87</v>
      </c>
      <c r="C569" s="22">
        <f t="shared" si="25"/>
        <v>3</v>
      </c>
      <c r="D569" s="23">
        <f t="shared" si="26"/>
        <v>33</v>
      </c>
      <c r="E569" s="21">
        <f>SUMIFS(тарифы!G:G,тарифы!B:B,J569)</f>
        <v>27.39</v>
      </c>
      <c r="F569" s="21"/>
      <c r="G569" s="12" t="str">
        <f>IFERROR(INDEX(Таблица1[#All],MATCH('загрузка табеля'!J569,тарифы!B:B,0),4),"")</f>
        <v>пекарь 4 разряда ((В-7) цех по выпечке хлебобулочных изделий)</v>
      </c>
      <c r="H569" s="12" t="s">
        <v>17195</v>
      </c>
      <c r="I569" s="12" t="s">
        <v>15710</v>
      </c>
      <c r="J569" s="12" t="s">
        <v>10489</v>
      </c>
      <c r="K569" s="12" t="s">
        <v>10490</v>
      </c>
      <c r="L569" s="12">
        <v>11</v>
      </c>
      <c r="M569" s="12">
        <v>11</v>
      </c>
      <c r="N569" s="12">
        <v>11</v>
      </c>
    </row>
    <row r="570" spans="1:16" x14ac:dyDescent="0.2">
      <c r="A570" s="12" t="str">
        <f>INDEX('рабочие дни  %ФОТ'!$F$3:$F$67,MATCH('загрузка табеля'!$H570,'рабочие дни  %ФОТ'!$H$3:$H$67,0),1)</f>
        <v>ХХХ YYY-7</v>
      </c>
      <c r="B570" s="21">
        <f t="shared" si="24"/>
        <v>1178.1950000000002</v>
      </c>
      <c r="C570" s="22">
        <f t="shared" si="25"/>
        <v>3</v>
      </c>
      <c r="D570" s="23">
        <f t="shared" si="26"/>
        <v>33.5</v>
      </c>
      <c r="E570" s="21">
        <f>SUMIFS(тарифы!G:G,тарифы!B:B,J570)</f>
        <v>35.17</v>
      </c>
      <c r="F570" s="21"/>
      <c r="G570" s="12" t="str">
        <f>IFERROR(INDEX(Таблица1[#All],MATCH('загрузка табеля'!J570,тарифы!B:B,0),4),"")</f>
        <v>бригадир производственной бригады ((В-7) цех по выпечке хлебобулочных изделий)</v>
      </c>
      <c r="H570" s="12" t="s">
        <v>17195</v>
      </c>
      <c r="I570" s="12" t="s">
        <v>15710</v>
      </c>
      <c r="J570" s="12" t="s">
        <v>10491</v>
      </c>
      <c r="K570" s="12" t="s">
        <v>10492</v>
      </c>
      <c r="L570" s="12">
        <v>11</v>
      </c>
      <c r="M570" s="12">
        <v>11</v>
      </c>
      <c r="N570" s="12">
        <v>11.5</v>
      </c>
    </row>
    <row r="571" spans="1:16" x14ac:dyDescent="0.2">
      <c r="A571" s="12" t="str">
        <f>INDEX('рабочие дни  %ФОТ'!$F$3:$F$67,MATCH('загрузка табеля'!$H571,'рабочие дни  %ФОТ'!$H$3:$H$67,0),1)</f>
        <v>ХХХ YYY-7</v>
      </c>
      <c r="B571" s="21">
        <f t="shared" si="24"/>
        <v>1071.4285714285716</v>
      </c>
      <c r="C571" s="22">
        <f t="shared" si="25"/>
        <v>3</v>
      </c>
      <c r="D571" s="23">
        <f t="shared" si="26"/>
        <v>15</v>
      </c>
      <c r="E571" s="21">
        <f>SUMIFS(тарифы!G:G,тарифы!B:B,J571)</f>
        <v>7500</v>
      </c>
      <c r="F571" s="21"/>
      <c r="G571" s="12" t="str">
        <f>IFERROR(INDEX(Таблица1[#All],MATCH('загрузка табеля'!J571,тарифы!B:B,0),4),"")</f>
        <v>заместитель управляющего магазином по производству 5 категории ((В-7) кулинарный цех)</v>
      </c>
      <c r="H571" s="12" t="s">
        <v>17195</v>
      </c>
      <c r="I571" s="12" t="s">
        <v>15710</v>
      </c>
      <c r="J571" s="12" t="s">
        <v>10238</v>
      </c>
      <c r="K571" s="12" t="s">
        <v>10239</v>
      </c>
      <c r="L571" s="12">
        <v>5</v>
      </c>
      <c r="M571" s="12">
        <v>5</v>
      </c>
      <c r="N571" s="12">
        <v>5</v>
      </c>
    </row>
    <row r="572" spans="1:16" x14ac:dyDescent="0.2">
      <c r="A572" s="12" t="str">
        <f>INDEX('рабочие дни  %ФОТ'!$F$3:$F$67,MATCH('загрузка табеля'!$H572,'рабочие дни  %ФОТ'!$H$3:$H$67,0),1)</f>
        <v>ХХХ YYY-7</v>
      </c>
      <c r="B572" s="21">
        <f t="shared" si="24"/>
        <v>773.74</v>
      </c>
      <c r="C572" s="22">
        <f t="shared" si="25"/>
        <v>2</v>
      </c>
      <c r="D572" s="23">
        <f t="shared" si="26"/>
        <v>22</v>
      </c>
      <c r="E572" s="21">
        <f>SUMIFS(тарифы!G:G,тарифы!B:B,J572)</f>
        <v>35.17</v>
      </c>
      <c r="F572" s="21"/>
      <c r="G572" s="12" t="str">
        <f>IFERROR(INDEX(Таблица1[#All],MATCH('загрузка табеля'!J572,тарифы!B:B,0),4),"")</f>
        <v>бригадир производственной бригады ((В-7) цех по выпечке хлебобулочных изделий)</v>
      </c>
      <c r="H572" s="12" t="s">
        <v>17195</v>
      </c>
      <c r="I572" s="12" t="s">
        <v>15710</v>
      </c>
      <c r="J572" s="12" t="s">
        <v>10505</v>
      </c>
      <c r="K572" s="12" t="s">
        <v>10506</v>
      </c>
      <c r="L572" s="12">
        <v>11</v>
      </c>
      <c r="M572" s="12">
        <v>11</v>
      </c>
      <c r="N572" s="12">
        <v>0</v>
      </c>
    </row>
    <row r="573" spans="1:16" x14ac:dyDescent="0.2">
      <c r="A573" s="12" t="str">
        <f>INDEX('рабочие дни  %ФОТ'!$F$3:$F$67,MATCH('загрузка табеля'!$H573,'рабочие дни  %ФОТ'!$H$3:$H$67,0),1)</f>
        <v>ХХХ YYY-7</v>
      </c>
      <c r="B573" s="21">
        <f t="shared" si="24"/>
        <v>988.25</v>
      </c>
      <c r="C573" s="22">
        <f t="shared" si="25"/>
        <v>3</v>
      </c>
      <c r="D573" s="23">
        <f t="shared" si="26"/>
        <v>33.5</v>
      </c>
      <c r="E573" s="21">
        <f>SUMIFS(тарифы!G:G,тарифы!B:B,J573)</f>
        <v>29.5</v>
      </c>
      <c r="F573" s="21"/>
      <c r="G573" s="12" t="str">
        <f>IFERROR(INDEX(Таблица1[#All],MATCH('загрузка табеля'!J573,тарифы!B:B,0),4),"")</f>
        <v>пекарь 5 разряда ((В-7) цех по выпечке хлебобулочных изделий)</v>
      </c>
      <c r="H573" s="12" t="s">
        <v>17195</v>
      </c>
      <c r="I573" s="12" t="s">
        <v>15710</v>
      </c>
      <c r="J573" s="12" t="s">
        <v>10472</v>
      </c>
      <c r="K573" s="12" t="s">
        <v>10473</v>
      </c>
      <c r="L573" s="12">
        <v>11</v>
      </c>
      <c r="M573" s="12">
        <v>11</v>
      </c>
      <c r="N573" s="12">
        <v>11.5</v>
      </c>
    </row>
    <row r="574" spans="1:16" x14ac:dyDescent="0.2">
      <c r="A574" s="12" t="str">
        <f>INDEX('рабочие дни  %ФОТ'!$F$3:$F$67,MATCH('загрузка табеля'!$H574,'рабочие дни  %ФОТ'!$H$3:$H$67,0),1)</f>
        <v>ХХХ YYY-7</v>
      </c>
      <c r="B574" s="21">
        <f t="shared" si="24"/>
        <v>1017.27</v>
      </c>
      <c r="C574" s="22">
        <f t="shared" si="25"/>
        <v>4</v>
      </c>
      <c r="D574" s="23">
        <f t="shared" si="26"/>
        <v>44.5</v>
      </c>
      <c r="E574" s="21">
        <f>SUMIFS(тарифы!G:G,тарифы!B:B,J574)</f>
        <v>22.86</v>
      </c>
      <c r="F574" s="21"/>
      <c r="G574" s="12" t="str">
        <f>IFERROR(INDEX(Таблица1[#All],MATCH('загрузка табеля'!J574,тарифы!B:B,0),4),"")</f>
        <v>продавец продовольственных товаров 2 категории ((В-7) цех по выпечке хлебобулочных изделий)</v>
      </c>
      <c r="H574" s="12" t="s">
        <v>17195</v>
      </c>
      <c r="I574" s="12" t="s">
        <v>15710</v>
      </c>
      <c r="J574" s="12" t="s">
        <v>10484</v>
      </c>
      <c r="K574" s="12" t="s">
        <v>10485</v>
      </c>
      <c r="L574" s="12">
        <v>11.5</v>
      </c>
      <c r="M574" s="12">
        <v>9.5</v>
      </c>
      <c r="N574" s="12">
        <v>11.5</v>
      </c>
      <c r="O574" s="12">
        <v>12</v>
      </c>
    </row>
    <row r="575" spans="1:16" x14ac:dyDescent="0.2">
      <c r="A575" s="12" t="str">
        <f>INDEX('рабочие дни  %ФОТ'!$F$3:$F$67,MATCH('загрузка табеля'!$H575,'рабочие дни  %ФОТ'!$H$3:$H$67,0),1)</f>
        <v>ХХХ YYY-7</v>
      </c>
      <c r="B575" s="21">
        <f t="shared" si="24"/>
        <v>903.87</v>
      </c>
      <c r="C575" s="22">
        <f t="shared" si="25"/>
        <v>3</v>
      </c>
      <c r="D575" s="23">
        <f t="shared" si="26"/>
        <v>33</v>
      </c>
      <c r="E575" s="21">
        <f>SUMIFS(тарифы!G:G,тарифы!B:B,J575)</f>
        <v>27.39</v>
      </c>
      <c r="F575" s="21"/>
      <c r="G575" s="12" t="str">
        <f>IFERROR(INDEX(Таблица1[#All],MATCH('загрузка табеля'!J575,тарифы!B:B,0),4),"")</f>
        <v>пекарь 4 разряда ((В-7) цех по выпечке хлебобулочных изделий)</v>
      </c>
      <c r="H575" s="12" t="s">
        <v>17195</v>
      </c>
      <c r="I575" s="12" t="s">
        <v>15710</v>
      </c>
      <c r="J575" s="12" t="s">
        <v>10475</v>
      </c>
      <c r="K575" s="12" t="s">
        <v>10476</v>
      </c>
      <c r="L575" s="12">
        <v>11</v>
      </c>
      <c r="M575" s="12">
        <v>11</v>
      </c>
      <c r="N575" s="12">
        <v>11</v>
      </c>
      <c r="O575" s="12">
        <v>0</v>
      </c>
    </row>
    <row r="576" spans="1:16" x14ac:dyDescent="0.2">
      <c r="A576" s="12" t="str">
        <f>INDEX('рабочие дни  %ФОТ'!$F$3:$F$67,MATCH('загрузка табеля'!$H576,'рабочие дни  %ФОТ'!$H$3:$H$67,0),1)</f>
        <v>ХХХ YYY-7</v>
      </c>
      <c r="B576" s="21">
        <f t="shared" si="24"/>
        <v>973.5</v>
      </c>
      <c r="C576" s="22">
        <f t="shared" si="25"/>
        <v>3</v>
      </c>
      <c r="D576" s="23">
        <f t="shared" si="26"/>
        <v>33</v>
      </c>
      <c r="E576" s="21">
        <f>SUMIFS(тарифы!G:G,тарифы!B:B,J576)</f>
        <v>29.5</v>
      </c>
      <c r="F576" s="21"/>
      <c r="G576" s="12" t="str">
        <f>IFERROR(INDEX(Таблица1[#All],MATCH('загрузка табеля'!J576,тарифы!B:B,0),4),"")</f>
        <v>пекарь 5 разряда ((В-7) цех по выпечке хлебобулочных изделий)</v>
      </c>
      <c r="H576" s="12" t="s">
        <v>17195</v>
      </c>
      <c r="I576" s="12" t="s">
        <v>15710</v>
      </c>
      <c r="J576" s="12" t="s">
        <v>10503</v>
      </c>
      <c r="K576" s="12" t="s">
        <v>10504</v>
      </c>
      <c r="L576" s="12">
        <v>11</v>
      </c>
      <c r="M576" s="12">
        <v>11</v>
      </c>
      <c r="N576" s="12">
        <v>11</v>
      </c>
    </row>
    <row r="577" spans="1:16" x14ac:dyDescent="0.2">
      <c r="A577" s="12" t="str">
        <f>INDEX('рабочие дни  %ФОТ'!$F$3:$F$67,MATCH('загрузка табеля'!$H577,'рабочие дни  %ФОТ'!$H$3:$H$67,0),1)</f>
        <v>ХХХ YYY-7</v>
      </c>
      <c r="B577" s="21">
        <f t="shared" si="24"/>
        <v>1205.1600000000001</v>
      </c>
      <c r="C577" s="22">
        <f t="shared" si="25"/>
        <v>4</v>
      </c>
      <c r="D577" s="23">
        <f t="shared" si="26"/>
        <v>44</v>
      </c>
      <c r="E577" s="21">
        <f>SUMIFS(тарифы!G:G,тарифы!B:B,J577)</f>
        <v>27.39</v>
      </c>
      <c r="F577" s="21"/>
      <c r="G577" s="12" t="str">
        <f>IFERROR(INDEX(Таблица1[#All],MATCH('загрузка табеля'!J577,тарифы!B:B,0),4),"")</f>
        <v>пекарь 4 разряда ((В-7) цех по выпечке хлебобулочных изделий)</v>
      </c>
      <c r="H577" s="12" t="s">
        <v>17195</v>
      </c>
      <c r="I577" s="12" t="s">
        <v>15710</v>
      </c>
      <c r="J577" s="12" t="s">
        <v>11503</v>
      </c>
      <c r="K577" s="12" t="s">
        <v>11502</v>
      </c>
      <c r="L577" s="12">
        <v>10.5</v>
      </c>
      <c r="M577" s="12">
        <v>11</v>
      </c>
      <c r="N577" s="12">
        <v>11</v>
      </c>
      <c r="O577" s="12">
        <v>11.5</v>
      </c>
    </row>
    <row r="578" spans="1:16" x14ac:dyDescent="0.2">
      <c r="A578" s="12" t="str">
        <f>INDEX('рабочие дни  %ФОТ'!$F$3:$F$67,MATCH('загрузка табеля'!$H578,'рабочие дни  %ФОТ'!$H$3:$H$67,0),1)</f>
        <v>ХХХ YYY-7</v>
      </c>
      <c r="B578" s="21">
        <f t="shared" si="24"/>
        <v>0</v>
      </c>
      <c r="C578" s="22">
        <f t="shared" si="25"/>
        <v>3</v>
      </c>
      <c r="D578" s="23">
        <f t="shared" si="26"/>
        <v>23.5</v>
      </c>
      <c r="E578" s="21">
        <f>SUMIFS(тарифы!G:G,тарифы!B:B,J578)</f>
        <v>0</v>
      </c>
      <c r="F578" s="21"/>
      <c r="G578" s="12" t="str">
        <f>IFERROR(INDEX(Таблица1[#All],MATCH('загрузка табеля'!J578,тарифы!B:B,0),4),"")</f>
        <v/>
      </c>
      <c r="H578" s="12" t="s">
        <v>17195</v>
      </c>
      <c r="I578" s="12" t="s">
        <v>15710</v>
      </c>
      <c r="J578" s="12" t="s">
        <v>15711</v>
      </c>
      <c r="K578" s="12" t="s">
        <v>15712</v>
      </c>
      <c r="L578" s="12">
        <v>7.5</v>
      </c>
      <c r="M578" s="12">
        <v>8</v>
      </c>
      <c r="N578" s="12">
        <v>8</v>
      </c>
    </row>
    <row r="579" spans="1:16" x14ac:dyDescent="0.2">
      <c r="A579" s="12" t="str">
        <f>INDEX('рабочие дни  %ФОТ'!$F$3:$F$67,MATCH('загрузка табеля'!$H579,'рабочие дни  %ФОТ'!$H$3:$H$67,0),1)</f>
        <v>ХХХ YYY-7</v>
      </c>
      <c r="B579" s="21">
        <f t="shared" si="24"/>
        <v>1236.24</v>
      </c>
      <c r="C579" s="22">
        <f t="shared" si="25"/>
        <v>3</v>
      </c>
      <c r="D579" s="23">
        <f t="shared" si="26"/>
        <v>34</v>
      </c>
      <c r="E579" s="21">
        <f>SUMIFS(тарифы!G:G,тарифы!B:B,J579)</f>
        <v>36.36</v>
      </c>
      <c r="F579" s="21"/>
      <c r="G579" s="12" t="str">
        <f>IFERROR(INDEX(Таблица1[#All],MATCH('загрузка табеля'!J579,тарифы!B:B,0),4),"")</f>
        <v>обвальщик мяса мастер-класс 2 категории ((В-7) цех по переработке мяса)</v>
      </c>
      <c r="H579" s="12" t="s">
        <v>17195</v>
      </c>
      <c r="I579" s="12" t="s">
        <v>15713</v>
      </c>
      <c r="J579" s="12" t="s">
        <v>10517</v>
      </c>
      <c r="K579" s="12" t="s">
        <v>10518</v>
      </c>
      <c r="L579" s="12">
        <v>12</v>
      </c>
      <c r="M579" s="12">
        <v>11</v>
      </c>
      <c r="N579" s="12">
        <v>11</v>
      </c>
      <c r="O579" s="12">
        <v>0</v>
      </c>
    </row>
    <row r="580" spans="1:16" x14ac:dyDescent="0.2">
      <c r="A580" s="12" t="str">
        <f>INDEX('рабочие дни  %ФОТ'!$F$3:$F$67,MATCH('загрузка табеля'!$H580,'рабочие дни  %ФОТ'!$H$3:$H$67,0),1)</f>
        <v>ХХХ YYY-7</v>
      </c>
      <c r="B580" s="21">
        <f t="shared" si="24"/>
        <v>828.75</v>
      </c>
      <c r="C580" s="22">
        <f t="shared" si="25"/>
        <v>3</v>
      </c>
      <c r="D580" s="23">
        <f t="shared" si="26"/>
        <v>32.5</v>
      </c>
      <c r="E580" s="21">
        <f>SUMIFS(тарифы!G:G,тарифы!B:B,J580)</f>
        <v>25.5</v>
      </c>
      <c r="F580" s="21"/>
      <c r="G580" s="12" t="str">
        <f>IFERROR(INDEX(Таблица1[#All],MATCH('загрузка табеля'!J580,тарифы!B:B,0),4),"")</f>
        <v>повар 4 разряда ((В-7) цех по переработке мяса)</v>
      </c>
      <c r="H580" s="12" t="s">
        <v>17195</v>
      </c>
      <c r="I580" s="12" t="s">
        <v>15713</v>
      </c>
      <c r="J580" s="12" t="s">
        <v>10508</v>
      </c>
      <c r="K580" s="12" t="s">
        <v>10509</v>
      </c>
      <c r="L580" s="12">
        <v>11</v>
      </c>
      <c r="M580" s="12">
        <v>11</v>
      </c>
      <c r="N580" s="12">
        <v>10.5</v>
      </c>
    </row>
    <row r="581" spans="1:16" x14ac:dyDescent="0.2">
      <c r="A581" s="12" t="str">
        <f>INDEX('рабочие дни  %ФОТ'!$F$3:$F$67,MATCH('загрузка табеля'!$H581,'рабочие дни  %ФОТ'!$H$3:$H$67,0),1)</f>
        <v>ХХХ YYY-7</v>
      </c>
      <c r="B581" s="21">
        <f t="shared" si="24"/>
        <v>816</v>
      </c>
      <c r="C581" s="22">
        <f t="shared" si="25"/>
        <v>3</v>
      </c>
      <c r="D581" s="23">
        <f t="shared" si="26"/>
        <v>32</v>
      </c>
      <c r="E581" s="21">
        <f>SUMIFS(тарифы!G:G,тарифы!B:B,J581)</f>
        <v>25.5</v>
      </c>
      <c r="F581" s="21"/>
      <c r="G581" s="12" t="str">
        <f>IFERROR(INDEX(Таблица1[#All],MATCH('загрузка табеля'!J581,тарифы!B:B,0),4),"")</f>
        <v>повар 4 разряда ((В-7) цех по переработке мяса)</v>
      </c>
      <c r="H581" s="12" t="s">
        <v>17195</v>
      </c>
      <c r="I581" s="12" t="s">
        <v>15713</v>
      </c>
      <c r="J581" s="12" t="s">
        <v>10511</v>
      </c>
      <c r="K581" s="12" t="s">
        <v>10512</v>
      </c>
      <c r="L581" s="12">
        <v>11</v>
      </c>
      <c r="M581" s="12">
        <v>10.5</v>
      </c>
      <c r="N581" s="12">
        <v>10.5</v>
      </c>
      <c r="O581" s="12">
        <v>0</v>
      </c>
    </row>
    <row r="582" spans="1:16" x14ac:dyDescent="0.2">
      <c r="A582" s="12" t="str">
        <f>INDEX('рабочие дни  %ФОТ'!$F$3:$F$67,MATCH('загрузка табеля'!$H582,'рабочие дни  %ФОТ'!$H$3:$H$67,0),1)</f>
        <v>ХХХ YYY-7</v>
      </c>
      <c r="B582" s="21">
        <f t="shared" ref="B582:B645" si="27">IF(AND(F582&lt;50,F582&gt;0),F582*D582,IF(F582&gt;50,F582/$C$1*C582,IF(AND(E582&lt;50,E582&gt;0),E582*D582,E582/$C$1*C582)))</f>
        <v>1145.3399999999999</v>
      </c>
      <c r="C582" s="22">
        <f t="shared" si="25"/>
        <v>3</v>
      </c>
      <c r="D582" s="23">
        <f t="shared" si="26"/>
        <v>31.5</v>
      </c>
      <c r="E582" s="21">
        <f>SUMIFS(тарифы!G:G,тарифы!B:B,J582)</f>
        <v>36.36</v>
      </c>
      <c r="F582" s="21"/>
      <c r="G582" s="12" t="str">
        <f>IFERROR(INDEX(Таблица1[#All],MATCH('загрузка табеля'!J582,тарифы!B:B,0),4),"")</f>
        <v>обвальщик мяса мастер-класс 2 категории ((В-7) цех по переработке мяса)</v>
      </c>
      <c r="H582" s="12" t="s">
        <v>17195</v>
      </c>
      <c r="I582" s="12" t="s">
        <v>15713</v>
      </c>
      <c r="J582" s="12" t="s">
        <v>10529</v>
      </c>
      <c r="K582" s="12" t="s">
        <v>10530</v>
      </c>
      <c r="L582" s="12">
        <v>10.5</v>
      </c>
      <c r="M582" s="12">
        <v>10.5</v>
      </c>
      <c r="N582" s="12">
        <v>10.5</v>
      </c>
    </row>
    <row r="583" spans="1:16" x14ac:dyDescent="0.2">
      <c r="A583" s="12" t="str">
        <f>INDEX('рабочие дни  %ФОТ'!$F$3:$F$67,MATCH('загрузка табеля'!$H583,'рабочие дни  %ФОТ'!$H$3:$H$67,0),1)</f>
        <v>ХХХ YYY-7</v>
      </c>
      <c r="B583" s="21">
        <f t="shared" si="27"/>
        <v>714.28571428571433</v>
      </c>
      <c r="C583" s="22">
        <f t="shared" ref="C583:C646" si="28">COUNTIF(L583:AP583,"&gt;0")</f>
        <v>2</v>
      </c>
      <c r="D583" s="23">
        <f t="shared" ref="D583:D646" si="29">IF(SUM(L583:AP583)&gt;0,SUM(L583:AP583),"")</f>
        <v>10</v>
      </c>
      <c r="E583" s="21">
        <f>SUMIFS(тарифы!G:G,тарифы!B:B,J583)</f>
        <v>7500</v>
      </c>
      <c r="F583" s="21"/>
      <c r="G583" s="12" t="str">
        <f>IFERROR(INDEX(Таблица1[#All],MATCH('загрузка табеля'!J583,тарифы!B:B,0),4),"")</f>
        <v>заместитель управляющего магазином по производству 5 категории ((В-7) цех по переработке мяса)</v>
      </c>
      <c r="H583" s="12" t="s">
        <v>17195</v>
      </c>
      <c r="I583" s="12" t="s">
        <v>15713</v>
      </c>
      <c r="J583" s="12" t="s">
        <v>10224</v>
      </c>
      <c r="K583" s="12" t="s">
        <v>10225</v>
      </c>
      <c r="L583" s="12">
        <v>5</v>
      </c>
      <c r="M583" s="12">
        <v>5</v>
      </c>
      <c r="N583" s="12">
        <v>0</v>
      </c>
    </row>
    <row r="584" spans="1:16" x14ac:dyDescent="0.2">
      <c r="A584" s="12" t="str">
        <f>INDEX('рабочие дни  %ФОТ'!$F$3:$F$67,MATCH('загрузка табеля'!$H584,'рабочие дни  %ФОТ'!$H$3:$H$67,0),1)</f>
        <v>ХХХ YYY-7</v>
      </c>
      <c r="B584" s="21">
        <f t="shared" si="27"/>
        <v>936.4</v>
      </c>
      <c r="C584" s="22">
        <f t="shared" si="28"/>
        <v>3</v>
      </c>
      <c r="D584" s="23">
        <f t="shared" si="29"/>
        <v>40</v>
      </c>
      <c r="E584" s="21">
        <f>SUMIFS(тарифы!G:G,тарифы!B:B,J584)</f>
        <v>23.41</v>
      </c>
      <c r="F584" s="21"/>
      <c r="G584" s="12" t="str">
        <f>IFERROR(INDEX(Таблица1[#All],MATCH('загрузка табеля'!J584,тарифы!B:B,0),4),"")</f>
        <v>продавец продовольственных товаров 2 категории ((В-7) цех по переработке мяса)</v>
      </c>
      <c r="H584" s="12" t="s">
        <v>17195</v>
      </c>
      <c r="I584" s="12" t="s">
        <v>15713</v>
      </c>
      <c r="J584" s="12" t="s">
        <v>10531</v>
      </c>
      <c r="K584" s="12" t="s">
        <v>10532</v>
      </c>
      <c r="L584" s="12">
        <v>15</v>
      </c>
      <c r="M584" s="12">
        <v>15</v>
      </c>
      <c r="N584" s="12">
        <v>10</v>
      </c>
    </row>
    <row r="585" spans="1:16" x14ac:dyDescent="0.2">
      <c r="A585" s="12" t="str">
        <f>INDEX('рабочие дни  %ФОТ'!$F$3:$F$67,MATCH('загрузка табеля'!$H585,'рабочие дни  %ФОТ'!$H$3:$H$67,0),1)</f>
        <v>ХХХ YYY-7</v>
      </c>
      <c r="B585" s="21">
        <f t="shared" si="27"/>
        <v>851.2</v>
      </c>
      <c r="C585" s="22">
        <f t="shared" si="28"/>
        <v>4</v>
      </c>
      <c r="D585" s="23">
        <f t="shared" si="29"/>
        <v>40</v>
      </c>
      <c r="E585" s="21">
        <f>SUMIFS(тарифы!G:G,тарифы!B:B,J585)</f>
        <v>21.28</v>
      </c>
      <c r="F585" s="21"/>
      <c r="G585" s="12" t="str">
        <f>IFERROR(INDEX(Таблица1[#All],MATCH('загрузка табеля'!J585,тарифы!B:B,0),4),"")</f>
        <v>продавец продовольственных товаров 3 категории ((В-7) цех по переработке мяса)</v>
      </c>
      <c r="H585" s="12" t="s">
        <v>17195</v>
      </c>
      <c r="I585" s="12" t="s">
        <v>15713</v>
      </c>
      <c r="J585" s="12" t="s">
        <v>10527</v>
      </c>
      <c r="K585" s="12" t="s">
        <v>10528</v>
      </c>
      <c r="L585" s="12">
        <v>10</v>
      </c>
      <c r="M585" s="12">
        <v>10</v>
      </c>
      <c r="N585" s="12">
        <v>10</v>
      </c>
      <c r="O585" s="12">
        <v>10</v>
      </c>
    </row>
    <row r="586" spans="1:16" x14ac:dyDescent="0.2">
      <c r="A586" s="12" t="str">
        <f>INDEX('рабочие дни  %ФОТ'!$F$3:$F$67,MATCH('загрузка табеля'!$H586,'рабочие дни  %ФОТ'!$H$3:$H$67,0),1)</f>
        <v>ХХХ YYY-7</v>
      </c>
      <c r="B586" s="21">
        <f t="shared" si="27"/>
        <v>1030.04</v>
      </c>
      <c r="C586" s="22">
        <f t="shared" si="28"/>
        <v>3</v>
      </c>
      <c r="D586" s="23">
        <f t="shared" si="29"/>
        <v>44</v>
      </c>
      <c r="E586" s="21">
        <f>SUMIFS(тарифы!G:G,тарифы!B:B,J586)</f>
        <v>23.41</v>
      </c>
      <c r="F586" s="21"/>
      <c r="G586" s="12" t="str">
        <f>IFERROR(INDEX(Таблица1[#All],MATCH('загрузка табеля'!J586,тарифы!B:B,0),4),"")</f>
        <v>продавец продовольственных товаров 2 категории ((В-7) цех по переработке мяса)</v>
      </c>
      <c r="H586" s="12" t="s">
        <v>17195</v>
      </c>
      <c r="I586" s="12" t="s">
        <v>15713</v>
      </c>
      <c r="J586" s="12" t="s">
        <v>11493</v>
      </c>
      <c r="K586" s="12" t="s">
        <v>11492</v>
      </c>
      <c r="L586" s="12">
        <v>15</v>
      </c>
      <c r="M586" s="12">
        <v>14.5</v>
      </c>
      <c r="N586" s="12">
        <v>14.5</v>
      </c>
      <c r="O586" s="12">
        <v>0</v>
      </c>
    </row>
    <row r="587" spans="1:16" x14ac:dyDescent="0.2">
      <c r="A587" s="12" t="str">
        <f>INDEX('рабочие дни  %ФОТ'!$F$3:$F$67,MATCH('загрузка табеля'!$H587,'рабочие дни  %ФОТ'!$H$3:$H$67,0),1)</f>
        <v>ХХХ YYY-7</v>
      </c>
      <c r="B587" s="21">
        <f t="shared" si="27"/>
        <v>0</v>
      </c>
      <c r="C587" s="22">
        <f t="shared" si="28"/>
        <v>4</v>
      </c>
      <c r="D587" s="23">
        <f t="shared" si="29"/>
        <v>41.5</v>
      </c>
      <c r="E587" s="21">
        <f>SUMIFS(тарифы!G:G,тарифы!B:B,J587)</f>
        <v>0</v>
      </c>
      <c r="F587" s="21"/>
      <c r="G587" s="12" t="str">
        <f>IFERROR(INDEX(Таблица1[#All],MATCH('загрузка табеля'!J587,тарифы!B:B,0),4),"")</f>
        <v/>
      </c>
      <c r="H587" s="12" t="s">
        <v>17195</v>
      </c>
      <c r="I587" s="12" t="s">
        <v>15713</v>
      </c>
      <c r="J587" s="12" t="s">
        <v>15714</v>
      </c>
      <c r="K587" s="12" t="s">
        <v>15715</v>
      </c>
      <c r="L587" s="12">
        <v>10</v>
      </c>
      <c r="M587" s="12">
        <v>9.5</v>
      </c>
      <c r="N587" s="12">
        <v>10</v>
      </c>
      <c r="O587" s="12">
        <v>12</v>
      </c>
    </row>
    <row r="588" spans="1:16" x14ac:dyDescent="0.2">
      <c r="A588" s="12" t="str">
        <f>INDEX('рабочие дни  %ФОТ'!$F$3:$F$67,MATCH('загрузка табеля'!$H588,'рабочие дни  %ФОТ'!$H$3:$H$67,0),1)</f>
        <v>ХХХ YYY-8</v>
      </c>
      <c r="B588" s="21">
        <f t="shared" si="27"/>
        <v>0</v>
      </c>
      <c r="C588" s="22">
        <f t="shared" si="28"/>
        <v>3</v>
      </c>
      <c r="D588" s="23">
        <f t="shared" si="29"/>
        <v>30.5</v>
      </c>
      <c r="E588" s="21">
        <f>SUMIFS(тарифы!G:G,тарифы!B:B,J588)</f>
        <v>0</v>
      </c>
      <c r="F588" s="21"/>
      <c r="G588" s="12" t="str">
        <f>IFERROR(INDEX(Таблица1[#All],MATCH('загрузка табеля'!J588,тарифы!B:B,0),4),"")</f>
        <v/>
      </c>
      <c r="H588" s="12" t="s">
        <v>17196</v>
      </c>
      <c r="I588" s="12" t="s">
        <v>15554</v>
      </c>
      <c r="J588" s="12" t="s">
        <v>15716</v>
      </c>
      <c r="K588" s="12" t="s">
        <v>15717</v>
      </c>
      <c r="L588" s="12">
        <v>12</v>
      </c>
      <c r="M588" s="12">
        <v>11.5</v>
      </c>
      <c r="N588" s="12">
        <v>7</v>
      </c>
    </row>
    <row r="589" spans="1:16" x14ac:dyDescent="0.2">
      <c r="A589" s="12" t="str">
        <f>INDEX('рабочие дни  %ФОТ'!$F$3:$F$67,MATCH('загрузка табеля'!$H589,'рабочие дни  %ФОТ'!$H$3:$H$67,0),1)</f>
        <v>ХХХ YYY-8</v>
      </c>
      <c r="B589" s="21">
        <f t="shared" si="27"/>
        <v>0</v>
      </c>
      <c r="C589" s="22">
        <f t="shared" si="28"/>
        <v>1</v>
      </c>
      <c r="D589" s="23">
        <f t="shared" si="29"/>
        <v>11.5</v>
      </c>
      <c r="E589" s="21">
        <f>SUMIFS(тарифы!G:G,тарифы!B:B,J589)</f>
        <v>0</v>
      </c>
      <c r="F589" s="21"/>
      <c r="G589" s="12" t="str">
        <f>IFERROR(INDEX(Таблица1[#All],MATCH('загрузка табеля'!J589,тарифы!B:B,0),4),"")</f>
        <v/>
      </c>
      <c r="H589" s="12" t="s">
        <v>17196</v>
      </c>
      <c r="I589" s="12" t="s">
        <v>15718</v>
      </c>
      <c r="J589" s="12" t="s">
        <v>15719</v>
      </c>
      <c r="K589" s="12" t="s">
        <v>15720</v>
      </c>
      <c r="L589" s="12">
        <v>11.5</v>
      </c>
      <c r="M589" s="12">
        <v>0</v>
      </c>
    </row>
    <row r="590" spans="1:16" x14ac:dyDescent="0.2">
      <c r="A590" s="12" t="str">
        <f>INDEX('рабочие дни  %ФОТ'!$F$3:$F$67,MATCH('загрузка табеля'!$H590,'рабочие дни  %ФОТ'!$H$3:$H$67,0),1)</f>
        <v>ХХХ YYY-8</v>
      </c>
      <c r="B590" s="21">
        <f t="shared" si="27"/>
        <v>427.79</v>
      </c>
      <c r="C590" s="22">
        <f t="shared" si="28"/>
        <v>1</v>
      </c>
      <c r="D590" s="23">
        <f t="shared" si="29"/>
        <v>11</v>
      </c>
      <c r="E590" s="21">
        <f>SUMIFS(тарифы!G:G,тарифы!B:B,J590)</f>
        <v>38.89</v>
      </c>
      <c r="F590" s="21"/>
      <c r="G590" s="12" t="str">
        <f>IFERROR(INDEX(Таблица1[#All],MATCH('загрузка табеля'!J590,тарифы!B:B,0),4),"")</f>
        <v>обвальщик мяса мастер-класс 3 категории ((В-35)цех по переработке мяса)</v>
      </c>
      <c r="H590" s="12" t="s">
        <v>17196</v>
      </c>
      <c r="I590" s="12" t="s">
        <v>15721</v>
      </c>
      <c r="J590" s="12" t="s">
        <v>4976</v>
      </c>
      <c r="K590" s="12" t="s">
        <v>4977</v>
      </c>
      <c r="L590" s="12">
        <v>11</v>
      </c>
    </row>
    <row r="591" spans="1:16" x14ac:dyDescent="0.2">
      <c r="A591" s="12" t="str">
        <f>INDEX('рабочие дни  %ФОТ'!$F$3:$F$67,MATCH('загрузка табеля'!$H591,'рабочие дни  %ФОТ'!$H$3:$H$67,0),1)</f>
        <v>ХХХ YYY-8</v>
      </c>
      <c r="B591" s="21">
        <f t="shared" si="27"/>
        <v>1785.7142857142858</v>
      </c>
      <c r="C591" s="22">
        <f t="shared" si="28"/>
        <v>5</v>
      </c>
      <c r="D591" s="23">
        <f t="shared" si="29"/>
        <v>40.5</v>
      </c>
      <c r="E591" s="21">
        <f>SUMIFS(тарифы!G:G,тарифы!B:B,J591)</f>
        <v>7500</v>
      </c>
      <c r="F591" s="21"/>
      <c r="G591" s="12" t="str">
        <f>IFERROR(INDEX(Таблица1[#All],MATCH('загрузка табеля'!J591,тарифы!B:B,0),4),"")</f>
        <v>заместитель управляющего магазином по производству 5 категории _стажер ((В-39)цех по переработке мяс</v>
      </c>
      <c r="H591" s="12" t="s">
        <v>17196</v>
      </c>
      <c r="I591" s="12" t="s">
        <v>15722</v>
      </c>
      <c r="J591" s="12" t="s">
        <v>11481</v>
      </c>
      <c r="K591" s="12" t="s">
        <v>11480</v>
      </c>
      <c r="L591" s="12">
        <v>8.5</v>
      </c>
      <c r="M591" s="12">
        <v>8.5</v>
      </c>
      <c r="N591" s="12">
        <v>9.5</v>
      </c>
      <c r="O591" s="12">
        <v>5</v>
      </c>
      <c r="P591" s="12">
        <v>9</v>
      </c>
    </row>
    <row r="592" spans="1:16" x14ac:dyDescent="0.2">
      <c r="A592" s="12" t="str">
        <f>INDEX('рабочие дни  %ФОТ'!$F$3:$F$67,MATCH('загрузка табеля'!$H592,'рабочие дни  %ФОТ'!$H$3:$H$67,0),1)</f>
        <v>ХХХ YYY-8</v>
      </c>
      <c r="B592" s="21">
        <f t="shared" si="27"/>
        <v>0</v>
      </c>
      <c r="C592" s="22">
        <f t="shared" si="28"/>
        <v>2</v>
      </c>
      <c r="D592" s="23">
        <f t="shared" si="29"/>
        <v>14</v>
      </c>
      <c r="E592" s="21">
        <f>SUMIFS(тарифы!G:G,тарифы!B:B,J592)</f>
        <v>0</v>
      </c>
      <c r="F592" s="21"/>
      <c r="G592" s="12" t="str">
        <f>IFERROR(INDEX(Таблица1[#All],MATCH('загрузка табеля'!J592,тарифы!B:B,0),4),"")</f>
        <v/>
      </c>
      <c r="H592" s="12" t="s">
        <v>17196</v>
      </c>
      <c r="I592" s="12" t="s">
        <v>15723</v>
      </c>
      <c r="J592" s="12" t="s">
        <v>15724</v>
      </c>
      <c r="K592" s="12" t="s">
        <v>15725</v>
      </c>
      <c r="L592" s="12">
        <v>7</v>
      </c>
      <c r="M592" s="12">
        <v>7</v>
      </c>
      <c r="N592" s="12">
        <v>0</v>
      </c>
    </row>
    <row r="593" spans="1:16" x14ac:dyDescent="0.2">
      <c r="A593" s="12" t="str">
        <f>INDEX('рабочие дни  %ФОТ'!$F$3:$F$67,MATCH('загрузка табеля'!$H593,'рабочие дни  %ФОТ'!$H$3:$H$67,0),1)</f>
        <v>ХХХ YYY-8</v>
      </c>
      <c r="B593" s="21">
        <f t="shared" si="27"/>
        <v>694.08499999999992</v>
      </c>
      <c r="C593" s="22">
        <f t="shared" si="28"/>
        <v>3</v>
      </c>
      <c r="D593" s="23">
        <f t="shared" si="29"/>
        <v>24.5</v>
      </c>
      <c r="E593" s="21">
        <f>SUMIFS(тарифы!G:G,тарифы!B:B,J593)</f>
        <v>28.33</v>
      </c>
      <c r="F593" s="21"/>
      <c r="G593" s="12" t="str">
        <f>IFERROR(INDEX(Таблица1[#All],MATCH('загрузка табеля'!J593,тарифы!B:B,0),4),"")</f>
        <v>бригадир продавцов продовольственных товаров 3 категории ((В-50)овощной отдел)</v>
      </c>
      <c r="H593" s="12" t="s">
        <v>17196</v>
      </c>
      <c r="I593" s="12" t="s">
        <v>15726</v>
      </c>
      <c r="J593" s="12" t="s">
        <v>12532</v>
      </c>
      <c r="K593" s="12" t="s">
        <v>12531</v>
      </c>
      <c r="L593" s="12">
        <v>7.5</v>
      </c>
      <c r="M593" s="12">
        <v>8.5</v>
      </c>
      <c r="N593" s="12">
        <v>8.5</v>
      </c>
      <c r="O593" s="12">
        <v>0</v>
      </c>
    </row>
    <row r="594" spans="1:16" x14ac:dyDescent="0.2">
      <c r="A594" s="12" t="str">
        <f>INDEX('рабочие дни  %ФОТ'!$F$3:$F$67,MATCH('загрузка табеля'!$H594,'рабочие дни  %ФОТ'!$H$3:$H$67,0),1)</f>
        <v>ХХХ YYY-8</v>
      </c>
      <c r="B594" s="21">
        <f t="shared" si="27"/>
        <v>688.5</v>
      </c>
      <c r="C594" s="22">
        <f t="shared" si="28"/>
        <v>3</v>
      </c>
      <c r="D594" s="23">
        <f t="shared" si="29"/>
        <v>30</v>
      </c>
      <c r="E594" s="21">
        <f>SUMIFS(тарифы!G:G,тарифы!B:B,J594)</f>
        <v>22.95</v>
      </c>
      <c r="F594" s="21"/>
      <c r="G594" s="12" t="str">
        <f>IFERROR(INDEX(Таблица1[#All],MATCH('загрузка табеля'!J594,тарифы!B:B,0),4),"")</f>
        <v>младший инспектор ((В-8)отдел безопасности)</v>
      </c>
      <c r="H594" s="12" t="s">
        <v>17196</v>
      </c>
      <c r="I594" s="12" t="s">
        <v>15727</v>
      </c>
      <c r="J594" s="12" t="s">
        <v>10664</v>
      </c>
      <c r="K594" s="12" t="s">
        <v>10665</v>
      </c>
      <c r="L594" s="12">
        <v>14</v>
      </c>
      <c r="M594" s="12">
        <v>15</v>
      </c>
      <c r="N594" s="12">
        <v>1</v>
      </c>
      <c r="O594" s="12">
        <v>0</v>
      </c>
    </row>
    <row r="595" spans="1:16" x14ac:dyDescent="0.2">
      <c r="A595" s="12" t="str">
        <f>INDEX('рабочие дни  %ФОТ'!$F$3:$F$67,MATCH('загрузка табеля'!$H595,'рабочие дни  %ФОТ'!$H$3:$H$67,0),1)</f>
        <v>ХХХ YYY-8</v>
      </c>
      <c r="B595" s="21">
        <f t="shared" si="27"/>
        <v>1032.75</v>
      </c>
      <c r="C595" s="22">
        <f t="shared" si="28"/>
        <v>3</v>
      </c>
      <c r="D595" s="23">
        <f t="shared" si="29"/>
        <v>45</v>
      </c>
      <c r="E595" s="21">
        <f>SUMIFS(тарифы!G:G,тарифы!B:B,J595)</f>
        <v>22.95</v>
      </c>
      <c r="F595" s="21"/>
      <c r="G595" s="12" t="str">
        <f>IFERROR(INDEX(Таблица1[#All],MATCH('загрузка табеля'!J595,тарифы!B:B,0),4),"")</f>
        <v>младший инспектор ((В-8)отдел безопасности)</v>
      </c>
      <c r="H595" s="12" t="s">
        <v>17196</v>
      </c>
      <c r="I595" s="12" t="s">
        <v>15727</v>
      </c>
      <c r="J595" s="12" t="s">
        <v>10670</v>
      </c>
      <c r="K595" s="12" t="s">
        <v>10671</v>
      </c>
      <c r="L595" s="12">
        <v>15</v>
      </c>
      <c r="M595" s="12">
        <v>15</v>
      </c>
      <c r="N595" s="12">
        <v>15</v>
      </c>
    </row>
    <row r="596" spans="1:16" x14ac:dyDescent="0.2">
      <c r="A596" s="12" t="str">
        <f>INDEX('рабочие дни  %ФОТ'!$F$3:$F$67,MATCH('загрузка табеля'!$H596,'рабочие дни  %ФОТ'!$H$3:$H$67,0),1)</f>
        <v>ХХХ YYY-8</v>
      </c>
      <c r="B596" s="21">
        <f t="shared" si="27"/>
        <v>780.95238095238096</v>
      </c>
      <c r="C596" s="22">
        <f t="shared" si="28"/>
        <v>2</v>
      </c>
      <c r="D596" s="23">
        <f t="shared" si="29"/>
        <v>22</v>
      </c>
      <c r="E596" s="21">
        <f>SUMIFS(тарифы!G:G,тарифы!B:B,J596)</f>
        <v>8200</v>
      </c>
      <c r="F596" s="21"/>
      <c r="G596" s="12" t="str">
        <f>IFERROR(INDEX(Таблица1[#All],MATCH('загрузка табеля'!J596,тарифы!B:B,0),4),"")</f>
        <v>начальник отдела ((В-8)отдел безопасности)</v>
      </c>
      <c r="H596" s="12" t="s">
        <v>17196</v>
      </c>
      <c r="I596" s="12" t="s">
        <v>15727</v>
      </c>
      <c r="J596" s="12" t="s">
        <v>6057</v>
      </c>
      <c r="K596" s="12" t="s">
        <v>6058</v>
      </c>
      <c r="L596" s="12">
        <v>11</v>
      </c>
      <c r="M596" s="12">
        <v>11</v>
      </c>
      <c r="N596" s="12">
        <v>0</v>
      </c>
    </row>
    <row r="597" spans="1:16" x14ac:dyDescent="0.2">
      <c r="A597" s="12" t="str">
        <f>INDEX('рабочие дни  %ФОТ'!$F$3:$F$67,MATCH('загрузка табеля'!$H597,'рабочие дни  %ФОТ'!$H$3:$H$67,0),1)</f>
        <v>ХХХ YYY-8</v>
      </c>
      <c r="B597" s="21">
        <f t="shared" si="27"/>
        <v>849.15</v>
      </c>
      <c r="C597" s="22">
        <f t="shared" si="28"/>
        <v>4</v>
      </c>
      <c r="D597" s="23">
        <f t="shared" si="29"/>
        <v>37</v>
      </c>
      <c r="E597" s="21">
        <f>SUMIFS(тарифы!G:G,тарифы!B:B,J597)</f>
        <v>22.95</v>
      </c>
      <c r="F597" s="21"/>
      <c r="G597" s="12" t="str">
        <f>IFERROR(INDEX(Таблица1[#All],MATCH('загрузка табеля'!J597,тарифы!B:B,0),4),"")</f>
        <v>младший инспектор ((В-8)отдел безопасности)</v>
      </c>
      <c r="H597" s="12" t="s">
        <v>17196</v>
      </c>
      <c r="I597" s="12" t="s">
        <v>15727</v>
      </c>
      <c r="J597" s="12" t="s">
        <v>10676</v>
      </c>
      <c r="K597" s="12" t="s">
        <v>10677</v>
      </c>
      <c r="L597" s="12">
        <v>9.5</v>
      </c>
      <c r="M597" s="12">
        <v>9</v>
      </c>
      <c r="N597" s="12">
        <v>9.5</v>
      </c>
      <c r="O597" s="12">
        <v>9</v>
      </c>
    </row>
    <row r="598" spans="1:16" x14ac:dyDescent="0.2">
      <c r="A598" s="12" t="str">
        <f>INDEX('рабочие дни  %ФОТ'!$F$3:$F$67,MATCH('загрузка табеля'!$H598,'рабочие дни  %ФОТ'!$H$3:$H$67,0),1)</f>
        <v>ХХХ YYY-8</v>
      </c>
      <c r="B598" s="21">
        <f t="shared" si="27"/>
        <v>1159.125</v>
      </c>
      <c r="C598" s="22">
        <f t="shared" si="28"/>
        <v>3</v>
      </c>
      <c r="D598" s="23">
        <f t="shared" si="29"/>
        <v>37.5</v>
      </c>
      <c r="E598" s="21">
        <f>SUMIFS(тарифы!G:G,тарифы!B:B,J598)</f>
        <v>30.91</v>
      </c>
      <c r="F598" s="21"/>
      <c r="G598" s="12" t="str">
        <f>IFERROR(INDEX(Таблица1[#All],MATCH('загрузка табеля'!J598,тарифы!B:B,0),4),"")</f>
        <v>заместитель начальника отдела ((В-8)отдел безопасности)</v>
      </c>
      <c r="H598" s="12" t="s">
        <v>17196</v>
      </c>
      <c r="I598" s="12" t="s">
        <v>15727</v>
      </c>
      <c r="J598" s="12" t="s">
        <v>10667</v>
      </c>
      <c r="K598" s="12" t="s">
        <v>10668</v>
      </c>
      <c r="L598" s="12">
        <v>12</v>
      </c>
      <c r="M598" s="12">
        <v>13</v>
      </c>
      <c r="N598" s="12">
        <v>12.5</v>
      </c>
      <c r="O598" s="12">
        <v>0</v>
      </c>
    </row>
    <row r="599" spans="1:16" x14ac:dyDescent="0.2">
      <c r="A599" s="12" t="str">
        <f>INDEX('рабочие дни  %ФОТ'!$F$3:$F$67,MATCH('загрузка табеля'!$H599,'рабочие дни  %ФОТ'!$H$3:$H$67,0),1)</f>
        <v>ХХХ YYY-8</v>
      </c>
      <c r="B599" s="21">
        <f t="shared" si="27"/>
        <v>942.755</v>
      </c>
      <c r="C599" s="22">
        <f t="shared" si="28"/>
        <v>3</v>
      </c>
      <c r="D599" s="23">
        <f t="shared" si="29"/>
        <v>30.5</v>
      </c>
      <c r="E599" s="21">
        <f>SUMIFS(тарифы!G:G,тарифы!B:B,J599)</f>
        <v>30.91</v>
      </c>
      <c r="F599" s="21"/>
      <c r="G599" s="12" t="str">
        <f>IFERROR(INDEX(Таблица1[#All],MATCH('загрузка табеля'!J599,тарифы!B:B,0),4),"")</f>
        <v>заместитель начальника отдела ((В-8)отдел безопасности)</v>
      </c>
      <c r="H599" s="12" t="s">
        <v>17196</v>
      </c>
      <c r="I599" s="12" t="s">
        <v>15727</v>
      </c>
      <c r="J599" s="12" t="s">
        <v>4846</v>
      </c>
      <c r="K599" s="12" t="s">
        <v>4847</v>
      </c>
      <c r="L599" s="12">
        <v>12</v>
      </c>
      <c r="M599" s="12">
        <v>7</v>
      </c>
      <c r="N599" s="12">
        <v>11.5</v>
      </c>
    </row>
    <row r="600" spans="1:16" x14ac:dyDescent="0.2">
      <c r="A600" s="12" t="str">
        <f>INDEX('рабочие дни  %ФОТ'!$F$3:$F$67,MATCH('загрузка табеля'!$H600,'рабочие дни  %ФОТ'!$H$3:$H$67,0),1)</f>
        <v>ХХХ YYY-8</v>
      </c>
      <c r="B600" s="21">
        <f t="shared" si="27"/>
        <v>1576.41</v>
      </c>
      <c r="C600" s="22">
        <f t="shared" si="28"/>
        <v>4</v>
      </c>
      <c r="D600" s="23">
        <f t="shared" si="29"/>
        <v>51</v>
      </c>
      <c r="E600" s="21">
        <f>SUMIFS(тарифы!G:G,тарифы!B:B,J600)</f>
        <v>30.91</v>
      </c>
      <c r="F600" s="21"/>
      <c r="G600" s="12" t="str">
        <f>IFERROR(INDEX(Таблица1[#All],MATCH('загрузка табеля'!J600,тарифы!B:B,0),4),"")</f>
        <v>заместитель начальника отдела ((В-8)отдел безопасности)</v>
      </c>
      <c r="H600" s="12" t="s">
        <v>17196</v>
      </c>
      <c r="I600" s="12" t="s">
        <v>15727</v>
      </c>
      <c r="J600" s="12" t="s">
        <v>10831</v>
      </c>
      <c r="K600" s="12" t="s">
        <v>10832</v>
      </c>
      <c r="L600" s="12">
        <v>12</v>
      </c>
      <c r="M600" s="12">
        <v>12.5</v>
      </c>
      <c r="N600" s="12">
        <v>10.5</v>
      </c>
      <c r="O600" s="12">
        <v>16</v>
      </c>
      <c r="P600" s="12">
        <v>0</v>
      </c>
    </row>
    <row r="601" spans="1:16" x14ac:dyDescent="0.2">
      <c r="A601" s="12" t="str">
        <f>INDEX('рабочие дни  %ФОТ'!$F$3:$F$67,MATCH('загрузка табеля'!$H601,'рабочие дни  %ФОТ'!$H$3:$H$67,0),1)</f>
        <v>ХХХ YYY-8</v>
      </c>
      <c r="B601" s="21">
        <f t="shared" si="27"/>
        <v>1068.8999999999999</v>
      </c>
      <c r="C601" s="22">
        <f t="shared" si="28"/>
        <v>2</v>
      </c>
      <c r="D601" s="23">
        <f t="shared" si="29"/>
        <v>42</v>
      </c>
      <c r="E601" s="21">
        <f>SUMIFS(тарифы!G:G,тарифы!B:B,J601)</f>
        <v>25.45</v>
      </c>
      <c r="F601" s="21"/>
      <c r="G601" s="12" t="str">
        <f>IFERROR(INDEX(Таблица1[#All],MATCH('загрузка табеля'!J601,тарифы!B:B,0),4),"")</f>
        <v>старший охранник ((В-8)отдел безопасности)</v>
      </c>
      <c r="H601" s="12" t="s">
        <v>17196</v>
      </c>
      <c r="I601" s="12" t="s">
        <v>15727</v>
      </c>
      <c r="J601" s="12" t="s">
        <v>11407</v>
      </c>
      <c r="K601" s="12" t="s">
        <v>11406</v>
      </c>
      <c r="L601" s="12">
        <v>21</v>
      </c>
      <c r="M601" s="12">
        <v>21</v>
      </c>
      <c r="N601" s="12">
        <v>0</v>
      </c>
    </row>
    <row r="602" spans="1:16" x14ac:dyDescent="0.2">
      <c r="A602" s="12" t="str">
        <f>INDEX('рабочие дни  %ФОТ'!$F$3:$F$67,MATCH('загрузка табеля'!$H602,'рабочие дни  %ФОТ'!$H$3:$H$67,0),1)</f>
        <v>ХХХ YYY-8</v>
      </c>
      <c r="B602" s="21">
        <f t="shared" si="27"/>
        <v>1119.8</v>
      </c>
      <c r="C602" s="22">
        <f t="shared" si="28"/>
        <v>2</v>
      </c>
      <c r="D602" s="23">
        <f t="shared" si="29"/>
        <v>44</v>
      </c>
      <c r="E602" s="21">
        <f>SUMIFS(тарифы!G:G,тарифы!B:B,J602)</f>
        <v>25.45</v>
      </c>
      <c r="F602" s="21"/>
      <c r="G602" s="12" t="str">
        <f>IFERROR(INDEX(Таблица1[#All],MATCH('загрузка табеля'!J602,тарифы!B:B,0),4),"")</f>
        <v>старший охранник ((В-8)отдел безопасности)</v>
      </c>
      <c r="H602" s="12" t="s">
        <v>17196</v>
      </c>
      <c r="I602" s="12" t="s">
        <v>15727</v>
      </c>
      <c r="J602" s="12" t="s">
        <v>11409</v>
      </c>
      <c r="K602" s="12" t="s">
        <v>11408</v>
      </c>
      <c r="L602" s="12">
        <v>22</v>
      </c>
      <c r="M602" s="12">
        <v>22</v>
      </c>
      <c r="N602" s="12">
        <v>0</v>
      </c>
    </row>
    <row r="603" spans="1:16" x14ac:dyDescent="0.2">
      <c r="A603" s="12" t="str">
        <f>INDEX('рабочие дни  %ФОТ'!$F$3:$F$67,MATCH('загрузка табеля'!$H603,'рабочие дни  %ФОТ'!$H$3:$H$67,0),1)</f>
        <v>ХХХ YYY-8</v>
      </c>
      <c r="B603" s="21">
        <f t="shared" si="27"/>
        <v>1262.25</v>
      </c>
      <c r="C603" s="22">
        <f t="shared" si="28"/>
        <v>5</v>
      </c>
      <c r="D603" s="23">
        <f t="shared" si="29"/>
        <v>55</v>
      </c>
      <c r="E603" s="21">
        <f>SUMIFS(тарифы!G:G,тарифы!B:B,J603)</f>
        <v>22.95</v>
      </c>
      <c r="F603" s="21"/>
      <c r="G603" s="12" t="str">
        <f>IFERROR(INDEX(Таблица1[#All],MATCH('загрузка табеля'!J603,тарифы!B:B,0),4),"")</f>
        <v>охоронник ((В-8)отдел безопасности)</v>
      </c>
      <c r="H603" s="12" t="s">
        <v>17196</v>
      </c>
      <c r="I603" s="12" t="s">
        <v>15727</v>
      </c>
      <c r="J603" s="12" t="s">
        <v>11455</v>
      </c>
      <c r="K603" s="12" t="s">
        <v>11454</v>
      </c>
      <c r="L603" s="12">
        <v>11</v>
      </c>
      <c r="M603" s="12">
        <v>11.5</v>
      </c>
      <c r="N603" s="12">
        <v>11</v>
      </c>
      <c r="O603" s="12">
        <v>11</v>
      </c>
      <c r="P603" s="12">
        <v>10.5</v>
      </c>
    </row>
    <row r="604" spans="1:16" x14ac:dyDescent="0.2">
      <c r="A604" s="12" t="str">
        <f>INDEX('рабочие дни  %ФОТ'!$F$3:$F$67,MATCH('загрузка табеля'!$H604,'рабочие дни  %ФОТ'!$H$3:$H$67,0),1)</f>
        <v>ХХХ YYY-8</v>
      </c>
      <c r="B604" s="21">
        <f t="shared" si="27"/>
        <v>0</v>
      </c>
      <c r="C604" s="22">
        <f t="shared" si="28"/>
        <v>2</v>
      </c>
      <c r="D604" s="23">
        <f t="shared" si="29"/>
        <v>22.5</v>
      </c>
      <c r="E604" s="21">
        <f>SUMIFS(тарифы!G:G,тарифы!B:B,J604)</f>
        <v>0</v>
      </c>
      <c r="F604" s="21"/>
      <c r="G604" s="12" t="str">
        <f>IFERROR(INDEX(Таблица1[#All],MATCH('загрузка табеля'!J604,тарифы!B:B,0),4),"")</f>
        <v/>
      </c>
      <c r="H604" s="12" t="s">
        <v>17196</v>
      </c>
      <c r="I604" s="12" t="s">
        <v>15727</v>
      </c>
      <c r="J604" s="12" t="s">
        <v>15728</v>
      </c>
      <c r="K604" s="12" t="s">
        <v>15729</v>
      </c>
      <c r="L604" s="12">
        <v>11</v>
      </c>
      <c r="M604" s="12">
        <v>11.5</v>
      </c>
      <c r="N604" s="12">
        <v>0</v>
      </c>
    </row>
    <row r="605" spans="1:16" x14ac:dyDescent="0.2">
      <c r="A605" s="12" t="str">
        <f>INDEX('рабочие дни  %ФОТ'!$F$3:$F$67,MATCH('загрузка табеля'!$H605,'рабочие дни  %ФОТ'!$H$3:$H$67,0),1)</f>
        <v>ХХХ YYY-8</v>
      </c>
      <c r="B605" s="21">
        <f t="shared" si="27"/>
        <v>0</v>
      </c>
      <c r="C605" s="22">
        <f t="shared" si="28"/>
        <v>5</v>
      </c>
      <c r="D605" s="23">
        <f t="shared" si="29"/>
        <v>53.5</v>
      </c>
      <c r="E605" s="21">
        <f>SUMIFS(тарифы!G:G,тарифы!B:B,J605)</f>
        <v>0</v>
      </c>
      <c r="F605" s="21"/>
      <c r="G605" s="12" t="str">
        <f>IFERROR(INDEX(Таблица1[#All],MATCH('загрузка табеля'!J605,тарифы!B:B,0),4),"")</f>
        <v/>
      </c>
      <c r="H605" s="12" t="s">
        <v>17196</v>
      </c>
      <c r="I605" s="12" t="s">
        <v>15727</v>
      </c>
      <c r="J605" s="12" t="s">
        <v>15730</v>
      </c>
      <c r="K605" s="12" t="s">
        <v>15731</v>
      </c>
      <c r="L605" s="12">
        <v>11</v>
      </c>
      <c r="M605" s="12">
        <v>11</v>
      </c>
      <c r="N605" s="12">
        <v>10</v>
      </c>
      <c r="O605" s="12">
        <v>10.5</v>
      </c>
      <c r="P605" s="12">
        <v>11</v>
      </c>
    </row>
    <row r="606" spans="1:16" x14ac:dyDescent="0.2">
      <c r="A606" s="12" t="str">
        <f>INDEX('рабочие дни  %ФОТ'!$F$3:$F$67,MATCH('загрузка табеля'!$H606,'рабочие дни  %ФОТ'!$H$3:$H$67,0),1)</f>
        <v>ХХХ YYY-8</v>
      </c>
      <c r="B606" s="21">
        <f t="shared" si="27"/>
        <v>0</v>
      </c>
      <c r="C606" s="22">
        <f t="shared" si="28"/>
        <v>1</v>
      </c>
      <c r="D606" s="23">
        <f t="shared" si="29"/>
        <v>22</v>
      </c>
      <c r="E606" s="21">
        <f>SUMIFS(тарифы!G:G,тарифы!B:B,J606)</f>
        <v>0</v>
      </c>
      <c r="F606" s="21"/>
      <c r="G606" s="12" t="str">
        <f>IFERROR(INDEX(Таблица1[#All],MATCH('загрузка табеля'!J606,тарифы!B:B,0),4),"")</f>
        <v/>
      </c>
      <c r="H606" s="12" t="s">
        <v>17196</v>
      </c>
      <c r="I606" s="12" t="s">
        <v>15727</v>
      </c>
      <c r="J606" s="12" t="s">
        <v>15732</v>
      </c>
      <c r="K606" s="12" t="s">
        <v>15733</v>
      </c>
      <c r="L606" s="12">
        <v>22</v>
      </c>
    </row>
    <row r="607" spans="1:16" x14ac:dyDescent="0.2">
      <c r="A607" s="12" t="str">
        <f>INDEX('рабочие дни  %ФОТ'!$F$3:$F$67,MATCH('загрузка табеля'!$H607,'рабочие дни  %ФОТ'!$H$3:$H$67,0),1)</f>
        <v>ХХХ YYY-8</v>
      </c>
      <c r="B607" s="21">
        <f t="shared" si="27"/>
        <v>0</v>
      </c>
      <c r="C607" s="22">
        <f t="shared" si="28"/>
        <v>3</v>
      </c>
      <c r="D607" s="23">
        <f t="shared" si="29"/>
        <v>31</v>
      </c>
      <c r="E607" s="21">
        <f>SUMIFS(тарифы!G:G,тарифы!B:B,J607)</f>
        <v>0</v>
      </c>
      <c r="F607" s="21"/>
      <c r="G607" s="12" t="str">
        <f>IFERROR(INDEX(Таблица1[#All],MATCH('загрузка табеля'!J607,тарифы!B:B,0),4),"")</f>
        <v/>
      </c>
      <c r="H607" s="12" t="s">
        <v>17196</v>
      </c>
      <c r="I607" s="12" t="s">
        <v>15727</v>
      </c>
      <c r="J607" s="12" t="s">
        <v>15734</v>
      </c>
      <c r="K607" s="12" t="s">
        <v>15735</v>
      </c>
      <c r="L607" s="12">
        <v>11</v>
      </c>
      <c r="M607" s="12">
        <v>10</v>
      </c>
      <c r="N607" s="12">
        <v>10</v>
      </c>
      <c r="O607" s="12">
        <v>0</v>
      </c>
    </row>
    <row r="608" spans="1:16" x14ac:dyDescent="0.2">
      <c r="A608" s="12" t="str">
        <f>INDEX('рабочие дни  %ФОТ'!$F$3:$F$67,MATCH('загрузка табеля'!$H608,'рабочие дни  %ФОТ'!$H$3:$H$67,0),1)</f>
        <v>ХХХ YYY-8</v>
      </c>
      <c r="B608" s="21">
        <f t="shared" si="27"/>
        <v>950.68500000000006</v>
      </c>
      <c r="C608" s="22">
        <f t="shared" si="28"/>
        <v>3</v>
      </c>
      <c r="D608" s="23">
        <f t="shared" si="29"/>
        <v>30.5</v>
      </c>
      <c r="E608" s="21">
        <f>SUMIFS(тарифы!G:G,тарифы!B:B,J608)</f>
        <v>31.17</v>
      </c>
      <c r="F608" s="21"/>
      <c r="G608" s="12" t="str">
        <f>IFERROR(INDEX(Таблица1[#All],MATCH('загрузка табеля'!J608,тарифы!B:B,0),4),"")</f>
        <v>бригадир продавцов продовольственных товаров 2 категории ((В-8)отдел гастрономии)</v>
      </c>
      <c r="H608" s="12" t="s">
        <v>17196</v>
      </c>
      <c r="I608" s="12" t="s">
        <v>15736</v>
      </c>
      <c r="J608" s="12" t="s">
        <v>10680</v>
      </c>
      <c r="K608" s="12" t="s">
        <v>10681</v>
      </c>
      <c r="L608" s="12">
        <v>10</v>
      </c>
      <c r="M608" s="12">
        <v>10.5</v>
      </c>
      <c r="N608" s="12">
        <v>10</v>
      </c>
    </row>
    <row r="609" spans="1:17" x14ac:dyDescent="0.2">
      <c r="A609" s="12" t="str">
        <f>INDEX('рабочие дни  %ФОТ'!$F$3:$F$67,MATCH('загрузка табеля'!$H609,'рабочие дни  %ФОТ'!$H$3:$H$67,0),1)</f>
        <v>ХХХ YYY-8</v>
      </c>
      <c r="B609" s="21">
        <f t="shared" si="27"/>
        <v>1257.1428571428571</v>
      </c>
      <c r="C609" s="22">
        <f t="shared" si="28"/>
        <v>4</v>
      </c>
      <c r="D609" s="23">
        <f t="shared" si="29"/>
        <v>35</v>
      </c>
      <c r="E609" s="21">
        <f>SUMIFS(тарифы!G:G,тарифы!B:B,J609)</f>
        <v>6600</v>
      </c>
      <c r="F609" s="21"/>
      <c r="G609" s="12" t="str">
        <f>IFERROR(INDEX(Таблица1[#All],MATCH('загрузка табеля'!J609,тарифы!B:B,0),4),"")</f>
        <v>менеджер по сбыту 2 категории ((В-8)отдел гастрономии)</v>
      </c>
      <c r="H609" s="12" t="s">
        <v>17196</v>
      </c>
      <c r="I609" s="12" t="s">
        <v>15736</v>
      </c>
      <c r="J609" s="12" t="s">
        <v>10689</v>
      </c>
      <c r="K609" s="12" t="s">
        <v>10690</v>
      </c>
      <c r="L609" s="12">
        <v>8.5</v>
      </c>
      <c r="M609" s="12">
        <v>8.5</v>
      </c>
      <c r="N609" s="12">
        <v>9</v>
      </c>
      <c r="O609" s="12">
        <v>9</v>
      </c>
    </row>
    <row r="610" spans="1:17" x14ac:dyDescent="0.2">
      <c r="A610" s="12" t="str">
        <f>INDEX('рабочие дни  %ФОТ'!$F$3:$F$67,MATCH('загрузка табеля'!$H610,'рабочие дни  %ФОТ'!$H$3:$H$67,0),1)</f>
        <v>ХХХ YYY-8</v>
      </c>
      <c r="B610" s="21">
        <f t="shared" si="27"/>
        <v>907.5</v>
      </c>
      <c r="C610" s="22">
        <f t="shared" si="28"/>
        <v>3</v>
      </c>
      <c r="D610" s="23">
        <f t="shared" si="29"/>
        <v>33</v>
      </c>
      <c r="E610" s="21">
        <f>SUMIFS(тарифы!G:G,тарифы!B:B,J610)</f>
        <v>27.5</v>
      </c>
      <c r="F610" s="21"/>
      <c r="G610" s="12" t="str">
        <f>IFERROR(INDEX(Таблица1[#All],MATCH('загрузка табеля'!J610,тарифы!B:B,0),4),"")</f>
        <v>продавец продовольственных товаров 2 категории ((В-8)отдел гастрономии)</v>
      </c>
      <c r="H610" s="12" t="s">
        <v>17196</v>
      </c>
      <c r="I610" s="12" t="s">
        <v>15736</v>
      </c>
      <c r="J610" s="12" t="s">
        <v>10691</v>
      </c>
      <c r="K610" s="12" t="s">
        <v>10692</v>
      </c>
      <c r="L610" s="12">
        <v>11</v>
      </c>
      <c r="M610" s="12">
        <v>11</v>
      </c>
      <c r="N610" s="12">
        <v>11</v>
      </c>
    </row>
    <row r="611" spans="1:17" x14ac:dyDescent="0.2">
      <c r="A611" s="12" t="str">
        <f>INDEX('рабочие дни  %ФОТ'!$F$3:$F$67,MATCH('загрузка табеля'!$H611,'рабочие дни  %ФОТ'!$H$3:$H$67,0),1)</f>
        <v>ХХХ YYY-8</v>
      </c>
      <c r="B611" s="21">
        <f t="shared" si="27"/>
        <v>945</v>
      </c>
      <c r="C611" s="22">
        <f t="shared" si="28"/>
        <v>4</v>
      </c>
      <c r="D611" s="23">
        <f t="shared" si="29"/>
        <v>31.5</v>
      </c>
      <c r="E611" s="21">
        <f>SUMIFS(тарифы!G:G,тарифы!B:B,J611)</f>
        <v>30</v>
      </c>
      <c r="F611" s="21"/>
      <c r="G611" s="12" t="str">
        <f>IFERROR(INDEX(Таблица1[#All],MATCH('загрузка табеля'!J611,тарифы!B:B,0),4),"")</f>
        <v>продавец продовольственных товаров 1 категории ((В-8)отдел гастрономии)</v>
      </c>
      <c r="H611" s="12" t="s">
        <v>17196</v>
      </c>
      <c r="I611" s="12" t="s">
        <v>15736</v>
      </c>
      <c r="J611" s="12" t="s">
        <v>10683</v>
      </c>
      <c r="K611" s="12" t="s">
        <v>10684</v>
      </c>
      <c r="L611" s="12">
        <v>8</v>
      </c>
      <c r="M611" s="12">
        <v>7</v>
      </c>
      <c r="N611" s="12">
        <v>9</v>
      </c>
      <c r="O611" s="12">
        <v>7.5</v>
      </c>
    </row>
    <row r="612" spans="1:17" x14ac:dyDescent="0.2">
      <c r="A612" s="12" t="str">
        <f>INDEX('рабочие дни  %ФОТ'!$F$3:$F$67,MATCH('загрузка табеля'!$H612,'рабочие дни  %ФОТ'!$H$3:$H$67,0),1)</f>
        <v>ХХХ YYY-8</v>
      </c>
      <c r="B612" s="21">
        <f t="shared" si="27"/>
        <v>825</v>
      </c>
      <c r="C612" s="22">
        <f t="shared" si="28"/>
        <v>3</v>
      </c>
      <c r="D612" s="23">
        <f t="shared" si="29"/>
        <v>30</v>
      </c>
      <c r="E612" s="21">
        <f>SUMIFS(тарифы!G:G,тарифы!B:B,J612)</f>
        <v>27.5</v>
      </c>
      <c r="F612" s="21"/>
      <c r="G612" s="12" t="str">
        <f>IFERROR(INDEX(Таблица1[#All],MATCH('загрузка табеля'!J612,тарифы!B:B,0),4),"")</f>
        <v>продавец продовольственных товаров 2 категории ((В-8)отдел гастрономии)</v>
      </c>
      <c r="H612" s="12" t="s">
        <v>17196</v>
      </c>
      <c r="I612" s="12" t="s">
        <v>15736</v>
      </c>
      <c r="J612" s="12" t="s">
        <v>10686</v>
      </c>
      <c r="K612" s="12" t="s">
        <v>10687</v>
      </c>
      <c r="L612" s="12">
        <v>10</v>
      </c>
      <c r="M612" s="12">
        <v>10</v>
      </c>
      <c r="N612" s="12">
        <v>10</v>
      </c>
      <c r="O612" s="12">
        <v>0</v>
      </c>
    </row>
    <row r="613" spans="1:17" x14ac:dyDescent="0.2">
      <c r="A613" s="12" t="str">
        <f>INDEX('рабочие дни  %ФОТ'!$F$3:$F$67,MATCH('загрузка табеля'!$H613,'рабочие дни  %ФОТ'!$H$3:$H$67,0),1)</f>
        <v>ХХХ YYY-8</v>
      </c>
      <c r="B613" s="21">
        <f t="shared" si="27"/>
        <v>1141.25</v>
      </c>
      <c r="C613" s="22">
        <f t="shared" si="28"/>
        <v>4</v>
      </c>
      <c r="D613" s="23">
        <f t="shared" si="29"/>
        <v>41.5</v>
      </c>
      <c r="E613" s="21">
        <f>SUMIFS(тарифы!G:G,тарифы!B:B,J613)</f>
        <v>27.5</v>
      </c>
      <c r="F613" s="21"/>
      <c r="G613" s="12" t="str">
        <f>IFERROR(INDEX(Таблица1[#All],MATCH('загрузка табеля'!J613,тарифы!B:B,0),4),"")</f>
        <v>продавец продовольственных товаров 2 категории ((В-8)отдел гастрономии)</v>
      </c>
      <c r="H613" s="12" t="s">
        <v>17196</v>
      </c>
      <c r="I613" s="12" t="s">
        <v>15736</v>
      </c>
      <c r="J613" s="12" t="s">
        <v>11439</v>
      </c>
      <c r="K613" s="12" t="s">
        <v>11438</v>
      </c>
      <c r="L613" s="12">
        <v>11</v>
      </c>
      <c r="M613" s="12">
        <v>10</v>
      </c>
      <c r="N613" s="12">
        <v>10</v>
      </c>
      <c r="O613" s="12">
        <v>10.5</v>
      </c>
      <c r="P613" s="12">
        <v>0</v>
      </c>
    </row>
    <row r="614" spans="1:17" x14ac:dyDescent="0.2">
      <c r="A614" s="12" t="str">
        <f>INDEX('рабочие дни  %ФОТ'!$F$3:$F$67,MATCH('загрузка табеля'!$H614,'рабочие дни  %ФОТ'!$H$3:$H$67,0),1)</f>
        <v>ХХХ YYY-8</v>
      </c>
      <c r="B614" s="21">
        <f t="shared" si="27"/>
        <v>1093.47</v>
      </c>
      <c r="C614" s="22">
        <f t="shared" si="28"/>
        <v>4</v>
      </c>
      <c r="D614" s="23">
        <f t="shared" si="29"/>
        <v>41</v>
      </c>
      <c r="E614" s="21">
        <f>SUMIFS(тарифы!G:G,тарифы!B:B,J614)</f>
        <v>26.67</v>
      </c>
      <c r="F614" s="21"/>
      <c r="G614" s="12" t="str">
        <f>IFERROR(INDEX(Таблица1[#All],MATCH('загрузка табеля'!J614,тарифы!B:B,0),4),"")</f>
        <v>продавец продовольственных товаров 3 категории ((В-8)рыбный отдел)</v>
      </c>
      <c r="H614" s="12" t="s">
        <v>17196</v>
      </c>
      <c r="I614" s="12" t="s">
        <v>15736</v>
      </c>
      <c r="J614" s="12" t="s">
        <v>11423</v>
      </c>
      <c r="K614" s="12" t="s">
        <v>11422</v>
      </c>
      <c r="L614" s="12">
        <v>10</v>
      </c>
      <c r="M614" s="12">
        <v>11</v>
      </c>
      <c r="N614" s="12">
        <v>10</v>
      </c>
      <c r="O614" s="12">
        <v>10</v>
      </c>
      <c r="P614" s="12">
        <v>0</v>
      </c>
    </row>
    <row r="615" spans="1:17" x14ac:dyDescent="0.2">
      <c r="A615" s="12" t="str">
        <f>INDEX('рабочие дни  %ФОТ'!$F$3:$F$67,MATCH('загрузка табеля'!$H615,'рабочие дни  %ФОТ'!$H$3:$H$67,0),1)</f>
        <v>ХХХ YYY-8</v>
      </c>
      <c r="B615" s="21">
        <f t="shared" si="27"/>
        <v>0</v>
      </c>
      <c r="C615" s="22">
        <f t="shared" si="28"/>
        <v>2</v>
      </c>
      <c r="D615" s="23">
        <f t="shared" si="29"/>
        <v>21</v>
      </c>
      <c r="E615" s="21">
        <f>SUMIFS(тарифы!G:G,тарифы!B:B,J615)</f>
        <v>0</v>
      </c>
      <c r="F615" s="21"/>
      <c r="G615" s="12" t="str">
        <f>IFERROR(INDEX(Таблица1[#All],MATCH('загрузка табеля'!J615,тарифы!B:B,0),4),"")</f>
        <v/>
      </c>
      <c r="H615" s="12" t="s">
        <v>17196</v>
      </c>
      <c r="I615" s="12" t="s">
        <v>15736</v>
      </c>
      <c r="J615" s="12" t="s">
        <v>15737</v>
      </c>
      <c r="K615" s="12" t="s">
        <v>15738</v>
      </c>
      <c r="L615" s="12">
        <v>10</v>
      </c>
      <c r="M615" s="12">
        <v>11</v>
      </c>
      <c r="N615" s="12">
        <v>0</v>
      </c>
    </row>
    <row r="616" spans="1:17" x14ac:dyDescent="0.2">
      <c r="A616" s="12" t="str">
        <f>INDEX('рабочие дни  %ФОТ'!$F$3:$F$67,MATCH('загрузка табеля'!$H616,'рабочие дни  %ФОТ'!$H$3:$H$67,0),1)</f>
        <v>ХХХ YYY-8</v>
      </c>
      <c r="B616" s="21">
        <f t="shared" si="27"/>
        <v>0</v>
      </c>
      <c r="C616" s="22">
        <f t="shared" si="28"/>
        <v>2</v>
      </c>
      <c r="D616" s="23">
        <f t="shared" si="29"/>
        <v>21</v>
      </c>
      <c r="E616" s="21">
        <f>SUMIFS(тарифы!G:G,тарифы!B:B,J616)</f>
        <v>0</v>
      </c>
      <c r="F616" s="21"/>
      <c r="G616" s="12" t="str">
        <f>IFERROR(INDEX(Таблица1[#All],MATCH('загрузка табеля'!J616,тарифы!B:B,0),4),"")</f>
        <v/>
      </c>
      <c r="H616" s="12" t="s">
        <v>17196</v>
      </c>
      <c r="I616" s="12" t="s">
        <v>15736</v>
      </c>
      <c r="J616" s="12" t="s">
        <v>15739</v>
      </c>
      <c r="K616" s="12" t="s">
        <v>15740</v>
      </c>
      <c r="L616" s="12">
        <v>10.5</v>
      </c>
      <c r="M616" s="12">
        <v>10.5</v>
      </c>
    </row>
    <row r="617" spans="1:17" x14ac:dyDescent="0.2">
      <c r="A617" s="12" t="str">
        <f>INDEX('рабочие дни  %ФОТ'!$F$3:$F$67,MATCH('загрузка табеля'!$H617,'рабочие дни  %ФОТ'!$H$3:$H$67,0),1)</f>
        <v>ХХХ YYY-8</v>
      </c>
      <c r="B617" s="21">
        <f t="shared" si="27"/>
        <v>1301.7850000000001</v>
      </c>
      <c r="C617" s="22">
        <f t="shared" si="28"/>
        <v>4</v>
      </c>
      <c r="D617" s="23">
        <f t="shared" si="29"/>
        <v>35.5</v>
      </c>
      <c r="E617" s="21">
        <f>SUMIFS(тарифы!G:G,тарифы!B:B,J617)</f>
        <v>36.67</v>
      </c>
      <c r="F617" s="21"/>
      <c r="G617" s="12" t="str">
        <f>IFERROR(INDEX(Таблица1[#All],MATCH('загрузка табеля'!J617,тарифы!B:B,0),4),"")</f>
        <v>заместитель управляющего магазином по кассовой зоне 2 категории ((В-6) расчетно-кассовая зона)</v>
      </c>
      <c r="H617" s="12" t="s">
        <v>17196</v>
      </c>
      <c r="I617" s="12" t="s">
        <v>15741</v>
      </c>
      <c r="J617" s="12" t="s">
        <v>10031</v>
      </c>
      <c r="K617" s="12" t="s">
        <v>10032</v>
      </c>
      <c r="L617" s="12">
        <v>8.5</v>
      </c>
      <c r="M617" s="12">
        <v>8.5</v>
      </c>
      <c r="N617" s="12">
        <v>10</v>
      </c>
      <c r="O617" s="12">
        <v>8.5</v>
      </c>
      <c r="P617" s="12">
        <v>0</v>
      </c>
    </row>
    <row r="618" spans="1:17" x14ac:dyDescent="0.2">
      <c r="A618" s="12" t="str">
        <f>INDEX('рабочие дни  %ФОТ'!$F$3:$F$67,MATCH('загрузка табеля'!$H618,'рабочие дни  %ФОТ'!$H$3:$H$67,0),1)</f>
        <v>ХХХ YYY-8</v>
      </c>
      <c r="B618" s="21">
        <f t="shared" si="27"/>
        <v>1075.5999999999999</v>
      </c>
      <c r="C618" s="22">
        <f t="shared" si="28"/>
        <v>4</v>
      </c>
      <c r="D618" s="23">
        <f t="shared" si="29"/>
        <v>40</v>
      </c>
      <c r="E618" s="21">
        <f>SUMIFS(тарифы!G:G,тарифы!B:B,J618)</f>
        <v>26.89</v>
      </c>
      <c r="F618" s="21"/>
      <c r="G618" s="12" t="str">
        <f>IFERROR(INDEX(Таблица1[#All],MATCH('загрузка табеля'!J618,тарифы!B:B,0),4),"")</f>
        <v>продавец продовольственных товаров 2 категории ((В-8)отдел кондитерских изделий)</v>
      </c>
      <c r="H618" s="12" t="s">
        <v>17196</v>
      </c>
      <c r="I618" s="12" t="s">
        <v>15741</v>
      </c>
      <c r="J618" s="12" t="s">
        <v>10695</v>
      </c>
      <c r="K618" s="12" t="s">
        <v>10696</v>
      </c>
      <c r="L618" s="12">
        <v>9.5</v>
      </c>
      <c r="M618" s="12">
        <v>10</v>
      </c>
      <c r="N618" s="12">
        <v>10.5</v>
      </c>
      <c r="O618" s="12">
        <v>10</v>
      </c>
    </row>
    <row r="619" spans="1:17" x14ac:dyDescent="0.2">
      <c r="A619" s="12" t="str">
        <f>INDEX('рабочие дни  %ФОТ'!$F$3:$F$67,MATCH('загрузка табеля'!$H619,'рабочие дни  %ФОТ'!$H$3:$H$67,0),1)</f>
        <v>ХХХ YYY-8</v>
      </c>
      <c r="B619" s="21">
        <f t="shared" si="27"/>
        <v>403.35</v>
      </c>
      <c r="C619" s="22">
        <f t="shared" si="28"/>
        <v>2</v>
      </c>
      <c r="D619" s="23">
        <f t="shared" si="29"/>
        <v>15</v>
      </c>
      <c r="E619" s="21">
        <f>SUMIFS(тарифы!G:G,тарифы!B:B,J619)</f>
        <v>26.89</v>
      </c>
      <c r="F619" s="21"/>
      <c r="G619" s="12" t="str">
        <f>IFERROR(INDEX(Таблица1[#All],MATCH('загрузка табеля'!J619,тарифы!B:B,0),4),"")</f>
        <v>продавец продовольственных товаров 2 категории ((В-8)отдел кондитерских изделий)</v>
      </c>
      <c r="H619" s="12" t="s">
        <v>17196</v>
      </c>
      <c r="I619" s="12" t="s">
        <v>15741</v>
      </c>
      <c r="J619" s="12" t="s">
        <v>10699</v>
      </c>
      <c r="K619" s="12" t="s">
        <v>10700</v>
      </c>
      <c r="L619" s="12">
        <v>10.5</v>
      </c>
      <c r="M619" s="12">
        <v>4.5</v>
      </c>
    </row>
    <row r="620" spans="1:17" x14ac:dyDescent="0.2">
      <c r="A620" s="12" t="str">
        <f>INDEX('рабочие дни  %ФОТ'!$F$3:$F$67,MATCH('загрузка табеля'!$H620,'рабочие дни  %ФОТ'!$H$3:$H$67,0),1)</f>
        <v>ХХХ YYY-8</v>
      </c>
      <c r="B620" s="21">
        <f t="shared" si="27"/>
        <v>1142.825</v>
      </c>
      <c r="C620" s="22">
        <f t="shared" si="28"/>
        <v>4</v>
      </c>
      <c r="D620" s="23">
        <f t="shared" si="29"/>
        <v>42.5</v>
      </c>
      <c r="E620" s="21">
        <f>SUMIFS(тарифы!G:G,тарифы!B:B,J620)</f>
        <v>26.89</v>
      </c>
      <c r="F620" s="21"/>
      <c r="G620" s="12" t="str">
        <f>IFERROR(INDEX(Таблица1[#All],MATCH('загрузка табеля'!J620,тарифы!B:B,0),4),"")</f>
        <v>продавец продовольственных товаров 2 категории ((В-8)отдел кондитерских изделий)</v>
      </c>
      <c r="H620" s="12" t="s">
        <v>17196</v>
      </c>
      <c r="I620" s="12" t="s">
        <v>15741</v>
      </c>
      <c r="J620" s="12" t="s">
        <v>11413</v>
      </c>
      <c r="K620" s="12" t="s">
        <v>11412</v>
      </c>
      <c r="L620" s="12">
        <v>10.5</v>
      </c>
      <c r="M620" s="12">
        <v>10.5</v>
      </c>
      <c r="N620" s="12">
        <v>10.5</v>
      </c>
      <c r="O620" s="12">
        <v>11</v>
      </c>
      <c r="P620" s="12">
        <v>0</v>
      </c>
    </row>
    <row r="621" spans="1:17" x14ac:dyDescent="0.2">
      <c r="A621" s="12" t="str">
        <f>INDEX('рабочие дни  %ФОТ'!$F$3:$F$67,MATCH('загрузка табеля'!$H621,'рабочие дни  %ФОТ'!$H$3:$H$67,0),1)</f>
        <v>ХХХ YYY-8</v>
      </c>
      <c r="B621" s="21">
        <f t="shared" si="27"/>
        <v>497.46500000000003</v>
      </c>
      <c r="C621" s="22">
        <f t="shared" si="28"/>
        <v>2</v>
      </c>
      <c r="D621" s="23">
        <f t="shared" si="29"/>
        <v>18.5</v>
      </c>
      <c r="E621" s="21">
        <f>SUMIFS(тарифы!G:G,тарифы!B:B,J621)</f>
        <v>26.89</v>
      </c>
      <c r="F621" s="21"/>
      <c r="G621" s="12" t="str">
        <f>IFERROR(INDEX(Таблица1[#All],MATCH('загрузка табеля'!J621,тарифы!B:B,0),4),"")</f>
        <v>продавец продовольственных товаров 2 категории ((В-8)отдел кондитерских изделий)</v>
      </c>
      <c r="H621" s="12" t="s">
        <v>17196</v>
      </c>
      <c r="I621" s="12" t="s">
        <v>15741</v>
      </c>
      <c r="J621" s="12" t="s">
        <v>11435</v>
      </c>
      <c r="K621" s="12" t="s">
        <v>11434</v>
      </c>
      <c r="L621" s="12">
        <v>9</v>
      </c>
      <c r="M621" s="12">
        <v>9.5</v>
      </c>
    </row>
    <row r="622" spans="1:17" x14ac:dyDescent="0.2">
      <c r="A622" s="12" t="str">
        <f>INDEX('рабочие дни  %ФОТ'!$F$3:$F$67,MATCH('загрузка табеля'!$H622,'рабочие дни  %ФОТ'!$H$3:$H$67,0),1)</f>
        <v>ХХХ YYY-8</v>
      </c>
      <c r="B622" s="21">
        <f t="shared" si="27"/>
        <v>1222</v>
      </c>
      <c r="C622" s="22">
        <f t="shared" si="28"/>
        <v>5</v>
      </c>
      <c r="D622" s="23">
        <f t="shared" si="29"/>
        <v>50</v>
      </c>
      <c r="E622" s="21">
        <f>SUMIFS(тарифы!G:G,тарифы!B:B,J622)</f>
        <v>24.44</v>
      </c>
      <c r="F622" s="21"/>
      <c r="G622" s="12" t="str">
        <f>IFERROR(INDEX(Таблица1[#All],MATCH('загрузка табеля'!J622,тарифы!B:B,0),4),"")</f>
        <v>продавец продовольственных товаров 3 категории ((В-8)отдел кондитерских изделий)</v>
      </c>
      <c r="H622" s="12" t="s">
        <v>17196</v>
      </c>
      <c r="I622" s="12" t="s">
        <v>15741</v>
      </c>
      <c r="J622" s="12" t="s">
        <v>11417</v>
      </c>
      <c r="K622" s="12" t="s">
        <v>11416</v>
      </c>
      <c r="L622" s="12">
        <v>10</v>
      </c>
      <c r="M622" s="12">
        <v>9.5</v>
      </c>
      <c r="N622" s="12">
        <v>10</v>
      </c>
      <c r="O622" s="12">
        <v>10.5</v>
      </c>
      <c r="P622" s="12">
        <v>10</v>
      </c>
      <c r="Q622" s="12">
        <v>0</v>
      </c>
    </row>
    <row r="623" spans="1:17" x14ac:dyDescent="0.2">
      <c r="A623" s="12" t="str">
        <f>INDEX('рабочие дни  %ФОТ'!$F$3:$F$67,MATCH('загрузка табеля'!$H623,'рабочие дни  %ФОТ'!$H$3:$H$67,0),1)</f>
        <v>ХХХ YYY-8</v>
      </c>
      <c r="B623" s="21">
        <f t="shared" si="27"/>
        <v>0</v>
      </c>
      <c r="C623" s="22">
        <f t="shared" si="28"/>
        <v>3</v>
      </c>
      <c r="D623" s="23">
        <f t="shared" si="29"/>
        <v>29.5</v>
      </c>
      <c r="E623" s="21">
        <f>SUMIFS(тарифы!G:G,тарифы!B:B,J623)</f>
        <v>0</v>
      </c>
      <c r="F623" s="21"/>
      <c r="G623" s="12" t="str">
        <f>IFERROR(INDEX(Таблица1[#All],MATCH('загрузка табеля'!J623,тарифы!B:B,0),4),"")</f>
        <v/>
      </c>
      <c r="H623" s="12" t="s">
        <v>17196</v>
      </c>
      <c r="I623" s="12" t="s">
        <v>15741</v>
      </c>
      <c r="J623" s="12" t="s">
        <v>15742</v>
      </c>
      <c r="K623" s="12" t="s">
        <v>15743</v>
      </c>
      <c r="L623" s="12">
        <v>9.5</v>
      </c>
      <c r="M623" s="12">
        <v>10.5</v>
      </c>
      <c r="N623" s="12">
        <v>9.5</v>
      </c>
    </row>
    <row r="624" spans="1:17" x14ac:dyDescent="0.2">
      <c r="A624" s="12" t="str">
        <f>INDEX('рабочие дни  %ФОТ'!$F$3:$F$67,MATCH('загрузка табеля'!$H624,'рабочие дни  %ФОТ'!$H$3:$H$67,0),1)</f>
        <v>ХХХ YYY-8</v>
      </c>
      <c r="B624" s="21">
        <f t="shared" si="27"/>
        <v>0</v>
      </c>
      <c r="C624" s="22">
        <f t="shared" si="28"/>
        <v>3</v>
      </c>
      <c r="D624" s="23">
        <f t="shared" si="29"/>
        <v>27.5</v>
      </c>
      <c r="E624" s="21">
        <f>SUMIFS(тарифы!G:G,тарифы!B:B,J624)</f>
        <v>0</v>
      </c>
      <c r="F624" s="21"/>
      <c r="G624" s="12" t="str">
        <f>IFERROR(INDEX(Таблица1[#All],MATCH('загрузка табеля'!J624,тарифы!B:B,0),4),"")</f>
        <v/>
      </c>
      <c r="H624" s="12" t="s">
        <v>17196</v>
      </c>
      <c r="I624" s="12" t="s">
        <v>15741</v>
      </c>
      <c r="J624" s="12" t="s">
        <v>15744</v>
      </c>
      <c r="K624" s="12" t="s">
        <v>15745</v>
      </c>
      <c r="L624" s="12">
        <v>9.5</v>
      </c>
      <c r="M624" s="12">
        <v>9</v>
      </c>
      <c r="N624" s="12">
        <v>9</v>
      </c>
    </row>
    <row r="625" spans="1:16" x14ac:dyDescent="0.2">
      <c r="A625" s="12" t="str">
        <f>INDEX('рабочие дни  %ФОТ'!$F$3:$F$67,MATCH('загрузка табеля'!$H625,'рабочие дни  %ФОТ'!$H$3:$H$67,0),1)</f>
        <v>ХХХ YYY-8</v>
      </c>
      <c r="B625" s="21">
        <f t="shared" si="27"/>
        <v>968.04</v>
      </c>
      <c r="C625" s="22">
        <f t="shared" si="28"/>
        <v>4</v>
      </c>
      <c r="D625" s="23">
        <f t="shared" si="29"/>
        <v>36</v>
      </c>
      <c r="E625" s="21">
        <f>SUMIFS(тарифы!G:G,тарифы!B:B,J625)</f>
        <v>26.89</v>
      </c>
      <c r="F625" s="21"/>
      <c r="G625" s="12" t="str">
        <f>IFERROR(INDEX(Таблица1[#All],MATCH('загрузка табеля'!J625,тарифы!B:B,0),4),"")</f>
        <v>продавец продовольственных товаров 2 категории ((В-8)отдел напитков)</v>
      </c>
      <c r="H625" s="12" t="s">
        <v>17196</v>
      </c>
      <c r="I625" s="12" t="s">
        <v>15746</v>
      </c>
      <c r="J625" s="12" t="s">
        <v>10710</v>
      </c>
      <c r="K625" s="12" t="s">
        <v>10711</v>
      </c>
      <c r="L625" s="12">
        <v>8.5</v>
      </c>
      <c r="M625" s="12">
        <v>9</v>
      </c>
      <c r="N625" s="12">
        <v>9.5</v>
      </c>
      <c r="O625" s="12">
        <v>9</v>
      </c>
      <c r="P625" s="12">
        <v>0</v>
      </c>
    </row>
    <row r="626" spans="1:16" x14ac:dyDescent="0.2">
      <c r="A626" s="12" t="str">
        <f>INDEX('рабочие дни  %ФОТ'!$F$3:$F$67,MATCH('загрузка табеля'!$H626,'рабочие дни  %ФОТ'!$H$3:$H$67,0),1)</f>
        <v>ХХХ YYY-8</v>
      </c>
      <c r="B626" s="21">
        <f t="shared" si="27"/>
        <v>806.57499999999993</v>
      </c>
      <c r="C626" s="22">
        <f t="shared" si="28"/>
        <v>3</v>
      </c>
      <c r="D626" s="23">
        <f t="shared" si="29"/>
        <v>27.5</v>
      </c>
      <c r="E626" s="21">
        <f>SUMIFS(тарифы!G:G,тарифы!B:B,J626)</f>
        <v>29.33</v>
      </c>
      <c r="F626" s="21"/>
      <c r="G626" s="12" t="str">
        <f>IFERROR(INDEX(Таблица1[#All],MATCH('загрузка табеля'!J626,тарифы!B:B,0),4),"")</f>
        <v>продавец продовольственных товаров 1 категории ((В-8)отдел напитков)</v>
      </c>
      <c r="H626" s="12" t="s">
        <v>17196</v>
      </c>
      <c r="I626" s="12" t="s">
        <v>15746</v>
      </c>
      <c r="J626" s="12" t="s">
        <v>10706</v>
      </c>
      <c r="K626" s="12" t="s">
        <v>10707</v>
      </c>
      <c r="L626" s="12">
        <v>9</v>
      </c>
      <c r="M626" s="12">
        <v>9.5</v>
      </c>
      <c r="N626" s="12">
        <v>9</v>
      </c>
    </row>
    <row r="627" spans="1:16" x14ac:dyDescent="0.2">
      <c r="A627" s="12" t="str">
        <f>INDEX('рабочие дни  %ФОТ'!$F$3:$F$67,MATCH('загрузка табеля'!$H627,'рабочие дни  %ФОТ'!$H$3:$H$67,0),1)</f>
        <v>ХХХ YYY-8</v>
      </c>
      <c r="B627" s="21">
        <f t="shared" si="27"/>
        <v>741.125</v>
      </c>
      <c r="C627" s="22">
        <f t="shared" si="28"/>
        <v>3</v>
      </c>
      <c r="D627" s="23">
        <f t="shared" si="29"/>
        <v>24.5</v>
      </c>
      <c r="E627" s="21">
        <f>SUMIFS(тарифы!G:G,тарифы!B:B,J627)</f>
        <v>30.25</v>
      </c>
      <c r="F627" s="21"/>
      <c r="G627" s="12" t="str">
        <f>IFERROR(INDEX(Таблица1[#All],MATCH('загрузка табеля'!J627,тарифы!B:B,0),4),"")</f>
        <v>бригадир продавцов продовольственных товаров 2 категории ((В-8)отдел напитков)</v>
      </c>
      <c r="H627" s="12" t="s">
        <v>17196</v>
      </c>
      <c r="I627" s="12" t="s">
        <v>15746</v>
      </c>
      <c r="J627" s="12" t="s">
        <v>10713</v>
      </c>
      <c r="K627" s="12" t="s">
        <v>10714</v>
      </c>
      <c r="L627" s="12">
        <v>8.5</v>
      </c>
      <c r="M627" s="12">
        <v>8.5</v>
      </c>
      <c r="N627" s="12">
        <v>7.5</v>
      </c>
      <c r="O627" s="12">
        <v>0</v>
      </c>
    </row>
    <row r="628" spans="1:16" x14ac:dyDescent="0.2">
      <c r="A628" s="12" t="str">
        <f>INDEX('рабочие дни  %ФОТ'!$F$3:$F$67,MATCH('загрузка табеля'!$H628,'рабочие дни  %ФОТ'!$H$3:$H$67,0),1)</f>
        <v>ХХХ YYY-8</v>
      </c>
      <c r="B628" s="21">
        <f t="shared" si="27"/>
        <v>1571.4285714285713</v>
      </c>
      <c r="C628" s="22">
        <f t="shared" si="28"/>
        <v>5</v>
      </c>
      <c r="D628" s="23">
        <f t="shared" si="29"/>
        <v>51</v>
      </c>
      <c r="E628" s="21">
        <f>SUMIFS(тарифы!G:G,тарифы!B:B,J628)</f>
        <v>6600</v>
      </c>
      <c r="F628" s="21"/>
      <c r="G628" s="12" t="str">
        <f>IFERROR(INDEX(Таблица1[#All],MATCH('загрузка табеля'!J628,тарифы!B:B,0),4),"")</f>
        <v>менеджер по сбыту 2 категории ((В-8)отдел напитков)</v>
      </c>
      <c r="H628" s="12" t="s">
        <v>17196</v>
      </c>
      <c r="I628" s="12" t="s">
        <v>15746</v>
      </c>
      <c r="J628" s="12" t="s">
        <v>10647</v>
      </c>
      <c r="K628" s="12" t="s">
        <v>10648</v>
      </c>
      <c r="L628" s="12">
        <v>11</v>
      </c>
      <c r="M628" s="12">
        <v>10</v>
      </c>
      <c r="N628" s="12">
        <v>10.5</v>
      </c>
      <c r="O628" s="12">
        <v>9.5</v>
      </c>
      <c r="P628" s="12">
        <v>10</v>
      </c>
    </row>
    <row r="629" spans="1:16" x14ac:dyDescent="0.2">
      <c r="A629" s="12" t="str">
        <f>INDEX('рабочие дни  %ФОТ'!$F$3:$F$67,MATCH('загрузка табеля'!$H629,'рабочие дни  %ФОТ'!$H$3:$H$67,0),1)</f>
        <v>ХХХ YYY-8</v>
      </c>
      <c r="B629" s="21">
        <f t="shared" si="27"/>
        <v>0</v>
      </c>
      <c r="C629" s="22">
        <f t="shared" si="28"/>
        <v>3</v>
      </c>
      <c r="D629" s="23">
        <f t="shared" si="29"/>
        <v>17.5</v>
      </c>
      <c r="E629" s="21">
        <f>SUMIFS(тарифы!G:G,тарифы!B:B,J629)</f>
        <v>0</v>
      </c>
      <c r="F629" s="21"/>
      <c r="G629" s="12" t="str">
        <f>IFERROR(INDEX(Таблица1[#All],MATCH('загрузка табеля'!J629,тарифы!B:B,0),4),"")</f>
        <v/>
      </c>
      <c r="H629" s="12" t="s">
        <v>17196</v>
      </c>
      <c r="I629" s="12" t="s">
        <v>15746</v>
      </c>
      <c r="J629" s="12" t="s">
        <v>15747</v>
      </c>
      <c r="K629" s="12" t="s">
        <v>15748</v>
      </c>
      <c r="L629" s="12">
        <v>10</v>
      </c>
      <c r="M629" s="12">
        <v>3.5</v>
      </c>
      <c r="N629" s="12">
        <v>4</v>
      </c>
    </row>
    <row r="630" spans="1:16" x14ac:dyDescent="0.2">
      <c r="A630" s="12" t="str">
        <f>INDEX('рабочие дни  %ФОТ'!$F$3:$F$67,MATCH('загрузка табеля'!$H630,'рабочие дни  %ФОТ'!$H$3:$H$67,0),1)</f>
        <v>ХХХ YYY-8</v>
      </c>
      <c r="B630" s="21">
        <f t="shared" si="27"/>
        <v>833.59</v>
      </c>
      <c r="C630" s="22">
        <f t="shared" si="28"/>
        <v>3</v>
      </c>
      <c r="D630" s="23">
        <f t="shared" si="29"/>
        <v>31</v>
      </c>
      <c r="E630" s="21">
        <f>SUMIFS(тарифы!G:G,тарифы!B:B,J630)</f>
        <v>26.89</v>
      </c>
      <c r="F630" s="21"/>
      <c r="G630" s="12" t="str">
        <f>IFERROR(INDEX(Таблица1[#All],MATCH('загрузка табеля'!J630,тарифы!B:B,0),4),"")</f>
        <v>продавец непродовольственных товаров 2 категории ((В-8)отдел непродовольственных товаров)</v>
      </c>
      <c r="H630" s="12" t="s">
        <v>17196</v>
      </c>
      <c r="I630" s="12" t="s">
        <v>15749</v>
      </c>
      <c r="J630" s="12" t="s">
        <v>10731</v>
      </c>
      <c r="K630" s="12" t="s">
        <v>10732</v>
      </c>
      <c r="L630" s="12">
        <v>10.5</v>
      </c>
      <c r="M630" s="12">
        <v>10</v>
      </c>
      <c r="N630" s="12">
        <v>10.5</v>
      </c>
    </row>
    <row r="631" spans="1:16" x14ac:dyDescent="0.2">
      <c r="A631" s="12" t="str">
        <f>INDEX('рабочие дни  %ФОТ'!$F$3:$F$67,MATCH('загрузка табеля'!$H631,'рабочие дни  %ФОТ'!$H$3:$H$67,0),1)</f>
        <v>ХХХ YYY-8</v>
      </c>
      <c r="B631" s="21">
        <f t="shared" si="27"/>
        <v>806.7</v>
      </c>
      <c r="C631" s="22">
        <f t="shared" si="28"/>
        <v>3</v>
      </c>
      <c r="D631" s="23">
        <f t="shared" si="29"/>
        <v>30</v>
      </c>
      <c r="E631" s="21">
        <f>SUMIFS(тарифы!G:G,тарифы!B:B,J631)</f>
        <v>26.89</v>
      </c>
      <c r="F631" s="21"/>
      <c r="G631" s="12" t="str">
        <f>IFERROR(INDEX(Таблица1[#All],MATCH('загрузка табеля'!J631,тарифы!B:B,0),4),"")</f>
        <v>продавец непродовольственных товаров 2 категории ((В-8)отдел непродовольственных товаров)</v>
      </c>
      <c r="H631" s="12" t="s">
        <v>17196</v>
      </c>
      <c r="I631" s="12" t="s">
        <v>15749</v>
      </c>
      <c r="J631" s="12" t="s">
        <v>10738</v>
      </c>
      <c r="K631" s="12" t="s">
        <v>10739</v>
      </c>
      <c r="L631" s="12">
        <v>10</v>
      </c>
      <c r="M631" s="12">
        <v>10</v>
      </c>
      <c r="N631" s="12">
        <v>10</v>
      </c>
    </row>
    <row r="632" spans="1:16" x14ac:dyDescent="0.2">
      <c r="A632" s="12" t="str">
        <f>INDEX('рабочие дни  %ФОТ'!$F$3:$F$67,MATCH('загрузка табеля'!$H632,'рабочие дни  %ФОТ'!$H$3:$H$67,0),1)</f>
        <v>ХХХ YYY-8</v>
      </c>
      <c r="B632" s="21">
        <f t="shared" si="27"/>
        <v>857.14285714285711</v>
      </c>
      <c r="C632" s="22">
        <f t="shared" si="28"/>
        <v>3</v>
      </c>
      <c r="D632" s="23">
        <f t="shared" si="29"/>
        <v>26</v>
      </c>
      <c r="E632" s="21">
        <f>SUMIFS(тарифы!G:G,тарифы!B:B,J632)</f>
        <v>6000</v>
      </c>
      <c r="F632" s="21"/>
      <c r="G632" s="12" t="str">
        <f>IFERROR(INDEX(Таблица1[#All],MATCH('загрузка табеля'!J632,тарифы!B:B,0),4),"")</f>
        <v>менеджер по сбыту 3 категории ((В-8)отдел непродовольственных товаров)</v>
      </c>
      <c r="H632" s="12" t="s">
        <v>17196</v>
      </c>
      <c r="I632" s="12" t="s">
        <v>15749</v>
      </c>
      <c r="J632" s="12" t="s">
        <v>10740</v>
      </c>
      <c r="K632" s="12" t="s">
        <v>10741</v>
      </c>
      <c r="L632" s="12">
        <v>8</v>
      </c>
      <c r="M632" s="12">
        <v>9.5</v>
      </c>
      <c r="N632" s="12">
        <v>8.5</v>
      </c>
    </row>
    <row r="633" spans="1:16" x14ac:dyDescent="0.2">
      <c r="A633" s="12" t="str">
        <f>INDEX('рабочие дни  %ФОТ'!$F$3:$F$67,MATCH('загрузка табеля'!$H633,'рабочие дни  %ФОТ'!$H$3:$H$67,0),1)</f>
        <v>ХХХ YYY-8</v>
      </c>
      <c r="B633" s="21">
        <f t="shared" si="27"/>
        <v>1320</v>
      </c>
      <c r="C633" s="22">
        <f t="shared" si="28"/>
        <v>4</v>
      </c>
      <c r="D633" s="23">
        <f t="shared" si="29"/>
        <v>40</v>
      </c>
      <c r="E633" s="21">
        <f>SUMIFS(тарифы!G:G,тарифы!B:B,J633)</f>
        <v>33</v>
      </c>
      <c r="F633" s="21"/>
      <c r="G633" s="12" t="str">
        <f>IFERROR(INDEX(Таблица1[#All],MATCH('загрузка табеля'!J633,тарифы!B:B,0),4),"")</f>
        <v>бригадир продавцов непродовольственных товаров 1 категории ((В-8)отдел непродовольственных товаров)</v>
      </c>
      <c r="H633" s="12" t="s">
        <v>17196</v>
      </c>
      <c r="I633" s="12" t="s">
        <v>15749</v>
      </c>
      <c r="J633" s="12" t="s">
        <v>10734</v>
      </c>
      <c r="K633" s="12" t="s">
        <v>10735</v>
      </c>
      <c r="L633" s="12">
        <v>10</v>
      </c>
      <c r="M633" s="12">
        <v>10</v>
      </c>
      <c r="N633" s="12">
        <v>10</v>
      </c>
      <c r="O633" s="12">
        <v>10</v>
      </c>
      <c r="P633" s="12">
        <v>0</v>
      </c>
    </row>
    <row r="634" spans="1:16" x14ac:dyDescent="0.2">
      <c r="A634" s="12" t="str">
        <f>INDEX('рабочие дни  %ФОТ'!$F$3:$F$67,MATCH('загрузка табеля'!$H634,'рабочие дни  %ФОТ'!$H$3:$H$67,0),1)</f>
        <v>ХХХ YYY-8</v>
      </c>
      <c r="B634" s="21">
        <f t="shared" si="27"/>
        <v>989.82</v>
      </c>
      <c r="C634" s="22">
        <f t="shared" si="28"/>
        <v>4</v>
      </c>
      <c r="D634" s="23">
        <f t="shared" si="29"/>
        <v>40.5</v>
      </c>
      <c r="E634" s="21">
        <f>SUMIFS(тарифы!G:G,тарифы!B:B,J634)</f>
        <v>24.44</v>
      </c>
      <c r="F634" s="21"/>
      <c r="G634" s="12" t="str">
        <f>IFERROR(INDEX(Таблица1[#All],MATCH('загрузка табеля'!J634,тарифы!B:B,0),4),"")</f>
        <v>продавец непродовольственных товаров 3 категории ((В-8)отдел непродовольственных товаров)</v>
      </c>
      <c r="H634" s="12" t="s">
        <v>17196</v>
      </c>
      <c r="I634" s="12" t="s">
        <v>15749</v>
      </c>
      <c r="J634" s="12" t="s">
        <v>10728</v>
      </c>
      <c r="K634" s="12" t="s">
        <v>10729</v>
      </c>
      <c r="L634" s="12">
        <v>10</v>
      </c>
      <c r="M634" s="12">
        <v>10</v>
      </c>
      <c r="N634" s="12">
        <v>10.5</v>
      </c>
      <c r="O634" s="12">
        <v>10</v>
      </c>
      <c r="P634" s="12">
        <v>0</v>
      </c>
    </row>
    <row r="635" spans="1:16" x14ac:dyDescent="0.2">
      <c r="A635" s="12" t="str">
        <f>INDEX('рабочие дни  %ФОТ'!$F$3:$F$67,MATCH('загрузка табеля'!$H635,'рабочие дни  %ФОТ'!$H$3:$H$67,0),1)</f>
        <v>ХХХ YYY-8</v>
      </c>
      <c r="B635" s="21">
        <f t="shared" si="27"/>
        <v>720.98</v>
      </c>
      <c r="C635" s="22">
        <f t="shared" si="28"/>
        <v>3</v>
      </c>
      <c r="D635" s="23">
        <f t="shared" si="29"/>
        <v>29.5</v>
      </c>
      <c r="E635" s="21">
        <f>SUMIFS(тарифы!G:G,тарифы!B:B,J635)</f>
        <v>24.44</v>
      </c>
      <c r="F635" s="21"/>
      <c r="G635" s="12" t="str">
        <f>IFERROR(INDEX(Таблица1[#All],MATCH('загрузка табеля'!J635,тарифы!B:B,0),4),"")</f>
        <v>продавец непродовольственных товаров 3 категории ((В-8)отдел непродовольственных товаров)</v>
      </c>
      <c r="H635" s="12" t="s">
        <v>17196</v>
      </c>
      <c r="I635" s="12" t="s">
        <v>15749</v>
      </c>
      <c r="J635" s="12" t="s">
        <v>11443</v>
      </c>
      <c r="K635" s="12" t="s">
        <v>11442</v>
      </c>
      <c r="L635" s="12">
        <v>10</v>
      </c>
      <c r="M635" s="12">
        <v>10</v>
      </c>
      <c r="N635" s="12">
        <v>9.5</v>
      </c>
    </row>
    <row r="636" spans="1:16" x14ac:dyDescent="0.2">
      <c r="A636" s="12" t="str">
        <f>INDEX('рабочие дни  %ФОТ'!$F$3:$F$67,MATCH('загрузка табеля'!$H636,'рабочие дни  %ФОТ'!$H$3:$H$67,0),1)</f>
        <v>ХХХ YYY-8</v>
      </c>
      <c r="B636" s="21">
        <f t="shared" si="27"/>
        <v>891.42857142857144</v>
      </c>
      <c r="C636" s="22">
        <f t="shared" si="28"/>
        <v>4</v>
      </c>
      <c r="D636" s="23">
        <f t="shared" si="29"/>
        <v>35</v>
      </c>
      <c r="E636" s="21">
        <f>SUMIFS(тарифы!G:G,тарифы!B:B,J636)</f>
        <v>4680</v>
      </c>
      <c r="F636" s="21"/>
      <c r="G636" s="12" t="str">
        <f>IFERROR(INDEX(Таблица1[#All],MATCH('загрузка табеля'!J636,тарифы!B:B,0),4),"")</f>
        <v>заведующий хозяйственной частью 1 категории ((В-8)хозяйственная часть)</v>
      </c>
      <c r="H636" s="12" t="s">
        <v>17196</v>
      </c>
      <c r="I636" s="12" t="s">
        <v>15750</v>
      </c>
      <c r="J636" s="12" t="s">
        <v>10849</v>
      </c>
      <c r="K636" s="12" t="s">
        <v>10850</v>
      </c>
      <c r="L636" s="12">
        <v>9</v>
      </c>
      <c r="M636" s="12">
        <v>9</v>
      </c>
      <c r="N636" s="12">
        <v>9.5</v>
      </c>
      <c r="O636" s="12">
        <v>7.5</v>
      </c>
    </row>
    <row r="637" spans="1:16" x14ac:dyDescent="0.2">
      <c r="A637" s="12" t="str">
        <f>INDEX('рабочие дни  %ФОТ'!$F$3:$F$67,MATCH('загрузка табеля'!$H637,'рабочие дни  %ФОТ'!$H$3:$H$67,0),1)</f>
        <v>ХХХ YYY-8</v>
      </c>
      <c r="B637" s="21">
        <f t="shared" si="27"/>
        <v>831.16000000000008</v>
      </c>
      <c r="C637" s="22">
        <f t="shared" si="28"/>
        <v>2</v>
      </c>
      <c r="D637" s="23">
        <f t="shared" si="29"/>
        <v>22</v>
      </c>
      <c r="E637" s="21">
        <f>SUMIFS(тарифы!G:G,тарифы!B:B,J637)</f>
        <v>37.78</v>
      </c>
      <c r="F637" s="21"/>
      <c r="G637" s="12" t="str">
        <f>IFERROR(INDEX(Таблица1[#All],MATCH('загрузка табеля'!J637,тарифы!B:B,0),4),"")</f>
        <v>кондитер 5 разряда ((В-8)кондитерский цех)</v>
      </c>
      <c r="H637" s="12" t="s">
        <v>17196</v>
      </c>
      <c r="I637" s="12" t="s">
        <v>15751</v>
      </c>
      <c r="J637" s="12" t="s">
        <v>10568</v>
      </c>
      <c r="K637" s="12" t="s">
        <v>10569</v>
      </c>
      <c r="L637" s="12">
        <v>11.5</v>
      </c>
      <c r="M637" s="12">
        <v>10.5</v>
      </c>
    </row>
    <row r="638" spans="1:16" x14ac:dyDescent="0.2">
      <c r="A638" s="12" t="str">
        <f>INDEX('рабочие дни  %ФОТ'!$F$3:$F$67,MATCH('загрузка табеля'!$H638,'рабочие дни  %ФОТ'!$H$3:$H$67,0),1)</f>
        <v>ХХХ YYY-8</v>
      </c>
      <c r="B638" s="21">
        <f t="shared" si="27"/>
        <v>1700.1000000000001</v>
      </c>
      <c r="C638" s="22">
        <f t="shared" si="28"/>
        <v>4</v>
      </c>
      <c r="D638" s="23">
        <f t="shared" si="29"/>
        <v>45</v>
      </c>
      <c r="E638" s="21">
        <f>SUMIFS(тарифы!G:G,тарифы!B:B,J638)</f>
        <v>37.78</v>
      </c>
      <c r="F638" s="21"/>
      <c r="G638" s="12" t="str">
        <f>IFERROR(INDEX(Таблица1[#All],MATCH('загрузка табеля'!J638,тарифы!B:B,0),4),"")</f>
        <v>кондитер-пекарь 5 разряда ((В-8)кондитерский цех)</v>
      </c>
      <c r="H638" s="12" t="s">
        <v>17196</v>
      </c>
      <c r="I638" s="12" t="s">
        <v>15751</v>
      </c>
      <c r="J638" s="12" t="s">
        <v>10535</v>
      </c>
      <c r="K638" s="12" t="s">
        <v>10536</v>
      </c>
      <c r="L638" s="12">
        <v>12</v>
      </c>
      <c r="M638" s="12">
        <v>11.5</v>
      </c>
      <c r="N638" s="12">
        <v>12</v>
      </c>
      <c r="O638" s="12">
        <v>9.5</v>
      </c>
    </row>
    <row r="639" spans="1:16" x14ac:dyDescent="0.2">
      <c r="A639" s="12" t="str">
        <f>INDEX('рабочие дни  %ФОТ'!$F$3:$F$67,MATCH('загрузка табеля'!$H639,'рабочие дни  %ФОТ'!$H$3:$H$67,0),1)</f>
        <v>ХХХ YYY-8</v>
      </c>
      <c r="B639" s="21">
        <f t="shared" si="27"/>
        <v>1419.6000000000001</v>
      </c>
      <c r="C639" s="22">
        <f t="shared" si="28"/>
        <v>3</v>
      </c>
      <c r="D639" s="23">
        <f t="shared" si="29"/>
        <v>35</v>
      </c>
      <c r="E639" s="21">
        <f>SUMIFS(тарифы!G:G,тарифы!B:B,J639)</f>
        <v>40.56</v>
      </c>
      <c r="F639" s="21"/>
      <c r="G639" s="12" t="str">
        <f>IFERROR(INDEX(Таблица1[#All],MATCH('загрузка табеля'!J639,тарифы!B:B,0),4),"")</f>
        <v>бригадир производственной бригады* ((В-8)кондитерский цех)</v>
      </c>
      <c r="H639" s="12" t="s">
        <v>17196</v>
      </c>
      <c r="I639" s="12" t="s">
        <v>15751</v>
      </c>
      <c r="J639" s="12" t="s">
        <v>10566</v>
      </c>
      <c r="K639" s="12" t="s">
        <v>10567</v>
      </c>
      <c r="L639" s="12">
        <v>12</v>
      </c>
      <c r="M639" s="12">
        <v>11</v>
      </c>
      <c r="N639" s="12">
        <v>12</v>
      </c>
    </row>
    <row r="640" spans="1:16" x14ac:dyDescent="0.2">
      <c r="A640" s="12" t="str">
        <f>INDEX('рабочие дни  %ФОТ'!$F$3:$F$67,MATCH('загрузка табеля'!$H640,'рабочие дни  %ФОТ'!$H$3:$H$67,0),1)</f>
        <v>ХХХ YYY-8</v>
      </c>
      <c r="B640" s="21">
        <f t="shared" si="27"/>
        <v>1265.6300000000001</v>
      </c>
      <c r="C640" s="22">
        <f t="shared" si="28"/>
        <v>3</v>
      </c>
      <c r="D640" s="23">
        <f t="shared" si="29"/>
        <v>33.5</v>
      </c>
      <c r="E640" s="21">
        <f>SUMIFS(тарифы!G:G,тарифы!B:B,J640)</f>
        <v>37.78</v>
      </c>
      <c r="F640" s="21"/>
      <c r="G640" s="12" t="str">
        <f>IFERROR(INDEX(Таблица1[#All],MATCH('загрузка табеля'!J640,тарифы!B:B,0),4),"")</f>
        <v>кондитер-пекарь 5 разряда ((В-8)кондитерский цех)</v>
      </c>
      <c r="H640" s="12" t="s">
        <v>17196</v>
      </c>
      <c r="I640" s="12" t="s">
        <v>15751</v>
      </c>
      <c r="J640" s="12" t="s">
        <v>10558</v>
      </c>
      <c r="K640" s="12" t="s">
        <v>10559</v>
      </c>
      <c r="L640" s="12">
        <v>10.5</v>
      </c>
      <c r="M640" s="12">
        <v>10.5</v>
      </c>
      <c r="N640" s="12">
        <v>12.5</v>
      </c>
      <c r="O640" s="12">
        <v>0</v>
      </c>
    </row>
    <row r="641" spans="1:16" x14ac:dyDescent="0.2">
      <c r="A641" s="12" t="str">
        <f>INDEX('рабочие дни  %ФОТ'!$F$3:$F$67,MATCH('загрузка табеля'!$H641,'рабочие дни  %ФОТ'!$H$3:$H$67,0),1)</f>
        <v>ХХХ YYY-8</v>
      </c>
      <c r="B641" s="21">
        <f t="shared" si="27"/>
        <v>1571.4285714285713</v>
      </c>
      <c r="C641" s="22">
        <f t="shared" si="28"/>
        <v>4</v>
      </c>
      <c r="D641" s="23">
        <f t="shared" si="29"/>
        <v>36</v>
      </c>
      <c r="E641" s="21">
        <f>SUMIFS(тарифы!G:G,тарифы!B:B,J641)</f>
        <v>8250</v>
      </c>
      <c r="F641" s="21"/>
      <c r="G641" s="12" t="str">
        <f>IFERROR(INDEX(Таблица1[#All],MATCH('загрузка табеля'!J641,тарифы!B:B,0),4),"")</f>
        <v>заместитель управляющего магазином по производству 4 категории ((В-8)кондитерский цех)</v>
      </c>
      <c r="H641" s="12" t="s">
        <v>17196</v>
      </c>
      <c r="I641" s="12" t="s">
        <v>15751</v>
      </c>
      <c r="J641" s="12" t="s">
        <v>10560</v>
      </c>
      <c r="K641" s="12" t="s">
        <v>10561</v>
      </c>
      <c r="L641" s="12">
        <v>9</v>
      </c>
      <c r="M641" s="12">
        <v>8</v>
      </c>
      <c r="N641" s="12">
        <v>9</v>
      </c>
      <c r="O641" s="12">
        <v>10</v>
      </c>
    </row>
    <row r="642" spans="1:16" x14ac:dyDescent="0.2">
      <c r="A642" s="12" t="str">
        <f>INDEX('рабочие дни  %ФОТ'!$F$3:$F$67,MATCH('загрузка табеля'!$H642,'рабочие дни  %ФОТ'!$H$3:$H$67,0),1)</f>
        <v>ХХХ YYY-8</v>
      </c>
      <c r="B642" s="21">
        <f t="shared" si="27"/>
        <v>1886.0400000000002</v>
      </c>
      <c r="C642" s="22">
        <f t="shared" si="28"/>
        <v>4</v>
      </c>
      <c r="D642" s="23">
        <f t="shared" si="29"/>
        <v>46.5</v>
      </c>
      <c r="E642" s="21">
        <f>SUMIFS(тарифы!G:G,тарифы!B:B,J642)</f>
        <v>40.56</v>
      </c>
      <c r="F642" s="21"/>
      <c r="G642" s="12" t="str">
        <f>IFERROR(INDEX(Таблица1[#All],MATCH('загрузка табеля'!J642,тарифы!B:B,0),4),"")</f>
        <v>кондитер мастер ((В-8)кондитерский цех)</v>
      </c>
      <c r="H642" s="12" t="s">
        <v>17196</v>
      </c>
      <c r="I642" s="12" t="s">
        <v>15751</v>
      </c>
      <c r="J642" s="12" t="s">
        <v>10539</v>
      </c>
      <c r="K642" s="12" t="s">
        <v>10540</v>
      </c>
      <c r="L642" s="12">
        <v>11.5</v>
      </c>
      <c r="M642" s="12">
        <v>11.5</v>
      </c>
      <c r="N642" s="12">
        <v>12</v>
      </c>
      <c r="O642" s="12">
        <v>11.5</v>
      </c>
      <c r="P642" s="12">
        <v>0</v>
      </c>
    </row>
    <row r="643" spans="1:16" x14ac:dyDescent="0.2">
      <c r="A643" s="12" t="str">
        <f>INDEX('рабочие дни  %ФОТ'!$F$3:$F$67,MATCH('загрузка табеля'!$H643,'рабочие дни  %ФОТ'!$H$3:$H$67,0),1)</f>
        <v>ХХХ YYY-8</v>
      </c>
      <c r="B643" s="21">
        <f t="shared" si="27"/>
        <v>1813.44</v>
      </c>
      <c r="C643" s="22">
        <f t="shared" si="28"/>
        <v>4</v>
      </c>
      <c r="D643" s="23">
        <f t="shared" si="29"/>
        <v>48</v>
      </c>
      <c r="E643" s="21">
        <f>SUMIFS(тарифы!G:G,тарифы!B:B,J643)</f>
        <v>37.78</v>
      </c>
      <c r="F643" s="21"/>
      <c r="G643" s="12" t="str">
        <f>IFERROR(INDEX(Таблица1[#All],MATCH('загрузка табеля'!J643,тарифы!B:B,0),4),"")</f>
        <v>кондитер 5 разряда ((В-8)кондитерский цех)</v>
      </c>
      <c r="H643" s="12" t="s">
        <v>17196</v>
      </c>
      <c r="I643" s="12" t="s">
        <v>15751</v>
      </c>
      <c r="J643" s="12" t="s">
        <v>10556</v>
      </c>
      <c r="K643" s="12" t="s">
        <v>10557</v>
      </c>
      <c r="L643" s="12">
        <v>12</v>
      </c>
      <c r="M643" s="12">
        <v>12</v>
      </c>
      <c r="N643" s="12">
        <v>12</v>
      </c>
      <c r="O643" s="12">
        <v>12</v>
      </c>
    </row>
    <row r="644" spans="1:16" x14ac:dyDescent="0.2">
      <c r="A644" s="12" t="str">
        <f>INDEX('рабочие дни  %ФОТ'!$F$3:$F$67,MATCH('загрузка табеля'!$H644,'рабочие дни  %ФОТ'!$H$3:$H$67,0),1)</f>
        <v>ХХХ YYY-8</v>
      </c>
      <c r="B644" s="21">
        <f t="shared" si="27"/>
        <v>1845.48</v>
      </c>
      <c r="C644" s="22">
        <f t="shared" si="28"/>
        <v>4</v>
      </c>
      <c r="D644" s="23">
        <f t="shared" si="29"/>
        <v>45.5</v>
      </c>
      <c r="E644" s="21">
        <f>SUMIFS(тарифы!G:G,тарифы!B:B,J644)</f>
        <v>40.56</v>
      </c>
      <c r="F644" s="21"/>
      <c r="G644" s="12" t="str">
        <f>IFERROR(INDEX(Таблица1[#All],MATCH('загрузка табеля'!J644,тарифы!B:B,0),4),"")</f>
        <v>кондитер мастер ((В-8)кондитерский цех)</v>
      </c>
      <c r="H644" s="12" t="s">
        <v>17196</v>
      </c>
      <c r="I644" s="12" t="s">
        <v>15751</v>
      </c>
      <c r="J644" s="12" t="s">
        <v>10564</v>
      </c>
      <c r="K644" s="12" t="s">
        <v>10565</v>
      </c>
      <c r="L644" s="12">
        <v>11.5</v>
      </c>
      <c r="M644" s="12">
        <v>12</v>
      </c>
      <c r="N644" s="12">
        <v>11.5</v>
      </c>
      <c r="O644" s="12">
        <v>10.5</v>
      </c>
    </row>
    <row r="645" spans="1:16" x14ac:dyDescent="0.2">
      <c r="A645" s="12" t="str">
        <f>INDEX('рабочие дни  %ФОТ'!$F$3:$F$67,MATCH('загрузка табеля'!$H645,'рабочие дни  %ФОТ'!$H$3:$H$67,0),1)</f>
        <v>ХХХ YYY-8</v>
      </c>
      <c r="B645" s="21">
        <f t="shared" si="27"/>
        <v>1322.3</v>
      </c>
      <c r="C645" s="22">
        <f t="shared" si="28"/>
        <v>3</v>
      </c>
      <c r="D645" s="23">
        <f t="shared" si="29"/>
        <v>35</v>
      </c>
      <c r="E645" s="21">
        <f>SUMIFS(тарифы!G:G,тарифы!B:B,J645)</f>
        <v>37.78</v>
      </c>
      <c r="F645" s="21"/>
      <c r="G645" s="12" t="str">
        <f>IFERROR(INDEX(Таблица1[#All],MATCH('загрузка табеля'!J645,тарифы!B:B,0),4),"")</f>
        <v>кондитер 5 разряда ((В-8)кондитерский цех)</v>
      </c>
      <c r="H645" s="12" t="s">
        <v>17196</v>
      </c>
      <c r="I645" s="12" t="s">
        <v>15751</v>
      </c>
      <c r="J645" s="12" t="s">
        <v>10543</v>
      </c>
      <c r="K645" s="12" t="s">
        <v>10544</v>
      </c>
      <c r="L645" s="12">
        <v>12</v>
      </c>
      <c r="M645" s="12">
        <v>12</v>
      </c>
      <c r="N645" s="12">
        <v>11</v>
      </c>
    </row>
    <row r="646" spans="1:16" x14ac:dyDescent="0.2">
      <c r="A646" s="12" t="str">
        <f>INDEX('рабочие дни  %ФОТ'!$F$3:$F$67,MATCH('загрузка табеля'!$H646,'рабочие дни  %ФОТ'!$H$3:$H$67,0),1)</f>
        <v>ХХХ YYY-8</v>
      </c>
      <c r="B646" s="21">
        <f t="shared" ref="B646:B709" si="30">IF(AND(F646&lt;50,F646&gt;0),F646*D646,IF(F646&gt;50,F646/$C$1*C646,IF(AND(E646&lt;50,E646&gt;0),E646*D646,E646/$C$1*C646)))</f>
        <v>1605.65</v>
      </c>
      <c r="C646" s="22">
        <f t="shared" si="28"/>
        <v>4</v>
      </c>
      <c r="D646" s="23">
        <f t="shared" si="29"/>
        <v>42.5</v>
      </c>
      <c r="E646" s="21">
        <f>SUMIFS(тарифы!G:G,тарифы!B:B,J646)</f>
        <v>37.78</v>
      </c>
      <c r="F646" s="21"/>
      <c r="G646" s="12" t="str">
        <f>IFERROR(INDEX(Таблица1[#All],MATCH('загрузка табеля'!J646,тарифы!B:B,0),4),"")</f>
        <v>кондитер-пекарь 5 разряда ((В-8)кондитерский цех)</v>
      </c>
      <c r="H646" s="12" t="s">
        <v>17196</v>
      </c>
      <c r="I646" s="12" t="s">
        <v>15751</v>
      </c>
      <c r="J646" s="12" t="s">
        <v>10541</v>
      </c>
      <c r="K646" s="12" t="s">
        <v>10542</v>
      </c>
      <c r="L646" s="12">
        <v>9.5</v>
      </c>
      <c r="M646" s="12">
        <v>11</v>
      </c>
      <c r="N646" s="12">
        <v>11</v>
      </c>
      <c r="O646" s="12">
        <v>11</v>
      </c>
    </row>
    <row r="647" spans="1:16" x14ac:dyDescent="0.2">
      <c r="A647" s="12" t="str">
        <f>INDEX('рабочие дни  %ФОТ'!$F$3:$F$67,MATCH('загрузка табеля'!$H647,'рабочие дни  %ФОТ'!$H$3:$H$67,0),1)</f>
        <v>ХХХ YYY-8</v>
      </c>
      <c r="B647" s="21">
        <f t="shared" si="30"/>
        <v>1784.64</v>
      </c>
      <c r="C647" s="22">
        <f t="shared" ref="C647:C710" si="31">COUNTIF(L647:AP647,"&gt;0")</f>
        <v>4</v>
      </c>
      <c r="D647" s="23">
        <f t="shared" ref="D647:D710" si="32">IF(SUM(L647:AP647)&gt;0,SUM(L647:AP647),"")</f>
        <v>44</v>
      </c>
      <c r="E647" s="21">
        <f>SUMIFS(тарифы!G:G,тарифы!B:B,J647)</f>
        <v>40.56</v>
      </c>
      <c r="F647" s="21"/>
      <c r="G647" s="12" t="str">
        <f>IFERROR(INDEX(Таблица1[#All],MATCH('загрузка табеля'!J647,тарифы!B:B,0),4),"")</f>
        <v>бригадир производственной бригады* ((В-8)кондитерский цех)</v>
      </c>
      <c r="H647" s="12" t="s">
        <v>17196</v>
      </c>
      <c r="I647" s="12" t="s">
        <v>15751</v>
      </c>
      <c r="J647" s="12" t="s">
        <v>10550</v>
      </c>
      <c r="K647" s="12" t="s">
        <v>10551</v>
      </c>
      <c r="L647" s="12">
        <v>12</v>
      </c>
      <c r="M647" s="12">
        <v>11.5</v>
      </c>
      <c r="N647" s="12">
        <v>11.5</v>
      </c>
      <c r="O647" s="12">
        <v>9</v>
      </c>
    </row>
    <row r="648" spans="1:16" x14ac:dyDescent="0.2">
      <c r="A648" s="12" t="str">
        <f>INDEX('рабочие дни  %ФОТ'!$F$3:$F$67,MATCH('загрузка табеля'!$H648,'рабочие дни  %ФОТ'!$H$3:$H$67,0),1)</f>
        <v>ХХХ YYY-8</v>
      </c>
      <c r="B648" s="21">
        <f t="shared" si="30"/>
        <v>1624.54</v>
      </c>
      <c r="C648" s="22">
        <f t="shared" si="31"/>
        <v>4</v>
      </c>
      <c r="D648" s="23">
        <f t="shared" si="32"/>
        <v>43</v>
      </c>
      <c r="E648" s="21">
        <f>SUMIFS(тарифы!G:G,тарифы!B:B,J648)</f>
        <v>37.78</v>
      </c>
      <c r="F648" s="21"/>
      <c r="G648" s="12" t="str">
        <f>IFERROR(INDEX(Таблица1[#All],MATCH('загрузка табеля'!J648,тарифы!B:B,0),4),"")</f>
        <v>кондитер-пекарь 5 разряда ((В-8)кондитерский цех)</v>
      </c>
      <c r="H648" s="12" t="s">
        <v>17196</v>
      </c>
      <c r="I648" s="12" t="s">
        <v>15751</v>
      </c>
      <c r="J648" s="12" t="s">
        <v>10554</v>
      </c>
      <c r="K648" s="12" t="s">
        <v>10555</v>
      </c>
      <c r="L648" s="12">
        <v>11</v>
      </c>
      <c r="M648" s="12">
        <v>10.5</v>
      </c>
      <c r="N648" s="12">
        <v>12</v>
      </c>
      <c r="O648" s="12">
        <v>9.5</v>
      </c>
    </row>
    <row r="649" spans="1:16" x14ac:dyDescent="0.2">
      <c r="A649" s="12" t="str">
        <f>INDEX('рабочие дни  %ФОТ'!$F$3:$F$67,MATCH('загрузка табеля'!$H649,'рабочие дни  %ФОТ'!$H$3:$H$67,0),1)</f>
        <v>ХХХ YYY-8</v>
      </c>
      <c r="B649" s="21">
        <f t="shared" si="30"/>
        <v>1624.54</v>
      </c>
      <c r="C649" s="22">
        <f t="shared" si="31"/>
        <v>4</v>
      </c>
      <c r="D649" s="23">
        <f t="shared" si="32"/>
        <v>43</v>
      </c>
      <c r="E649" s="21">
        <f>SUMIFS(тарифы!G:G,тарифы!B:B,J649)</f>
        <v>37.78</v>
      </c>
      <c r="F649" s="21"/>
      <c r="G649" s="12" t="str">
        <f>IFERROR(INDEX(Таблица1[#All],MATCH('загрузка табеля'!J649,тарифы!B:B,0),4),"")</f>
        <v>кондитер 5 разряда ((В-8)кондитерский цех)</v>
      </c>
      <c r="H649" s="12" t="s">
        <v>17196</v>
      </c>
      <c r="I649" s="12" t="s">
        <v>15751</v>
      </c>
      <c r="J649" s="12" t="s">
        <v>10562</v>
      </c>
      <c r="K649" s="12" t="s">
        <v>10563</v>
      </c>
      <c r="L649" s="12">
        <v>11</v>
      </c>
      <c r="M649" s="12">
        <v>10</v>
      </c>
      <c r="N649" s="12">
        <v>11</v>
      </c>
      <c r="O649" s="12">
        <v>11</v>
      </c>
    </row>
    <row r="650" spans="1:16" x14ac:dyDescent="0.2">
      <c r="A650" s="12" t="str">
        <f>INDEX('рабочие дни  %ФОТ'!$F$3:$F$67,MATCH('загрузка табеля'!$H650,'рабочие дни  %ФОТ'!$H$3:$H$67,0),1)</f>
        <v>ХХХ YYY-8</v>
      </c>
      <c r="B650" s="21">
        <f t="shared" si="30"/>
        <v>1075</v>
      </c>
      <c r="C650" s="22">
        <f t="shared" si="31"/>
        <v>4</v>
      </c>
      <c r="D650" s="23">
        <f t="shared" si="32"/>
        <v>43</v>
      </c>
      <c r="E650" s="21">
        <f>SUMIFS(тарифы!G:G,тарифы!B:B,J650)</f>
        <v>25</v>
      </c>
      <c r="F650" s="21"/>
      <c r="G650" s="12" t="str">
        <f>IFERROR(INDEX(Таблица1[#All],MATCH('загрузка табеля'!J650,тарифы!B:B,0),4),"")</f>
        <v>продавец продовольственных товаров 3 категории ((В-8)кондитерский цех)</v>
      </c>
      <c r="H650" s="12" t="s">
        <v>17196</v>
      </c>
      <c r="I650" s="12" t="s">
        <v>15751</v>
      </c>
      <c r="J650" s="12" t="s">
        <v>11429</v>
      </c>
      <c r="K650" s="12" t="s">
        <v>11428</v>
      </c>
      <c r="L650" s="12">
        <v>10.5</v>
      </c>
      <c r="M650" s="12">
        <v>10.5</v>
      </c>
      <c r="N650" s="12">
        <v>11.5</v>
      </c>
      <c r="O650" s="12">
        <v>10.5</v>
      </c>
    </row>
    <row r="651" spans="1:16" x14ac:dyDescent="0.2">
      <c r="A651" s="12" t="str">
        <f>INDEX('рабочие дни  %ФОТ'!$F$3:$F$67,MATCH('загрузка табеля'!$H651,'рабочие дни  %ФОТ'!$H$3:$H$67,0),1)</f>
        <v>ХХХ YYY-8</v>
      </c>
      <c r="B651" s="21">
        <f t="shared" si="30"/>
        <v>1100</v>
      </c>
      <c r="C651" s="22">
        <f t="shared" si="31"/>
        <v>4</v>
      </c>
      <c r="D651" s="23">
        <f t="shared" si="32"/>
        <v>44</v>
      </c>
      <c r="E651" s="21">
        <f>SUMIFS(тарифы!G:G,тарифы!B:B,J651)</f>
        <v>25</v>
      </c>
      <c r="F651" s="21"/>
      <c r="G651" s="12" t="str">
        <f>IFERROR(INDEX(Таблица1[#All],MATCH('загрузка табеля'!J651,тарифы!B:B,0),4),"")</f>
        <v>продавец продовольственных товаров 3 категории ((В-8)кондитерский цех)</v>
      </c>
      <c r="H651" s="12" t="s">
        <v>17196</v>
      </c>
      <c r="I651" s="12" t="s">
        <v>15751</v>
      </c>
      <c r="J651" s="12" t="s">
        <v>11411</v>
      </c>
      <c r="K651" s="12" t="s">
        <v>11410</v>
      </c>
      <c r="L651" s="12">
        <v>11</v>
      </c>
      <c r="M651" s="12">
        <v>11</v>
      </c>
      <c r="N651" s="12">
        <v>11</v>
      </c>
      <c r="O651" s="12">
        <v>11</v>
      </c>
      <c r="P651" s="12">
        <v>0</v>
      </c>
    </row>
    <row r="652" spans="1:16" x14ac:dyDescent="0.2">
      <c r="A652" s="12" t="str">
        <f>INDEX('рабочие дни  %ФОТ'!$F$3:$F$67,MATCH('загрузка табеля'!$H652,'рабочие дни  %ФОТ'!$H$3:$H$67,0),1)</f>
        <v>ХХХ YYY-8</v>
      </c>
      <c r="B652" s="21">
        <f t="shared" si="30"/>
        <v>1337.1299999999999</v>
      </c>
      <c r="C652" s="22">
        <f t="shared" si="31"/>
        <v>4</v>
      </c>
      <c r="D652" s="23">
        <f t="shared" si="32"/>
        <v>41.5</v>
      </c>
      <c r="E652" s="21">
        <f>SUMIFS(тарифы!G:G,тарифы!B:B,J652)</f>
        <v>32.22</v>
      </c>
      <c r="F652" s="21"/>
      <c r="G652" s="12" t="str">
        <f>IFERROR(INDEX(Таблица1[#All],MATCH('загрузка табеля'!J652,тарифы!B:B,0),4),"")</f>
        <v>кондитер 3 разряда ((В-8)кондитерский цех)</v>
      </c>
      <c r="H652" s="12" t="s">
        <v>17196</v>
      </c>
      <c r="I652" s="12" t="s">
        <v>15751</v>
      </c>
      <c r="J652" s="12" t="s">
        <v>11461</v>
      </c>
      <c r="K652" s="12" t="s">
        <v>11460</v>
      </c>
      <c r="L652" s="12">
        <v>10</v>
      </c>
      <c r="M652" s="12">
        <v>10.5</v>
      </c>
      <c r="N652" s="12">
        <v>10.5</v>
      </c>
      <c r="O652" s="12">
        <v>10.5</v>
      </c>
    </row>
    <row r="653" spans="1:16" x14ac:dyDescent="0.2">
      <c r="A653" s="12" t="str">
        <f>INDEX('рабочие дни  %ФОТ'!$F$3:$F$67,MATCH('загрузка табеля'!$H653,'рабочие дни  %ФОТ'!$H$3:$H$67,0),1)</f>
        <v>ХХХ YYY-8</v>
      </c>
      <c r="B653" s="21">
        <f t="shared" si="30"/>
        <v>1492.96</v>
      </c>
      <c r="C653" s="22">
        <f t="shared" si="31"/>
        <v>4</v>
      </c>
      <c r="D653" s="23">
        <f t="shared" si="32"/>
        <v>43</v>
      </c>
      <c r="E653" s="21">
        <f>SUMIFS(тарифы!G:G,тарифы!B:B,J653)</f>
        <v>34.72</v>
      </c>
      <c r="F653" s="21"/>
      <c r="G653" s="12" t="str">
        <f>IFERROR(INDEX(Таблица1[#All],MATCH('загрузка табеля'!J653,тарифы!B:B,0),4),"")</f>
        <v>кондитер-пекарь 4 разряда ((В-8)кондитерский цех)</v>
      </c>
      <c r="H653" s="12" t="s">
        <v>17196</v>
      </c>
      <c r="I653" s="12" t="s">
        <v>15751</v>
      </c>
      <c r="J653" s="12" t="s">
        <v>11465</v>
      </c>
      <c r="K653" s="12" t="s">
        <v>11464</v>
      </c>
      <c r="L653" s="12">
        <v>10.5</v>
      </c>
      <c r="M653" s="12">
        <v>10</v>
      </c>
      <c r="N653" s="12">
        <v>11</v>
      </c>
      <c r="O653" s="12">
        <v>11.5</v>
      </c>
    </row>
    <row r="654" spans="1:16" x14ac:dyDescent="0.2">
      <c r="A654" s="12" t="str">
        <f>INDEX('рабочие дни  %ФОТ'!$F$3:$F$67,MATCH('загрузка табеля'!$H654,'рабочие дни  %ФОТ'!$H$3:$H$67,0),1)</f>
        <v>ХХХ YYY-8</v>
      </c>
      <c r="B654" s="21">
        <f t="shared" si="30"/>
        <v>1031.04</v>
      </c>
      <c r="C654" s="22">
        <f t="shared" si="31"/>
        <v>3</v>
      </c>
      <c r="D654" s="23">
        <f t="shared" si="32"/>
        <v>32</v>
      </c>
      <c r="E654" s="21">
        <f>SUMIFS(тарифы!G:G,тарифы!B:B,J654)</f>
        <v>32.22</v>
      </c>
      <c r="F654" s="21"/>
      <c r="G654" s="12" t="str">
        <f>IFERROR(INDEX(Таблица1[#All],MATCH('загрузка табеля'!J654,тарифы!B:B,0),4),"")</f>
        <v>кондитер 3 разряда ((В-8)кондитерский цех)</v>
      </c>
      <c r="H654" s="12" t="s">
        <v>17196</v>
      </c>
      <c r="I654" s="12" t="s">
        <v>15751</v>
      </c>
      <c r="J654" s="12" t="s">
        <v>11463</v>
      </c>
      <c r="K654" s="12" t="s">
        <v>11462</v>
      </c>
      <c r="L654" s="12">
        <v>10.5</v>
      </c>
      <c r="M654" s="12">
        <v>11</v>
      </c>
      <c r="N654" s="12">
        <v>10.5</v>
      </c>
    </row>
    <row r="655" spans="1:16" x14ac:dyDescent="0.2">
      <c r="A655" s="12" t="str">
        <f>INDEX('рабочие дни  %ФОТ'!$F$3:$F$67,MATCH('загрузка табеля'!$H655,'рабочие дни  %ФОТ'!$H$3:$H$67,0),1)</f>
        <v>ХХХ YYY-8</v>
      </c>
      <c r="B655" s="21">
        <f t="shared" si="30"/>
        <v>0</v>
      </c>
      <c r="C655" s="22">
        <f t="shared" si="31"/>
        <v>4</v>
      </c>
      <c r="D655" s="23">
        <f t="shared" si="32"/>
        <v>48</v>
      </c>
      <c r="E655" s="21">
        <f>SUMIFS(тарифы!G:G,тарифы!B:B,J655)</f>
        <v>0</v>
      </c>
      <c r="F655" s="21"/>
      <c r="G655" s="12" t="str">
        <f>IFERROR(INDEX(Таблица1[#All],MATCH('загрузка табеля'!J655,тарифы!B:B,0),4),"")</f>
        <v/>
      </c>
      <c r="H655" s="12" t="s">
        <v>17196</v>
      </c>
      <c r="I655" s="12" t="s">
        <v>15751</v>
      </c>
      <c r="J655" s="12" t="s">
        <v>15752</v>
      </c>
      <c r="K655" s="12" t="s">
        <v>15753</v>
      </c>
      <c r="L655" s="12">
        <v>12</v>
      </c>
      <c r="M655" s="12">
        <v>11.5</v>
      </c>
      <c r="N655" s="12">
        <v>12</v>
      </c>
      <c r="O655" s="12">
        <v>12.5</v>
      </c>
    </row>
    <row r="656" spans="1:16" x14ac:dyDescent="0.2">
      <c r="A656" s="12" t="str">
        <f>INDEX('рабочие дни  %ФОТ'!$F$3:$F$67,MATCH('загрузка табеля'!$H656,'рабочие дни  %ФОТ'!$H$3:$H$67,0),1)</f>
        <v>ХХХ YYY-8</v>
      </c>
      <c r="B656" s="21">
        <f t="shared" si="30"/>
        <v>0</v>
      </c>
      <c r="C656" s="22">
        <f t="shared" si="31"/>
        <v>2</v>
      </c>
      <c r="D656" s="23">
        <f t="shared" si="32"/>
        <v>21</v>
      </c>
      <c r="E656" s="21">
        <f>SUMIFS(тарифы!G:G,тарифы!B:B,J656)</f>
        <v>0</v>
      </c>
      <c r="F656" s="21"/>
      <c r="G656" s="12" t="str">
        <f>IFERROR(INDEX(Таблица1[#All],MATCH('загрузка табеля'!J656,тарифы!B:B,0),4),"")</f>
        <v/>
      </c>
      <c r="H656" s="12" t="s">
        <v>17196</v>
      </c>
      <c r="I656" s="12" t="s">
        <v>15751</v>
      </c>
      <c r="J656" s="12" t="s">
        <v>15754</v>
      </c>
      <c r="K656" s="12" t="s">
        <v>15755</v>
      </c>
      <c r="L656" s="12">
        <v>11</v>
      </c>
      <c r="M656" s="12">
        <v>10</v>
      </c>
    </row>
    <row r="657" spans="1:15" x14ac:dyDescent="0.2">
      <c r="A657" s="12" t="str">
        <f>INDEX('рабочие дни  %ФОТ'!$F$3:$F$67,MATCH('загрузка табеля'!$H657,'рабочие дни  %ФОТ'!$H$3:$H$67,0),1)</f>
        <v>ХХХ YYY-8</v>
      </c>
      <c r="B657" s="21">
        <f t="shared" si="30"/>
        <v>1105</v>
      </c>
      <c r="C657" s="22">
        <f t="shared" si="31"/>
        <v>3</v>
      </c>
      <c r="D657" s="23">
        <f t="shared" si="32"/>
        <v>34</v>
      </c>
      <c r="E657" s="21">
        <f>SUMIFS(тарифы!G:G,тарифы!B:B,J657)</f>
        <v>32.5</v>
      </c>
      <c r="F657" s="21"/>
      <c r="G657" s="12" t="str">
        <f>IFERROR(INDEX(Таблица1[#All],MATCH('загрузка табеля'!J657,тарифы!B:B,0),4),"")</f>
        <v>повар 5 разряда ((В-8)кулинарный цех)</v>
      </c>
      <c r="H657" s="12" t="s">
        <v>17196</v>
      </c>
      <c r="I657" s="12" t="s">
        <v>15756</v>
      </c>
      <c r="J657" s="12" t="s">
        <v>10629</v>
      </c>
      <c r="K657" s="12" t="s">
        <v>10630</v>
      </c>
      <c r="L657" s="12">
        <v>11.5</v>
      </c>
      <c r="M657" s="12">
        <v>11</v>
      </c>
      <c r="N657" s="12">
        <v>11.5</v>
      </c>
    </row>
    <row r="658" spans="1:15" x14ac:dyDescent="0.2">
      <c r="A658" s="12" t="str">
        <f>INDEX('рабочие дни  %ФОТ'!$F$3:$F$67,MATCH('загрузка табеля'!$H658,'рабочие дни  %ФОТ'!$H$3:$H$67,0),1)</f>
        <v>ХХХ YYY-8</v>
      </c>
      <c r="B658" s="21">
        <f t="shared" si="30"/>
        <v>1065</v>
      </c>
      <c r="C658" s="22">
        <f t="shared" si="31"/>
        <v>3</v>
      </c>
      <c r="D658" s="23">
        <f t="shared" si="32"/>
        <v>35.5</v>
      </c>
      <c r="E658" s="21">
        <f>SUMIFS(тарифы!G:G,тарифы!B:B,J658)</f>
        <v>30</v>
      </c>
      <c r="F658" s="21"/>
      <c r="G658" s="12" t="str">
        <f>IFERROR(INDEX(Таблица1[#All],MATCH('загрузка табеля'!J658,тарифы!B:B,0),4),"")</f>
        <v>повар 4 разряда ((В-8)кулинарный цех)</v>
      </c>
      <c r="H658" s="12" t="s">
        <v>17196</v>
      </c>
      <c r="I658" s="12" t="s">
        <v>15756</v>
      </c>
      <c r="J658" s="12" t="s">
        <v>10580</v>
      </c>
      <c r="K658" s="12" t="s">
        <v>10581</v>
      </c>
      <c r="L658" s="12">
        <v>12</v>
      </c>
      <c r="M658" s="12">
        <v>12</v>
      </c>
      <c r="N658" s="12">
        <v>11.5</v>
      </c>
      <c r="O658" s="12">
        <v>0</v>
      </c>
    </row>
    <row r="659" spans="1:15" x14ac:dyDescent="0.2">
      <c r="A659" s="12" t="str">
        <f>INDEX('рабочие дни  %ФОТ'!$F$3:$F$67,MATCH('загрузка табеля'!$H659,'рабочие дни  %ФОТ'!$H$3:$H$67,0),1)</f>
        <v>ХХХ YYY-8</v>
      </c>
      <c r="B659" s="21">
        <f t="shared" si="30"/>
        <v>1005</v>
      </c>
      <c r="C659" s="22">
        <f t="shared" si="31"/>
        <v>3</v>
      </c>
      <c r="D659" s="23">
        <f t="shared" si="32"/>
        <v>33.5</v>
      </c>
      <c r="E659" s="21">
        <f>SUMIFS(тарифы!G:G,тарифы!B:B,J659)</f>
        <v>30</v>
      </c>
      <c r="F659" s="21"/>
      <c r="G659" s="12" t="str">
        <f>IFERROR(INDEX(Таблица1[#All],MATCH('загрузка табеля'!J659,тарифы!B:B,0),4),"")</f>
        <v>продавец продовольственных товаров 1 категории ((В-8)кулинарный цех)</v>
      </c>
      <c r="H659" s="12" t="s">
        <v>17196</v>
      </c>
      <c r="I659" s="12" t="s">
        <v>15756</v>
      </c>
      <c r="J659" s="12" t="s">
        <v>10616</v>
      </c>
      <c r="K659" s="12" t="s">
        <v>10617</v>
      </c>
      <c r="L659" s="12">
        <v>11</v>
      </c>
      <c r="M659" s="12">
        <v>11.5</v>
      </c>
      <c r="N659" s="12">
        <v>11</v>
      </c>
    </row>
    <row r="660" spans="1:15" x14ac:dyDescent="0.2">
      <c r="A660" s="12" t="str">
        <f>INDEX('рабочие дни  %ФОТ'!$F$3:$F$67,MATCH('загрузка табеля'!$H660,'рабочие дни  %ФОТ'!$H$3:$H$67,0),1)</f>
        <v>ХХХ YYY-8</v>
      </c>
      <c r="B660" s="21">
        <f t="shared" si="30"/>
        <v>1121.25</v>
      </c>
      <c r="C660" s="22">
        <f t="shared" si="31"/>
        <v>3</v>
      </c>
      <c r="D660" s="23">
        <f t="shared" si="32"/>
        <v>34.5</v>
      </c>
      <c r="E660" s="21">
        <f>SUMIFS(тарифы!G:G,тарифы!B:B,J660)</f>
        <v>32.5</v>
      </c>
      <c r="F660" s="21"/>
      <c r="G660" s="12" t="str">
        <f>IFERROR(INDEX(Таблица1[#All],MATCH('загрузка табеля'!J660,тарифы!B:B,0),4),"")</f>
        <v>повар 5 разряда ((В-8)кулинарный цех)</v>
      </c>
      <c r="H660" s="12" t="s">
        <v>17196</v>
      </c>
      <c r="I660" s="12" t="s">
        <v>15756</v>
      </c>
      <c r="J660" s="12" t="s">
        <v>10592</v>
      </c>
      <c r="K660" s="12" t="s">
        <v>10593</v>
      </c>
      <c r="L660" s="12">
        <v>11.5</v>
      </c>
      <c r="M660" s="12">
        <v>11.5</v>
      </c>
      <c r="N660" s="12">
        <v>11.5</v>
      </c>
      <c r="O660" s="12">
        <v>0</v>
      </c>
    </row>
    <row r="661" spans="1:15" x14ac:dyDescent="0.2">
      <c r="A661" s="12" t="str">
        <f>INDEX('рабочие дни  %ФОТ'!$F$3:$F$67,MATCH('загрузка табеля'!$H661,'рабочие дни  %ФОТ'!$H$3:$H$67,0),1)</f>
        <v>ХХХ YYY-8</v>
      </c>
      <c r="B661" s="21">
        <f t="shared" si="30"/>
        <v>1571.4285714285713</v>
      </c>
      <c r="C661" s="22">
        <f t="shared" si="31"/>
        <v>4</v>
      </c>
      <c r="D661" s="23">
        <f t="shared" si="32"/>
        <v>39</v>
      </c>
      <c r="E661" s="21">
        <f>SUMIFS(тарифы!G:G,тарифы!B:B,J661)</f>
        <v>8250</v>
      </c>
      <c r="F661" s="21"/>
      <c r="G661" s="12" t="str">
        <f>IFERROR(INDEX(Таблица1[#All],MATCH('загрузка табеля'!J661,тарифы!B:B,0),4),"")</f>
        <v>заместитель управляющего магазином по производству 4 категории ((В-8)кулинарный цех)</v>
      </c>
      <c r="H661" s="12" t="s">
        <v>17196</v>
      </c>
      <c r="I661" s="12" t="s">
        <v>15756</v>
      </c>
      <c r="J661" s="12" t="s">
        <v>10600</v>
      </c>
      <c r="K661" s="12" t="s">
        <v>10601</v>
      </c>
      <c r="L661" s="12">
        <v>9.5</v>
      </c>
      <c r="M661" s="12">
        <v>11.5</v>
      </c>
      <c r="N661" s="12">
        <v>8</v>
      </c>
      <c r="O661" s="12">
        <v>10</v>
      </c>
    </row>
    <row r="662" spans="1:15" x14ac:dyDescent="0.2">
      <c r="A662" s="12" t="str">
        <f>INDEX('рабочие дни  %ФОТ'!$F$3:$F$67,MATCH('загрузка табеля'!$H662,'рабочие дни  %ФОТ'!$H$3:$H$67,0),1)</f>
        <v>ХХХ YYY-8</v>
      </c>
      <c r="B662" s="21">
        <f t="shared" si="30"/>
        <v>660</v>
      </c>
      <c r="C662" s="22">
        <f t="shared" si="31"/>
        <v>2</v>
      </c>
      <c r="D662" s="23">
        <f t="shared" si="32"/>
        <v>22</v>
      </c>
      <c r="E662" s="21">
        <f>SUMIFS(тарифы!G:G,тарифы!B:B,J662)</f>
        <v>30</v>
      </c>
      <c r="F662" s="21"/>
      <c r="G662" s="12" t="str">
        <f>IFERROR(INDEX(Таблица1[#All],MATCH('загрузка табеля'!J662,тарифы!B:B,0),4),"")</f>
        <v>продавец продовольственных товаров 1 категории ((В-8)кулинарный цех)</v>
      </c>
      <c r="H662" s="12" t="s">
        <v>17196</v>
      </c>
      <c r="I662" s="12" t="s">
        <v>15756</v>
      </c>
      <c r="J662" s="12" t="s">
        <v>10604</v>
      </c>
      <c r="K662" s="12" t="s">
        <v>10605</v>
      </c>
      <c r="L662" s="12">
        <v>11</v>
      </c>
      <c r="M662" s="12">
        <v>11</v>
      </c>
      <c r="N662" s="12">
        <v>0</v>
      </c>
    </row>
    <row r="663" spans="1:15" x14ac:dyDescent="0.2">
      <c r="A663" s="12" t="str">
        <f>INDEX('рабочие дни  %ФОТ'!$F$3:$F$67,MATCH('загрузка табеля'!$H663,'рабочие дни  %ФОТ'!$H$3:$H$67,0),1)</f>
        <v>ХХХ YYY-8</v>
      </c>
      <c r="B663" s="21">
        <f t="shared" si="30"/>
        <v>1399.3200000000002</v>
      </c>
      <c r="C663" s="22">
        <f t="shared" si="31"/>
        <v>3</v>
      </c>
      <c r="D663" s="23">
        <f t="shared" si="32"/>
        <v>34.5</v>
      </c>
      <c r="E663" s="21">
        <f>SUMIFS(тарифы!G:G,тарифы!B:B,J663)</f>
        <v>40.56</v>
      </c>
      <c r="F663" s="21"/>
      <c r="G663" s="12" t="str">
        <f>IFERROR(INDEX(Таблица1[#All],MATCH('загрузка табеля'!J663,тарифы!B:B,0),4),"")</f>
        <v>бригадир производственной бригады* ((В-8)кулинарный цех)</v>
      </c>
      <c r="H663" s="12" t="s">
        <v>17196</v>
      </c>
      <c r="I663" s="12" t="s">
        <v>15756</v>
      </c>
      <c r="J663" s="12" t="s">
        <v>10610</v>
      </c>
      <c r="K663" s="12" t="s">
        <v>10611</v>
      </c>
      <c r="L663" s="12">
        <v>11.5</v>
      </c>
      <c r="M663" s="12">
        <v>11.5</v>
      </c>
      <c r="N663" s="12">
        <v>11.5</v>
      </c>
    </row>
    <row r="664" spans="1:15" x14ac:dyDescent="0.2">
      <c r="A664" s="12" t="str">
        <f>INDEX('рабочие дни  %ФОТ'!$F$3:$F$67,MATCH('загрузка табеля'!$H664,'рабочие дни  %ФОТ'!$H$3:$H$67,0),1)</f>
        <v>ХХХ YYY-8</v>
      </c>
      <c r="B664" s="21">
        <f t="shared" si="30"/>
        <v>1153.75</v>
      </c>
      <c r="C664" s="22">
        <f t="shared" si="31"/>
        <v>3</v>
      </c>
      <c r="D664" s="23">
        <f t="shared" si="32"/>
        <v>35.5</v>
      </c>
      <c r="E664" s="21">
        <f>SUMIFS(тарифы!G:G,тарифы!B:B,J664)</f>
        <v>32.5</v>
      </c>
      <c r="F664" s="21"/>
      <c r="G664" s="12" t="str">
        <f>IFERROR(INDEX(Таблица1[#All],MATCH('загрузка табеля'!J664,тарифы!B:B,0),4),"")</f>
        <v>повар 5 разряда ((В-8)кулинарный цех)</v>
      </c>
      <c r="H664" s="12" t="s">
        <v>17196</v>
      </c>
      <c r="I664" s="12" t="s">
        <v>15756</v>
      </c>
      <c r="J664" s="12" t="s">
        <v>10614</v>
      </c>
      <c r="K664" s="12" t="s">
        <v>10615</v>
      </c>
      <c r="L664" s="12">
        <v>12</v>
      </c>
      <c r="M664" s="12">
        <v>11.5</v>
      </c>
      <c r="N664" s="12">
        <v>12</v>
      </c>
    </row>
    <row r="665" spans="1:15" x14ac:dyDescent="0.2">
      <c r="A665" s="12" t="str">
        <f>INDEX('рабочие дни  %ФОТ'!$F$3:$F$67,MATCH('загрузка табеля'!$H665,'рабочие дни  %ФОТ'!$H$3:$H$67,0),1)</f>
        <v>ХХХ YYY-8</v>
      </c>
      <c r="B665" s="21">
        <f t="shared" si="30"/>
        <v>1121.25</v>
      </c>
      <c r="C665" s="22">
        <f t="shared" si="31"/>
        <v>3</v>
      </c>
      <c r="D665" s="23">
        <f t="shared" si="32"/>
        <v>34.5</v>
      </c>
      <c r="E665" s="21">
        <f>SUMIFS(тарифы!G:G,тарифы!B:B,J665)</f>
        <v>32.5</v>
      </c>
      <c r="F665" s="21"/>
      <c r="G665" s="12" t="str">
        <f>IFERROR(INDEX(Таблица1[#All],MATCH('загрузка табеля'!J665,тарифы!B:B,0),4),"")</f>
        <v>повар 5 разряда ((В-8)кулинарный цех)</v>
      </c>
      <c r="H665" s="12" t="s">
        <v>17196</v>
      </c>
      <c r="I665" s="12" t="s">
        <v>15756</v>
      </c>
      <c r="J665" s="12" t="s">
        <v>10634</v>
      </c>
      <c r="K665" s="12" t="s">
        <v>10635</v>
      </c>
      <c r="L665" s="12">
        <v>11.5</v>
      </c>
      <c r="M665" s="12">
        <v>11.5</v>
      </c>
      <c r="N665" s="12">
        <v>11.5</v>
      </c>
      <c r="O665" s="12">
        <v>0</v>
      </c>
    </row>
    <row r="666" spans="1:15" x14ac:dyDescent="0.2">
      <c r="A666" s="12" t="str">
        <f>INDEX('рабочие дни  %ФОТ'!$F$3:$F$67,MATCH('загрузка табеля'!$H666,'рабочие дни  %ФОТ'!$H$3:$H$67,0),1)</f>
        <v>ХХХ YYY-8</v>
      </c>
      <c r="B666" s="21">
        <f t="shared" si="30"/>
        <v>1035</v>
      </c>
      <c r="C666" s="22">
        <f t="shared" si="31"/>
        <v>3</v>
      </c>
      <c r="D666" s="23">
        <f t="shared" si="32"/>
        <v>34.5</v>
      </c>
      <c r="E666" s="21">
        <f>SUMIFS(тарифы!G:G,тарифы!B:B,J666)</f>
        <v>30</v>
      </c>
      <c r="F666" s="21"/>
      <c r="G666" s="12" t="str">
        <f>IFERROR(INDEX(Таблица1[#All],MATCH('загрузка табеля'!J666,тарифы!B:B,0),4),"")</f>
        <v>повар 4 разряда ((В-8)кулинарный цех)</v>
      </c>
      <c r="H666" s="12" t="s">
        <v>17196</v>
      </c>
      <c r="I666" s="12" t="s">
        <v>15756</v>
      </c>
      <c r="J666" s="12" t="s">
        <v>10585</v>
      </c>
      <c r="K666" s="12" t="s">
        <v>10586</v>
      </c>
      <c r="L666" s="12">
        <v>11.5</v>
      </c>
      <c r="M666" s="12">
        <v>11.5</v>
      </c>
      <c r="N666" s="12">
        <v>11.5</v>
      </c>
    </row>
    <row r="667" spans="1:15" x14ac:dyDescent="0.2">
      <c r="A667" s="12" t="str">
        <f>INDEX('рабочие дни  %ФОТ'!$F$3:$F$67,MATCH('загрузка табеля'!$H667,'рабочие дни  %ФОТ'!$H$3:$H$67,0),1)</f>
        <v>ХХХ YYY-8</v>
      </c>
      <c r="B667" s="21">
        <f t="shared" si="30"/>
        <v>1050</v>
      </c>
      <c r="C667" s="22">
        <f t="shared" si="31"/>
        <v>3</v>
      </c>
      <c r="D667" s="23">
        <f t="shared" si="32"/>
        <v>35</v>
      </c>
      <c r="E667" s="21">
        <f>SUMIFS(тарифы!G:G,тарифы!B:B,J667)</f>
        <v>30</v>
      </c>
      <c r="F667" s="21"/>
      <c r="G667" s="12" t="str">
        <f>IFERROR(INDEX(Таблица1[#All],MATCH('загрузка табеля'!J667,тарифы!B:B,0),4),"")</f>
        <v>повар 4 разряда ((В-8)кулинарный цех)</v>
      </c>
      <c r="H667" s="12" t="s">
        <v>17196</v>
      </c>
      <c r="I667" s="12" t="s">
        <v>15756</v>
      </c>
      <c r="J667" s="12" t="s">
        <v>10587</v>
      </c>
      <c r="K667" s="12" t="s">
        <v>10588</v>
      </c>
      <c r="L667" s="12">
        <v>11.5</v>
      </c>
      <c r="M667" s="12">
        <v>11.5</v>
      </c>
      <c r="N667" s="12">
        <v>12</v>
      </c>
    </row>
    <row r="668" spans="1:15" x14ac:dyDescent="0.2">
      <c r="A668" s="12" t="str">
        <f>INDEX('рабочие дни  %ФОТ'!$F$3:$F$67,MATCH('загрузка табеля'!$H668,'рабочие дни  %ФОТ'!$H$3:$H$67,0),1)</f>
        <v>ХХХ YYY-8</v>
      </c>
      <c r="B668" s="21">
        <f t="shared" si="30"/>
        <v>1088.8</v>
      </c>
      <c r="C668" s="22">
        <f t="shared" si="31"/>
        <v>3</v>
      </c>
      <c r="D668" s="23">
        <f t="shared" si="32"/>
        <v>40</v>
      </c>
      <c r="E668" s="21">
        <f>SUMIFS(тарифы!G:G,тарифы!B:B,J668)</f>
        <v>27.22</v>
      </c>
      <c r="F668" s="21"/>
      <c r="G668" s="12" t="str">
        <f>IFERROR(INDEX(Таблица1[#All],MATCH('загрузка табеля'!J668,тарифы!B:B,0),4),"")</f>
        <v>повар 3 разряда ((В-8)кулинарный цех)</v>
      </c>
      <c r="H668" s="12" t="s">
        <v>17196</v>
      </c>
      <c r="I668" s="12" t="s">
        <v>15756</v>
      </c>
      <c r="J668" s="12" t="s">
        <v>10627</v>
      </c>
      <c r="K668" s="12" t="s">
        <v>10628</v>
      </c>
      <c r="L668" s="12">
        <v>13</v>
      </c>
      <c r="M668" s="12">
        <v>13</v>
      </c>
      <c r="N668" s="12">
        <v>14</v>
      </c>
    </row>
    <row r="669" spans="1:15" x14ac:dyDescent="0.2">
      <c r="A669" s="12" t="str">
        <f>INDEX('рабочие дни  %ФОТ'!$F$3:$F$67,MATCH('загрузка табеля'!$H669,'рабочие дни  %ФОТ'!$H$3:$H$67,0),1)</f>
        <v>ХХХ YYY-8</v>
      </c>
      <c r="B669" s="21">
        <f t="shared" si="30"/>
        <v>948.75</v>
      </c>
      <c r="C669" s="22">
        <f t="shared" si="31"/>
        <v>3</v>
      </c>
      <c r="D669" s="23">
        <f t="shared" si="32"/>
        <v>34.5</v>
      </c>
      <c r="E669" s="21">
        <f>SUMIFS(тарифы!G:G,тарифы!B:B,J669)</f>
        <v>27.5</v>
      </c>
      <c r="F669" s="21"/>
      <c r="G669" s="12" t="str">
        <f>IFERROR(INDEX(Таблица1[#All],MATCH('загрузка табеля'!J669,тарифы!B:B,0),4),"")</f>
        <v>продавец продовольственных товаров 2 категории ((В-8)кулинарный цех)</v>
      </c>
      <c r="H669" s="12" t="s">
        <v>17196</v>
      </c>
      <c r="I669" s="12" t="s">
        <v>15756</v>
      </c>
      <c r="J669" s="12" t="s">
        <v>10632</v>
      </c>
      <c r="K669" s="12" t="s">
        <v>10633</v>
      </c>
      <c r="L669" s="12">
        <v>11.5</v>
      </c>
      <c r="M669" s="12">
        <v>11.5</v>
      </c>
      <c r="N669" s="12">
        <v>11.5</v>
      </c>
      <c r="O669" s="12">
        <v>0</v>
      </c>
    </row>
    <row r="670" spans="1:15" x14ac:dyDescent="0.2">
      <c r="A670" s="12" t="str">
        <f>INDEX('рабочие дни  %ФОТ'!$F$3:$F$67,MATCH('загрузка табеля'!$H670,'рабочие дни  %ФОТ'!$H$3:$H$67,0),1)</f>
        <v>ХХХ YYY-8</v>
      </c>
      <c r="B670" s="21">
        <f t="shared" si="30"/>
        <v>960</v>
      </c>
      <c r="C670" s="22">
        <f t="shared" si="31"/>
        <v>4</v>
      </c>
      <c r="D670" s="23">
        <f t="shared" si="32"/>
        <v>32</v>
      </c>
      <c r="E670" s="21">
        <f>SUMIFS(тарифы!G:G,тарифы!B:B,J670)</f>
        <v>30</v>
      </c>
      <c r="F670" s="21"/>
      <c r="G670" s="12" t="str">
        <f>IFERROR(INDEX(Таблица1[#All],MATCH('загрузка табеля'!J670,тарифы!B:B,0),4),"")</f>
        <v>повар 4 разряда ((В-8)кулинарный цех)</v>
      </c>
      <c r="H670" s="12" t="s">
        <v>17196</v>
      </c>
      <c r="I670" s="12" t="s">
        <v>15756</v>
      </c>
      <c r="J670" s="12" t="s">
        <v>10579</v>
      </c>
      <c r="K670" s="12" t="s">
        <v>11445</v>
      </c>
      <c r="L670" s="12">
        <v>8</v>
      </c>
      <c r="M670" s="12">
        <v>7.5</v>
      </c>
      <c r="N670" s="12">
        <v>9</v>
      </c>
      <c r="O670" s="12">
        <v>7.5</v>
      </c>
    </row>
    <row r="671" spans="1:15" x14ac:dyDescent="0.2">
      <c r="A671" s="12" t="str">
        <f>INDEX('рабочие дни  %ФОТ'!$F$3:$F$67,MATCH('загрузка табеля'!$H671,'рабочие дни  %ФОТ'!$H$3:$H$67,0),1)</f>
        <v>ХХХ YYY-8</v>
      </c>
      <c r="B671" s="21">
        <f t="shared" si="30"/>
        <v>437.5</v>
      </c>
      <c r="C671" s="22">
        <f t="shared" si="31"/>
        <v>2</v>
      </c>
      <c r="D671" s="23">
        <f t="shared" si="32"/>
        <v>17.5</v>
      </c>
      <c r="E671" s="21">
        <f>SUMIFS(тарифы!G:G,тарифы!B:B,J671)</f>
        <v>25</v>
      </c>
      <c r="F671" s="21"/>
      <c r="G671" s="12" t="str">
        <f>IFERROR(INDEX(Таблица1[#All],MATCH('загрузка табеля'!J671,тарифы!B:B,0),4),"")</f>
        <v>продавец продовольственных товаров ((В-8)кулинарный цех)</v>
      </c>
      <c r="H671" s="12" t="s">
        <v>17196</v>
      </c>
      <c r="I671" s="12" t="s">
        <v>15756</v>
      </c>
      <c r="J671" s="12" t="s">
        <v>10598</v>
      </c>
      <c r="K671" s="12" t="s">
        <v>10599</v>
      </c>
      <c r="L671" s="12">
        <v>9.5</v>
      </c>
      <c r="M671" s="12">
        <v>8</v>
      </c>
      <c r="N671" s="12">
        <v>0</v>
      </c>
    </row>
    <row r="672" spans="1:15" x14ac:dyDescent="0.2">
      <c r="A672" s="12" t="str">
        <f>INDEX('рабочие дни  %ФОТ'!$F$3:$F$67,MATCH('загрузка табеля'!$H672,'рабочие дни  %ФОТ'!$H$3:$H$67,0),1)</f>
        <v>ХХХ YYY-8</v>
      </c>
      <c r="B672" s="21">
        <f t="shared" si="30"/>
        <v>1521</v>
      </c>
      <c r="C672" s="22">
        <f t="shared" si="31"/>
        <v>3</v>
      </c>
      <c r="D672" s="23">
        <f t="shared" si="32"/>
        <v>37.5</v>
      </c>
      <c r="E672" s="21">
        <f>SUMIFS(тарифы!G:G,тарифы!B:B,J672)</f>
        <v>40.56</v>
      </c>
      <c r="F672" s="21"/>
      <c r="G672" s="12" t="str">
        <f>IFERROR(INDEX(Таблица1[#All],MATCH('загрузка табеля'!J672,тарифы!B:B,0),4),"")</f>
        <v>бригадир производственной бригады ((В-8)кулинарный цех)</v>
      </c>
      <c r="H672" s="12" t="s">
        <v>17196</v>
      </c>
      <c r="I672" s="12" t="s">
        <v>15756</v>
      </c>
      <c r="J672" s="12" t="s">
        <v>10607</v>
      </c>
      <c r="K672" s="12" t="s">
        <v>10608</v>
      </c>
      <c r="L672" s="12">
        <v>12</v>
      </c>
      <c r="M672" s="12">
        <v>12.5</v>
      </c>
      <c r="N672" s="12">
        <v>13</v>
      </c>
      <c r="O672" s="12">
        <v>0</v>
      </c>
    </row>
    <row r="673" spans="1:17" x14ac:dyDescent="0.2">
      <c r="A673" s="12" t="str">
        <f>INDEX('рабочие дни  %ФОТ'!$F$3:$F$67,MATCH('загрузка табеля'!$H673,'рабочие дни  %ФОТ'!$H$3:$H$67,0),1)</f>
        <v>ХХХ YYY-8</v>
      </c>
      <c r="B673" s="21">
        <f t="shared" si="30"/>
        <v>948.75</v>
      </c>
      <c r="C673" s="22">
        <f t="shared" si="31"/>
        <v>3</v>
      </c>
      <c r="D673" s="23">
        <f t="shared" si="32"/>
        <v>34.5</v>
      </c>
      <c r="E673" s="21">
        <f>SUMIFS(тарифы!G:G,тарифы!B:B,J673)</f>
        <v>27.5</v>
      </c>
      <c r="F673" s="21"/>
      <c r="G673" s="12" t="str">
        <f>IFERROR(INDEX(Таблица1[#All],MATCH('загрузка табеля'!J673,тарифы!B:B,0),4),"")</f>
        <v>продавец продовольственных товаров 2 категории ((В-8)кулинарный цех)</v>
      </c>
      <c r="H673" s="12" t="s">
        <v>17196</v>
      </c>
      <c r="I673" s="12" t="s">
        <v>15756</v>
      </c>
      <c r="J673" s="12" t="s">
        <v>10571</v>
      </c>
      <c r="K673" s="12" t="s">
        <v>10572</v>
      </c>
      <c r="L673" s="12">
        <v>11.5</v>
      </c>
      <c r="M673" s="12">
        <v>12</v>
      </c>
      <c r="N673" s="12">
        <v>11</v>
      </c>
    </row>
    <row r="674" spans="1:17" x14ac:dyDescent="0.2">
      <c r="A674" s="12" t="str">
        <f>INDEX('рабочие дни  %ФОТ'!$F$3:$F$67,MATCH('загрузка табеля'!$H674,'рабочие дни  %ФОТ'!$H$3:$H$67,0),1)</f>
        <v>ХХХ YYY-8</v>
      </c>
      <c r="B674" s="21">
        <f t="shared" si="30"/>
        <v>1153.75</v>
      </c>
      <c r="C674" s="22">
        <f t="shared" si="31"/>
        <v>3</v>
      </c>
      <c r="D674" s="23">
        <f t="shared" si="32"/>
        <v>35.5</v>
      </c>
      <c r="E674" s="21">
        <f>SUMIFS(тарифы!G:G,тарифы!B:B,J674)</f>
        <v>32.5</v>
      </c>
      <c r="F674" s="21"/>
      <c r="G674" s="12" t="str">
        <f>IFERROR(INDEX(Таблица1[#All],MATCH('загрузка табеля'!J674,тарифы!B:B,0),4),"")</f>
        <v>повар 5 разряда ((В-8)кулинарный цех)</v>
      </c>
      <c r="H674" s="12" t="s">
        <v>17196</v>
      </c>
      <c r="I674" s="12" t="s">
        <v>15756</v>
      </c>
      <c r="J674" s="12" t="s">
        <v>10625</v>
      </c>
      <c r="K674" s="12" t="s">
        <v>10626</v>
      </c>
      <c r="L674" s="12">
        <v>12</v>
      </c>
      <c r="M674" s="12">
        <v>12</v>
      </c>
      <c r="N674" s="12">
        <v>11.5</v>
      </c>
      <c r="O674" s="12">
        <v>0</v>
      </c>
    </row>
    <row r="675" spans="1:17" x14ac:dyDescent="0.2">
      <c r="A675" s="12" t="str">
        <f>INDEX('рабочие дни  %ФОТ'!$F$3:$F$67,MATCH('загрузка табеля'!$H675,'рабочие дни  %ФОТ'!$H$3:$H$67,0),1)</f>
        <v>ХХХ YYY-8</v>
      </c>
      <c r="B675" s="21">
        <f t="shared" si="30"/>
        <v>1020</v>
      </c>
      <c r="C675" s="22">
        <f t="shared" si="31"/>
        <v>3</v>
      </c>
      <c r="D675" s="23">
        <f t="shared" si="32"/>
        <v>34</v>
      </c>
      <c r="E675" s="21">
        <f>SUMIFS(тарифы!G:G,тарифы!B:B,J675)</f>
        <v>30</v>
      </c>
      <c r="F675" s="21"/>
      <c r="G675" s="12" t="str">
        <f>IFERROR(INDEX(Таблица1[#All],MATCH('загрузка табеля'!J675,тарифы!B:B,0),4),"")</f>
        <v>повар 4 разряда ((В-8)кулинарный цех)</v>
      </c>
      <c r="H675" s="12" t="s">
        <v>17196</v>
      </c>
      <c r="I675" s="12" t="s">
        <v>15756</v>
      </c>
      <c r="J675" s="12" t="s">
        <v>10574</v>
      </c>
      <c r="K675" s="12" t="s">
        <v>10575</v>
      </c>
      <c r="L675" s="12">
        <v>11.5</v>
      </c>
      <c r="M675" s="12">
        <v>11.5</v>
      </c>
      <c r="N675" s="12">
        <v>11</v>
      </c>
      <c r="O675" s="12">
        <v>0</v>
      </c>
    </row>
    <row r="676" spans="1:17" x14ac:dyDescent="0.2">
      <c r="A676" s="12" t="str">
        <f>INDEX('рабочие дни  %ФОТ'!$F$3:$F$67,MATCH('загрузка табеля'!$H676,'рабочие дни  %ФОТ'!$H$3:$H$67,0),1)</f>
        <v>ХХХ YYY-8</v>
      </c>
      <c r="B676" s="21">
        <f t="shared" si="30"/>
        <v>850</v>
      </c>
      <c r="C676" s="22">
        <f t="shared" si="31"/>
        <v>3</v>
      </c>
      <c r="D676" s="23">
        <f t="shared" si="32"/>
        <v>34</v>
      </c>
      <c r="E676" s="21">
        <f>SUMIFS(тарифы!G:G,тарифы!B:B,J676)</f>
        <v>25</v>
      </c>
      <c r="F676" s="21"/>
      <c r="G676" s="12" t="str">
        <f>IFERROR(INDEX(Таблица1[#All],MATCH('загрузка табеля'!J676,тарифы!B:B,0),4),"")</f>
        <v>продавец продовольственных товаров 3 категории ((В-8)кулинарный цех)</v>
      </c>
      <c r="H676" s="12" t="s">
        <v>17196</v>
      </c>
      <c r="I676" s="12" t="s">
        <v>15756</v>
      </c>
      <c r="J676" s="12" t="s">
        <v>10621</v>
      </c>
      <c r="K676" s="12" t="s">
        <v>10622</v>
      </c>
      <c r="L676" s="12">
        <v>11</v>
      </c>
      <c r="M676" s="12">
        <v>11</v>
      </c>
      <c r="N676" s="12">
        <v>12</v>
      </c>
      <c r="O676" s="12">
        <v>0</v>
      </c>
    </row>
    <row r="677" spans="1:17" x14ac:dyDescent="0.2">
      <c r="A677" s="12" t="str">
        <f>INDEX('рабочие дни  %ФОТ'!$F$3:$F$67,MATCH('загрузка табеля'!$H677,'рабочие дни  %ФОТ'!$H$3:$H$67,0),1)</f>
        <v>ХХХ YYY-8</v>
      </c>
      <c r="B677" s="21">
        <f t="shared" si="30"/>
        <v>960</v>
      </c>
      <c r="C677" s="22">
        <f t="shared" si="31"/>
        <v>3</v>
      </c>
      <c r="D677" s="23">
        <f t="shared" si="32"/>
        <v>32</v>
      </c>
      <c r="E677" s="21">
        <f>SUMIFS(тарифы!G:G,тарифы!B:B,J677)</f>
        <v>30</v>
      </c>
      <c r="F677" s="21"/>
      <c r="G677" s="12" t="str">
        <f>IFERROR(INDEX(Таблица1[#All],MATCH('загрузка табеля'!J677,тарифы!B:B,0),4),"")</f>
        <v>повар 4 разряда ((В-8)кулинарный цех)</v>
      </c>
      <c r="H677" s="12" t="s">
        <v>17196</v>
      </c>
      <c r="I677" s="12" t="s">
        <v>15756</v>
      </c>
      <c r="J677" s="12" t="s">
        <v>10577</v>
      </c>
      <c r="K677" s="12" t="s">
        <v>10578</v>
      </c>
      <c r="L677" s="12">
        <v>11</v>
      </c>
      <c r="M677" s="12">
        <v>10</v>
      </c>
      <c r="N677" s="12">
        <v>11</v>
      </c>
      <c r="O677" s="12">
        <v>0</v>
      </c>
    </row>
    <row r="678" spans="1:17" x14ac:dyDescent="0.2">
      <c r="A678" s="12" t="str">
        <f>INDEX('рабочие дни  %ФОТ'!$F$3:$F$67,MATCH('загрузка табеля'!$H678,'рабочие дни  %ФОТ'!$H$3:$H$67,0),1)</f>
        <v>ХХХ YYY-8</v>
      </c>
      <c r="B678" s="21">
        <f t="shared" si="30"/>
        <v>1245</v>
      </c>
      <c r="C678" s="22">
        <f t="shared" si="31"/>
        <v>4</v>
      </c>
      <c r="D678" s="23">
        <f t="shared" si="32"/>
        <v>41.5</v>
      </c>
      <c r="E678" s="21">
        <f>SUMIFS(тарифы!G:G,тарифы!B:B,J678)</f>
        <v>30</v>
      </c>
      <c r="F678" s="21"/>
      <c r="G678" s="12" t="str">
        <f>IFERROR(INDEX(Таблица1[#All],MATCH('загрузка табеля'!J678,тарифы!B:B,0),4),"")</f>
        <v>повар 4 разряда ((В-8)кулинарный цех)</v>
      </c>
      <c r="H678" s="12" t="s">
        <v>17196</v>
      </c>
      <c r="I678" s="12" t="s">
        <v>15756</v>
      </c>
      <c r="J678" s="12" t="s">
        <v>11444</v>
      </c>
      <c r="K678" s="12" t="s">
        <v>11315</v>
      </c>
      <c r="L678" s="12">
        <v>11</v>
      </c>
      <c r="M678" s="12">
        <v>8.5</v>
      </c>
      <c r="N678" s="12">
        <v>11</v>
      </c>
      <c r="O678" s="12">
        <v>11</v>
      </c>
    </row>
    <row r="679" spans="1:17" x14ac:dyDescent="0.2">
      <c r="A679" s="12" t="str">
        <f>INDEX('рабочие дни  %ФОТ'!$F$3:$F$67,MATCH('загрузка табеля'!$H679,'рабочие дни  %ФОТ'!$H$3:$H$67,0),1)</f>
        <v>ХХХ YYY-8</v>
      </c>
      <c r="B679" s="21">
        <f t="shared" si="30"/>
        <v>0</v>
      </c>
      <c r="C679" s="22">
        <f t="shared" si="31"/>
        <v>4</v>
      </c>
      <c r="D679" s="23">
        <f t="shared" si="32"/>
        <v>36.5</v>
      </c>
      <c r="E679" s="21">
        <f>SUMIFS(тарифы!G:G,тарифы!B:B,J679)</f>
        <v>0</v>
      </c>
      <c r="F679" s="21"/>
      <c r="G679" s="12" t="str">
        <f>IFERROR(INDEX(Таблица1[#All],MATCH('загрузка табеля'!J679,тарифы!B:B,0),4),"")</f>
        <v/>
      </c>
      <c r="H679" s="12" t="s">
        <v>17196</v>
      </c>
      <c r="I679" s="12" t="s">
        <v>15756</v>
      </c>
      <c r="J679" s="12" t="s">
        <v>15757</v>
      </c>
      <c r="K679" s="12" t="s">
        <v>15758</v>
      </c>
      <c r="L679" s="12">
        <v>9.5</v>
      </c>
      <c r="M679" s="12">
        <v>9</v>
      </c>
      <c r="N679" s="12">
        <v>9</v>
      </c>
      <c r="O679" s="12">
        <v>9</v>
      </c>
    </row>
    <row r="680" spans="1:17" x14ac:dyDescent="0.2">
      <c r="A680" s="12" t="str">
        <f>INDEX('рабочие дни  %ФОТ'!$F$3:$F$67,MATCH('загрузка табеля'!$H680,'рабочие дни  %ФОТ'!$H$3:$H$67,0),1)</f>
        <v>ХХХ YYY-8</v>
      </c>
      <c r="B680" s="21">
        <f t="shared" si="30"/>
        <v>1333.3333333333333</v>
      </c>
      <c r="C680" s="22">
        <f t="shared" si="31"/>
        <v>4</v>
      </c>
      <c r="D680" s="23">
        <f t="shared" si="32"/>
        <v>38</v>
      </c>
      <c r="E680" s="21">
        <f>SUMIFS(тарифы!G:G,тарифы!B:B,J680)</f>
        <v>7000</v>
      </c>
      <c r="F680" s="21"/>
      <c r="G680" s="12" t="str">
        <f>IFERROR(INDEX(Таблица1[#All],MATCH('загрузка табеля'!J680,тарифы!B:B,0),4),"")</f>
        <v>заместитель управляющего магазином 5 категории ((В-17)сектор зоны скоропорта)</v>
      </c>
      <c r="H680" s="12" t="s">
        <v>17196</v>
      </c>
      <c r="I680" s="12" t="s">
        <v>15759</v>
      </c>
      <c r="J680" s="12" t="s">
        <v>2478</v>
      </c>
      <c r="K680" s="12" t="s">
        <v>2479</v>
      </c>
      <c r="L680" s="12">
        <v>9.5</v>
      </c>
      <c r="M680" s="12">
        <v>9</v>
      </c>
      <c r="N680" s="12">
        <v>11</v>
      </c>
      <c r="O680" s="12">
        <v>8.5</v>
      </c>
    </row>
    <row r="681" spans="1:17" x14ac:dyDescent="0.2">
      <c r="A681" s="12" t="str">
        <f>INDEX('рабочие дни  %ФОТ'!$F$3:$F$67,MATCH('загрузка табеля'!$H681,'рабочие дни  %ФОТ'!$H$3:$H$67,0),1)</f>
        <v>ХХХ YYY-8</v>
      </c>
      <c r="B681" s="21">
        <f t="shared" si="30"/>
        <v>1072.5</v>
      </c>
      <c r="C681" s="22">
        <f t="shared" si="31"/>
        <v>4</v>
      </c>
      <c r="D681" s="23">
        <f t="shared" si="32"/>
        <v>39</v>
      </c>
      <c r="E681" s="21">
        <f>SUMIFS(тарифы!G:G,тарифы!B:B,J681)</f>
        <v>27.5</v>
      </c>
      <c r="F681" s="21"/>
      <c r="G681" s="12" t="str">
        <f>IFERROR(INDEX(Таблица1[#All],MATCH('загрузка табеля'!J681,тарифы!B:B,0),4),"")</f>
        <v>продавец продовольственных товаров 2 категории ((В-8)молочный отдел)</v>
      </c>
      <c r="H681" s="12" t="s">
        <v>17196</v>
      </c>
      <c r="I681" s="12" t="s">
        <v>15759</v>
      </c>
      <c r="J681" s="12" t="s">
        <v>10637</v>
      </c>
      <c r="K681" s="12" t="s">
        <v>10638</v>
      </c>
      <c r="L681" s="12">
        <v>9.5</v>
      </c>
      <c r="M681" s="12">
        <v>9</v>
      </c>
      <c r="N681" s="12">
        <v>11</v>
      </c>
      <c r="O681" s="12">
        <v>9.5</v>
      </c>
      <c r="P681" s="12">
        <v>0</v>
      </c>
    </row>
    <row r="682" spans="1:17" x14ac:dyDescent="0.2">
      <c r="A682" s="12" t="str">
        <f>INDEX('рабочие дни  %ФОТ'!$F$3:$F$67,MATCH('загрузка табеля'!$H682,'рабочие дни  %ФОТ'!$H$3:$H$67,0),1)</f>
        <v>ХХХ YYY-8</v>
      </c>
      <c r="B682" s="21">
        <f t="shared" si="30"/>
        <v>783.75</v>
      </c>
      <c r="C682" s="22">
        <f t="shared" si="31"/>
        <v>3</v>
      </c>
      <c r="D682" s="23">
        <f t="shared" si="32"/>
        <v>28.5</v>
      </c>
      <c r="E682" s="21">
        <f>SUMIFS(тарифы!G:G,тарифы!B:B,J682)</f>
        <v>27.5</v>
      </c>
      <c r="F682" s="21"/>
      <c r="G682" s="12" t="str">
        <f>IFERROR(INDEX(Таблица1[#All],MATCH('загрузка табеля'!J682,тарифы!B:B,0),4),"")</f>
        <v>продавец продовольственных товаров 2 категории ((В-8)молочный отдел)</v>
      </c>
      <c r="H682" s="12" t="s">
        <v>17196</v>
      </c>
      <c r="I682" s="12" t="s">
        <v>15759</v>
      </c>
      <c r="J682" s="12" t="s">
        <v>10640</v>
      </c>
      <c r="K682" s="12" t="s">
        <v>10641</v>
      </c>
      <c r="L682" s="12">
        <v>10</v>
      </c>
      <c r="M682" s="12">
        <v>9.5</v>
      </c>
      <c r="N682" s="12">
        <v>9</v>
      </c>
    </row>
    <row r="683" spans="1:17" x14ac:dyDescent="0.2">
      <c r="A683" s="12" t="str">
        <f>INDEX('рабочие дни  %ФОТ'!$F$3:$F$67,MATCH('загрузка табеля'!$H683,'рабочие дни  %ФОТ'!$H$3:$H$67,0),1)</f>
        <v>ХХХ YYY-8</v>
      </c>
      <c r="B683" s="21">
        <f t="shared" si="30"/>
        <v>1387.0650000000001</v>
      </c>
      <c r="C683" s="22">
        <f t="shared" si="31"/>
        <v>5</v>
      </c>
      <c r="D683" s="23">
        <f t="shared" si="32"/>
        <v>44.5</v>
      </c>
      <c r="E683" s="21">
        <f>SUMIFS(тарифы!G:G,тарифы!B:B,J683)</f>
        <v>31.17</v>
      </c>
      <c r="F683" s="21"/>
      <c r="G683" s="12" t="str">
        <f>IFERROR(INDEX(Таблица1[#All],MATCH('загрузка табеля'!J683,тарифы!B:B,0),4),"")</f>
        <v>бригадир продавцов продовольственных товаров 2 категории ((В-8)молочный отдел)</v>
      </c>
      <c r="H683" s="12" t="s">
        <v>17196</v>
      </c>
      <c r="I683" s="12" t="s">
        <v>15759</v>
      </c>
      <c r="J683" s="12" t="s">
        <v>10645</v>
      </c>
      <c r="K683" s="12" t="s">
        <v>10646</v>
      </c>
      <c r="L683" s="12">
        <v>8.5</v>
      </c>
      <c r="M683" s="12">
        <v>9</v>
      </c>
      <c r="N683" s="12">
        <v>9.5</v>
      </c>
      <c r="O683" s="12">
        <v>7.5</v>
      </c>
      <c r="P683" s="12">
        <v>10</v>
      </c>
      <c r="Q683" s="12">
        <v>0</v>
      </c>
    </row>
    <row r="684" spans="1:17" x14ac:dyDescent="0.2">
      <c r="A684" s="12" t="str">
        <f>INDEX('рабочие дни  %ФОТ'!$F$3:$F$67,MATCH('загрузка табеля'!$H684,'рабочие дни  %ФОТ'!$H$3:$H$67,0),1)</f>
        <v>ХХХ YYY-8</v>
      </c>
      <c r="B684" s="21">
        <f t="shared" si="30"/>
        <v>770</v>
      </c>
      <c r="C684" s="22">
        <f t="shared" si="31"/>
        <v>3</v>
      </c>
      <c r="D684" s="23">
        <f t="shared" si="32"/>
        <v>28</v>
      </c>
      <c r="E684" s="21">
        <f>SUMIFS(тарифы!G:G,тарифы!B:B,J684)</f>
        <v>27.5</v>
      </c>
      <c r="F684" s="21"/>
      <c r="G684" s="12" t="str">
        <f>IFERROR(INDEX(Таблица1[#All],MATCH('загрузка табеля'!J684,тарифы!B:B,0),4),"")</f>
        <v>продавец продовольственных товаров 2 категории ((В-6) молочный отдел)</v>
      </c>
      <c r="H684" s="12" t="s">
        <v>17196</v>
      </c>
      <c r="I684" s="12" t="s">
        <v>15759</v>
      </c>
      <c r="J684" s="12" t="s">
        <v>9821</v>
      </c>
      <c r="K684" s="12" t="s">
        <v>9822</v>
      </c>
      <c r="L684" s="12">
        <v>9</v>
      </c>
      <c r="M684" s="12">
        <v>10</v>
      </c>
      <c r="N684" s="12">
        <v>9</v>
      </c>
    </row>
    <row r="685" spans="1:17" x14ac:dyDescent="0.2">
      <c r="A685" s="12" t="str">
        <f>INDEX('рабочие дни  %ФОТ'!$F$3:$F$67,MATCH('загрузка табеля'!$H685,'рабочие дни  %ФОТ'!$H$3:$H$67,0),1)</f>
        <v>ХХХ YYY-8</v>
      </c>
      <c r="B685" s="21">
        <f t="shared" si="30"/>
        <v>1485.7142857142858</v>
      </c>
      <c r="C685" s="22">
        <f t="shared" si="31"/>
        <v>4</v>
      </c>
      <c r="D685" s="23">
        <f t="shared" si="32"/>
        <v>38.5</v>
      </c>
      <c r="E685" s="21">
        <f>SUMIFS(тарифы!G:G,тарифы!B:B,J685)</f>
        <v>7800</v>
      </c>
      <c r="F685" s="21"/>
      <c r="G685" s="12" t="str">
        <f>IFERROR(INDEX(Таблица1[#All],MATCH('загрузка табеля'!J685,тарифы!B:B,0),4),"")</f>
        <v>менеджер по сбыту 1 категории ((В-8)овощной отдел)</v>
      </c>
      <c r="H685" s="12" t="s">
        <v>17196</v>
      </c>
      <c r="I685" s="12" t="s">
        <v>15760</v>
      </c>
      <c r="J685" s="12" t="s">
        <v>10659</v>
      </c>
      <c r="K685" s="12" t="s">
        <v>10660</v>
      </c>
      <c r="L685" s="12">
        <v>9</v>
      </c>
      <c r="M685" s="12">
        <v>9</v>
      </c>
      <c r="N685" s="12">
        <v>9</v>
      </c>
      <c r="O685" s="12">
        <v>11.5</v>
      </c>
    </row>
    <row r="686" spans="1:17" x14ac:dyDescent="0.2">
      <c r="A686" s="12" t="str">
        <f>INDEX('рабочие дни  %ФОТ'!$F$3:$F$67,MATCH('загрузка табеля'!$H686,'рабочие дни  %ФОТ'!$H$3:$H$67,0),1)</f>
        <v>ХХХ YYY-8</v>
      </c>
      <c r="B686" s="21">
        <f t="shared" si="30"/>
        <v>1292.5</v>
      </c>
      <c r="C686" s="22">
        <f t="shared" si="31"/>
        <v>5</v>
      </c>
      <c r="D686" s="23">
        <f t="shared" si="32"/>
        <v>47</v>
      </c>
      <c r="E686" s="21">
        <f>SUMIFS(тарифы!G:G,тарифы!B:B,J686)</f>
        <v>27.5</v>
      </c>
      <c r="F686" s="21"/>
      <c r="G686" s="12" t="str">
        <f>IFERROR(INDEX(Таблица1[#All],MATCH('загрузка табеля'!J686,тарифы!B:B,0),4),"")</f>
        <v>продавец продовольственных товаров 2 категории ((В-8)овощной отдел)</v>
      </c>
      <c r="H686" s="12" t="s">
        <v>17196</v>
      </c>
      <c r="I686" s="12" t="s">
        <v>15760</v>
      </c>
      <c r="J686" s="12" t="s">
        <v>10657</v>
      </c>
      <c r="K686" s="12" t="s">
        <v>10658</v>
      </c>
      <c r="L686" s="12">
        <v>10.5</v>
      </c>
      <c r="M686" s="12">
        <v>9.5</v>
      </c>
      <c r="N686" s="12">
        <v>9</v>
      </c>
      <c r="O686" s="12">
        <v>9</v>
      </c>
      <c r="P686" s="12">
        <v>9</v>
      </c>
    </row>
    <row r="687" spans="1:17" x14ac:dyDescent="0.2">
      <c r="A687" s="12" t="str">
        <f>INDEX('рабочие дни  %ФОТ'!$F$3:$F$67,MATCH('загрузка табеля'!$H687,'рабочие дни  %ФОТ'!$H$3:$H$67,0),1)</f>
        <v>ХХХ YYY-8</v>
      </c>
      <c r="B687" s="21">
        <f t="shared" si="30"/>
        <v>1100</v>
      </c>
      <c r="C687" s="22">
        <f t="shared" si="31"/>
        <v>4</v>
      </c>
      <c r="D687" s="23">
        <f t="shared" si="32"/>
        <v>40</v>
      </c>
      <c r="E687" s="21">
        <f>SUMIFS(тарифы!G:G,тарифы!B:B,J687)</f>
        <v>27.5</v>
      </c>
      <c r="F687" s="21"/>
      <c r="G687" s="12" t="str">
        <f>IFERROR(INDEX(Таблица1[#All],MATCH('загрузка табеля'!J687,тарифы!B:B,0),4),"")</f>
        <v>продавец продовольственных товаров 2 категории ((В-8)овощной отдел)</v>
      </c>
      <c r="H687" s="12" t="s">
        <v>17196</v>
      </c>
      <c r="I687" s="12" t="s">
        <v>15760</v>
      </c>
      <c r="J687" s="12" t="s">
        <v>10654</v>
      </c>
      <c r="K687" s="12" t="s">
        <v>10655</v>
      </c>
      <c r="L687" s="12">
        <v>10</v>
      </c>
      <c r="M687" s="12">
        <v>10</v>
      </c>
      <c r="N687" s="12">
        <v>10</v>
      </c>
      <c r="O687" s="12">
        <v>10</v>
      </c>
      <c r="P687" s="12">
        <v>0</v>
      </c>
    </row>
    <row r="688" spans="1:17" x14ac:dyDescent="0.2">
      <c r="A688" s="12" t="str">
        <f>INDEX('рабочие дни  %ФОТ'!$F$3:$F$67,MATCH('загрузка табеля'!$H688,'рабочие дни  %ФОТ'!$H$3:$H$67,0),1)</f>
        <v>ХХХ YYY-8</v>
      </c>
      <c r="B688" s="21">
        <f t="shared" si="30"/>
        <v>1184.46</v>
      </c>
      <c r="C688" s="22">
        <f t="shared" si="31"/>
        <v>4</v>
      </c>
      <c r="D688" s="23">
        <f t="shared" si="32"/>
        <v>38</v>
      </c>
      <c r="E688" s="21">
        <f>SUMIFS(тарифы!G:G,тарифы!B:B,J688)</f>
        <v>31.17</v>
      </c>
      <c r="F688" s="21"/>
      <c r="G688" s="12" t="str">
        <f>IFERROR(INDEX(Таблица1[#All],MATCH('загрузка табеля'!J688,тарифы!B:B,0),4),"")</f>
        <v>бригадир продавцов продовольственных товаров 2 категории ((В-8)овощной отдел)</v>
      </c>
      <c r="H688" s="12" t="s">
        <v>17196</v>
      </c>
      <c r="I688" s="12" t="s">
        <v>15760</v>
      </c>
      <c r="J688" s="12" t="s">
        <v>11489</v>
      </c>
      <c r="K688" s="12" t="s">
        <v>11488</v>
      </c>
      <c r="L688" s="12">
        <v>9</v>
      </c>
      <c r="M688" s="12">
        <v>9</v>
      </c>
      <c r="N688" s="12">
        <v>8.5</v>
      </c>
      <c r="O688" s="12">
        <v>11.5</v>
      </c>
      <c r="P688" s="12">
        <v>0</v>
      </c>
    </row>
    <row r="689" spans="1:16" x14ac:dyDescent="0.2">
      <c r="A689" s="12" t="str">
        <f>INDEX('рабочие дни  %ФОТ'!$F$3:$F$67,MATCH('загрузка табеля'!$H689,'рабочие дни  %ФОТ'!$H$3:$H$67,0),1)</f>
        <v>ХХХ YYY-8</v>
      </c>
      <c r="B689" s="21">
        <f t="shared" si="30"/>
        <v>962.5</v>
      </c>
      <c r="C689" s="22">
        <f t="shared" si="31"/>
        <v>4</v>
      </c>
      <c r="D689" s="23">
        <f t="shared" si="32"/>
        <v>35</v>
      </c>
      <c r="E689" s="21">
        <f>SUMIFS(тарифы!G:G,тарифы!B:B,J689)</f>
        <v>27.5</v>
      </c>
      <c r="F689" s="21"/>
      <c r="G689" s="12" t="str">
        <f>IFERROR(INDEX(Таблица1[#All],MATCH('загрузка табеля'!J689,тарифы!B:B,0),4),"")</f>
        <v>продавец продовольственных товаров 2 категории ((В-8)овощной отдел)</v>
      </c>
      <c r="H689" s="12" t="s">
        <v>17196</v>
      </c>
      <c r="I689" s="12" t="s">
        <v>15760</v>
      </c>
      <c r="J689" s="12" t="s">
        <v>11441</v>
      </c>
      <c r="K689" s="12" t="s">
        <v>11440</v>
      </c>
      <c r="L689" s="12">
        <v>8.5</v>
      </c>
      <c r="M689" s="12">
        <v>9</v>
      </c>
      <c r="N689" s="12">
        <v>8.5</v>
      </c>
      <c r="O689" s="12">
        <v>9</v>
      </c>
    </row>
    <row r="690" spans="1:16" x14ac:dyDescent="0.2">
      <c r="A690" s="12" t="str">
        <f>INDEX('рабочие дни  %ФОТ'!$F$3:$F$67,MATCH('загрузка табеля'!$H690,'рабочие дни  %ФОТ'!$H$3:$H$67,0),1)</f>
        <v>ХХХ YYY-8</v>
      </c>
      <c r="B690" s="21">
        <f t="shared" si="30"/>
        <v>937.5</v>
      </c>
      <c r="C690" s="22">
        <f t="shared" si="31"/>
        <v>4</v>
      </c>
      <c r="D690" s="23">
        <f t="shared" si="32"/>
        <v>37.5</v>
      </c>
      <c r="E690" s="21">
        <f>SUMIFS(тарифы!G:G,тарифы!B:B,J690)</f>
        <v>25</v>
      </c>
      <c r="F690" s="21"/>
      <c r="G690" s="12" t="str">
        <f>IFERROR(INDEX(Таблица1[#All],MATCH('загрузка табеля'!J690,тарифы!B:B,0),4),"")</f>
        <v>продавец продовольственных товаров 3 категории ((В-8)овощной отдел)</v>
      </c>
      <c r="H690" s="12" t="s">
        <v>17196</v>
      </c>
      <c r="I690" s="12" t="s">
        <v>15760</v>
      </c>
      <c r="J690" s="12" t="s">
        <v>11431</v>
      </c>
      <c r="K690" s="12" t="s">
        <v>11430</v>
      </c>
      <c r="L690" s="12">
        <v>9</v>
      </c>
      <c r="M690" s="12">
        <v>9</v>
      </c>
      <c r="N690" s="12">
        <v>10.5</v>
      </c>
      <c r="O690" s="12">
        <v>9</v>
      </c>
    </row>
    <row r="691" spans="1:16" x14ac:dyDescent="0.2">
      <c r="A691" s="12" t="str">
        <f>INDEX('рабочие дни  %ФОТ'!$F$3:$F$67,MATCH('загрузка табеля'!$H691,'рабочие дни  %ФОТ'!$H$3:$H$67,0),1)</f>
        <v>ХХХ YYY-8</v>
      </c>
      <c r="B691" s="21">
        <f t="shared" si="30"/>
        <v>0</v>
      </c>
      <c r="C691" s="22">
        <f t="shared" si="31"/>
        <v>4</v>
      </c>
      <c r="D691" s="23">
        <f t="shared" si="32"/>
        <v>37</v>
      </c>
      <c r="E691" s="21">
        <f>SUMIFS(тарифы!G:G,тарифы!B:B,J691)</f>
        <v>0</v>
      </c>
      <c r="F691" s="21"/>
      <c r="G691" s="12" t="str">
        <f>IFERROR(INDEX(Таблица1[#All],MATCH('загрузка табеля'!J691,тарифы!B:B,0),4),"")</f>
        <v/>
      </c>
      <c r="H691" s="12" t="s">
        <v>17196</v>
      </c>
      <c r="I691" s="12" t="s">
        <v>15760</v>
      </c>
      <c r="J691" s="12" t="s">
        <v>15761</v>
      </c>
      <c r="K691" s="12" t="s">
        <v>15762</v>
      </c>
      <c r="L691" s="12">
        <v>10</v>
      </c>
      <c r="M691" s="12">
        <v>9</v>
      </c>
      <c r="N691" s="12">
        <v>9</v>
      </c>
      <c r="O691" s="12">
        <v>9</v>
      </c>
      <c r="P691" s="12">
        <v>0</v>
      </c>
    </row>
    <row r="692" spans="1:16" x14ac:dyDescent="0.2">
      <c r="A692" s="12" t="str">
        <f>INDEX('рабочие дни  %ФОТ'!$F$3:$F$67,MATCH('загрузка табеля'!$H692,'рабочие дни  %ФОТ'!$H$3:$H$67,0),1)</f>
        <v>ХХХ YYY-8</v>
      </c>
      <c r="B692" s="21">
        <f t="shared" si="30"/>
        <v>1361.9047619047619</v>
      </c>
      <c r="C692" s="22">
        <f t="shared" si="31"/>
        <v>4</v>
      </c>
      <c r="D692" s="23">
        <f t="shared" si="32"/>
        <v>36</v>
      </c>
      <c r="E692" s="21">
        <f>SUMIFS(тарифы!G:G,тарифы!B:B,J692)</f>
        <v>7150</v>
      </c>
      <c r="F692" s="21"/>
      <c r="G692" s="12" t="str">
        <f>IFERROR(INDEX(Таблица1[#All],MATCH('загрузка табеля'!J692,тарифы!B:B,0),4),"")</f>
        <v>менеджер по сбыту 2 категории ((В-8)рыбный отдел)</v>
      </c>
      <c r="H692" s="12" t="s">
        <v>17196</v>
      </c>
      <c r="I692" s="12" t="s">
        <v>15763</v>
      </c>
      <c r="J692" s="12" t="s">
        <v>10801</v>
      </c>
      <c r="K692" s="12" t="s">
        <v>10802</v>
      </c>
      <c r="L692" s="12">
        <v>10.5</v>
      </c>
      <c r="M692" s="12">
        <v>8</v>
      </c>
      <c r="N692" s="12">
        <v>9</v>
      </c>
      <c r="O692" s="12">
        <v>8.5</v>
      </c>
    </row>
    <row r="693" spans="1:16" x14ac:dyDescent="0.2">
      <c r="A693" s="12" t="str">
        <f>INDEX('рабочие дни  %ФОТ'!$F$3:$F$67,MATCH('загрузка табеля'!$H693,'рабочие дни  %ФОТ'!$H$3:$H$67,0),1)</f>
        <v>ХХХ YYY-8</v>
      </c>
      <c r="B693" s="21">
        <f t="shared" si="30"/>
        <v>967.89</v>
      </c>
      <c r="C693" s="22">
        <f t="shared" si="31"/>
        <v>3</v>
      </c>
      <c r="D693" s="23">
        <f t="shared" si="32"/>
        <v>33</v>
      </c>
      <c r="E693" s="21">
        <f>SUMIFS(тарифы!G:G,тарифы!B:B,J693)</f>
        <v>29.33</v>
      </c>
      <c r="F693" s="21"/>
      <c r="G693" s="12" t="str">
        <f>IFERROR(INDEX(Таблица1[#All],MATCH('загрузка табеля'!J693,тарифы!B:B,0),4),"")</f>
        <v>продавец продовольственных товаров 2 категории ((В-8)рыбный отдел)</v>
      </c>
      <c r="H693" s="12" t="s">
        <v>17196</v>
      </c>
      <c r="I693" s="12" t="s">
        <v>15763</v>
      </c>
      <c r="J693" s="12" t="s">
        <v>10618</v>
      </c>
      <c r="K693" s="12" t="s">
        <v>10619</v>
      </c>
      <c r="L693" s="12">
        <v>11.5</v>
      </c>
      <c r="M693" s="12">
        <v>11.5</v>
      </c>
      <c r="N693" s="12">
        <v>10</v>
      </c>
      <c r="O693" s="12">
        <v>0</v>
      </c>
    </row>
    <row r="694" spans="1:16" x14ac:dyDescent="0.2">
      <c r="A694" s="12" t="str">
        <f>INDEX('рабочие дни  %ФОТ'!$F$3:$F$67,MATCH('загрузка табеля'!$H694,'рабочие дни  %ФОТ'!$H$3:$H$67,0),1)</f>
        <v>ХХХ YYY-8</v>
      </c>
      <c r="B694" s="21">
        <f t="shared" si="30"/>
        <v>1525.1599999999999</v>
      </c>
      <c r="C694" s="22">
        <f t="shared" si="31"/>
        <v>5</v>
      </c>
      <c r="D694" s="23">
        <f t="shared" si="32"/>
        <v>52</v>
      </c>
      <c r="E694" s="21">
        <f>SUMIFS(тарифы!G:G,тарифы!B:B,J694)</f>
        <v>29.33</v>
      </c>
      <c r="F694" s="21"/>
      <c r="G694" s="12" t="str">
        <f>IFERROR(INDEX(Таблица1[#All],MATCH('загрузка табеля'!J694,тарифы!B:B,0),4),"")</f>
        <v>продавец продовольственных товаров 2 категории ((В-8)рыбный отдел)</v>
      </c>
      <c r="H694" s="12" t="s">
        <v>17196</v>
      </c>
      <c r="I694" s="12" t="s">
        <v>15763</v>
      </c>
      <c r="J694" s="12" t="s">
        <v>11437</v>
      </c>
      <c r="K694" s="12" t="s">
        <v>11436</v>
      </c>
      <c r="L694" s="12">
        <v>11</v>
      </c>
      <c r="M694" s="12">
        <v>10</v>
      </c>
      <c r="N694" s="12">
        <v>10</v>
      </c>
      <c r="O694" s="12">
        <v>11</v>
      </c>
      <c r="P694" s="12">
        <v>10</v>
      </c>
    </row>
    <row r="695" spans="1:16" x14ac:dyDescent="0.2">
      <c r="A695" s="12" t="str">
        <f>INDEX('рабочие дни  %ФОТ'!$F$3:$F$67,MATCH('загрузка табеля'!$H695,'рабочие дни  %ФОТ'!$H$3:$H$67,0),1)</f>
        <v>ХХХ YYY-8</v>
      </c>
      <c r="B695" s="21">
        <f t="shared" si="30"/>
        <v>718.58499999999992</v>
      </c>
      <c r="C695" s="22">
        <f t="shared" si="31"/>
        <v>3</v>
      </c>
      <c r="D695" s="23">
        <f t="shared" si="32"/>
        <v>24.5</v>
      </c>
      <c r="E695" s="21">
        <f>SUMIFS(тарифы!G:G,тарифы!B:B,J695)</f>
        <v>29.33</v>
      </c>
      <c r="F695" s="21"/>
      <c r="G695" s="12" t="str">
        <f>IFERROR(INDEX(Таблица1[#All],MATCH('загрузка табеля'!J695,тарифы!B:B,0),4),"")</f>
        <v>продавец продовольственных товаров 2 категории ((В-8)рыбный отдел)</v>
      </c>
      <c r="H695" s="12" t="s">
        <v>17196</v>
      </c>
      <c r="I695" s="12" t="s">
        <v>15763</v>
      </c>
      <c r="J695" s="12" t="s">
        <v>11433</v>
      </c>
      <c r="K695" s="12" t="s">
        <v>11432</v>
      </c>
      <c r="L695" s="12">
        <v>5.5</v>
      </c>
      <c r="M695" s="12">
        <v>9</v>
      </c>
      <c r="N695" s="12">
        <v>10</v>
      </c>
      <c r="O695" s="12">
        <v>0</v>
      </c>
    </row>
    <row r="696" spans="1:16" x14ac:dyDescent="0.2">
      <c r="A696" s="12" t="str">
        <f>INDEX('рабочие дни  %ФОТ'!$F$3:$F$67,MATCH('загрузка табеля'!$H696,'рабочие дни  %ФОТ'!$H$3:$H$67,0),1)</f>
        <v>ХХХ YYY-8</v>
      </c>
      <c r="B696" s="21">
        <f t="shared" si="30"/>
        <v>1187.625</v>
      </c>
      <c r="C696" s="22">
        <f t="shared" si="31"/>
        <v>5</v>
      </c>
      <c r="D696" s="23">
        <f t="shared" si="32"/>
        <v>37.5</v>
      </c>
      <c r="E696" s="21">
        <f>SUMIFS(тарифы!G:G,тарифы!B:B,J696)</f>
        <v>31.67</v>
      </c>
      <c r="F696" s="21"/>
      <c r="G696" s="12" t="str">
        <f>IFERROR(INDEX(Таблица1[#All],MATCH('загрузка табеля'!J696,тарифы!B:B,0),4),"")</f>
        <v>обработчик рыбы 3 категории ((В-8)рыбный отдел)</v>
      </c>
      <c r="H696" s="12" t="s">
        <v>17196</v>
      </c>
      <c r="I696" s="12" t="s">
        <v>15763</v>
      </c>
      <c r="J696" s="12" t="s">
        <v>11459</v>
      </c>
      <c r="K696" s="12" t="s">
        <v>11458</v>
      </c>
      <c r="L696" s="12">
        <v>7.5</v>
      </c>
      <c r="M696" s="12">
        <v>7.5</v>
      </c>
      <c r="N696" s="12">
        <v>7.5</v>
      </c>
      <c r="O696" s="12">
        <v>7.5</v>
      </c>
      <c r="P696" s="12">
        <v>7.5</v>
      </c>
    </row>
    <row r="697" spans="1:16" x14ac:dyDescent="0.2">
      <c r="A697" s="12" t="str">
        <f>INDEX('рабочие дни  %ФОТ'!$F$3:$F$67,MATCH('загрузка табеля'!$H697,'рабочие дни  %ФОТ'!$H$3:$H$67,0),1)</f>
        <v>ХХХ YYY-8</v>
      </c>
      <c r="B697" s="21">
        <f t="shared" si="30"/>
        <v>1120.1400000000001</v>
      </c>
      <c r="C697" s="22">
        <f t="shared" si="31"/>
        <v>4</v>
      </c>
      <c r="D697" s="23">
        <f t="shared" si="32"/>
        <v>42</v>
      </c>
      <c r="E697" s="21">
        <f>SUMIFS(тарифы!G:G,тарифы!B:B,J697)</f>
        <v>26.67</v>
      </c>
      <c r="F697" s="21"/>
      <c r="G697" s="12" t="str">
        <f>IFERROR(INDEX(Таблица1[#All],MATCH('загрузка табеля'!J697,тарифы!B:B,0),4),"")</f>
        <v>продавец продовольственных товаров 3 категории ((В-8)рыбный отдел)</v>
      </c>
      <c r="H697" s="12" t="s">
        <v>17196</v>
      </c>
      <c r="I697" s="12" t="s">
        <v>15763</v>
      </c>
      <c r="J697" s="12" t="s">
        <v>11415</v>
      </c>
      <c r="K697" s="12" t="s">
        <v>11414</v>
      </c>
      <c r="L697" s="12">
        <v>11</v>
      </c>
      <c r="M697" s="12">
        <v>9</v>
      </c>
      <c r="N697" s="12">
        <v>10</v>
      </c>
      <c r="O697" s="12">
        <v>12</v>
      </c>
    </row>
    <row r="698" spans="1:16" x14ac:dyDescent="0.2">
      <c r="A698" s="12" t="str">
        <f>INDEX('рабочие дни  %ФОТ'!$F$3:$F$67,MATCH('загрузка табеля'!$H698,'рабочие дни  %ФОТ'!$H$3:$H$67,0),1)</f>
        <v>ХХХ YYY-8</v>
      </c>
      <c r="B698" s="21">
        <f t="shared" si="30"/>
        <v>0</v>
      </c>
      <c r="C698" s="22">
        <f t="shared" si="31"/>
        <v>3</v>
      </c>
      <c r="D698" s="23">
        <f t="shared" si="32"/>
        <v>24</v>
      </c>
      <c r="E698" s="21">
        <f>SUMIFS(тарифы!G:G,тарифы!B:B,J698)</f>
        <v>0</v>
      </c>
      <c r="F698" s="21"/>
      <c r="G698" s="12" t="str">
        <f>IFERROR(INDEX(Таблица1[#All],MATCH('загрузка табеля'!J698,тарифы!B:B,0),4),"")</f>
        <v/>
      </c>
      <c r="H698" s="12" t="s">
        <v>17196</v>
      </c>
      <c r="I698" s="12" t="s">
        <v>15763</v>
      </c>
      <c r="J698" s="12" t="s">
        <v>15764</v>
      </c>
      <c r="K698" s="12" t="s">
        <v>15765</v>
      </c>
      <c r="L698" s="12">
        <v>4.5</v>
      </c>
      <c r="M698" s="12">
        <v>4.5</v>
      </c>
      <c r="N698" s="12">
        <v>15</v>
      </c>
      <c r="O698" s="12">
        <v>0</v>
      </c>
    </row>
    <row r="699" spans="1:16" x14ac:dyDescent="0.2">
      <c r="A699" s="12" t="str">
        <f>INDEX('рабочие дни  %ФОТ'!$F$3:$F$67,MATCH('загрузка табеля'!$H699,'рабочие дни  %ФОТ'!$H$3:$H$67,0),1)</f>
        <v>ХХХ YYY-8</v>
      </c>
      <c r="B699" s="21">
        <f t="shared" si="30"/>
        <v>0</v>
      </c>
      <c r="C699" s="22">
        <f t="shared" si="31"/>
        <v>3</v>
      </c>
      <c r="D699" s="23">
        <f t="shared" si="32"/>
        <v>26</v>
      </c>
      <c r="E699" s="21">
        <f>SUMIFS(тарифы!G:G,тарифы!B:B,J699)</f>
        <v>0</v>
      </c>
      <c r="F699" s="21"/>
      <c r="G699" s="12" t="str">
        <f>IFERROR(INDEX(Таблица1[#All],MATCH('загрузка табеля'!J699,тарифы!B:B,0),4),"")</f>
        <v/>
      </c>
      <c r="H699" s="12" t="s">
        <v>17196</v>
      </c>
      <c r="I699" s="12" t="s">
        <v>15763</v>
      </c>
      <c r="J699" s="12" t="s">
        <v>15766</v>
      </c>
      <c r="K699" s="12" t="s">
        <v>15767</v>
      </c>
      <c r="L699" s="12">
        <v>5</v>
      </c>
      <c r="M699" s="12">
        <v>11</v>
      </c>
      <c r="N699" s="12">
        <v>10</v>
      </c>
    </row>
    <row r="700" spans="1:16" x14ac:dyDescent="0.2">
      <c r="A700" s="12" t="str">
        <f>INDEX('рабочие дни  %ФОТ'!$F$3:$F$67,MATCH('загрузка табеля'!$H700,'рабочие дни  %ФОТ'!$H$3:$H$67,0),1)</f>
        <v>ХХХ YYY-8</v>
      </c>
      <c r="B700" s="21">
        <f t="shared" si="30"/>
        <v>1232.355</v>
      </c>
      <c r="C700" s="22">
        <f t="shared" si="31"/>
        <v>4</v>
      </c>
      <c r="D700" s="23">
        <f t="shared" si="32"/>
        <v>43.5</v>
      </c>
      <c r="E700" s="21">
        <f>SUMIFS(тарифы!G:G,тарифы!B:B,J700)</f>
        <v>28.33</v>
      </c>
      <c r="F700" s="21"/>
      <c r="G700" s="12" t="str">
        <f>IFERROR(INDEX(Таблица1[#All],MATCH('загрузка табеля'!J700,тарифы!B:B,0),4),"")</f>
        <v>кассир торгового зала ((В-8)расчетно-кассовая зона)</v>
      </c>
      <c r="H700" s="12" t="s">
        <v>17196</v>
      </c>
      <c r="I700" s="12" t="s">
        <v>15768</v>
      </c>
      <c r="J700" s="12" t="s">
        <v>10763</v>
      </c>
      <c r="K700" s="12" t="s">
        <v>10764</v>
      </c>
      <c r="L700" s="12">
        <v>11</v>
      </c>
      <c r="M700" s="12">
        <v>9.5</v>
      </c>
      <c r="N700" s="12">
        <v>11.5</v>
      </c>
      <c r="O700" s="12">
        <v>11.5</v>
      </c>
    </row>
    <row r="701" spans="1:16" x14ac:dyDescent="0.2">
      <c r="A701" s="12" t="str">
        <f>INDEX('рабочие дни  %ФОТ'!$F$3:$F$67,MATCH('загрузка табеля'!$H701,'рабочие дни  %ФОТ'!$H$3:$H$67,0),1)</f>
        <v>ХХХ YYY-8</v>
      </c>
      <c r="B701" s="21">
        <f t="shared" si="30"/>
        <v>1600.645</v>
      </c>
      <c r="C701" s="22">
        <f t="shared" si="31"/>
        <v>5</v>
      </c>
      <c r="D701" s="23">
        <f t="shared" si="32"/>
        <v>56.5</v>
      </c>
      <c r="E701" s="21">
        <f>SUMIFS(тарифы!G:G,тарифы!B:B,J701)</f>
        <v>28.33</v>
      </c>
      <c r="F701" s="21"/>
      <c r="G701" s="12" t="str">
        <f>IFERROR(INDEX(Таблица1[#All],MATCH('загрузка табеля'!J701,тарифы!B:B,0),4),"")</f>
        <v>кассир торгового зала ((В-8)расчетно-кассовая зона)</v>
      </c>
      <c r="H701" s="12" t="s">
        <v>17196</v>
      </c>
      <c r="I701" s="12" t="s">
        <v>15768</v>
      </c>
      <c r="J701" s="12" t="s">
        <v>10776</v>
      </c>
      <c r="K701" s="12" t="s">
        <v>10777</v>
      </c>
      <c r="L701" s="12">
        <v>11</v>
      </c>
      <c r="M701" s="12">
        <v>11</v>
      </c>
      <c r="N701" s="12">
        <v>11.5</v>
      </c>
      <c r="O701" s="12">
        <v>11.5</v>
      </c>
      <c r="P701" s="12">
        <v>11.5</v>
      </c>
    </row>
    <row r="702" spans="1:16" x14ac:dyDescent="0.2">
      <c r="A702" s="12" t="str">
        <f>INDEX('рабочие дни  %ФОТ'!$F$3:$F$67,MATCH('загрузка табеля'!$H702,'рабочие дни  %ФОТ'!$H$3:$H$67,0),1)</f>
        <v>ХХХ YYY-8</v>
      </c>
      <c r="B702" s="21">
        <f t="shared" si="30"/>
        <v>812.24</v>
      </c>
      <c r="C702" s="22">
        <f t="shared" si="31"/>
        <v>4</v>
      </c>
      <c r="D702" s="23">
        <f t="shared" si="32"/>
        <v>44</v>
      </c>
      <c r="E702" s="21">
        <f>SUMIFS(тарифы!G:G,тарифы!B:B,J702)</f>
        <v>18.46</v>
      </c>
      <c r="F702" s="21"/>
      <c r="G702" s="12" t="str">
        <f>IFERROR(INDEX(Таблица1[#All],MATCH('загрузка табеля'!J702,тарифы!B:B,0),4),"")</f>
        <v>подсобный рабочий (сборщик тележек) ((В-8)расчетно-кассовая зона)</v>
      </c>
      <c r="H702" s="12" t="s">
        <v>17196</v>
      </c>
      <c r="I702" s="12" t="s">
        <v>15768</v>
      </c>
      <c r="J702" s="12" t="s">
        <v>10747</v>
      </c>
      <c r="K702" s="12" t="s">
        <v>10748</v>
      </c>
      <c r="L702" s="12">
        <v>11</v>
      </c>
      <c r="M702" s="12">
        <v>10</v>
      </c>
      <c r="N702" s="12">
        <v>10.5</v>
      </c>
      <c r="O702" s="12">
        <v>12.5</v>
      </c>
    </row>
    <row r="703" spans="1:16" x14ac:dyDescent="0.2">
      <c r="A703" s="12" t="str">
        <f>INDEX('рабочие дни  %ФОТ'!$F$3:$F$67,MATCH('загрузка табеля'!$H703,'рабочие дни  %ФОТ'!$H$3:$H$67,0),1)</f>
        <v>ХХХ YYY-8</v>
      </c>
      <c r="B703" s="21">
        <f t="shared" si="30"/>
        <v>366.63</v>
      </c>
      <c r="C703" s="22">
        <f t="shared" si="31"/>
        <v>1</v>
      </c>
      <c r="D703" s="23">
        <f t="shared" si="32"/>
        <v>11</v>
      </c>
      <c r="E703" s="21">
        <f>SUMIFS(тарифы!G:G,тарифы!B:B,J703)</f>
        <v>33.33</v>
      </c>
      <c r="F703" s="21"/>
      <c r="G703" s="12" t="str">
        <f>IFERROR(INDEX(Таблица1[#All],MATCH('загрузка табеля'!J703,тарифы!B:B,0),4),"")</f>
        <v>заместитель управляющего магазином по кассовой зоне 3 категории ((В-8)расчетно-кассовая зона)</v>
      </c>
      <c r="H703" s="12" t="s">
        <v>17196</v>
      </c>
      <c r="I703" s="12" t="s">
        <v>15768</v>
      </c>
      <c r="J703" s="12" t="s">
        <v>6629</v>
      </c>
      <c r="K703" s="12" t="s">
        <v>6630</v>
      </c>
      <c r="L703" s="12">
        <v>11</v>
      </c>
      <c r="M703" s="12">
        <v>0</v>
      </c>
    </row>
    <row r="704" spans="1:16" x14ac:dyDescent="0.2">
      <c r="A704" s="12" t="str">
        <f>INDEX('рабочие дни  %ФОТ'!$F$3:$F$67,MATCH('загрузка табеля'!$H704,'рабочие дни  %ФОТ'!$H$3:$H$67,0),1)</f>
        <v>ХХХ YYY-8</v>
      </c>
      <c r="B704" s="21">
        <f t="shared" si="30"/>
        <v>1136.77</v>
      </c>
      <c r="C704" s="22">
        <f t="shared" si="31"/>
        <v>3</v>
      </c>
      <c r="D704" s="23">
        <f t="shared" si="32"/>
        <v>31</v>
      </c>
      <c r="E704" s="21">
        <f>SUMIFS(тарифы!G:G,тарифы!B:B,J704)</f>
        <v>36.67</v>
      </c>
      <c r="F704" s="21"/>
      <c r="G704" s="12" t="str">
        <f>IFERROR(INDEX(Таблица1[#All],MATCH('загрузка табеля'!J704,тарифы!B:B,0),4),"")</f>
        <v>заместитель управляющего магазином по кассовой зоне 2 категории ((В-8)расчетно-кассовая зона)</v>
      </c>
      <c r="H704" s="12" t="s">
        <v>17196</v>
      </c>
      <c r="I704" s="12" t="s">
        <v>15768</v>
      </c>
      <c r="J704" s="12" t="s">
        <v>10782</v>
      </c>
      <c r="K704" s="12" t="s">
        <v>10783</v>
      </c>
      <c r="L704" s="12">
        <v>11.5</v>
      </c>
      <c r="M704" s="12">
        <v>12</v>
      </c>
      <c r="N704" s="12">
        <v>7.5</v>
      </c>
    </row>
    <row r="705" spans="1:16" x14ac:dyDescent="0.2">
      <c r="A705" s="12" t="str">
        <f>INDEX('рабочие дни  %ФОТ'!$F$3:$F$67,MATCH('загрузка табеля'!$H705,'рабочие дни  %ФОТ'!$H$3:$H$67,0),1)</f>
        <v>ХХХ YYY-8</v>
      </c>
      <c r="B705" s="21">
        <f t="shared" si="30"/>
        <v>1649.8349999999998</v>
      </c>
      <c r="C705" s="22">
        <f t="shared" si="31"/>
        <v>4</v>
      </c>
      <c r="D705" s="23">
        <f t="shared" si="32"/>
        <v>49.5</v>
      </c>
      <c r="E705" s="21">
        <f>SUMIFS(тарифы!G:G,тарифы!B:B,J705)</f>
        <v>33.33</v>
      </c>
      <c r="F705" s="21"/>
      <c r="G705" s="12" t="str">
        <f>IFERROR(INDEX(Таблица1[#All],MATCH('загрузка табеля'!J705,тарифы!B:B,0),4),"")</f>
        <v>заместитель управляющего магазином по кассовой зоне 3 категории ((В-8)расчетно-кассовая зона)</v>
      </c>
      <c r="H705" s="12" t="s">
        <v>17196</v>
      </c>
      <c r="I705" s="12" t="s">
        <v>15768</v>
      </c>
      <c r="J705" s="12" t="s">
        <v>10753</v>
      </c>
      <c r="K705" s="12" t="s">
        <v>10754</v>
      </c>
      <c r="L705" s="12">
        <v>12</v>
      </c>
      <c r="M705" s="12">
        <v>12.5</v>
      </c>
      <c r="N705" s="12">
        <v>12</v>
      </c>
      <c r="O705" s="12">
        <v>13</v>
      </c>
    </row>
    <row r="706" spans="1:16" x14ac:dyDescent="0.2">
      <c r="A706" s="12" t="str">
        <f>INDEX('рабочие дни  %ФОТ'!$F$3:$F$67,MATCH('загрузка табеля'!$H706,'рабочие дни  %ФОТ'!$H$3:$H$67,0),1)</f>
        <v>ХХХ YYY-8</v>
      </c>
      <c r="B706" s="21">
        <f t="shared" si="30"/>
        <v>1515.655</v>
      </c>
      <c r="C706" s="22">
        <f t="shared" si="31"/>
        <v>5</v>
      </c>
      <c r="D706" s="23">
        <f t="shared" si="32"/>
        <v>53.5</v>
      </c>
      <c r="E706" s="21">
        <f>SUMIFS(тарифы!G:G,тарифы!B:B,J706)</f>
        <v>28.33</v>
      </c>
      <c r="F706" s="21"/>
      <c r="G706" s="12" t="str">
        <f>IFERROR(INDEX(Таблица1[#All],MATCH('загрузка табеля'!J706,тарифы!B:B,0),4),"")</f>
        <v>кассир торгового зала ((В-8)расчетно-кассовая зона)</v>
      </c>
      <c r="H706" s="12" t="s">
        <v>17196</v>
      </c>
      <c r="I706" s="12" t="s">
        <v>15768</v>
      </c>
      <c r="J706" s="12" t="s">
        <v>10548</v>
      </c>
      <c r="K706" s="12" t="s">
        <v>10549</v>
      </c>
      <c r="L706" s="12">
        <v>11.5</v>
      </c>
      <c r="M706" s="12">
        <v>12</v>
      </c>
      <c r="N706" s="12">
        <v>7</v>
      </c>
      <c r="O706" s="12">
        <v>11.5</v>
      </c>
      <c r="P706" s="12">
        <v>11.5</v>
      </c>
    </row>
    <row r="707" spans="1:16" x14ac:dyDescent="0.2">
      <c r="A707" s="12" t="str">
        <f>INDEX('рабочие дни  %ФОТ'!$F$3:$F$67,MATCH('загрузка табеля'!$H707,'рабочие дни  %ФОТ'!$H$3:$H$67,0),1)</f>
        <v>ХХХ YYY-8</v>
      </c>
      <c r="B707" s="21">
        <f t="shared" si="30"/>
        <v>679.92</v>
      </c>
      <c r="C707" s="22">
        <f t="shared" si="31"/>
        <v>2</v>
      </c>
      <c r="D707" s="23">
        <f t="shared" si="32"/>
        <v>24</v>
      </c>
      <c r="E707" s="21">
        <f>SUMIFS(тарифы!G:G,тарифы!B:B,J707)</f>
        <v>28.33</v>
      </c>
      <c r="F707" s="21"/>
      <c r="G707" s="12" t="str">
        <f>IFERROR(INDEX(Таблица1[#All],MATCH('загрузка табеля'!J707,тарифы!B:B,0),4),"")</f>
        <v>кассир торгового зала ((В-8)расчетно-кассовая зона)</v>
      </c>
      <c r="H707" s="12" t="s">
        <v>17196</v>
      </c>
      <c r="I707" s="12" t="s">
        <v>15768</v>
      </c>
      <c r="J707" s="12" t="s">
        <v>10758</v>
      </c>
      <c r="K707" s="12" t="s">
        <v>10759</v>
      </c>
      <c r="L707" s="12">
        <v>14</v>
      </c>
      <c r="M707" s="12">
        <v>10</v>
      </c>
      <c r="N707" s="12">
        <v>0</v>
      </c>
    </row>
    <row r="708" spans="1:16" x14ac:dyDescent="0.2">
      <c r="A708" s="12" t="str">
        <f>INDEX('рабочие дни  %ФОТ'!$F$3:$F$67,MATCH('загрузка табеля'!$H708,'рабочие дни  %ФОТ'!$H$3:$H$67,0),1)</f>
        <v>ХХХ YYY-8</v>
      </c>
      <c r="B708" s="21">
        <f t="shared" si="30"/>
        <v>1048.21</v>
      </c>
      <c r="C708" s="22">
        <f t="shared" si="31"/>
        <v>4</v>
      </c>
      <c r="D708" s="23">
        <f t="shared" si="32"/>
        <v>37</v>
      </c>
      <c r="E708" s="21">
        <f>SUMIFS(тарифы!G:G,тарифы!B:B,J708)</f>
        <v>28.33</v>
      </c>
      <c r="F708" s="21"/>
      <c r="G708" s="12" t="str">
        <f>IFERROR(INDEX(Таблица1[#All],MATCH('загрузка табеля'!J708,тарифы!B:B,0),4),"")</f>
        <v>кассир торгового зала ((В-8)расчетно-кассовая зона)</v>
      </c>
      <c r="H708" s="12" t="s">
        <v>17196</v>
      </c>
      <c r="I708" s="12" t="s">
        <v>15768</v>
      </c>
      <c r="J708" s="12" t="s">
        <v>10778</v>
      </c>
      <c r="K708" s="12" t="s">
        <v>10779</v>
      </c>
      <c r="L708" s="12">
        <v>11</v>
      </c>
      <c r="M708" s="12">
        <v>11</v>
      </c>
      <c r="N708" s="12">
        <v>7.5</v>
      </c>
      <c r="O708" s="12">
        <v>7.5</v>
      </c>
      <c r="P708" s="12">
        <v>0</v>
      </c>
    </row>
    <row r="709" spans="1:16" x14ac:dyDescent="0.2">
      <c r="A709" s="12" t="str">
        <f>INDEX('рабочие дни  %ФОТ'!$F$3:$F$67,MATCH('загрузка табеля'!$H709,'рабочие дни  %ФОТ'!$H$3:$H$67,0),1)</f>
        <v>ХХХ YYY-8</v>
      </c>
      <c r="B709" s="21">
        <f t="shared" si="30"/>
        <v>679.92</v>
      </c>
      <c r="C709" s="22">
        <f t="shared" si="31"/>
        <v>3</v>
      </c>
      <c r="D709" s="23">
        <f t="shared" si="32"/>
        <v>24</v>
      </c>
      <c r="E709" s="21">
        <f>SUMIFS(тарифы!G:G,тарифы!B:B,J709)</f>
        <v>28.33</v>
      </c>
      <c r="F709" s="21"/>
      <c r="G709" s="12" t="str">
        <f>IFERROR(INDEX(Таблица1[#All],MATCH('загрузка табеля'!J709,тарифы!B:B,0),4),"")</f>
        <v>кассир торгового зала ((В-8)расчетно-кассовая зона)</v>
      </c>
      <c r="H709" s="12" t="s">
        <v>17196</v>
      </c>
      <c r="I709" s="12" t="s">
        <v>15768</v>
      </c>
      <c r="J709" s="12" t="s">
        <v>10786</v>
      </c>
      <c r="K709" s="12" t="s">
        <v>10787</v>
      </c>
      <c r="L709" s="12">
        <v>7.5</v>
      </c>
      <c r="M709" s="12">
        <v>8</v>
      </c>
      <c r="N709" s="12">
        <v>8.5</v>
      </c>
    </row>
    <row r="710" spans="1:16" x14ac:dyDescent="0.2">
      <c r="A710" s="12" t="str">
        <f>INDEX('рабочие дни  %ФОТ'!$F$3:$F$67,MATCH('загрузка табеля'!$H710,'рабочие дни  %ФОТ'!$H$3:$H$67,0),1)</f>
        <v>ХХХ YYY-8</v>
      </c>
      <c r="B710" s="21">
        <f t="shared" ref="B710:B773" si="33">IF(AND(F710&lt;50,F710&gt;0),F710*D710,IF(F710&gt;50,F710/$C$1*C710,IF(AND(E710&lt;50,E710&gt;0),E710*D710,E710/$C$1*C710)))</f>
        <v>424.95</v>
      </c>
      <c r="C710" s="22">
        <f t="shared" si="31"/>
        <v>2</v>
      </c>
      <c r="D710" s="23">
        <f t="shared" si="32"/>
        <v>15</v>
      </c>
      <c r="E710" s="21">
        <f>SUMIFS(тарифы!G:G,тарифы!B:B,J710)</f>
        <v>28.33</v>
      </c>
      <c r="F710" s="21"/>
      <c r="G710" s="12" t="str">
        <f>IFERROR(INDEX(Таблица1[#All],MATCH('загрузка табеля'!J710,тарифы!B:B,0),4),"")</f>
        <v>кассир торгового зала ((В-8)расчетно-кассовая зона)</v>
      </c>
      <c r="H710" s="12" t="s">
        <v>17196</v>
      </c>
      <c r="I710" s="12" t="s">
        <v>15768</v>
      </c>
      <c r="J710" s="12" t="s">
        <v>10790</v>
      </c>
      <c r="K710" s="12" t="s">
        <v>10791</v>
      </c>
      <c r="L710" s="12">
        <v>7.5</v>
      </c>
      <c r="M710" s="12">
        <v>7.5</v>
      </c>
      <c r="N710" s="12">
        <v>0</v>
      </c>
    </row>
    <row r="711" spans="1:16" x14ac:dyDescent="0.2">
      <c r="A711" s="12" t="str">
        <f>INDEX('рабочие дни  %ФОТ'!$F$3:$F$67,MATCH('загрузка табеля'!$H711,'рабочие дни  %ФОТ'!$H$3:$H$67,0),1)</f>
        <v>ХХХ YYY-8</v>
      </c>
      <c r="B711" s="21">
        <f t="shared" si="33"/>
        <v>991.55</v>
      </c>
      <c r="C711" s="22">
        <f t="shared" ref="C711:C774" si="34">COUNTIF(L711:AP711,"&gt;0")</f>
        <v>4</v>
      </c>
      <c r="D711" s="23">
        <f t="shared" ref="D711:D774" si="35">IF(SUM(L711:AP711)&gt;0,SUM(L711:AP711),"")</f>
        <v>35</v>
      </c>
      <c r="E711" s="21">
        <f>SUMIFS(тарифы!G:G,тарифы!B:B,J711)</f>
        <v>28.33</v>
      </c>
      <c r="F711" s="21"/>
      <c r="G711" s="12" t="str">
        <f>IFERROR(INDEX(Таблица1[#All],MATCH('загрузка табеля'!J711,тарифы!B:B,0),4),"")</f>
        <v>кассир торгового зала ((В-8)расчетно-кассовая зона)</v>
      </c>
      <c r="H711" s="12" t="s">
        <v>17196</v>
      </c>
      <c r="I711" s="12" t="s">
        <v>15768</v>
      </c>
      <c r="J711" s="12" t="s">
        <v>10774</v>
      </c>
      <c r="K711" s="12" t="s">
        <v>10775</v>
      </c>
      <c r="L711" s="12">
        <v>8.5</v>
      </c>
      <c r="M711" s="12">
        <v>8.5</v>
      </c>
      <c r="N711" s="12">
        <v>9.5</v>
      </c>
      <c r="O711" s="12">
        <v>8.5</v>
      </c>
    </row>
    <row r="712" spans="1:16" x14ac:dyDescent="0.2">
      <c r="A712" s="12" t="str">
        <f>INDEX('рабочие дни  %ФОТ'!$F$3:$F$67,MATCH('загрузка табеля'!$H712,'рабочие дни  %ФОТ'!$H$3:$H$67,0),1)</f>
        <v>ХХХ YYY-8</v>
      </c>
      <c r="B712" s="21">
        <f t="shared" si="33"/>
        <v>1289.0149999999999</v>
      </c>
      <c r="C712" s="22">
        <f t="shared" si="34"/>
        <v>4</v>
      </c>
      <c r="D712" s="23">
        <f t="shared" si="35"/>
        <v>45.5</v>
      </c>
      <c r="E712" s="21">
        <f>SUMIFS(тарифы!G:G,тарифы!B:B,J712)</f>
        <v>28.33</v>
      </c>
      <c r="F712" s="21"/>
      <c r="G712" s="12" t="str">
        <f>IFERROR(INDEX(Таблица1[#All],MATCH('загрузка табеля'!J712,тарифы!B:B,0),4),"")</f>
        <v>кассир торгового зала ((В-8)расчетно-кассовая зона)</v>
      </c>
      <c r="H712" s="12" t="s">
        <v>17196</v>
      </c>
      <c r="I712" s="12" t="s">
        <v>15768</v>
      </c>
      <c r="J712" s="12" t="s">
        <v>10719</v>
      </c>
      <c r="K712" s="12" t="s">
        <v>10720</v>
      </c>
      <c r="L712" s="12">
        <v>11.5</v>
      </c>
      <c r="M712" s="12">
        <v>11.5</v>
      </c>
      <c r="N712" s="12">
        <v>11</v>
      </c>
      <c r="O712" s="12">
        <v>11.5</v>
      </c>
    </row>
    <row r="713" spans="1:16" x14ac:dyDescent="0.2">
      <c r="A713" s="12" t="str">
        <f>INDEX('рабочие дни  %ФОТ'!$F$3:$F$67,MATCH('загрузка табеля'!$H713,'рабочие дни  %ФОТ'!$H$3:$H$67,0),1)</f>
        <v>ХХХ YYY-8</v>
      </c>
      <c r="B713" s="21">
        <f t="shared" si="33"/>
        <v>424.95</v>
      </c>
      <c r="C713" s="22">
        <f t="shared" si="34"/>
        <v>3</v>
      </c>
      <c r="D713" s="23">
        <f t="shared" si="35"/>
        <v>15</v>
      </c>
      <c r="E713" s="21">
        <f>SUMIFS(тарифы!G:G,тарифы!B:B,J713)</f>
        <v>28.33</v>
      </c>
      <c r="F713" s="21"/>
      <c r="G713" s="12" t="str">
        <f>IFERROR(INDEX(Таблица1[#All],MATCH('загрузка табеля'!J713,тарифы!B:B,0),4),"")</f>
        <v>кассир торгового зала ((В-8)расчетно-кассовая зона)</v>
      </c>
      <c r="H713" s="12" t="s">
        <v>17196</v>
      </c>
      <c r="I713" s="12" t="s">
        <v>15768</v>
      </c>
      <c r="J713" s="12" t="s">
        <v>10768</v>
      </c>
      <c r="K713" s="12" t="s">
        <v>10769</v>
      </c>
      <c r="L713" s="12">
        <v>5</v>
      </c>
      <c r="M713" s="12">
        <v>5</v>
      </c>
      <c r="N713" s="12">
        <v>5</v>
      </c>
    </row>
    <row r="714" spans="1:16" x14ac:dyDescent="0.2">
      <c r="A714" s="12" t="str">
        <f>INDEX('рабочие дни  %ФОТ'!$F$3:$F$67,MATCH('загрузка табеля'!$H714,'рабочие дни  %ФОТ'!$H$3:$H$67,0),1)</f>
        <v>ХХХ YYY-8</v>
      </c>
      <c r="B714" s="21">
        <f t="shared" si="33"/>
        <v>1545.6000000000001</v>
      </c>
      <c r="C714" s="22">
        <f t="shared" si="34"/>
        <v>4</v>
      </c>
      <c r="D714" s="23">
        <f t="shared" si="35"/>
        <v>52.5</v>
      </c>
      <c r="E714" s="21">
        <f>SUMIFS(тарифы!G:G,тарифы!B:B,J714)</f>
        <v>29.44</v>
      </c>
      <c r="F714" s="21"/>
      <c r="G714" s="12" t="str">
        <f>IFERROR(INDEX(Таблица1[#All],MATCH('загрузка табеля'!J714,тарифы!B:B,0),4),"")</f>
        <v>старший кассир торгового зала ((В-8)расчетно-кассовая зона)</v>
      </c>
      <c r="H714" s="12" t="s">
        <v>17196</v>
      </c>
      <c r="I714" s="12" t="s">
        <v>15768</v>
      </c>
      <c r="J714" s="12" t="s">
        <v>10784</v>
      </c>
      <c r="K714" s="12" t="s">
        <v>10785</v>
      </c>
      <c r="L714" s="12">
        <v>15</v>
      </c>
      <c r="M714" s="12">
        <v>11</v>
      </c>
      <c r="N714" s="12">
        <v>11.5</v>
      </c>
      <c r="O714" s="12">
        <v>15</v>
      </c>
    </row>
    <row r="715" spans="1:16" x14ac:dyDescent="0.2">
      <c r="A715" s="12" t="str">
        <f>INDEX('рабочие дни  %ФОТ'!$F$3:$F$67,MATCH('загрузка табеля'!$H715,'рабочие дни  %ФОТ'!$H$3:$H$67,0),1)</f>
        <v>ХХХ YYY-8</v>
      </c>
      <c r="B715" s="21">
        <f t="shared" si="33"/>
        <v>1133.44</v>
      </c>
      <c r="C715" s="22">
        <f t="shared" si="34"/>
        <v>3</v>
      </c>
      <c r="D715" s="23">
        <f t="shared" si="35"/>
        <v>38.5</v>
      </c>
      <c r="E715" s="21">
        <f>SUMIFS(тарифы!G:G,тарифы!B:B,J715)</f>
        <v>29.44</v>
      </c>
      <c r="F715" s="21"/>
      <c r="G715" s="12" t="str">
        <f>IFERROR(INDEX(Таблица1[#All],MATCH('загрузка табеля'!J715,тарифы!B:B,0),4),"")</f>
        <v>старший кассир торгового зала ((В-8)расчетно-кассовая зона)</v>
      </c>
      <c r="H715" s="12" t="s">
        <v>17196</v>
      </c>
      <c r="I715" s="12" t="s">
        <v>15768</v>
      </c>
      <c r="J715" s="12" t="s">
        <v>10760</v>
      </c>
      <c r="K715" s="12" t="s">
        <v>10761</v>
      </c>
      <c r="L715" s="12">
        <v>10</v>
      </c>
      <c r="M715" s="12">
        <v>14</v>
      </c>
      <c r="N715" s="12">
        <v>14.5</v>
      </c>
      <c r="O715" s="12">
        <v>0</v>
      </c>
    </row>
    <row r="716" spans="1:16" x14ac:dyDescent="0.2">
      <c r="A716" s="12" t="str">
        <f>INDEX('рабочие дни  %ФОТ'!$F$3:$F$67,MATCH('загрузка табеля'!$H716,'рабочие дни  %ФОТ'!$H$3:$H$67,0),1)</f>
        <v>ХХХ YYY-8</v>
      </c>
      <c r="B716" s="21">
        <f t="shared" si="33"/>
        <v>1299.8699999999999</v>
      </c>
      <c r="C716" s="22">
        <f t="shared" si="34"/>
        <v>4</v>
      </c>
      <c r="D716" s="23">
        <f t="shared" si="35"/>
        <v>39</v>
      </c>
      <c r="E716" s="21">
        <f>SUMIFS(тарифы!G:G,тарифы!B:B,J716)</f>
        <v>33.33</v>
      </c>
      <c r="F716" s="21"/>
      <c r="G716" s="12" t="str">
        <f>IFERROR(INDEX(Таблица1[#All],MATCH('загрузка табеля'!J716,тарифы!B:B,0),4),"")</f>
        <v>заместитель управляющего магазином по кассовой зоне ((В-8)расчетно-кассовая зона)</v>
      </c>
      <c r="H716" s="12" t="s">
        <v>17196</v>
      </c>
      <c r="I716" s="12" t="s">
        <v>15768</v>
      </c>
      <c r="J716" s="12" t="s">
        <v>10770</v>
      </c>
      <c r="K716" s="12" t="s">
        <v>10771</v>
      </c>
      <c r="L716" s="12">
        <v>12</v>
      </c>
      <c r="M716" s="12">
        <v>11.5</v>
      </c>
      <c r="N716" s="12">
        <v>11.5</v>
      </c>
      <c r="O716" s="12">
        <v>4</v>
      </c>
    </row>
    <row r="717" spans="1:16" x14ac:dyDescent="0.2">
      <c r="A717" s="12" t="str">
        <f>INDEX('рабочие дни  %ФОТ'!$F$3:$F$67,MATCH('загрузка табеля'!$H717,'рабочие дни  %ФОТ'!$H$3:$H$67,0),1)</f>
        <v>ХХХ YYY-8</v>
      </c>
      <c r="B717" s="21">
        <f t="shared" si="33"/>
        <v>1218.1899999999998</v>
      </c>
      <c r="C717" s="22">
        <f t="shared" si="34"/>
        <v>4</v>
      </c>
      <c r="D717" s="23">
        <f t="shared" si="35"/>
        <v>43</v>
      </c>
      <c r="E717" s="21">
        <f>SUMIFS(тарифы!G:G,тарифы!B:B,J717)</f>
        <v>28.33</v>
      </c>
      <c r="F717" s="21"/>
      <c r="G717" s="12" t="str">
        <f>IFERROR(INDEX(Таблица1[#All],MATCH('загрузка табеля'!J717,тарифы!B:B,0),4),"")</f>
        <v>кассир торгового зала ((В-8)расчетно-кассовая зона)</v>
      </c>
      <c r="H717" s="12" t="s">
        <v>17196</v>
      </c>
      <c r="I717" s="12" t="s">
        <v>15768</v>
      </c>
      <c r="J717" s="12" t="s">
        <v>10780</v>
      </c>
      <c r="K717" s="12" t="s">
        <v>10781</v>
      </c>
      <c r="L717" s="12">
        <v>10</v>
      </c>
      <c r="M717" s="12">
        <v>11</v>
      </c>
      <c r="N717" s="12">
        <v>11</v>
      </c>
      <c r="O717" s="12">
        <v>11</v>
      </c>
      <c r="P717" s="12">
        <v>0</v>
      </c>
    </row>
    <row r="718" spans="1:16" x14ac:dyDescent="0.2">
      <c r="A718" s="12" t="str">
        <f>INDEX('рабочие дни  %ФОТ'!$F$3:$F$67,MATCH('загрузка табеля'!$H718,'рабочие дни  %ФОТ'!$H$3:$H$67,0),1)</f>
        <v>ХХХ YYY-8</v>
      </c>
      <c r="B718" s="21">
        <f t="shared" si="33"/>
        <v>311.63</v>
      </c>
      <c r="C718" s="22">
        <f t="shared" si="34"/>
        <v>1</v>
      </c>
      <c r="D718" s="23">
        <f t="shared" si="35"/>
        <v>11</v>
      </c>
      <c r="E718" s="21">
        <f>SUMIFS(тарифы!G:G,тарифы!B:B,J718)</f>
        <v>28.33</v>
      </c>
      <c r="F718" s="21"/>
      <c r="G718" s="12" t="str">
        <f>IFERROR(INDEX(Таблица1[#All],MATCH('загрузка табеля'!J718,тарифы!B:B,0),4),"")</f>
        <v>кассир торгового зала ((В-8)расчетно-кассовая зона)</v>
      </c>
      <c r="H718" s="12" t="s">
        <v>17196</v>
      </c>
      <c r="I718" s="12" t="s">
        <v>15768</v>
      </c>
      <c r="J718" s="12" t="s">
        <v>10794</v>
      </c>
      <c r="K718" s="12" t="s">
        <v>10795</v>
      </c>
      <c r="L718" s="12">
        <v>11</v>
      </c>
    </row>
    <row r="719" spans="1:16" x14ac:dyDescent="0.2">
      <c r="A719" s="12" t="str">
        <f>INDEX('рабочие дни  %ФОТ'!$F$3:$F$67,MATCH('загрузка табеля'!$H719,'рабочие дни  %ФОТ'!$H$3:$H$67,0),1)</f>
        <v>ХХХ YYY-8</v>
      </c>
      <c r="B719" s="21">
        <f t="shared" si="33"/>
        <v>694.08499999999992</v>
      </c>
      <c r="C719" s="22">
        <f t="shared" si="34"/>
        <v>3</v>
      </c>
      <c r="D719" s="23">
        <f t="shared" si="35"/>
        <v>24.5</v>
      </c>
      <c r="E719" s="21">
        <f>SUMIFS(тарифы!G:G,тарифы!B:B,J719)</f>
        <v>28.33</v>
      </c>
      <c r="F719" s="21"/>
      <c r="G719" s="12" t="str">
        <f>IFERROR(INDEX(Таблица1[#All],MATCH('загрузка табеля'!J719,тарифы!B:B,0),4),"")</f>
        <v>кассир торгового зала ((В-8)расчетно-кассовая зона)</v>
      </c>
      <c r="H719" s="12" t="s">
        <v>17196</v>
      </c>
      <c r="I719" s="12" t="s">
        <v>15768</v>
      </c>
      <c r="J719" s="12" t="s">
        <v>10788</v>
      </c>
      <c r="K719" s="12" t="s">
        <v>10789</v>
      </c>
      <c r="L719" s="12">
        <v>8</v>
      </c>
      <c r="M719" s="12">
        <v>8</v>
      </c>
      <c r="N719" s="12">
        <v>8.5</v>
      </c>
    </row>
    <row r="720" spans="1:16" x14ac:dyDescent="0.2">
      <c r="A720" s="12" t="str">
        <f>INDEX('рабочие дни  %ФОТ'!$F$3:$F$67,MATCH('загрузка табеля'!$H720,'рабочие дни  %ФОТ'!$H$3:$H$67,0),1)</f>
        <v>ХХХ YYY-8</v>
      </c>
      <c r="B720" s="21">
        <f t="shared" si="33"/>
        <v>1048.21</v>
      </c>
      <c r="C720" s="22">
        <f t="shared" si="34"/>
        <v>4</v>
      </c>
      <c r="D720" s="23">
        <f t="shared" si="35"/>
        <v>37</v>
      </c>
      <c r="E720" s="21">
        <f>SUMIFS(тарифы!G:G,тарифы!B:B,J720)</f>
        <v>28.33</v>
      </c>
      <c r="F720" s="21"/>
      <c r="G720" s="12" t="str">
        <f>IFERROR(INDEX(Таблица1[#All],MATCH('загрузка табеля'!J720,тарифы!B:B,0),4),"")</f>
        <v>кассир торгового зала ((В-8)расчетно-кассовая зона)</v>
      </c>
      <c r="H720" s="12" t="s">
        <v>17196</v>
      </c>
      <c r="I720" s="12" t="s">
        <v>15768</v>
      </c>
      <c r="J720" s="12" t="s">
        <v>11479</v>
      </c>
      <c r="K720" s="12" t="s">
        <v>11478</v>
      </c>
      <c r="L720" s="12">
        <v>8</v>
      </c>
      <c r="M720" s="12">
        <v>9</v>
      </c>
      <c r="N720" s="12">
        <v>11.5</v>
      </c>
      <c r="O720" s="12">
        <v>8.5</v>
      </c>
    </row>
    <row r="721" spans="1:17" x14ac:dyDescent="0.2">
      <c r="A721" s="12" t="str">
        <f>INDEX('рабочие дни  %ФОТ'!$F$3:$F$67,MATCH('загрузка табеля'!$H721,'рабочие дни  %ФОТ'!$H$3:$H$67,0),1)</f>
        <v>ХХХ YYY-8</v>
      </c>
      <c r="B721" s="21">
        <f t="shared" si="33"/>
        <v>651.58999999999992</v>
      </c>
      <c r="C721" s="22">
        <f t="shared" si="34"/>
        <v>2</v>
      </c>
      <c r="D721" s="23">
        <f t="shared" si="35"/>
        <v>23</v>
      </c>
      <c r="E721" s="21">
        <f>SUMIFS(тарифы!G:G,тарифы!B:B,J721)</f>
        <v>28.33</v>
      </c>
      <c r="F721" s="21"/>
      <c r="G721" s="12" t="str">
        <f>IFERROR(INDEX(Таблица1[#All],MATCH('загрузка табеля'!J721,тарифы!B:B,0),4),"")</f>
        <v>кассир торгового зала ((В-8)расчетно-кассовая зона)</v>
      </c>
      <c r="H721" s="12" t="s">
        <v>17196</v>
      </c>
      <c r="I721" s="12" t="s">
        <v>15768</v>
      </c>
      <c r="J721" s="12" t="s">
        <v>11477</v>
      </c>
      <c r="K721" s="12" t="s">
        <v>11476</v>
      </c>
      <c r="L721" s="12">
        <v>11.5</v>
      </c>
      <c r="M721" s="12">
        <v>11.5</v>
      </c>
      <c r="N721" s="12">
        <v>0</v>
      </c>
    </row>
    <row r="722" spans="1:17" x14ac:dyDescent="0.2">
      <c r="A722" s="12" t="str">
        <f>INDEX('рабочие дни  %ФОТ'!$F$3:$F$67,MATCH('загрузка табеля'!$H722,'рабочие дни  %ФОТ'!$H$3:$H$67,0),1)</f>
        <v>ХХХ YYY-8</v>
      </c>
      <c r="B722" s="21">
        <f t="shared" si="33"/>
        <v>1200</v>
      </c>
      <c r="C722" s="22">
        <f t="shared" si="34"/>
        <v>4</v>
      </c>
      <c r="D722" s="23">
        <f t="shared" si="35"/>
        <v>48</v>
      </c>
      <c r="E722" s="21">
        <f>SUMIFS(тарифы!G:G,тарифы!B:B,J722)</f>
        <v>25</v>
      </c>
      <c r="F722" s="21"/>
      <c r="G722" s="12" t="str">
        <f>IFERROR(INDEX(Таблица1[#All],MATCH('загрузка табеля'!J722,тарифы!B:B,0),4),"")</f>
        <v>продавец продовольственных товаров 3 категории ((В-8)отдел гастрономии)</v>
      </c>
      <c r="H722" s="12" t="s">
        <v>17196</v>
      </c>
      <c r="I722" s="12" t="s">
        <v>15768</v>
      </c>
      <c r="J722" s="12" t="s">
        <v>11421</v>
      </c>
      <c r="K722" s="12" t="s">
        <v>11420</v>
      </c>
      <c r="L722" s="12">
        <v>11.5</v>
      </c>
      <c r="M722" s="12">
        <v>12</v>
      </c>
      <c r="N722" s="12">
        <v>12.5</v>
      </c>
      <c r="O722" s="12">
        <v>12</v>
      </c>
      <c r="P722" s="12">
        <v>0</v>
      </c>
    </row>
    <row r="723" spans="1:17" x14ac:dyDescent="0.2">
      <c r="A723" s="12" t="str">
        <f>INDEX('рабочие дни  %ФОТ'!$F$3:$F$67,MATCH('загрузка табеля'!$H723,'рабочие дни  %ФОТ'!$H$3:$H$67,0),1)</f>
        <v>ХХХ YYY-8</v>
      </c>
      <c r="B723" s="21">
        <f t="shared" si="33"/>
        <v>793.24</v>
      </c>
      <c r="C723" s="22">
        <f t="shared" si="34"/>
        <v>3</v>
      </c>
      <c r="D723" s="23">
        <f t="shared" si="35"/>
        <v>28</v>
      </c>
      <c r="E723" s="21">
        <f>SUMIFS(тарифы!G:G,тарифы!B:B,J723)</f>
        <v>28.33</v>
      </c>
      <c r="F723" s="21"/>
      <c r="G723" s="12" t="str">
        <f>IFERROR(INDEX(Таблица1[#All],MATCH('загрузка табеля'!J723,тарифы!B:B,0),4),"")</f>
        <v>кассир торгового зала ((В-8)расчетно-кассовая зона)</v>
      </c>
      <c r="H723" s="12" t="s">
        <v>17196</v>
      </c>
      <c r="I723" s="12" t="s">
        <v>15768</v>
      </c>
      <c r="J723" s="12" t="s">
        <v>11471</v>
      </c>
      <c r="K723" s="12" t="s">
        <v>11470</v>
      </c>
      <c r="L723" s="12">
        <v>11</v>
      </c>
      <c r="M723" s="12">
        <v>11.5</v>
      </c>
      <c r="N723" s="12">
        <v>5.5</v>
      </c>
      <c r="O723" s="12">
        <v>0</v>
      </c>
    </row>
    <row r="724" spans="1:17" x14ac:dyDescent="0.2">
      <c r="A724" s="12" t="str">
        <f>INDEX('рабочие дни  %ФОТ'!$F$3:$F$67,MATCH('загрузка табеля'!$H724,'рабочие дни  %ФОТ'!$H$3:$H$67,0),1)</f>
        <v>ХХХ YYY-8</v>
      </c>
      <c r="B724" s="21">
        <f t="shared" si="33"/>
        <v>297.46499999999997</v>
      </c>
      <c r="C724" s="22">
        <f t="shared" si="34"/>
        <v>1</v>
      </c>
      <c r="D724" s="23">
        <f t="shared" si="35"/>
        <v>10.5</v>
      </c>
      <c r="E724" s="21">
        <f>SUMIFS(тарифы!G:G,тарифы!B:B,J724)</f>
        <v>28.33</v>
      </c>
      <c r="F724" s="21"/>
      <c r="G724" s="12" t="str">
        <f>IFERROR(INDEX(Таблица1[#All],MATCH('загрузка табеля'!J724,тарифы!B:B,0),4),"")</f>
        <v>кассир торгового зала ((В-8)расчетно-кассовая зона)</v>
      </c>
      <c r="H724" s="12" t="s">
        <v>17196</v>
      </c>
      <c r="I724" s="12" t="s">
        <v>15768</v>
      </c>
      <c r="J724" s="12" t="s">
        <v>11469</v>
      </c>
      <c r="K724" s="12" t="s">
        <v>11468</v>
      </c>
      <c r="L724" s="12">
        <v>10.5</v>
      </c>
      <c r="M724" s="12">
        <v>0</v>
      </c>
    </row>
    <row r="725" spans="1:17" x14ac:dyDescent="0.2">
      <c r="A725" s="12" t="str">
        <f>INDEX('рабочие дни  %ФОТ'!$F$3:$F$67,MATCH('загрузка табеля'!$H725,'рабочие дни  %ФОТ'!$H$3:$H$67,0),1)</f>
        <v>ХХХ YYY-8</v>
      </c>
      <c r="B725" s="21">
        <f t="shared" si="33"/>
        <v>0</v>
      </c>
      <c r="C725" s="22">
        <f t="shared" si="34"/>
        <v>2</v>
      </c>
      <c r="D725" s="23">
        <f t="shared" si="35"/>
        <v>17</v>
      </c>
      <c r="E725" s="21">
        <f>SUMIFS(тарифы!G:G,тарифы!B:B,J725)</f>
        <v>0</v>
      </c>
      <c r="F725" s="21"/>
      <c r="G725" s="12" t="str">
        <f>IFERROR(INDEX(Таблица1[#All],MATCH('загрузка табеля'!J725,тарифы!B:B,0),4),"")</f>
        <v/>
      </c>
      <c r="H725" s="12" t="s">
        <v>17196</v>
      </c>
      <c r="I725" s="12" t="s">
        <v>15768</v>
      </c>
      <c r="J725" s="12" t="s">
        <v>15769</v>
      </c>
      <c r="K725" s="12" t="s">
        <v>15770</v>
      </c>
      <c r="L725" s="12">
        <v>9.5</v>
      </c>
      <c r="M725" s="12">
        <v>7.5</v>
      </c>
      <c r="N725" s="12">
        <v>0</v>
      </c>
    </row>
    <row r="726" spans="1:17" x14ac:dyDescent="0.2">
      <c r="A726" s="12" t="str">
        <f>INDEX('рабочие дни  %ФОТ'!$F$3:$F$67,MATCH('загрузка табеля'!$H726,'рабочие дни  %ФОТ'!$H$3:$H$67,0),1)</f>
        <v>ХХХ YYY-8</v>
      </c>
      <c r="B726" s="21">
        <f t="shared" si="33"/>
        <v>0</v>
      </c>
      <c r="C726" s="22">
        <f t="shared" si="34"/>
        <v>5</v>
      </c>
      <c r="D726" s="23">
        <f t="shared" si="35"/>
        <v>42</v>
      </c>
      <c r="E726" s="21">
        <f>SUMIFS(тарифы!G:G,тарифы!B:B,J726)</f>
        <v>0</v>
      </c>
      <c r="F726" s="21"/>
      <c r="G726" s="12" t="str">
        <f>IFERROR(INDEX(Таблица1[#All],MATCH('загрузка табеля'!J726,тарифы!B:B,0),4),"")</f>
        <v/>
      </c>
      <c r="H726" s="12" t="s">
        <v>17196</v>
      </c>
      <c r="I726" s="12" t="s">
        <v>15768</v>
      </c>
      <c r="J726" s="12" t="s">
        <v>15771</v>
      </c>
      <c r="K726" s="12" t="s">
        <v>15772</v>
      </c>
      <c r="L726" s="12">
        <v>9</v>
      </c>
      <c r="M726" s="12">
        <v>6.5</v>
      </c>
      <c r="N726" s="12">
        <v>11.5</v>
      </c>
      <c r="O726" s="12">
        <v>11</v>
      </c>
      <c r="P726" s="12">
        <v>4</v>
      </c>
      <c r="Q726" s="12">
        <v>0</v>
      </c>
    </row>
    <row r="727" spans="1:17" x14ac:dyDescent="0.2">
      <c r="A727" s="12" t="str">
        <f>INDEX('рабочие дни  %ФОТ'!$F$3:$F$67,MATCH('загрузка табеля'!$H727,'рабочие дни  %ФОТ'!$H$3:$H$67,0),1)</f>
        <v>ХХХ YYY-8</v>
      </c>
      <c r="B727" s="21">
        <f t="shared" si="33"/>
        <v>0</v>
      </c>
      <c r="C727" s="22">
        <f t="shared" si="34"/>
        <v>4</v>
      </c>
      <c r="D727" s="23">
        <f t="shared" si="35"/>
        <v>40.5</v>
      </c>
      <c r="E727" s="21">
        <f>SUMIFS(тарифы!G:G,тарифы!B:B,J727)</f>
        <v>0</v>
      </c>
      <c r="F727" s="21"/>
      <c r="G727" s="12" t="str">
        <f>IFERROR(INDEX(Таблица1[#All],MATCH('загрузка табеля'!J727,тарифы!B:B,0),4),"")</f>
        <v/>
      </c>
      <c r="H727" s="12" t="s">
        <v>17196</v>
      </c>
      <c r="I727" s="12" t="s">
        <v>15768</v>
      </c>
      <c r="J727" s="12" t="s">
        <v>15773</v>
      </c>
      <c r="K727" s="12" t="s">
        <v>15774</v>
      </c>
      <c r="L727" s="12">
        <v>11</v>
      </c>
      <c r="M727" s="12">
        <v>9.5</v>
      </c>
      <c r="N727" s="12">
        <v>8.5</v>
      </c>
      <c r="O727" s="12">
        <v>11.5</v>
      </c>
    </row>
    <row r="728" spans="1:17" x14ac:dyDescent="0.2">
      <c r="A728" s="12" t="str">
        <f>INDEX('рабочие дни  %ФОТ'!$F$3:$F$67,MATCH('загрузка табеля'!$H728,'рабочие дни  %ФОТ'!$H$3:$H$67,0),1)</f>
        <v>ХХХ YYY-8</v>
      </c>
      <c r="B728" s="21">
        <f t="shared" si="33"/>
        <v>0</v>
      </c>
      <c r="C728" s="22">
        <f t="shared" si="34"/>
        <v>3</v>
      </c>
      <c r="D728" s="23">
        <f t="shared" si="35"/>
        <v>18</v>
      </c>
      <c r="E728" s="21">
        <f>SUMIFS(тарифы!G:G,тарифы!B:B,J728)</f>
        <v>0</v>
      </c>
      <c r="F728" s="21"/>
      <c r="G728" s="12" t="str">
        <f>IFERROR(INDEX(Таблица1[#All],MATCH('загрузка табеля'!J728,тарифы!B:B,0),4),"")</f>
        <v/>
      </c>
      <c r="H728" s="12" t="s">
        <v>17196</v>
      </c>
      <c r="I728" s="12" t="s">
        <v>15768</v>
      </c>
      <c r="J728" s="12" t="s">
        <v>15775</v>
      </c>
      <c r="K728" s="12" t="s">
        <v>15776</v>
      </c>
      <c r="L728" s="12">
        <v>5.5</v>
      </c>
      <c r="M728" s="12">
        <v>9.5</v>
      </c>
      <c r="N728" s="12">
        <v>3</v>
      </c>
    </row>
    <row r="729" spans="1:17" x14ac:dyDescent="0.2">
      <c r="A729" s="12" t="str">
        <f>INDEX('рабочие дни  %ФОТ'!$F$3:$F$67,MATCH('загрузка табеля'!$H729,'рабочие дни  %ФОТ'!$H$3:$H$67,0),1)</f>
        <v>ХХХ YYY-8</v>
      </c>
      <c r="B729" s="21">
        <f t="shared" si="33"/>
        <v>0</v>
      </c>
      <c r="C729" s="22">
        <f t="shared" si="34"/>
        <v>4</v>
      </c>
      <c r="D729" s="23">
        <f t="shared" si="35"/>
        <v>32</v>
      </c>
      <c r="E729" s="21">
        <f>SUMIFS(тарифы!G:G,тарифы!B:B,J729)</f>
        <v>0</v>
      </c>
      <c r="F729" s="21"/>
      <c r="G729" s="12" t="str">
        <f>IFERROR(INDEX(Таблица1[#All],MATCH('загрузка табеля'!J729,тарифы!B:B,0),4),"")</f>
        <v/>
      </c>
      <c r="H729" s="12" t="s">
        <v>17196</v>
      </c>
      <c r="I729" s="12" t="s">
        <v>15768</v>
      </c>
      <c r="J729" s="12" t="s">
        <v>15777</v>
      </c>
      <c r="K729" s="12" t="s">
        <v>15778</v>
      </c>
      <c r="L729" s="12">
        <v>10</v>
      </c>
      <c r="M729" s="12">
        <v>5.5</v>
      </c>
      <c r="N729" s="12">
        <v>5</v>
      </c>
      <c r="O729" s="12">
        <v>11.5</v>
      </c>
    </row>
    <row r="730" spans="1:17" x14ac:dyDescent="0.2">
      <c r="A730" s="12" t="str">
        <f>INDEX('рабочие дни  %ФОТ'!$F$3:$F$67,MATCH('загрузка табеля'!$H730,'рабочие дни  %ФОТ'!$H$3:$H$67,0),1)</f>
        <v>ХХХ YYY-8</v>
      </c>
      <c r="B730" s="21">
        <f t="shared" si="33"/>
        <v>0</v>
      </c>
      <c r="C730" s="22">
        <f t="shared" si="34"/>
        <v>1</v>
      </c>
      <c r="D730" s="23">
        <f t="shared" si="35"/>
        <v>7.5</v>
      </c>
      <c r="E730" s="21">
        <f>SUMIFS(тарифы!G:G,тарифы!B:B,J730)</f>
        <v>0</v>
      </c>
      <c r="F730" s="21"/>
      <c r="G730" s="12" t="str">
        <f>IFERROR(INDEX(Таблица1[#All],MATCH('загрузка табеля'!J730,тарифы!B:B,0),4),"")</f>
        <v/>
      </c>
      <c r="H730" s="12" t="s">
        <v>17196</v>
      </c>
      <c r="I730" s="12" t="s">
        <v>15768</v>
      </c>
      <c r="J730" s="12" t="s">
        <v>15779</v>
      </c>
      <c r="K730" s="12" t="s">
        <v>15780</v>
      </c>
      <c r="L730" s="12">
        <v>7.5</v>
      </c>
    </row>
    <row r="731" spans="1:17" x14ac:dyDescent="0.2">
      <c r="A731" s="12" t="str">
        <f>INDEX('рабочие дни  %ФОТ'!$F$3:$F$67,MATCH('загрузка табеля'!$H731,'рабочие дни  %ФОТ'!$H$3:$H$67,0),1)</f>
        <v>ХХХ YYY-8</v>
      </c>
      <c r="B731" s="21">
        <f t="shared" si="33"/>
        <v>1680</v>
      </c>
      <c r="C731" s="22">
        <f t="shared" si="34"/>
        <v>6</v>
      </c>
      <c r="D731" s="23">
        <f t="shared" si="35"/>
        <v>58.5</v>
      </c>
      <c r="E731" s="21">
        <f>SUMIFS(тарифы!G:G,тарифы!B:B,J731)</f>
        <v>5880</v>
      </c>
      <c r="F731" s="21"/>
      <c r="G731" s="12" t="str">
        <f>IFERROR(INDEX(Таблица1[#All],MATCH('загрузка табеля'!J731,тарифы!B:B,0),4),"")</f>
        <v>старший оператор по вводу данных 1 категории ((В-8)склад)</v>
      </c>
      <c r="H731" s="12" t="s">
        <v>17196</v>
      </c>
      <c r="I731" s="12" t="s">
        <v>10804</v>
      </c>
      <c r="J731" s="12" t="s">
        <v>10824</v>
      </c>
      <c r="K731" s="12" t="s">
        <v>10825</v>
      </c>
      <c r="L731" s="12">
        <v>10.5</v>
      </c>
      <c r="M731" s="12">
        <v>10</v>
      </c>
      <c r="N731" s="12">
        <v>9</v>
      </c>
      <c r="O731" s="12">
        <v>8.5</v>
      </c>
      <c r="P731" s="12">
        <v>10</v>
      </c>
      <c r="Q731" s="12">
        <v>10.5</v>
      </c>
    </row>
    <row r="732" spans="1:17" x14ac:dyDescent="0.2">
      <c r="A732" s="12" t="str">
        <f>INDEX('рабочие дни  %ФОТ'!$F$3:$F$67,MATCH('загрузка табеля'!$H732,'рабочие дни  %ФОТ'!$H$3:$H$67,0),1)</f>
        <v>ХХХ YYY-8</v>
      </c>
      <c r="B732" s="21">
        <f t="shared" si="33"/>
        <v>1287.2</v>
      </c>
      <c r="C732" s="22">
        <f t="shared" si="34"/>
        <v>4</v>
      </c>
      <c r="D732" s="23">
        <f t="shared" si="35"/>
        <v>40</v>
      </c>
      <c r="E732" s="21">
        <f>SUMIFS(тарифы!G:G,тарифы!B:B,J732)</f>
        <v>32.18</v>
      </c>
      <c r="F732" s="21"/>
      <c r="G732" s="12" t="str">
        <f>IFERROR(INDEX(Таблица1[#All],MATCH('загрузка табеля'!J732,тарифы!B:B,0),4),"")</f>
        <v>кладовщик по приему товара 2 категории ((В-8)склад)</v>
      </c>
      <c r="H732" s="12" t="s">
        <v>17196</v>
      </c>
      <c r="I732" s="12" t="s">
        <v>10804</v>
      </c>
      <c r="J732" s="12" t="s">
        <v>10808</v>
      </c>
      <c r="K732" s="12" t="s">
        <v>10809</v>
      </c>
      <c r="L732" s="12">
        <v>10</v>
      </c>
      <c r="M732" s="12">
        <v>10</v>
      </c>
      <c r="N732" s="12">
        <v>10</v>
      </c>
      <c r="O732" s="12">
        <v>10</v>
      </c>
    </row>
    <row r="733" spans="1:17" x14ac:dyDescent="0.2">
      <c r="A733" s="12" t="str">
        <f>INDEX('рабочие дни  %ФОТ'!$F$3:$F$67,MATCH('загрузка табеля'!$H733,'рабочие дни  %ФОТ'!$H$3:$H$67,0),1)</f>
        <v>ХХХ YYY-8</v>
      </c>
      <c r="B733" s="21">
        <f t="shared" si="33"/>
        <v>1796.7</v>
      </c>
      <c r="C733" s="22">
        <f t="shared" si="34"/>
        <v>5</v>
      </c>
      <c r="D733" s="23">
        <f t="shared" si="35"/>
        <v>56.5</v>
      </c>
      <c r="E733" s="21">
        <f>SUMIFS(тарифы!G:G,тарифы!B:B,J733)</f>
        <v>31.8</v>
      </c>
      <c r="F733" s="21"/>
      <c r="G733" s="12" t="str">
        <f>IFERROR(INDEX(Таблица1[#All],MATCH('загрузка табеля'!J733,тарифы!B:B,0),4),"")</f>
        <v>грузчик 1 категории ((В-8)склад)</v>
      </c>
      <c r="H733" s="12" t="s">
        <v>17196</v>
      </c>
      <c r="I733" s="12" t="s">
        <v>10804</v>
      </c>
      <c r="J733" s="12" t="s">
        <v>10814</v>
      </c>
      <c r="K733" s="12" t="s">
        <v>10815</v>
      </c>
      <c r="L733" s="12">
        <v>12</v>
      </c>
      <c r="M733" s="12">
        <v>12</v>
      </c>
      <c r="N733" s="12">
        <v>12</v>
      </c>
      <c r="O733" s="12">
        <v>10.5</v>
      </c>
      <c r="P733" s="12">
        <v>10</v>
      </c>
    </row>
    <row r="734" spans="1:17" x14ac:dyDescent="0.2">
      <c r="A734" s="12" t="str">
        <f>INDEX('рабочие дни  %ФОТ'!$F$3:$F$67,MATCH('загрузка табеля'!$H734,'рабочие дни  %ФОТ'!$H$3:$H$67,0),1)</f>
        <v>ХХХ YYY-8</v>
      </c>
      <c r="B734" s="21">
        <f t="shared" si="33"/>
        <v>1367.65</v>
      </c>
      <c r="C734" s="22">
        <f t="shared" si="34"/>
        <v>4</v>
      </c>
      <c r="D734" s="23">
        <f t="shared" si="35"/>
        <v>42.5</v>
      </c>
      <c r="E734" s="21">
        <f>SUMIFS(тарифы!G:G,тарифы!B:B,J734)</f>
        <v>32.18</v>
      </c>
      <c r="F734" s="21"/>
      <c r="G734" s="12" t="str">
        <f>IFERROR(INDEX(Таблица1[#All],MATCH('загрузка табеля'!J734,тарифы!B:B,0),4),"")</f>
        <v>кладовщик по приему товара 2 категории ((В-8)склад)</v>
      </c>
      <c r="H734" s="12" t="s">
        <v>17196</v>
      </c>
      <c r="I734" s="12" t="s">
        <v>10804</v>
      </c>
      <c r="J734" s="12" t="s">
        <v>10812</v>
      </c>
      <c r="K734" s="12" t="s">
        <v>10813</v>
      </c>
      <c r="L734" s="12">
        <v>10.5</v>
      </c>
      <c r="M734" s="12">
        <v>11.5</v>
      </c>
      <c r="N734" s="12">
        <v>10.5</v>
      </c>
      <c r="O734" s="12">
        <v>10</v>
      </c>
    </row>
    <row r="735" spans="1:17" x14ac:dyDescent="0.2">
      <c r="A735" s="12" t="str">
        <f>INDEX('рабочие дни  %ФОТ'!$F$3:$F$67,MATCH('загрузка табеля'!$H735,'рабочие дни  %ФОТ'!$H$3:$H$67,0),1)</f>
        <v>ХХХ YYY-8</v>
      </c>
      <c r="B735" s="21">
        <f t="shared" si="33"/>
        <v>1100</v>
      </c>
      <c r="C735" s="22">
        <f t="shared" si="34"/>
        <v>3</v>
      </c>
      <c r="D735" s="23">
        <f t="shared" si="35"/>
        <v>28</v>
      </c>
      <c r="E735" s="21">
        <f>SUMIFS(тарифы!G:G,тарифы!B:B,J735)</f>
        <v>7700</v>
      </c>
      <c r="F735" s="21"/>
      <c r="G735" s="12" t="str">
        <f>IFERROR(INDEX(Таблица1[#All],MATCH('загрузка табеля'!J735,тарифы!B:B,0),4),"")</f>
        <v>заведующий складом 2 категории ((В-8)склад)</v>
      </c>
      <c r="H735" s="12" t="s">
        <v>17196</v>
      </c>
      <c r="I735" s="12" t="s">
        <v>10804</v>
      </c>
      <c r="J735" s="12" t="s">
        <v>10805</v>
      </c>
      <c r="K735" s="12" t="s">
        <v>10806</v>
      </c>
      <c r="L735" s="12">
        <v>8.5</v>
      </c>
      <c r="M735" s="12">
        <v>9.5</v>
      </c>
      <c r="N735" s="12">
        <v>10</v>
      </c>
      <c r="O735" s="12">
        <v>0</v>
      </c>
    </row>
    <row r="736" spans="1:17" x14ac:dyDescent="0.2">
      <c r="A736" s="12" t="str">
        <f>INDEX('рабочие дни  %ФОТ'!$F$3:$F$67,MATCH('загрузка табеля'!$H736,'рабочие дни  %ФОТ'!$H$3:$H$67,0),1)</f>
        <v>ХХХ YYY-8</v>
      </c>
      <c r="B736" s="21">
        <f t="shared" si="33"/>
        <v>1530.375</v>
      </c>
      <c r="C736" s="22">
        <f t="shared" si="34"/>
        <v>6</v>
      </c>
      <c r="D736" s="23">
        <f t="shared" si="35"/>
        <v>52.5</v>
      </c>
      <c r="E736" s="21">
        <f>SUMIFS(тарифы!G:G,тарифы!B:B,J736)</f>
        <v>29.15</v>
      </c>
      <c r="F736" s="21"/>
      <c r="G736" s="12" t="str">
        <f>IFERROR(INDEX(Таблица1[#All],MATCH('загрузка табеля'!J736,тарифы!B:B,0),4),"")</f>
        <v>грузчик 2 категории ((В-8)склад)</v>
      </c>
      <c r="H736" s="12" t="s">
        <v>17196</v>
      </c>
      <c r="I736" s="12" t="s">
        <v>10804</v>
      </c>
      <c r="J736" s="12" t="s">
        <v>11128</v>
      </c>
      <c r="K736" s="12" t="s">
        <v>11129</v>
      </c>
      <c r="L736" s="12">
        <v>8.5</v>
      </c>
      <c r="M736" s="12">
        <v>6</v>
      </c>
      <c r="N736" s="12">
        <v>10</v>
      </c>
      <c r="O736" s="12">
        <v>9.5</v>
      </c>
      <c r="P736" s="12">
        <v>10</v>
      </c>
      <c r="Q736" s="12">
        <v>8.5</v>
      </c>
    </row>
    <row r="737" spans="1:17" x14ac:dyDescent="0.2">
      <c r="A737" s="12" t="str">
        <f>INDEX('рабочие дни  %ФОТ'!$F$3:$F$67,MATCH('загрузка табеля'!$H737,'рабочие дни  %ФОТ'!$H$3:$H$67,0),1)</f>
        <v>ХХХ YYY-8</v>
      </c>
      <c r="B737" s="21">
        <f t="shared" si="33"/>
        <v>1180.575</v>
      </c>
      <c r="C737" s="22">
        <f t="shared" si="34"/>
        <v>4</v>
      </c>
      <c r="D737" s="23">
        <f t="shared" si="35"/>
        <v>40.5</v>
      </c>
      <c r="E737" s="21">
        <f>SUMIFS(тарифы!G:G,тарифы!B:B,J737)</f>
        <v>29.15</v>
      </c>
      <c r="F737" s="21"/>
      <c r="G737" s="12" t="str">
        <f>IFERROR(INDEX(Таблица1[#All],MATCH('загрузка табеля'!J737,тарифы!B:B,0),4),"")</f>
        <v>грузчик 2 категории ((В-8)склад)</v>
      </c>
      <c r="H737" s="12" t="s">
        <v>17196</v>
      </c>
      <c r="I737" s="12" t="s">
        <v>10804</v>
      </c>
      <c r="J737" s="12" t="s">
        <v>10829</v>
      </c>
      <c r="K737" s="12" t="s">
        <v>10830</v>
      </c>
      <c r="L737" s="12">
        <v>10</v>
      </c>
      <c r="M737" s="12">
        <v>10</v>
      </c>
      <c r="N737" s="12">
        <v>10.5</v>
      </c>
      <c r="O737" s="12">
        <v>10</v>
      </c>
    </row>
    <row r="738" spans="1:17" x14ac:dyDescent="0.2">
      <c r="A738" s="12" t="str">
        <f>INDEX('рабочие дни  %ФОТ'!$F$3:$F$67,MATCH('загрузка табеля'!$H738,'рабочие дни  %ФОТ'!$H$3:$H$67,0),1)</f>
        <v>ХХХ YYY-8</v>
      </c>
      <c r="B738" s="21">
        <f t="shared" si="33"/>
        <v>609.5</v>
      </c>
      <c r="C738" s="22">
        <f t="shared" si="34"/>
        <v>4</v>
      </c>
      <c r="D738" s="23">
        <f t="shared" si="35"/>
        <v>23</v>
      </c>
      <c r="E738" s="21">
        <f>SUMIFS(тарифы!G:G,тарифы!B:B,J738)</f>
        <v>26.5</v>
      </c>
      <c r="F738" s="21"/>
      <c r="G738" s="12" t="str">
        <f>IFERROR(INDEX(Таблица1[#All],MATCH('загрузка табеля'!J738,тарифы!B:B,0),4),"")</f>
        <v>грузчик 3 категории ((В-8)склад)</v>
      </c>
      <c r="H738" s="12" t="s">
        <v>17196</v>
      </c>
      <c r="I738" s="12" t="s">
        <v>10804</v>
      </c>
      <c r="J738" s="12" t="s">
        <v>10821</v>
      </c>
      <c r="K738" s="12" t="s">
        <v>10822</v>
      </c>
      <c r="L738" s="12">
        <v>5.5</v>
      </c>
      <c r="M738" s="12">
        <v>5.5</v>
      </c>
      <c r="N738" s="12">
        <v>6.5</v>
      </c>
      <c r="O738" s="12">
        <v>5.5</v>
      </c>
    </row>
    <row r="739" spans="1:17" x14ac:dyDescent="0.2">
      <c r="A739" s="12" t="str">
        <f>INDEX('рабочие дни  %ФОТ'!$F$3:$F$67,MATCH('загрузка табеля'!$H739,'рабочие дни  %ФОТ'!$H$3:$H$67,0),1)</f>
        <v>ХХХ YYY-8</v>
      </c>
      <c r="B739" s="21">
        <f t="shared" si="33"/>
        <v>755.25</v>
      </c>
      <c r="C739" s="22">
        <f t="shared" si="34"/>
        <v>3</v>
      </c>
      <c r="D739" s="23">
        <f t="shared" si="35"/>
        <v>28.5</v>
      </c>
      <c r="E739" s="21">
        <f>SUMIFS(тарифы!G:G,тарифы!B:B,J739)</f>
        <v>26.5</v>
      </c>
      <c r="F739" s="21"/>
      <c r="G739" s="12" t="str">
        <f>IFERROR(INDEX(Таблица1[#All],MATCH('загрузка табеля'!J739,тарифы!B:B,0),4),"")</f>
        <v>грузчик 3 категории ((В-8)склад)</v>
      </c>
      <c r="H739" s="12" t="s">
        <v>17196</v>
      </c>
      <c r="I739" s="12" t="s">
        <v>10804</v>
      </c>
      <c r="J739" s="12" t="s">
        <v>11483</v>
      </c>
      <c r="K739" s="12" t="s">
        <v>11482</v>
      </c>
      <c r="L739" s="12">
        <v>9.5</v>
      </c>
      <c r="M739" s="12">
        <v>9.5</v>
      </c>
      <c r="N739" s="12">
        <v>9.5</v>
      </c>
      <c r="O739" s="12">
        <v>0</v>
      </c>
    </row>
    <row r="740" spans="1:17" x14ac:dyDescent="0.2">
      <c r="A740" s="12" t="str">
        <f>INDEX('рабочие дни  %ФОТ'!$F$3:$F$67,MATCH('загрузка табеля'!$H740,'рабочие дни  %ФОТ'!$H$3:$H$67,0),1)</f>
        <v>ХХХ YYY-8</v>
      </c>
      <c r="B740" s="21">
        <f t="shared" si="33"/>
        <v>1139.5</v>
      </c>
      <c r="C740" s="22">
        <f t="shared" si="34"/>
        <v>4</v>
      </c>
      <c r="D740" s="23">
        <f t="shared" si="35"/>
        <v>43</v>
      </c>
      <c r="E740" s="21">
        <f>SUMIFS(тарифы!G:G,тарифы!B:B,J740)</f>
        <v>26.5</v>
      </c>
      <c r="F740" s="21"/>
      <c r="G740" s="12" t="str">
        <f>IFERROR(INDEX(Таблица1[#All],MATCH('загрузка табеля'!J740,тарифы!B:B,0),4),"")</f>
        <v>грузчик 3 категории ((В-8)склад)</v>
      </c>
      <c r="H740" s="12" t="s">
        <v>17196</v>
      </c>
      <c r="I740" s="12" t="s">
        <v>10804</v>
      </c>
      <c r="J740" s="12" t="s">
        <v>11485</v>
      </c>
      <c r="K740" s="12" t="s">
        <v>11484</v>
      </c>
      <c r="L740" s="12">
        <v>10</v>
      </c>
      <c r="M740" s="12">
        <v>10.5</v>
      </c>
      <c r="N740" s="12">
        <v>11.5</v>
      </c>
      <c r="O740" s="12">
        <v>11</v>
      </c>
    </row>
    <row r="741" spans="1:17" x14ac:dyDescent="0.2">
      <c r="A741" s="12" t="str">
        <f>INDEX('рабочие дни  %ФОТ'!$F$3:$F$67,MATCH('загрузка табеля'!$H741,'рабочие дни  %ФОТ'!$H$3:$H$67,0),1)</f>
        <v>ХХХ YYY-8</v>
      </c>
      <c r="B741" s="21">
        <f t="shared" si="33"/>
        <v>2611.0476190476193</v>
      </c>
      <c r="C741" s="22">
        <f t="shared" si="34"/>
        <v>4</v>
      </c>
      <c r="D741" s="23">
        <f t="shared" si="35"/>
        <v>36.5</v>
      </c>
      <c r="E741" s="21">
        <f>SUMIFS(тарифы!G:G,тарифы!B:B,J741)</f>
        <v>13708</v>
      </c>
      <c r="F741" s="21"/>
      <c r="G741" s="12" t="str">
        <f>IFERROR(INDEX(Таблица1[#All],MATCH('загрузка табеля'!J741,тарифы!B:B,0),4),"")</f>
        <v>управляющий магазином 2 категории ((В-8)управление)</v>
      </c>
      <c r="H741" s="12" t="s">
        <v>17196</v>
      </c>
      <c r="I741" s="12" t="s">
        <v>15781</v>
      </c>
      <c r="J741" s="12" t="s">
        <v>10837</v>
      </c>
      <c r="K741" s="12" t="s">
        <v>10838</v>
      </c>
      <c r="L741" s="12">
        <v>9</v>
      </c>
      <c r="M741" s="12">
        <v>9</v>
      </c>
      <c r="N741" s="12">
        <v>9</v>
      </c>
      <c r="O741" s="12">
        <v>9.5</v>
      </c>
    </row>
    <row r="742" spans="1:17" x14ac:dyDescent="0.2">
      <c r="A742" s="12" t="str">
        <f>INDEX('рабочие дни  %ФОТ'!$F$3:$F$67,MATCH('загрузка табеля'!$H742,'рабочие дни  %ФОТ'!$H$3:$H$67,0),1)</f>
        <v>ХХХ YYY-8</v>
      </c>
      <c r="B742" s="21">
        <f t="shared" si="33"/>
        <v>942.85714285714289</v>
      </c>
      <c r="C742" s="22">
        <f t="shared" si="34"/>
        <v>3</v>
      </c>
      <c r="D742" s="23">
        <f t="shared" si="35"/>
        <v>30</v>
      </c>
      <c r="E742" s="21">
        <f>SUMIFS(тарифы!G:G,тарифы!B:B,J742)</f>
        <v>6600</v>
      </c>
      <c r="F742" s="21"/>
      <c r="G742" s="12" t="str">
        <f>IFERROR(INDEX(Таблица1[#All],MATCH('загрузка табеля'!J742,тарифы!B:B,0),4),"")</f>
        <v>менеджер по сбыту 2 категории ((В-8)отдел кондитерских изделий)</v>
      </c>
      <c r="H742" s="12" t="s">
        <v>17196</v>
      </c>
      <c r="I742" s="12" t="s">
        <v>15781</v>
      </c>
      <c r="J742" s="12" t="s">
        <v>10697</v>
      </c>
      <c r="K742" s="12" t="s">
        <v>10698</v>
      </c>
      <c r="L742" s="12">
        <v>10</v>
      </c>
      <c r="M742" s="12">
        <v>10</v>
      </c>
      <c r="N742" s="12">
        <v>10</v>
      </c>
      <c r="O742" s="12">
        <v>0</v>
      </c>
    </row>
    <row r="743" spans="1:17" x14ac:dyDescent="0.2">
      <c r="A743" s="12" t="str">
        <f>INDEX('рабочие дни  %ФОТ'!$F$3:$F$67,MATCH('загрузка табеля'!$H743,'рабочие дни  %ФОТ'!$H$3:$H$67,0),1)</f>
        <v>ХХХ YYY-8</v>
      </c>
      <c r="B743" s="21">
        <f t="shared" si="33"/>
        <v>1005.7142857142857</v>
      </c>
      <c r="C743" s="22">
        <f t="shared" si="34"/>
        <v>4</v>
      </c>
      <c r="D743" s="23">
        <f t="shared" si="35"/>
        <v>30.5</v>
      </c>
      <c r="E743" s="21">
        <f>SUMIFS(тарифы!G:G,тарифы!B:B,J743)</f>
        <v>5280</v>
      </c>
      <c r="F743" s="21"/>
      <c r="G743" s="12" t="str">
        <f>IFERROR(INDEX(Таблица1[#All],MATCH('загрузка табеля'!J743,тарифы!B:B,0),4),"")</f>
        <v>инспектор по инвентаризации 1 категории ((В-8)управление)</v>
      </c>
      <c r="H743" s="12" t="s">
        <v>17196</v>
      </c>
      <c r="I743" s="12" t="s">
        <v>15781</v>
      </c>
      <c r="J743" s="12" t="s">
        <v>10845</v>
      </c>
      <c r="K743" s="12" t="s">
        <v>10846</v>
      </c>
      <c r="L743" s="12">
        <v>7.5</v>
      </c>
      <c r="M743" s="12">
        <v>8</v>
      </c>
      <c r="N743" s="12">
        <v>7.5</v>
      </c>
      <c r="O743" s="12">
        <v>7.5</v>
      </c>
    </row>
    <row r="744" spans="1:17" x14ac:dyDescent="0.2">
      <c r="A744" s="12" t="str">
        <f>INDEX('рабочие дни  %ФОТ'!$F$3:$F$67,MATCH('загрузка табеля'!$H744,'рабочие дни  %ФОТ'!$H$3:$H$67,0),1)</f>
        <v>ХХХ YYY-8</v>
      </c>
      <c r="B744" s="21">
        <f t="shared" si="33"/>
        <v>1238.0952380952381</v>
      </c>
      <c r="C744" s="22">
        <f t="shared" si="34"/>
        <v>4</v>
      </c>
      <c r="D744" s="23">
        <f t="shared" si="35"/>
        <v>33</v>
      </c>
      <c r="E744" s="21">
        <f>SUMIFS(тарифы!G:G,тарифы!B:B,J744)</f>
        <v>6500</v>
      </c>
      <c r="F744" s="21"/>
      <c r="G744" s="12" t="str">
        <f>IFERROR(INDEX(Таблица1[#All],MATCH('загрузка табеля'!J744,тарифы!B:B,0),4),"")</f>
        <v>менеджер по персоналу ((В-8)управление)</v>
      </c>
      <c r="H744" s="12" t="s">
        <v>17196</v>
      </c>
      <c r="I744" s="12" t="s">
        <v>15781</v>
      </c>
      <c r="J744" s="12" t="s">
        <v>10840</v>
      </c>
      <c r="K744" s="12" t="s">
        <v>10841</v>
      </c>
      <c r="L744" s="12">
        <v>9.5</v>
      </c>
      <c r="M744" s="12">
        <v>9</v>
      </c>
      <c r="N744" s="12">
        <v>5.5</v>
      </c>
      <c r="O744" s="12">
        <v>9</v>
      </c>
    </row>
    <row r="745" spans="1:17" x14ac:dyDescent="0.2">
      <c r="A745" s="12" t="str">
        <f>INDEX('рабочие дни  %ФОТ'!$F$3:$F$67,MATCH('загрузка табеля'!$H745,'рабочие дни  %ФОТ'!$H$3:$H$67,0),1)</f>
        <v>ХХХ YYY-8</v>
      </c>
      <c r="B745" s="21">
        <f t="shared" si="33"/>
        <v>552.38095238095241</v>
      </c>
      <c r="C745" s="22">
        <f t="shared" si="34"/>
        <v>2</v>
      </c>
      <c r="D745" s="23">
        <f t="shared" si="35"/>
        <v>17.5</v>
      </c>
      <c r="E745" s="21">
        <f>SUMIFS(тарифы!G:G,тарифы!B:B,J745)</f>
        <v>5800</v>
      </c>
      <c r="F745" s="21"/>
      <c r="G745" s="12" t="str">
        <f>IFERROR(INDEX(Таблица1[#All],MATCH('загрузка табеля'!J745,тарифы!B:B,0),4),"")</f>
        <v>главный инженер ((В-8)управление)</v>
      </c>
      <c r="H745" s="12" t="s">
        <v>17196</v>
      </c>
      <c r="I745" s="12" t="s">
        <v>15781</v>
      </c>
      <c r="J745" s="12" t="s">
        <v>10834</v>
      </c>
      <c r="K745" s="12" t="s">
        <v>10835</v>
      </c>
      <c r="L745" s="12">
        <v>9</v>
      </c>
      <c r="M745" s="12">
        <v>8.5</v>
      </c>
      <c r="N745" s="12">
        <v>0</v>
      </c>
    </row>
    <row r="746" spans="1:17" x14ac:dyDescent="0.2">
      <c r="A746" s="12" t="str">
        <f>INDEX('рабочие дни  %ФОТ'!$F$3:$F$67,MATCH('загрузка табеля'!$H746,'рабочие дни  %ФОТ'!$H$3:$H$67,0),1)</f>
        <v>ХХХ YYY-8</v>
      </c>
      <c r="B746" s="21">
        <f t="shared" si="33"/>
        <v>1163.1199999999999</v>
      </c>
      <c r="C746" s="22">
        <f t="shared" si="34"/>
        <v>3</v>
      </c>
      <c r="D746" s="23">
        <f t="shared" si="35"/>
        <v>33.5</v>
      </c>
      <c r="E746" s="21">
        <f>SUMIFS(тарифы!G:G,тарифы!B:B,J746)</f>
        <v>34.72</v>
      </c>
      <c r="F746" s="21"/>
      <c r="G746" s="12" t="str">
        <f>IFERROR(INDEX(Таблица1[#All],MATCH('загрузка табеля'!J746,тарифы!B:B,0),4),"")</f>
        <v>пекарь 5 разряда ((В-8)цех по выпечке хлебобулочных изделий)</v>
      </c>
      <c r="H746" s="12" t="s">
        <v>17196</v>
      </c>
      <c r="I746" s="12" t="s">
        <v>15782</v>
      </c>
      <c r="J746" s="12" t="s">
        <v>10863</v>
      </c>
      <c r="K746" s="12" t="s">
        <v>10864</v>
      </c>
      <c r="L746" s="12">
        <v>10.5</v>
      </c>
      <c r="M746" s="12">
        <v>11.5</v>
      </c>
      <c r="N746" s="12">
        <v>11.5</v>
      </c>
    </row>
    <row r="747" spans="1:17" x14ac:dyDescent="0.2">
      <c r="A747" s="12" t="str">
        <f>INDEX('рабочие дни  %ФОТ'!$F$3:$F$67,MATCH('загрузка табеля'!$H747,'рабочие дни  %ФОТ'!$H$3:$H$67,0),1)</f>
        <v>ХХХ YYY-8</v>
      </c>
      <c r="B747" s="21">
        <f t="shared" si="33"/>
        <v>1428.5714285714287</v>
      </c>
      <c r="C747" s="22">
        <f t="shared" si="34"/>
        <v>4</v>
      </c>
      <c r="D747" s="23">
        <f t="shared" si="35"/>
        <v>35.5</v>
      </c>
      <c r="E747" s="21">
        <f>SUMIFS(тарифы!G:G,тарифы!B:B,J747)</f>
        <v>7500</v>
      </c>
      <c r="F747" s="21"/>
      <c r="G747" s="12" t="str">
        <f>IFERROR(INDEX(Таблица1[#All],MATCH('загрузка табеля'!J747,тарифы!B:B,0),4),"")</f>
        <v>заместитель управляющего магазином по производству 5 категории ((В-8)цех по выпечке хлебобулочных из</v>
      </c>
      <c r="H747" s="12" t="s">
        <v>17196</v>
      </c>
      <c r="I747" s="12" t="s">
        <v>15782</v>
      </c>
      <c r="J747" s="12" t="s">
        <v>10860</v>
      </c>
      <c r="K747" s="12" t="s">
        <v>10861</v>
      </c>
      <c r="L747" s="12">
        <v>8.5</v>
      </c>
      <c r="M747" s="12">
        <v>9</v>
      </c>
      <c r="N747" s="12">
        <v>9</v>
      </c>
      <c r="O747" s="12">
        <v>9</v>
      </c>
    </row>
    <row r="748" spans="1:17" x14ac:dyDescent="0.2">
      <c r="A748" s="12" t="str">
        <f>INDEX('рабочие дни  %ФОТ'!$F$3:$F$67,MATCH('загрузка табеля'!$H748,'рабочие дни  %ФОТ'!$H$3:$H$67,0),1)</f>
        <v>ХХХ YYY-8</v>
      </c>
      <c r="B748" s="21">
        <f t="shared" si="33"/>
        <v>1845.48</v>
      </c>
      <c r="C748" s="22">
        <f t="shared" si="34"/>
        <v>4</v>
      </c>
      <c r="D748" s="23">
        <f t="shared" si="35"/>
        <v>45.5</v>
      </c>
      <c r="E748" s="21">
        <f>SUMIFS(тарифы!G:G,тарифы!B:B,J748)</f>
        <v>40.56</v>
      </c>
      <c r="F748" s="21"/>
      <c r="G748" s="12" t="str">
        <f>IFERROR(INDEX(Таблица1[#All],MATCH('загрузка табеля'!J748,тарифы!B:B,0),4),"")</f>
        <v>бригадир производственной бригады ((В-8)цех по выпечке хлебобулочных изделий)</v>
      </c>
      <c r="H748" s="12" t="s">
        <v>17196</v>
      </c>
      <c r="I748" s="12" t="s">
        <v>15782</v>
      </c>
      <c r="J748" s="12" t="s">
        <v>10870</v>
      </c>
      <c r="K748" s="12" t="s">
        <v>10871</v>
      </c>
      <c r="L748" s="12">
        <v>11.5</v>
      </c>
      <c r="M748" s="12">
        <v>11.5</v>
      </c>
      <c r="N748" s="12">
        <v>11</v>
      </c>
      <c r="O748" s="12">
        <v>11.5</v>
      </c>
      <c r="P748" s="12">
        <v>0</v>
      </c>
    </row>
    <row r="749" spans="1:17" x14ac:dyDescent="0.2">
      <c r="A749" s="12" t="str">
        <f>INDEX('рабочие дни  %ФОТ'!$F$3:$F$67,MATCH('загрузка табеля'!$H749,'рабочие дни  %ФОТ'!$H$3:$H$67,0),1)</f>
        <v>ХХХ YYY-8</v>
      </c>
      <c r="B749" s="21">
        <f t="shared" si="33"/>
        <v>1419.6000000000001</v>
      </c>
      <c r="C749" s="22">
        <f t="shared" si="34"/>
        <v>3</v>
      </c>
      <c r="D749" s="23">
        <f t="shared" si="35"/>
        <v>35</v>
      </c>
      <c r="E749" s="21">
        <f>SUMIFS(тарифы!G:G,тарифы!B:B,J749)</f>
        <v>40.56</v>
      </c>
      <c r="F749" s="21"/>
      <c r="G749" s="12" t="str">
        <f>IFERROR(INDEX(Таблица1[#All],MATCH('загрузка табеля'!J749,тарифы!B:B,0),4),"")</f>
        <v>бригадир производственной бригады ((В-8)цех по выпечке хлебобулочных изделий)</v>
      </c>
      <c r="H749" s="12" t="s">
        <v>17196</v>
      </c>
      <c r="I749" s="12" t="s">
        <v>15782</v>
      </c>
      <c r="J749" s="12" t="s">
        <v>10873</v>
      </c>
      <c r="K749" s="12" t="s">
        <v>10874</v>
      </c>
      <c r="L749" s="12">
        <v>11.5</v>
      </c>
      <c r="M749" s="12">
        <v>12</v>
      </c>
      <c r="N749" s="12">
        <v>11.5</v>
      </c>
    </row>
    <row r="750" spans="1:17" x14ac:dyDescent="0.2">
      <c r="A750" s="12" t="str">
        <f>INDEX('рабочие дни  %ФОТ'!$F$3:$F$67,MATCH('загрузка табеля'!$H750,'рабочие дни  %ФОТ'!$H$3:$H$67,0),1)</f>
        <v>ХХХ YYY-8</v>
      </c>
      <c r="B750" s="21">
        <f t="shared" si="33"/>
        <v>1360.08</v>
      </c>
      <c r="C750" s="22">
        <f t="shared" si="34"/>
        <v>3</v>
      </c>
      <c r="D750" s="23">
        <f t="shared" si="35"/>
        <v>36</v>
      </c>
      <c r="E750" s="21">
        <f>SUMIFS(тарифы!G:G,тарифы!B:B,J750)</f>
        <v>37.78</v>
      </c>
      <c r="F750" s="21"/>
      <c r="G750" s="12" t="str">
        <f>IFERROR(INDEX(Таблица1[#All],MATCH('загрузка табеля'!J750,тарифы!B:B,0),4),"")</f>
        <v>пекарь 6 разряда* ((В-8)цех по выпечке хлебобулочных изделий)</v>
      </c>
      <c r="H750" s="12" t="s">
        <v>17196</v>
      </c>
      <c r="I750" s="12" t="s">
        <v>15782</v>
      </c>
      <c r="J750" s="12" t="s">
        <v>10867</v>
      </c>
      <c r="K750" s="12" t="s">
        <v>10868</v>
      </c>
      <c r="L750" s="12">
        <v>12</v>
      </c>
      <c r="M750" s="12">
        <v>12</v>
      </c>
      <c r="N750" s="12">
        <v>12</v>
      </c>
      <c r="O750" s="12">
        <v>0</v>
      </c>
    </row>
    <row r="751" spans="1:17" x14ac:dyDescent="0.2">
      <c r="A751" s="12" t="str">
        <f>INDEX('рабочие дни  %ФОТ'!$F$3:$F$67,MATCH('загрузка табеля'!$H751,'рабочие дни  %ФОТ'!$H$3:$H$67,0),1)</f>
        <v>ХХХ YYY-8</v>
      </c>
      <c r="B751" s="21">
        <f t="shared" si="33"/>
        <v>2247.91</v>
      </c>
      <c r="C751" s="22">
        <f t="shared" si="34"/>
        <v>6</v>
      </c>
      <c r="D751" s="23">
        <f t="shared" si="35"/>
        <v>59.5</v>
      </c>
      <c r="E751" s="21">
        <f>SUMIFS(тарифы!G:G,тарифы!B:B,J751)</f>
        <v>37.78</v>
      </c>
      <c r="F751" s="21"/>
      <c r="G751" s="12" t="str">
        <f>IFERROR(INDEX(Таблица1[#All],MATCH('загрузка табеля'!J751,тарифы!B:B,0),4),"")</f>
        <v>пекарь 6 разряда* ((В-8)цех по выпечке хлебобулочных изделий)</v>
      </c>
      <c r="H751" s="12" t="s">
        <v>17196</v>
      </c>
      <c r="I751" s="12" t="s">
        <v>15782</v>
      </c>
      <c r="J751" s="12" t="s">
        <v>10879</v>
      </c>
      <c r="K751" s="12" t="s">
        <v>10880</v>
      </c>
      <c r="L751" s="12">
        <v>10.5</v>
      </c>
      <c r="M751" s="12">
        <v>7.5</v>
      </c>
      <c r="N751" s="12">
        <v>10</v>
      </c>
      <c r="O751" s="12">
        <v>11</v>
      </c>
      <c r="P751" s="12">
        <v>11.5</v>
      </c>
      <c r="Q751" s="12">
        <v>9</v>
      </c>
    </row>
    <row r="752" spans="1:17" x14ac:dyDescent="0.2">
      <c r="A752" s="12" t="str">
        <f>INDEX('рабочие дни  %ФОТ'!$F$3:$F$67,MATCH('загрузка табеля'!$H752,'рабочие дни  %ФОТ'!$H$3:$H$67,0),1)</f>
        <v>ХХХ YYY-8</v>
      </c>
      <c r="B752" s="21">
        <f t="shared" si="33"/>
        <v>1111.5899999999999</v>
      </c>
      <c r="C752" s="22">
        <f t="shared" si="34"/>
        <v>3</v>
      </c>
      <c r="D752" s="23">
        <f t="shared" si="35"/>
        <v>34.5</v>
      </c>
      <c r="E752" s="21">
        <f>SUMIFS(тарифы!G:G,тарифы!B:B,J752)</f>
        <v>32.22</v>
      </c>
      <c r="F752" s="21"/>
      <c r="G752" s="12" t="str">
        <f>IFERROR(INDEX(Таблица1[#All],MATCH('загрузка табеля'!J752,тарифы!B:B,0),4),"")</f>
        <v>пекарь 4 разряда ((В-8)цех по выпечке хлебобулочных изделий)</v>
      </c>
      <c r="H752" s="12" t="s">
        <v>17196</v>
      </c>
      <c r="I752" s="12" t="s">
        <v>15782</v>
      </c>
      <c r="J752" s="12" t="s">
        <v>10858</v>
      </c>
      <c r="K752" s="12" t="s">
        <v>10859</v>
      </c>
      <c r="L752" s="12">
        <v>11.5</v>
      </c>
      <c r="M752" s="12">
        <v>11.5</v>
      </c>
      <c r="N752" s="12">
        <v>11.5</v>
      </c>
    </row>
    <row r="753" spans="1:16" x14ac:dyDescent="0.2">
      <c r="A753" s="12" t="str">
        <f>INDEX('рабочие дни  %ФОТ'!$F$3:$F$67,MATCH('загрузка табеля'!$H753,'рабочие дни  %ФОТ'!$H$3:$H$67,0),1)</f>
        <v>ХХХ YYY-8</v>
      </c>
      <c r="B753" s="21">
        <f t="shared" si="33"/>
        <v>1545.04</v>
      </c>
      <c r="C753" s="22">
        <f t="shared" si="34"/>
        <v>4</v>
      </c>
      <c r="D753" s="23">
        <f t="shared" si="35"/>
        <v>44.5</v>
      </c>
      <c r="E753" s="21">
        <f>SUMIFS(тарифы!G:G,тарифы!B:B,J753)</f>
        <v>34.72</v>
      </c>
      <c r="F753" s="21"/>
      <c r="G753" s="12" t="str">
        <f>IFERROR(INDEX(Таблица1[#All],MATCH('загрузка табеля'!J753,тарифы!B:B,0),4),"")</f>
        <v>пекарь 5 разряда ((В-8)цех по выпечке хлебобулочных изделий)</v>
      </c>
      <c r="H753" s="12" t="s">
        <v>17196</v>
      </c>
      <c r="I753" s="12" t="s">
        <v>15782</v>
      </c>
      <c r="J753" s="12" t="s">
        <v>10877</v>
      </c>
      <c r="K753" s="12" t="s">
        <v>10878</v>
      </c>
      <c r="L753" s="12">
        <v>12.5</v>
      </c>
      <c r="M753" s="12">
        <v>11.5</v>
      </c>
      <c r="N753" s="12">
        <v>11.5</v>
      </c>
      <c r="O753" s="12">
        <v>9</v>
      </c>
    </row>
    <row r="754" spans="1:16" x14ac:dyDescent="0.2">
      <c r="A754" s="12" t="str">
        <f>INDEX('рабочие дни  %ФОТ'!$F$3:$F$67,MATCH('загрузка табеля'!$H754,'рабочие дни  %ФОТ'!$H$3:$H$67,0),1)</f>
        <v>ХХХ YYY-8</v>
      </c>
      <c r="B754" s="21">
        <f t="shared" si="33"/>
        <v>1021.82</v>
      </c>
      <c r="C754" s="22">
        <f t="shared" si="34"/>
        <v>3</v>
      </c>
      <c r="D754" s="23">
        <f t="shared" si="35"/>
        <v>38</v>
      </c>
      <c r="E754" s="21">
        <f>SUMIFS(тарифы!G:G,тарифы!B:B,J754)</f>
        <v>26.89</v>
      </c>
      <c r="F754" s="21"/>
      <c r="G754" s="12" t="str">
        <f>IFERROR(INDEX(Таблица1[#All],MATCH('загрузка табеля'!J754,тарифы!B:B,0),4),"")</f>
        <v>продавец продовольственных товаров 2 категории ((В-8)цех по выпечке хлебобулочных изделий)</v>
      </c>
      <c r="H754" s="12" t="s">
        <v>17196</v>
      </c>
      <c r="I754" s="12" t="s">
        <v>15782</v>
      </c>
      <c r="J754" s="12" t="s">
        <v>10650</v>
      </c>
      <c r="K754" s="12" t="s">
        <v>10651</v>
      </c>
      <c r="L754" s="12">
        <v>12</v>
      </c>
      <c r="M754" s="12">
        <v>13.5</v>
      </c>
      <c r="N754" s="12">
        <v>12.5</v>
      </c>
      <c r="O754" s="12">
        <v>0</v>
      </c>
    </row>
    <row r="755" spans="1:16" x14ac:dyDescent="0.2">
      <c r="A755" s="12" t="str">
        <f>INDEX('рабочие дни  %ФОТ'!$F$3:$F$67,MATCH('загрузка табеля'!$H755,'рабочие дни  %ФОТ'!$H$3:$H$67,0),1)</f>
        <v>ХХХ YYY-8</v>
      </c>
      <c r="B755" s="21">
        <f t="shared" si="33"/>
        <v>1249.92</v>
      </c>
      <c r="C755" s="22">
        <f t="shared" si="34"/>
        <v>3</v>
      </c>
      <c r="D755" s="23">
        <f t="shared" si="35"/>
        <v>36</v>
      </c>
      <c r="E755" s="21">
        <f>SUMIFS(тарифы!G:G,тарифы!B:B,J755)</f>
        <v>34.72</v>
      </c>
      <c r="F755" s="21"/>
      <c r="G755" s="12" t="str">
        <f>IFERROR(INDEX(Таблица1[#All],MATCH('загрузка табеля'!J755,тарифы!B:B,0),4),"")</f>
        <v>пекарь 5 разряда ((В-8)цех по выпечке хлебобулочных изделий)</v>
      </c>
      <c r="H755" s="12" t="s">
        <v>17196</v>
      </c>
      <c r="I755" s="12" t="s">
        <v>15782</v>
      </c>
      <c r="J755" s="12" t="s">
        <v>10853</v>
      </c>
      <c r="K755" s="12" t="s">
        <v>10854</v>
      </c>
      <c r="L755" s="12">
        <v>12</v>
      </c>
      <c r="M755" s="12">
        <v>12</v>
      </c>
      <c r="N755" s="12">
        <v>12</v>
      </c>
      <c r="O755" s="12">
        <v>0</v>
      </c>
    </row>
    <row r="756" spans="1:16" x14ac:dyDescent="0.2">
      <c r="A756" s="12" t="str">
        <f>INDEX('рабочие дни  %ФОТ'!$F$3:$F$67,MATCH('загрузка табеля'!$H756,'рабочие дни  %ФОТ'!$H$3:$H$67,0),1)</f>
        <v>ХХХ YYY-8</v>
      </c>
      <c r="B756" s="21">
        <f t="shared" si="33"/>
        <v>1127.7</v>
      </c>
      <c r="C756" s="22">
        <f t="shared" si="34"/>
        <v>3</v>
      </c>
      <c r="D756" s="23">
        <f t="shared" si="35"/>
        <v>35</v>
      </c>
      <c r="E756" s="21">
        <f>SUMIFS(тарифы!G:G,тарифы!B:B,J756)</f>
        <v>32.22</v>
      </c>
      <c r="F756" s="21"/>
      <c r="G756" s="12" t="str">
        <f>IFERROR(INDEX(Таблица1[#All],MATCH('загрузка табеля'!J756,тарифы!B:B,0),4),"")</f>
        <v>пекарь 4 разряда ((В-8)цех по выпечке хлебобулочных изделий)</v>
      </c>
      <c r="H756" s="12" t="s">
        <v>17196</v>
      </c>
      <c r="I756" s="12" t="s">
        <v>15782</v>
      </c>
      <c r="J756" s="12" t="s">
        <v>11449</v>
      </c>
      <c r="K756" s="12" t="s">
        <v>11448</v>
      </c>
      <c r="L756" s="12">
        <v>11.5</v>
      </c>
      <c r="M756" s="12">
        <v>11.5</v>
      </c>
      <c r="N756" s="12">
        <v>12</v>
      </c>
      <c r="O756" s="12">
        <v>0</v>
      </c>
    </row>
    <row r="757" spans="1:16" x14ac:dyDescent="0.2">
      <c r="A757" s="12" t="str">
        <f>INDEX('рабочие дни  %ФОТ'!$F$3:$F$67,MATCH('загрузка табеля'!$H757,'рабочие дни  %ФОТ'!$H$3:$H$67,0),1)</f>
        <v>ХХХ YYY-8</v>
      </c>
      <c r="B757" s="21">
        <f t="shared" si="33"/>
        <v>1191.7750000000001</v>
      </c>
      <c r="C757" s="22">
        <f t="shared" si="34"/>
        <v>3</v>
      </c>
      <c r="D757" s="23">
        <f t="shared" si="35"/>
        <v>32.5</v>
      </c>
      <c r="E757" s="21">
        <f>SUMIFS(тарифы!G:G,тарифы!B:B,J757)</f>
        <v>36.67</v>
      </c>
      <c r="F757" s="21"/>
      <c r="G757" s="12" t="str">
        <f>IFERROR(INDEX(Таблица1[#All],MATCH('загрузка табеля'!J757,тарифы!B:B,0),4),"")</f>
        <v>специалист мясного производства 2 категории ((В-8)цех по переработке мяса)</v>
      </c>
      <c r="H757" s="12" t="s">
        <v>17196</v>
      </c>
      <c r="I757" s="12" t="s">
        <v>15783</v>
      </c>
      <c r="J757" s="12" t="s">
        <v>10896</v>
      </c>
      <c r="K757" s="12" t="s">
        <v>10897</v>
      </c>
      <c r="L757" s="12">
        <v>10.5</v>
      </c>
      <c r="M757" s="12">
        <v>11</v>
      </c>
      <c r="N757" s="12">
        <v>11</v>
      </c>
    </row>
    <row r="758" spans="1:16" x14ac:dyDescent="0.2">
      <c r="A758" s="12" t="str">
        <f>INDEX('рабочие дни  %ФОТ'!$F$3:$F$67,MATCH('загрузка табеля'!$H758,'рабочие дни  %ФОТ'!$H$3:$H$67,0),1)</f>
        <v>ХХХ YYY-8</v>
      </c>
      <c r="B758" s="21">
        <f t="shared" si="33"/>
        <v>525.58000000000004</v>
      </c>
      <c r="C758" s="22">
        <f t="shared" si="34"/>
        <v>2</v>
      </c>
      <c r="D758" s="23">
        <f t="shared" si="35"/>
        <v>22</v>
      </c>
      <c r="E758" s="21">
        <f>SUMIFS(тарифы!G:G,тарифы!B:B,J758)</f>
        <v>23.89</v>
      </c>
      <c r="F758" s="21"/>
      <c r="G758" s="12" t="str">
        <f>IFERROR(INDEX(Таблица1[#All],MATCH('загрузка табеля'!J758,тарифы!B:B,0),4),"")</f>
        <v>подсобный рабочий ((В-8)цех по переработке мяса)</v>
      </c>
      <c r="H758" s="12" t="s">
        <v>17196</v>
      </c>
      <c r="I758" s="12" t="s">
        <v>15783</v>
      </c>
      <c r="J758" s="12" t="s">
        <v>10898</v>
      </c>
      <c r="K758" s="12" t="s">
        <v>10899</v>
      </c>
      <c r="L758" s="12">
        <v>11</v>
      </c>
      <c r="M758" s="12">
        <v>11</v>
      </c>
      <c r="N758" s="12">
        <v>0</v>
      </c>
    </row>
    <row r="759" spans="1:16" x14ac:dyDescent="0.2">
      <c r="A759" s="12" t="str">
        <f>INDEX('рабочие дни  %ФОТ'!$F$3:$F$67,MATCH('загрузка табеля'!$H759,'рабочие дни  %ФОТ'!$H$3:$H$67,0),1)</f>
        <v>ХХХ YYY-8</v>
      </c>
      <c r="B759" s="21">
        <f t="shared" si="33"/>
        <v>825</v>
      </c>
      <c r="C759" s="22">
        <f t="shared" si="34"/>
        <v>3</v>
      </c>
      <c r="D759" s="23">
        <f t="shared" si="35"/>
        <v>30</v>
      </c>
      <c r="E759" s="21">
        <f>SUMIFS(тарифы!G:G,тарифы!B:B,J759)</f>
        <v>27.5</v>
      </c>
      <c r="F759" s="21"/>
      <c r="G759" s="12" t="str">
        <f>IFERROR(INDEX(Таблица1[#All],MATCH('загрузка табеля'!J759,тарифы!B:B,0),4),"")</f>
        <v>продавец продовольственных товаров 2 категории ((В-8)цех по переработке мяса)</v>
      </c>
      <c r="H759" s="12" t="s">
        <v>17196</v>
      </c>
      <c r="I759" s="12" t="s">
        <v>15783</v>
      </c>
      <c r="J759" s="12" t="s">
        <v>10908</v>
      </c>
      <c r="K759" s="12" t="s">
        <v>10909</v>
      </c>
      <c r="L759" s="12">
        <v>10</v>
      </c>
      <c r="M759" s="12">
        <v>9</v>
      </c>
      <c r="N759" s="12">
        <v>11</v>
      </c>
      <c r="O759" s="12">
        <v>0</v>
      </c>
    </row>
    <row r="760" spans="1:16" x14ac:dyDescent="0.2">
      <c r="A760" s="12" t="str">
        <f>INDEX('рабочие дни  %ФОТ'!$F$3:$F$67,MATCH('загрузка табеля'!$H760,'рабочие дни  %ФОТ'!$H$3:$H$67,0),1)</f>
        <v>ХХХ YYY-8</v>
      </c>
      <c r="B760" s="21">
        <f t="shared" si="33"/>
        <v>1260</v>
      </c>
      <c r="C760" s="22">
        <f t="shared" si="34"/>
        <v>4</v>
      </c>
      <c r="D760" s="23">
        <f t="shared" si="35"/>
        <v>42</v>
      </c>
      <c r="E760" s="21">
        <f>SUMIFS(тарифы!G:G,тарифы!B:B,J760)</f>
        <v>30</v>
      </c>
      <c r="F760" s="21"/>
      <c r="G760" s="12" t="str">
        <f>IFERROR(INDEX(Таблица1[#All],MATCH('загрузка табеля'!J760,тарифы!B:B,0),4),"")</f>
        <v>продавец продовольственных товаров 1 категории ((В-8)цех по переработке мяса)</v>
      </c>
      <c r="H760" s="12" t="s">
        <v>17196</v>
      </c>
      <c r="I760" s="12" t="s">
        <v>15783</v>
      </c>
      <c r="J760" s="12" t="s">
        <v>10903</v>
      </c>
      <c r="K760" s="12" t="s">
        <v>10904</v>
      </c>
      <c r="L760" s="12">
        <v>11</v>
      </c>
      <c r="M760" s="12">
        <v>11</v>
      </c>
      <c r="N760" s="12">
        <v>9</v>
      </c>
      <c r="O760" s="12">
        <v>11</v>
      </c>
    </row>
    <row r="761" spans="1:16" x14ac:dyDescent="0.2">
      <c r="A761" s="12" t="str">
        <f>INDEX('рабочие дни  %ФОТ'!$F$3:$F$67,MATCH('загрузка табеля'!$H761,'рабочие дни  %ФОТ'!$H$3:$H$67,0),1)</f>
        <v>ХХХ YYY-8</v>
      </c>
      <c r="B761" s="21">
        <f t="shared" si="33"/>
        <v>1191.7750000000001</v>
      </c>
      <c r="C761" s="22">
        <f t="shared" si="34"/>
        <v>3</v>
      </c>
      <c r="D761" s="23">
        <f t="shared" si="35"/>
        <v>32.5</v>
      </c>
      <c r="E761" s="21">
        <f>SUMIFS(тарифы!G:G,тарифы!B:B,J761)</f>
        <v>36.67</v>
      </c>
      <c r="F761" s="21"/>
      <c r="G761" s="12" t="str">
        <f>IFERROR(INDEX(Таблица1[#All],MATCH('загрузка табеля'!J761,тарифы!B:B,0),4),"")</f>
        <v>специалист мясного производства 2 категории ((В-8)цех по переработке мяса)</v>
      </c>
      <c r="H761" s="12" t="s">
        <v>17196</v>
      </c>
      <c r="I761" s="12" t="s">
        <v>15783</v>
      </c>
      <c r="J761" s="12" t="s">
        <v>10892</v>
      </c>
      <c r="K761" s="12" t="s">
        <v>10893</v>
      </c>
      <c r="L761" s="12">
        <v>11.5</v>
      </c>
      <c r="M761" s="12">
        <v>11</v>
      </c>
      <c r="N761" s="12">
        <v>10</v>
      </c>
      <c r="O761" s="12">
        <v>0</v>
      </c>
    </row>
    <row r="762" spans="1:16" x14ac:dyDescent="0.2">
      <c r="A762" s="12" t="str">
        <f>INDEX('рабочие дни  %ФОТ'!$F$3:$F$67,MATCH('загрузка табеля'!$H762,'рабочие дни  %ФОТ'!$H$3:$H$67,0),1)</f>
        <v>ХХХ YYY-8</v>
      </c>
      <c r="B762" s="21">
        <f t="shared" si="33"/>
        <v>907.5</v>
      </c>
      <c r="C762" s="22">
        <f t="shared" si="34"/>
        <v>3</v>
      </c>
      <c r="D762" s="23">
        <f t="shared" si="35"/>
        <v>33</v>
      </c>
      <c r="E762" s="21">
        <f>SUMIFS(тарифы!G:G,тарифы!B:B,J762)</f>
        <v>27.5</v>
      </c>
      <c r="F762" s="21"/>
      <c r="G762" s="12" t="str">
        <f>IFERROR(INDEX(Таблица1[#All],MATCH('загрузка табеля'!J762,тарифы!B:B,0),4),"")</f>
        <v>продавец продовольственных товаров 2 категории ((В-8)цех по переработке мяса)</v>
      </c>
      <c r="H762" s="12" t="s">
        <v>17196</v>
      </c>
      <c r="I762" s="12" t="s">
        <v>15783</v>
      </c>
      <c r="J762" s="12" t="s">
        <v>10905</v>
      </c>
      <c r="K762" s="12" t="s">
        <v>10906</v>
      </c>
      <c r="L762" s="12">
        <v>11</v>
      </c>
      <c r="M762" s="12">
        <v>11</v>
      </c>
      <c r="N762" s="12">
        <v>11</v>
      </c>
      <c r="O762" s="12">
        <v>0</v>
      </c>
    </row>
    <row r="763" spans="1:16" x14ac:dyDescent="0.2">
      <c r="A763" s="12" t="str">
        <f>INDEX('рабочие дни  %ФОТ'!$F$3:$F$67,MATCH('загрузка табеля'!$H763,'рабочие дни  %ФОТ'!$H$3:$H$67,0),1)</f>
        <v>ХХХ YYY-8</v>
      </c>
      <c r="B763" s="21">
        <f t="shared" si="33"/>
        <v>1155</v>
      </c>
      <c r="C763" s="22">
        <f t="shared" si="34"/>
        <v>4</v>
      </c>
      <c r="D763" s="23">
        <f t="shared" si="35"/>
        <v>42</v>
      </c>
      <c r="E763" s="21">
        <f>SUMIFS(тарифы!G:G,тарифы!B:B,J763)</f>
        <v>27.5</v>
      </c>
      <c r="F763" s="21"/>
      <c r="G763" s="12" t="str">
        <f>IFERROR(INDEX(Таблица1[#All],MATCH('загрузка табеля'!J763,тарифы!B:B,0),4),"")</f>
        <v>продавец продовольственных товаров 2 категории ((В-8)цех по переработке мяса)</v>
      </c>
      <c r="H763" s="12" t="s">
        <v>17196</v>
      </c>
      <c r="I763" s="12" t="s">
        <v>15783</v>
      </c>
      <c r="J763" s="12" t="s">
        <v>10890</v>
      </c>
      <c r="K763" s="12" t="s">
        <v>10891</v>
      </c>
      <c r="L763" s="12">
        <v>11</v>
      </c>
      <c r="M763" s="12">
        <v>11</v>
      </c>
      <c r="N763" s="12">
        <v>11</v>
      </c>
      <c r="O763" s="12">
        <v>9</v>
      </c>
    </row>
    <row r="764" spans="1:16" x14ac:dyDescent="0.2">
      <c r="A764" s="12" t="str">
        <f>INDEX('рабочие дни  %ФОТ'!$F$3:$F$67,MATCH('загрузка табеля'!$H764,'рабочие дни  %ФОТ'!$H$3:$H$67,0),1)</f>
        <v>ХХХ YYY-8</v>
      </c>
      <c r="B764" s="21">
        <f t="shared" si="33"/>
        <v>880</v>
      </c>
      <c r="C764" s="22">
        <f t="shared" si="34"/>
        <v>2</v>
      </c>
      <c r="D764" s="23">
        <f t="shared" si="35"/>
        <v>22</v>
      </c>
      <c r="E764" s="21">
        <f>SUMIFS(тарифы!G:G,тарифы!B:B,J764)</f>
        <v>40</v>
      </c>
      <c r="F764" s="21"/>
      <c r="G764" s="12" t="str">
        <f>IFERROR(INDEX(Таблица1[#All],MATCH('загрузка табеля'!J764,тарифы!B:B,0),4),"")</f>
        <v>специалист мясного производства 1 категории ((В-8)цех по переработке мяса)</v>
      </c>
      <c r="H764" s="12" t="s">
        <v>17196</v>
      </c>
      <c r="I764" s="12" t="s">
        <v>15783</v>
      </c>
      <c r="J764" s="12" t="s">
        <v>10885</v>
      </c>
      <c r="K764" s="12" t="s">
        <v>10886</v>
      </c>
      <c r="L764" s="12">
        <v>11</v>
      </c>
      <c r="M764" s="12">
        <v>11</v>
      </c>
      <c r="N764" s="12">
        <v>0</v>
      </c>
    </row>
    <row r="765" spans="1:16" x14ac:dyDescent="0.2">
      <c r="A765" s="12" t="str">
        <f>INDEX('рабочие дни  %ФОТ'!$F$3:$F$67,MATCH('загрузка табеля'!$H765,'рабочие дни  %ФОТ'!$H$3:$H$67,0),1)</f>
        <v>ХХХ YYY-8</v>
      </c>
      <c r="B765" s="21">
        <f t="shared" si="33"/>
        <v>0</v>
      </c>
      <c r="C765" s="22">
        <f t="shared" si="34"/>
        <v>4</v>
      </c>
      <c r="D765" s="23">
        <f t="shared" si="35"/>
        <v>44.5</v>
      </c>
      <c r="E765" s="21">
        <f>SUMIFS(тарифы!G:G,тарифы!B:B,J765)</f>
        <v>0</v>
      </c>
      <c r="F765" s="21"/>
      <c r="G765" s="12" t="str">
        <f>IFERROR(INDEX(Таблица1[#All],MATCH('загрузка табеля'!J765,тарифы!B:B,0),4),"")</f>
        <v/>
      </c>
      <c r="H765" s="12" t="s">
        <v>17196</v>
      </c>
      <c r="I765" s="12" t="s">
        <v>15783</v>
      </c>
      <c r="J765" s="12" t="s">
        <v>15784</v>
      </c>
      <c r="K765" s="12" t="s">
        <v>15785</v>
      </c>
      <c r="L765" s="12">
        <v>11</v>
      </c>
      <c r="M765" s="12">
        <v>11</v>
      </c>
      <c r="N765" s="12">
        <v>11.5</v>
      </c>
      <c r="O765" s="12">
        <v>11</v>
      </c>
      <c r="P765" s="12">
        <v>0</v>
      </c>
    </row>
    <row r="766" spans="1:16" x14ac:dyDescent="0.2">
      <c r="A766" s="12" t="str">
        <f>INDEX('рабочие дни  %ФОТ'!$F$3:$F$67,MATCH('загрузка табеля'!$H766,'рабочие дни  %ФОТ'!$H$3:$H$67,0),1)</f>
        <v>ХХХ YYY-8</v>
      </c>
      <c r="B766" s="21">
        <f t="shared" si="33"/>
        <v>0</v>
      </c>
      <c r="C766" s="22">
        <f t="shared" si="34"/>
        <v>1</v>
      </c>
      <c r="D766" s="23">
        <f t="shared" si="35"/>
        <v>6</v>
      </c>
      <c r="E766" s="21">
        <f>SUMIFS(тарифы!G:G,тарифы!B:B,J766)</f>
        <v>0</v>
      </c>
      <c r="F766" s="21"/>
      <c r="G766" s="12" t="str">
        <f>IFERROR(INDEX(Таблица1[#All],MATCH('загрузка табеля'!J766,тарифы!B:B,0),4),"")</f>
        <v/>
      </c>
      <c r="H766" s="12" t="s">
        <v>17196</v>
      </c>
      <c r="I766" s="12" t="s">
        <v>15786</v>
      </c>
      <c r="J766" s="12" t="s">
        <v>15787</v>
      </c>
      <c r="K766" s="12" t="s">
        <v>15788</v>
      </c>
      <c r="L766" s="12">
        <v>6</v>
      </c>
    </row>
    <row r="767" spans="1:16" x14ac:dyDescent="0.2">
      <c r="A767" s="12" t="str">
        <f>INDEX('рабочие дни  %ФОТ'!$F$3:$F$67,MATCH('загрузка табеля'!$H767,'рабочие дни  %ФОТ'!$H$3:$H$67,0),1)</f>
        <v>ХХХ YYY-8</v>
      </c>
      <c r="B767" s="21">
        <f t="shared" si="33"/>
        <v>0</v>
      </c>
      <c r="C767" s="22">
        <f t="shared" si="34"/>
        <v>2</v>
      </c>
      <c r="D767" s="23">
        <f t="shared" si="35"/>
        <v>16</v>
      </c>
      <c r="E767" s="21">
        <f>SUMIFS(тарифы!G:G,тарифы!B:B,J767)</f>
        <v>0</v>
      </c>
      <c r="F767" s="21"/>
      <c r="G767" s="12" t="str">
        <f>IFERROR(INDEX(Таблица1[#All],MATCH('загрузка табеля'!J767,тарифы!B:B,0),4),"")</f>
        <v/>
      </c>
      <c r="H767" s="12" t="s">
        <v>17196</v>
      </c>
      <c r="I767" s="12" t="s">
        <v>15786</v>
      </c>
      <c r="J767" s="12" t="s">
        <v>15789</v>
      </c>
      <c r="K767" s="12" t="s">
        <v>15790</v>
      </c>
      <c r="L767" s="12">
        <v>7.5</v>
      </c>
      <c r="M767" s="12">
        <v>8.5</v>
      </c>
      <c r="N767" s="12">
        <v>0</v>
      </c>
    </row>
    <row r="768" spans="1:16" x14ac:dyDescent="0.2">
      <c r="A768" s="12" t="str">
        <f>INDEX('рабочие дни  %ФОТ'!$F$3:$F$67,MATCH('загрузка табеля'!$H768,'рабочие дни  %ФОТ'!$H$3:$H$67,0),1)</f>
        <v>ХХХ YYY-8</v>
      </c>
      <c r="B768" s="21">
        <f t="shared" si="33"/>
        <v>0</v>
      </c>
      <c r="C768" s="22">
        <f t="shared" si="34"/>
        <v>4</v>
      </c>
      <c r="D768" s="23">
        <f t="shared" si="35"/>
        <v>38</v>
      </c>
      <c r="E768" s="21">
        <f>SUMIFS(тарифы!G:G,тарифы!B:B,J768)</f>
        <v>0</v>
      </c>
      <c r="F768" s="21"/>
      <c r="G768" s="12" t="str">
        <f>IFERROR(INDEX(Таблица1[#All],MATCH('загрузка табеля'!J768,тарифы!B:B,0),4),"")</f>
        <v/>
      </c>
      <c r="H768" s="12" t="s">
        <v>17196</v>
      </c>
      <c r="I768" s="12" t="s">
        <v>15786</v>
      </c>
      <c r="J768" s="12" t="s">
        <v>15791</v>
      </c>
      <c r="K768" s="12" t="s">
        <v>15792</v>
      </c>
      <c r="L768" s="12">
        <v>10.5</v>
      </c>
      <c r="M768" s="12">
        <v>10</v>
      </c>
      <c r="N768" s="12">
        <v>7.5</v>
      </c>
      <c r="O768" s="12">
        <v>10</v>
      </c>
    </row>
    <row r="769" spans="1:17" x14ac:dyDescent="0.2">
      <c r="A769" s="12" t="str">
        <f>INDEX('рабочие дни  %ФОТ'!$F$3:$F$67,MATCH('загрузка табеля'!$H769,'рабочие дни  %ФОТ'!$H$3:$H$67,0),1)</f>
        <v>ХХХ YYY-8</v>
      </c>
      <c r="B769" s="21">
        <f t="shared" si="33"/>
        <v>0</v>
      </c>
      <c r="C769" s="22">
        <f t="shared" si="34"/>
        <v>1</v>
      </c>
      <c r="D769" s="23">
        <f t="shared" si="35"/>
        <v>6.5</v>
      </c>
      <c r="E769" s="21">
        <f>SUMIFS(тарифы!G:G,тарифы!B:B,J769)</f>
        <v>0</v>
      </c>
      <c r="F769" s="21"/>
      <c r="G769" s="12" t="str">
        <f>IFERROR(INDEX(Таблица1[#All],MATCH('загрузка табеля'!J769,тарифы!B:B,0),4),"")</f>
        <v/>
      </c>
      <c r="H769" s="12" t="s">
        <v>17196</v>
      </c>
      <c r="I769" s="12" t="s">
        <v>15793</v>
      </c>
      <c r="J769" s="12" t="s">
        <v>15794</v>
      </c>
      <c r="K769" s="12" t="s">
        <v>15795</v>
      </c>
      <c r="L769" s="12">
        <v>6.5</v>
      </c>
      <c r="M769" s="12">
        <v>0</v>
      </c>
    </row>
    <row r="770" spans="1:17" x14ac:dyDescent="0.2">
      <c r="A770" s="12" t="str">
        <f>INDEX('рабочие дни  %ФОТ'!$F$3:$F$67,MATCH('загрузка табеля'!$H770,'рабочие дни  %ФОТ'!$H$3:$H$67,0),1)</f>
        <v>ХХХ YYY-8</v>
      </c>
      <c r="B770" s="21">
        <f t="shared" si="33"/>
        <v>0</v>
      </c>
      <c r="C770" s="22">
        <f t="shared" si="34"/>
        <v>2</v>
      </c>
      <c r="D770" s="23">
        <f t="shared" si="35"/>
        <v>12.5</v>
      </c>
      <c r="E770" s="21">
        <f>SUMIFS(тарифы!G:G,тарифы!B:B,J770)</f>
        <v>0</v>
      </c>
      <c r="F770" s="21"/>
      <c r="G770" s="12" t="str">
        <f>IFERROR(INDEX(Таблица1[#All],MATCH('загрузка табеля'!J770,тарифы!B:B,0),4),"")</f>
        <v/>
      </c>
      <c r="H770" s="12" t="s">
        <v>17196</v>
      </c>
      <c r="I770" s="12" t="s">
        <v>15793</v>
      </c>
      <c r="J770" s="12" t="s">
        <v>15796</v>
      </c>
      <c r="K770" s="12" t="s">
        <v>15797</v>
      </c>
      <c r="L770" s="12">
        <v>6</v>
      </c>
      <c r="M770" s="12">
        <v>6.5</v>
      </c>
    </row>
    <row r="771" spans="1:17" x14ac:dyDescent="0.2">
      <c r="A771" s="12" t="str">
        <f>INDEX('рабочие дни  %ФОТ'!$F$3:$F$67,MATCH('загрузка табеля'!$H771,'рабочие дни  %ФОТ'!$H$3:$H$67,0),1)</f>
        <v>ХХХ YYY-8</v>
      </c>
      <c r="B771" s="21">
        <f t="shared" si="33"/>
        <v>0</v>
      </c>
      <c r="C771" s="22">
        <f t="shared" si="34"/>
        <v>3</v>
      </c>
      <c r="D771" s="23">
        <f t="shared" si="35"/>
        <v>20</v>
      </c>
      <c r="E771" s="21">
        <f>SUMIFS(тарифы!G:G,тарифы!B:B,J771)</f>
        <v>0</v>
      </c>
      <c r="F771" s="21"/>
      <c r="G771" s="12" t="str">
        <f>IFERROR(INDEX(Таблица1[#All],MATCH('загрузка табеля'!J771,тарифы!B:B,0),4),"")</f>
        <v/>
      </c>
      <c r="H771" s="12" t="s">
        <v>17196</v>
      </c>
      <c r="I771" s="12" t="s">
        <v>15798</v>
      </c>
      <c r="J771" s="12" t="s">
        <v>15799</v>
      </c>
      <c r="K771" s="12" t="s">
        <v>15800</v>
      </c>
      <c r="L771" s="12">
        <v>7</v>
      </c>
      <c r="M771" s="12">
        <v>7</v>
      </c>
      <c r="N771" s="12">
        <v>6</v>
      </c>
      <c r="O771" s="12">
        <v>0</v>
      </c>
    </row>
    <row r="772" spans="1:17" x14ac:dyDescent="0.2">
      <c r="A772" s="12" t="str">
        <f>INDEX('рабочие дни  %ФОТ'!$F$3:$F$67,MATCH('загрузка табеля'!$H772,'рабочие дни  %ФОТ'!$H$3:$H$67,0),1)</f>
        <v>ХХХ YYY-8</v>
      </c>
      <c r="B772" s="21">
        <f t="shared" si="33"/>
        <v>0</v>
      </c>
      <c r="C772" s="22">
        <f t="shared" si="34"/>
        <v>3</v>
      </c>
      <c r="D772" s="23">
        <f t="shared" si="35"/>
        <v>20</v>
      </c>
      <c r="E772" s="21">
        <f>SUMIFS(тарифы!G:G,тарифы!B:B,J772)</f>
        <v>0</v>
      </c>
      <c r="F772" s="21"/>
      <c r="G772" s="12" t="str">
        <f>IFERROR(INDEX(Таблица1[#All],MATCH('загрузка табеля'!J772,тарифы!B:B,0),4),"")</f>
        <v/>
      </c>
      <c r="H772" s="12" t="s">
        <v>17196</v>
      </c>
      <c r="I772" s="12" t="s">
        <v>15798</v>
      </c>
      <c r="J772" s="12" t="s">
        <v>15801</v>
      </c>
      <c r="K772" s="12" t="s">
        <v>15802</v>
      </c>
      <c r="L772" s="12">
        <v>7</v>
      </c>
      <c r="M772" s="12">
        <v>7</v>
      </c>
      <c r="N772" s="12">
        <v>6</v>
      </c>
      <c r="O772" s="12">
        <v>0</v>
      </c>
    </row>
    <row r="773" spans="1:17" x14ac:dyDescent="0.2">
      <c r="A773" s="12" t="str">
        <f>INDEX('рабочие дни  %ФОТ'!$F$3:$F$67,MATCH('загрузка табеля'!$H773,'рабочие дни  %ФОТ'!$H$3:$H$67,0),1)</f>
        <v>ХХХ YYY-8</v>
      </c>
      <c r="B773" s="21">
        <f t="shared" si="33"/>
        <v>0</v>
      </c>
      <c r="C773" s="22">
        <f t="shared" si="34"/>
        <v>1</v>
      </c>
      <c r="D773" s="23">
        <f t="shared" si="35"/>
        <v>6.5</v>
      </c>
      <c r="E773" s="21">
        <f>SUMIFS(тарифы!G:G,тарифы!B:B,J773)</f>
        <v>0</v>
      </c>
      <c r="F773" s="21"/>
      <c r="G773" s="12" t="str">
        <f>IFERROR(INDEX(Таблица1[#All],MATCH('загрузка табеля'!J773,тарифы!B:B,0),4),"")</f>
        <v/>
      </c>
      <c r="H773" s="12" t="s">
        <v>17196</v>
      </c>
      <c r="I773" s="12" t="s">
        <v>15803</v>
      </c>
      <c r="J773" s="12" t="s">
        <v>15804</v>
      </c>
      <c r="K773" s="12" t="s">
        <v>15805</v>
      </c>
      <c r="L773" s="12">
        <v>6.5</v>
      </c>
      <c r="M773" s="12">
        <v>0</v>
      </c>
    </row>
    <row r="774" spans="1:17" x14ac:dyDescent="0.2">
      <c r="A774" s="12" t="str">
        <f>INDEX('рабочие дни  %ФОТ'!$F$3:$F$67,MATCH('загрузка табеля'!$H774,'рабочие дни  %ФОТ'!$H$3:$H$67,0),1)</f>
        <v>ХХХ YYY-9</v>
      </c>
      <c r="B774" s="21">
        <f t="shared" ref="B774:B837" si="36">IF(AND(F774&lt;50,F774&gt;0),F774*D774,IF(F774&gt;50,F774/$C$1*C774,IF(AND(E774&lt;50,E774&gt;0),E774*D774,E774/$C$1*C774)))</f>
        <v>734.4</v>
      </c>
      <c r="C774" s="22">
        <f t="shared" si="34"/>
        <v>3</v>
      </c>
      <c r="D774" s="23">
        <f t="shared" si="35"/>
        <v>32</v>
      </c>
      <c r="E774" s="21">
        <f>SUMIFS(тарифы!G:G,тарифы!B:B,J774)</f>
        <v>22.95</v>
      </c>
      <c r="F774" s="21"/>
      <c r="G774" s="12" t="str">
        <f>IFERROR(INDEX(Таблица1[#All],MATCH('загрузка табеля'!J774,тарифы!B:B,0),4),"")</f>
        <v>младший инспектор ((В-9)отдел безопасности)</v>
      </c>
      <c r="H774" s="12" t="s">
        <v>17197</v>
      </c>
      <c r="I774" s="12" t="s">
        <v>15806</v>
      </c>
      <c r="J774" s="12" t="s">
        <v>11007</v>
      </c>
      <c r="K774" s="12" t="s">
        <v>11374</v>
      </c>
      <c r="L774" s="12">
        <v>10.5</v>
      </c>
      <c r="M774" s="12">
        <v>10.5</v>
      </c>
      <c r="N774" s="12">
        <v>11</v>
      </c>
      <c r="O774" s="12">
        <v>0</v>
      </c>
    </row>
    <row r="775" spans="1:17" x14ac:dyDescent="0.2">
      <c r="A775" s="12" t="str">
        <f>INDEX('рабочие дни  %ФОТ'!$F$3:$F$67,MATCH('загрузка табеля'!$H775,'рабочие дни  %ФОТ'!$H$3:$H$67,0),1)</f>
        <v>ХХХ YYY-9</v>
      </c>
      <c r="B775" s="21">
        <f t="shared" si="36"/>
        <v>1561.9047619047619</v>
      </c>
      <c r="C775" s="22">
        <f t="shared" ref="C775:C838" si="37">COUNTIF(L775:AP775,"&gt;0")</f>
        <v>4</v>
      </c>
      <c r="D775" s="23">
        <f t="shared" ref="D775:D838" si="38">IF(SUM(L775:AP775)&gt;0,SUM(L775:AP775),"")</f>
        <v>42</v>
      </c>
      <c r="E775" s="21">
        <f>SUMIFS(тарифы!G:G,тарифы!B:B,J775)</f>
        <v>8200</v>
      </c>
      <c r="F775" s="21"/>
      <c r="G775" s="12" t="str">
        <f>IFERROR(INDEX(Таблица1[#All],MATCH('загрузка табеля'!J775,тарифы!B:B,0),4),"")</f>
        <v>начальник отдела ((В-9)отдел безопасности)</v>
      </c>
      <c r="H775" s="12" t="s">
        <v>17197</v>
      </c>
      <c r="I775" s="12" t="s">
        <v>15806</v>
      </c>
      <c r="J775" s="12" t="s">
        <v>11013</v>
      </c>
      <c r="K775" s="12" t="s">
        <v>11014</v>
      </c>
      <c r="L775" s="12">
        <v>10.5</v>
      </c>
      <c r="M775" s="12">
        <v>10.5</v>
      </c>
      <c r="N775" s="12">
        <v>11</v>
      </c>
      <c r="O775" s="12">
        <v>10</v>
      </c>
    </row>
    <row r="776" spans="1:17" x14ac:dyDescent="0.2">
      <c r="A776" s="12" t="str">
        <f>INDEX('рабочие дни  %ФОТ'!$F$3:$F$67,MATCH('загрузка табеля'!$H776,'рабочие дни  %ФОТ'!$H$3:$H$67,0),1)</f>
        <v>ХХХ YYY-9</v>
      </c>
      <c r="B776" s="21">
        <f t="shared" si="36"/>
        <v>1399.75</v>
      </c>
      <c r="C776" s="22">
        <f t="shared" si="37"/>
        <v>3</v>
      </c>
      <c r="D776" s="23">
        <f t="shared" si="38"/>
        <v>55</v>
      </c>
      <c r="E776" s="21">
        <f>SUMIFS(тарифы!G:G,тарифы!B:B,J776)</f>
        <v>25.45</v>
      </c>
      <c r="F776" s="21"/>
      <c r="G776" s="12" t="str">
        <f>IFERROR(INDEX(Таблица1[#All],MATCH('загрузка табеля'!J776,тарифы!B:B,0),4),"")</f>
        <v>инспектор ((В-9)отдел безопасности)</v>
      </c>
      <c r="H776" s="12" t="s">
        <v>17197</v>
      </c>
      <c r="I776" s="12" t="s">
        <v>15806</v>
      </c>
      <c r="J776" s="12" t="s">
        <v>11004</v>
      </c>
      <c r="K776" s="12" t="s">
        <v>11005</v>
      </c>
      <c r="L776" s="12">
        <v>22</v>
      </c>
      <c r="M776" s="12">
        <v>11.5</v>
      </c>
      <c r="N776" s="12">
        <v>21.5</v>
      </c>
      <c r="O776" s="12">
        <v>0</v>
      </c>
    </row>
    <row r="777" spans="1:17" x14ac:dyDescent="0.2">
      <c r="A777" s="12" t="str">
        <f>INDEX('рабочие дни  %ФОТ'!$F$3:$F$67,MATCH('загрузка табеля'!$H777,'рабочие дни  %ФОТ'!$H$3:$H$67,0),1)</f>
        <v>ХХХ YYY-9</v>
      </c>
      <c r="B777" s="21">
        <f t="shared" si="36"/>
        <v>1360.04</v>
      </c>
      <c r="C777" s="22">
        <f t="shared" si="37"/>
        <v>4</v>
      </c>
      <c r="D777" s="23">
        <f t="shared" si="38"/>
        <v>44</v>
      </c>
      <c r="E777" s="21">
        <f>SUMIFS(тарифы!G:G,тарифы!B:B,J777)</f>
        <v>30.91</v>
      </c>
      <c r="F777" s="21"/>
      <c r="G777" s="12" t="str">
        <f>IFERROR(INDEX(Таблица1[#All],MATCH('загрузка табеля'!J777,тарифы!B:B,0),4),"")</f>
        <v>заместитель начальника отдела ((В-9)отдел безопасности)</v>
      </c>
      <c r="H777" s="12" t="s">
        <v>17197</v>
      </c>
      <c r="I777" s="12" t="s">
        <v>15806</v>
      </c>
      <c r="J777" s="12" t="s">
        <v>11011</v>
      </c>
      <c r="K777" s="12" t="s">
        <v>11012</v>
      </c>
      <c r="L777" s="12">
        <v>11</v>
      </c>
      <c r="M777" s="12">
        <v>11</v>
      </c>
      <c r="N777" s="12">
        <v>11</v>
      </c>
      <c r="O777" s="12">
        <v>11</v>
      </c>
    </row>
    <row r="778" spans="1:17" x14ac:dyDescent="0.2">
      <c r="A778" s="12" t="str">
        <f>INDEX('рабочие дни  %ФОТ'!$F$3:$F$67,MATCH('загрузка табеля'!$H778,'рабочие дни  %ФОТ'!$H$3:$H$67,0),1)</f>
        <v>ХХХ YYY-9</v>
      </c>
      <c r="B778" s="21">
        <f t="shared" si="36"/>
        <v>1329.13</v>
      </c>
      <c r="C778" s="22">
        <f t="shared" si="37"/>
        <v>4</v>
      </c>
      <c r="D778" s="23">
        <f t="shared" si="38"/>
        <v>43</v>
      </c>
      <c r="E778" s="21">
        <f>SUMIFS(тарифы!G:G,тарифы!B:B,J778)</f>
        <v>30.91</v>
      </c>
      <c r="F778" s="21"/>
      <c r="G778" s="12" t="str">
        <f>IFERROR(INDEX(Таблица1[#All],MATCH('загрузка табеля'!J778,тарифы!B:B,0),4),"")</f>
        <v>заместитель начальника отдела ((В-9)отдел безопасности)</v>
      </c>
      <c r="H778" s="12" t="s">
        <v>17197</v>
      </c>
      <c r="I778" s="12" t="s">
        <v>15806</v>
      </c>
      <c r="J778" s="12" t="s">
        <v>11397</v>
      </c>
      <c r="K778" s="12" t="s">
        <v>11396</v>
      </c>
      <c r="L778" s="12">
        <v>11</v>
      </c>
      <c r="M778" s="12">
        <v>11</v>
      </c>
      <c r="N778" s="12">
        <v>10.5</v>
      </c>
      <c r="O778" s="12">
        <v>10.5</v>
      </c>
      <c r="P778" s="12">
        <v>0</v>
      </c>
    </row>
    <row r="779" spans="1:17" x14ac:dyDescent="0.2">
      <c r="A779" s="12" t="str">
        <f>INDEX('рабочие дни  %ФОТ'!$F$3:$F$67,MATCH('загрузка табеля'!$H779,'рабочие дни  %ФОТ'!$H$3:$H$67,0),1)</f>
        <v>ХХХ YYY-9</v>
      </c>
      <c r="B779" s="21">
        <f t="shared" si="36"/>
        <v>757.35</v>
      </c>
      <c r="C779" s="22">
        <f t="shared" si="37"/>
        <v>3</v>
      </c>
      <c r="D779" s="23">
        <f t="shared" si="38"/>
        <v>33</v>
      </c>
      <c r="E779" s="21">
        <f>SUMIFS(тарифы!G:G,тарифы!B:B,J779)</f>
        <v>22.95</v>
      </c>
      <c r="F779" s="21"/>
      <c r="G779" s="12" t="str">
        <f>IFERROR(INDEX(Таблица1[#All],MATCH('загрузка табеля'!J779,тарифы!B:B,0),4),"")</f>
        <v>охоронник ((В-9)отдел безопасности)</v>
      </c>
      <c r="H779" s="12" t="s">
        <v>17197</v>
      </c>
      <c r="I779" s="12" t="s">
        <v>15806</v>
      </c>
      <c r="J779" s="12" t="s">
        <v>11367</v>
      </c>
      <c r="K779" s="12" t="s">
        <v>11366</v>
      </c>
      <c r="L779" s="12">
        <v>11</v>
      </c>
      <c r="M779" s="12">
        <v>11</v>
      </c>
      <c r="N779" s="12">
        <v>11</v>
      </c>
    </row>
    <row r="780" spans="1:17" x14ac:dyDescent="0.2">
      <c r="A780" s="12" t="str">
        <f>INDEX('рабочие дни  %ФОТ'!$F$3:$F$67,MATCH('загрузка табеля'!$H780,'рабочие дни  %ФОТ'!$H$3:$H$67,0),1)</f>
        <v>ХХХ YYY-9</v>
      </c>
      <c r="B780" s="21">
        <f t="shared" si="36"/>
        <v>0</v>
      </c>
      <c r="C780" s="22">
        <f t="shared" si="37"/>
        <v>4</v>
      </c>
      <c r="D780" s="23">
        <f t="shared" si="38"/>
        <v>67</v>
      </c>
      <c r="E780" s="21">
        <f>SUMIFS(тарифы!G:G,тарифы!B:B,J780)</f>
        <v>0</v>
      </c>
      <c r="F780" s="21"/>
      <c r="G780" s="12" t="str">
        <f>IFERROR(INDEX(Таблица1[#All],MATCH('загрузка табеля'!J780,тарифы!B:B,0),4),"")</f>
        <v/>
      </c>
      <c r="H780" s="12" t="s">
        <v>17197</v>
      </c>
      <c r="I780" s="12" t="s">
        <v>15806</v>
      </c>
      <c r="J780" s="12" t="s">
        <v>15807</v>
      </c>
      <c r="K780" s="12" t="s">
        <v>15808</v>
      </c>
      <c r="L780" s="12">
        <v>22.5</v>
      </c>
      <c r="M780" s="12">
        <v>11</v>
      </c>
      <c r="N780" s="12">
        <v>21.5</v>
      </c>
      <c r="O780" s="12">
        <v>12</v>
      </c>
      <c r="P780" s="12">
        <v>0</v>
      </c>
    </row>
    <row r="781" spans="1:17" x14ac:dyDescent="0.2">
      <c r="A781" s="12" t="str">
        <f>INDEX('рабочие дни  %ФОТ'!$F$3:$F$67,MATCH('загрузка табеля'!$H781,'рабочие дни  %ФОТ'!$H$3:$H$67,0),1)</f>
        <v>ХХХ YYY-9</v>
      </c>
      <c r="B781" s="21">
        <f t="shared" si="36"/>
        <v>0</v>
      </c>
      <c r="C781" s="22">
        <f t="shared" si="37"/>
        <v>5</v>
      </c>
      <c r="D781" s="23">
        <f t="shared" si="38"/>
        <v>65</v>
      </c>
      <c r="E781" s="21">
        <f>SUMIFS(тарифы!G:G,тарифы!B:B,J781)</f>
        <v>0</v>
      </c>
      <c r="F781" s="21"/>
      <c r="G781" s="12" t="str">
        <f>IFERROR(INDEX(Таблица1[#All],MATCH('загрузка табеля'!J781,тарифы!B:B,0),4),"")</f>
        <v/>
      </c>
      <c r="H781" s="12" t="s">
        <v>17197</v>
      </c>
      <c r="I781" s="12" t="s">
        <v>15806</v>
      </c>
      <c r="J781" s="12" t="s">
        <v>15809</v>
      </c>
      <c r="K781" s="12" t="s">
        <v>15810</v>
      </c>
      <c r="L781" s="12">
        <v>13</v>
      </c>
      <c r="M781" s="12">
        <v>13</v>
      </c>
      <c r="N781" s="12">
        <v>13</v>
      </c>
      <c r="O781" s="12">
        <v>13</v>
      </c>
      <c r="P781" s="12">
        <v>13</v>
      </c>
    </row>
    <row r="782" spans="1:17" x14ac:dyDescent="0.2">
      <c r="A782" s="12" t="str">
        <f>INDEX('рабочие дни  %ФОТ'!$F$3:$F$67,MATCH('загрузка табеля'!$H782,'рабочие дни  %ФОТ'!$H$3:$H$67,0),1)</f>
        <v>ХХХ YYY-9</v>
      </c>
      <c r="B782" s="21">
        <f t="shared" si="36"/>
        <v>1257.1428571428571</v>
      </c>
      <c r="C782" s="22">
        <f t="shared" si="37"/>
        <v>4</v>
      </c>
      <c r="D782" s="23">
        <f t="shared" si="38"/>
        <v>40</v>
      </c>
      <c r="E782" s="21">
        <f>SUMIFS(тарифы!G:G,тарифы!B:B,J782)</f>
        <v>6600</v>
      </c>
      <c r="F782" s="21"/>
      <c r="G782" s="12" t="str">
        <f>IFERROR(INDEX(Таблица1[#All],MATCH('загрузка табеля'!J782,тарифы!B:B,0),4),"")</f>
        <v>менеджер по сбыту 2 категории ((В-9)отдел гастрономии)</v>
      </c>
      <c r="H782" s="12" t="s">
        <v>17197</v>
      </c>
      <c r="I782" s="12" t="s">
        <v>15811</v>
      </c>
      <c r="J782" s="12" t="s">
        <v>152</v>
      </c>
      <c r="K782" s="12" t="s">
        <v>153</v>
      </c>
      <c r="L782" s="12">
        <v>10</v>
      </c>
      <c r="M782" s="12">
        <v>10.5</v>
      </c>
      <c r="N782" s="12">
        <v>9</v>
      </c>
      <c r="O782" s="12">
        <v>10.5</v>
      </c>
    </row>
    <row r="783" spans="1:17" x14ac:dyDescent="0.2">
      <c r="A783" s="12" t="str">
        <f>INDEX('рабочие дни  %ФОТ'!$F$3:$F$67,MATCH('загрузка табеля'!$H783,'рабочие дни  %ФОТ'!$H$3:$H$67,0),1)</f>
        <v>ХХХ YYY-9</v>
      </c>
      <c r="B783" s="21">
        <f t="shared" si="36"/>
        <v>1100</v>
      </c>
      <c r="C783" s="22">
        <f t="shared" si="37"/>
        <v>4</v>
      </c>
      <c r="D783" s="23">
        <f t="shared" si="38"/>
        <v>40</v>
      </c>
      <c r="E783" s="21">
        <f>SUMIFS(тарифы!G:G,тарифы!B:B,J783)</f>
        <v>27.5</v>
      </c>
      <c r="F783" s="21"/>
      <c r="G783" s="12" t="str">
        <f>IFERROR(INDEX(Таблица1[#All],MATCH('загрузка табеля'!J783,тарифы!B:B,0),4),"")</f>
        <v>продавец продовольственных товаров 2 категории ((В-9)отдел гастрономии)</v>
      </c>
      <c r="H783" s="12" t="s">
        <v>17197</v>
      </c>
      <c r="I783" s="12" t="s">
        <v>15811</v>
      </c>
      <c r="J783" s="12" t="s">
        <v>11025</v>
      </c>
      <c r="K783" s="12" t="s">
        <v>11026</v>
      </c>
      <c r="L783" s="12">
        <v>10</v>
      </c>
      <c r="M783" s="12">
        <v>9.5</v>
      </c>
      <c r="N783" s="12">
        <v>10.5</v>
      </c>
      <c r="O783" s="12">
        <v>10</v>
      </c>
    </row>
    <row r="784" spans="1:17" x14ac:dyDescent="0.2">
      <c r="A784" s="12" t="str">
        <f>INDEX('рабочие дни  %ФОТ'!$F$3:$F$67,MATCH('загрузка табеля'!$H784,'рабочие дни  %ФОТ'!$H$3:$H$67,0),1)</f>
        <v>ХХХ YYY-9</v>
      </c>
      <c r="B784" s="21">
        <f t="shared" si="36"/>
        <v>1500</v>
      </c>
      <c r="C784" s="22">
        <f t="shared" si="37"/>
        <v>5</v>
      </c>
      <c r="D784" s="23">
        <f t="shared" si="38"/>
        <v>50</v>
      </c>
      <c r="E784" s="21">
        <f>SUMIFS(тарифы!G:G,тарифы!B:B,J784)</f>
        <v>30</v>
      </c>
      <c r="F784" s="21"/>
      <c r="G784" s="12" t="str">
        <f>IFERROR(INDEX(Таблица1[#All],MATCH('загрузка табеля'!J784,тарифы!B:B,0),4),"")</f>
        <v>продавец продовольственных товаров 1 категории ((В-9)отдел гастрономии)</v>
      </c>
      <c r="H784" s="12" t="s">
        <v>17197</v>
      </c>
      <c r="I784" s="12" t="s">
        <v>15811</v>
      </c>
      <c r="J784" s="12" t="s">
        <v>11030</v>
      </c>
      <c r="K784" s="12" t="s">
        <v>11031</v>
      </c>
      <c r="L784" s="12">
        <v>10</v>
      </c>
      <c r="M784" s="12">
        <v>10</v>
      </c>
      <c r="N784" s="12">
        <v>10</v>
      </c>
      <c r="O784" s="12">
        <v>10</v>
      </c>
      <c r="P784" s="12">
        <v>10</v>
      </c>
      <c r="Q784" s="12">
        <v>0</v>
      </c>
    </row>
    <row r="785" spans="1:17" x14ac:dyDescent="0.2">
      <c r="A785" s="12" t="str">
        <f>INDEX('рабочие дни  %ФОТ'!$F$3:$F$67,MATCH('загрузка табеля'!$H785,'рабочие дни  %ФОТ'!$H$3:$H$67,0),1)</f>
        <v>ХХХ YYY-9</v>
      </c>
      <c r="B785" s="21">
        <f t="shared" si="36"/>
        <v>870</v>
      </c>
      <c r="C785" s="22">
        <f t="shared" si="37"/>
        <v>3</v>
      </c>
      <c r="D785" s="23">
        <f t="shared" si="38"/>
        <v>29</v>
      </c>
      <c r="E785" s="21">
        <f>SUMIFS(тарифы!G:G,тарифы!B:B,J785)</f>
        <v>30</v>
      </c>
      <c r="F785" s="21"/>
      <c r="G785" s="12" t="str">
        <f>IFERROR(INDEX(Таблица1[#All],MATCH('загрузка табеля'!J785,тарифы!B:B,0),4),"")</f>
        <v>продавец продовольственных товаров 1 категории ((В-9)отдел гастрономии)</v>
      </c>
      <c r="H785" s="12" t="s">
        <v>17197</v>
      </c>
      <c r="I785" s="12" t="s">
        <v>15811</v>
      </c>
      <c r="J785" s="12" t="s">
        <v>11019</v>
      </c>
      <c r="K785" s="12" t="s">
        <v>11020</v>
      </c>
      <c r="L785" s="12">
        <v>9</v>
      </c>
      <c r="M785" s="12">
        <v>10</v>
      </c>
      <c r="N785" s="12">
        <v>10</v>
      </c>
      <c r="O785" s="12">
        <v>0</v>
      </c>
    </row>
    <row r="786" spans="1:17" x14ac:dyDescent="0.2">
      <c r="A786" s="12" t="str">
        <f>INDEX('рабочие дни  %ФОТ'!$F$3:$F$67,MATCH('загрузка табеля'!$H786,'рабочие дни  %ФОТ'!$H$3:$H$67,0),1)</f>
        <v>ХХХ YYY-9</v>
      </c>
      <c r="B786" s="21">
        <f t="shared" si="36"/>
        <v>800</v>
      </c>
      <c r="C786" s="22">
        <f t="shared" si="37"/>
        <v>5</v>
      </c>
      <c r="D786" s="23">
        <f t="shared" si="38"/>
        <v>32</v>
      </c>
      <c r="E786" s="21">
        <f>SUMIFS(тарифы!G:G,тарифы!B:B,J786)</f>
        <v>25</v>
      </c>
      <c r="F786" s="21"/>
      <c r="G786" s="12" t="str">
        <f>IFERROR(INDEX(Таблица1[#All],MATCH('загрузка табеля'!J786,тарифы!B:B,0),4),"")</f>
        <v>продавец продовольственных товаров 3 категории ((В-9)отдел гастрономии)</v>
      </c>
      <c r="H786" s="12" t="s">
        <v>17197</v>
      </c>
      <c r="I786" s="12" t="s">
        <v>15811</v>
      </c>
      <c r="J786" s="12" t="s">
        <v>11341</v>
      </c>
      <c r="K786" s="12" t="s">
        <v>11340</v>
      </c>
      <c r="L786" s="12">
        <v>5.5</v>
      </c>
      <c r="M786" s="12">
        <v>5.5</v>
      </c>
      <c r="N786" s="12">
        <v>10</v>
      </c>
      <c r="O786" s="12">
        <v>5.5</v>
      </c>
      <c r="P786" s="12">
        <v>5.5</v>
      </c>
    </row>
    <row r="787" spans="1:17" x14ac:dyDescent="0.2">
      <c r="A787" s="12" t="str">
        <f>INDEX('рабочие дни  %ФОТ'!$F$3:$F$67,MATCH('загрузка табеля'!$H787,'рабочие дни  %ФОТ'!$H$3:$H$67,0),1)</f>
        <v>ХХХ YYY-9</v>
      </c>
      <c r="B787" s="21">
        <f t="shared" si="36"/>
        <v>0</v>
      </c>
      <c r="C787" s="22">
        <f t="shared" si="37"/>
        <v>4</v>
      </c>
      <c r="D787" s="23">
        <f t="shared" si="38"/>
        <v>28.5</v>
      </c>
      <c r="E787" s="21">
        <f>SUMIFS(тарифы!G:G,тарифы!B:B,J787)</f>
        <v>0</v>
      </c>
      <c r="F787" s="21"/>
      <c r="G787" s="12" t="str">
        <f>IFERROR(INDEX(Таблица1[#All],MATCH('загрузка табеля'!J787,тарифы!B:B,0),4),"")</f>
        <v/>
      </c>
      <c r="H787" s="12" t="s">
        <v>17197</v>
      </c>
      <c r="I787" s="12" t="s">
        <v>15811</v>
      </c>
      <c r="J787" s="12" t="s">
        <v>15812</v>
      </c>
      <c r="K787" s="12" t="s">
        <v>15813</v>
      </c>
      <c r="L787" s="12">
        <v>6.5</v>
      </c>
      <c r="M787" s="12">
        <v>11</v>
      </c>
      <c r="N787" s="12">
        <v>5.5</v>
      </c>
      <c r="O787" s="12">
        <v>5.5</v>
      </c>
    </row>
    <row r="788" spans="1:17" x14ac:dyDescent="0.2">
      <c r="A788" s="12" t="str">
        <f>INDEX('рабочие дни  %ФОТ'!$F$3:$F$67,MATCH('загрузка табеля'!$H788,'рабочие дни  %ФОТ'!$H$3:$H$67,0),1)</f>
        <v>ХХХ YYY-9</v>
      </c>
      <c r="B788" s="21">
        <f t="shared" si="36"/>
        <v>1571.4285714285713</v>
      </c>
      <c r="C788" s="22">
        <f t="shared" si="37"/>
        <v>5</v>
      </c>
      <c r="D788" s="23">
        <f t="shared" si="38"/>
        <v>46</v>
      </c>
      <c r="E788" s="21">
        <f>SUMIFS(тарифы!G:G,тарифы!B:B,J788)</f>
        <v>6600</v>
      </c>
      <c r="F788" s="21"/>
      <c r="G788" s="12" t="str">
        <f>IFERROR(INDEX(Таблица1[#All],MATCH('загрузка табеля'!J788,тарифы!B:B,0),4),"")</f>
        <v>менеджер по сбыту 2 категории ((В-9)отдел кондитерских изделий)</v>
      </c>
      <c r="H788" s="12" t="s">
        <v>17197</v>
      </c>
      <c r="I788" s="12" t="s">
        <v>15814</v>
      </c>
      <c r="J788" s="12" t="s">
        <v>11039</v>
      </c>
      <c r="K788" s="12" t="s">
        <v>11040</v>
      </c>
      <c r="L788" s="12">
        <v>9</v>
      </c>
      <c r="M788" s="12">
        <v>9</v>
      </c>
      <c r="N788" s="12">
        <v>9</v>
      </c>
      <c r="O788" s="12">
        <v>9</v>
      </c>
      <c r="P788" s="12">
        <v>10</v>
      </c>
    </row>
    <row r="789" spans="1:17" x14ac:dyDescent="0.2">
      <c r="A789" s="12" t="str">
        <f>INDEX('рабочие дни  %ФОТ'!$F$3:$F$67,MATCH('загрузка табеля'!$H789,'рабочие дни  %ФОТ'!$H$3:$H$67,0),1)</f>
        <v>ХХХ YYY-9</v>
      </c>
      <c r="B789" s="21">
        <f t="shared" si="36"/>
        <v>806.7</v>
      </c>
      <c r="C789" s="22">
        <f t="shared" si="37"/>
        <v>3</v>
      </c>
      <c r="D789" s="23">
        <f t="shared" si="38"/>
        <v>30</v>
      </c>
      <c r="E789" s="21">
        <f>SUMIFS(тарифы!G:G,тарифы!B:B,J789)</f>
        <v>26.89</v>
      </c>
      <c r="F789" s="21"/>
      <c r="G789" s="12" t="str">
        <f>IFERROR(INDEX(Таблица1[#All],MATCH('загрузка табеля'!J789,тарифы!B:B,0),4),"")</f>
        <v>продавец продовольственных товаров 2 категории ((В-9)отдел кондитерских изделий)</v>
      </c>
      <c r="H789" s="12" t="s">
        <v>17197</v>
      </c>
      <c r="I789" s="12" t="s">
        <v>15814</v>
      </c>
      <c r="J789" s="12" t="s">
        <v>11041</v>
      </c>
      <c r="K789" s="12" t="s">
        <v>11042</v>
      </c>
      <c r="L789" s="12">
        <v>10</v>
      </c>
      <c r="M789" s="12">
        <v>10</v>
      </c>
      <c r="N789" s="12">
        <v>10</v>
      </c>
      <c r="O789" s="12">
        <v>0</v>
      </c>
    </row>
    <row r="790" spans="1:17" x14ac:dyDescent="0.2">
      <c r="A790" s="12" t="str">
        <f>INDEX('рабочие дни  %ФОТ'!$F$3:$F$67,MATCH('загрузка табеля'!$H790,'рабочие дни  %ФОТ'!$H$3:$H$67,0),1)</f>
        <v>ХХХ YYY-9</v>
      </c>
      <c r="B790" s="21">
        <f t="shared" si="36"/>
        <v>244.4</v>
      </c>
      <c r="C790" s="22">
        <f t="shared" si="37"/>
        <v>2</v>
      </c>
      <c r="D790" s="23">
        <f t="shared" si="38"/>
        <v>10</v>
      </c>
      <c r="E790" s="21">
        <f>SUMIFS(тарифы!G:G,тарифы!B:B,J790)</f>
        <v>24.44</v>
      </c>
      <c r="F790" s="21"/>
      <c r="G790" s="12" t="str">
        <f>IFERROR(INDEX(Таблица1[#All],MATCH('загрузка табеля'!J790,тарифы!B:B,0),4),"")</f>
        <v>продавец продовольственных товаров 3 категории ((В-9)отдел кондитерских изделий)</v>
      </c>
      <c r="H790" s="12" t="s">
        <v>17197</v>
      </c>
      <c r="I790" s="12" t="s">
        <v>15814</v>
      </c>
      <c r="J790" s="12" t="s">
        <v>11349</v>
      </c>
      <c r="K790" s="12" t="s">
        <v>11348</v>
      </c>
      <c r="L790" s="12">
        <v>5</v>
      </c>
      <c r="M790" s="12">
        <v>5</v>
      </c>
    </row>
    <row r="791" spans="1:17" x14ac:dyDescent="0.2">
      <c r="A791" s="12" t="str">
        <f>INDEX('рабочие дни  %ФОТ'!$F$3:$F$67,MATCH('загрузка табеля'!$H791,'рабочие дни  %ФОТ'!$H$3:$H$67,0),1)</f>
        <v>ХХХ YYY-9</v>
      </c>
      <c r="B791" s="21">
        <f t="shared" si="36"/>
        <v>0</v>
      </c>
      <c r="C791" s="22">
        <f t="shared" si="37"/>
        <v>3</v>
      </c>
      <c r="D791" s="23">
        <f t="shared" si="38"/>
        <v>30</v>
      </c>
      <c r="E791" s="21">
        <f>SUMIFS(тарифы!G:G,тарифы!B:B,J791)</f>
        <v>0</v>
      </c>
      <c r="F791" s="21"/>
      <c r="G791" s="12" t="str">
        <f>IFERROR(INDEX(Таблица1[#All],MATCH('загрузка табеля'!J791,тарифы!B:B,0),4),"")</f>
        <v/>
      </c>
      <c r="H791" s="12" t="s">
        <v>17197</v>
      </c>
      <c r="I791" s="12" t="s">
        <v>15814</v>
      </c>
      <c r="J791" s="12" t="s">
        <v>15815</v>
      </c>
      <c r="K791" s="12" t="s">
        <v>15816</v>
      </c>
      <c r="L791" s="12">
        <v>10</v>
      </c>
      <c r="M791" s="12">
        <v>10</v>
      </c>
      <c r="N791" s="12">
        <v>10</v>
      </c>
      <c r="O791" s="12">
        <v>0</v>
      </c>
    </row>
    <row r="792" spans="1:17" x14ac:dyDescent="0.2">
      <c r="A792" s="12" t="str">
        <f>INDEX('рабочие дни  %ФОТ'!$F$3:$F$67,MATCH('загрузка табеля'!$H792,'рабочие дни  %ФОТ'!$H$3:$H$67,0),1)</f>
        <v>ХХХ YYY-9</v>
      </c>
      <c r="B792" s="21">
        <f t="shared" si="36"/>
        <v>0</v>
      </c>
      <c r="C792" s="22">
        <f t="shared" si="37"/>
        <v>6</v>
      </c>
      <c r="D792" s="23">
        <f t="shared" si="38"/>
        <v>34.5</v>
      </c>
      <c r="E792" s="21">
        <f>SUMIFS(тарифы!G:G,тарифы!B:B,J792)</f>
        <v>0</v>
      </c>
      <c r="F792" s="21"/>
      <c r="G792" s="12" t="str">
        <f>IFERROR(INDEX(Таблица1[#All],MATCH('загрузка табеля'!J792,тарифы!B:B,0),4),"")</f>
        <v/>
      </c>
      <c r="H792" s="12" t="s">
        <v>17197</v>
      </c>
      <c r="I792" s="12" t="s">
        <v>15814</v>
      </c>
      <c r="J792" s="12" t="s">
        <v>15817</v>
      </c>
      <c r="K792" s="12" t="s">
        <v>15818</v>
      </c>
      <c r="L792" s="12">
        <v>4.5</v>
      </c>
      <c r="M792" s="12">
        <v>5</v>
      </c>
      <c r="N792" s="12">
        <v>5</v>
      </c>
      <c r="O792" s="12">
        <v>10</v>
      </c>
      <c r="P792" s="12">
        <v>5</v>
      </c>
      <c r="Q792" s="12">
        <v>5</v>
      </c>
    </row>
    <row r="793" spans="1:17" x14ac:dyDescent="0.2">
      <c r="A793" s="12" t="str">
        <f>INDEX('рабочие дни  %ФОТ'!$F$3:$F$67,MATCH('загрузка табеля'!$H793,'рабочие дни  %ФОТ'!$H$3:$H$67,0),1)</f>
        <v>ХХХ YYY-9</v>
      </c>
      <c r="B793" s="21">
        <f t="shared" si="36"/>
        <v>1257.1428571428571</v>
      </c>
      <c r="C793" s="22">
        <f t="shared" si="37"/>
        <v>4</v>
      </c>
      <c r="D793" s="23">
        <f t="shared" si="38"/>
        <v>41</v>
      </c>
      <c r="E793" s="21">
        <f>SUMIFS(тарифы!G:G,тарифы!B:B,J793)</f>
        <v>6600</v>
      </c>
      <c r="F793" s="21"/>
      <c r="G793" s="12" t="str">
        <f>IFERROR(INDEX(Таблица1[#All],MATCH('загрузка табеля'!J793,тарифы!B:B,0),4),"")</f>
        <v>менеджер по сбыту 2 категории ((В-9)отдел напитков)</v>
      </c>
      <c r="H793" s="12" t="s">
        <v>17197</v>
      </c>
      <c r="I793" s="12" t="s">
        <v>15819</v>
      </c>
      <c r="J793" s="12" t="s">
        <v>11037</v>
      </c>
      <c r="K793" s="12" t="s">
        <v>11038</v>
      </c>
      <c r="L793" s="12">
        <v>9.5</v>
      </c>
      <c r="M793" s="12">
        <v>11</v>
      </c>
      <c r="N793" s="12">
        <v>10</v>
      </c>
      <c r="O793" s="12">
        <v>10.5</v>
      </c>
    </row>
    <row r="794" spans="1:17" x14ac:dyDescent="0.2">
      <c r="A794" s="12" t="str">
        <f>INDEX('рабочие дни  %ФОТ'!$F$3:$F$67,MATCH('загрузка табеля'!$H794,'рабочие дни  %ФОТ'!$H$3:$H$67,0),1)</f>
        <v>ХХХ YYY-9</v>
      </c>
      <c r="B794" s="21">
        <f t="shared" si="36"/>
        <v>1142.825</v>
      </c>
      <c r="C794" s="22">
        <f t="shared" si="37"/>
        <v>5</v>
      </c>
      <c r="D794" s="23">
        <f t="shared" si="38"/>
        <v>42.5</v>
      </c>
      <c r="E794" s="21">
        <f>SUMIFS(тарифы!G:G,тарифы!B:B,J794)</f>
        <v>26.89</v>
      </c>
      <c r="F794" s="21"/>
      <c r="G794" s="12" t="str">
        <f>IFERROR(INDEX(Таблица1[#All],MATCH('загрузка табеля'!J794,тарифы!B:B,0),4),"")</f>
        <v>продавец продовольственных товаров 2 категории ((В-9)отдел напитков)</v>
      </c>
      <c r="H794" s="12" t="s">
        <v>17197</v>
      </c>
      <c r="I794" s="12" t="s">
        <v>15819</v>
      </c>
      <c r="J794" s="12" t="s">
        <v>11048</v>
      </c>
      <c r="K794" s="12" t="s">
        <v>11049</v>
      </c>
      <c r="L794" s="12">
        <v>9.5</v>
      </c>
      <c r="M794" s="12">
        <v>11</v>
      </c>
      <c r="N794" s="12">
        <v>10</v>
      </c>
      <c r="O794" s="12">
        <v>5.5</v>
      </c>
      <c r="P794" s="12">
        <v>6.5</v>
      </c>
    </row>
    <row r="795" spans="1:17" x14ac:dyDescent="0.2">
      <c r="A795" s="12" t="str">
        <f>INDEX('рабочие дни  %ФОТ'!$F$3:$F$67,MATCH('загрузка табеля'!$H795,'рабочие дни  %ФОТ'!$H$3:$H$67,0),1)</f>
        <v>ХХХ YYY-9</v>
      </c>
      <c r="B795" s="21">
        <f t="shared" si="36"/>
        <v>476.58000000000004</v>
      </c>
      <c r="C795" s="22">
        <f t="shared" si="37"/>
        <v>2</v>
      </c>
      <c r="D795" s="23">
        <f t="shared" si="38"/>
        <v>19.5</v>
      </c>
      <c r="E795" s="21">
        <f>SUMIFS(тарифы!G:G,тарифы!B:B,J795)</f>
        <v>24.44</v>
      </c>
      <c r="F795" s="21"/>
      <c r="G795" s="12" t="str">
        <f>IFERROR(INDEX(Таблица1[#All],MATCH('загрузка табеля'!J795,тарифы!B:B,0),4),"")</f>
        <v>продавец продовольственных товаров 3 категории ((В-9)отдел напитков)</v>
      </c>
      <c r="H795" s="12" t="s">
        <v>17197</v>
      </c>
      <c r="I795" s="12" t="s">
        <v>15819</v>
      </c>
      <c r="J795" s="12" t="s">
        <v>11347</v>
      </c>
      <c r="K795" s="12" t="s">
        <v>11346</v>
      </c>
      <c r="L795" s="12">
        <v>10</v>
      </c>
      <c r="M795" s="12">
        <v>9.5</v>
      </c>
    </row>
    <row r="796" spans="1:17" x14ac:dyDescent="0.2">
      <c r="A796" s="12" t="str">
        <f>INDEX('рабочие дни  %ФОТ'!$F$3:$F$67,MATCH('загрузка табеля'!$H796,'рабочие дни  %ФОТ'!$H$3:$H$67,0),1)</f>
        <v>ХХХ YYY-9</v>
      </c>
      <c r="B796" s="21">
        <f t="shared" si="36"/>
        <v>977.6</v>
      </c>
      <c r="C796" s="22">
        <f t="shared" si="37"/>
        <v>4</v>
      </c>
      <c r="D796" s="23">
        <f t="shared" si="38"/>
        <v>40</v>
      </c>
      <c r="E796" s="21">
        <f>SUMIFS(тарифы!G:G,тарифы!B:B,J796)</f>
        <v>24.44</v>
      </c>
      <c r="F796" s="21"/>
      <c r="G796" s="12" t="str">
        <f>IFERROR(INDEX(Таблица1[#All],MATCH('загрузка табеля'!J796,тарифы!B:B,0),4),"")</f>
        <v>продавец продовольственных товаров 3 категории ((В-9)отдел напитков)</v>
      </c>
      <c r="H796" s="12" t="s">
        <v>17197</v>
      </c>
      <c r="I796" s="12" t="s">
        <v>15819</v>
      </c>
      <c r="J796" s="12" t="s">
        <v>11351</v>
      </c>
      <c r="K796" s="12" t="s">
        <v>11350</v>
      </c>
      <c r="L796" s="12">
        <v>11</v>
      </c>
      <c r="M796" s="12">
        <v>9.5</v>
      </c>
      <c r="N796" s="12">
        <v>10</v>
      </c>
      <c r="O796" s="12">
        <v>9.5</v>
      </c>
      <c r="P796" s="12">
        <v>0</v>
      </c>
    </row>
    <row r="797" spans="1:17" x14ac:dyDescent="0.2">
      <c r="A797" s="12" t="str">
        <f>INDEX('рабочие дни  %ФОТ'!$F$3:$F$67,MATCH('загрузка табеля'!$H797,'рабочие дни  %ФОТ'!$H$3:$H$67,0),1)</f>
        <v>ХХХ YYY-9</v>
      </c>
      <c r="B797" s="21">
        <f t="shared" si="36"/>
        <v>1257.1428571428571</v>
      </c>
      <c r="C797" s="22">
        <f t="shared" si="37"/>
        <v>4</v>
      </c>
      <c r="D797" s="23">
        <f t="shared" si="38"/>
        <v>42</v>
      </c>
      <c r="E797" s="21">
        <f>SUMIFS(тарифы!G:G,тарифы!B:B,J797)</f>
        <v>6600</v>
      </c>
      <c r="F797" s="21"/>
      <c r="G797" s="12" t="str">
        <f>IFERROR(INDEX(Таблица1[#All],MATCH('загрузка табеля'!J797,тарифы!B:B,0),4),"")</f>
        <v>менеджер по сбыту 2 категории ((В-9)отдел непродовольственных товаров)</v>
      </c>
      <c r="H797" s="12" t="s">
        <v>17197</v>
      </c>
      <c r="I797" s="12" t="s">
        <v>15820</v>
      </c>
      <c r="J797" s="12" t="s">
        <v>11057</v>
      </c>
      <c r="K797" s="12" t="s">
        <v>11058</v>
      </c>
      <c r="L797" s="12">
        <v>10.5</v>
      </c>
      <c r="M797" s="12">
        <v>10</v>
      </c>
      <c r="N797" s="12">
        <v>11.5</v>
      </c>
      <c r="O797" s="12">
        <v>10</v>
      </c>
    </row>
    <row r="798" spans="1:17" x14ac:dyDescent="0.2">
      <c r="A798" s="12" t="str">
        <f>INDEX('рабочие дни  %ФОТ'!$F$3:$F$67,MATCH('загрузка табеля'!$H798,'рабочие дни  %ФОТ'!$H$3:$H$67,0),1)</f>
        <v>ХХХ YYY-9</v>
      </c>
      <c r="B798" s="21">
        <f t="shared" si="36"/>
        <v>537.79999999999995</v>
      </c>
      <c r="C798" s="22">
        <f t="shared" si="37"/>
        <v>2</v>
      </c>
      <c r="D798" s="23">
        <f t="shared" si="38"/>
        <v>20</v>
      </c>
      <c r="E798" s="21">
        <f>SUMIFS(тарифы!G:G,тарифы!B:B,J798)</f>
        <v>26.89</v>
      </c>
      <c r="F798" s="21"/>
      <c r="G798" s="12" t="str">
        <f>IFERROR(INDEX(Таблица1[#All],MATCH('загрузка табеля'!J798,тарифы!B:B,0),4),"")</f>
        <v>продавец непродовольственных товаров 2 категории ((В-9)отдел непродовольственных товаров)</v>
      </c>
      <c r="H798" s="12" t="s">
        <v>17197</v>
      </c>
      <c r="I798" s="12" t="s">
        <v>15820</v>
      </c>
      <c r="J798" s="12" t="s">
        <v>11055</v>
      </c>
      <c r="K798" s="12" t="s">
        <v>11056</v>
      </c>
      <c r="L798" s="12">
        <v>10</v>
      </c>
      <c r="M798" s="12">
        <v>10</v>
      </c>
      <c r="N798" s="12">
        <v>0</v>
      </c>
    </row>
    <row r="799" spans="1:17" x14ac:dyDescent="0.2">
      <c r="A799" s="12" t="str">
        <f>INDEX('рабочие дни  %ФОТ'!$F$3:$F$67,MATCH('загрузка табеля'!$H799,'рабочие дни  %ФОТ'!$H$3:$H$67,0),1)</f>
        <v>ХХХ YYY-9</v>
      </c>
      <c r="B799" s="21">
        <f t="shared" si="36"/>
        <v>1825.2</v>
      </c>
      <c r="C799" s="22">
        <f t="shared" si="37"/>
        <v>4</v>
      </c>
      <c r="D799" s="23">
        <f t="shared" si="38"/>
        <v>45</v>
      </c>
      <c r="E799" s="21">
        <f>SUMIFS(тарифы!G:G,тарифы!B:B,J799)</f>
        <v>40.56</v>
      </c>
      <c r="F799" s="21"/>
      <c r="G799" s="12" t="str">
        <f>IFERROR(INDEX(Таблица1[#All],MATCH('загрузка табеля'!J799,тарифы!B:B,0),4),"")</f>
        <v>бригадир производственной бригады ((В-9)кондитерский цех)</v>
      </c>
      <c r="H799" s="12" t="s">
        <v>17197</v>
      </c>
      <c r="I799" s="12" t="s">
        <v>15821</v>
      </c>
      <c r="J799" s="12" t="s">
        <v>10931</v>
      </c>
      <c r="K799" s="12" t="s">
        <v>10932</v>
      </c>
      <c r="L799" s="12">
        <v>11.5</v>
      </c>
      <c r="M799" s="12">
        <v>11</v>
      </c>
      <c r="N799" s="12">
        <v>11.5</v>
      </c>
      <c r="O799" s="12">
        <v>11</v>
      </c>
    </row>
    <row r="800" spans="1:17" x14ac:dyDescent="0.2">
      <c r="A800" s="12" t="str">
        <f>INDEX('рабочие дни  %ФОТ'!$F$3:$F$67,MATCH('загрузка табеля'!$H800,'рабочие дни  %ФОТ'!$H$3:$H$67,0),1)</f>
        <v>ХХХ YYY-9</v>
      </c>
      <c r="B800" s="21">
        <f t="shared" si="36"/>
        <v>935</v>
      </c>
      <c r="C800" s="22">
        <f t="shared" si="37"/>
        <v>4</v>
      </c>
      <c r="D800" s="23">
        <f t="shared" si="38"/>
        <v>34</v>
      </c>
      <c r="E800" s="21">
        <f>SUMIFS(тарифы!G:G,тарифы!B:B,J800)</f>
        <v>27.5</v>
      </c>
      <c r="F800" s="21"/>
      <c r="G800" s="12" t="str">
        <f>IFERROR(INDEX(Таблица1[#All],MATCH('загрузка табеля'!J800,тарифы!B:B,0),4),"")</f>
        <v>продавец продовольственных товаров 2 категории ((В-9)кондитерский цех)</v>
      </c>
      <c r="H800" s="12" t="s">
        <v>17197</v>
      </c>
      <c r="I800" s="12" t="s">
        <v>15821</v>
      </c>
      <c r="J800" s="12" t="s">
        <v>10919</v>
      </c>
      <c r="K800" s="12" t="s">
        <v>10920</v>
      </c>
      <c r="L800" s="12">
        <v>11</v>
      </c>
      <c r="M800" s="12">
        <v>6</v>
      </c>
      <c r="N800" s="12">
        <v>11</v>
      </c>
      <c r="O800" s="12">
        <v>6</v>
      </c>
    </row>
    <row r="801" spans="1:15" x14ac:dyDescent="0.2">
      <c r="A801" s="12" t="str">
        <f>INDEX('рабочие дни  %ФОТ'!$F$3:$F$67,MATCH('загрузка табеля'!$H801,'рабочие дни  %ФОТ'!$H$3:$H$67,0),1)</f>
        <v>ХХХ YYY-9</v>
      </c>
      <c r="B801" s="21">
        <f t="shared" si="36"/>
        <v>1003.75</v>
      </c>
      <c r="C801" s="22">
        <f t="shared" si="37"/>
        <v>4</v>
      </c>
      <c r="D801" s="23">
        <f t="shared" si="38"/>
        <v>36.5</v>
      </c>
      <c r="E801" s="21">
        <f>SUMIFS(тарифы!G:G,тарифы!B:B,J801)</f>
        <v>27.5</v>
      </c>
      <c r="F801" s="21"/>
      <c r="G801" s="12" t="str">
        <f>IFERROR(INDEX(Таблица1[#All],MATCH('загрузка табеля'!J801,тарифы!B:B,0),4),"")</f>
        <v>продавец продовольственных товаров 2 категории ((В-9)кондитерский цех)</v>
      </c>
      <c r="H801" s="12" t="s">
        <v>17197</v>
      </c>
      <c r="I801" s="12" t="s">
        <v>15821</v>
      </c>
      <c r="J801" s="12" t="s">
        <v>10924</v>
      </c>
      <c r="K801" s="12" t="s">
        <v>10925</v>
      </c>
      <c r="L801" s="12">
        <v>11.5</v>
      </c>
      <c r="M801" s="12">
        <v>6.5</v>
      </c>
      <c r="N801" s="12">
        <v>11.5</v>
      </c>
      <c r="O801" s="12">
        <v>7</v>
      </c>
    </row>
    <row r="802" spans="1:15" x14ac:dyDescent="0.2">
      <c r="A802" s="12" t="str">
        <f>INDEX('рабочие дни  %ФОТ'!$F$3:$F$67,MATCH('загрузка табеля'!$H802,'рабочие дни  %ФОТ'!$H$3:$H$67,0),1)</f>
        <v>ХХХ YYY-9</v>
      </c>
      <c r="B802" s="21">
        <f t="shared" si="36"/>
        <v>1246.74</v>
      </c>
      <c r="C802" s="22">
        <f t="shared" si="37"/>
        <v>3</v>
      </c>
      <c r="D802" s="23">
        <f t="shared" si="38"/>
        <v>33</v>
      </c>
      <c r="E802" s="21">
        <f>SUMIFS(тарифы!G:G,тарифы!B:B,J802)</f>
        <v>37.78</v>
      </c>
      <c r="F802" s="21"/>
      <c r="G802" s="12" t="str">
        <f>IFERROR(INDEX(Таблица1[#All],MATCH('загрузка табеля'!J802,тарифы!B:B,0),4),"")</f>
        <v>кондитер-пекарь 5 разряда ((В-9)кондитерский цех)</v>
      </c>
      <c r="H802" s="12" t="s">
        <v>17197</v>
      </c>
      <c r="I802" s="12" t="s">
        <v>15821</v>
      </c>
      <c r="J802" s="12" t="s">
        <v>10926</v>
      </c>
      <c r="K802" s="12" t="s">
        <v>10927</v>
      </c>
      <c r="L802" s="12">
        <v>11</v>
      </c>
      <c r="M802" s="12">
        <v>11</v>
      </c>
      <c r="N802" s="12">
        <v>11</v>
      </c>
    </row>
    <row r="803" spans="1:15" x14ac:dyDescent="0.2">
      <c r="A803" s="12" t="str">
        <f>INDEX('рабочие дни  %ФОТ'!$F$3:$F$67,MATCH('загрузка табеля'!$H803,'рабочие дни  %ФОТ'!$H$3:$H$67,0),1)</f>
        <v>ХХХ YYY-9</v>
      </c>
      <c r="B803" s="21">
        <f t="shared" si="36"/>
        <v>831.16000000000008</v>
      </c>
      <c r="C803" s="22">
        <f t="shared" si="37"/>
        <v>2</v>
      </c>
      <c r="D803" s="23">
        <f t="shared" si="38"/>
        <v>22</v>
      </c>
      <c r="E803" s="21">
        <f>SUMIFS(тарифы!G:G,тарифы!B:B,J803)</f>
        <v>37.78</v>
      </c>
      <c r="F803" s="21"/>
      <c r="G803" s="12" t="str">
        <f>IFERROR(INDEX(Таблица1[#All],MATCH('загрузка табеля'!J803,тарифы!B:B,0),4),"")</f>
        <v>кондитер-пекарь 5 разряда ((В-9)кондитерский цех)</v>
      </c>
      <c r="H803" s="12" t="s">
        <v>17197</v>
      </c>
      <c r="I803" s="12" t="s">
        <v>15821</v>
      </c>
      <c r="J803" s="12" t="s">
        <v>10929</v>
      </c>
      <c r="K803" s="12" t="s">
        <v>10930</v>
      </c>
      <c r="L803" s="12">
        <v>11</v>
      </c>
      <c r="M803" s="12">
        <v>11</v>
      </c>
      <c r="N803" s="12">
        <v>0</v>
      </c>
    </row>
    <row r="804" spans="1:15" x14ac:dyDescent="0.2">
      <c r="A804" s="12" t="str">
        <f>INDEX('рабочие дни  %ФОТ'!$F$3:$F$67,MATCH('загрузка табеля'!$H804,'рабочие дни  %ФОТ'!$H$3:$H$67,0),1)</f>
        <v>ХХХ YYY-9</v>
      </c>
      <c r="B804" s="21">
        <f t="shared" si="36"/>
        <v>1080</v>
      </c>
      <c r="C804" s="22">
        <f t="shared" si="37"/>
        <v>4</v>
      </c>
      <c r="D804" s="23">
        <f t="shared" si="38"/>
        <v>36</v>
      </c>
      <c r="E804" s="21">
        <f>SUMIFS(тарифы!G:G,тарифы!B:B,J804)</f>
        <v>30</v>
      </c>
      <c r="F804" s="21"/>
      <c r="G804" s="12" t="str">
        <f>IFERROR(INDEX(Таблица1[#All],MATCH('загрузка табеля'!J804,тарифы!B:B,0),4),"")</f>
        <v>продавец продовольственных товаров 1 категории ((В-9)кондитерский цех)</v>
      </c>
      <c r="H804" s="12" t="s">
        <v>17197</v>
      </c>
      <c r="I804" s="12" t="s">
        <v>15821</v>
      </c>
      <c r="J804" s="12" t="s">
        <v>10914</v>
      </c>
      <c r="K804" s="12" t="s">
        <v>10915</v>
      </c>
      <c r="L804" s="12">
        <v>6</v>
      </c>
      <c r="M804" s="12">
        <v>11</v>
      </c>
      <c r="N804" s="12">
        <v>7.5</v>
      </c>
      <c r="O804" s="12">
        <v>11.5</v>
      </c>
    </row>
    <row r="805" spans="1:15" x14ac:dyDescent="0.2">
      <c r="A805" s="12" t="str">
        <f>INDEX('рабочие дни  %ФОТ'!$F$3:$F$67,MATCH('загрузка табеля'!$H805,'рабочие дни  %ФОТ'!$H$3:$H$67,0),1)</f>
        <v>ХХХ YYY-9</v>
      </c>
      <c r="B805" s="21">
        <f t="shared" si="36"/>
        <v>1423.52</v>
      </c>
      <c r="C805" s="22">
        <f t="shared" si="37"/>
        <v>4</v>
      </c>
      <c r="D805" s="23">
        <f t="shared" si="38"/>
        <v>41</v>
      </c>
      <c r="E805" s="21">
        <f>SUMIFS(тарифы!G:G,тарифы!B:B,J805)</f>
        <v>34.72</v>
      </c>
      <c r="F805" s="21"/>
      <c r="G805" s="12" t="str">
        <f>IFERROR(INDEX(Таблица1[#All],MATCH('загрузка табеля'!J805,тарифы!B:B,0),4),"")</f>
        <v>кондитер-пекарь 4 разряда* ((В-9)кондитерский цех)</v>
      </c>
      <c r="H805" s="12" t="s">
        <v>17197</v>
      </c>
      <c r="I805" s="12" t="s">
        <v>15821</v>
      </c>
      <c r="J805" s="12" t="s">
        <v>10911</v>
      </c>
      <c r="K805" s="12" t="s">
        <v>10912</v>
      </c>
      <c r="L805" s="12">
        <v>10.5</v>
      </c>
      <c r="M805" s="12">
        <v>10.5</v>
      </c>
      <c r="N805" s="12">
        <v>10</v>
      </c>
      <c r="O805" s="12">
        <v>10</v>
      </c>
    </row>
    <row r="806" spans="1:15" x14ac:dyDescent="0.2">
      <c r="A806" s="12" t="str">
        <f>INDEX('рабочие дни  %ФОТ'!$F$3:$F$67,MATCH('загрузка табеля'!$H806,'рабочие дни  %ФОТ'!$H$3:$H$67,0),1)</f>
        <v>ХХХ YYY-9</v>
      </c>
      <c r="B806" s="21">
        <f t="shared" si="36"/>
        <v>763.83999999999992</v>
      </c>
      <c r="C806" s="22">
        <f t="shared" si="37"/>
        <v>2</v>
      </c>
      <c r="D806" s="23">
        <f t="shared" si="38"/>
        <v>22</v>
      </c>
      <c r="E806" s="21">
        <f>SUMIFS(тарифы!G:G,тарифы!B:B,J806)</f>
        <v>34.72</v>
      </c>
      <c r="F806" s="21"/>
      <c r="G806" s="12" t="str">
        <f>IFERROR(INDEX(Таблица1[#All],MATCH('загрузка табеля'!J806,тарифы!B:B,0),4),"")</f>
        <v>кондитер 4 разряда ((В-9)кондитерский цех)</v>
      </c>
      <c r="H806" s="12" t="s">
        <v>17197</v>
      </c>
      <c r="I806" s="12" t="s">
        <v>15821</v>
      </c>
      <c r="J806" s="12" t="s">
        <v>11379</v>
      </c>
      <c r="K806" s="12" t="s">
        <v>11378</v>
      </c>
      <c r="L806" s="12">
        <v>11</v>
      </c>
      <c r="M806" s="12">
        <v>11</v>
      </c>
    </row>
    <row r="807" spans="1:15" x14ac:dyDescent="0.2">
      <c r="A807" s="12" t="str">
        <f>INDEX('рабочие дни  %ФОТ'!$F$3:$F$67,MATCH('загрузка табеля'!$H807,'рабочие дни  %ФОТ'!$H$3:$H$67,0),1)</f>
        <v>ХХХ YYY-9</v>
      </c>
      <c r="B807" s="21">
        <f t="shared" si="36"/>
        <v>1338.48</v>
      </c>
      <c r="C807" s="22">
        <f t="shared" si="37"/>
        <v>3</v>
      </c>
      <c r="D807" s="23">
        <f t="shared" si="38"/>
        <v>33</v>
      </c>
      <c r="E807" s="21">
        <f>SUMIFS(тарифы!G:G,тарифы!B:B,J807)</f>
        <v>40.56</v>
      </c>
      <c r="F807" s="21"/>
      <c r="G807" s="12" t="str">
        <f>IFERROR(INDEX(Таблица1[#All],MATCH('загрузка табеля'!J807,тарифы!B:B,0),4),"")</f>
        <v>кондитер мастер ((В-9)кондитерский цех)</v>
      </c>
      <c r="H807" s="12" t="s">
        <v>17197</v>
      </c>
      <c r="I807" s="12" t="s">
        <v>15821</v>
      </c>
      <c r="J807" s="12" t="s">
        <v>13799</v>
      </c>
      <c r="K807" s="12" t="s">
        <v>13798</v>
      </c>
      <c r="L807" s="12">
        <v>11</v>
      </c>
      <c r="M807" s="12">
        <v>11</v>
      </c>
      <c r="N807" s="12">
        <v>11</v>
      </c>
      <c r="O807" s="12">
        <v>0</v>
      </c>
    </row>
    <row r="808" spans="1:15" x14ac:dyDescent="0.2">
      <c r="A808" s="12" t="str">
        <f>INDEX('рабочие дни  %ФОТ'!$F$3:$F$67,MATCH('загрузка табеля'!$H808,'рабочие дни  %ФОТ'!$H$3:$H$67,0),1)</f>
        <v>ХХХ YYY-9</v>
      </c>
      <c r="B808" s="21">
        <f t="shared" si="36"/>
        <v>0</v>
      </c>
      <c r="C808" s="22">
        <f t="shared" si="37"/>
        <v>4</v>
      </c>
      <c r="D808" s="23">
        <f t="shared" si="38"/>
        <v>44</v>
      </c>
      <c r="E808" s="21">
        <f>SUMIFS(тарифы!G:G,тарифы!B:B,J808)</f>
        <v>0</v>
      </c>
      <c r="F808" s="21"/>
      <c r="G808" s="12" t="str">
        <f>IFERROR(INDEX(Таблица1[#All],MATCH('загрузка табеля'!J808,тарифы!B:B,0),4),"")</f>
        <v/>
      </c>
      <c r="H808" s="12" t="s">
        <v>17197</v>
      </c>
      <c r="I808" s="12" t="s">
        <v>15821</v>
      </c>
      <c r="J808" s="12" t="s">
        <v>15822</v>
      </c>
      <c r="K808" s="12" t="s">
        <v>15823</v>
      </c>
      <c r="L808" s="12">
        <v>11</v>
      </c>
      <c r="M808" s="12">
        <v>11</v>
      </c>
      <c r="N808" s="12">
        <v>11</v>
      </c>
      <c r="O808" s="12">
        <v>11</v>
      </c>
    </row>
    <row r="809" spans="1:15" x14ac:dyDescent="0.2">
      <c r="A809" s="12" t="str">
        <f>INDEX('рабочие дни  %ФОТ'!$F$3:$F$67,MATCH('загрузка табеля'!$H809,'рабочие дни  %ФОТ'!$H$3:$H$67,0),1)</f>
        <v>ХХХ YYY-9</v>
      </c>
      <c r="B809" s="21">
        <f t="shared" si="36"/>
        <v>0</v>
      </c>
      <c r="C809" s="22">
        <f t="shared" si="37"/>
        <v>2</v>
      </c>
      <c r="D809" s="23">
        <f t="shared" si="38"/>
        <v>21.5</v>
      </c>
      <c r="E809" s="21">
        <f>SUMIFS(тарифы!G:G,тарифы!B:B,J809)</f>
        <v>0</v>
      </c>
      <c r="F809" s="21"/>
      <c r="G809" s="12" t="str">
        <f>IFERROR(INDEX(Таблица1[#All],MATCH('загрузка табеля'!J809,тарифы!B:B,0),4),"")</f>
        <v/>
      </c>
      <c r="H809" s="12" t="s">
        <v>17197</v>
      </c>
      <c r="I809" s="12" t="s">
        <v>15821</v>
      </c>
      <c r="J809" s="12" t="s">
        <v>15824</v>
      </c>
      <c r="K809" s="12" t="s">
        <v>15825</v>
      </c>
      <c r="L809" s="12">
        <v>10.5</v>
      </c>
      <c r="M809" s="12">
        <v>11</v>
      </c>
      <c r="N809" s="12">
        <v>0</v>
      </c>
    </row>
    <row r="810" spans="1:15" x14ac:dyDescent="0.2">
      <c r="A810" s="12" t="str">
        <f>INDEX('рабочие дни  %ФОТ'!$F$3:$F$67,MATCH('загрузка табеля'!$H810,'рабочие дни  %ФОТ'!$H$3:$H$67,0),1)</f>
        <v>ХХХ YYY-9</v>
      </c>
      <c r="B810" s="21">
        <f t="shared" si="36"/>
        <v>907.5</v>
      </c>
      <c r="C810" s="22">
        <f t="shared" si="37"/>
        <v>3</v>
      </c>
      <c r="D810" s="23">
        <f t="shared" si="38"/>
        <v>33</v>
      </c>
      <c r="E810" s="21">
        <f>SUMIFS(тарифы!G:G,тарифы!B:B,J810)</f>
        <v>27.5</v>
      </c>
      <c r="F810" s="21"/>
      <c r="G810" s="12" t="str">
        <f>IFERROR(INDEX(Таблица1[#All],MATCH('загрузка табеля'!J810,тарифы!B:B,0),4),"")</f>
        <v>продавец продовольственных товаров 2 категории ((В-9)кулинарный цех)</v>
      </c>
      <c r="H810" s="12" t="s">
        <v>17197</v>
      </c>
      <c r="I810" s="12" t="s">
        <v>15826</v>
      </c>
      <c r="J810" s="12" t="s">
        <v>10958</v>
      </c>
      <c r="K810" s="12" t="s">
        <v>10959</v>
      </c>
      <c r="L810" s="12">
        <v>11</v>
      </c>
      <c r="M810" s="12">
        <v>11</v>
      </c>
      <c r="N810" s="12">
        <v>11</v>
      </c>
      <c r="O810" s="12">
        <v>0</v>
      </c>
    </row>
    <row r="811" spans="1:15" x14ac:dyDescent="0.2">
      <c r="A811" s="12" t="str">
        <f>INDEX('рабочие дни  %ФОТ'!$F$3:$F$67,MATCH('загрузка табеля'!$H811,'рабочие дни  %ФОТ'!$H$3:$H$67,0),1)</f>
        <v>ХХХ YYY-9</v>
      </c>
      <c r="B811" s="21">
        <f t="shared" si="36"/>
        <v>915</v>
      </c>
      <c r="C811" s="22">
        <f t="shared" si="37"/>
        <v>3</v>
      </c>
      <c r="D811" s="23">
        <f t="shared" si="38"/>
        <v>30.5</v>
      </c>
      <c r="E811" s="21">
        <f>SUMIFS(тарифы!G:G,тарифы!B:B,J811)</f>
        <v>30</v>
      </c>
      <c r="F811" s="21"/>
      <c r="G811" s="12" t="str">
        <f>IFERROR(INDEX(Таблица1[#All],MATCH('загрузка табеля'!J811,тарифы!B:B,0),4),"")</f>
        <v>продавец продовольственных товаров 1 категории ((В-9)кулинарный цех)</v>
      </c>
      <c r="H811" s="12" t="s">
        <v>17197</v>
      </c>
      <c r="I811" s="12" t="s">
        <v>15826</v>
      </c>
      <c r="J811" s="12" t="s">
        <v>10960</v>
      </c>
      <c r="K811" s="12" t="s">
        <v>10961</v>
      </c>
      <c r="L811" s="12">
        <v>10</v>
      </c>
      <c r="M811" s="12">
        <v>10</v>
      </c>
      <c r="N811" s="12">
        <v>10.5</v>
      </c>
      <c r="O811" s="12">
        <v>0</v>
      </c>
    </row>
    <row r="812" spans="1:15" x14ac:dyDescent="0.2">
      <c r="A812" s="12" t="str">
        <f>INDEX('рабочие дни  %ФОТ'!$F$3:$F$67,MATCH('загрузка табеля'!$H812,'рабочие дни  %ФОТ'!$H$3:$H$67,0),1)</f>
        <v>ХХХ YYY-9</v>
      </c>
      <c r="B812" s="21">
        <f t="shared" si="36"/>
        <v>1035</v>
      </c>
      <c r="C812" s="22">
        <f t="shared" si="37"/>
        <v>3</v>
      </c>
      <c r="D812" s="23">
        <f t="shared" si="38"/>
        <v>34.5</v>
      </c>
      <c r="E812" s="21">
        <f>SUMIFS(тарифы!G:G,тарифы!B:B,J812)</f>
        <v>30</v>
      </c>
      <c r="F812" s="21"/>
      <c r="G812" s="12" t="str">
        <f>IFERROR(INDEX(Таблица1[#All],MATCH('загрузка табеля'!J812,тарифы!B:B,0),4),"")</f>
        <v>повар 4 разряда ((В-9)кулинарный цех)</v>
      </c>
      <c r="H812" s="12" t="s">
        <v>17197</v>
      </c>
      <c r="I812" s="12" t="s">
        <v>15826</v>
      </c>
      <c r="J812" s="12" t="s">
        <v>10946</v>
      </c>
      <c r="K812" s="12" t="s">
        <v>10947</v>
      </c>
      <c r="L812" s="12">
        <v>11.5</v>
      </c>
      <c r="M812" s="12">
        <v>11.5</v>
      </c>
      <c r="N812" s="12">
        <v>11.5</v>
      </c>
      <c r="O812" s="12">
        <v>0</v>
      </c>
    </row>
    <row r="813" spans="1:15" x14ac:dyDescent="0.2">
      <c r="A813" s="12" t="str">
        <f>INDEX('рабочие дни  %ФОТ'!$F$3:$F$67,MATCH('загрузка табеля'!$H813,'рабочие дни  %ФОТ'!$H$3:$H$67,0),1)</f>
        <v>ХХХ YYY-9</v>
      </c>
      <c r="B813" s="21">
        <f t="shared" si="36"/>
        <v>1170</v>
      </c>
      <c r="C813" s="22">
        <f t="shared" si="37"/>
        <v>3</v>
      </c>
      <c r="D813" s="23">
        <f t="shared" si="38"/>
        <v>36</v>
      </c>
      <c r="E813" s="21">
        <f>SUMIFS(тарифы!G:G,тарифы!B:B,J813)</f>
        <v>32.5</v>
      </c>
      <c r="F813" s="21"/>
      <c r="G813" s="12" t="str">
        <f>IFERROR(INDEX(Таблица1[#All],MATCH('загрузка табеля'!J813,тарифы!B:B,0),4),"")</f>
        <v>повар 5 разряда ((В-9)кулинарный цех)</v>
      </c>
      <c r="H813" s="12" t="s">
        <v>17197</v>
      </c>
      <c r="I813" s="12" t="s">
        <v>15826</v>
      </c>
      <c r="J813" s="12" t="s">
        <v>10949</v>
      </c>
      <c r="K813" s="12" t="s">
        <v>10950</v>
      </c>
      <c r="L813" s="12">
        <v>12</v>
      </c>
      <c r="M813" s="12">
        <v>12</v>
      </c>
      <c r="N813" s="12">
        <v>12</v>
      </c>
      <c r="O813" s="12">
        <v>0</v>
      </c>
    </row>
    <row r="814" spans="1:15" x14ac:dyDescent="0.2">
      <c r="A814" s="12" t="str">
        <f>INDEX('рабочие дни  %ФОТ'!$F$3:$F$67,MATCH('загрузка табеля'!$H814,'рабочие дни  %ФОТ'!$H$3:$H$67,0),1)</f>
        <v>ХХХ YYY-9</v>
      </c>
      <c r="B814" s="21">
        <f t="shared" si="36"/>
        <v>1379.04</v>
      </c>
      <c r="C814" s="22">
        <f t="shared" si="37"/>
        <v>3</v>
      </c>
      <c r="D814" s="23">
        <f t="shared" si="38"/>
        <v>34</v>
      </c>
      <c r="E814" s="21">
        <f>SUMIFS(тарифы!G:G,тарифы!B:B,J814)</f>
        <v>40.56</v>
      </c>
      <c r="F814" s="21"/>
      <c r="G814" s="12" t="str">
        <f>IFERROR(INDEX(Таблица1[#All],MATCH('загрузка табеля'!J814,тарифы!B:B,0),4),"")</f>
        <v>бригадир производственной бригады* ((В-9)кулинарный цех)</v>
      </c>
      <c r="H814" s="12" t="s">
        <v>17197</v>
      </c>
      <c r="I814" s="12" t="s">
        <v>15826</v>
      </c>
      <c r="J814" s="12" t="s">
        <v>10951</v>
      </c>
      <c r="K814" s="12" t="s">
        <v>10952</v>
      </c>
      <c r="L814" s="12">
        <v>11</v>
      </c>
      <c r="M814" s="12">
        <v>11.5</v>
      </c>
      <c r="N814" s="12">
        <v>11.5</v>
      </c>
    </row>
    <row r="815" spans="1:15" x14ac:dyDescent="0.2">
      <c r="A815" s="12" t="str">
        <f>INDEX('рабочие дни  %ФОТ'!$F$3:$F$67,MATCH('загрузка табеля'!$H815,'рабочие дни  %ФОТ'!$H$3:$H$67,0),1)</f>
        <v>ХХХ YYY-9</v>
      </c>
      <c r="B815" s="21">
        <f t="shared" si="36"/>
        <v>1428.5714285714287</v>
      </c>
      <c r="C815" s="22">
        <f t="shared" si="37"/>
        <v>4</v>
      </c>
      <c r="D815" s="23">
        <f t="shared" si="38"/>
        <v>36.5</v>
      </c>
      <c r="E815" s="21">
        <f>SUMIFS(тарифы!G:G,тарифы!B:B,J815)</f>
        <v>7500</v>
      </c>
      <c r="F815" s="21"/>
      <c r="G815" s="12" t="str">
        <f>IFERROR(INDEX(Таблица1[#All],MATCH('загрузка табеля'!J815,тарифы!B:B,0),4),"")</f>
        <v>заместитель управляющего магазином по производству 5 категории ((В-9)кулинарный цех)</v>
      </c>
      <c r="H815" s="12" t="s">
        <v>17197</v>
      </c>
      <c r="I815" s="12" t="s">
        <v>15826</v>
      </c>
      <c r="J815" s="12" t="s">
        <v>10969</v>
      </c>
      <c r="K815" s="12" t="s">
        <v>10970</v>
      </c>
      <c r="L815" s="12">
        <v>9</v>
      </c>
      <c r="M815" s="12">
        <v>9</v>
      </c>
      <c r="N815" s="12">
        <v>9</v>
      </c>
      <c r="O815" s="12">
        <v>9.5</v>
      </c>
    </row>
    <row r="816" spans="1:15" x14ac:dyDescent="0.2">
      <c r="A816" s="12" t="str">
        <f>INDEX('рабочие дни  %ФОТ'!$F$3:$F$67,MATCH('загрузка табеля'!$H816,'рабочие дни  %ФОТ'!$H$3:$H$67,0),1)</f>
        <v>ХХХ YYY-9</v>
      </c>
      <c r="B816" s="21">
        <f t="shared" si="36"/>
        <v>1419.6000000000001</v>
      </c>
      <c r="C816" s="22">
        <f t="shared" si="37"/>
        <v>3</v>
      </c>
      <c r="D816" s="23">
        <f t="shared" si="38"/>
        <v>35</v>
      </c>
      <c r="E816" s="21">
        <f>SUMIFS(тарифы!G:G,тарифы!B:B,J816)</f>
        <v>40.56</v>
      </c>
      <c r="F816" s="21"/>
      <c r="G816" s="12" t="str">
        <f>IFERROR(INDEX(Таблица1[#All],MATCH('загрузка табеля'!J816,тарифы!B:B,0),4),"")</f>
        <v>бригадир производственной бригады* ((В-9)кулинарный цех)</v>
      </c>
      <c r="H816" s="12" t="s">
        <v>17197</v>
      </c>
      <c r="I816" s="12" t="s">
        <v>15826</v>
      </c>
      <c r="J816" s="12" t="s">
        <v>10937</v>
      </c>
      <c r="K816" s="12" t="s">
        <v>10938</v>
      </c>
      <c r="L816" s="12">
        <v>11.5</v>
      </c>
      <c r="M816" s="12">
        <v>11.5</v>
      </c>
      <c r="N816" s="12">
        <v>12</v>
      </c>
      <c r="O816" s="12">
        <v>0</v>
      </c>
    </row>
    <row r="817" spans="1:16" x14ac:dyDescent="0.2">
      <c r="A817" s="12" t="str">
        <f>INDEX('рабочие дни  %ФОТ'!$F$3:$F$67,MATCH('загрузка табеля'!$H817,'рабочие дни  %ФОТ'!$H$3:$H$67,0),1)</f>
        <v>ХХХ YYY-9</v>
      </c>
      <c r="B817" s="21">
        <f t="shared" si="36"/>
        <v>1136.52</v>
      </c>
      <c r="C817" s="22">
        <f t="shared" si="37"/>
        <v>3</v>
      </c>
      <c r="D817" s="23">
        <f t="shared" si="38"/>
        <v>33</v>
      </c>
      <c r="E817" s="21">
        <f>SUMIFS(тарифы!G:G,тарифы!B:B,J817)</f>
        <v>34.44</v>
      </c>
      <c r="F817" s="21"/>
      <c r="G817" s="12" t="str">
        <f>IFERROR(INDEX(Таблица1[#All],MATCH('загрузка табеля'!J817,тарифы!B:B,0),4),"")</f>
        <v>повар пиццеол ((В-9)кулинарный цех)</v>
      </c>
      <c r="H817" s="12" t="s">
        <v>17197</v>
      </c>
      <c r="I817" s="12" t="s">
        <v>15826</v>
      </c>
      <c r="J817" s="12" t="s">
        <v>10966</v>
      </c>
      <c r="K817" s="12" t="s">
        <v>10967</v>
      </c>
      <c r="L817" s="12">
        <v>11</v>
      </c>
      <c r="M817" s="12">
        <v>11</v>
      </c>
      <c r="N817" s="12">
        <v>11</v>
      </c>
    </row>
    <row r="818" spans="1:16" x14ac:dyDescent="0.2">
      <c r="A818" s="12" t="str">
        <f>INDEX('рабочие дни  %ФОТ'!$F$3:$F$67,MATCH('загрузка табеля'!$H818,'рабочие дни  %ФОТ'!$H$3:$H$67,0),1)</f>
        <v>ХХХ YYY-9</v>
      </c>
      <c r="B818" s="21">
        <f t="shared" si="36"/>
        <v>1035</v>
      </c>
      <c r="C818" s="22">
        <f t="shared" si="37"/>
        <v>3</v>
      </c>
      <c r="D818" s="23">
        <f t="shared" si="38"/>
        <v>34.5</v>
      </c>
      <c r="E818" s="21">
        <f>SUMIFS(тарифы!G:G,тарифы!B:B,J818)</f>
        <v>30</v>
      </c>
      <c r="F818" s="21"/>
      <c r="G818" s="12" t="str">
        <f>IFERROR(INDEX(Таблица1[#All],MATCH('загрузка табеля'!J818,тарифы!B:B,0),4),"")</f>
        <v>повар 4 разряда ((В-9)кулинарный цех)</v>
      </c>
      <c r="H818" s="12" t="s">
        <v>17197</v>
      </c>
      <c r="I818" s="12" t="s">
        <v>15826</v>
      </c>
      <c r="J818" s="12" t="s">
        <v>10975</v>
      </c>
      <c r="K818" s="12" t="s">
        <v>10976</v>
      </c>
      <c r="L818" s="12">
        <v>11.5</v>
      </c>
      <c r="M818" s="12">
        <v>11.5</v>
      </c>
      <c r="N818" s="12">
        <v>11.5</v>
      </c>
    </row>
    <row r="819" spans="1:16" x14ac:dyDescent="0.2">
      <c r="A819" s="12" t="str">
        <f>INDEX('рабочие дни  %ФОТ'!$F$3:$F$67,MATCH('загрузка табеля'!$H819,'рабочие дни  %ФОТ'!$H$3:$H$67,0),1)</f>
        <v>ХХХ YYY-9</v>
      </c>
      <c r="B819" s="21">
        <f t="shared" si="36"/>
        <v>975</v>
      </c>
      <c r="C819" s="22">
        <f t="shared" si="37"/>
        <v>3</v>
      </c>
      <c r="D819" s="23">
        <f t="shared" si="38"/>
        <v>30</v>
      </c>
      <c r="E819" s="21">
        <f>SUMIFS(тарифы!G:G,тарифы!B:B,J819)</f>
        <v>32.5</v>
      </c>
      <c r="F819" s="21"/>
      <c r="G819" s="12" t="str">
        <f>IFERROR(INDEX(Таблица1[#All],MATCH('загрузка табеля'!J819,тарифы!B:B,0),4),"")</f>
        <v>повар 5 разряда ((В-9)кулинарный цех)</v>
      </c>
      <c r="H819" s="12" t="s">
        <v>17197</v>
      </c>
      <c r="I819" s="12" t="s">
        <v>15826</v>
      </c>
      <c r="J819" s="12" t="s">
        <v>10944</v>
      </c>
      <c r="K819" s="12" t="s">
        <v>10945</v>
      </c>
      <c r="L819" s="12">
        <v>10</v>
      </c>
      <c r="M819" s="12">
        <v>10</v>
      </c>
      <c r="N819" s="12">
        <v>10</v>
      </c>
    </row>
    <row r="820" spans="1:16" x14ac:dyDescent="0.2">
      <c r="A820" s="12" t="str">
        <f>INDEX('рабочие дни  %ФОТ'!$F$3:$F$67,MATCH('загрузка табеля'!$H820,'рабочие дни  %ФОТ'!$H$3:$H$67,0),1)</f>
        <v>ХХХ YYY-9</v>
      </c>
      <c r="B820" s="21">
        <f t="shared" si="36"/>
        <v>950</v>
      </c>
      <c r="C820" s="22">
        <f t="shared" si="37"/>
        <v>4</v>
      </c>
      <c r="D820" s="23">
        <f t="shared" si="38"/>
        <v>38</v>
      </c>
      <c r="E820" s="21">
        <f>SUMIFS(тарифы!G:G,тарифы!B:B,J820)</f>
        <v>25</v>
      </c>
      <c r="F820" s="21"/>
      <c r="G820" s="12" t="str">
        <f>IFERROR(INDEX(Таблица1[#All],MATCH('загрузка табеля'!J820,тарифы!B:B,0),4),"")</f>
        <v>продавец продовольственных товаров 3 категории ((В-9)кулинарный цех)</v>
      </c>
      <c r="H820" s="12" t="s">
        <v>17197</v>
      </c>
      <c r="I820" s="12" t="s">
        <v>15826</v>
      </c>
      <c r="J820" s="12" t="s">
        <v>10963</v>
      </c>
      <c r="K820" s="12" t="s">
        <v>10964</v>
      </c>
      <c r="L820" s="12">
        <v>10</v>
      </c>
      <c r="M820" s="12">
        <v>9.5</v>
      </c>
      <c r="N820" s="12">
        <v>8.5</v>
      </c>
      <c r="O820" s="12">
        <v>10</v>
      </c>
    </row>
    <row r="821" spans="1:16" x14ac:dyDescent="0.2">
      <c r="A821" s="12" t="str">
        <f>INDEX('рабочие дни  %ФОТ'!$F$3:$F$67,MATCH('загрузка табеля'!$H821,'рабочие дни  %ФОТ'!$H$3:$H$67,0),1)</f>
        <v>ХХХ YYY-9</v>
      </c>
      <c r="B821" s="21">
        <f t="shared" si="36"/>
        <v>1105</v>
      </c>
      <c r="C821" s="22">
        <f t="shared" si="37"/>
        <v>3</v>
      </c>
      <c r="D821" s="23">
        <f t="shared" si="38"/>
        <v>34</v>
      </c>
      <c r="E821" s="21">
        <f>SUMIFS(тарифы!G:G,тарифы!B:B,J821)</f>
        <v>32.5</v>
      </c>
      <c r="F821" s="21"/>
      <c r="G821" s="12" t="str">
        <f>IFERROR(INDEX(Таблица1[#All],MATCH('загрузка табеля'!J821,тарифы!B:B,0),4),"")</f>
        <v>повар 5 разряда ((В-9)кулинарный цех)</v>
      </c>
      <c r="H821" s="12" t="s">
        <v>17197</v>
      </c>
      <c r="I821" s="12" t="s">
        <v>15826</v>
      </c>
      <c r="J821" s="12" t="s">
        <v>10953</v>
      </c>
      <c r="K821" s="12" t="s">
        <v>10954</v>
      </c>
      <c r="L821" s="12">
        <v>11.5</v>
      </c>
      <c r="M821" s="12">
        <v>11</v>
      </c>
      <c r="N821" s="12">
        <v>11.5</v>
      </c>
    </row>
    <row r="822" spans="1:16" x14ac:dyDescent="0.2">
      <c r="A822" s="12" t="str">
        <f>INDEX('рабочие дни  %ФОТ'!$F$3:$F$67,MATCH('загрузка табеля'!$H822,'рабочие дни  %ФОТ'!$H$3:$H$67,0),1)</f>
        <v>ХХХ YYY-9</v>
      </c>
      <c r="B822" s="21">
        <f t="shared" si="36"/>
        <v>825</v>
      </c>
      <c r="C822" s="22">
        <f t="shared" si="37"/>
        <v>3</v>
      </c>
      <c r="D822" s="23">
        <f t="shared" si="38"/>
        <v>30</v>
      </c>
      <c r="E822" s="21">
        <f>SUMIFS(тарифы!G:G,тарифы!B:B,J822)</f>
        <v>27.5</v>
      </c>
      <c r="F822" s="21"/>
      <c r="G822" s="12" t="str">
        <f>IFERROR(INDEX(Таблица1[#All],MATCH('загрузка табеля'!J822,тарифы!B:B,0),4),"")</f>
        <v>продавец продовольственных товаров 2 категории ((В-9)кулинарный цех)</v>
      </c>
      <c r="H822" s="12" t="s">
        <v>17197</v>
      </c>
      <c r="I822" s="12" t="s">
        <v>15826</v>
      </c>
      <c r="J822" s="12" t="s">
        <v>10971</v>
      </c>
      <c r="K822" s="12" t="s">
        <v>10972</v>
      </c>
      <c r="L822" s="12">
        <v>10</v>
      </c>
      <c r="M822" s="12">
        <v>10</v>
      </c>
      <c r="N822" s="12">
        <v>10</v>
      </c>
    </row>
    <row r="823" spans="1:16" x14ac:dyDescent="0.2">
      <c r="A823" s="12" t="str">
        <f>INDEX('рабочие дни  %ФОТ'!$F$3:$F$67,MATCH('загрузка табеля'!$H823,'рабочие дни  %ФОТ'!$H$3:$H$67,0),1)</f>
        <v>ХХХ YYY-9</v>
      </c>
      <c r="B823" s="21">
        <f t="shared" si="36"/>
        <v>945</v>
      </c>
      <c r="C823" s="22">
        <f t="shared" si="37"/>
        <v>3</v>
      </c>
      <c r="D823" s="23">
        <f t="shared" si="38"/>
        <v>31.5</v>
      </c>
      <c r="E823" s="21">
        <f>SUMIFS(тарифы!G:G,тарифы!B:B,J823)</f>
        <v>30</v>
      </c>
      <c r="F823" s="21"/>
      <c r="G823" s="12" t="str">
        <f>IFERROR(INDEX(Таблица1[#All],MATCH('загрузка табеля'!J823,тарифы!B:B,0),4),"")</f>
        <v>повар 4 разряда ((В-9)кулинарный цех)</v>
      </c>
      <c r="H823" s="12" t="s">
        <v>17197</v>
      </c>
      <c r="I823" s="12" t="s">
        <v>15826</v>
      </c>
      <c r="J823" s="12" t="s">
        <v>11361</v>
      </c>
      <c r="K823" s="12" t="s">
        <v>11360</v>
      </c>
      <c r="L823" s="12">
        <v>10.5</v>
      </c>
      <c r="M823" s="12">
        <v>10.5</v>
      </c>
      <c r="N823" s="12">
        <v>10.5</v>
      </c>
      <c r="O823" s="12">
        <v>0</v>
      </c>
    </row>
    <row r="824" spans="1:16" x14ac:dyDescent="0.2">
      <c r="A824" s="12" t="str">
        <f>INDEX('рабочие дни  %ФОТ'!$F$3:$F$67,MATCH('загрузка табеля'!$H824,'рабочие дни  %ФОТ'!$H$3:$H$67,0),1)</f>
        <v>ХХХ YYY-9</v>
      </c>
      <c r="B824" s="21">
        <f t="shared" si="36"/>
        <v>675</v>
      </c>
      <c r="C824" s="22">
        <f t="shared" si="37"/>
        <v>2</v>
      </c>
      <c r="D824" s="23">
        <f t="shared" si="38"/>
        <v>22.5</v>
      </c>
      <c r="E824" s="21">
        <f>SUMIFS(тарифы!G:G,тарифы!B:B,J824)</f>
        <v>30</v>
      </c>
      <c r="F824" s="21"/>
      <c r="G824" s="12" t="str">
        <f>IFERROR(INDEX(Таблица1[#All],MATCH('загрузка табеля'!J824,тарифы!B:B,0),4),"")</f>
        <v>повар 4 разряда ((В-9)кулинарный цех)</v>
      </c>
      <c r="H824" s="12" t="s">
        <v>17197</v>
      </c>
      <c r="I824" s="12" t="s">
        <v>15826</v>
      </c>
      <c r="J824" s="12" t="s">
        <v>11359</v>
      </c>
      <c r="K824" s="12" t="s">
        <v>11358</v>
      </c>
      <c r="L824" s="12">
        <v>11</v>
      </c>
      <c r="M824" s="12">
        <v>11.5</v>
      </c>
      <c r="N824" s="12">
        <v>0</v>
      </c>
    </row>
    <row r="825" spans="1:16" x14ac:dyDescent="0.2">
      <c r="A825" s="12" t="str">
        <f>INDEX('рабочие дни  %ФОТ'!$F$3:$F$67,MATCH('загрузка табеля'!$H825,'рабочие дни  %ФОТ'!$H$3:$H$67,0),1)</f>
        <v>ХХХ YYY-9</v>
      </c>
      <c r="B825" s="21">
        <f t="shared" si="36"/>
        <v>1000</v>
      </c>
      <c r="C825" s="22">
        <f t="shared" si="37"/>
        <v>4</v>
      </c>
      <c r="D825" s="23">
        <f t="shared" si="38"/>
        <v>40</v>
      </c>
      <c r="E825" s="21">
        <f>SUMIFS(тарифы!G:G,тарифы!B:B,J825)</f>
        <v>25</v>
      </c>
      <c r="F825" s="21"/>
      <c r="G825" s="12" t="str">
        <f>IFERROR(INDEX(Таблица1[#All],MATCH('загрузка табеля'!J825,тарифы!B:B,0),4),"")</f>
        <v>продавец продовольственных товаров 3 категории ((В-9)кулинарный цех)</v>
      </c>
      <c r="H825" s="12" t="s">
        <v>17197</v>
      </c>
      <c r="I825" s="12" t="s">
        <v>15826</v>
      </c>
      <c r="J825" s="12" t="s">
        <v>11353</v>
      </c>
      <c r="K825" s="12" t="s">
        <v>11352</v>
      </c>
      <c r="L825" s="12">
        <v>10</v>
      </c>
      <c r="M825" s="12">
        <v>10</v>
      </c>
      <c r="N825" s="12">
        <v>10</v>
      </c>
      <c r="O825" s="12">
        <v>10</v>
      </c>
    </row>
    <row r="826" spans="1:16" x14ac:dyDescent="0.2">
      <c r="A826" s="12" t="str">
        <f>INDEX('рабочие дни  %ФОТ'!$F$3:$F$67,MATCH('загрузка табеля'!$H826,'рабочие дни  %ФОТ'!$H$3:$H$67,0),1)</f>
        <v>ХХХ YYY-9</v>
      </c>
      <c r="B826" s="21">
        <f t="shared" si="36"/>
        <v>1188.1799999999998</v>
      </c>
      <c r="C826" s="22">
        <f t="shared" si="37"/>
        <v>3</v>
      </c>
      <c r="D826" s="23">
        <f t="shared" si="38"/>
        <v>34.5</v>
      </c>
      <c r="E826" s="21">
        <f>SUMIFS(тарифы!G:G,тарифы!B:B,J826)</f>
        <v>34.44</v>
      </c>
      <c r="F826" s="21"/>
      <c r="G826" s="12" t="str">
        <f>IFERROR(INDEX(Таблица1[#All],MATCH('загрузка табеля'!J826,тарифы!B:B,0),4),"")</f>
        <v>повар пиццеол ((В-9)кулинарный цех)</v>
      </c>
      <c r="H826" s="12" t="s">
        <v>17197</v>
      </c>
      <c r="I826" s="12" t="s">
        <v>15826</v>
      </c>
      <c r="J826" s="12" t="s">
        <v>11357</v>
      </c>
      <c r="K826" s="12" t="s">
        <v>11356</v>
      </c>
      <c r="L826" s="12">
        <v>11.5</v>
      </c>
      <c r="M826" s="12">
        <v>11.5</v>
      </c>
      <c r="N826" s="12">
        <v>11.5</v>
      </c>
      <c r="O826" s="12">
        <v>0</v>
      </c>
    </row>
    <row r="827" spans="1:16" x14ac:dyDescent="0.2">
      <c r="A827" s="12" t="str">
        <f>INDEX('рабочие дни  %ФОТ'!$F$3:$F$67,MATCH('загрузка табеля'!$H827,'рабочие дни  %ФОТ'!$H$3:$H$67,0),1)</f>
        <v>ХХХ YYY-9</v>
      </c>
      <c r="B827" s="21">
        <f t="shared" si="36"/>
        <v>0</v>
      </c>
      <c r="C827" s="22">
        <f t="shared" si="37"/>
        <v>3</v>
      </c>
      <c r="D827" s="23">
        <f t="shared" si="38"/>
        <v>34.5</v>
      </c>
      <c r="E827" s="21">
        <f>SUMIFS(тарифы!G:G,тарифы!B:B,J827)</f>
        <v>0</v>
      </c>
      <c r="F827" s="21"/>
      <c r="G827" s="12" t="str">
        <f>IFERROR(INDEX(Таблица1[#All],MATCH('загрузка табеля'!J827,тарифы!B:B,0),4),"")</f>
        <v/>
      </c>
      <c r="H827" s="12" t="s">
        <v>17197</v>
      </c>
      <c r="I827" s="12" t="s">
        <v>15826</v>
      </c>
      <c r="J827" s="12" t="s">
        <v>15827</v>
      </c>
      <c r="K827" s="12" t="s">
        <v>15828</v>
      </c>
      <c r="L827" s="12">
        <v>11.5</v>
      </c>
      <c r="M827" s="12">
        <v>11.5</v>
      </c>
      <c r="N827" s="12">
        <v>11.5</v>
      </c>
      <c r="O827" s="12">
        <v>0</v>
      </c>
    </row>
    <row r="828" spans="1:16" x14ac:dyDescent="0.2">
      <c r="A828" s="12" t="str">
        <f>INDEX('рабочие дни  %ФОТ'!$F$3:$F$67,MATCH('загрузка табеля'!$H828,'рабочие дни  %ФОТ'!$H$3:$H$67,0),1)</f>
        <v>ХХХ YYY-9</v>
      </c>
      <c r="B828" s="21">
        <f t="shared" si="36"/>
        <v>0</v>
      </c>
      <c r="C828" s="22">
        <f t="shared" si="37"/>
        <v>3</v>
      </c>
      <c r="D828" s="23">
        <f t="shared" si="38"/>
        <v>28</v>
      </c>
      <c r="E828" s="21">
        <f>SUMIFS(тарифы!G:G,тарифы!B:B,J828)</f>
        <v>0</v>
      </c>
      <c r="F828" s="21"/>
      <c r="G828" s="12" t="str">
        <f>IFERROR(INDEX(Таблица1[#All],MATCH('загрузка табеля'!J828,тарифы!B:B,0),4),"")</f>
        <v/>
      </c>
      <c r="H828" s="12" t="s">
        <v>17197</v>
      </c>
      <c r="I828" s="12" t="s">
        <v>15826</v>
      </c>
      <c r="J828" s="12" t="s">
        <v>15829</v>
      </c>
      <c r="K828" s="12" t="s">
        <v>15830</v>
      </c>
      <c r="L828" s="12">
        <v>9.5</v>
      </c>
      <c r="M828" s="12">
        <v>9</v>
      </c>
      <c r="N828" s="12">
        <v>9.5</v>
      </c>
    </row>
    <row r="829" spans="1:16" x14ac:dyDescent="0.2">
      <c r="A829" s="12" t="str">
        <f>INDEX('рабочие дни  %ФОТ'!$F$3:$F$67,MATCH('загрузка табеля'!$H829,'рабочие дни  %ФОТ'!$H$3:$H$67,0),1)</f>
        <v>ХХХ YYY-9</v>
      </c>
      <c r="B829" s="21">
        <f t="shared" si="36"/>
        <v>0</v>
      </c>
      <c r="C829" s="22">
        <f t="shared" si="37"/>
        <v>1</v>
      </c>
      <c r="D829" s="23">
        <f t="shared" si="38"/>
        <v>11.5</v>
      </c>
      <c r="E829" s="21">
        <f>SUMIFS(тарифы!G:G,тарифы!B:B,J829)</f>
        <v>0</v>
      </c>
      <c r="F829" s="21"/>
      <c r="G829" s="12" t="str">
        <f>IFERROR(INDEX(Таблица1[#All],MATCH('загрузка табеля'!J829,тарифы!B:B,0),4),"")</f>
        <v/>
      </c>
      <c r="H829" s="12" t="s">
        <v>17197</v>
      </c>
      <c r="I829" s="12" t="s">
        <v>15826</v>
      </c>
      <c r="J829" s="12" t="s">
        <v>15831</v>
      </c>
      <c r="K829" s="12" t="s">
        <v>15832</v>
      </c>
      <c r="L829" s="12">
        <v>11.5</v>
      </c>
      <c r="M829" s="12">
        <v>0</v>
      </c>
    </row>
    <row r="830" spans="1:16" x14ac:dyDescent="0.2">
      <c r="A830" s="12" t="str">
        <f>INDEX('рабочие дни  %ФОТ'!$F$3:$F$67,MATCH('загрузка табеля'!$H830,'рабочие дни  %ФОТ'!$H$3:$H$67,0),1)</f>
        <v>ХХХ YYY-9</v>
      </c>
      <c r="B830" s="21">
        <f t="shared" si="36"/>
        <v>405.6</v>
      </c>
      <c r="C830" s="22">
        <f t="shared" si="37"/>
        <v>1</v>
      </c>
      <c r="D830" s="23">
        <f t="shared" si="38"/>
        <v>10</v>
      </c>
      <c r="E830" s="21">
        <f>SUMIFS(тарифы!G:G,тарифы!B:B,J830)</f>
        <v>40.56</v>
      </c>
      <c r="F830" s="21"/>
      <c r="G830" s="12" t="str">
        <f>IFERROR(INDEX(Таблица1[#All],MATCH('загрузка табеля'!J830,тарифы!B:B,0),4),"")</f>
        <v>бригадир производственной бригады* ((В-9)кулинарный цех)</v>
      </c>
      <c r="H830" s="12" t="s">
        <v>17197</v>
      </c>
      <c r="I830" s="12" t="s">
        <v>15833</v>
      </c>
      <c r="J830" s="12" t="s">
        <v>10951</v>
      </c>
      <c r="K830" s="12" t="s">
        <v>10952</v>
      </c>
      <c r="L830" s="12">
        <v>10</v>
      </c>
      <c r="M830" s="12">
        <v>0</v>
      </c>
    </row>
    <row r="831" spans="1:16" x14ac:dyDescent="0.2">
      <c r="A831" s="12" t="str">
        <f>INDEX('рабочие дни  %ФОТ'!$F$3:$F$67,MATCH('загрузка табеля'!$H831,'рабочие дни  %ФОТ'!$H$3:$H$67,0),1)</f>
        <v>ХХХ YYY-9</v>
      </c>
      <c r="B831" s="21">
        <f t="shared" si="36"/>
        <v>325</v>
      </c>
      <c r="C831" s="22">
        <f t="shared" si="37"/>
        <v>1</v>
      </c>
      <c r="D831" s="23">
        <f t="shared" si="38"/>
        <v>10</v>
      </c>
      <c r="E831" s="21">
        <f>SUMIFS(тарифы!G:G,тарифы!B:B,J831)</f>
        <v>32.5</v>
      </c>
      <c r="F831" s="21"/>
      <c r="G831" s="12" t="str">
        <f>IFERROR(INDEX(Таблица1[#All],MATCH('загрузка табеля'!J831,тарифы!B:B,0),4),"")</f>
        <v>повар 5 разряда ((В-9)кулинарный цех)</v>
      </c>
      <c r="H831" s="12" t="s">
        <v>17197</v>
      </c>
      <c r="I831" s="12" t="s">
        <v>15833</v>
      </c>
      <c r="J831" s="12" t="s">
        <v>10944</v>
      </c>
      <c r="K831" s="12" t="s">
        <v>10945</v>
      </c>
      <c r="L831" s="12">
        <v>10</v>
      </c>
      <c r="M831" s="12">
        <v>0</v>
      </c>
    </row>
    <row r="832" spans="1:16" x14ac:dyDescent="0.2">
      <c r="A832" s="12" t="str">
        <f>INDEX('рабочие дни  %ФОТ'!$F$3:$F$67,MATCH('загрузка табеля'!$H832,'рабочие дни  %ФОТ'!$H$3:$H$67,0),1)</f>
        <v>ХХХ YYY-9</v>
      </c>
      <c r="B832" s="21">
        <f t="shared" si="36"/>
        <v>1819</v>
      </c>
      <c r="C832" s="22">
        <f t="shared" si="37"/>
        <v>5</v>
      </c>
      <c r="D832" s="23">
        <f t="shared" si="38"/>
        <v>53.5</v>
      </c>
      <c r="E832" s="21">
        <f>SUMIFS(тарифы!G:G,тарифы!B:B,J832)</f>
        <v>34</v>
      </c>
      <c r="F832" s="21"/>
      <c r="G832" s="12" t="str">
        <f>IFERROR(INDEX(Таблица1[#All],MATCH('загрузка табеля'!J832,тарифы!B:B,0),4),"")</f>
        <v>бригадир продавцов продовольственных товаров 1 категории ((В-9)молочный отдел)</v>
      </c>
      <c r="H832" s="12" t="s">
        <v>17197</v>
      </c>
      <c r="I832" s="12" t="s">
        <v>15833</v>
      </c>
      <c r="J832" s="12" t="s">
        <v>5125</v>
      </c>
      <c r="K832" s="12" t="s">
        <v>5126</v>
      </c>
      <c r="L832" s="12">
        <v>10</v>
      </c>
      <c r="M832" s="12">
        <v>10.5</v>
      </c>
      <c r="N832" s="12">
        <v>11</v>
      </c>
      <c r="O832" s="12">
        <v>11</v>
      </c>
      <c r="P832" s="12">
        <v>11</v>
      </c>
    </row>
    <row r="833" spans="1:16" x14ac:dyDescent="0.2">
      <c r="A833" s="12" t="str">
        <f>INDEX('рабочие дни  %ФОТ'!$F$3:$F$67,MATCH('загрузка табеля'!$H833,'рабочие дни  %ФОТ'!$H$3:$H$67,0),1)</f>
        <v>ХХХ YYY-9</v>
      </c>
      <c r="B833" s="21">
        <f t="shared" si="36"/>
        <v>1257.1428571428571</v>
      </c>
      <c r="C833" s="22">
        <f t="shared" si="37"/>
        <v>4</v>
      </c>
      <c r="D833" s="23">
        <f t="shared" si="38"/>
        <v>43</v>
      </c>
      <c r="E833" s="21">
        <f>SUMIFS(тарифы!G:G,тарифы!B:B,J833)</f>
        <v>6600</v>
      </c>
      <c r="F833" s="21"/>
      <c r="G833" s="12" t="str">
        <f>IFERROR(INDEX(Таблица1[#All],MATCH('загрузка табеля'!J833,тарифы!B:B,0),4),"")</f>
        <v>менеджер по сбыту 2 категории ((В-9)молочный отдел)</v>
      </c>
      <c r="H833" s="12" t="s">
        <v>17197</v>
      </c>
      <c r="I833" s="12" t="s">
        <v>15833</v>
      </c>
      <c r="J833" s="12" t="s">
        <v>10981</v>
      </c>
      <c r="K833" s="12" t="s">
        <v>10982</v>
      </c>
      <c r="L833" s="12">
        <v>11</v>
      </c>
      <c r="M833" s="12">
        <v>10</v>
      </c>
      <c r="N833" s="12">
        <v>11</v>
      </c>
      <c r="O833" s="12">
        <v>11</v>
      </c>
    </row>
    <row r="834" spans="1:16" x14ac:dyDescent="0.2">
      <c r="A834" s="12" t="str">
        <f>INDEX('рабочие дни  %ФОТ'!$F$3:$F$67,MATCH('загрузка табеля'!$H834,'рабочие дни  %ФОТ'!$H$3:$H$67,0),1)</f>
        <v>ХХХ YYY-9</v>
      </c>
      <c r="B834" s="21">
        <f t="shared" si="36"/>
        <v>536.25</v>
      </c>
      <c r="C834" s="22">
        <f t="shared" si="37"/>
        <v>3</v>
      </c>
      <c r="D834" s="23">
        <f t="shared" si="38"/>
        <v>19.5</v>
      </c>
      <c r="E834" s="21">
        <f>SUMIFS(тарифы!G:G,тарифы!B:B,J834)</f>
        <v>27.5</v>
      </c>
      <c r="F834" s="21"/>
      <c r="G834" s="12" t="str">
        <f>IFERROR(INDEX(Таблица1[#All],MATCH('загрузка табеля'!J834,тарифы!B:B,0),4),"")</f>
        <v>продавец продовольственных товаров 2 категории ((В-9)молочный отдел)</v>
      </c>
      <c r="H834" s="12" t="s">
        <v>17197</v>
      </c>
      <c r="I834" s="12" t="s">
        <v>15833</v>
      </c>
      <c r="J834" s="12" t="s">
        <v>10983</v>
      </c>
      <c r="K834" s="12" t="s">
        <v>10984</v>
      </c>
      <c r="L834" s="12">
        <v>5</v>
      </c>
      <c r="M834" s="12">
        <v>10</v>
      </c>
      <c r="N834" s="12">
        <v>4.5</v>
      </c>
      <c r="O834" s="12">
        <v>0</v>
      </c>
    </row>
    <row r="835" spans="1:16" x14ac:dyDescent="0.2">
      <c r="A835" s="12" t="str">
        <f>INDEX('рабочие дни  %ФОТ'!$F$3:$F$67,MATCH('загрузка табеля'!$H835,'рабочие дни  %ФОТ'!$H$3:$H$67,0),1)</f>
        <v>ХХХ YYY-9</v>
      </c>
      <c r="B835" s="21">
        <f t="shared" si="36"/>
        <v>1702.3809523809523</v>
      </c>
      <c r="C835" s="22">
        <f t="shared" si="37"/>
        <v>5</v>
      </c>
      <c r="D835" s="23">
        <f t="shared" si="38"/>
        <v>44.5</v>
      </c>
      <c r="E835" s="21">
        <f>SUMIFS(тарифы!G:G,тарифы!B:B,J835)</f>
        <v>7150</v>
      </c>
      <c r="F835" s="21"/>
      <c r="G835" s="12" t="str">
        <f>IFERROR(INDEX(Таблица1[#All],MATCH('загрузка табеля'!J835,тарифы!B:B,0),4),"")</f>
        <v>менеджер по сбыту 2 категории ((В-9)овощной отдел)</v>
      </c>
      <c r="H835" s="12" t="s">
        <v>17197</v>
      </c>
      <c r="I835" s="12" t="s">
        <v>15834</v>
      </c>
      <c r="J835" s="12" t="s">
        <v>10997</v>
      </c>
      <c r="K835" s="12" t="s">
        <v>10998</v>
      </c>
      <c r="L835" s="12">
        <v>9</v>
      </c>
      <c r="M835" s="12">
        <v>9</v>
      </c>
      <c r="N835" s="12">
        <v>9</v>
      </c>
      <c r="O835" s="12">
        <v>5</v>
      </c>
      <c r="P835" s="12">
        <v>12.5</v>
      </c>
    </row>
    <row r="836" spans="1:16" x14ac:dyDescent="0.2">
      <c r="A836" s="12" t="str">
        <f>INDEX('рабочие дни  %ФОТ'!$F$3:$F$67,MATCH('загрузка табеля'!$H836,'рабочие дни  %ФОТ'!$H$3:$H$67,0),1)</f>
        <v>ХХХ YYY-9</v>
      </c>
      <c r="B836" s="21">
        <f t="shared" si="36"/>
        <v>866.25</v>
      </c>
      <c r="C836" s="22">
        <f t="shared" si="37"/>
        <v>3</v>
      </c>
      <c r="D836" s="23">
        <f t="shared" si="38"/>
        <v>31.5</v>
      </c>
      <c r="E836" s="21">
        <f>SUMIFS(тарифы!G:G,тарифы!B:B,J836)</f>
        <v>27.5</v>
      </c>
      <c r="F836" s="21"/>
      <c r="G836" s="12" t="str">
        <f>IFERROR(INDEX(Таблица1[#All],MATCH('загрузка табеля'!J836,тарифы!B:B,0),4),"")</f>
        <v>продавец продовольственных товаров 2 категории ((В-9)овощной отдел)</v>
      </c>
      <c r="H836" s="12" t="s">
        <v>17197</v>
      </c>
      <c r="I836" s="12" t="s">
        <v>15834</v>
      </c>
      <c r="J836" s="12" t="s">
        <v>10991</v>
      </c>
      <c r="K836" s="12" t="s">
        <v>10992</v>
      </c>
      <c r="L836" s="12">
        <v>10.5</v>
      </c>
      <c r="M836" s="12">
        <v>10.5</v>
      </c>
      <c r="N836" s="12">
        <v>10.5</v>
      </c>
    </row>
    <row r="837" spans="1:16" x14ac:dyDescent="0.2">
      <c r="A837" s="12" t="str">
        <f>INDEX('рабочие дни  %ФОТ'!$F$3:$F$67,MATCH('загрузка табеля'!$H837,'рабочие дни  %ФОТ'!$H$3:$H$67,0),1)</f>
        <v>ХХХ YYY-9</v>
      </c>
      <c r="B837" s="21">
        <f t="shared" si="36"/>
        <v>1543.9849999999999</v>
      </c>
      <c r="C837" s="22">
        <f t="shared" si="37"/>
        <v>5</v>
      </c>
      <c r="D837" s="23">
        <f t="shared" si="38"/>
        <v>54.5</v>
      </c>
      <c r="E837" s="21">
        <f>SUMIFS(тарифы!G:G,тарифы!B:B,J837)</f>
        <v>28.33</v>
      </c>
      <c r="F837" s="21"/>
      <c r="G837" s="12" t="str">
        <f>IFERROR(INDEX(Таблица1[#All],MATCH('загрузка табеля'!J837,тарифы!B:B,0),4),"")</f>
        <v>бригадир продавцов продовольственных товаров 3 категории ((В-9)овощной отдел)</v>
      </c>
      <c r="H837" s="12" t="s">
        <v>17197</v>
      </c>
      <c r="I837" s="12" t="s">
        <v>15834</v>
      </c>
      <c r="J837" s="12" t="s">
        <v>10999</v>
      </c>
      <c r="K837" s="12" t="s">
        <v>11000</v>
      </c>
      <c r="L837" s="12">
        <v>11</v>
      </c>
      <c r="M837" s="12">
        <v>11</v>
      </c>
      <c r="N837" s="12">
        <v>9.5</v>
      </c>
      <c r="O837" s="12">
        <v>10.5</v>
      </c>
      <c r="P837" s="12">
        <v>12.5</v>
      </c>
    </row>
    <row r="838" spans="1:16" x14ac:dyDescent="0.2">
      <c r="A838" s="12" t="str">
        <f>INDEX('рабочие дни  %ФОТ'!$F$3:$F$67,MATCH('загрузка табеля'!$H838,'рабочие дни  %ФОТ'!$H$3:$H$67,0),1)</f>
        <v>ХХХ YYY-9</v>
      </c>
      <c r="B838" s="21">
        <f t="shared" ref="B838:B901" si="39">IF(AND(F838&lt;50,F838&gt;0),F838*D838,IF(F838&gt;50,F838/$C$1*C838,IF(AND(E838&lt;50,E838&gt;0),E838*D838,E838/$C$1*C838)))</f>
        <v>811.25</v>
      </c>
      <c r="C838" s="22">
        <f t="shared" si="37"/>
        <v>3</v>
      </c>
      <c r="D838" s="23">
        <f t="shared" si="38"/>
        <v>29.5</v>
      </c>
      <c r="E838" s="21">
        <f>SUMIFS(тарифы!G:G,тарифы!B:B,J838)</f>
        <v>27.5</v>
      </c>
      <c r="F838" s="21"/>
      <c r="G838" s="12" t="str">
        <f>IFERROR(INDEX(Таблица1[#All],MATCH('загрузка табеля'!J838,тарифы!B:B,0),4),"")</f>
        <v>продавец продовольственных товаров 2 категории ((В-9)овощной отдел)</v>
      </c>
      <c r="H838" s="12" t="s">
        <v>17197</v>
      </c>
      <c r="I838" s="12" t="s">
        <v>15834</v>
      </c>
      <c r="J838" s="12" t="s">
        <v>11022</v>
      </c>
      <c r="K838" s="12" t="s">
        <v>11023</v>
      </c>
      <c r="L838" s="12">
        <v>9.5</v>
      </c>
      <c r="M838" s="12">
        <v>10</v>
      </c>
      <c r="N838" s="12">
        <v>10</v>
      </c>
      <c r="O838" s="12">
        <v>0</v>
      </c>
    </row>
    <row r="839" spans="1:16" x14ac:dyDescent="0.2">
      <c r="A839" s="12" t="str">
        <f>INDEX('рабочие дни  %ФОТ'!$F$3:$F$67,MATCH('загрузка табеля'!$H839,'рабочие дни  %ФОТ'!$H$3:$H$67,0),1)</f>
        <v>ХХХ YYY-9</v>
      </c>
      <c r="B839" s="21">
        <f t="shared" si="39"/>
        <v>750</v>
      </c>
      <c r="C839" s="22">
        <f t="shared" ref="C839:C902" si="40">COUNTIF(L839:AP839,"&gt;0")</f>
        <v>5</v>
      </c>
      <c r="D839" s="23">
        <f t="shared" ref="D839:D902" si="41">IF(SUM(L839:AP839)&gt;0,SUM(L839:AP839),"")</f>
        <v>30</v>
      </c>
      <c r="E839" s="21">
        <f>SUMIFS(тарифы!G:G,тарифы!B:B,J839)</f>
        <v>25</v>
      </c>
      <c r="F839" s="21"/>
      <c r="G839" s="12" t="str">
        <f>IFERROR(INDEX(Таблица1[#All],MATCH('загрузка табеля'!J839,тарифы!B:B,0),4),"")</f>
        <v>продавец продовольственных товаров 3 категории ((В-9)овощной отдел)</v>
      </c>
      <c r="H839" s="12" t="s">
        <v>17197</v>
      </c>
      <c r="I839" s="12" t="s">
        <v>15834</v>
      </c>
      <c r="J839" s="12" t="s">
        <v>13801</v>
      </c>
      <c r="K839" s="12" t="s">
        <v>13800</v>
      </c>
      <c r="L839" s="12">
        <v>5</v>
      </c>
      <c r="M839" s="12">
        <v>5.5</v>
      </c>
      <c r="N839" s="12">
        <v>9.5</v>
      </c>
      <c r="O839" s="12">
        <v>5.5</v>
      </c>
      <c r="P839" s="12">
        <v>4.5</v>
      </c>
    </row>
    <row r="840" spans="1:16" x14ac:dyDescent="0.2">
      <c r="A840" s="12" t="str">
        <f>INDEX('рабочие дни  %ФОТ'!$F$3:$F$67,MATCH('загрузка табеля'!$H840,'рабочие дни  %ФОТ'!$H$3:$H$67,0),1)</f>
        <v>ХХХ YYY-9</v>
      </c>
      <c r="B840" s="21">
        <f t="shared" si="39"/>
        <v>1410</v>
      </c>
      <c r="C840" s="22">
        <f t="shared" si="40"/>
        <v>5</v>
      </c>
      <c r="D840" s="23">
        <f t="shared" si="41"/>
        <v>47</v>
      </c>
      <c r="E840" s="21">
        <f>SUMIFS(тарифы!G:G,тарифы!B:B,J840)</f>
        <v>30</v>
      </c>
      <c r="F840" s="21"/>
      <c r="G840" s="12" t="str">
        <f>IFERROR(INDEX(Таблица1[#All],MATCH('загрузка табеля'!J840,тарифы!B:B,0),4),"")</f>
        <v>продавец продовольственных товаров 1 категории ((В-9)овощной отдел)</v>
      </c>
      <c r="H840" s="12" t="s">
        <v>17197</v>
      </c>
      <c r="I840" s="12" t="s">
        <v>15834</v>
      </c>
      <c r="J840" s="12" t="s">
        <v>11355</v>
      </c>
      <c r="K840" s="12" t="s">
        <v>11354</v>
      </c>
      <c r="L840" s="12">
        <v>9.5</v>
      </c>
      <c r="M840" s="12">
        <v>10</v>
      </c>
      <c r="N840" s="12">
        <v>10</v>
      </c>
      <c r="O840" s="12">
        <v>10</v>
      </c>
      <c r="P840" s="12">
        <v>7.5</v>
      </c>
    </row>
    <row r="841" spans="1:16" x14ac:dyDescent="0.2">
      <c r="A841" s="12" t="str">
        <f>INDEX('рабочие дни  %ФОТ'!$F$3:$F$67,MATCH('загрузка табеля'!$H841,'рабочие дни  %ФОТ'!$H$3:$H$67,0),1)</f>
        <v>ХХХ YYY-9</v>
      </c>
      <c r="B841" s="21">
        <f t="shared" si="39"/>
        <v>0</v>
      </c>
      <c r="C841" s="22">
        <f t="shared" si="40"/>
        <v>4</v>
      </c>
      <c r="D841" s="23">
        <f t="shared" si="41"/>
        <v>24</v>
      </c>
      <c r="E841" s="21">
        <f>SUMIFS(тарифы!G:G,тарифы!B:B,J841)</f>
        <v>0</v>
      </c>
      <c r="F841" s="21"/>
      <c r="G841" s="12" t="str">
        <f>IFERROR(INDEX(Таблица1[#All],MATCH('загрузка табеля'!J841,тарифы!B:B,0),4),"")</f>
        <v/>
      </c>
      <c r="H841" s="12" t="s">
        <v>17197</v>
      </c>
      <c r="I841" s="12" t="s">
        <v>15834</v>
      </c>
      <c r="J841" s="12" t="s">
        <v>15835</v>
      </c>
      <c r="K841" s="12" t="s">
        <v>15836</v>
      </c>
      <c r="L841" s="12">
        <v>4.5</v>
      </c>
      <c r="M841" s="12">
        <v>5</v>
      </c>
      <c r="N841" s="12">
        <v>9.5</v>
      </c>
      <c r="O841" s="12">
        <v>5</v>
      </c>
      <c r="P841" s="12">
        <v>0</v>
      </c>
    </row>
    <row r="842" spans="1:16" x14ac:dyDescent="0.2">
      <c r="A842" s="12" t="str">
        <f>INDEX('рабочие дни  %ФОТ'!$F$3:$F$67,MATCH('загрузка табеля'!$H842,'рабочие дни  %ФОТ'!$H$3:$H$67,0),1)</f>
        <v>ХХХ YYY-9</v>
      </c>
      <c r="B842" s="21">
        <f t="shared" si="39"/>
        <v>680.95238095238096</v>
      </c>
      <c r="C842" s="22">
        <f t="shared" si="40"/>
        <v>2</v>
      </c>
      <c r="D842" s="23">
        <f t="shared" si="41"/>
        <v>19.5</v>
      </c>
      <c r="E842" s="21">
        <f>SUMIFS(тарифы!G:G,тарифы!B:B,J842)</f>
        <v>7150</v>
      </c>
      <c r="F842" s="21"/>
      <c r="G842" s="12" t="str">
        <f>IFERROR(INDEX(Таблица1[#All],MATCH('загрузка табеля'!J842,тарифы!B:B,0),4),"")</f>
        <v>менеджер по сбыту 2 категории ((В-9)рыбный отдел)</v>
      </c>
      <c r="H842" s="12" t="s">
        <v>17197</v>
      </c>
      <c r="I842" s="12" t="s">
        <v>15837</v>
      </c>
      <c r="J842" s="12" t="s">
        <v>5509</v>
      </c>
      <c r="K842" s="12" t="s">
        <v>5510</v>
      </c>
      <c r="L842" s="12">
        <v>9.5</v>
      </c>
      <c r="M842" s="12">
        <v>10</v>
      </c>
    </row>
    <row r="843" spans="1:16" x14ac:dyDescent="0.2">
      <c r="A843" s="12" t="str">
        <f>INDEX('рабочие дни  %ФОТ'!$F$3:$F$67,MATCH('загрузка табеля'!$H843,'рабочие дни  %ФОТ'!$H$3:$H$67,0),1)</f>
        <v>ХХХ YYY-9</v>
      </c>
      <c r="B843" s="21">
        <f t="shared" si="39"/>
        <v>760</v>
      </c>
      <c r="C843" s="22">
        <f t="shared" si="40"/>
        <v>2</v>
      </c>
      <c r="D843" s="23">
        <f t="shared" si="41"/>
        <v>20</v>
      </c>
      <c r="E843" s="21">
        <f>SUMIFS(тарифы!G:G,тарифы!B:B,J843)</f>
        <v>38</v>
      </c>
      <c r="F843" s="21"/>
      <c r="G843" s="12" t="str">
        <f>IFERROR(INDEX(Таблица1[#All],MATCH('загрузка табеля'!J843,тарифы!B:B,0),4),"")</f>
        <v>обработчик рыбы 1 категории ((В-9)рыбный отдел)</v>
      </c>
      <c r="H843" s="12" t="s">
        <v>17197</v>
      </c>
      <c r="I843" s="12" t="s">
        <v>15837</v>
      </c>
      <c r="J843" s="12" t="s">
        <v>11131</v>
      </c>
      <c r="K843" s="12" t="s">
        <v>11132</v>
      </c>
      <c r="L843" s="12">
        <v>10</v>
      </c>
      <c r="M843" s="12">
        <v>10</v>
      </c>
      <c r="N843" s="12">
        <v>0</v>
      </c>
    </row>
    <row r="844" spans="1:16" x14ac:dyDescent="0.2">
      <c r="A844" s="12" t="str">
        <f>INDEX('рабочие дни  %ФОТ'!$F$3:$F$67,MATCH('загрузка табеля'!$H844,'рабочие дни  %ФОТ'!$H$3:$H$67,0),1)</f>
        <v>ХХХ YYY-9</v>
      </c>
      <c r="B844" s="21">
        <f t="shared" si="39"/>
        <v>1408</v>
      </c>
      <c r="C844" s="22">
        <f t="shared" si="40"/>
        <v>4</v>
      </c>
      <c r="D844" s="23">
        <f t="shared" si="41"/>
        <v>44</v>
      </c>
      <c r="E844" s="21">
        <f>SUMIFS(тарифы!G:G,тарифы!B:B,J844)</f>
        <v>32</v>
      </c>
      <c r="F844" s="21"/>
      <c r="G844" s="12" t="str">
        <f>IFERROR(INDEX(Таблица1[#All],MATCH('загрузка табеля'!J844,тарифы!B:B,0),4),"")</f>
        <v>продавец продовольственных товаров 1 категории ((В-9)рыбный отдел)</v>
      </c>
      <c r="H844" s="12" t="s">
        <v>17197</v>
      </c>
      <c r="I844" s="12" t="s">
        <v>15837</v>
      </c>
      <c r="J844" s="12" t="s">
        <v>11147</v>
      </c>
      <c r="K844" s="12" t="s">
        <v>11148</v>
      </c>
      <c r="L844" s="12">
        <v>11</v>
      </c>
      <c r="M844" s="12">
        <v>11</v>
      </c>
      <c r="N844" s="12">
        <v>11</v>
      </c>
      <c r="O844" s="12">
        <v>11</v>
      </c>
    </row>
    <row r="845" spans="1:16" x14ac:dyDescent="0.2">
      <c r="A845" s="12" t="str">
        <f>INDEX('рабочие дни  %ФОТ'!$F$3:$F$67,MATCH('загрузка табеля'!$H845,'рабочие дни  %ФОТ'!$H$3:$H$67,0),1)</f>
        <v>ХХХ YYY-9</v>
      </c>
      <c r="B845" s="21">
        <f t="shared" si="39"/>
        <v>288.75</v>
      </c>
      <c r="C845" s="22">
        <f t="shared" si="40"/>
        <v>1</v>
      </c>
      <c r="D845" s="23">
        <f t="shared" si="41"/>
        <v>10.5</v>
      </c>
      <c r="E845" s="21">
        <f>SUMIFS(тарифы!G:G,тарифы!B:B,J845)</f>
        <v>27.5</v>
      </c>
      <c r="F845" s="21"/>
      <c r="G845" s="12" t="str">
        <f>IFERROR(INDEX(Таблица1[#All],MATCH('загрузка табеля'!J845,тарифы!B:B,0),4),"")</f>
        <v>продавец продовольственных товаров 2 категории ((В-35)цех по переработке мяса)</v>
      </c>
      <c r="H845" s="12" t="s">
        <v>17197</v>
      </c>
      <c r="I845" s="12" t="s">
        <v>15837</v>
      </c>
      <c r="J845" s="12" t="s">
        <v>4963</v>
      </c>
      <c r="K845" s="12" t="s">
        <v>4964</v>
      </c>
      <c r="L845" s="12">
        <v>10.5</v>
      </c>
      <c r="M845" s="12">
        <v>0</v>
      </c>
    </row>
    <row r="846" spans="1:16" x14ac:dyDescent="0.2">
      <c r="A846" s="12" t="str">
        <f>INDEX('рабочие дни  %ФОТ'!$F$3:$F$67,MATCH('загрузка табеля'!$H846,'рабочие дни  %ФОТ'!$H$3:$H$67,0),1)</f>
        <v>ХХХ YYY-9</v>
      </c>
      <c r="B846" s="21">
        <f t="shared" si="39"/>
        <v>1011.885</v>
      </c>
      <c r="C846" s="22">
        <f t="shared" si="40"/>
        <v>3</v>
      </c>
      <c r="D846" s="23">
        <f t="shared" si="41"/>
        <v>34.5</v>
      </c>
      <c r="E846" s="21">
        <f>SUMIFS(тарифы!G:G,тарифы!B:B,J846)</f>
        <v>29.33</v>
      </c>
      <c r="F846" s="21"/>
      <c r="G846" s="12" t="str">
        <f>IFERROR(INDEX(Таблица1[#All],MATCH('загрузка табеля'!J846,тарифы!B:B,0),4),"")</f>
        <v>продавец продовольственных товаров 2 категории ((В-9)рыбный отдел)</v>
      </c>
      <c r="H846" s="12" t="s">
        <v>17197</v>
      </c>
      <c r="I846" s="12" t="s">
        <v>15837</v>
      </c>
      <c r="J846" s="12" t="s">
        <v>11141</v>
      </c>
      <c r="K846" s="12" t="s">
        <v>11142</v>
      </c>
      <c r="L846" s="12">
        <v>11.5</v>
      </c>
      <c r="M846" s="12">
        <v>11.5</v>
      </c>
      <c r="N846" s="12">
        <v>11.5</v>
      </c>
      <c r="O846" s="12">
        <v>0</v>
      </c>
    </row>
    <row r="847" spans="1:16" x14ac:dyDescent="0.2">
      <c r="A847" s="12" t="str">
        <f>INDEX('рабочие дни  %ФОТ'!$F$3:$F$67,MATCH('загрузка табеля'!$H847,'рабочие дни  %ФОТ'!$H$3:$H$67,0),1)</f>
        <v>ХХХ YYY-9</v>
      </c>
      <c r="B847" s="21">
        <f t="shared" si="39"/>
        <v>1416.5249999999999</v>
      </c>
      <c r="C847" s="22">
        <f t="shared" si="40"/>
        <v>4</v>
      </c>
      <c r="D847" s="23">
        <f t="shared" si="41"/>
        <v>42.5</v>
      </c>
      <c r="E847" s="21">
        <f>SUMIFS(тарифы!G:G,тарифы!B:B,J847)</f>
        <v>33.33</v>
      </c>
      <c r="F847" s="21"/>
      <c r="G847" s="12" t="str">
        <f>IFERROR(INDEX(Таблица1[#All],MATCH('загрузка табеля'!J847,тарифы!B:B,0),4),"")</f>
        <v>бригадир продавцов продовольственных товаров 3 категории ((В-9)рыбный отдел)</v>
      </c>
      <c r="H847" s="12" t="s">
        <v>17197</v>
      </c>
      <c r="I847" s="12" t="s">
        <v>15837</v>
      </c>
      <c r="J847" s="12" t="s">
        <v>11139</v>
      </c>
      <c r="K847" s="12" t="s">
        <v>11140</v>
      </c>
      <c r="L847" s="12">
        <v>10.5</v>
      </c>
      <c r="M847" s="12">
        <v>11</v>
      </c>
      <c r="N847" s="12">
        <v>10.5</v>
      </c>
      <c r="O847" s="12">
        <v>10.5</v>
      </c>
    </row>
    <row r="848" spans="1:16" x14ac:dyDescent="0.2">
      <c r="A848" s="12" t="str">
        <f>INDEX('рабочие дни  %ФОТ'!$F$3:$F$67,MATCH('загрузка табеля'!$H848,'рабочие дни  %ФОТ'!$H$3:$H$67,0),1)</f>
        <v>ХХХ YYY-9</v>
      </c>
      <c r="B848" s="21">
        <f t="shared" si="39"/>
        <v>853.44</v>
      </c>
      <c r="C848" s="22">
        <f t="shared" si="40"/>
        <v>3</v>
      </c>
      <c r="D848" s="23">
        <f t="shared" si="41"/>
        <v>32</v>
      </c>
      <c r="E848" s="21">
        <f>SUMIFS(тарифы!G:G,тарифы!B:B,J848)</f>
        <v>26.67</v>
      </c>
      <c r="F848" s="21"/>
      <c r="G848" s="12" t="str">
        <f>IFERROR(INDEX(Таблица1[#All],MATCH('загрузка табеля'!J848,тарифы!B:B,0),4),"")</f>
        <v>продавец продовольственных товаров 3 категории ((В-9)рыбный отдел)</v>
      </c>
      <c r="H848" s="12" t="s">
        <v>17197</v>
      </c>
      <c r="I848" s="12" t="s">
        <v>15837</v>
      </c>
      <c r="J848" s="12" t="s">
        <v>11337</v>
      </c>
      <c r="K848" s="12" t="s">
        <v>11336</v>
      </c>
      <c r="L848" s="12">
        <v>9.5</v>
      </c>
      <c r="M848" s="12">
        <v>11</v>
      </c>
      <c r="N848" s="12">
        <v>11.5</v>
      </c>
    </row>
    <row r="849" spans="1:16" x14ac:dyDescent="0.2">
      <c r="A849" s="12" t="str">
        <f>INDEX('рабочие дни  %ФОТ'!$F$3:$F$67,MATCH('загрузка табеля'!$H849,'рабочие дни  %ФОТ'!$H$3:$H$67,0),1)</f>
        <v>ХХХ YYY-9</v>
      </c>
      <c r="B849" s="21">
        <f t="shared" si="39"/>
        <v>546.73500000000001</v>
      </c>
      <c r="C849" s="22">
        <f t="shared" si="40"/>
        <v>3</v>
      </c>
      <c r="D849" s="23">
        <f t="shared" si="41"/>
        <v>20.5</v>
      </c>
      <c r="E849" s="21">
        <f>SUMIFS(тарифы!G:G,тарифы!B:B,J849)</f>
        <v>26.67</v>
      </c>
      <c r="F849" s="21"/>
      <c r="G849" s="12" t="str">
        <f>IFERROR(INDEX(Таблица1[#All],MATCH('загрузка табеля'!J849,тарифы!B:B,0),4),"")</f>
        <v>продавец продовольственных товаров 3 категории ((В-9)рыбный отдел)</v>
      </c>
      <c r="H849" s="12" t="s">
        <v>17197</v>
      </c>
      <c r="I849" s="12" t="s">
        <v>15837</v>
      </c>
      <c r="J849" s="12" t="s">
        <v>13753</v>
      </c>
      <c r="K849" s="12" t="s">
        <v>13754</v>
      </c>
      <c r="L849" s="12">
        <v>5</v>
      </c>
      <c r="M849" s="12">
        <v>5.5</v>
      </c>
      <c r="N849" s="12">
        <v>10</v>
      </c>
    </row>
    <row r="850" spans="1:16" x14ac:dyDescent="0.2">
      <c r="A850" s="12" t="str">
        <f>INDEX('рабочие дни  %ФОТ'!$F$3:$F$67,MATCH('загрузка табеля'!$H850,'рабочие дни  %ФОТ'!$H$3:$H$67,0),1)</f>
        <v>ХХХ YYY-9</v>
      </c>
      <c r="B850" s="21">
        <f t="shared" si="39"/>
        <v>868.48</v>
      </c>
      <c r="C850" s="22">
        <f t="shared" si="40"/>
        <v>2</v>
      </c>
      <c r="D850" s="23">
        <f t="shared" si="41"/>
        <v>29.5</v>
      </c>
      <c r="E850" s="21">
        <f>SUMIFS(тарифы!G:G,тарифы!B:B,J850)</f>
        <v>29.44</v>
      </c>
      <c r="F850" s="21"/>
      <c r="G850" s="12" t="str">
        <f>IFERROR(INDEX(Таблица1[#All],MATCH('загрузка табеля'!J850,тарифы!B:B,0),4),"")</f>
        <v>старший кассир торгового зала ((В-9)расчетно-кассовая зона)</v>
      </c>
      <c r="H850" s="12" t="s">
        <v>17197</v>
      </c>
      <c r="I850" s="12" t="s">
        <v>15838</v>
      </c>
      <c r="J850" s="12" t="s">
        <v>11079</v>
      </c>
      <c r="K850" s="12" t="s">
        <v>11080</v>
      </c>
      <c r="L850" s="12">
        <v>14.5</v>
      </c>
      <c r="M850" s="12">
        <v>15</v>
      </c>
      <c r="N850" s="12">
        <v>0</v>
      </c>
    </row>
    <row r="851" spans="1:16" x14ac:dyDescent="0.2">
      <c r="A851" s="12" t="str">
        <f>INDEX('рабочие дни  %ФОТ'!$F$3:$F$67,MATCH('загрузка табеля'!$H851,'рабочие дни  %ФОТ'!$H$3:$H$67,0),1)</f>
        <v>ХХХ YYY-9</v>
      </c>
      <c r="B851" s="21">
        <f t="shared" si="39"/>
        <v>806.74</v>
      </c>
      <c r="C851" s="22">
        <f t="shared" si="40"/>
        <v>2</v>
      </c>
      <c r="D851" s="23">
        <f t="shared" si="41"/>
        <v>22</v>
      </c>
      <c r="E851" s="21">
        <f>SUMIFS(тарифы!G:G,тарифы!B:B,J851)</f>
        <v>36.67</v>
      </c>
      <c r="F851" s="21"/>
      <c r="G851" s="12" t="str">
        <f>IFERROR(INDEX(Таблица1[#All],MATCH('загрузка табеля'!J851,тарифы!B:B,0),4),"")</f>
        <v>заместитель управляющего магазином по кассовой зоне 2 категории ((В-9)расчетно-кассовая зона)</v>
      </c>
      <c r="H851" s="12" t="s">
        <v>17197</v>
      </c>
      <c r="I851" s="12" t="s">
        <v>15838</v>
      </c>
      <c r="J851" s="12" t="s">
        <v>11096</v>
      </c>
      <c r="K851" s="12" t="s">
        <v>11097</v>
      </c>
      <c r="L851" s="12">
        <v>11</v>
      </c>
      <c r="M851" s="12">
        <v>11</v>
      </c>
    </row>
    <row r="852" spans="1:16" x14ac:dyDescent="0.2">
      <c r="A852" s="12" t="str">
        <f>INDEX('рабочие дни  %ФОТ'!$F$3:$F$67,MATCH('загрузка табеля'!$H852,'рабочие дни  %ФОТ'!$H$3:$H$67,0),1)</f>
        <v>ХХХ YYY-9</v>
      </c>
      <c r="B852" s="21">
        <f t="shared" si="39"/>
        <v>849.9</v>
      </c>
      <c r="C852" s="22">
        <f t="shared" si="40"/>
        <v>4</v>
      </c>
      <c r="D852" s="23">
        <f t="shared" si="41"/>
        <v>30</v>
      </c>
      <c r="E852" s="21">
        <f>SUMIFS(тарифы!G:G,тарифы!B:B,J852)</f>
        <v>28.33</v>
      </c>
      <c r="F852" s="21"/>
      <c r="G852" s="12" t="str">
        <f>IFERROR(INDEX(Таблица1[#All],MATCH('загрузка табеля'!J852,тарифы!B:B,0),4),"")</f>
        <v>кассир торгового зала ((В-9)расчетно-кассовая зона)</v>
      </c>
      <c r="H852" s="12" t="s">
        <v>17197</v>
      </c>
      <c r="I852" s="12" t="s">
        <v>15838</v>
      </c>
      <c r="J852" s="12" t="s">
        <v>11094</v>
      </c>
      <c r="K852" s="12" t="s">
        <v>11095</v>
      </c>
      <c r="L852" s="12">
        <v>7.5</v>
      </c>
      <c r="M852" s="12">
        <v>7.5</v>
      </c>
      <c r="N852" s="12">
        <v>7.5</v>
      </c>
      <c r="O852" s="12">
        <v>7.5</v>
      </c>
    </row>
    <row r="853" spans="1:16" x14ac:dyDescent="0.2">
      <c r="A853" s="12" t="str">
        <f>INDEX('рабочие дни  %ФОТ'!$F$3:$F$67,MATCH('загрузка табеля'!$H853,'рабочие дни  %ФОТ'!$H$3:$H$67,0),1)</f>
        <v>ХХХ YYY-9</v>
      </c>
      <c r="B853" s="21">
        <f t="shared" si="39"/>
        <v>736.57999999999993</v>
      </c>
      <c r="C853" s="22">
        <f t="shared" si="40"/>
        <v>3</v>
      </c>
      <c r="D853" s="23">
        <f t="shared" si="41"/>
        <v>26</v>
      </c>
      <c r="E853" s="21">
        <f>SUMIFS(тарифы!G:G,тарифы!B:B,J853)</f>
        <v>28.33</v>
      </c>
      <c r="F853" s="21"/>
      <c r="G853" s="12" t="str">
        <f>IFERROR(INDEX(Таблица1[#All],MATCH('загрузка табеля'!J853,тарифы!B:B,0),4),"")</f>
        <v>кассир торгового зала ((В-9)расчетно-кассовая зона)</v>
      </c>
      <c r="H853" s="12" t="s">
        <v>17197</v>
      </c>
      <c r="I853" s="12" t="s">
        <v>15838</v>
      </c>
      <c r="J853" s="12" t="s">
        <v>11112</v>
      </c>
      <c r="K853" s="12" t="s">
        <v>11113</v>
      </c>
      <c r="L853" s="12">
        <v>8.5</v>
      </c>
      <c r="M853" s="12">
        <v>9</v>
      </c>
      <c r="N853" s="12">
        <v>8.5</v>
      </c>
    </row>
    <row r="854" spans="1:16" x14ac:dyDescent="0.2">
      <c r="A854" s="12" t="str">
        <f>INDEX('рабочие дни  %ФОТ'!$F$3:$F$67,MATCH('загрузка табеля'!$H854,'рабочие дни  %ФОТ'!$H$3:$H$67,0),1)</f>
        <v>ХХХ YYY-9</v>
      </c>
      <c r="B854" s="21">
        <f t="shared" si="39"/>
        <v>934.89</v>
      </c>
      <c r="C854" s="22">
        <f t="shared" si="40"/>
        <v>3</v>
      </c>
      <c r="D854" s="23">
        <f t="shared" si="41"/>
        <v>33</v>
      </c>
      <c r="E854" s="21">
        <f>SUMIFS(тарифы!G:G,тарифы!B:B,J854)</f>
        <v>28.33</v>
      </c>
      <c r="F854" s="21"/>
      <c r="G854" s="12" t="str">
        <f>IFERROR(INDEX(Таблица1[#All],MATCH('загрузка табеля'!J854,тарифы!B:B,0),4),"")</f>
        <v>кассир торгового зала ((В-9)расчетно-кассовая зона)</v>
      </c>
      <c r="H854" s="12" t="s">
        <v>17197</v>
      </c>
      <c r="I854" s="12" t="s">
        <v>15838</v>
      </c>
      <c r="J854" s="12" t="s">
        <v>11104</v>
      </c>
      <c r="K854" s="12" t="s">
        <v>11105</v>
      </c>
      <c r="L854" s="12">
        <v>11</v>
      </c>
      <c r="M854" s="12">
        <v>11</v>
      </c>
      <c r="N854" s="12">
        <v>11</v>
      </c>
    </row>
    <row r="855" spans="1:16" x14ac:dyDescent="0.2">
      <c r="A855" s="12" t="str">
        <f>INDEX('рабочие дни  %ФОТ'!$F$3:$F$67,MATCH('загрузка табеля'!$H855,'рабочие дни  %ФОТ'!$H$3:$H$67,0),1)</f>
        <v>ХХХ YYY-9</v>
      </c>
      <c r="B855" s="21">
        <f t="shared" si="39"/>
        <v>1048.21</v>
      </c>
      <c r="C855" s="22">
        <f t="shared" si="40"/>
        <v>4</v>
      </c>
      <c r="D855" s="23">
        <f t="shared" si="41"/>
        <v>37</v>
      </c>
      <c r="E855" s="21">
        <f>SUMIFS(тарифы!G:G,тарифы!B:B,J855)</f>
        <v>28.33</v>
      </c>
      <c r="F855" s="21"/>
      <c r="G855" s="12" t="str">
        <f>IFERROR(INDEX(Таблица1[#All],MATCH('загрузка табеля'!J855,тарифы!B:B,0),4),"")</f>
        <v>кассир торгового зала ((В-9)расчетно-кассовая зона)</v>
      </c>
      <c r="H855" s="12" t="s">
        <v>17197</v>
      </c>
      <c r="I855" s="12" t="s">
        <v>15838</v>
      </c>
      <c r="J855" s="12" t="s">
        <v>11086</v>
      </c>
      <c r="K855" s="12" t="s">
        <v>11087</v>
      </c>
      <c r="L855" s="12">
        <v>8.5</v>
      </c>
      <c r="M855" s="12">
        <v>9.5</v>
      </c>
      <c r="N855" s="12">
        <v>9.5</v>
      </c>
      <c r="O855" s="12">
        <v>9.5</v>
      </c>
    </row>
    <row r="856" spans="1:16" x14ac:dyDescent="0.2">
      <c r="A856" s="12" t="str">
        <f>INDEX('рабочие дни  %ФОТ'!$F$3:$F$67,MATCH('загрузка табеля'!$H856,'рабочие дни  %ФОТ'!$H$3:$H$67,0),1)</f>
        <v>ХХХ YYY-9</v>
      </c>
      <c r="B856" s="21">
        <f t="shared" si="39"/>
        <v>750.745</v>
      </c>
      <c r="C856" s="22">
        <f t="shared" si="40"/>
        <v>3</v>
      </c>
      <c r="D856" s="23">
        <f t="shared" si="41"/>
        <v>26.5</v>
      </c>
      <c r="E856" s="21">
        <f>SUMIFS(тарифы!G:G,тарифы!B:B,J856)</f>
        <v>28.33</v>
      </c>
      <c r="F856" s="21"/>
      <c r="G856" s="12" t="str">
        <f>IFERROR(INDEX(Таблица1[#All],MATCH('загрузка табеля'!J856,тарифы!B:B,0),4),"")</f>
        <v>кассир торгового зала ((В-9)расчетно-кассовая зона)</v>
      </c>
      <c r="H856" s="12" t="s">
        <v>17197</v>
      </c>
      <c r="I856" s="12" t="s">
        <v>15838</v>
      </c>
      <c r="J856" s="12" t="s">
        <v>11116</v>
      </c>
      <c r="K856" s="12" t="s">
        <v>11117</v>
      </c>
      <c r="L856" s="12">
        <v>8</v>
      </c>
      <c r="M856" s="12">
        <v>11</v>
      </c>
      <c r="N856" s="12">
        <v>7.5</v>
      </c>
      <c r="O856" s="12">
        <v>0</v>
      </c>
    </row>
    <row r="857" spans="1:16" x14ac:dyDescent="0.2">
      <c r="A857" s="12" t="str">
        <f>INDEX('рабочие дни  %ФОТ'!$F$3:$F$67,MATCH('загрузка табеля'!$H857,'рабочие дни  %ФОТ'!$H$3:$H$67,0),1)</f>
        <v>ХХХ YYY-9</v>
      </c>
      <c r="B857" s="21">
        <f t="shared" si="39"/>
        <v>1320.1200000000001</v>
      </c>
      <c r="C857" s="22">
        <f t="shared" si="40"/>
        <v>3</v>
      </c>
      <c r="D857" s="23">
        <f t="shared" si="41"/>
        <v>36</v>
      </c>
      <c r="E857" s="21">
        <f>SUMIFS(тарифы!G:G,тарифы!B:B,J857)</f>
        <v>36.67</v>
      </c>
      <c r="F857" s="21"/>
      <c r="G857" s="12" t="str">
        <f>IFERROR(INDEX(Таблица1[#All],MATCH('загрузка табеля'!J857,тарифы!B:B,0),4),"")</f>
        <v>заместитель управляющего магазином по кассовой зоне 2 категории ((В-9)расчетно-кассовая зона)</v>
      </c>
      <c r="H857" s="12" t="s">
        <v>17197</v>
      </c>
      <c r="I857" s="12" t="s">
        <v>15838</v>
      </c>
      <c r="J857" s="12" t="s">
        <v>11098</v>
      </c>
      <c r="K857" s="12" t="s">
        <v>11099</v>
      </c>
      <c r="L857" s="12">
        <v>11.5</v>
      </c>
      <c r="M857" s="12">
        <v>11.5</v>
      </c>
      <c r="N857" s="12">
        <v>13</v>
      </c>
    </row>
    <row r="858" spans="1:16" x14ac:dyDescent="0.2">
      <c r="A858" s="12" t="str">
        <f>INDEX('рабочие дни  %ФОТ'!$F$3:$F$67,MATCH('загрузка табеля'!$H858,'рабочие дни  %ФОТ'!$H$3:$H$67,0),1)</f>
        <v>ХХХ YYY-9</v>
      </c>
      <c r="B858" s="21">
        <f t="shared" si="39"/>
        <v>1705.155</v>
      </c>
      <c r="C858" s="22">
        <f t="shared" si="40"/>
        <v>4</v>
      </c>
      <c r="D858" s="23">
        <f t="shared" si="41"/>
        <v>46.5</v>
      </c>
      <c r="E858" s="21">
        <f>SUMIFS(тарифы!G:G,тарифы!B:B,J858)</f>
        <v>36.67</v>
      </c>
      <c r="F858" s="21"/>
      <c r="G858" s="12" t="str">
        <f>IFERROR(INDEX(Таблица1[#All],MATCH('загрузка табеля'!J858,тарифы!B:B,0),4),"")</f>
        <v>заместитель управляющего магазином по кассовой зоне 2 категории ((В-9)расчетно-кассовая зона)</v>
      </c>
      <c r="H858" s="12" t="s">
        <v>17197</v>
      </c>
      <c r="I858" s="12" t="s">
        <v>15838</v>
      </c>
      <c r="J858" s="12" t="s">
        <v>11065</v>
      </c>
      <c r="K858" s="12" t="s">
        <v>11066</v>
      </c>
      <c r="L858" s="12">
        <v>11.5</v>
      </c>
      <c r="M858" s="12">
        <v>11.5</v>
      </c>
      <c r="N858" s="12">
        <v>11.5</v>
      </c>
      <c r="O858" s="12">
        <v>12</v>
      </c>
      <c r="P858" s="12">
        <v>0</v>
      </c>
    </row>
    <row r="859" spans="1:16" x14ac:dyDescent="0.2">
      <c r="A859" s="12" t="str">
        <f>INDEX('рабочие дни  %ФОТ'!$F$3:$F$67,MATCH('загрузка табеля'!$H859,'рабочие дни  %ФОТ'!$H$3:$H$67,0),1)</f>
        <v>ХХХ YYY-9</v>
      </c>
      <c r="B859" s="21">
        <f t="shared" si="39"/>
        <v>441.6</v>
      </c>
      <c r="C859" s="22">
        <f t="shared" si="40"/>
        <v>1</v>
      </c>
      <c r="D859" s="23">
        <f t="shared" si="41"/>
        <v>15</v>
      </c>
      <c r="E859" s="21">
        <f>SUMIFS(тарифы!G:G,тарифы!B:B,J859)</f>
        <v>29.44</v>
      </c>
      <c r="F859" s="21"/>
      <c r="G859" s="12" t="str">
        <f>IFERROR(INDEX(Таблица1[#All],MATCH('загрузка табеля'!J859,тарифы!B:B,0),4),"")</f>
        <v>старший кассир торгового зала ((В-9)расчетно-кассовая зона)</v>
      </c>
      <c r="H859" s="12" t="s">
        <v>17197</v>
      </c>
      <c r="I859" s="12" t="s">
        <v>15838</v>
      </c>
      <c r="J859" s="12" t="s">
        <v>11084</v>
      </c>
      <c r="K859" s="12" t="s">
        <v>11085</v>
      </c>
      <c r="L859" s="12">
        <v>15</v>
      </c>
    </row>
    <row r="860" spans="1:16" x14ac:dyDescent="0.2">
      <c r="A860" s="12" t="str">
        <f>INDEX('рабочие дни  %ФОТ'!$F$3:$F$67,MATCH('загрузка табеля'!$H860,'рабочие дни  %ФОТ'!$H$3:$H$67,0),1)</f>
        <v>ХХХ YYY-9</v>
      </c>
      <c r="B860" s="21">
        <f t="shared" si="39"/>
        <v>1756.4599999999998</v>
      </c>
      <c r="C860" s="22">
        <f t="shared" si="40"/>
        <v>5</v>
      </c>
      <c r="D860" s="23">
        <f t="shared" si="41"/>
        <v>62</v>
      </c>
      <c r="E860" s="21">
        <f>SUMIFS(тарифы!G:G,тарифы!B:B,J860)</f>
        <v>28.33</v>
      </c>
      <c r="F860" s="21"/>
      <c r="G860" s="12" t="str">
        <f>IFERROR(INDEX(Таблица1[#All],MATCH('загрузка табеля'!J860,тарифы!B:B,0),4),"")</f>
        <v>кассир торгового зала ((В-9)расчетно-кассовая зона)</v>
      </c>
      <c r="H860" s="12" t="s">
        <v>17197</v>
      </c>
      <c r="I860" s="12" t="s">
        <v>15838</v>
      </c>
      <c r="J860" s="12" t="s">
        <v>11077</v>
      </c>
      <c r="K860" s="12" t="s">
        <v>11078</v>
      </c>
      <c r="L860" s="12">
        <v>12.5</v>
      </c>
      <c r="M860" s="12">
        <v>11</v>
      </c>
      <c r="N860" s="12">
        <v>12.5</v>
      </c>
      <c r="O860" s="12">
        <v>12.5</v>
      </c>
      <c r="P860" s="12">
        <v>13.5</v>
      </c>
    </row>
    <row r="861" spans="1:16" x14ac:dyDescent="0.2">
      <c r="A861" s="12" t="str">
        <f>INDEX('рабочие дни  %ФОТ'!$F$3:$F$67,MATCH('загрузка табеля'!$H861,'рабочие дни  %ФОТ'!$H$3:$H$67,0),1)</f>
        <v>ХХХ YYY-9</v>
      </c>
      <c r="B861" s="21">
        <f t="shared" si="39"/>
        <v>311.63</v>
      </c>
      <c r="C861" s="22">
        <f t="shared" si="40"/>
        <v>1</v>
      </c>
      <c r="D861" s="23">
        <f t="shared" si="41"/>
        <v>11</v>
      </c>
      <c r="E861" s="21">
        <f>SUMIFS(тарифы!G:G,тарифы!B:B,J861)</f>
        <v>28.33</v>
      </c>
      <c r="F861" s="21"/>
      <c r="G861" s="12" t="str">
        <f>IFERROR(INDEX(Таблица1[#All],MATCH('загрузка табеля'!J861,тарифы!B:B,0),4),"")</f>
        <v>кассир торгового зала ((В-9)расчетно-кассовая зона)</v>
      </c>
      <c r="H861" s="12" t="s">
        <v>17197</v>
      </c>
      <c r="I861" s="12" t="s">
        <v>15838</v>
      </c>
      <c r="J861" s="12" t="s">
        <v>11060</v>
      </c>
      <c r="K861" s="12" t="s">
        <v>11061</v>
      </c>
      <c r="L861" s="12">
        <v>11</v>
      </c>
      <c r="M861" s="12">
        <v>0</v>
      </c>
    </row>
    <row r="862" spans="1:16" x14ac:dyDescent="0.2">
      <c r="A862" s="12" t="str">
        <f>INDEX('рабочие дни  %ФОТ'!$F$3:$F$67,MATCH('загрузка табеля'!$H862,'рабочие дни  %ФОТ'!$H$3:$H$67,0),1)</f>
        <v>ХХХ YYY-9</v>
      </c>
      <c r="B862" s="21">
        <f t="shared" si="39"/>
        <v>1149.885</v>
      </c>
      <c r="C862" s="22">
        <f t="shared" si="40"/>
        <v>3</v>
      </c>
      <c r="D862" s="23">
        <f t="shared" si="41"/>
        <v>34.5</v>
      </c>
      <c r="E862" s="21">
        <f>SUMIFS(тарифы!G:G,тарифы!B:B,J862)</f>
        <v>33.33</v>
      </c>
      <c r="F862" s="21"/>
      <c r="G862" s="12" t="str">
        <f>IFERROR(INDEX(Таблица1[#All],MATCH('загрузка табеля'!J862,тарифы!B:B,0),4),"")</f>
        <v>заместитель управляющего магазином по кассовой зоне 3 категории ((В-9)расчетно-кассовая зона)</v>
      </c>
      <c r="H862" s="12" t="s">
        <v>17197</v>
      </c>
      <c r="I862" s="12" t="s">
        <v>15838</v>
      </c>
      <c r="J862" s="12" t="s">
        <v>11082</v>
      </c>
      <c r="K862" s="12" t="s">
        <v>11083</v>
      </c>
      <c r="L862" s="12">
        <v>11.5</v>
      </c>
      <c r="M862" s="12">
        <v>11.5</v>
      </c>
      <c r="N862" s="12">
        <v>11.5</v>
      </c>
      <c r="O862" s="12">
        <v>0</v>
      </c>
    </row>
    <row r="863" spans="1:16" x14ac:dyDescent="0.2">
      <c r="A863" s="12" t="str">
        <f>INDEX('рабочие дни  %ФОТ'!$F$3:$F$67,MATCH('загрузка табеля'!$H863,'рабочие дни  %ФОТ'!$H$3:$H$67,0),1)</f>
        <v>ХХХ YYY-9</v>
      </c>
      <c r="B863" s="21">
        <f t="shared" si="39"/>
        <v>977.38499999999999</v>
      </c>
      <c r="C863" s="22">
        <f t="shared" si="40"/>
        <v>3</v>
      </c>
      <c r="D863" s="23">
        <f t="shared" si="41"/>
        <v>34.5</v>
      </c>
      <c r="E863" s="21">
        <f>SUMIFS(тарифы!G:G,тарифы!B:B,J863)</f>
        <v>28.33</v>
      </c>
      <c r="F863" s="21"/>
      <c r="G863" s="12" t="str">
        <f>IFERROR(INDEX(Таблица1[#All],MATCH('загрузка табеля'!J863,тарифы!B:B,0),4),"")</f>
        <v>кассир торгового зала ((В-9)расчетно-кассовая зона)</v>
      </c>
      <c r="H863" s="12" t="s">
        <v>17197</v>
      </c>
      <c r="I863" s="12" t="s">
        <v>15838</v>
      </c>
      <c r="J863" s="12" t="s">
        <v>11108</v>
      </c>
      <c r="K863" s="12" t="s">
        <v>11109</v>
      </c>
      <c r="L863" s="12">
        <v>12.5</v>
      </c>
      <c r="M863" s="12">
        <v>10.5</v>
      </c>
      <c r="N863" s="12">
        <v>11.5</v>
      </c>
    </row>
    <row r="864" spans="1:16" x14ac:dyDescent="0.2">
      <c r="A864" s="12" t="str">
        <f>INDEX('рабочие дни  %ФОТ'!$F$3:$F$67,MATCH('загрузка табеля'!$H864,'рабочие дни  %ФОТ'!$H$3:$H$67,0),1)</f>
        <v>ХХХ YYY-9</v>
      </c>
      <c r="B864" s="21">
        <f t="shared" si="39"/>
        <v>849.9</v>
      </c>
      <c r="C864" s="22">
        <f t="shared" si="40"/>
        <v>4</v>
      </c>
      <c r="D864" s="23">
        <f t="shared" si="41"/>
        <v>30</v>
      </c>
      <c r="E864" s="21">
        <f>SUMIFS(тарифы!G:G,тарифы!B:B,J864)</f>
        <v>28.33</v>
      </c>
      <c r="F864" s="21"/>
      <c r="G864" s="12" t="str">
        <f>IFERROR(INDEX(Таблица1[#All],MATCH('загрузка табеля'!J864,тарифы!B:B,0),4),"")</f>
        <v>кассир торгового зала ((В-9)расчетно-кассовая зона)</v>
      </c>
      <c r="H864" s="12" t="s">
        <v>17197</v>
      </c>
      <c r="I864" s="12" t="s">
        <v>15838</v>
      </c>
      <c r="J864" s="12" t="s">
        <v>11121</v>
      </c>
      <c r="K864" s="12" t="s">
        <v>11122</v>
      </c>
      <c r="L864" s="12">
        <v>7.5</v>
      </c>
      <c r="M864" s="12">
        <v>7.5</v>
      </c>
      <c r="N864" s="12">
        <v>7.5</v>
      </c>
      <c r="O864" s="12">
        <v>7.5</v>
      </c>
    </row>
    <row r="865" spans="1:17" x14ac:dyDescent="0.2">
      <c r="A865" s="12" t="str">
        <f>INDEX('рабочие дни  %ФОТ'!$F$3:$F$67,MATCH('загрузка табеля'!$H865,'рабочие дни  %ФОТ'!$H$3:$H$67,0),1)</f>
        <v>ХХХ YYY-9</v>
      </c>
      <c r="B865" s="21">
        <f t="shared" si="39"/>
        <v>1104.8699999999999</v>
      </c>
      <c r="C865" s="22">
        <f t="shared" si="40"/>
        <v>4</v>
      </c>
      <c r="D865" s="23">
        <f t="shared" si="41"/>
        <v>39</v>
      </c>
      <c r="E865" s="21">
        <f>SUMIFS(тарифы!G:G,тарифы!B:B,J865)</f>
        <v>28.33</v>
      </c>
      <c r="F865" s="21"/>
      <c r="G865" s="12" t="str">
        <f>IFERROR(INDEX(Таблица1[#All],MATCH('загрузка табеля'!J865,тарифы!B:B,0),4),"")</f>
        <v>кассир торгового зала ((В-9)расчетно-кассовая зона)</v>
      </c>
      <c r="H865" s="12" t="s">
        <v>17197</v>
      </c>
      <c r="I865" s="12" t="s">
        <v>15838</v>
      </c>
      <c r="J865" s="12" t="s">
        <v>11119</v>
      </c>
      <c r="K865" s="12" t="s">
        <v>11120</v>
      </c>
      <c r="L865" s="12">
        <v>9.5</v>
      </c>
      <c r="M865" s="12">
        <v>9.5</v>
      </c>
      <c r="N865" s="12">
        <v>10</v>
      </c>
      <c r="O865" s="12">
        <v>10</v>
      </c>
    </row>
    <row r="866" spans="1:17" x14ac:dyDescent="0.2">
      <c r="A866" s="12" t="str">
        <f>INDEX('рабочие дни  %ФОТ'!$F$3:$F$67,MATCH('загрузка табеля'!$H866,'рабочие дни  %ФОТ'!$H$3:$H$67,0),1)</f>
        <v>ХХХ YYY-9</v>
      </c>
      <c r="B866" s="21">
        <f t="shared" si="39"/>
        <v>368.28999999999996</v>
      </c>
      <c r="C866" s="22">
        <f t="shared" si="40"/>
        <v>2</v>
      </c>
      <c r="D866" s="23">
        <f t="shared" si="41"/>
        <v>13</v>
      </c>
      <c r="E866" s="21">
        <f>SUMIFS(тарифы!G:G,тарифы!B:B,J866)</f>
        <v>28.33</v>
      </c>
      <c r="F866" s="21"/>
      <c r="G866" s="12" t="str">
        <f>IFERROR(INDEX(Таблица1[#All],MATCH('загрузка табеля'!J866,тарифы!B:B,0),4),"")</f>
        <v>кассир торгового зала ((В-9)расчетно-кассовая зона)</v>
      </c>
      <c r="H866" s="12" t="s">
        <v>17197</v>
      </c>
      <c r="I866" s="12" t="s">
        <v>15838</v>
      </c>
      <c r="J866" s="12" t="s">
        <v>11102</v>
      </c>
      <c r="K866" s="12" t="s">
        <v>11103</v>
      </c>
      <c r="L866" s="12">
        <v>6.5</v>
      </c>
      <c r="M866" s="12">
        <v>6.5</v>
      </c>
    </row>
    <row r="867" spans="1:17" x14ac:dyDescent="0.2">
      <c r="A867" s="12" t="str">
        <f>INDEX('рабочие дни  %ФОТ'!$F$3:$F$67,MATCH('загрузка табеля'!$H867,'рабочие дни  %ФОТ'!$H$3:$H$67,0),1)</f>
        <v>ХХХ YYY-9</v>
      </c>
      <c r="B867" s="21">
        <f t="shared" si="39"/>
        <v>1246.52</v>
      </c>
      <c r="C867" s="22">
        <f t="shared" si="40"/>
        <v>4</v>
      </c>
      <c r="D867" s="23">
        <f t="shared" si="41"/>
        <v>44</v>
      </c>
      <c r="E867" s="21">
        <f>SUMIFS(тарифы!G:G,тарифы!B:B,J867)</f>
        <v>28.33</v>
      </c>
      <c r="F867" s="21"/>
      <c r="G867" s="12" t="str">
        <f>IFERROR(INDEX(Таблица1[#All],MATCH('загрузка табеля'!J867,тарифы!B:B,0),4),"")</f>
        <v>кассир торгового зала ((В-9)расчетно-кассовая зона)</v>
      </c>
      <c r="H867" s="12" t="s">
        <v>17197</v>
      </c>
      <c r="I867" s="12" t="s">
        <v>15838</v>
      </c>
      <c r="J867" s="12" t="s">
        <v>11069</v>
      </c>
      <c r="K867" s="12" t="s">
        <v>11070</v>
      </c>
      <c r="L867" s="12">
        <v>11</v>
      </c>
      <c r="M867" s="12">
        <v>11</v>
      </c>
      <c r="N867" s="12">
        <v>11</v>
      </c>
      <c r="O867" s="12">
        <v>11</v>
      </c>
    </row>
    <row r="868" spans="1:17" x14ac:dyDescent="0.2">
      <c r="A868" s="12" t="str">
        <f>INDEX('рабочие дни  %ФОТ'!$F$3:$F$67,MATCH('загрузка табеля'!$H868,'рабочие дни  %ФОТ'!$H$3:$H$67,0),1)</f>
        <v>ХХХ YYY-9</v>
      </c>
      <c r="B868" s="21">
        <f t="shared" si="39"/>
        <v>467.44499999999999</v>
      </c>
      <c r="C868" s="22">
        <f t="shared" si="40"/>
        <v>3</v>
      </c>
      <c r="D868" s="23">
        <f t="shared" si="41"/>
        <v>16.5</v>
      </c>
      <c r="E868" s="21">
        <f>SUMIFS(тарифы!G:G,тарифы!B:B,J868)</f>
        <v>28.33</v>
      </c>
      <c r="F868" s="21"/>
      <c r="G868" s="12" t="str">
        <f>IFERROR(INDEX(Таблица1[#All],MATCH('загрузка табеля'!J868,тарифы!B:B,0),4),"")</f>
        <v>кассир торгового зала ((В-9)расчетно-кассовая зона)</v>
      </c>
      <c r="H868" s="12" t="s">
        <v>17197</v>
      </c>
      <c r="I868" s="12" t="s">
        <v>15838</v>
      </c>
      <c r="J868" s="12" t="s">
        <v>11106</v>
      </c>
      <c r="K868" s="12" t="s">
        <v>11107</v>
      </c>
      <c r="L868" s="12">
        <v>5.5</v>
      </c>
      <c r="M868" s="12">
        <v>5.5</v>
      </c>
      <c r="N868" s="12">
        <v>5.5</v>
      </c>
    </row>
    <row r="869" spans="1:17" x14ac:dyDescent="0.2">
      <c r="A869" s="12" t="str">
        <f>INDEX('рабочие дни  %ФОТ'!$F$3:$F$67,MATCH('загрузка табеля'!$H869,'рабочие дни  %ФОТ'!$H$3:$H$67,0),1)</f>
        <v>ХХХ YYY-9</v>
      </c>
      <c r="B869" s="21">
        <f t="shared" si="39"/>
        <v>424.95</v>
      </c>
      <c r="C869" s="22">
        <f t="shared" si="40"/>
        <v>2</v>
      </c>
      <c r="D869" s="23">
        <f t="shared" si="41"/>
        <v>15</v>
      </c>
      <c r="E869" s="21">
        <f>SUMIFS(тарифы!G:G,тарифы!B:B,J869)</f>
        <v>28.33</v>
      </c>
      <c r="F869" s="21"/>
      <c r="G869" s="12" t="str">
        <f>IFERROR(INDEX(Таблица1[#All],MATCH('загрузка табеля'!J869,тарифы!B:B,0),4),"")</f>
        <v>кассир торгового зала ((В-9)расчетно-кассовая зона)</v>
      </c>
      <c r="H869" s="12" t="s">
        <v>17197</v>
      </c>
      <c r="I869" s="12" t="s">
        <v>15838</v>
      </c>
      <c r="J869" s="12" t="s">
        <v>11071</v>
      </c>
      <c r="K869" s="12" t="s">
        <v>11072</v>
      </c>
      <c r="L869" s="12">
        <v>7.5</v>
      </c>
      <c r="M869" s="12">
        <v>7.5</v>
      </c>
    </row>
    <row r="870" spans="1:17" x14ac:dyDescent="0.2">
      <c r="A870" s="12" t="str">
        <f>INDEX('рабочие дни  %ФОТ'!$F$3:$F$67,MATCH('загрузка табеля'!$H870,'рабочие дни  %ФОТ'!$H$3:$H$67,0),1)</f>
        <v>ХХХ YYY-9</v>
      </c>
      <c r="B870" s="21">
        <f t="shared" si="39"/>
        <v>524.10500000000002</v>
      </c>
      <c r="C870" s="22">
        <f t="shared" si="40"/>
        <v>3</v>
      </c>
      <c r="D870" s="23">
        <f t="shared" si="41"/>
        <v>18.5</v>
      </c>
      <c r="E870" s="21">
        <f>SUMIFS(тарифы!G:G,тарифы!B:B,J870)</f>
        <v>28.33</v>
      </c>
      <c r="F870" s="21"/>
      <c r="G870" s="12" t="str">
        <f>IFERROR(INDEX(Таблица1[#All],MATCH('загрузка табеля'!J870,тарифы!B:B,0),4),"")</f>
        <v>кассир торгового зала ((В-9)расчетно-кассовая зона)</v>
      </c>
      <c r="H870" s="12" t="s">
        <v>17197</v>
      </c>
      <c r="I870" s="12" t="s">
        <v>15838</v>
      </c>
      <c r="J870" s="12" t="s">
        <v>11123</v>
      </c>
      <c r="K870" s="12" t="s">
        <v>11124</v>
      </c>
      <c r="L870" s="12">
        <v>7.5</v>
      </c>
      <c r="M870" s="12">
        <v>5.5</v>
      </c>
      <c r="N870" s="12">
        <v>5.5</v>
      </c>
    </row>
    <row r="871" spans="1:17" x14ac:dyDescent="0.2">
      <c r="A871" s="12" t="str">
        <f>INDEX('рабочие дни  %ФОТ'!$F$3:$F$67,MATCH('загрузка табеля'!$H871,'рабочие дни  %ФОТ'!$H$3:$H$67,0),1)</f>
        <v>ХХХ YYY-9</v>
      </c>
      <c r="B871" s="21">
        <f t="shared" si="39"/>
        <v>750</v>
      </c>
      <c r="C871" s="22">
        <f t="shared" si="40"/>
        <v>5</v>
      </c>
      <c r="D871" s="23">
        <f t="shared" si="41"/>
        <v>30</v>
      </c>
      <c r="E871" s="21">
        <f>SUMIFS(тарифы!G:G,тарифы!B:B,J871)</f>
        <v>25</v>
      </c>
      <c r="F871" s="21"/>
      <c r="G871" s="12" t="str">
        <f>IFERROR(INDEX(Таблица1[#All],MATCH('загрузка табеля'!J871,тарифы!B:B,0),4),"")</f>
        <v>продавец продовольственных товаров 3 категории ((В-9)кондитерский цех)</v>
      </c>
      <c r="H871" s="12" t="s">
        <v>17197</v>
      </c>
      <c r="I871" s="12" t="s">
        <v>15838</v>
      </c>
      <c r="J871" s="12" t="s">
        <v>11067</v>
      </c>
      <c r="K871" s="12" t="s">
        <v>11068</v>
      </c>
      <c r="L871" s="12">
        <v>5.5</v>
      </c>
      <c r="M871" s="12">
        <v>5.5</v>
      </c>
      <c r="N871" s="12">
        <v>6</v>
      </c>
      <c r="O871" s="12">
        <v>6.5</v>
      </c>
      <c r="P871" s="12">
        <v>6.5</v>
      </c>
    </row>
    <row r="872" spans="1:17" x14ac:dyDescent="0.2">
      <c r="A872" s="12" t="str">
        <f>INDEX('рабочие дни  %ФОТ'!$F$3:$F$67,MATCH('загрузка табеля'!$H872,'рабочие дни  %ФОТ'!$H$3:$H$67,0),1)</f>
        <v>ХХХ YYY-9</v>
      </c>
      <c r="B872" s="21">
        <f t="shared" si="39"/>
        <v>1558.1499999999999</v>
      </c>
      <c r="C872" s="22">
        <f t="shared" si="40"/>
        <v>5</v>
      </c>
      <c r="D872" s="23">
        <f t="shared" si="41"/>
        <v>55</v>
      </c>
      <c r="E872" s="21">
        <f>SUMIFS(тарифы!G:G,тарифы!B:B,J872)</f>
        <v>28.33</v>
      </c>
      <c r="F872" s="21"/>
      <c r="G872" s="12" t="str">
        <f>IFERROR(INDEX(Таблица1[#All],MATCH('загрузка табеля'!J872,тарифы!B:B,0),4),"")</f>
        <v>кассир торгового зала ((В-9)расчетно-кассовая зона)</v>
      </c>
      <c r="H872" s="12" t="s">
        <v>17197</v>
      </c>
      <c r="I872" s="12" t="s">
        <v>15838</v>
      </c>
      <c r="J872" s="12" t="s">
        <v>11125</v>
      </c>
      <c r="K872" s="12" t="s">
        <v>11126</v>
      </c>
      <c r="L872" s="12">
        <v>11</v>
      </c>
      <c r="M872" s="12">
        <v>11</v>
      </c>
      <c r="N872" s="12">
        <v>11</v>
      </c>
      <c r="O872" s="12">
        <v>11</v>
      </c>
      <c r="P872" s="12">
        <v>11</v>
      </c>
      <c r="Q872" s="12">
        <v>0</v>
      </c>
    </row>
    <row r="873" spans="1:17" x14ac:dyDescent="0.2">
      <c r="A873" s="12" t="str">
        <f>INDEX('рабочие дни  %ФОТ'!$F$3:$F$67,MATCH('загрузка табеля'!$H873,'рабочие дни  %ФОТ'!$H$3:$H$67,0),1)</f>
        <v>ХХХ YYY-9</v>
      </c>
      <c r="B873" s="21">
        <f t="shared" si="39"/>
        <v>679.92</v>
      </c>
      <c r="C873" s="22">
        <f t="shared" si="40"/>
        <v>4</v>
      </c>
      <c r="D873" s="23">
        <f t="shared" si="41"/>
        <v>24</v>
      </c>
      <c r="E873" s="21">
        <f>SUMIFS(тарифы!G:G,тарифы!B:B,J873)</f>
        <v>28.33</v>
      </c>
      <c r="F873" s="21"/>
      <c r="G873" s="12" t="str">
        <f>IFERROR(INDEX(Таблица1[#All],MATCH('загрузка табеля'!J873,тарифы!B:B,0),4),"")</f>
        <v>кассир торгового зала ((В-9)расчетно-кассовая зона)</v>
      </c>
      <c r="H873" s="12" t="s">
        <v>17197</v>
      </c>
      <c r="I873" s="12" t="s">
        <v>15838</v>
      </c>
      <c r="J873" s="12" t="s">
        <v>11114</v>
      </c>
      <c r="K873" s="12" t="s">
        <v>11115</v>
      </c>
      <c r="L873" s="12">
        <v>7</v>
      </c>
      <c r="M873" s="12">
        <v>6</v>
      </c>
      <c r="N873" s="12">
        <v>5.5</v>
      </c>
      <c r="O873" s="12">
        <v>5.5</v>
      </c>
    </row>
    <row r="874" spans="1:17" x14ac:dyDescent="0.2">
      <c r="A874" s="12" t="str">
        <f>INDEX('рабочие дни  %ФОТ'!$F$3:$F$67,MATCH('загрузка табеля'!$H874,'рабочие дни  %ФОТ'!$H$3:$H$67,0),1)</f>
        <v>ХХХ YYY-9</v>
      </c>
      <c r="B874" s="21">
        <f t="shared" si="39"/>
        <v>1019.8799999999999</v>
      </c>
      <c r="C874" s="22">
        <f t="shared" si="40"/>
        <v>3</v>
      </c>
      <c r="D874" s="23">
        <f t="shared" si="41"/>
        <v>36</v>
      </c>
      <c r="E874" s="21">
        <f>SUMIFS(тарифы!G:G,тарифы!B:B,J874)</f>
        <v>28.33</v>
      </c>
      <c r="F874" s="21"/>
      <c r="G874" s="12" t="str">
        <f>IFERROR(INDEX(Таблица1[#All],MATCH('загрузка табеля'!J874,тарифы!B:B,0),4),"")</f>
        <v>кассир торгового зала ((В-9)расчетно-кассовая зона)</v>
      </c>
      <c r="H874" s="12" t="s">
        <v>17197</v>
      </c>
      <c r="I874" s="12" t="s">
        <v>15838</v>
      </c>
      <c r="J874" s="12" t="s">
        <v>11393</v>
      </c>
      <c r="K874" s="12" t="s">
        <v>11392</v>
      </c>
      <c r="L874" s="12">
        <v>12</v>
      </c>
      <c r="M874" s="12">
        <v>12</v>
      </c>
      <c r="N874" s="12">
        <v>12</v>
      </c>
      <c r="O874" s="12">
        <v>0</v>
      </c>
    </row>
    <row r="875" spans="1:17" x14ac:dyDescent="0.2">
      <c r="A875" s="12" t="str">
        <f>INDEX('рабочие дни  %ФОТ'!$F$3:$F$67,MATCH('загрузка табеля'!$H875,'рабочие дни  %ФОТ'!$H$3:$H$67,0),1)</f>
        <v>ХХХ YYY-9</v>
      </c>
      <c r="B875" s="21">
        <f t="shared" si="39"/>
        <v>1076.54</v>
      </c>
      <c r="C875" s="22">
        <f t="shared" si="40"/>
        <v>3</v>
      </c>
      <c r="D875" s="23">
        <f t="shared" si="41"/>
        <v>38</v>
      </c>
      <c r="E875" s="21">
        <f>SUMIFS(тарифы!G:G,тарифы!B:B,J875)</f>
        <v>28.33</v>
      </c>
      <c r="F875" s="21"/>
      <c r="G875" s="12" t="str">
        <f>IFERROR(INDEX(Таблица1[#All],MATCH('загрузка табеля'!J875,тарифы!B:B,0),4),"")</f>
        <v>кассир торгового зала ((В-9)расчетно-кассовая зона)</v>
      </c>
      <c r="H875" s="12" t="s">
        <v>17197</v>
      </c>
      <c r="I875" s="12" t="s">
        <v>15838</v>
      </c>
      <c r="J875" s="12" t="s">
        <v>11395</v>
      </c>
      <c r="K875" s="12" t="s">
        <v>11394</v>
      </c>
      <c r="L875" s="12">
        <v>12</v>
      </c>
      <c r="M875" s="12">
        <v>12</v>
      </c>
      <c r="N875" s="12">
        <v>14</v>
      </c>
    </row>
    <row r="876" spans="1:17" x14ac:dyDescent="0.2">
      <c r="A876" s="12" t="str">
        <f>INDEX('рабочие дни  %ФОТ'!$F$3:$F$67,MATCH('загрузка табеля'!$H876,'рабочие дни  %ФОТ'!$H$3:$H$67,0),1)</f>
        <v>ХХХ YYY-9</v>
      </c>
      <c r="B876" s="21">
        <f t="shared" si="39"/>
        <v>1317.345</v>
      </c>
      <c r="C876" s="22">
        <f t="shared" si="40"/>
        <v>5</v>
      </c>
      <c r="D876" s="23">
        <f t="shared" si="41"/>
        <v>46.5</v>
      </c>
      <c r="E876" s="21">
        <f>SUMIFS(тарифы!G:G,тарифы!B:B,J876)</f>
        <v>28.33</v>
      </c>
      <c r="F876" s="21"/>
      <c r="G876" s="12" t="str">
        <f>IFERROR(INDEX(Таблица1[#All],MATCH('загрузка табеля'!J876,тарифы!B:B,0),4),"")</f>
        <v>кассир торгового зала ((В-9)расчетно-кассовая зона)</v>
      </c>
      <c r="H876" s="12" t="s">
        <v>17197</v>
      </c>
      <c r="I876" s="12" t="s">
        <v>15838</v>
      </c>
      <c r="J876" s="12" t="s">
        <v>11387</v>
      </c>
      <c r="K876" s="12" t="s">
        <v>11386</v>
      </c>
      <c r="L876" s="12">
        <v>9.5</v>
      </c>
      <c r="M876" s="12">
        <v>9.5</v>
      </c>
      <c r="N876" s="12">
        <v>10</v>
      </c>
      <c r="O876" s="12">
        <v>10</v>
      </c>
      <c r="P876" s="12">
        <v>7.5</v>
      </c>
    </row>
    <row r="877" spans="1:17" x14ac:dyDescent="0.2">
      <c r="A877" s="12" t="str">
        <f>INDEX('рабочие дни  %ФОТ'!$F$3:$F$67,MATCH('загрузка табеля'!$H877,'рабочие дни  %ФОТ'!$H$3:$H$67,0),1)</f>
        <v>ХХХ YYY-9</v>
      </c>
      <c r="B877" s="21">
        <f t="shared" si="39"/>
        <v>665.755</v>
      </c>
      <c r="C877" s="22">
        <f t="shared" si="40"/>
        <v>2</v>
      </c>
      <c r="D877" s="23">
        <f t="shared" si="41"/>
        <v>23.5</v>
      </c>
      <c r="E877" s="21">
        <f>SUMIFS(тарифы!G:G,тарифы!B:B,J877)</f>
        <v>28.33</v>
      </c>
      <c r="F877" s="21"/>
      <c r="G877" s="12" t="str">
        <f>IFERROR(INDEX(Таблица1[#All],MATCH('загрузка табеля'!J877,тарифы!B:B,0),4),"")</f>
        <v>кассир торгового зала ((В-9)расчетно-кассовая зона)</v>
      </c>
      <c r="H877" s="12" t="s">
        <v>17197</v>
      </c>
      <c r="I877" s="12" t="s">
        <v>15838</v>
      </c>
      <c r="J877" s="12" t="s">
        <v>11391</v>
      </c>
      <c r="K877" s="12" t="s">
        <v>11390</v>
      </c>
      <c r="L877" s="12">
        <v>11.5</v>
      </c>
      <c r="M877" s="12">
        <v>12</v>
      </c>
      <c r="N877" s="12">
        <v>0</v>
      </c>
    </row>
    <row r="878" spans="1:17" x14ac:dyDescent="0.2">
      <c r="A878" s="12" t="str">
        <f>INDEX('рабочие дни  %ФОТ'!$F$3:$F$67,MATCH('загрузка табеля'!$H878,'рабочие дни  %ФОТ'!$H$3:$H$67,0),1)</f>
        <v>ХХХ YYY-9</v>
      </c>
      <c r="B878" s="21">
        <f t="shared" si="39"/>
        <v>722.41499999999996</v>
      </c>
      <c r="C878" s="22">
        <f t="shared" si="40"/>
        <v>4</v>
      </c>
      <c r="D878" s="23">
        <f t="shared" si="41"/>
        <v>25.5</v>
      </c>
      <c r="E878" s="21">
        <f>SUMIFS(тарифы!G:G,тарифы!B:B,J878)</f>
        <v>28.33</v>
      </c>
      <c r="F878" s="21"/>
      <c r="G878" s="12" t="str">
        <f>IFERROR(INDEX(Таблица1[#All],MATCH('загрузка табеля'!J878,тарифы!B:B,0),4),"")</f>
        <v>кассир торгового зала ((В-9)расчетно-кассовая зона)</v>
      </c>
      <c r="H878" s="12" t="s">
        <v>17197</v>
      </c>
      <c r="I878" s="12" t="s">
        <v>15838</v>
      </c>
      <c r="J878" s="12" t="s">
        <v>11385</v>
      </c>
      <c r="K878" s="12" t="s">
        <v>11384</v>
      </c>
      <c r="L878" s="12">
        <v>9</v>
      </c>
      <c r="M878" s="12">
        <v>5.5</v>
      </c>
      <c r="N878" s="12">
        <v>5.5</v>
      </c>
      <c r="O878" s="12">
        <v>5.5</v>
      </c>
    </row>
    <row r="879" spans="1:17" x14ac:dyDescent="0.2">
      <c r="A879" s="12" t="str">
        <f>INDEX('рабочие дни  %ФОТ'!$F$3:$F$67,MATCH('загрузка табеля'!$H879,'рабочие дни  %ФОТ'!$H$3:$H$67,0),1)</f>
        <v>ХХХ YYY-9</v>
      </c>
      <c r="B879" s="21">
        <f t="shared" si="39"/>
        <v>481.60999999999996</v>
      </c>
      <c r="C879" s="22">
        <f t="shared" si="40"/>
        <v>3</v>
      </c>
      <c r="D879" s="23">
        <f t="shared" si="41"/>
        <v>17</v>
      </c>
      <c r="E879" s="21">
        <f>SUMIFS(тарифы!G:G,тарифы!B:B,J879)</f>
        <v>28.33</v>
      </c>
      <c r="F879" s="21"/>
      <c r="G879" s="12" t="str">
        <f>IFERROR(INDEX(Таблица1[#All],MATCH('загрузка табеля'!J879,тарифы!B:B,0),4),"")</f>
        <v>кассир торгового зала ((В-9)расчетно-кассовая зона)</v>
      </c>
      <c r="H879" s="12" t="s">
        <v>17197</v>
      </c>
      <c r="I879" s="12" t="s">
        <v>15838</v>
      </c>
      <c r="J879" s="12" t="s">
        <v>11383</v>
      </c>
      <c r="K879" s="12" t="s">
        <v>11382</v>
      </c>
      <c r="L879" s="12">
        <v>6</v>
      </c>
      <c r="M879" s="12">
        <v>5.5</v>
      </c>
      <c r="N879" s="12">
        <v>5.5</v>
      </c>
    </row>
    <row r="880" spans="1:17" x14ac:dyDescent="0.2">
      <c r="A880" s="12" t="str">
        <f>INDEX('рабочие дни  %ФОТ'!$F$3:$F$67,MATCH('загрузка табеля'!$H880,'рабочие дни  %ФОТ'!$H$3:$H$67,0),1)</f>
        <v>ХХХ YYY-9</v>
      </c>
      <c r="B880" s="21">
        <f t="shared" si="39"/>
        <v>441.6</v>
      </c>
      <c r="C880" s="22">
        <f t="shared" si="40"/>
        <v>1</v>
      </c>
      <c r="D880" s="23">
        <f t="shared" si="41"/>
        <v>15</v>
      </c>
      <c r="E880" s="21">
        <f>SUMIFS(тарифы!G:G,тарифы!B:B,J880)</f>
        <v>29.44</v>
      </c>
      <c r="F880" s="21"/>
      <c r="G880" s="12" t="str">
        <f>IFERROR(INDEX(Таблица1[#All],MATCH('загрузка табеля'!J880,тарифы!B:B,0),4),"")</f>
        <v>старший кассир торгового зала ((В-9)расчетно-кассовая зона)</v>
      </c>
      <c r="H880" s="12" t="s">
        <v>17197</v>
      </c>
      <c r="I880" s="12" t="s">
        <v>15838</v>
      </c>
      <c r="J880" s="12" t="s">
        <v>11335</v>
      </c>
      <c r="K880" s="12" t="s">
        <v>11334</v>
      </c>
      <c r="L880" s="12">
        <v>15</v>
      </c>
      <c r="M880" s="12">
        <v>0</v>
      </c>
    </row>
    <row r="881" spans="1:17" x14ac:dyDescent="0.2">
      <c r="A881" s="12" t="str">
        <f>INDEX('рабочие дни  %ФОТ'!$F$3:$F$67,MATCH('загрузка табеля'!$H881,'рабочие дни  %ФОТ'!$H$3:$H$67,0),1)</f>
        <v>ХХХ YYY-9</v>
      </c>
      <c r="B881" s="21">
        <f t="shared" si="39"/>
        <v>0</v>
      </c>
      <c r="C881" s="22">
        <f t="shared" si="40"/>
        <v>4</v>
      </c>
      <c r="D881" s="23">
        <f t="shared" si="41"/>
        <v>44</v>
      </c>
      <c r="E881" s="21">
        <f>SUMIFS(тарифы!G:G,тарифы!B:B,J881)</f>
        <v>0</v>
      </c>
      <c r="F881" s="21"/>
      <c r="G881" s="12" t="str">
        <f>IFERROR(INDEX(Таблица1[#All],MATCH('загрузка табеля'!J881,тарифы!B:B,0),4),"")</f>
        <v/>
      </c>
      <c r="H881" s="12" t="s">
        <v>17197</v>
      </c>
      <c r="I881" s="12" t="s">
        <v>15838</v>
      </c>
      <c r="J881" s="12" t="s">
        <v>15839</v>
      </c>
      <c r="K881" s="12" t="s">
        <v>15840</v>
      </c>
      <c r="L881" s="12">
        <v>11.5</v>
      </c>
      <c r="M881" s="12">
        <v>11.5</v>
      </c>
      <c r="N881" s="12">
        <v>11.5</v>
      </c>
      <c r="O881" s="12">
        <v>9.5</v>
      </c>
      <c r="P881" s="12">
        <v>0</v>
      </c>
    </row>
    <row r="882" spans="1:17" x14ac:dyDescent="0.2">
      <c r="A882" s="12" t="str">
        <f>INDEX('рабочие дни  %ФОТ'!$F$3:$F$67,MATCH('загрузка табеля'!$H882,'рабочие дни  %ФОТ'!$H$3:$H$67,0),1)</f>
        <v>ХХХ YYY-9</v>
      </c>
      <c r="B882" s="21">
        <f t="shared" si="39"/>
        <v>0</v>
      </c>
      <c r="C882" s="22">
        <f t="shared" si="40"/>
        <v>3</v>
      </c>
      <c r="D882" s="23">
        <f t="shared" si="41"/>
        <v>25</v>
      </c>
      <c r="E882" s="21">
        <f>SUMIFS(тарифы!G:G,тарифы!B:B,J882)</f>
        <v>0</v>
      </c>
      <c r="F882" s="21"/>
      <c r="G882" s="12" t="str">
        <f>IFERROR(INDEX(Таблица1[#All],MATCH('загрузка табеля'!J882,тарифы!B:B,0),4),"")</f>
        <v/>
      </c>
      <c r="H882" s="12" t="s">
        <v>17197</v>
      </c>
      <c r="I882" s="12" t="s">
        <v>15838</v>
      </c>
      <c r="J882" s="12" t="s">
        <v>15841</v>
      </c>
      <c r="K882" s="12" t="s">
        <v>15842</v>
      </c>
      <c r="L882" s="12">
        <v>5.5</v>
      </c>
      <c r="M882" s="12">
        <v>11</v>
      </c>
      <c r="N882" s="12">
        <v>8.5</v>
      </c>
      <c r="O882" s="12">
        <v>0</v>
      </c>
    </row>
    <row r="883" spans="1:17" x14ac:dyDescent="0.2">
      <c r="A883" s="12" t="str">
        <f>INDEX('рабочие дни  %ФОТ'!$F$3:$F$67,MATCH('загрузка табеля'!$H883,'рабочие дни  %ФОТ'!$H$3:$H$67,0),1)</f>
        <v>ХХХ YYY-9</v>
      </c>
      <c r="B883" s="21">
        <f t="shared" si="39"/>
        <v>457.14285714285717</v>
      </c>
      <c r="C883" s="22">
        <f t="shared" si="40"/>
        <v>2</v>
      </c>
      <c r="D883" s="23">
        <f t="shared" si="41"/>
        <v>14.5</v>
      </c>
      <c r="E883" s="21">
        <f>SUMIFS(тарифы!G:G,тарифы!B:B,J883)</f>
        <v>4800</v>
      </c>
      <c r="F883" s="21"/>
      <c r="G883" s="12" t="str">
        <f>IFERROR(INDEX(Таблица1[#All],MATCH('загрузка табеля'!J883,тарифы!B:B,0),4),"")</f>
        <v>оператор по вводу данных 1 категории ((В-36)склад)</v>
      </c>
      <c r="H883" s="12" t="s">
        <v>17197</v>
      </c>
      <c r="I883" s="12" t="s">
        <v>11149</v>
      </c>
      <c r="J883" s="12" t="s">
        <v>191</v>
      </c>
      <c r="K883" s="12" t="s">
        <v>192</v>
      </c>
      <c r="L883" s="12">
        <v>5.5</v>
      </c>
      <c r="M883" s="12">
        <v>9</v>
      </c>
    </row>
    <row r="884" spans="1:17" x14ac:dyDescent="0.2">
      <c r="A884" s="12" t="str">
        <f>INDEX('рабочие дни  %ФОТ'!$F$3:$F$67,MATCH('загрузка табеля'!$H884,'рабочие дни  %ФОТ'!$H$3:$H$67,0),1)</f>
        <v>ХХХ YYY-9</v>
      </c>
      <c r="B884" s="21">
        <f t="shared" si="39"/>
        <v>903.65</v>
      </c>
      <c r="C884" s="22">
        <f t="shared" si="40"/>
        <v>3</v>
      </c>
      <c r="D884" s="23">
        <f t="shared" si="41"/>
        <v>31</v>
      </c>
      <c r="E884" s="21">
        <f>SUMIFS(тарифы!G:G,тарифы!B:B,J884)</f>
        <v>29.15</v>
      </c>
      <c r="F884" s="21"/>
      <c r="G884" s="12" t="str">
        <f>IFERROR(INDEX(Таблица1[#All],MATCH('загрузка табеля'!J884,тарифы!B:B,0),4),"")</f>
        <v>грузчик 2 категории ((В-9)склад)</v>
      </c>
      <c r="H884" s="12" t="s">
        <v>17197</v>
      </c>
      <c r="I884" s="12" t="s">
        <v>11149</v>
      </c>
      <c r="J884" s="12" t="s">
        <v>11167</v>
      </c>
      <c r="K884" s="12" t="s">
        <v>11168</v>
      </c>
      <c r="L884" s="12">
        <v>10</v>
      </c>
      <c r="M884" s="12">
        <v>10.5</v>
      </c>
      <c r="N884" s="12">
        <v>10.5</v>
      </c>
    </row>
    <row r="885" spans="1:17" x14ac:dyDescent="0.2">
      <c r="A885" s="12" t="str">
        <f>INDEX('рабочие дни  %ФОТ'!$F$3:$F$67,MATCH('загрузка табеля'!$H885,'рабочие дни  %ФОТ'!$H$3:$H$67,0),1)</f>
        <v>ХХХ YYY-9</v>
      </c>
      <c r="B885" s="21">
        <f t="shared" si="39"/>
        <v>1120</v>
      </c>
      <c r="C885" s="22">
        <f t="shared" si="40"/>
        <v>4</v>
      </c>
      <c r="D885" s="23">
        <f t="shared" si="41"/>
        <v>36</v>
      </c>
      <c r="E885" s="21">
        <f>SUMIFS(тарифы!G:G,тарифы!B:B,J885)</f>
        <v>5880</v>
      </c>
      <c r="F885" s="21"/>
      <c r="G885" s="12" t="str">
        <f>IFERROR(INDEX(Таблица1[#All],MATCH('загрузка табеля'!J885,тарифы!B:B,0),4),"")</f>
        <v>старший оператор по вводу данных 1 категории ((В-9)склад)</v>
      </c>
      <c r="H885" s="12" t="s">
        <v>17197</v>
      </c>
      <c r="I885" s="12" t="s">
        <v>11149</v>
      </c>
      <c r="J885" s="12" t="s">
        <v>11164</v>
      </c>
      <c r="K885" s="12" t="s">
        <v>11165</v>
      </c>
      <c r="L885" s="12">
        <v>9</v>
      </c>
      <c r="M885" s="12">
        <v>9</v>
      </c>
      <c r="N885" s="12">
        <v>9</v>
      </c>
      <c r="O885" s="12">
        <v>9</v>
      </c>
    </row>
    <row r="886" spans="1:17" x14ac:dyDescent="0.2">
      <c r="A886" s="12" t="str">
        <f>INDEX('рабочие дни  %ФОТ'!$F$3:$F$67,MATCH('загрузка табеля'!$H886,'рабочие дни  %ФОТ'!$H$3:$H$67,0),1)</f>
        <v>ХХХ YYY-9</v>
      </c>
      <c r="B886" s="21">
        <f t="shared" si="39"/>
        <v>965.4</v>
      </c>
      <c r="C886" s="22">
        <f t="shared" si="40"/>
        <v>3</v>
      </c>
      <c r="D886" s="23">
        <f t="shared" si="41"/>
        <v>30</v>
      </c>
      <c r="E886" s="21">
        <f>SUMIFS(тарифы!G:G,тарифы!B:B,J886)</f>
        <v>32.18</v>
      </c>
      <c r="F886" s="21"/>
      <c r="G886" s="12" t="str">
        <f>IFERROR(INDEX(Таблица1[#All],MATCH('загрузка табеля'!J886,тарифы!B:B,0),4),"")</f>
        <v>кладовщик по приему товара 2 категории ((В-9)склад)</v>
      </c>
      <c r="H886" s="12" t="s">
        <v>17197</v>
      </c>
      <c r="I886" s="12" t="s">
        <v>11149</v>
      </c>
      <c r="J886" s="12" t="s">
        <v>11153</v>
      </c>
      <c r="K886" s="12" t="s">
        <v>11154</v>
      </c>
      <c r="L886" s="12">
        <v>10</v>
      </c>
      <c r="M886" s="12">
        <v>10</v>
      </c>
      <c r="N886" s="12">
        <v>10</v>
      </c>
    </row>
    <row r="887" spans="1:17" x14ac:dyDescent="0.2">
      <c r="A887" s="12" t="str">
        <f>INDEX('рабочие дни  %ФОТ'!$F$3:$F$67,MATCH('загрузка табеля'!$H887,'рабочие дни  %ФОТ'!$H$3:$H$67,0),1)</f>
        <v>ХХХ YYY-9</v>
      </c>
      <c r="B887" s="21">
        <f t="shared" si="39"/>
        <v>1755</v>
      </c>
      <c r="C887" s="22">
        <f t="shared" si="40"/>
        <v>5</v>
      </c>
      <c r="D887" s="23">
        <f t="shared" si="41"/>
        <v>50</v>
      </c>
      <c r="E887" s="21">
        <f>SUMIFS(тарифы!G:G,тарифы!B:B,J887)</f>
        <v>35.1</v>
      </c>
      <c r="F887" s="21"/>
      <c r="G887" s="12" t="str">
        <f>IFERROR(INDEX(Таблица1[#All],MATCH('загрузка табеля'!J887,тарифы!B:B,0),4),"")</f>
        <v>кладовщик по приему товара 1 категории ((В-9)склад)</v>
      </c>
      <c r="H887" s="12" t="s">
        <v>17197</v>
      </c>
      <c r="I887" s="12" t="s">
        <v>11149</v>
      </c>
      <c r="J887" s="12" t="s">
        <v>11156</v>
      </c>
      <c r="K887" s="12" t="s">
        <v>11157</v>
      </c>
      <c r="L887" s="12">
        <v>10</v>
      </c>
      <c r="M887" s="12">
        <v>10</v>
      </c>
      <c r="N887" s="12">
        <v>10</v>
      </c>
      <c r="O887" s="12">
        <v>10</v>
      </c>
      <c r="P887" s="12">
        <v>10</v>
      </c>
      <c r="Q887" s="12">
        <v>0</v>
      </c>
    </row>
    <row r="888" spans="1:17" x14ac:dyDescent="0.2">
      <c r="A888" s="12" t="str">
        <f>INDEX('рабочие дни  %ФОТ'!$F$3:$F$67,MATCH('загрузка табеля'!$H888,'рабочие дни  %ФОТ'!$H$3:$H$67,0),1)</f>
        <v>ХХХ YYY-9</v>
      </c>
      <c r="B888" s="21">
        <f t="shared" si="39"/>
        <v>1180.575</v>
      </c>
      <c r="C888" s="22">
        <f t="shared" si="40"/>
        <v>4</v>
      </c>
      <c r="D888" s="23">
        <f t="shared" si="41"/>
        <v>40.5</v>
      </c>
      <c r="E888" s="21">
        <f>SUMIFS(тарифы!G:G,тарифы!B:B,J888)</f>
        <v>29.15</v>
      </c>
      <c r="F888" s="21"/>
      <c r="G888" s="12" t="str">
        <f>IFERROR(INDEX(Таблица1[#All],MATCH('загрузка табеля'!J888,тарифы!B:B,0),4),"")</f>
        <v>грузчик 2 категории ((В-9)склад)</v>
      </c>
      <c r="H888" s="12" t="s">
        <v>17197</v>
      </c>
      <c r="I888" s="12" t="s">
        <v>11149</v>
      </c>
      <c r="J888" s="12" t="s">
        <v>11150</v>
      </c>
      <c r="K888" s="12" t="s">
        <v>11151</v>
      </c>
      <c r="L888" s="12">
        <v>10</v>
      </c>
      <c r="M888" s="12">
        <v>10</v>
      </c>
      <c r="N888" s="12">
        <v>10</v>
      </c>
      <c r="O888" s="12">
        <v>10.5</v>
      </c>
    </row>
    <row r="889" spans="1:17" x14ac:dyDescent="0.2">
      <c r="A889" s="12" t="str">
        <f>INDEX('рабочие дни  %ФОТ'!$F$3:$F$67,MATCH('загрузка табеля'!$H889,'рабочие дни  %ФОТ'!$H$3:$H$67,0),1)</f>
        <v>ХХХ YYY-9</v>
      </c>
      <c r="B889" s="21">
        <f t="shared" si="39"/>
        <v>1200</v>
      </c>
      <c r="C889" s="22">
        <f t="shared" si="40"/>
        <v>3</v>
      </c>
      <c r="D889" s="23">
        <f t="shared" si="41"/>
        <v>27</v>
      </c>
      <c r="E889" s="21">
        <f>SUMIFS(тарифы!G:G,тарифы!B:B,J889)</f>
        <v>8400</v>
      </c>
      <c r="F889" s="21"/>
      <c r="G889" s="12" t="str">
        <f>IFERROR(INDEX(Таблица1[#All],MATCH('загрузка табеля'!J889,тарифы!B:B,0),4),"")</f>
        <v>заведующий складом 1 категории ((В-9)склад)</v>
      </c>
      <c r="H889" s="12" t="s">
        <v>17197</v>
      </c>
      <c r="I889" s="12" t="s">
        <v>11149</v>
      </c>
      <c r="J889" s="12" t="s">
        <v>11161</v>
      </c>
      <c r="K889" s="12" t="s">
        <v>11162</v>
      </c>
      <c r="L889" s="12">
        <v>9</v>
      </c>
      <c r="M889" s="12">
        <v>9</v>
      </c>
      <c r="N889" s="12">
        <v>9</v>
      </c>
      <c r="O889" s="12">
        <v>0</v>
      </c>
    </row>
    <row r="890" spans="1:17" x14ac:dyDescent="0.2">
      <c r="A890" s="12" t="str">
        <f>INDEX('рабочие дни  %ФОТ'!$F$3:$F$67,MATCH('загрузка табеля'!$H890,'рабочие дни  %ФОТ'!$H$3:$H$67,0),1)</f>
        <v>ХХХ YYY-9</v>
      </c>
      <c r="B890" s="21">
        <f t="shared" si="39"/>
        <v>1588.675</v>
      </c>
      <c r="C890" s="22">
        <f t="shared" si="40"/>
        <v>5</v>
      </c>
      <c r="D890" s="23">
        <f t="shared" si="41"/>
        <v>54.5</v>
      </c>
      <c r="E890" s="21">
        <f>SUMIFS(тарифы!G:G,тарифы!B:B,J890)</f>
        <v>29.15</v>
      </c>
      <c r="F890" s="21"/>
      <c r="G890" s="12" t="str">
        <f>IFERROR(INDEX(Таблица1[#All],MATCH('загрузка табеля'!J890,тарифы!B:B,0),4),"")</f>
        <v>грузчик 2 категории ((В-9)склад)</v>
      </c>
      <c r="H890" s="12" t="s">
        <v>17197</v>
      </c>
      <c r="I890" s="12" t="s">
        <v>11149</v>
      </c>
      <c r="J890" s="12" t="s">
        <v>11403</v>
      </c>
      <c r="K890" s="12" t="s">
        <v>11402</v>
      </c>
      <c r="L890" s="12">
        <v>11</v>
      </c>
      <c r="M890" s="12">
        <v>11</v>
      </c>
      <c r="N890" s="12">
        <v>11</v>
      </c>
      <c r="O890" s="12">
        <v>10.5</v>
      </c>
      <c r="P890" s="12">
        <v>11</v>
      </c>
    </row>
    <row r="891" spans="1:17" x14ac:dyDescent="0.2">
      <c r="A891" s="12" t="str">
        <f>INDEX('рабочие дни  %ФОТ'!$F$3:$F$67,MATCH('загрузка табеля'!$H891,'рабочие дни  %ФОТ'!$H$3:$H$67,0),1)</f>
        <v>ХХХ YYY-9</v>
      </c>
      <c r="B891" s="21">
        <f t="shared" si="39"/>
        <v>1325</v>
      </c>
      <c r="C891" s="22">
        <f t="shared" si="40"/>
        <v>5</v>
      </c>
      <c r="D891" s="23">
        <f t="shared" si="41"/>
        <v>50</v>
      </c>
      <c r="E891" s="21">
        <f>SUMIFS(тарифы!G:G,тарифы!B:B,J891)</f>
        <v>26.5</v>
      </c>
      <c r="F891" s="21"/>
      <c r="G891" s="12" t="str">
        <f>IFERROR(INDEX(Таблица1[#All],MATCH('загрузка табеля'!J891,тарифы!B:B,0),4),"")</f>
        <v>грузчик 3 категории ((В-9)склад)</v>
      </c>
      <c r="H891" s="12" t="s">
        <v>17197</v>
      </c>
      <c r="I891" s="12" t="s">
        <v>11149</v>
      </c>
      <c r="J891" s="12" t="s">
        <v>11401</v>
      </c>
      <c r="K891" s="12" t="s">
        <v>11400</v>
      </c>
      <c r="L891" s="12">
        <v>10</v>
      </c>
      <c r="M891" s="12">
        <v>10</v>
      </c>
      <c r="N891" s="12">
        <v>10</v>
      </c>
      <c r="O891" s="12">
        <v>10</v>
      </c>
      <c r="P891" s="12">
        <v>10</v>
      </c>
      <c r="Q891" s="12">
        <v>0</v>
      </c>
    </row>
    <row r="892" spans="1:17" x14ac:dyDescent="0.2">
      <c r="A892" s="12" t="str">
        <f>INDEX('рабочие дни  %ФОТ'!$F$3:$F$67,MATCH('загрузка табеля'!$H892,'рабочие дни  %ФОТ'!$H$3:$H$67,0),1)</f>
        <v>ХХХ YYY-9</v>
      </c>
      <c r="B892" s="21">
        <f t="shared" si="39"/>
        <v>795</v>
      </c>
      <c r="C892" s="22">
        <f t="shared" si="40"/>
        <v>3</v>
      </c>
      <c r="D892" s="23">
        <f t="shared" si="41"/>
        <v>30</v>
      </c>
      <c r="E892" s="21">
        <f>SUMIFS(тарифы!G:G,тарифы!B:B,J892)</f>
        <v>26.5</v>
      </c>
      <c r="F892" s="21"/>
      <c r="G892" s="12" t="str">
        <f>IFERROR(INDEX(Таблица1[#All],MATCH('загрузка табеля'!J892,тарифы!B:B,0),4),"")</f>
        <v>грузчик 3 категории ((В-9)склад)</v>
      </c>
      <c r="H892" s="12" t="s">
        <v>17197</v>
      </c>
      <c r="I892" s="12" t="s">
        <v>11149</v>
      </c>
      <c r="J892" s="12" t="s">
        <v>13803</v>
      </c>
      <c r="K892" s="12" t="s">
        <v>13802</v>
      </c>
      <c r="L892" s="12">
        <v>10</v>
      </c>
      <c r="M892" s="12">
        <v>10</v>
      </c>
      <c r="N892" s="12">
        <v>10</v>
      </c>
      <c r="O892" s="12">
        <v>0</v>
      </c>
    </row>
    <row r="893" spans="1:17" x14ac:dyDescent="0.2">
      <c r="A893" s="12" t="str">
        <f>INDEX('рабочие дни  %ФОТ'!$F$3:$F$67,MATCH('загрузка табеля'!$H893,'рабочие дни  %ФОТ'!$H$3:$H$67,0),1)</f>
        <v>ХХХ YYY-9</v>
      </c>
      <c r="B893" s="21">
        <f t="shared" si="39"/>
        <v>0</v>
      </c>
      <c r="C893" s="22">
        <f t="shared" si="40"/>
        <v>4</v>
      </c>
      <c r="D893" s="23">
        <f t="shared" si="41"/>
        <v>40.5</v>
      </c>
      <c r="E893" s="21">
        <f>SUMIFS(тарифы!G:G,тарифы!B:B,J893)</f>
        <v>0</v>
      </c>
      <c r="F893" s="21"/>
      <c r="G893" s="12" t="str">
        <f>IFERROR(INDEX(Таблица1[#All],MATCH('загрузка табеля'!J893,тарифы!B:B,0),4),"")</f>
        <v/>
      </c>
      <c r="H893" s="12" t="s">
        <v>17197</v>
      </c>
      <c r="I893" s="12" t="s">
        <v>11149</v>
      </c>
      <c r="J893" s="12" t="s">
        <v>15843</v>
      </c>
      <c r="K893" s="12" t="s">
        <v>15844</v>
      </c>
      <c r="L893" s="12">
        <v>10</v>
      </c>
      <c r="M893" s="12">
        <v>10</v>
      </c>
      <c r="N893" s="12">
        <v>10</v>
      </c>
      <c r="O893" s="12">
        <v>10.5</v>
      </c>
    </row>
    <row r="894" spans="1:17" x14ac:dyDescent="0.2">
      <c r="A894" s="12" t="str">
        <f>INDEX('рабочие дни  %ФОТ'!$F$3:$F$67,MATCH('загрузка табеля'!$H894,'рабочие дни  %ФОТ'!$H$3:$H$67,0),1)</f>
        <v>ХХХ YYY-9</v>
      </c>
      <c r="B894" s="21">
        <f t="shared" si="39"/>
        <v>1733</v>
      </c>
      <c r="C894" s="22">
        <f t="shared" si="40"/>
        <v>3</v>
      </c>
      <c r="D894" s="23">
        <f t="shared" si="41"/>
        <v>32</v>
      </c>
      <c r="E894" s="21">
        <f>SUMIFS(тарифы!G:G,тарифы!B:B,J894)</f>
        <v>12131</v>
      </c>
      <c r="F894" s="21"/>
      <c r="G894" s="12" t="str">
        <f>IFERROR(INDEX(Таблица1[#All],MATCH('загрузка табеля'!J894,тарифы!B:B,0),4),"")</f>
        <v>управляющий магазином 3 категории ((В-9)управление)</v>
      </c>
      <c r="H894" s="12" t="s">
        <v>17197</v>
      </c>
      <c r="I894" s="12" t="s">
        <v>15845</v>
      </c>
      <c r="J894" s="12" t="s">
        <v>11178</v>
      </c>
      <c r="K894" s="12" t="s">
        <v>11179</v>
      </c>
      <c r="L894" s="12">
        <v>11.5</v>
      </c>
      <c r="M894" s="12">
        <v>11</v>
      </c>
      <c r="N894" s="12">
        <v>9.5</v>
      </c>
    </row>
    <row r="895" spans="1:17" x14ac:dyDescent="0.2">
      <c r="A895" s="12" t="str">
        <f>INDEX('рабочие дни  %ФОТ'!$F$3:$F$67,MATCH('загрузка табеля'!$H895,'рабочие дни  %ФОТ'!$H$3:$H$67,0),1)</f>
        <v>ХХХ YYY-9</v>
      </c>
      <c r="B895" s="21">
        <f t="shared" si="39"/>
        <v>1466.6666666666667</v>
      </c>
      <c r="C895" s="22">
        <f t="shared" si="40"/>
        <v>4</v>
      </c>
      <c r="D895" s="23">
        <f t="shared" si="41"/>
        <v>41.5</v>
      </c>
      <c r="E895" s="21">
        <f>SUMIFS(тарифы!G:G,тарифы!B:B,J895)</f>
        <v>7700</v>
      </c>
      <c r="F895" s="21"/>
      <c r="G895" s="12" t="str">
        <f>IFERROR(INDEX(Таблица1[#All],MATCH('загрузка табеля'!J895,тарифы!B:B,0),4),"")</f>
        <v>заместитель управляющего магазином 4 категории ((В-9)управление)</v>
      </c>
      <c r="H895" s="12" t="s">
        <v>17197</v>
      </c>
      <c r="I895" s="12" t="s">
        <v>15845</v>
      </c>
      <c r="J895" s="12" t="s">
        <v>11176</v>
      </c>
      <c r="K895" s="12" t="s">
        <v>11177</v>
      </c>
      <c r="L895" s="12">
        <v>10.5</v>
      </c>
      <c r="M895" s="12">
        <v>10</v>
      </c>
      <c r="N895" s="12">
        <v>10.5</v>
      </c>
      <c r="O895" s="12">
        <v>10.5</v>
      </c>
    </row>
    <row r="896" spans="1:17" x14ac:dyDescent="0.2">
      <c r="A896" s="12" t="str">
        <f>INDEX('рабочие дни  %ФОТ'!$F$3:$F$67,MATCH('загрузка табеля'!$H896,'рабочие дни  %ФОТ'!$H$3:$H$67,0),1)</f>
        <v>ХХХ YYY-9</v>
      </c>
      <c r="B896" s="21">
        <f t="shared" si="39"/>
        <v>275.99</v>
      </c>
      <c r="C896" s="22">
        <f t="shared" si="40"/>
        <v>1</v>
      </c>
      <c r="D896" s="23">
        <f t="shared" si="41"/>
        <v>11</v>
      </c>
      <c r="E896" s="21">
        <f>SUMIFS(тарифы!G:G,тарифы!B:B,J896)</f>
        <v>25.09</v>
      </c>
      <c r="F896" s="21"/>
      <c r="G896" s="12" t="str">
        <f>IFERROR(INDEX(Таблица1[#All],MATCH('загрузка табеля'!J896,тарифы!B:B,0),4),"")</f>
        <v>помощник инспектора по инвентаризации 1 категории ((В-9)управление)</v>
      </c>
      <c r="H896" s="12" t="s">
        <v>17197</v>
      </c>
      <c r="I896" s="12" t="s">
        <v>15845</v>
      </c>
      <c r="J896" s="12" t="s">
        <v>11173</v>
      </c>
      <c r="K896" s="12" t="s">
        <v>11174</v>
      </c>
      <c r="L896" s="12">
        <v>11</v>
      </c>
      <c r="M896" s="12">
        <v>0</v>
      </c>
    </row>
    <row r="897" spans="1:16" x14ac:dyDescent="0.2">
      <c r="A897" s="12" t="str">
        <f>INDEX('рабочие дни  %ФОТ'!$F$3:$F$67,MATCH('загрузка табеля'!$H897,'рабочие дни  %ФОТ'!$H$3:$H$67,0),1)</f>
        <v>ХХХ YYY-9</v>
      </c>
      <c r="B897" s="21">
        <f t="shared" si="39"/>
        <v>754.28571428571422</v>
      </c>
      <c r="C897" s="22">
        <f t="shared" si="40"/>
        <v>3</v>
      </c>
      <c r="D897" s="23">
        <f t="shared" si="41"/>
        <v>24</v>
      </c>
      <c r="E897" s="21">
        <f>SUMIFS(тарифы!G:G,тарифы!B:B,J897)</f>
        <v>5280</v>
      </c>
      <c r="F897" s="21"/>
      <c r="G897" s="12" t="str">
        <f>IFERROR(INDEX(Таблица1[#All],MATCH('загрузка табеля'!J897,тарифы!B:B,0),4),"")</f>
        <v>инспектор по инвентаризации 1 категории ((В-9)управление)</v>
      </c>
      <c r="H897" s="12" t="s">
        <v>17197</v>
      </c>
      <c r="I897" s="12" t="s">
        <v>15845</v>
      </c>
      <c r="J897" s="12" t="s">
        <v>11180</v>
      </c>
      <c r="K897" s="12" t="s">
        <v>11181</v>
      </c>
      <c r="L897" s="12">
        <v>8</v>
      </c>
      <c r="M897" s="12">
        <v>8</v>
      </c>
      <c r="N897" s="12">
        <v>8</v>
      </c>
      <c r="O897" s="12">
        <v>0</v>
      </c>
    </row>
    <row r="898" spans="1:16" x14ac:dyDescent="0.2">
      <c r="A898" s="12" t="str">
        <f>INDEX('рабочие дни  %ФОТ'!$F$3:$F$67,MATCH('загрузка табеля'!$H898,'рабочие дни  %ФОТ'!$H$3:$H$67,0),1)</f>
        <v>ХХХ YYY-9</v>
      </c>
      <c r="B898" s="21">
        <f t="shared" si="39"/>
        <v>1238.0952380952381</v>
      </c>
      <c r="C898" s="22">
        <f t="shared" si="40"/>
        <v>4</v>
      </c>
      <c r="D898" s="23">
        <f t="shared" si="41"/>
        <v>36</v>
      </c>
      <c r="E898" s="21">
        <f>SUMIFS(тарифы!G:G,тарифы!B:B,J898)</f>
        <v>6500</v>
      </c>
      <c r="F898" s="21"/>
      <c r="G898" s="12" t="str">
        <f>IFERROR(INDEX(Таблица1[#All],MATCH('загрузка табеля'!J898,тарифы!B:B,0),4),"")</f>
        <v>менеджер по персоналу ((В-9)управление)</v>
      </c>
      <c r="H898" s="12" t="s">
        <v>17197</v>
      </c>
      <c r="I898" s="12" t="s">
        <v>15845</v>
      </c>
      <c r="J898" s="12" t="s">
        <v>11171</v>
      </c>
      <c r="K898" s="12" t="s">
        <v>11377</v>
      </c>
      <c r="L898" s="12">
        <v>9</v>
      </c>
      <c r="M898" s="12">
        <v>9</v>
      </c>
      <c r="N898" s="12">
        <v>9</v>
      </c>
      <c r="O898" s="12">
        <v>9</v>
      </c>
    </row>
    <row r="899" spans="1:16" x14ac:dyDescent="0.2">
      <c r="A899" s="12" t="str">
        <f>INDEX('рабочие дни  %ФОТ'!$F$3:$F$67,MATCH('загрузка табеля'!$H899,'рабочие дни  %ФОТ'!$H$3:$H$67,0),1)</f>
        <v>ХХХ YYY-9</v>
      </c>
      <c r="B899" s="21">
        <f t="shared" si="39"/>
        <v>828.57142857142867</v>
      </c>
      <c r="C899" s="22">
        <f t="shared" si="40"/>
        <v>3</v>
      </c>
      <c r="D899" s="23">
        <f t="shared" si="41"/>
        <v>26</v>
      </c>
      <c r="E899" s="21">
        <f>SUMIFS(тарифы!G:G,тарифы!B:B,J899)</f>
        <v>5800</v>
      </c>
      <c r="F899" s="21"/>
      <c r="G899" s="12" t="str">
        <f>IFERROR(INDEX(Таблица1[#All],MATCH('загрузка табеля'!J899,тарифы!B:B,0),4),"")</f>
        <v>главный инженер ((В-9)управление)</v>
      </c>
      <c r="H899" s="12" t="s">
        <v>17197</v>
      </c>
      <c r="I899" s="12" t="s">
        <v>15845</v>
      </c>
      <c r="J899" s="12" t="s">
        <v>11186</v>
      </c>
      <c r="K899" s="12" t="s">
        <v>11187</v>
      </c>
      <c r="L899" s="12">
        <v>8.5</v>
      </c>
      <c r="M899" s="12">
        <v>8.5</v>
      </c>
      <c r="N899" s="12">
        <v>9</v>
      </c>
    </row>
    <row r="900" spans="1:16" x14ac:dyDescent="0.2">
      <c r="A900" s="12" t="str">
        <f>INDEX('рабочие дни  %ФОТ'!$F$3:$F$67,MATCH('загрузка табеля'!$H900,'рабочие дни  %ФОТ'!$H$3:$H$67,0),1)</f>
        <v>ХХХ YYY-9</v>
      </c>
      <c r="B900" s="21">
        <f t="shared" si="39"/>
        <v>1071.4285714285716</v>
      </c>
      <c r="C900" s="22">
        <f t="shared" si="40"/>
        <v>3</v>
      </c>
      <c r="D900" s="23">
        <f t="shared" si="41"/>
        <v>27</v>
      </c>
      <c r="E900" s="21">
        <f>SUMIFS(тарифы!G:G,тарифы!B:B,J900)</f>
        <v>7500</v>
      </c>
      <c r="F900" s="21"/>
      <c r="G900" s="12" t="str">
        <f>IFERROR(INDEX(Таблица1[#All],MATCH('загрузка табеля'!J900,тарифы!B:B,0),4),"")</f>
        <v>заместитель управляющего магазином по производству 5 категории ((В-9)цех по выпечке хлебобулочных из</v>
      </c>
      <c r="H900" s="12" t="s">
        <v>17197</v>
      </c>
      <c r="I900" s="12" t="s">
        <v>15846</v>
      </c>
      <c r="J900" s="12" t="s">
        <v>11256</v>
      </c>
      <c r="K900" s="12" t="s">
        <v>11257</v>
      </c>
      <c r="L900" s="12">
        <v>9.5</v>
      </c>
      <c r="M900" s="12">
        <v>9.5</v>
      </c>
      <c r="N900" s="12">
        <v>8</v>
      </c>
    </row>
    <row r="901" spans="1:16" x14ac:dyDescent="0.2">
      <c r="A901" s="12" t="str">
        <f>INDEX('рабочие дни  %ФОТ'!$F$3:$F$67,MATCH('загрузка табеля'!$H901,'рабочие дни  %ФОТ'!$H$3:$H$67,0),1)</f>
        <v>ХХХ YYY-9</v>
      </c>
      <c r="B901" s="21">
        <f t="shared" si="39"/>
        <v>1265.6300000000001</v>
      </c>
      <c r="C901" s="22">
        <f t="shared" si="40"/>
        <v>3</v>
      </c>
      <c r="D901" s="23">
        <f t="shared" si="41"/>
        <v>33.5</v>
      </c>
      <c r="E901" s="21">
        <f>SUMIFS(тарифы!G:G,тарифы!B:B,J901)</f>
        <v>37.78</v>
      </c>
      <c r="F901" s="21"/>
      <c r="G901" s="12" t="str">
        <f>IFERROR(INDEX(Таблица1[#All],MATCH('загрузка табеля'!J901,тарифы!B:B,0),4),"")</f>
        <v>пекарь 6 разряда* ((В-9)цех по выпечке хлебобулочных изделий)</v>
      </c>
      <c r="H901" s="12" t="s">
        <v>17197</v>
      </c>
      <c r="I901" s="12" t="s">
        <v>15846</v>
      </c>
      <c r="J901" s="12" t="s">
        <v>11206</v>
      </c>
      <c r="K901" s="12" t="s">
        <v>11207</v>
      </c>
      <c r="L901" s="12">
        <v>11</v>
      </c>
      <c r="M901" s="12">
        <v>11</v>
      </c>
      <c r="N901" s="12">
        <v>11.5</v>
      </c>
    </row>
    <row r="902" spans="1:16" x14ac:dyDescent="0.2">
      <c r="A902" s="12" t="str">
        <f>INDEX('рабочие дни  %ФОТ'!$F$3:$F$67,MATCH('загрузка табеля'!$H902,'рабочие дни  %ФОТ'!$H$3:$H$67,0),1)</f>
        <v>ХХХ YYY-9</v>
      </c>
      <c r="B902" s="21">
        <f t="shared" ref="B902:B965" si="42">IF(AND(F902&lt;50,F902&gt;0),F902*D902,IF(F902&gt;50,F902/$C$1*C902,IF(AND(E902&lt;50,E902&gt;0),E902*D902,E902/$C$1*C902)))</f>
        <v>2115.6800000000003</v>
      </c>
      <c r="C902" s="22">
        <f t="shared" si="40"/>
        <v>4</v>
      </c>
      <c r="D902" s="23">
        <f t="shared" si="41"/>
        <v>56</v>
      </c>
      <c r="E902" s="21">
        <f>SUMIFS(тарифы!G:G,тарифы!B:B,J902)</f>
        <v>37.78</v>
      </c>
      <c r="F902" s="21"/>
      <c r="G902" s="12" t="str">
        <f>IFERROR(INDEX(Таблица1[#All],MATCH('загрузка табеля'!J902,тарифы!B:B,0),4),"")</f>
        <v>пекарь 6 разряда* ((В-9)цех по выпечке хлебобулочных изделий)</v>
      </c>
      <c r="H902" s="12" t="s">
        <v>17197</v>
      </c>
      <c r="I902" s="12" t="s">
        <v>15846</v>
      </c>
      <c r="J902" s="12" t="s">
        <v>11196</v>
      </c>
      <c r="K902" s="12" t="s">
        <v>11197</v>
      </c>
      <c r="L902" s="12">
        <v>11.5</v>
      </c>
      <c r="M902" s="12">
        <v>11.5</v>
      </c>
      <c r="N902" s="12">
        <v>11.5</v>
      </c>
      <c r="O902" s="12">
        <v>21.5</v>
      </c>
      <c r="P902" s="12">
        <v>0</v>
      </c>
    </row>
    <row r="903" spans="1:16" x14ac:dyDescent="0.2">
      <c r="A903" s="12" t="str">
        <f>INDEX('рабочие дни  %ФОТ'!$F$3:$F$67,MATCH('загрузка табеля'!$H903,'рабочие дни  %ФОТ'!$H$3:$H$67,0),1)</f>
        <v>ХХХ YYY-9</v>
      </c>
      <c r="B903" s="21">
        <f t="shared" si="42"/>
        <v>1322.3</v>
      </c>
      <c r="C903" s="22">
        <f t="shared" ref="C903:C966" si="43">COUNTIF(L903:AP903,"&gt;0")</f>
        <v>3</v>
      </c>
      <c r="D903" s="23">
        <f t="shared" ref="D903:D966" si="44">IF(SUM(L903:AP903)&gt;0,SUM(L903:AP903),"")</f>
        <v>35</v>
      </c>
      <c r="E903" s="21">
        <f>SUMIFS(тарифы!G:G,тарифы!B:B,J903)</f>
        <v>37.78</v>
      </c>
      <c r="F903" s="21"/>
      <c r="G903" s="12" t="str">
        <f>IFERROR(INDEX(Таблица1[#All],MATCH('загрузка табеля'!J903,тарифы!B:B,0),4),"")</f>
        <v>пекарь 6 разряда* ((В-9)цех по выпечке хлебобулочных изделий)</v>
      </c>
      <c r="H903" s="12" t="s">
        <v>17197</v>
      </c>
      <c r="I903" s="12" t="s">
        <v>15846</v>
      </c>
      <c r="J903" s="12" t="s">
        <v>11215</v>
      </c>
      <c r="K903" s="12" t="s">
        <v>11216</v>
      </c>
      <c r="L903" s="12">
        <v>11.5</v>
      </c>
      <c r="M903" s="12">
        <v>11.5</v>
      </c>
      <c r="N903" s="12">
        <v>12</v>
      </c>
      <c r="O903" s="12">
        <v>0</v>
      </c>
    </row>
    <row r="904" spans="1:16" x14ac:dyDescent="0.2">
      <c r="A904" s="12" t="str">
        <f>INDEX('рабочие дни  %ФОТ'!$F$3:$F$67,MATCH('загрузка табеля'!$H904,'рабочие дни  %ФОТ'!$H$3:$H$67,0),1)</f>
        <v>ХХХ YYY-9</v>
      </c>
      <c r="B904" s="21">
        <f t="shared" si="42"/>
        <v>1197.8399999999999</v>
      </c>
      <c r="C904" s="22">
        <f t="shared" si="43"/>
        <v>3</v>
      </c>
      <c r="D904" s="23">
        <f t="shared" si="44"/>
        <v>34.5</v>
      </c>
      <c r="E904" s="21">
        <f>SUMIFS(тарифы!G:G,тарифы!B:B,J904)</f>
        <v>34.72</v>
      </c>
      <c r="F904" s="21"/>
      <c r="G904" s="12" t="str">
        <f>IFERROR(INDEX(Таблица1[#All],MATCH('загрузка табеля'!J904,тарифы!B:B,0),4),"")</f>
        <v>пекарь 5 разряда ((В-9)цех по выпечке хлебобулочных изделий)</v>
      </c>
      <c r="H904" s="12" t="s">
        <v>17197</v>
      </c>
      <c r="I904" s="12" t="s">
        <v>15846</v>
      </c>
      <c r="J904" s="12" t="s">
        <v>11213</v>
      </c>
      <c r="K904" s="12" t="s">
        <v>11214</v>
      </c>
      <c r="L904" s="12">
        <v>11.5</v>
      </c>
      <c r="M904" s="12">
        <v>11.5</v>
      </c>
      <c r="N904" s="12">
        <v>11.5</v>
      </c>
    </row>
    <row r="905" spans="1:16" x14ac:dyDescent="0.2">
      <c r="A905" s="12" t="str">
        <f>INDEX('рабочие дни  %ФОТ'!$F$3:$F$67,MATCH('загрузка табеля'!$H905,'рабочие дни  %ФОТ'!$H$3:$H$67,0),1)</f>
        <v>ХХХ YYY-9</v>
      </c>
      <c r="B905" s="21">
        <f t="shared" si="42"/>
        <v>1521</v>
      </c>
      <c r="C905" s="22">
        <f t="shared" si="43"/>
        <v>3</v>
      </c>
      <c r="D905" s="23">
        <f t="shared" si="44"/>
        <v>37.5</v>
      </c>
      <c r="E905" s="21">
        <f>SUMIFS(тарифы!G:G,тарифы!B:B,J905)</f>
        <v>40.56</v>
      </c>
      <c r="F905" s="21"/>
      <c r="G905" s="12" t="str">
        <f>IFERROR(INDEX(Таблица1[#All],MATCH('загрузка табеля'!J905,тарифы!B:B,0),4),"")</f>
        <v>бригадир производственной бригады ((В-9)цех по выпечке хлебобулочных изделий)</v>
      </c>
      <c r="H905" s="12" t="s">
        <v>17197</v>
      </c>
      <c r="I905" s="12" t="s">
        <v>15846</v>
      </c>
      <c r="J905" s="12" t="s">
        <v>11194</v>
      </c>
      <c r="K905" s="12" t="s">
        <v>11195</v>
      </c>
      <c r="L905" s="12">
        <v>12.5</v>
      </c>
      <c r="M905" s="12">
        <v>12.5</v>
      </c>
      <c r="N905" s="12">
        <v>12.5</v>
      </c>
    </row>
    <row r="906" spans="1:16" x14ac:dyDescent="0.2">
      <c r="A906" s="12" t="str">
        <f>INDEX('рабочие дни  %ФОТ'!$F$3:$F$67,MATCH('загрузка табеля'!$H906,'рабочие дни  %ФОТ'!$H$3:$H$67,0),1)</f>
        <v>ХХХ YYY-9</v>
      </c>
      <c r="B906" s="21">
        <f t="shared" si="42"/>
        <v>820.14499999999998</v>
      </c>
      <c r="C906" s="22">
        <f t="shared" si="43"/>
        <v>3</v>
      </c>
      <c r="D906" s="23">
        <f t="shared" si="44"/>
        <v>30.5</v>
      </c>
      <c r="E906" s="21">
        <f>SUMIFS(тарифы!G:G,тарифы!B:B,J906)</f>
        <v>26.89</v>
      </c>
      <c r="F906" s="21"/>
      <c r="G906" s="12" t="str">
        <f>IFERROR(INDEX(Таблица1[#All],MATCH('загрузка табеля'!J906,тарифы!B:B,0),4),"")</f>
        <v>продавец продовольственных товаров 2 категории ((В-9)цех по выпечке хлебобулочных изделий)</v>
      </c>
      <c r="H906" s="12" t="s">
        <v>17197</v>
      </c>
      <c r="I906" s="12" t="s">
        <v>15846</v>
      </c>
      <c r="J906" s="12" t="s">
        <v>11199</v>
      </c>
      <c r="K906" s="12" t="s">
        <v>11200</v>
      </c>
      <c r="L906" s="12">
        <v>10</v>
      </c>
      <c r="M906" s="12">
        <v>10</v>
      </c>
      <c r="N906" s="12">
        <v>10.5</v>
      </c>
    </row>
    <row r="907" spans="1:16" x14ac:dyDescent="0.2">
      <c r="A907" s="12" t="str">
        <f>INDEX('рабочие дни  %ФОТ'!$F$3:$F$67,MATCH('загрузка табеля'!$H907,'рабочие дни  %ФОТ'!$H$3:$H$67,0),1)</f>
        <v>ХХХ YYY-9</v>
      </c>
      <c r="B907" s="21">
        <f t="shared" si="42"/>
        <v>1360.08</v>
      </c>
      <c r="C907" s="22">
        <f t="shared" si="43"/>
        <v>3</v>
      </c>
      <c r="D907" s="23">
        <f t="shared" si="44"/>
        <v>36</v>
      </c>
      <c r="E907" s="21">
        <f>SUMIFS(тарифы!G:G,тарифы!B:B,J907)</f>
        <v>37.78</v>
      </c>
      <c r="F907" s="21"/>
      <c r="G907" s="12" t="str">
        <f>IFERROR(INDEX(Таблица1[#All],MATCH('загрузка табеля'!J907,тарифы!B:B,0),4),"")</f>
        <v>пекарь 6 разряда* ((В-9)цех по выпечке хлебобулочных изделий)</v>
      </c>
      <c r="H907" s="12" t="s">
        <v>17197</v>
      </c>
      <c r="I907" s="12" t="s">
        <v>15846</v>
      </c>
      <c r="J907" s="12" t="s">
        <v>11217</v>
      </c>
      <c r="K907" s="12" t="s">
        <v>11218</v>
      </c>
      <c r="L907" s="12">
        <v>12</v>
      </c>
      <c r="M907" s="12">
        <v>12</v>
      </c>
      <c r="N907" s="12">
        <v>12</v>
      </c>
    </row>
    <row r="908" spans="1:16" x14ac:dyDescent="0.2">
      <c r="A908" s="12" t="str">
        <f>INDEX('рабочие дни  %ФОТ'!$F$3:$F$67,MATCH('загрузка табеля'!$H908,'рабочие дни  %ФОТ'!$H$3:$H$67,0),1)</f>
        <v>ХХХ YYY-9</v>
      </c>
      <c r="B908" s="21">
        <f t="shared" si="42"/>
        <v>1145.76</v>
      </c>
      <c r="C908" s="22">
        <f t="shared" si="43"/>
        <v>3</v>
      </c>
      <c r="D908" s="23">
        <f t="shared" si="44"/>
        <v>33</v>
      </c>
      <c r="E908" s="21">
        <f>SUMIFS(тарифы!G:G,тарифы!B:B,J908)</f>
        <v>34.72</v>
      </c>
      <c r="F908" s="21"/>
      <c r="G908" s="12" t="str">
        <f>IFERROR(INDEX(Таблица1[#All],MATCH('загрузка табеля'!J908,тарифы!B:B,0),4),"")</f>
        <v>пекарь 5 разряда ((В-9)цех по выпечке хлебобулочных изделий)</v>
      </c>
      <c r="H908" s="12" t="s">
        <v>17197</v>
      </c>
      <c r="I908" s="12" t="s">
        <v>15846</v>
      </c>
      <c r="J908" s="12" t="s">
        <v>11202</v>
      </c>
      <c r="K908" s="12" t="s">
        <v>11203</v>
      </c>
      <c r="L908" s="12">
        <v>9.5</v>
      </c>
      <c r="M908" s="12">
        <v>12</v>
      </c>
      <c r="N908" s="12">
        <v>11.5</v>
      </c>
      <c r="O908" s="12">
        <v>0</v>
      </c>
    </row>
    <row r="909" spans="1:16" x14ac:dyDescent="0.2">
      <c r="A909" s="12" t="str">
        <f>INDEX('рабочие дни  %ФОТ'!$F$3:$F$67,MATCH('загрузка табеля'!$H909,'рабочие дни  %ФОТ'!$H$3:$H$67,0),1)</f>
        <v>ХХХ YYY-9</v>
      </c>
      <c r="B909" s="21">
        <f t="shared" si="42"/>
        <v>1996.3999999999999</v>
      </c>
      <c r="C909" s="22">
        <f t="shared" si="43"/>
        <v>5</v>
      </c>
      <c r="D909" s="23">
        <f t="shared" si="44"/>
        <v>57.5</v>
      </c>
      <c r="E909" s="21">
        <f>SUMIFS(тарифы!G:G,тарифы!B:B,J909)</f>
        <v>34.72</v>
      </c>
      <c r="F909" s="21"/>
      <c r="G909" s="12" t="str">
        <f>IFERROR(INDEX(Таблица1[#All],MATCH('загрузка табеля'!J909,тарифы!B:B,0),4),"")</f>
        <v>пекарь 5 разряда ((В-9)цех по выпечке хлебобулочных изделий)</v>
      </c>
      <c r="H909" s="12" t="s">
        <v>17197</v>
      </c>
      <c r="I909" s="12" t="s">
        <v>15846</v>
      </c>
      <c r="J909" s="12" t="s">
        <v>11204</v>
      </c>
      <c r="K909" s="12" t="s">
        <v>11205</v>
      </c>
      <c r="L909" s="12">
        <v>11.5</v>
      </c>
      <c r="M909" s="12">
        <v>11.5</v>
      </c>
      <c r="N909" s="12">
        <v>11.5</v>
      </c>
      <c r="O909" s="12">
        <v>11.5</v>
      </c>
      <c r="P909" s="12">
        <v>11.5</v>
      </c>
    </row>
    <row r="910" spans="1:16" x14ac:dyDescent="0.2">
      <c r="A910" s="12" t="str">
        <f>INDEX('рабочие дни  %ФОТ'!$F$3:$F$67,MATCH('загрузка табеля'!$H910,'рабочие дни  %ФОТ'!$H$3:$H$67,0),1)</f>
        <v>ХХХ YYY-9</v>
      </c>
      <c r="B910" s="21">
        <f t="shared" si="42"/>
        <v>416.64</v>
      </c>
      <c r="C910" s="22">
        <f t="shared" si="43"/>
        <v>1</v>
      </c>
      <c r="D910" s="23">
        <f t="shared" si="44"/>
        <v>12</v>
      </c>
      <c r="E910" s="21">
        <f>SUMIFS(тарифы!G:G,тарифы!B:B,J910)</f>
        <v>34.72</v>
      </c>
      <c r="F910" s="21"/>
      <c r="G910" s="12" t="str">
        <f>IFERROR(INDEX(Таблица1[#All],MATCH('загрузка табеля'!J910,тарифы!B:B,0),4),"")</f>
        <v>пекарь 5 разряда ((В-9)цех по выпечке хлебобулочных изделий)</v>
      </c>
      <c r="H910" s="12" t="s">
        <v>17197</v>
      </c>
      <c r="I910" s="12" t="s">
        <v>15846</v>
      </c>
      <c r="J910" s="12" t="s">
        <v>11211</v>
      </c>
      <c r="K910" s="12" t="s">
        <v>11212</v>
      </c>
      <c r="L910" s="12">
        <v>12</v>
      </c>
      <c r="M910" s="12">
        <v>0</v>
      </c>
    </row>
    <row r="911" spans="1:16" x14ac:dyDescent="0.2">
      <c r="A911" s="12" t="str">
        <f>INDEX('рабочие дни  %ФОТ'!$F$3:$F$67,MATCH('загрузка табеля'!$H911,'рабочие дни  %ФОТ'!$H$3:$H$67,0),1)</f>
        <v>ХХХ YYY-9</v>
      </c>
      <c r="B911" s="21">
        <f t="shared" si="42"/>
        <v>1525.1599999999999</v>
      </c>
      <c r="C911" s="22">
        <f t="shared" si="43"/>
        <v>4</v>
      </c>
      <c r="D911" s="23">
        <f t="shared" si="44"/>
        <v>52</v>
      </c>
      <c r="E911" s="21">
        <f>SUMIFS(тарифы!G:G,тарифы!B:B,J911)</f>
        <v>29.33</v>
      </c>
      <c r="F911" s="21"/>
      <c r="G911" s="12" t="str">
        <f>IFERROR(INDEX(Таблица1[#All],MATCH('загрузка табеля'!J911,тарифы!B:B,0),4),"")</f>
        <v>продавец продовольственных товаров 1 категории ((В-9)цех по выпечке хлебобулочных изделий)</v>
      </c>
      <c r="H911" s="12" t="s">
        <v>17197</v>
      </c>
      <c r="I911" s="12" t="s">
        <v>15846</v>
      </c>
      <c r="J911" s="12" t="s">
        <v>11221</v>
      </c>
      <c r="K911" s="12" t="s">
        <v>11222</v>
      </c>
      <c r="L911" s="12">
        <v>10</v>
      </c>
      <c r="M911" s="12">
        <v>21.5</v>
      </c>
      <c r="N911" s="12">
        <v>10</v>
      </c>
      <c r="O911" s="12">
        <v>10.5</v>
      </c>
      <c r="P911" s="12">
        <v>0</v>
      </c>
    </row>
    <row r="912" spans="1:16" x14ac:dyDescent="0.2">
      <c r="A912" s="12" t="str">
        <f>INDEX('рабочие дни  %ФОТ'!$F$3:$F$67,MATCH('загрузка табеля'!$H912,'рабочие дни  %ФОТ'!$H$3:$H$67,0),1)</f>
        <v>ХХХ YYY-9</v>
      </c>
      <c r="B912" s="21">
        <f t="shared" si="42"/>
        <v>295.79000000000002</v>
      </c>
      <c r="C912" s="22">
        <f t="shared" si="43"/>
        <v>1</v>
      </c>
      <c r="D912" s="23">
        <f t="shared" si="44"/>
        <v>11</v>
      </c>
      <c r="E912" s="21">
        <f>SUMIFS(тарифы!G:G,тарифы!B:B,J912)</f>
        <v>26.89</v>
      </c>
      <c r="F912" s="21"/>
      <c r="G912" s="12" t="str">
        <f>IFERROR(INDEX(Таблица1[#All],MATCH('загрузка табеля'!J912,тарифы!B:B,0),4),"")</f>
        <v>продавец продовольственных товаров 2 категории ((В-9)цех по выпечке хлебобулочных изделий)</v>
      </c>
      <c r="H912" s="12" t="s">
        <v>17197</v>
      </c>
      <c r="I912" s="12" t="s">
        <v>15846</v>
      </c>
      <c r="J912" s="12" t="s">
        <v>11209</v>
      </c>
      <c r="K912" s="12" t="s">
        <v>11210</v>
      </c>
      <c r="L912" s="12">
        <v>11</v>
      </c>
    </row>
    <row r="913" spans="1:16" x14ac:dyDescent="0.2">
      <c r="A913" s="12" t="str">
        <f>INDEX('рабочие дни  %ФОТ'!$F$3:$F$67,MATCH('загрузка табеля'!$H913,'рабочие дни  %ФОТ'!$H$3:$H$67,0),1)</f>
        <v>ХХХ YYY-9</v>
      </c>
      <c r="B913" s="21">
        <f t="shared" si="42"/>
        <v>1764.3600000000001</v>
      </c>
      <c r="C913" s="22">
        <f t="shared" si="43"/>
        <v>4</v>
      </c>
      <c r="D913" s="23">
        <f t="shared" si="44"/>
        <v>43.5</v>
      </c>
      <c r="E913" s="21">
        <f>SUMIFS(тарифы!G:G,тарифы!B:B,J913)</f>
        <v>40.56</v>
      </c>
      <c r="F913" s="21"/>
      <c r="G913" s="12" t="str">
        <f>IFERROR(INDEX(Таблица1[#All],MATCH('загрузка табеля'!J913,тарифы!B:B,0),4),"")</f>
        <v>бригадир производственной бригады ((В-9)цех по выпечке хлебобулочных изделий)</v>
      </c>
      <c r="H913" s="12" t="s">
        <v>17197</v>
      </c>
      <c r="I913" s="12" t="s">
        <v>15846</v>
      </c>
      <c r="J913" s="12" t="s">
        <v>11405</v>
      </c>
      <c r="K913" s="12" t="s">
        <v>11404</v>
      </c>
      <c r="L913" s="12">
        <v>11</v>
      </c>
      <c r="M913" s="12">
        <v>11</v>
      </c>
      <c r="N913" s="12">
        <v>11</v>
      </c>
      <c r="O913" s="12">
        <v>10.5</v>
      </c>
    </row>
    <row r="914" spans="1:16" x14ac:dyDescent="0.2">
      <c r="A914" s="12" t="str">
        <f>INDEX('рабочие дни  %ФОТ'!$F$3:$F$67,MATCH('загрузка табеля'!$H914,'рабочие дни  %ФОТ'!$H$3:$H$67,0),1)</f>
        <v>ХХХ YYY-9</v>
      </c>
      <c r="B914" s="21">
        <f t="shared" si="42"/>
        <v>1145.76</v>
      </c>
      <c r="C914" s="22">
        <f t="shared" si="43"/>
        <v>3</v>
      </c>
      <c r="D914" s="23">
        <f t="shared" si="44"/>
        <v>33</v>
      </c>
      <c r="E914" s="21">
        <f>SUMIFS(тарифы!G:G,тарифы!B:B,J914)</f>
        <v>34.72</v>
      </c>
      <c r="F914" s="21"/>
      <c r="G914" s="12" t="str">
        <f>IFERROR(INDEX(Таблица1[#All],MATCH('загрузка табеля'!J914,тарифы!B:B,0),4),"")</f>
        <v>пекарь 5 разряда ((В-9)цех по выпечке хлебобулочных изделий)</v>
      </c>
      <c r="H914" s="12" t="s">
        <v>17197</v>
      </c>
      <c r="I914" s="12" t="s">
        <v>15846</v>
      </c>
      <c r="J914" s="12" t="s">
        <v>11363</v>
      </c>
      <c r="K914" s="12" t="s">
        <v>11362</v>
      </c>
      <c r="L914" s="12">
        <v>11</v>
      </c>
      <c r="M914" s="12">
        <v>11</v>
      </c>
      <c r="N914" s="12">
        <v>11</v>
      </c>
      <c r="O914" s="12">
        <v>0</v>
      </c>
    </row>
    <row r="915" spans="1:16" x14ac:dyDescent="0.2">
      <c r="A915" s="12" t="str">
        <f>INDEX('рабочие дни  %ФОТ'!$F$3:$F$67,MATCH('загрузка табеля'!$H915,'рабочие дни  %ФОТ'!$H$3:$H$67,0),1)</f>
        <v>ХХХ YYY-9</v>
      </c>
      <c r="B915" s="21">
        <f t="shared" si="42"/>
        <v>241.64999999999998</v>
      </c>
      <c r="C915" s="22">
        <f t="shared" si="43"/>
        <v>1</v>
      </c>
      <c r="D915" s="23">
        <f t="shared" si="44"/>
        <v>7.5</v>
      </c>
      <c r="E915" s="21">
        <f>SUMIFS(тарифы!G:G,тарифы!B:B,J915)</f>
        <v>32.22</v>
      </c>
      <c r="F915" s="21"/>
      <c r="G915" s="12" t="str">
        <f>IFERROR(INDEX(Таблица1[#All],MATCH('загрузка табеля'!J915,тарифы!B:B,0),4),"")</f>
        <v>пекарь 4 разряда ((В-9)цех по выпечке хлебобулочных изделий)</v>
      </c>
      <c r="H915" s="12" t="s">
        <v>17197</v>
      </c>
      <c r="I915" s="12" t="s">
        <v>15846</v>
      </c>
      <c r="J915" s="12" t="s">
        <v>11365</v>
      </c>
      <c r="K915" s="12" t="s">
        <v>11364</v>
      </c>
      <c r="L915" s="12">
        <v>7.5</v>
      </c>
    </row>
    <row r="916" spans="1:16" x14ac:dyDescent="0.2">
      <c r="A916" s="12" t="str">
        <f>INDEX('рабочие дни  %ФОТ'!$F$3:$F$67,MATCH('загрузка табеля'!$H916,'рабочие дни  %ФОТ'!$H$3:$H$67,0),1)</f>
        <v>ХХХ YYY-9</v>
      </c>
      <c r="B916" s="21">
        <f t="shared" si="42"/>
        <v>0</v>
      </c>
      <c r="C916" s="22">
        <f t="shared" si="43"/>
        <v>3</v>
      </c>
      <c r="D916" s="23">
        <f t="shared" si="44"/>
        <v>34.5</v>
      </c>
      <c r="E916" s="21">
        <f>SUMIFS(тарифы!G:G,тарифы!B:B,J916)</f>
        <v>0</v>
      </c>
      <c r="F916" s="21"/>
      <c r="G916" s="12" t="str">
        <f>IFERROR(INDEX(Таблица1[#All],MATCH('загрузка табеля'!J916,тарифы!B:B,0),4),"")</f>
        <v/>
      </c>
      <c r="H916" s="12" t="s">
        <v>17197</v>
      </c>
      <c r="I916" s="12" t="s">
        <v>15846</v>
      </c>
      <c r="J916" s="12" t="s">
        <v>15847</v>
      </c>
      <c r="K916" s="12" t="s">
        <v>15848</v>
      </c>
      <c r="L916" s="12">
        <v>11.5</v>
      </c>
      <c r="M916" s="12">
        <v>11.5</v>
      </c>
      <c r="N916" s="12">
        <v>11.5</v>
      </c>
      <c r="O916" s="12">
        <v>0</v>
      </c>
    </row>
    <row r="917" spans="1:16" x14ac:dyDescent="0.2">
      <c r="A917" s="12" t="str">
        <f>INDEX('рабочие дни  %ФОТ'!$F$3:$F$67,MATCH('загрузка табеля'!$H917,'рабочие дни  %ФОТ'!$H$3:$H$67,0),1)</f>
        <v>ХХХ YYY-9</v>
      </c>
      <c r="B917" s="21">
        <f t="shared" si="42"/>
        <v>1005</v>
      </c>
      <c r="C917" s="22">
        <f t="shared" si="43"/>
        <v>3</v>
      </c>
      <c r="D917" s="23">
        <f t="shared" si="44"/>
        <v>33.5</v>
      </c>
      <c r="E917" s="21">
        <f>SUMIFS(тарифы!G:G,тарифы!B:B,J917)</f>
        <v>30</v>
      </c>
      <c r="F917" s="21"/>
      <c r="G917" s="12" t="str">
        <f>IFERROR(INDEX(Таблица1[#All],MATCH('загрузка табеля'!J917,тарифы!B:B,0),4),"")</f>
        <v>повар 4 разряда* ((В-9)цех по переработке мяса)</v>
      </c>
      <c r="H917" s="12" t="s">
        <v>17197</v>
      </c>
      <c r="I917" s="12" t="s">
        <v>15849</v>
      </c>
      <c r="J917" s="12" t="s">
        <v>11227</v>
      </c>
      <c r="K917" s="12" t="s">
        <v>11228</v>
      </c>
      <c r="L917" s="12">
        <v>11</v>
      </c>
      <c r="M917" s="12">
        <v>11</v>
      </c>
      <c r="N917" s="12">
        <v>11.5</v>
      </c>
    </row>
    <row r="918" spans="1:16" x14ac:dyDescent="0.2">
      <c r="A918" s="12" t="str">
        <f>INDEX('рабочие дни  %ФОТ'!$F$3:$F$67,MATCH('загрузка табеля'!$H918,'рабочие дни  %ФОТ'!$H$3:$H$67,0),1)</f>
        <v>ХХХ YYY-9</v>
      </c>
      <c r="B918" s="21">
        <f t="shared" si="42"/>
        <v>1428.5714285714287</v>
      </c>
      <c r="C918" s="22">
        <f t="shared" si="43"/>
        <v>4</v>
      </c>
      <c r="D918" s="23">
        <f t="shared" si="44"/>
        <v>38.5</v>
      </c>
      <c r="E918" s="21">
        <f>SUMIFS(тарифы!G:G,тарифы!B:B,J918)</f>
        <v>7500</v>
      </c>
      <c r="F918" s="21"/>
      <c r="G918" s="12" t="str">
        <f>IFERROR(INDEX(Таблица1[#All],MATCH('загрузка табеля'!J918,тарифы!B:B,0),4),"")</f>
        <v>заместитель управляющего магазином по производству 5 категории ((В-9)цех по переработке мяса)</v>
      </c>
      <c r="H918" s="12" t="s">
        <v>17197</v>
      </c>
      <c r="I918" s="12" t="s">
        <v>15849</v>
      </c>
      <c r="J918" s="12" t="s">
        <v>11230</v>
      </c>
      <c r="K918" s="12" t="s">
        <v>11231</v>
      </c>
      <c r="L918" s="12">
        <v>9</v>
      </c>
      <c r="M918" s="12">
        <v>9</v>
      </c>
      <c r="N918" s="12">
        <v>11</v>
      </c>
      <c r="O918" s="12">
        <v>9.5</v>
      </c>
    </row>
    <row r="919" spans="1:16" x14ac:dyDescent="0.2">
      <c r="A919" s="12" t="str">
        <f>INDEX('рабочие дни  %ФОТ'!$F$3:$F$67,MATCH('загрузка табеля'!$H919,'рабочие дни  %ФОТ'!$H$3:$H$67,0),1)</f>
        <v>ХХХ YYY-9</v>
      </c>
      <c r="B919" s="21">
        <f t="shared" si="42"/>
        <v>930</v>
      </c>
      <c r="C919" s="22">
        <f t="shared" si="43"/>
        <v>3</v>
      </c>
      <c r="D919" s="23">
        <f t="shared" si="44"/>
        <v>31</v>
      </c>
      <c r="E919" s="21">
        <f>SUMIFS(тарифы!G:G,тарифы!B:B,J919)</f>
        <v>30</v>
      </c>
      <c r="F919" s="21"/>
      <c r="G919" s="12" t="str">
        <f>IFERROR(INDEX(Таблица1[#All],MATCH('загрузка табеля'!J919,тарифы!B:B,0),4),"")</f>
        <v>повар 4 разряда* ((В-9)цех по переработке мяса)</v>
      </c>
      <c r="H919" s="12" t="s">
        <v>17197</v>
      </c>
      <c r="I919" s="12" t="s">
        <v>15849</v>
      </c>
      <c r="J919" s="12" t="s">
        <v>11244</v>
      </c>
      <c r="K919" s="12" t="s">
        <v>11245</v>
      </c>
      <c r="L919" s="12">
        <v>11</v>
      </c>
      <c r="M919" s="12">
        <v>11</v>
      </c>
      <c r="N919" s="12">
        <v>9</v>
      </c>
      <c r="O919" s="12">
        <v>0</v>
      </c>
    </row>
    <row r="920" spans="1:16" x14ac:dyDescent="0.2">
      <c r="A920" s="12" t="str">
        <f>INDEX('рабочие дни  %ФОТ'!$F$3:$F$67,MATCH('загрузка табеля'!$H920,'рабочие дни  %ФОТ'!$H$3:$H$67,0),1)</f>
        <v>ХХХ YYY-9</v>
      </c>
      <c r="B920" s="21">
        <f t="shared" si="42"/>
        <v>1290</v>
      </c>
      <c r="C920" s="22">
        <f t="shared" si="43"/>
        <v>4</v>
      </c>
      <c r="D920" s="23">
        <f t="shared" si="44"/>
        <v>43</v>
      </c>
      <c r="E920" s="21">
        <f>SUMIFS(тарифы!G:G,тарифы!B:B,J920)</f>
        <v>30</v>
      </c>
      <c r="F920" s="21"/>
      <c r="G920" s="12" t="str">
        <f>IFERROR(INDEX(Таблица1[#All],MATCH('загрузка табеля'!J920,тарифы!B:B,0),4),"")</f>
        <v>продавец продовольственных товаров 1 категории ((В-9)цех по переработке мяса)</v>
      </c>
      <c r="H920" s="12" t="s">
        <v>17197</v>
      </c>
      <c r="I920" s="12" t="s">
        <v>15849</v>
      </c>
      <c r="J920" s="12" t="s">
        <v>11225</v>
      </c>
      <c r="K920" s="12" t="s">
        <v>11226</v>
      </c>
      <c r="L920" s="12">
        <v>10</v>
      </c>
      <c r="M920" s="12">
        <v>11</v>
      </c>
      <c r="N920" s="12">
        <v>11</v>
      </c>
      <c r="O920" s="12">
        <v>11</v>
      </c>
    </row>
    <row r="921" spans="1:16" x14ac:dyDescent="0.2">
      <c r="A921" s="12" t="str">
        <f>INDEX('рабочие дни  %ФОТ'!$F$3:$F$67,MATCH('загрузка табеля'!$H921,'рабочие дни  %ФОТ'!$H$3:$H$67,0),1)</f>
        <v>ХХХ YYY-9</v>
      </c>
      <c r="B921" s="21">
        <f t="shared" si="42"/>
        <v>933.40000000000009</v>
      </c>
      <c r="C921" s="22">
        <f t="shared" si="43"/>
        <v>2</v>
      </c>
      <c r="D921" s="23">
        <f t="shared" si="44"/>
        <v>20</v>
      </c>
      <c r="E921" s="21">
        <f>SUMIFS(тарифы!G:G,тарифы!B:B,J921)</f>
        <v>46.67</v>
      </c>
      <c r="F921" s="21"/>
      <c r="G921" s="12" t="str">
        <f>IFERROR(INDEX(Таблица1[#All],MATCH('загрузка табеля'!J921,тарифы!B:B,0),4),"")</f>
        <v>обвальщик мяса мастер-класс 1 категории ((В-9)цех по переработке мяса)</v>
      </c>
      <c r="H921" s="12" t="s">
        <v>17197</v>
      </c>
      <c r="I921" s="12" t="s">
        <v>15849</v>
      </c>
      <c r="J921" s="12" t="s">
        <v>11235</v>
      </c>
      <c r="K921" s="12" t="s">
        <v>11236</v>
      </c>
      <c r="L921" s="12">
        <v>11</v>
      </c>
      <c r="M921" s="12">
        <v>9</v>
      </c>
      <c r="N921" s="12">
        <v>0</v>
      </c>
    </row>
    <row r="922" spans="1:16" x14ac:dyDescent="0.2">
      <c r="A922" s="12" t="str">
        <f>INDEX('рабочие дни  %ФОТ'!$F$3:$F$67,MATCH('загрузка табеля'!$H922,'рабочие дни  %ФОТ'!$H$3:$H$67,0),1)</f>
        <v>ХХХ YYY-9</v>
      </c>
      <c r="B922" s="21">
        <f t="shared" si="42"/>
        <v>1433.13</v>
      </c>
      <c r="C922" s="22">
        <f t="shared" si="43"/>
        <v>3</v>
      </c>
      <c r="D922" s="23">
        <f t="shared" si="44"/>
        <v>33.5</v>
      </c>
      <c r="E922" s="21">
        <f>SUMIFS(тарифы!G:G,тарифы!B:B,J922)</f>
        <v>42.78</v>
      </c>
      <c r="F922" s="21"/>
      <c r="G922" s="12" t="str">
        <f>IFERROR(INDEX(Таблица1[#All],MATCH('загрузка табеля'!J922,тарифы!B:B,0),4),"")</f>
        <v>обвальщик мяса мастер-класс 2 категории ((В-9)цех по переработке мяса)</v>
      </c>
      <c r="H922" s="12" t="s">
        <v>17197</v>
      </c>
      <c r="I922" s="12" t="s">
        <v>15849</v>
      </c>
      <c r="J922" s="12" t="s">
        <v>11238</v>
      </c>
      <c r="K922" s="12" t="s">
        <v>11239</v>
      </c>
      <c r="L922" s="12">
        <v>11</v>
      </c>
      <c r="M922" s="12">
        <v>11</v>
      </c>
      <c r="N922" s="12">
        <v>11.5</v>
      </c>
    </row>
    <row r="923" spans="1:16" x14ac:dyDescent="0.2">
      <c r="A923" s="12" t="str">
        <f>INDEX('рабочие дни  %ФОТ'!$F$3:$F$67,MATCH('загрузка табеля'!$H923,'рабочие дни  %ФОТ'!$H$3:$H$67,0),1)</f>
        <v>ХХХ YYY-9</v>
      </c>
      <c r="B923" s="21">
        <f t="shared" si="42"/>
        <v>787.5</v>
      </c>
      <c r="C923" s="22">
        <f t="shared" si="43"/>
        <v>4</v>
      </c>
      <c r="D923" s="23">
        <f t="shared" si="44"/>
        <v>31.5</v>
      </c>
      <c r="E923" s="21">
        <f>SUMIFS(тарифы!G:G,тарифы!B:B,J923)</f>
        <v>25</v>
      </c>
      <c r="F923" s="21"/>
      <c r="G923" s="12" t="str">
        <f>IFERROR(INDEX(Таблица1[#All],MATCH('загрузка табеля'!J923,тарифы!B:B,0),4),"")</f>
        <v>продавец продовольственных товаров 3 категории ((В-9)цех по переработке мяса)</v>
      </c>
      <c r="H923" s="12" t="s">
        <v>17197</v>
      </c>
      <c r="I923" s="12" t="s">
        <v>15849</v>
      </c>
      <c r="J923" s="12" t="s">
        <v>11241</v>
      </c>
      <c r="K923" s="12" t="s">
        <v>11242</v>
      </c>
      <c r="L923" s="12">
        <v>7.5</v>
      </c>
      <c r="M923" s="12">
        <v>8</v>
      </c>
      <c r="N923" s="12">
        <v>8</v>
      </c>
      <c r="O923" s="12">
        <v>8</v>
      </c>
    </row>
    <row r="924" spans="1:16" x14ac:dyDescent="0.2">
      <c r="A924" s="12" t="str">
        <f>INDEX('рабочие дни  %ФОТ'!$F$3:$F$67,MATCH('загрузка табеля'!$H924,'рабочие дни  %ФОТ'!$H$3:$H$67,0),1)</f>
        <v>ХХХ YYY-9</v>
      </c>
      <c r="B924" s="21">
        <f t="shared" si="42"/>
        <v>1175</v>
      </c>
      <c r="C924" s="22">
        <f t="shared" si="43"/>
        <v>4</v>
      </c>
      <c r="D924" s="23">
        <f t="shared" si="44"/>
        <v>47</v>
      </c>
      <c r="E924" s="21">
        <f>SUMIFS(тарифы!G:G,тарифы!B:B,J924)</f>
        <v>25</v>
      </c>
      <c r="F924" s="21"/>
      <c r="G924" s="12" t="str">
        <f>IFERROR(INDEX(Таблица1[#All],MATCH('загрузка табеля'!J924,тарифы!B:B,0),4),"")</f>
        <v>продавец продовольственных товаров 3 категории ((В-9)цех по переработке мяса)</v>
      </c>
      <c r="H924" s="12" t="s">
        <v>17197</v>
      </c>
      <c r="I924" s="12" t="s">
        <v>15849</v>
      </c>
      <c r="J924" s="12" t="s">
        <v>5583</v>
      </c>
      <c r="K924" s="12" t="s">
        <v>5584</v>
      </c>
      <c r="L924" s="12">
        <v>11</v>
      </c>
      <c r="M924" s="12">
        <v>12</v>
      </c>
      <c r="N924" s="12">
        <v>12.5</v>
      </c>
      <c r="O924" s="12">
        <v>11.5</v>
      </c>
      <c r="P924" s="12">
        <v>0</v>
      </c>
    </row>
    <row r="925" spans="1:16" x14ac:dyDescent="0.2">
      <c r="A925" s="12" t="str">
        <f>INDEX('рабочие дни  %ФОТ'!$F$3:$F$67,MATCH('загрузка табеля'!$H925,'рабочие дни  %ФОТ'!$H$3:$H$67,0),1)</f>
        <v>ХХХ YYY-9</v>
      </c>
      <c r="B925" s="21">
        <f t="shared" si="42"/>
        <v>1127.81</v>
      </c>
      <c r="C925" s="22">
        <f t="shared" si="43"/>
        <v>3</v>
      </c>
      <c r="D925" s="23">
        <f t="shared" si="44"/>
        <v>29</v>
      </c>
      <c r="E925" s="21">
        <f>SUMIFS(тарифы!G:G,тарифы!B:B,J925)</f>
        <v>38.89</v>
      </c>
      <c r="F925" s="21"/>
      <c r="G925" s="12" t="str">
        <f>IFERROR(INDEX(Таблица1[#All],MATCH('загрузка табеля'!J925,тарифы!B:B,0),4),"")</f>
        <v>обвальщик мяса мастер-класс 3 категории_стажер ((В-9)цех по переработке мяса)</v>
      </c>
      <c r="H925" s="12" t="s">
        <v>17197</v>
      </c>
      <c r="I925" s="12" t="s">
        <v>15849</v>
      </c>
      <c r="J925" s="12" t="s">
        <v>11373</v>
      </c>
      <c r="K925" s="12" t="s">
        <v>11372</v>
      </c>
      <c r="L925" s="12">
        <v>10</v>
      </c>
      <c r="M925" s="12">
        <v>10.5</v>
      </c>
      <c r="N925" s="12">
        <v>8.5</v>
      </c>
      <c r="O925" s="12">
        <v>0</v>
      </c>
    </row>
    <row r="926" spans="1:16" x14ac:dyDescent="0.2">
      <c r="A926" s="12" t="str">
        <f>INDEX('рабочие дни  %ФОТ'!$F$3:$F$67,MATCH('загрузка табеля'!$H926,'рабочие дни  %ФОТ'!$H$3:$H$67,0),1)</f>
        <v>ХХХ YYY-9</v>
      </c>
      <c r="B926" s="21">
        <f t="shared" si="42"/>
        <v>200</v>
      </c>
      <c r="C926" s="22">
        <f t="shared" si="43"/>
        <v>2</v>
      </c>
      <c r="D926" s="23">
        <f t="shared" si="44"/>
        <v>8</v>
      </c>
      <c r="E926" s="21">
        <f>SUMIFS(тарифы!G:G,тарифы!B:B,J926)</f>
        <v>25</v>
      </c>
      <c r="F926" s="21"/>
      <c r="G926" s="12" t="str">
        <f>IFERROR(INDEX(Таблица1[#All],MATCH('загрузка табеля'!J926,тарифы!B:B,0),4),"")</f>
        <v>продавец продовольственных товаров 3 категории ((В-9)цех по переработке мяса)</v>
      </c>
      <c r="H926" s="12" t="s">
        <v>17197</v>
      </c>
      <c r="I926" s="12" t="s">
        <v>15849</v>
      </c>
      <c r="J926" s="12" t="s">
        <v>11339</v>
      </c>
      <c r="K926" s="12" t="s">
        <v>11338</v>
      </c>
      <c r="L926" s="12">
        <v>3.5</v>
      </c>
      <c r="M926" s="12">
        <v>4.5</v>
      </c>
      <c r="N926" s="12">
        <v>0</v>
      </c>
    </row>
    <row r="927" spans="1:16" x14ac:dyDescent="0.2">
      <c r="A927" s="12" t="str">
        <f>INDEX('рабочие дни  %ФОТ'!$F$3:$F$67,MATCH('загрузка табеля'!$H927,'рабочие дни  %ФОТ'!$H$3:$H$67,0),1)</f>
        <v>ХХХ YYY-9</v>
      </c>
      <c r="B927" s="21">
        <f t="shared" si="42"/>
        <v>0</v>
      </c>
      <c r="C927" s="22">
        <f t="shared" si="43"/>
        <v>2</v>
      </c>
      <c r="D927" s="23">
        <f t="shared" si="44"/>
        <v>14.5</v>
      </c>
      <c r="E927" s="21">
        <f>SUMIFS(тарифы!G:G,тарифы!B:B,J927)</f>
        <v>0</v>
      </c>
      <c r="F927" s="21"/>
      <c r="G927" s="12" t="str">
        <f>IFERROR(INDEX(Таблица1[#All],MATCH('загрузка табеля'!J927,тарифы!B:B,0),4),"")</f>
        <v/>
      </c>
      <c r="H927" s="12" t="s">
        <v>17197</v>
      </c>
      <c r="I927" s="12" t="s">
        <v>15850</v>
      </c>
      <c r="J927" s="12" t="s">
        <v>15851</v>
      </c>
      <c r="K927" s="12" t="s">
        <v>15852</v>
      </c>
      <c r="L927" s="12">
        <v>7</v>
      </c>
      <c r="M927" s="12">
        <v>7.5</v>
      </c>
      <c r="N927" s="12">
        <v>0</v>
      </c>
    </row>
    <row r="928" spans="1:16" x14ac:dyDescent="0.2">
      <c r="A928" s="12" t="str">
        <f>INDEX('рабочие дни  %ФОТ'!$F$3:$F$67,MATCH('загрузка табеля'!$H928,'рабочие дни  %ФОТ'!$H$3:$H$67,0),1)</f>
        <v>ХХХ YYY-9</v>
      </c>
      <c r="B928" s="21">
        <f t="shared" si="42"/>
        <v>0</v>
      </c>
      <c r="C928" s="22">
        <f t="shared" si="43"/>
        <v>3</v>
      </c>
      <c r="D928" s="23">
        <f t="shared" si="44"/>
        <v>21.5</v>
      </c>
      <c r="E928" s="21">
        <f>SUMIFS(тарифы!G:G,тарифы!B:B,J928)</f>
        <v>0</v>
      </c>
      <c r="F928" s="21"/>
      <c r="G928" s="12" t="str">
        <f>IFERROR(INDEX(Таблица1[#All],MATCH('загрузка табеля'!J928,тарифы!B:B,0),4),"")</f>
        <v/>
      </c>
      <c r="H928" s="12" t="s">
        <v>17197</v>
      </c>
      <c r="I928" s="12" t="s">
        <v>15850</v>
      </c>
      <c r="J928" s="12" t="s">
        <v>15853</v>
      </c>
      <c r="K928" s="12" t="s">
        <v>15854</v>
      </c>
      <c r="L928" s="12">
        <v>7</v>
      </c>
      <c r="M928" s="12">
        <v>7.5</v>
      </c>
      <c r="N928" s="12">
        <v>7</v>
      </c>
      <c r="O928" s="12">
        <v>0</v>
      </c>
    </row>
    <row r="929" spans="1:16" x14ac:dyDescent="0.2">
      <c r="A929" s="12" t="str">
        <f>INDEX('рабочие дни  %ФОТ'!$F$3:$F$67,MATCH('загрузка табеля'!$H929,'рабочие дни  %ФОТ'!$H$3:$H$67,0),1)</f>
        <v>ХХХ YYY-9</v>
      </c>
      <c r="B929" s="21">
        <f t="shared" si="42"/>
        <v>0</v>
      </c>
      <c r="C929" s="22">
        <f t="shared" si="43"/>
        <v>2</v>
      </c>
      <c r="D929" s="23">
        <f t="shared" si="44"/>
        <v>13.5</v>
      </c>
      <c r="E929" s="21">
        <f>SUMIFS(тарифы!G:G,тарифы!B:B,J929)</f>
        <v>0</v>
      </c>
      <c r="F929" s="21"/>
      <c r="G929" s="12" t="str">
        <f>IFERROR(INDEX(Таблица1[#All],MATCH('загрузка табеля'!J929,тарифы!B:B,0),4),"")</f>
        <v/>
      </c>
      <c r="H929" s="12" t="s">
        <v>17197</v>
      </c>
      <c r="I929" s="12" t="s">
        <v>15855</v>
      </c>
      <c r="J929" s="12" t="s">
        <v>15856</v>
      </c>
      <c r="K929" s="12" t="s">
        <v>15857</v>
      </c>
      <c r="L929" s="12">
        <v>7</v>
      </c>
      <c r="M929" s="12">
        <v>6.5</v>
      </c>
    </row>
    <row r="930" spans="1:16" x14ac:dyDescent="0.2">
      <c r="A930" s="12" t="str">
        <f>INDEX('рабочие дни  %ФОТ'!$F$3:$F$67,MATCH('загрузка табеля'!$H930,'рабочие дни  %ФОТ'!$H$3:$H$67,0),1)</f>
        <v>ХХХ YYY-9</v>
      </c>
      <c r="B930" s="21">
        <f t="shared" si="42"/>
        <v>0</v>
      </c>
      <c r="C930" s="22">
        <f t="shared" si="43"/>
        <v>3</v>
      </c>
      <c r="D930" s="23">
        <f t="shared" si="44"/>
        <v>20.5</v>
      </c>
      <c r="E930" s="21">
        <f>SUMIFS(тарифы!G:G,тарифы!B:B,J930)</f>
        <v>0</v>
      </c>
      <c r="F930" s="21"/>
      <c r="G930" s="12" t="str">
        <f>IFERROR(INDEX(Таблица1[#All],MATCH('загрузка табеля'!J930,тарифы!B:B,0),4),"")</f>
        <v/>
      </c>
      <c r="H930" s="12" t="s">
        <v>17197</v>
      </c>
      <c r="I930" s="12" t="s">
        <v>15855</v>
      </c>
      <c r="J930" s="12" t="s">
        <v>15858</v>
      </c>
      <c r="K930" s="12" t="s">
        <v>15859</v>
      </c>
      <c r="L930" s="12">
        <v>6.5</v>
      </c>
      <c r="M930" s="12">
        <v>6.5</v>
      </c>
      <c r="N930" s="12">
        <v>7.5</v>
      </c>
      <c r="O930" s="12">
        <v>0</v>
      </c>
    </row>
    <row r="931" spans="1:16" x14ac:dyDescent="0.2">
      <c r="A931" s="12" t="str">
        <f>INDEX('рабочие дни  %ФОТ'!$F$3:$F$67,MATCH('загрузка табеля'!$H931,'рабочие дни  %ФОТ'!$H$3:$H$67,0),1)</f>
        <v>ХХХ YYY-10</v>
      </c>
      <c r="B931" s="21">
        <f t="shared" si="42"/>
        <v>796.18</v>
      </c>
      <c r="C931" s="22">
        <f t="shared" si="43"/>
        <v>3</v>
      </c>
      <c r="D931" s="23">
        <f t="shared" si="44"/>
        <v>38.5</v>
      </c>
      <c r="E931" s="21">
        <f>SUMIFS(тарифы!G:G,тарифы!B:B,J931)</f>
        <v>20.68</v>
      </c>
      <c r="F931" s="21"/>
      <c r="G931" s="12" t="str">
        <f>IFERROR(INDEX(Таблица1[#All],MATCH('загрузка табеля'!J931,тарифы!B:B,0),4),"")</f>
        <v>младший инспектор ((В-10)отдел безопасности)</v>
      </c>
      <c r="H931" s="12" t="s">
        <v>17198</v>
      </c>
      <c r="I931" s="12" t="s">
        <v>15860</v>
      </c>
      <c r="J931" s="12" t="s">
        <v>596</v>
      </c>
      <c r="K931" s="12" t="s">
        <v>597</v>
      </c>
      <c r="L931" s="12">
        <v>13.5</v>
      </c>
      <c r="M931" s="12">
        <v>13</v>
      </c>
      <c r="N931" s="12">
        <v>12</v>
      </c>
      <c r="O931" s="12">
        <v>0</v>
      </c>
    </row>
    <row r="932" spans="1:16" x14ac:dyDescent="0.2">
      <c r="A932" s="12" t="str">
        <f>INDEX('рабочие дни  %ФОТ'!$F$3:$F$67,MATCH('загрузка табеля'!$H932,'рабочие дни  %ФОТ'!$H$3:$H$67,0),1)</f>
        <v>ХХХ YYY-10</v>
      </c>
      <c r="B932" s="21">
        <f t="shared" si="42"/>
        <v>982.3</v>
      </c>
      <c r="C932" s="22">
        <f t="shared" si="43"/>
        <v>4</v>
      </c>
      <c r="D932" s="23">
        <f t="shared" si="44"/>
        <v>47.5</v>
      </c>
      <c r="E932" s="21">
        <f>SUMIFS(тарифы!G:G,тарифы!B:B,J932)</f>
        <v>20.68</v>
      </c>
      <c r="F932" s="21"/>
      <c r="G932" s="12" t="str">
        <f>IFERROR(INDEX(Таблица1[#All],MATCH('загрузка табеля'!J932,тарифы!B:B,0),4),"")</f>
        <v>младший инспектор ((В-10)отдел безопасности)</v>
      </c>
      <c r="H932" s="12" t="s">
        <v>17198</v>
      </c>
      <c r="I932" s="12" t="s">
        <v>15860</v>
      </c>
      <c r="J932" s="12" t="s">
        <v>618</v>
      </c>
      <c r="K932" s="12" t="s">
        <v>619</v>
      </c>
      <c r="L932" s="12">
        <v>12.5</v>
      </c>
      <c r="M932" s="12">
        <v>12.5</v>
      </c>
      <c r="N932" s="12">
        <v>10</v>
      </c>
      <c r="O932" s="12">
        <v>12.5</v>
      </c>
    </row>
    <row r="933" spans="1:16" x14ac:dyDescent="0.2">
      <c r="A933" s="12" t="str">
        <f>INDEX('рабочие дни  %ФОТ'!$F$3:$F$67,MATCH('загрузка табеля'!$H933,'рабочие дни  %ФОТ'!$H$3:$H$67,0),1)</f>
        <v>ХХХ YYY-10</v>
      </c>
      <c r="B933" s="21">
        <f t="shared" si="42"/>
        <v>1952.3809523809523</v>
      </c>
      <c r="C933" s="22">
        <f t="shared" si="43"/>
        <v>5</v>
      </c>
      <c r="D933" s="23">
        <f t="shared" si="44"/>
        <v>52</v>
      </c>
      <c r="E933" s="21">
        <f>SUMIFS(тарифы!G:G,тарифы!B:B,J933)</f>
        <v>8200</v>
      </c>
      <c r="F933" s="21"/>
      <c r="G933" s="12" t="str">
        <f>IFERROR(INDEX(Таблица1[#All],MATCH('загрузка табеля'!J933,тарифы!B:B,0),4),"")</f>
        <v>начальник отдела безопасности ((В-10)отдел безопасности)</v>
      </c>
      <c r="H933" s="12" t="s">
        <v>17198</v>
      </c>
      <c r="I933" s="12" t="s">
        <v>15860</v>
      </c>
      <c r="J933" s="12" t="s">
        <v>613</v>
      </c>
      <c r="K933" s="12" t="s">
        <v>614</v>
      </c>
      <c r="L933" s="12">
        <v>8.5</v>
      </c>
      <c r="M933" s="12">
        <v>10</v>
      </c>
      <c r="N933" s="12">
        <v>9.5</v>
      </c>
      <c r="O933" s="12">
        <v>10</v>
      </c>
      <c r="P933" s="12">
        <v>14</v>
      </c>
    </row>
    <row r="934" spans="1:16" x14ac:dyDescent="0.2">
      <c r="A934" s="12" t="str">
        <f>INDEX('рабочие дни  %ФОТ'!$F$3:$F$67,MATCH('загрузка табеля'!$H934,'рабочие дни  %ФОТ'!$H$3:$H$67,0),1)</f>
        <v>ХХХ YYY-10</v>
      </c>
      <c r="B934" s="21">
        <f t="shared" si="42"/>
        <v>973.67499999999995</v>
      </c>
      <c r="C934" s="22">
        <f t="shared" si="43"/>
        <v>4</v>
      </c>
      <c r="D934" s="23">
        <f t="shared" si="44"/>
        <v>42.5</v>
      </c>
      <c r="E934" s="21">
        <f>SUMIFS(тарифы!G:G,тарифы!B:B,J934)</f>
        <v>22.91</v>
      </c>
      <c r="F934" s="21"/>
      <c r="G934" s="12" t="str">
        <f>IFERROR(INDEX(Таблица1[#All],MATCH('загрузка табеля'!J934,тарифы!B:B,0),4),"")</f>
        <v>инспектор ((В-10)отдел безопасности)</v>
      </c>
      <c r="H934" s="12" t="s">
        <v>17198</v>
      </c>
      <c r="I934" s="12" t="s">
        <v>15860</v>
      </c>
      <c r="J934" s="12" t="s">
        <v>620</v>
      </c>
      <c r="K934" s="12" t="s">
        <v>621</v>
      </c>
      <c r="L934" s="12">
        <v>10.5</v>
      </c>
      <c r="M934" s="12">
        <v>11</v>
      </c>
      <c r="N934" s="12">
        <v>10.5</v>
      </c>
      <c r="O934" s="12">
        <v>10.5</v>
      </c>
      <c r="P934" s="12">
        <v>0</v>
      </c>
    </row>
    <row r="935" spans="1:16" x14ac:dyDescent="0.2">
      <c r="A935" s="12" t="str">
        <f>INDEX('рабочие дни  %ФОТ'!$F$3:$F$67,MATCH('загрузка табеля'!$H935,'рабочие дни  %ФОТ'!$H$3:$H$67,0),1)</f>
        <v>ХХХ YYY-10</v>
      </c>
      <c r="B935" s="21">
        <f t="shared" si="42"/>
        <v>252.01</v>
      </c>
      <c r="C935" s="22">
        <f t="shared" si="43"/>
        <v>1</v>
      </c>
      <c r="D935" s="23">
        <f t="shared" si="44"/>
        <v>11</v>
      </c>
      <c r="E935" s="21">
        <f>SUMIFS(тарифы!G:G,тарифы!B:B,J935)</f>
        <v>22.91</v>
      </c>
      <c r="F935" s="21"/>
      <c r="G935" s="12" t="str">
        <f>IFERROR(INDEX(Таблица1[#All],MATCH('загрузка табеля'!J935,тарифы!B:B,0),4),"")</f>
        <v>старший охранник ((В-10)отдел безопасности)</v>
      </c>
      <c r="H935" s="12" t="s">
        <v>17198</v>
      </c>
      <c r="I935" s="12" t="s">
        <v>15860</v>
      </c>
      <c r="J935" s="12" t="s">
        <v>602</v>
      </c>
      <c r="K935" s="12" t="s">
        <v>603</v>
      </c>
      <c r="L935" s="12">
        <v>11</v>
      </c>
      <c r="M935" s="12">
        <v>0</v>
      </c>
    </row>
    <row r="936" spans="1:16" x14ac:dyDescent="0.2">
      <c r="A936" s="12" t="str">
        <f>INDEX('рабочие дни  %ФОТ'!$F$3:$F$67,MATCH('загрузка табеля'!$H936,'рабочие дни  %ФОТ'!$H$3:$H$67,0),1)</f>
        <v>ХХХ YYY-10</v>
      </c>
      <c r="B936" s="21">
        <f t="shared" si="42"/>
        <v>1251.9000000000001</v>
      </c>
      <c r="C936" s="22">
        <f t="shared" si="43"/>
        <v>4</v>
      </c>
      <c r="D936" s="23">
        <f t="shared" si="44"/>
        <v>45</v>
      </c>
      <c r="E936" s="21">
        <f>SUMIFS(тарифы!G:G,тарифы!B:B,J936)</f>
        <v>27.82</v>
      </c>
      <c r="F936" s="21"/>
      <c r="G936" s="12" t="str">
        <f>IFERROR(INDEX(Таблица1[#All],MATCH('загрузка табеля'!J936,тарифы!B:B,0),4),"")</f>
        <v>заместитель начальника отдела ((В-10)отдел безопасности)</v>
      </c>
      <c r="H936" s="12" t="s">
        <v>17198</v>
      </c>
      <c r="I936" s="12" t="s">
        <v>15860</v>
      </c>
      <c r="J936" s="12" t="s">
        <v>610</v>
      </c>
      <c r="K936" s="12" t="s">
        <v>611</v>
      </c>
      <c r="L936" s="12">
        <v>11.5</v>
      </c>
      <c r="M936" s="12">
        <v>11</v>
      </c>
      <c r="N936" s="12">
        <v>11.5</v>
      </c>
      <c r="O936" s="12">
        <v>11</v>
      </c>
    </row>
    <row r="937" spans="1:16" x14ac:dyDescent="0.2">
      <c r="A937" s="12" t="str">
        <f>INDEX('рабочие дни  %ФОТ'!$F$3:$F$67,MATCH('загрузка табеля'!$H937,'рабочие дни  %ФОТ'!$H$3:$H$67,0),1)</f>
        <v>ХХХ YYY-10</v>
      </c>
      <c r="B937" s="21">
        <f t="shared" si="42"/>
        <v>1182.3499999999999</v>
      </c>
      <c r="C937" s="22">
        <f t="shared" si="43"/>
        <v>4</v>
      </c>
      <c r="D937" s="23">
        <f t="shared" si="44"/>
        <v>42.5</v>
      </c>
      <c r="E937" s="21">
        <f>SUMIFS(тарифы!G:G,тарифы!B:B,J937)</f>
        <v>27.82</v>
      </c>
      <c r="F937" s="21"/>
      <c r="G937" s="12" t="str">
        <f>IFERROR(INDEX(Таблица1[#All],MATCH('загрузка табеля'!J937,тарифы!B:B,0),4),"")</f>
        <v>заместитель начальника отдела ((В-10)отдел безопасности)</v>
      </c>
      <c r="H937" s="12" t="s">
        <v>17198</v>
      </c>
      <c r="I937" s="12" t="s">
        <v>15860</v>
      </c>
      <c r="J937" s="12" t="s">
        <v>605</v>
      </c>
      <c r="K937" s="12" t="s">
        <v>606</v>
      </c>
      <c r="L937" s="12">
        <v>11</v>
      </c>
      <c r="M937" s="12">
        <v>10.5</v>
      </c>
      <c r="N937" s="12">
        <v>11</v>
      </c>
      <c r="O937" s="12">
        <v>10</v>
      </c>
    </row>
    <row r="938" spans="1:16" x14ac:dyDescent="0.2">
      <c r="A938" s="12" t="str">
        <f>INDEX('рабочие дни  %ФОТ'!$F$3:$F$67,MATCH('загрузка табеля'!$H938,'рабочие дни  %ФОТ'!$H$3:$H$67,0),1)</f>
        <v>ХХХ YYY-10</v>
      </c>
      <c r="B938" s="21">
        <f t="shared" si="42"/>
        <v>1251.9000000000001</v>
      </c>
      <c r="C938" s="22">
        <f t="shared" si="43"/>
        <v>4</v>
      </c>
      <c r="D938" s="23">
        <f t="shared" si="44"/>
        <v>45</v>
      </c>
      <c r="E938" s="21">
        <f>SUMIFS(тарифы!G:G,тарифы!B:B,J938)</f>
        <v>27.82</v>
      </c>
      <c r="F938" s="21"/>
      <c r="G938" s="12" t="str">
        <f>IFERROR(INDEX(Таблица1[#All],MATCH('загрузка табеля'!J938,тарифы!B:B,0),4),"")</f>
        <v>заместитель начальника отдела ((В-10)отдел безопасности)</v>
      </c>
      <c r="H938" s="12" t="s">
        <v>17198</v>
      </c>
      <c r="I938" s="12" t="s">
        <v>15860</v>
      </c>
      <c r="J938" s="12" t="s">
        <v>599</v>
      </c>
      <c r="K938" s="12" t="s">
        <v>600</v>
      </c>
      <c r="L938" s="12">
        <v>11</v>
      </c>
      <c r="M938" s="12">
        <v>11.5</v>
      </c>
      <c r="N938" s="12">
        <v>11.5</v>
      </c>
      <c r="O938" s="12">
        <v>11</v>
      </c>
      <c r="P938" s="12">
        <v>0</v>
      </c>
    </row>
    <row r="939" spans="1:16" x14ac:dyDescent="0.2">
      <c r="A939" s="12" t="str">
        <f>INDEX('рабочие дни  %ФОТ'!$F$3:$F$67,MATCH('загрузка табеля'!$H939,'рабочие дни  %ФОТ'!$H$3:$H$67,0),1)</f>
        <v>ХХХ YYY-10</v>
      </c>
      <c r="B939" s="21">
        <f t="shared" si="42"/>
        <v>858.22</v>
      </c>
      <c r="C939" s="22">
        <f t="shared" si="43"/>
        <v>4</v>
      </c>
      <c r="D939" s="23">
        <f t="shared" si="44"/>
        <v>41.5</v>
      </c>
      <c r="E939" s="21">
        <f>SUMIFS(тарифы!G:G,тарифы!B:B,J939)</f>
        <v>20.68</v>
      </c>
      <c r="F939" s="21"/>
      <c r="G939" s="12" t="str">
        <f>IFERROR(INDEX(Таблица1[#All],MATCH('загрузка табеля'!J939,тарифы!B:B,0),4),"")</f>
        <v>охоронник ((В-10)отдел безопасности)</v>
      </c>
      <c r="H939" s="12" t="s">
        <v>17198</v>
      </c>
      <c r="I939" s="12" t="s">
        <v>15860</v>
      </c>
      <c r="J939" s="12" t="s">
        <v>13669</v>
      </c>
      <c r="K939" s="12" t="s">
        <v>13668</v>
      </c>
      <c r="L939" s="12">
        <v>9</v>
      </c>
      <c r="M939" s="12">
        <v>10.5</v>
      </c>
      <c r="N939" s="12">
        <v>12</v>
      </c>
      <c r="O939" s="12">
        <v>10</v>
      </c>
    </row>
    <row r="940" spans="1:16" x14ac:dyDescent="0.2">
      <c r="A940" s="12" t="str">
        <f>INDEX('рабочие дни  %ФОТ'!$F$3:$F$67,MATCH('загрузка табеля'!$H940,'рабочие дни  %ФОТ'!$H$3:$H$67,0),1)</f>
        <v>ХХХ YYY-10</v>
      </c>
      <c r="B940" s="21">
        <f t="shared" si="42"/>
        <v>1271.5050000000001</v>
      </c>
      <c r="C940" s="22">
        <f t="shared" si="43"/>
        <v>4</v>
      </c>
      <c r="D940" s="23">
        <f t="shared" si="44"/>
        <v>55.5</v>
      </c>
      <c r="E940" s="21">
        <f>SUMIFS(тарифы!G:G,тарифы!B:B,J940)</f>
        <v>22.91</v>
      </c>
      <c r="F940" s="21"/>
      <c r="G940" s="12" t="str">
        <f>IFERROR(INDEX(Таблица1[#All],MATCH('загрузка табеля'!J940,тарифы!B:B,0),4),"")</f>
        <v>старший охранник ((В-10)отдел безопасности)</v>
      </c>
      <c r="H940" s="12" t="s">
        <v>17198</v>
      </c>
      <c r="I940" s="12" t="s">
        <v>15860</v>
      </c>
      <c r="J940" s="12" t="s">
        <v>13619</v>
      </c>
      <c r="K940" s="12" t="s">
        <v>13618</v>
      </c>
      <c r="L940" s="12">
        <v>11</v>
      </c>
      <c r="M940" s="12">
        <v>11.5</v>
      </c>
      <c r="N940" s="12">
        <v>11</v>
      </c>
      <c r="O940" s="12">
        <v>22</v>
      </c>
    </row>
    <row r="941" spans="1:16" x14ac:dyDescent="0.2">
      <c r="A941" s="12" t="str">
        <f>INDEX('рабочие дни  %ФОТ'!$F$3:$F$67,MATCH('загрузка табеля'!$H941,'рабочие дни  %ФОТ'!$H$3:$H$67,0),1)</f>
        <v>ХХХ YYY-10</v>
      </c>
      <c r="B941" s="21">
        <f t="shared" si="42"/>
        <v>444.62</v>
      </c>
      <c r="C941" s="22">
        <f t="shared" si="43"/>
        <v>2</v>
      </c>
      <c r="D941" s="23">
        <f t="shared" si="44"/>
        <v>21.5</v>
      </c>
      <c r="E941" s="21">
        <f>SUMIFS(тарифы!G:G,тарифы!B:B,J941)</f>
        <v>20.68</v>
      </c>
      <c r="F941" s="21"/>
      <c r="G941" s="12" t="str">
        <f>IFERROR(INDEX(Таблица1[#All],MATCH('загрузка табеля'!J941,тарифы!B:B,0),4),"")</f>
        <v>охоронник ((В-10)отдел безопасности)</v>
      </c>
      <c r="H941" s="12" t="s">
        <v>17198</v>
      </c>
      <c r="I941" s="12" t="s">
        <v>15860</v>
      </c>
      <c r="J941" s="12" t="s">
        <v>13663</v>
      </c>
      <c r="K941" s="12" t="s">
        <v>13662</v>
      </c>
      <c r="L941" s="12">
        <v>10.5</v>
      </c>
      <c r="M941" s="12">
        <v>11</v>
      </c>
    </row>
    <row r="942" spans="1:16" x14ac:dyDescent="0.2">
      <c r="A942" s="12" t="str">
        <f>INDEX('рабочие дни  %ФОТ'!$F$3:$F$67,MATCH('загрузка табеля'!$H942,'рабочие дни  %ФОТ'!$H$3:$H$67,0),1)</f>
        <v>ХХХ YYY-10</v>
      </c>
      <c r="B942" s="21">
        <f t="shared" si="42"/>
        <v>454.96</v>
      </c>
      <c r="C942" s="22">
        <f t="shared" si="43"/>
        <v>2</v>
      </c>
      <c r="D942" s="23">
        <f t="shared" si="44"/>
        <v>22</v>
      </c>
      <c r="E942" s="21">
        <f>SUMIFS(тарифы!G:G,тарифы!B:B,J942)</f>
        <v>20.68</v>
      </c>
      <c r="F942" s="21"/>
      <c r="G942" s="12" t="str">
        <f>IFERROR(INDEX(Таблица1[#All],MATCH('загрузка табеля'!J942,тарифы!B:B,0),4),"")</f>
        <v>охоронник ((В-10)отдел безопасности)</v>
      </c>
      <c r="H942" s="12" t="s">
        <v>17198</v>
      </c>
      <c r="I942" s="12" t="s">
        <v>15860</v>
      </c>
      <c r="J942" s="12" t="s">
        <v>13671</v>
      </c>
      <c r="K942" s="12" t="s">
        <v>13670</v>
      </c>
      <c r="L942" s="12">
        <v>11</v>
      </c>
      <c r="M942" s="12">
        <v>11</v>
      </c>
      <c r="N942" s="12">
        <v>0</v>
      </c>
    </row>
    <row r="943" spans="1:16" x14ac:dyDescent="0.2">
      <c r="A943" s="12" t="str">
        <f>INDEX('рабочие дни  %ФОТ'!$F$3:$F$67,MATCH('загрузка табеля'!$H943,'рабочие дни  %ФОТ'!$H$3:$H$67,0),1)</f>
        <v>ХХХ YYY-10</v>
      </c>
      <c r="B943" s="21">
        <f t="shared" si="42"/>
        <v>1747.46</v>
      </c>
      <c r="C943" s="22">
        <f t="shared" si="43"/>
        <v>5</v>
      </c>
      <c r="D943" s="23">
        <f t="shared" si="44"/>
        <v>84.5</v>
      </c>
      <c r="E943" s="21">
        <f>SUMIFS(тарифы!G:G,тарифы!B:B,J943)</f>
        <v>20.68</v>
      </c>
      <c r="F943" s="21"/>
      <c r="G943" s="12" t="str">
        <f>IFERROR(INDEX(Таблица1[#All],MATCH('загрузка табеля'!J943,тарифы!B:B,0),4),"")</f>
        <v>охоронник ((В-10)отдел безопасности)</v>
      </c>
      <c r="H943" s="12" t="s">
        <v>17198</v>
      </c>
      <c r="I943" s="12" t="s">
        <v>15860</v>
      </c>
      <c r="J943" s="12" t="s">
        <v>13667</v>
      </c>
      <c r="K943" s="12" t="s">
        <v>13666</v>
      </c>
      <c r="L943" s="12">
        <v>12</v>
      </c>
      <c r="M943" s="12">
        <v>12.5</v>
      </c>
      <c r="N943" s="12">
        <v>11.5</v>
      </c>
      <c r="O943" s="12">
        <v>35.5</v>
      </c>
      <c r="P943" s="12">
        <v>13</v>
      </c>
    </row>
    <row r="944" spans="1:16" x14ac:dyDescent="0.2">
      <c r="A944" s="12" t="str">
        <f>INDEX('рабочие дни  %ФОТ'!$F$3:$F$67,MATCH('загрузка табеля'!$H944,'рабочие дни  %ФОТ'!$H$3:$H$67,0),1)</f>
        <v>ХХХ YYY-10</v>
      </c>
      <c r="B944" s="21">
        <f t="shared" si="42"/>
        <v>0</v>
      </c>
      <c r="C944" s="22">
        <f t="shared" si="43"/>
        <v>1</v>
      </c>
      <c r="D944" s="23">
        <f t="shared" si="44"/>
        <v>11</v>
      </c>
      <c r="E944" s="21">
        <f>SUMIFS(тарифы!G:G,тарифы!B:B,J944)</f>
        <v>0</v>
      </c>
      <c r="F944" s="21"/>
      <c r="G944" s="12" t="str">
        <f>IFERROR(INDEX(Таблица1[#All],MATCH('загрузка табеля'!J944,тарифы!B:B,0),4),"")</f>
        <v/>
      </c>
      <c r="H944" s="12" t="s">
        <v>17198</v>
      </c>
      <c r="I944" s="12" t="s">
        <v>15860</v>
      </c>
      <c r="J944" s="12" t="s">
        <v>15861</v>
      </c>
      <c r="K944" s="12" t="s">
        <v>15862</v>
      </c>
      <c r="L944" s="12">
        <v>11</v>
      </c>
    </row>
    <row r="945" spans="1:17" x14ac:dyDescent="0.2">
      <c r="A945" s="12" t="str">
        <f>INDEX('рабочие дни  %ФОТ'!$F$3:$F$67,MATCH('загрузка табеля'!$H945,'рабочие дни  %ФОТ'!$H$3:$H$67,0),1)</f>
        <v>ХХХ YYY-10</v>
      </c>
      <c r="B945" s="21">
        <f t="shared" si="42"/>
        <v>1045.83</v>
      </c>
      <c r="C945" s="22">
        <f t="shared" si="43"/>
        <v>4</v>
      </c>
      <c r="D945" s="23">
        <f t="shared" si="44"/>
        <v>35.5</v>
      </c>
      <c r="E945" s="21">
        <f>SUMIFS(тарифы!G:G,тарифы!B:B,J945)</f>
        <v>29.46</v>
      </c>
      <c r="F945" s="21"/>
      <c r="G945" s="12" t="str">
        <f>IFERROR(INDEX(Таблица1[#All],MATCH('загрузка табеля'!J945,тарифы!B:B,0),4),"")</f>
        <v>бригадир продавцов продовольственных товаров 2 категории ((В-10)отдел гастрономии)</v>
      </c>
      <c r="H945" s="12" t="s">
        <v>17198</v>
      </c>
      <c r="I945" s="12" t="s">
        <v>15863</v>
      </c>
      <c r="J945" s="12" t="s">
        <v>633</v>
      </c>
      <c r="K945" s="12" t="s">
        <v>634</v>
      </c>
      <c r="L945" s="12">
        <v>8.5</v>
      </c>
      <c r="M945" s="12">
        <v>8</v>
      </c>
      <c r="N945" s="12">
        <v>8.5</v>
      </c>
      <c r="O945" s="12">
        <v>10.5</v>
      </c>
    </row>
    <row r="946" spans="1:17" x14ac:dyDescent="0.2">
      <c r="A946" s="12" t="str">
        <f>INDEX('рабочие дни  %ФОТ'!$F$3:$F$67,MATCH('загрузка табеля'!$H946,'рабочие дни  %ФОТ'!$H$3:$H$67,0),1)</f>
        <v>ХХХ YYY-10</v>
      </c>
      <c r="B946" s="21">
        <f t="shared" si="42"/>
        <v>1026</v>
      </c>
      <c r="C946" s="22">
        <f t="shared" si="43"/>
        <v>4</v>
      </c>
      <c r="D946" s="23">
        <f t="shared" si="44"/>
        <v>38</v>
      </c>
      <c r="E946" s="21">
        <f>SUMIFS(тарифы!G:G,тарифы!B:B,J946)</f>
        <v>27</v>
      </c>
      <c r="F946" s="21"/>
      <c r="G946" s="12" t="str">
        <f>IFERROR(INDEX(Таблица1[#All],MATCH('загрузка табеля'!J946,тарифы!B:B,0),4),"")</f>
        <v>продавец продовольственных товаров 1 категории ((В-10)отдел гастрономии)</v>
      </c>
      <c r="H946" s="12" t="s">
        <v>17198</v>
      </c>
      <c r="I946" s="12" t="s">
        <v>15863</v>
      </c>
      <c r="J946" s="12" t="s">
        <v>623</v>
      </c>
      <c r="K946" s="12" t="s">
        <v>624</v>
      </c>
      <c r="L946" s="12">
        <v>9</v>
      </c>
      <c r="M946" s="12">
        <v>9</v>
      </c>
      <c r="N946" s="12">
        <v>10</v>
      </c>
      <c r="O946" s="12">
        <v>10</v>
      </c>
    </row>
    <row r="947" spans="1:17" x14ac:dyDescent="0.2">
      <c r="A947" s="12" t="str">
        <f>INDEX('рабочие дни  %ФОТ'!$F$3:$F$67,MATCH('загрузка табеля'!$H947,'рабочие дни  %ФОТ'!$H$3:$H$67,0),1)</f>
        <v>ХХХ YYY-10</v>
      </c>
      <c r="B947" s="21">
        <f t="shared" si="42"/>
        <v>779.625</v>
      </c>
      <c r="C947" s="22">
        <f t="shared" si="43"/>
        <v>3</v>
      </c>
      <c r="D947" s="23">
        <f t="shared" si="44"/>
        <v>31.5</v>
      </c>
      <c r="E947" s="21">
        <f>SUMIFS(тарифы!G:G,тарифы!B:B,J947)</f>
        <v>24.75</v>
      </c>
      <c r="F947" s="21"/>
      <c r="G947" s="12" t="str">
        <f>IFERROR(INDEX(Таблица1[#All],MATCH('загрузка табеля'!J947,тарифы!B:B,0),4),"")</f>
        <v>продавец продовольственных товаров 2 категории ((В-10)отдел гастрономии)</v>
      </c>
      <c r="H947" s="12" t="s">
        <v>17198</v>
      </c>
      <c r="I947" s="12" t="s">
        <v>15863</v>
      </c>
      <c r="J947" s="12" t="s">
        <v>637</v>
      </c>
      <c r="K947" s="12" t="s">
        <v>638</v>
      </c>
      <c r="L947" s="12">
        <v>10</v>
      </c>
      <c r="M947" s="12">
        <v>11.5</v>
      </c>
      <c r="N947" s="12">
        <v>10</v>
      </c>
    </row>
    <row r="948" spans="1:17" x14ac:dyDescent="0.2">
      <c r="A948" s="12" t="str">
        <f>INDEX('рабочие дни  %ФОТ'!$F$3:$F$67,MATCH('загрузка табеля'!$H948,'рабочие дни  %ФОТ'!$H$3:$H$67,0),1)</f>
        <v>ХХХ YYY-10</v>
      </c>
      <c r="B948" s="21">
        <f t="shared" si="42"/>
        <v>594</v>
      </c>
      <c r="C948" s="22">
        <f t="shared" si="43"/>
        <v>2</v>
      </c>
      <c r="D948" s="23">
        <f t="shared" si="44"/>
        <v>22</v>
      </c>
      <c r="E948" s="21">
        <f>SUMIFS(тарифы!G:G,тарифы!B:B,J948)</f>
        <v>27</v>
      </c>
      <c r="F948" s="21"/>
      <c r="G948" s="12" t="str">
        <f>IFERROR(INDEX(Таблица1[#All],MATCH('загрузка табеля'!J948,тарифы!B:B,0),4),"")</f>
        <v>продавец продовольственных товаров 1 категории ((В-10)отдел гастрономии)</v>
      </c>
      <c r="H948" s="12" t="s">
        <v>17198</v>
      </c>
      <c r="I948" s="12" t="s">
        <v>15863</v>
      </c>
      <c r="J948" s="12" t="s">
        <v>631</v>
      </c>
      <c r="K948" s="12" t="s">
        <v>632</v>
      </c>
      <c r="L948" s="12">
        <v>10.5</v>
      </c>
      <c r="M948" s="12">
        <v>11.5</v>
      </c>
    </row>
    <row r="949" spans="1:17" x14ac:dyDescent="0.2">
      <c r="A949" s="12" t="str">
        <f>INDEX('рабочие дни  %ФОТ'!$F$3:$F$67,MATCH('загрузка табеля'!$H949,'рабочие дни  %ФОТ'!$H$3:$H$67,0),1)</f>
        <v>ХХХ YYY-10</v>
      </c>
      <c r="B949" s="21">
        <f t="shared" si="42"/>
        <v>708.75</v>
      </c>
      <c r="C949" s="22">
        <f t="shared" si="43"/>
        <v>3</v>
      </c>
      <c r="D949" s="23">
        <f t="shared" si="44"/>
        <v>31.5</v>
      </c>
      <c r="E949" s="21">
        <f>SUMIFS(тарифы!G:G,тарифы!B:B,J949)</f>
        <v>22.5</v>
      </c>
      <c r="F949" s="21"/>
      <c r="G949" s="12" t="str">
        <f>IFERROR(INDEX(Таблица1[#All],MATCH('загрузка табеля'!J949,тарифы!B:B,0),4),"")</f>
        <v>продавец продовольственных товаров 3 категории ((В-10)отдел гастрономии)</v>
      </c>
      <c r="H949" s="12" t="s">
        <v>17198</v>
      </c>
      <c r="I949" s="12" t="s">
        <v>15863</v>
      </c>
      <c r="J949" s="12" t="s">
        <v>643</v>
      </c>
      <c r="K949" s="12" t="s">
        <v>644</v>
      </c>
      <c r="L949" s="12">
        <v>11.5</v>
      </c>
      <c r="M949" s="12">
        <v>10</v>
      </c>
      <c r="N949" s="12">
        <v>10</v>
      </c>
      <c r="O949" s="12">
        <v>0</v>
      </c>
    </row>
    <row r="950" spans="1:17" x14ac:dyDescent="0.2">
      <c r="A950" s="12" t="str">
        <f>INDEX('рабочие дни  %ФОТ'!$F$3:$F$67,MATCH('загрузка табеля'!$H950,'рабочие дни  %ФОТ'!$H$3:$H$67,0),1)</f>
        <v>ХХХ YYY-10</v>
      </c>
      <c r="B950" s="21">
        <f t="shared" si="42"/>
        <v>945</v>
      </c>
      <c r="C950" s="22">
        <f t="shared" si="43"/>
        <v>4</v>
      </c>
      <c r="D950" s="23">
        <f t="shared" si="44"/>
        <v>42</v>
      </c>
      <c r="E950" s="21">
        <f>SUMIFS(тарифы!G:G,тарифы!B:B,J950)</f>
        <v>22.5</v>
      </c>
      <c r="F950" s="21"/>
      <c r="G950" s="12" t="str">
        <f>IFERROR(INDEX(Таблица1[#All],MATCH('загрузка табеля'!J950,тарифы!B:B,0),4),"")</f>
        <v>продавец продовольственных товаров 3 категории ((В-10)отдел гастрономии)</v>
      </c>
      <c r="H950" s="12" t="s">
        <v>17198</v>
      </c>
      <c r="I950" s="12" t="s">
        <v>15863</v>
      </c>
      <c r="J950" s="12" t="s">
        <v>627</v>
      </c>
      <c r="K950" s="12" t="s">
        <v>628</v>
      </c>
      <c r="L950" s="12">
        <v>11</v>
      </c>
      <c r="M950" s="12">
        <v>10</v>
      </c>
      <c r="N950" s="12">
        <v>10</v>
      </c>
      <c r="O950" s="12">
        <v>11</v>
      </c>
      <c r="P950" s="12">
        <v>0</v>
      </c>
    </row>
    <row r="951" spans="1:17" x14ac:dyDescent="0.2">
      <c r="A951" s="12" t="str">
        <f>INDEX('рабочие дни  %ФОТ'!$F$3:$F$67,MATCH('загрузка табеля'!$H951,'рабочие дни  %ФОТ'!$H$3:$H$67,0),1)</f>
        <v>ХХХ YYY-10</v>
      </c>
      <c r="B951" s="21">
        <f t="shared" si="42"/>
        <v>967.5</v>
      </c>
      <c r="C951" s="22">
        <f t="shared" si="43"/>
        <v>4</v>
      </c>
      <c r="D951" s="23">
        <f t="shared" si="44"/>
        <v>43</v>
      </c>
      <c r="E951" s="21">
        <f>SUMIFS(тарифы!G:G,тарифы!B:B,J951)</f>
        <v>22.5</v>
      </c>
      <c r="F951" s="21"/>
      <c r="G951" s="12" t="str">
        <f>IFERROR(INDEX(Таблица1[#All],MATCH('загрузка табеля'!J951,тарифы!B:B,0),4),"")</f>
        <v>продавец продовольственных товаров 3 категории ((В-10)отдел гастрономии)</v>
      </c>
      <c r="H951" s="12" t="s">
        <v>17198</v>
      </c>
      <c r="I951" s="12" t="s">
        <v>15863</v>
      </c>
      <c r="J951" s="12" t="s">
        <v>13627</v>
      </c>
      <c r="K951" s="12" t="s">
        <v>13626</v>
      </c>
      <c r="L951" s="12">
        <v>10.5</v>
      </c>
      <c r="M951" s="12">
        <v>12</v>
      </c>
      <c r="N951" s="12">
        <v>10</v>
      </c>
      <c r="O951" s="12">
        <v>10.5</v>
      </c>
      <c r="P951" s="12">
        <v>0</v>
      </c>
    </row>
    <row r="952" spans="1:17" x14ac:dyDescent="0.2">
      <c r="A952" s="12" t="str">
        <f>INDEX('рабочие дни  %ФОТ'!$F$3:$F$67,MATCH('загрузка табеля'!$H952,'рабочие дни  %ФОТ'!$H$3:$H$67,0),1)</f>
        <v>ХХХ YYY-10</v>
      </c>
      <c r="B952" s="21">
        <f t="shared" si="42"/>
        <v>0</v>
      </c>
      <c r="C952" s="22">
        <f t="shared" si="43"/>
        <v>1</v>
      </c>
      <c r="D952" s="23">
        <f t="shared" si="44"/>
        <v>10</v>
      </c>
      <c r="E952" s="21">
        <f>SUMIFS(тарифы!G:G,тарифы!B:B,J952)</f>
        <v>0</v>
      </c>
      <c r="F952" s="21"/>
      <c r="G952" s="12" t="str">
        <f>IFERROR(INDEX(Таблица1[#All],MATCH('загрузка табеля'!J952,тарифы!B:B,0),4),"")</f>
        <v/>
      </c>
      <c r="H952" s="12" t="s">
        <v>17198</v>
      </c>
      <c r="I952" s="12" t="s">
        <v>15863</v>
      </c>
      <c r="J952" s="12" t="s">
        <v>15864</v>
      </c>
      <c r="K952" s="12" t="s">
        <v>15865</v>
      </c>
      <c r="L952" s="12">
        <v>10</v>
      </c>
    </row>
    <row r="953" spans="1:17" x14ac:dyDescent="0.2">
      <c r="A953" s="12" t="str">
        <f>INDEX('рабочие дни  %ФОТ'!$F$3:$F$67,MATCH('загрузка табеля'!$H953,'рабочие дни  %ФОТ'!$H$3:$H$67,0),1)</f>
        <v>ХХХ YYY-10</v>
      </c>
      <c r="B953" s="21">
        <f t="shared" si="42"/>
        <v>1333</v>
      </c>
      <c r="C953" s="22">
        <f t="shared" si="43"/>
        <v>5</v>
      </c>
      <c r="D953" s="23">
        <f t="shared" si="44"/>
        <v>43</v>
      </c>
      <c r="E953" s="21">
        <f>SUMIFS(тарифы!G:G,тарифы!B:B,J953)</f>
        <v>31</v>
      </c>
      <c r="F953" s="21"/>
      <c r="G953" s="12" t="str">
        <f>IFERROR(INDEX(Таблица1[#All],MATCH('загрузка табеля'!J953,тарифы!B:B,0),4),"")</f>
        <v>бригадир продавцов продовольственных товаров 1 категории ((В-10)отдел кондитерских изделий)</v>
      </c>
      <c r="H953" s="12" t="s">
        <v>17198</v>
      </c>
      <c r="I953" s="12" t="s">
        <v>15866</v>
      </c>
      <c r="J953" s="12" t="s">
        <v>661</v>
      </c>
      <c r="K953" s="12" t="s">
        <v>662</v>
      </c>
      <c r="L953" s="12">
        <v>10</v>
      </c>
      <c r="M953" s="12">
        <v>10</v>
      </c>
      <c r="N953" s="12">
        <v>11</v>
      </c>
      <c r="O953" s="12">
        <v>1</v>
      </c>
      <c r="P953" s="12">
        <v>11</v>
      </c>
    </row>
    <row r="954" spans="1:17" x14ac:dyDescent="0.2">
      <c r="A954" s="12" t="str">
        <f>INDEX('рабочие дни  %ФОТ'!$F$3:$F$67,MATCH('загрузка табеля'!$H954,'рабочие дни  %ФОТ'!$H$3:$H$67,0),1)</f>
        <v>ХХХ YYY-10</v>
      </c>
      <c r="B954" s="21">
        <f t="shared" si="42"/>
        <v>937.19999999999993</v>
      </c>
      <c r="C954" s="22">
        <f t="shared" si="43"/>
        <v>4</v>
      </c>
      <c r="D954" s="23">
        <f t="shared" si="44"/>
        <v>35.5</v>
      </c>
      <c r="E954" s="21">
        <f>SUMIFS(тарифы!G:G,тарифы!B:B,J954)</f>
        <v>26.4</v>
      </c>
      <c r="F954" s="21"/>
      <c r="G954" s="12" t="str">
        <f>IFERROR(INDEX(Таблица1[#All],MATCH('загрузка табеля'!J954,тарифы!B:B,0),4),"")</f>
        <v>продавец продовольственных товаров 1 категории ((В-10)отдел кондитерских изделий)</v>
      </c>
      <c r="H954" s="12" t="s">
        <v>17198</v>
      </c>
      <c r="I954" s="12" t="s">
        <v>15866</v>
      </c>
      <c r="J954" s="12" t="s">
        <v>667</v>
      </c>
      <c r="K954" s="12" t="s">
        <v>668</v>
      </c>
      <c r="L954" s="12">
        <v>10</v>
      </c>
      <c r="M954" s="12">
        <v>10</v>
      </c>
      <c r="N954" s="12">
        <v>10</v>
      </c>
      <c r="O954" s="12">
        <v>5.5</v>
      </c>
    </row>
    <row r="955" spans="1:17" x14ac:dyDescent="0.2">
      <c r="A955" s="12" t="str">
        <f>INDEX('рабочие дни  %ФОТ'!$F$3:$F$67,MATCH('загрузка табеля'!$H955,'рабочие дни  %ФОТ'!$H$3:$H$67,0),1)</f>
        <v>ХХХ YYY-10</v>
      </c>
      <c r="B955" s="21">
        <f t="shared" si="42"/>
        <v>1185.8</v>
      </c>
      <c r="C955" s="22">
        <f t="shared" si="43"/>
        <v>4</v>
      </c>
      <c r="D955" s="23">
        <f t="shared" si="44"/>
        <v>49</v>
      </c>
      <c r="E955" s="21">
        <f>SUMIFS(тарифы!G:G,тарифы!B:B,J955)</f>
        <v>24.2</v>
      </c>
      <c r="F955" s="21"/>
      <c r="G955" s="12" t="str">
        <f>IFERROR(INDEX(Таблица1[#All],MATCH('загрузка табеля'!J955,тарифы!B:B,0),4),"")</f>
        <v>продавец продовольственных товаров 2 категории ((В-10)отдел кондитерских изделий)</v>
      </c>
      <c r="H955" s="12" t="s">
        <v>17198</v>
      </c>
      <c r="I955" s="12" t="s">
        <v>15866</v>
      </c>
      <c r="J955" s="12" t="s">
        <v>656</v>
      </c>
      <c r="K955" s="12" t="s">
        <v>657</v>
      </c>
      <c r="L955" s="12">
        <v>10</v>
      </c>
      <c r="M955" s="12">
        <v>12.5</v>
      </c>
      <c r="N955" s="12">
        <v>12.5</v>
      </c>
      <c r="O955" s="12">
        <v>14</v>
      </c>
      <c r="P955" s="12">
        <v>0</v>
      </c>
    </row>
    <row r="956" spans="1:17" x14ac:dyDescent="0.2">
      <c r="A956" s="12" t="str">
        <f>INDEX('рабочие дни  %ФОТ'!$F$3:$F$67,MATCH('загрузка табеля'!$H956,'рабочие дни  %ФОТ'!$H$3:$H$67,0),1)</f>
        <v>ХХХ YYY-10</v>
      </c>
      <c r="B956" s="21">
        <f t="shared" si="42"/>
        <v>1197.8999999999999</v>
      </c>
      <c r="C956" s="22">
        <f t="shared" si="43"/>
        <v>5</v>
      </c>
      <c r="D956" s="23">
        <f t="shared" si="44"/>
        <v>49.5</v>
      </c>
      <c r="E956" s="21">
        <f>SUMIFS(тарифы!G:G,тарифы!B:B,J956)</f>
        <v>24.2</v>
      </c>
      <c r="F956" s="21"/>
      <c r="G956" s="12" t="str">
        <f>IFERROR(INDEX(Таблица1[#All],MATCH('загрузка табеля'!J956,тарифы!B:B,0),4),"")</f>
        <v>продавец продовольственных товаров 2 категории ((В-10)отдел кондитерских изделий)</v>
      </c>
      <c r="H956" s="12" t="s">
        <v>17198</v>
      </c>
      <c r="I956" s="12" t="s">
        <v>15866</v>
      </c>
      <c r="J956" s="12" t="s">
        <v>659</v>
      </c>
      <c r="K956" s="12" t="s">
        <v>660</v>
      </c>
      <c r="L956" s="12">
        <v>9.5</v>
      </c>
      <c r="M956" s="12">
        <v>10</v>
      </c>
      <c r="N956" s="12">
        <v>10</v>
      </c>
      <c r="O956" s="12">
        <v>10</v>
      </c>
      <c r="P956" s="12">
        <v>10</v>
      </c>
      <c r="Q956" s="12">
        <v>0</v>
      </c>
    </row>
    <row r="957" spans="1:17" x14ac:dyDescent="0.2">
      <c r="A957" s="12" t="str">
        <f>INDEX('рабочие дни  %ФОТ'!$F$3:$F$67,MATCH('загрузка табеля'!$H957,'рабочие дни  %ФОТ'!$H$3:$H$67,0),1)</f>
        <v>ХХХ YYY-10</v>
      </c>
      <c r="B957" s="21">
        <f t="shared" si="42"/>
        <v>810.69999999999993</v>
      </c>
      <c r="C957" s="22">
        <f t="shared" si="43"/>
        <v>3</v>
      </c>
      <c r="D957" s="23">
        <f t="shared" si="44"/>
        <v>33.5</v>
      </c>
      <c r="E957" s="21">
        <f>SUMIFS(тарифы!G:G,тарифы!B:B,J957)</f>
        <v>24.2</v>
      </c>
      <c r="F957" s="21"/>
      <c r="G957" s="12" t="str">
        <f>IFERROR(INDEX(Таблица1[#All],MATCH('загрузка табеля'!J957,тарифы!B:B,0),4),"")</f>
        <v>продавец продовольственных товаров 2 категории ((В-10)отдел кондитерских изделий)</v>
      </c>
      <c r="H957" s="12" t="s">
        <v>17198</v>
      </c>
      <c r="I957" s="12" t="s">
        <v>15866</v>
      </c>
      <c r="J957" s="12" t="s">
        <v>664</v>
      </c>
      <c r="K957" s="12" t="s">
        <v>665</v>
      </c>
      <c r="L957" s="12">
        <v>11</v>
      </c>
      <c r="M957" s="12">
        <v>11</v>
      </c>
      <c r="N957" s="12">
        <v>11.5</v>
      </c>
    </row>
    <row r="958" spans="1:17" x14ac:dyDescent="0.2">
      <c r="A958" s="12" t="str">
        <f>INDEX('рабочие дни  %ФОТ'!$F$3:$F$67,MATCH('загрузка табеля'!$H958,'рабочие дни  %ФОТ'!$H$3:$H$67,0),1)</f>
        <v>ХХХ YYY-10</v>
      </c>
      <c r="B958" s="21">
        <f t="shared" si="42"/>
        <v>693</v>
      </c>
      <c r="C958" s="22">
        <f t="shared" si="43"/>
        <v>3</v>
      </c>
      <c r="D958" s="23">
        <f t="shared" si="44"/>
        <v>31.5</v>
      </c>
      <c r="E958" s="21">
        <f>SUMIFS(тарифы!G:G,тарифы!B:B,J958)</f>
        <v>22</v>
      </c>
      <c r="F958" s="21"/>
      <c r="G958" s="12" t="str">
        <f>IFERROR(INDEX(Таблица1[#All],MATCH('загрузка табеля'!J958,тарифы!B:B,0),4),"")</f>
        <v>продавец продовольственных товаров 3 категории ((В-10)отдел кондитерских изделий)</v>
      </c>
      <c r="H958" s="12" t="s">
        <v>17198</v>
      </c>
      <c r="I958" s="12" t="s">
        <v>15866</v>
      </c>
      <c r="J958" s="12" t="s">
        <v>650</v>
      </c>
      <c r="K958" s="12" t="s">
        <v>651</v>
      </c>
      <c r="L958" s="12">
        <v>11</v>
      </c>
      <c r="M958" s="12">
        <v>11</v>
      </c>
      <c r="N958" s="12">
        <v>9.5</v>
      </c>
      <c r="O958" s="12">
        <v>0</v>
      </c>
    </row>
    <row r="959" spans="1:17" x14ac:dyDescent="0.2">
      <c r="A959" s="12" t="str">
        <f>INDEX('рабочие дни  %ФОТ'!$F$3:$F$67,MATCH('загрузка табеля'!$H959,'рабочие дни  %ФОТ'!$H$3:$H$67,0),1)</f>
        <v>ХХХ YYY-10</v>
      </c>
      <c r="B959" s="21">
        <f t="shared" si="42"/>
        <v>0</v>
      </c>
      <c r="C959" s="22">
        <f t="shared" si="43"/>
        <v>3</v>
      </c>
      <c r="D959" s="23">
        <f t="shared" si="44"/>
        <v>31</v>
      </c>
      <c r="E959" s="21">
        <f>SUMIFS(тарифы!G:G,тарифы!B:B,J959)</f>
        <v>0</v>
      </c>
      <c r="F959" s="21"/>
      <c r="G959" s="12" t="str">
        <f>IFERROR(INDEX(Таблица1[#All],MATCH('загрузка табеля'!J959,тарифы!B:B,0),4),"")</f>
        <v/>
      </c>
      <c r="H959" s="12" t="s">
        <v>17198</v>
      </c>
      <c r="I959" s="12" t="s">
        <v>15866</v>
      </c>
      <c r="J959" s="12" t="s">
        <v>15867</v>
      </c>
      <c r="K959" s="12" t="s">
        <v>15868</v>
      </c>
      <c r="L959" s="12">
        <v>10</v>
      </c>
      <c r="M959" s="12">
        <v>10</v>
      </c>
      <c r="N959" s="12">
        <v>11</v>
      </c>
    </row>
    <row r="960" spans="1:17" x14ac:dyDescent="0.2">
      <c r="A960" s="12" t="str">
        <f>INDEX('рабочие дни  %ФОТ'!$F$3:$F$67,MATCH('загрузка табеля'!$H960,'рабочие дни  %ФОТ'!$H$3:$H$67,0),1)</f>
        <v>ХХХ YYY-10</v>
      </c>
      <c r="B960" s="21">
        <f t="shared" si="42"/>
        <v>914.5</v>
      </c>
      <c r="C960" s="22">
        <f t="shared" si="43"/>
        <v>3</v>
      </c>
      <c r="D960" s="23">
        <f t="shared" si="44"/>
        <v>29.5</v>
      </c>
      <c r="E960" s="21">
        <f>SUMIFS(тарифы!G:G,тарифы!B:B,J960)</f>
        <v>31</v>
      </c>
      <c r="F960" s="21"/>
      <c r="G960" s="12" t="str">
        <f>IFERROR(INDEX(Таблица1[#All],MATCH('загрузка табеля'!J960,тарифы!B:B,0),4),"")</f>
        <v>бригадир продавцов продовольственных товаров 1 категории ((В-10)отдел напитков)</v>
      </c>
      <c r="H960" s="12" t="s">
        <v>17198</v>
      </c>
      <c r="I960" s="12" t="s">
        <v>15869</v>
      </c>
      <c r="J960" s="12" t="s">
        <v>673</v>
      </c>
      <c r="K960" s="12" t="s">
        <v>674</v>
      </c>
      <c r="L960" s="12">
        <v>9.5</v>
      </c>
      <c r="M960" s="12">
        <v>10</v>
      </c>
      <c r="N960" s="12">
        <v>10</v>
      </c>
      <c r="O960" s="12">
        <v>0</v>
      </c>
    </row>
    <row r="961" spans="1:16" x14ac:dyDescent="0.2">
      <c r="A961" s="12" t="str">
        <f>INDEX('рабочие дни  %ФОТ'!$F$3:$F$67,MATCH('загрузка табеля'!$H961,'рабочие дни  %ФОТ'!$H$3:$H$67,0),1)</f>
        <v>ХХХ YYY-10</v>
      </c>
      <c r="B961" s="21">
        <f t="shared" si="42"/>
        <v>726</v>
      </c>
      <c r="C961" s="22">
        <f t="shared" si="43"/>
        <v>3</v>
      </c>
      <c r="D961" s="23">
        <f t="shared" si="44"/>
        <v>30</v>
      </c>
      <c r="E961" s="21">
        <f>SUMIFS(тарифы!G:G,тарифы!B:B,J961)</f>
        <v>24.2</v>
      </c>
      <c r="F961" s="21"/>
      <c r="G961" s="12" t="str">
        <f>IFERROR(INDEX(Таблица1[#All],MATCH('загрузка табеля'!J961,тарифы!B:B,0),4),"")</f>
        <v>продавец продовольственных товаров 2 категории ((В-10)отдел напитков)</v>
      </c>
      <c r="H961" s="12" t="s">
        <v>17198</v>
      </c>
      <c r="I961" s="12" t="s">
        <v>15869</v>
      </c>
      <c r="J961" s="12" t="s">
        <v>676</v>
      </c>
      <c r="K961" s="12" t="s">
        <v>677</v>
      </c>
      <c r="L961" s="12">
        <v>8</v>
      </c>
      <c r="M961" s="12">
        <v>12</v>
      </c>
      <c r="N961" s="12">
        <v>10</v>
      </c>
      <c r="O961" s="12">
        <v>0</v>
      </c>
    </row>
    <row r="962" spans="1:16" x14ac:dyDescent="0.2">
      <c r="A962" s="12" t="str">
        <f>INDEX('рабочие дни  %ФОТ'!$F$3:$F$67,MATCH('загрузка табеля'!$H962,'рабочие дни  %ФОТ'!$H$3:$H$67,0),1)</f>
        <v>ХХХ YYY-10</v>
      </c>
      <c r="B962" s="21">
        <f t="shared" si="42"/>
        <v>532.4</v>
      </c>
      <c r="C962" s="22">
        <f t="shared" si="43"/>
        <v>2</v>
      </c>
      <c r="D962" s="23">
        <f t="shared" si="44"/>
        <v>22</v>
      </c>
      <c r="E962" s="21">
        <f>SUMIFS(тарифы!G:G,тарифы!B:B,J962)</f>
        <v>24.2</v>
      </c>
      <c r="F962" s="21"/>
      <c r="G962" s="12" t="str">
        <f>IFERROR(INDEX(Таблица1[#All],MATCH('загрузка табеля'!J962,тарифы!B:B,0),4),"")</f>
        <v>продавец продовольственных товаров 2 категории ((В-10)отдел напитков)</v>
      </c>
      <c r="H962" s="12" t="s">
        <v>17198</v>
      </c>
      <c r="I962" s="12" t="s">
        <v>15869</v>
      </c>
      <c r="J962" s="12" t="s">
        <v>679</v>
      </c>
      <c r="K962" s="12" t="s">
        <v>680</v>
      </c>
      <c r="L962" s="12">
        <v>12</v>
      </c>
      <c r="M962" s="12">
        <v>10</v>
      </c>
      <c r="N962" s="12">
        <v>0</v>
      </c>
    </row>
    <row r="963" spans="1:16" x14ac:dyDescent="0.2">
      <c r="A963" s="12" t="str">
        <f>INDEX('рабочие дни  %ФОТ'!$F$3:$F$67,MATCH('загрузка табеля'!$H963,'рабочие дни  %ФОТ'!$H$3:$H$67,0),1)</f>
        <v>ХХХ YYY-10</v>
      </c>
      <c r="B963" s="21">
        <f t="shared" si="42"/>
        <v>715</v>
      </c>
      <c r="C963" s="22">
        <f t="shared" si="43"/>
        <v>3</v>
      </c>
      <c r="D963" s="23">
        <f t="shared" si="44"/>
        <v>32.5</v>
      </c>
      <c r="E963" s="21">
        <f>SUMIFS(тарифы!G:G,тарифы!B:B,J963)</f>
        <v>22</v>
      </c>
      <c r="F963" s="21"/>
      <c r="G963" s="12" t="str">
        <f>IFERROR(INDEX(Таблица1[#All],MATCH('загрузка табеля'!J963,тарифы!B:B,0),4),"")</f>
        <v>продавец продовольственных товаров 3 категории ((В-10)отдел напитков)</v>
      </c>
      <c r="H963" s="12" t="s">
        <v>17198</v>
      </c>
      <c r="I963" s="12" t="s">
        <v>15869</v>
      </c>
      <c r="J963" s="12" t="s">
        <v>13623</v>
      </c>
      <c r="K963" s="12" t="s">
        <v>13622</v>
      </c>
      <c r="L963" s="12">
        <v>10</v>
      </c>
      <c r="M963" s="12">
        <v>12.5</v>
      </c>
      <c r="N963" s="12">
        <v>10</v>
      </c>
    </row>
    <row r="964" spans="1:16" x14ac:dyDescent="0.2">
      <c r="A964" s="12" t="str">
        <f>INDEX('рабочие дни  %ФОТ'!$F$3:$F$67,MATCH('загрузка табеля'!$H964,'рабочие дни  %ФОТ'!$H$3:$H$67,0),1)</f>
        <v>ХХХ YYY-10</v>
      </c>
      <c r="B964" s="21">
        <f t="shared" si="42"/>
        <v>0</v>
      </c>
      <c r="C964" s="22">
        <f t="shared" si="43"/>
        <v>3</v>
      </c>
      <c r="D964" s="23">
        <f t="shared" si="44"/>
        <v>36</v>
      </c>
      <c r="E964" s="21">
        <f>SUMIFS(тарифы!G:G,тарифы!B:B,J964)</f>
        <v>0</v>
      </c>
      <c r="F964" s="21"/>
      <c r="G964" s="12" t="str">
        <f>IFERROR(INDEX(Таблица1[#All],MATCH('загрузка табеля'!J964,тарифы!B:B,0),4),"")</f>
        <v/>
      </c>
      <c r="H964" s="12" t="s">
        <v>17198</v>
      </c>
      <c r="I964" s="12" t="s">
        <v>15869</v>
      </c>
      <c r="J964" s="12" t="s">
        <v>15870</v>
      </c>
      <c r="K964" s="12" t="s">
        <v>15871</v>
      </c>
      <c r="L964" s="12">
        <v>12</v>
      </c>
      <c r="M964" s="12">
        <v>12</v>
      </c>
      <c r="N964" s="12">
        <v>12</v>
      </c>
    </row>
    <row r="965" spans="1:16" x14ac:dyDescent="0.2">
      <c r="A965" s="12" t="str">
        <f>INDEX('рабочие дни  %ФОТ'!$F$3:$F$67,MATCH('загрузка табеля'!$H965,'рабочие дни  %ФОТ'!$H$3:$H$67,0),1)</f>
        <v>ХХХ YYY-10</v>
      </c>
      <c r="B965" s="21">
        <f t="shared" si="42"/>
        <v>925.71428571428567</v>
      </c>
      <c r="C965" s="22">
        <f t="shared" si="43"/>
        <v>3</v>
      </c>
      <c r="D965" s="23">
        <f t="shared" si="44"/>
        <v>27</v>
      </c>
      <c r="E965" s="21">
        <f>SUMIFS(тарифы!G:G,тарифы!B:B,J965)</f>
        <v>6480</v>
      </c>
      <c r="F965" s="21"/>
      <c r="G965" s="12" t="str">
        <f>IFERROR(INDEX(Таблица1[#All],MATCH('загрузка табеля'!J965,тарифы!B:B,0),4),"")</f>
        <v>менеджер по сбыту 1 категории ((В-10)отдел непродовольственных товаров)</v>
      </c>
      <c r="H965" s="12" t="s">
        <v>17198</v>
      </c>
      <c r="I965" s="12" t="s">
        <v>15872</v>
      </c>
      <c r="J965" s="12" t="s">
        <v>687</v>
      </c>
      <c r="K965" s="12" t="s">
        <v>688</v>
      </c>
      <c r="L965" s="12">
        <v>9</v>
      </c>
      <c r="M965" s="12">
        <v>9</v>
      </c>
      <c r="N965" s="12">
        <v>9</v>
      </c>
      <c r="O965" s="12">
        <v>0</v>
      </c>
    </row>
    <row r="966" spans="1:16" x14ac:dyDescent="0.2">
      <c r="A966" s="12" t="str">
        <f>INDEX('рабочие дни  %ФОТ'!$F$3:$F$67,MATCH('загрузка табеля'!$H966,'рабочие дни  %ФОТ'!$H$3:$H$67,0),1)</f>
        <v>ХХХ YYY-10</v>
      </c>
      <c r="B966" s="21">
        <f t="shared" ref="B966:B1029" si="45">IF(AND(F966&lt;50,F966&gt;0),F966*D966,IF(F966&gt;50,F966/$C$1*C966,IF(AND(E966&lt;50,E966&gt;0),E966*D966,E966/$C$1*C966)))</f>
        <v>1218.93</v>
      </c>
      <c r="C966" s="22">
        <f t="shared" si="43"/>
        <v>4</v>
      </c>
      <c r="D966" s="23">
        <f t="shared" si="44"/>
        <v>41</v>
      </c>
      <c r="E966" s="21">
        <f>SUMIFS(тарифы!G:G,тарифы!B:B,J966)</f>
        <v>29.73</v>
      </c>
      <c r="F966" s="21"/>
      <c r="G966" s="12" t="str">
        <f>IFERROR(INDEX(Таблица1[#All],MATCH('загрузка табеля'!J966,тарифы!B:B,0),4),"")</f>
        <v>бригадир продавцов непродовольственных товаров 1 категории ((В-10)отдел непродовольственных товаров)</v>
      </c>
      <c r="H966" s="12" t="s">
        <v>17198</v>
      </c>
      <c r="I966" s="12" t="s">
        <v>15872</v>
      </c>
      <c r="J966" s="12" t="s">
        <v>695</v>
      </c>
      <c r="K966" s="12" t="s">
        <v>696</v>
      </c>
      <c r="L966" s="12">
        <v>10</v>
      </c>
      <c r="M966" s="12">
        <v>10</v>
      </c>
      <c r="N966" s="12">
        <v>11</v>
      </c>
      <c r="O966" s="12">
        <v>10</v>
      </c>
      <c r="P966" s="12">
        <v>0</v>
      </c>
    </row>
    <row r="967" spans="1:16" x14ac:dyDescent="0.2">
      <c r="A967" s="12" t="str">
        <f>INDEX('рабочие дни  %ФОТ'!$F$3:$F$67,MATCH('загрузка табеля'!$H967,'рабочие дни  %ФОТ'!$H$3:$H$67,0),1)</f>
        <v>ХХХ YYY-10</v>
      </c>
      <c r="B967" s="21">
        <f t="shared" si="45"/>
        <v>825</v>
      </c>
      <c r="C967" s="22">
        <f t="shared" ref="C967:C1030" si="46">COUNTIF(L967:AP967,"&gt;0")</f>
        <v>4</v>
      </c>
      <c r="D967" s="23">
        <f t="shared" ref="D967:D1030" si="47">IF(SUM(L967:AP967)&gt;0,SUM(L967:AP967),"")</f>
        <v>37.5</v>
      </c>
      <c r="E967" s="21">
        <f>SUMIFS(тарифы!G:G,тарифы!B:B,J967)</f>
        <v>22</v>
      </c>
      <c r="F967" s="21"/>
      <c r="G967" s="12" t="str">
        <f>IFERROR(INDEX(Таблица1[#All],MATCH('загрузка табеля'!J967,тарифы!B:B,0),4),"")</f>
        <v>продавец непродовольственных товаров 3 категории ((В-10)отдел непродовольственных товаров)</v>
      </c>
      <c r="H967" s="12" t="s">
        <v>17198</v>
      </c>
      <c r="I967" s="12" t="s">
        <v>15872</v>
      </c>
      <c r="J967" s="12" t="s">
        <v>689</v>
      </c>
      <c r="K967" s="12" t="s">
        <v>690</v>
      </c>
      <c r="L967" s="12">
        <v>10</v>
      </c>
      <c r="M967" s="12">
        <v>10</v>
      </c>
      <c r="N967" s="12">
        <v>7.5</v>
      </c>
      <c r="O967" s="12">
        <v>10</v>
      </c>
    </row>
    <row r="968" spans="1:16" x14ac:dyDescent="0.2">
      <c r="A968" s="12" t="str">
        <f>INDEX('рабочие дни  %ФОТ'!$F$3:$F$67,MATCH('загрузка табеля'!$H968,'рабочие дни  %ФОТ'!$H$3:$H$67,0),1)</f>
        <v>ХХХ YYY-10</v>
      </c>
      <c r="B968" s="21">
        <f t="shared" si="45"/>
        <v>880</v>
      </c>
      <c r="C968" s="22">
        <f t="shared" si="46"/>
        <v>4</v>
      </c>
      <c r="D968" s="23">
        <f t="shared" si="47"/>
        <v>40</v>
      </c>
      <c r="E968" s="21">
        <f>SUMIFS(тарифы!G:G,тарифы!B:B,J968)</f>
        <v>22</v>
      </c>
      <c r="F968" s="21"/>
      <c r="G968" s="12" t="str">
        <f>IFERROR(INDEX(Таблица1[#All],MATCH('загрузка табеля'!J968,тарифы!B:B,0),4),"")</f>
        <v>продавец непродовольственных товаров 3 категории ((В-10)отдел непродовольственных товаров)</v>
      </c>
      <c r="H968" s="12" t="s">
        <v>17198</v>
      </c>
      <c r="I968" s="12" t="s">
        <v>15872</v>
      </c>
      <c r="J968" s="12" t="s">
        <v>692</v>
      </c>
      <c r="K968" s="12" t="s">
        <v>693</v>
      </c>
      <c r="L968" s="12">
        <v>10</v>
      </c>
      <c r="M968" s="12">
        <v>10</v>
      </c>
      <c r="N968" s="12">
        <v>10</v>
      </c>
      <c r="O968" s="12">
        <v>10</v>
      </c>
    </row>
    <row r="969" spans="1:16" x14ac:dyDescent="0.2">
      <c r="A969" s="12" t="str">
        <f>INDEX('рабочие дни  %ФОТ'!$F$3:$F$67,MATCH('загрузка табеля'!$H969,'рабочие дни  %ФОТ'!$H$3:$H$67,0),1)</f>
        <v>ХХХ YYY-10</v>
      </c>
      <c r="B969" s="21">
        <f t="shared" si="45"/>
        <v>352</v>
      </c>
      <c r="C969" s="22">
        <f t="shared" si="46"/>
        <v>2</v>
      </c>
      <c r="D969" s="23">
        <f t="shared" si="47"/>
        <v>16</v>
      </c>
      <c r="E969" s="21">
        <f>SUMIFS(тарифы!G:G,тарифы!B:B,J969)</f>
        <v>22</v>
      </c>
      <c r="F969" s="21"/>
      <c r="G969" s="12" t="str">
        <f>IFERROR(INDEX(Таблица1[#All],MATCH('загрузка табеля'!J969,тарифы!B:B,0),4),"")</f>
        <v>продавец непродовольственных товаров 3 категории ((В-10)отдел непродовольственных товаров)</v>
      </c>
      <c r="H969" s="12" t="s">
        <v>17198</v>
      </c>
      <c r="I969" s="12" t="s">
        <v>15872</v>
      </c>
      <c r="J969" s="12" t="s">
        <v>13650</v>
      </c>
      <c r="K969" s="12" t="s">
        <v>13649</v>
      </c>
      <c r="L969" s="12">
        <v>5</v>
      </c>
      <c r="M969" s="12">
        <v>11</v>
      </c>
    </row>
    <row r="970" spans="1:16" x14ac:dyDescent="0.2">
      <c r="A970" s="12" t="str">
        <f>INDEX('рабочие дни  %ФОТ'!$F$3:$F$67,MATCH('загрузка табеля'!$H970,'рабочие дни  %ФОТ'!$H$3:$H$67,0),1)</f>
        <v>ХХХ YYY-10</v>
      </c>
      <c r="B970" s="21">
        <f t="shared" si="45"/>
        <v>1360.72</v>
      </c>
      <c r="C970" s="22">
        <f t="shared" si="46"/>
        <v>3</v>
      </c>
      <c r="D970" s="23">
        <f t="shared" si="47"/>
        <v>36.5</v>
      </c>
      <c r="E970" s="21">
        <f>SUMIFS(тарифы!G:G,тарифы!B:B,J970)</f>
        <v>37.28</v>
      </c>
      <c r="F970" s="21"/>
      <c r="G970" s="12" t="str">
        <f>IFERROR(INDEX(Таблица1[#All],MATCH('загрузка табеля'!J970,тарифы!B:B,0),4),"")</f>
        <v>бригадир производственной бригады* ((В-10)кулинарный цех)</v>
      </c>
      <c r="H970" s="12" t="s">
        <v>17198</v>
      </c>
      <c r="I970" s="12" t="s">
        <v>15873</v>
      </c>
      <c r="J970" s="12" t="s">
        <v>538</v>
      </c>
      <c r="K970" s="12" t="s">
        <v>539</v>
      </c>
      <c r="L970" s="12">
        <v>12.5</v>
      </c>
      <c r="M970" s="12">
        <v>12</v>
      </c>
      <c r="N970" s="12">
        <v>12</v>
      </c>
      <c r="O970" s="12">
        <v>0</v>
      </c>
    </row>
    <row r="971" spans="1:16" x14ac:dyDescent="0.2">
      <c r="A971" s="12" t="str">
        <f>INDEX('рабочие дни  %ФОТ'!$F$3:$F$67,MATCH('загрузка табеля'!$H971,'рабочие дни  %ФОТ'!$H$3:$H$67,0),1)</f>
        <v>ХХХ YYY-10</v>
      </c>
      <c r="B971" s="21">
        <f t="shared" si="45"/>
        <v>980.88</v>
      </c>
      <c r="C971" s="22">
        <f t="shared" si="46"/>
        <v>3</v>
      </c>
      <c r="D971" s="23">
        <f t="shared" si="47"/>
        <v>33.5</v>
      </c>
      <c r="E971" s="21">
        <f>SUMIFS(тарифы!G:G,тарифы!B:B,J971)</f>
        <v>29.28</v>
      </c>
      <c r="F971" s="21"/>
      <c r="G971" s="12" t="str">
        <f>IFERROR(INDEX(Таблица1[#All],MATCH('загрузка табеля'!J971,тарифы!B:B,0),4),"")</f>
        <v>повар 5 разряда* ((В-10)кулинарный цех)</v>
      </c>
      <c r="H971" s="12" t="s">
        <v>17198</v>
      </c>
      <c r="I971" s="12" t="s">
        <v>15873</v>
      </c>
      <c r="J971" s="12" t="s">
        <v>536</v>
      </c>
      <c r="K971" s="12" t="s">
        <v>537</v>
      </c>
      <c r="L971" s="12">
        <v>11</v>
      </c>
      <c r="M971" s="12">
        <v>11</v>
      </c>
      <c r="N971" s="12">
        <v>11.5</v>
      </c>
    </row>
    <row r="972" spans="1:16" x14ac:dyDescent="0.2">
      <c r="A972" s="12" t="str">
        <f>INDEX('рабочие дни  %ФОТ'!$F$3:$F$67,MATCH('загрузка табеля'!$H972,'рабочие дни  %ФОТ'!$H$3:$H$67,0),1)</f>
        <v>ХХХ YYY-10</v>
      </c>
      <c r="B972" s="21">
        <f t="shared" si="45"/>
        <v>966.24</v>
      </c>
      <c r="C972" s="22">
        <f t="shared" si="46"/>
        <v>3</v>
      </c>
      <c r="D972" s="23">
        <f t="shared" si="47"/>
        <v>33</v>
      </c>
      <c r="E972" s="21">
        <f>SUMIFS(тарифы!G:G,тарифы!B:B,J972)</f>
        <v>29.28</v>
      </c>
      <c r="F972" s="21"/>
      <c r="G972" s="12" t="str">
        <f>IFERROR(INDEX(Таблица1[#All],MATCH('загрузка табеля'!J972,тарифы!B:B,0),4),"")</f>
        <v>повар 5 разряда* ((В-10)кулинарный цех)</v>
      </c>
      <c r="H972" s="12" t="s">
        <v>17198</v>
      </c>
      <c r="I972" s="12" t="s">
        <v>15873</v>
      </c>
      <c r="J972" s="12" t="s">
        <v>522</v>
      </c>
      <c r="K972" s="12" t="s">
        <v>523</v>
      </c>
      <c r="L972" s="12">
        <v>11</v>
      </c>
      <c r="M972" s="12">
        <v>11</v>
      </c>
      <c r="N972" s="12">
        <v>11</v>
      </c>
      <c r="O972" s="12">
        <v>0</v>
      </c>
    </row>
    <row r="973" spans="1:16" x14ac:dyDescent="0.2">
      <c r="A973" s="12" t="str">
        <f>INDEX('рабочие дни  %ФОТ'!$F$3:$F$67,MATCH('загрузка табеля'!$H973,'рабочие дни  %ФОТ'!$H$3:$H$67,0),1)</f>
        <v>ХХХ YYY-10</v>
      </c>
      <c r="B973" s="21">
        <f t="shared" si="45"/>
        <v>1188</v>
      </c>
      <c r="C973" s="22">
        <f t="shared" si="46"/>
        <v>4</v>
      </c>
      <c r="D973" s="23">
        <f t="shared" si="47"/>
        <v>44</v>
      </c>
      <c r="E973" s="21">
        <f>SUMIFS(тарифы!G:G,тарифы!B:B,J973)</f>
        <v>27</v>
      </c>
      <c r="F973" s="21"/>
      <c r="G973" s="12" t="str">
        <f>IFERROR(INDEX(Таблица1[#All],MATCH('загрузка табеля'!J973,тарифы!B:B,0),4),"")</f>
        <v>повар 4 разряда ((В-10)кулинарный цех)</v>
      </c>
      <c r="H973" s="12" t="s">
        <v>17198</v>
      </c>
      <c r="I973" s="12" t="s">
        <v>15873</v>
      </c>
      <c r="J973" s="12" t="s">
        <v>534</v>
      </c>
      <c r="K973" s="12" t="s">
        <v>535</v>
      </c>
      <c r="L973" s="12">
        <v>10</v>
      </c>
      <c r="M973" s="12">
        <v>12</v>
      </c>
      <c r="N973" s="12">
        <v>12</v>
      </c>
      <c r="O973" s="12">
        <v>10</v>
      </c>
      <c r="P973" s="12">
        <v>0</v>
      </c>
    </row>
    <row r="974" spans="1:16" x14ac:dyDescent="0.2">
      <c r="A974" s="12" t="str">
        <f>INDEX('рабочие дни  %ФОТ'!$F$3:$F$67,MATCH('загрузка табеля'!$H974,'рабочие дни  %ФОТ'!$H$3:$H$67,0),1)</f>
        <v>ХХХ YYY-10</v>
      </c>
      <c r="B974" s="21">
        <f t="shared" si="45"/>
        <v>1259.04</v>
      </c>
      <c r="C974" s="22">
        <f t="shared" si="46"/>
        <v>4</v>
      </c>
      <c r="D974" s="23">
        <f t="shared" si="47"/>
        <v>43</v>
      </c>
      <c r="E974" s="21">
        <f>SUMIFS(тарифы!G:G,тарифы!B:B,J974)</f>
        <v>29.28</v>
      </c>
      <c r="F974" s="21"/>
      <c r="G974" s="12" t="str">
        <f>IFERROR(INDEX(Таблица1[#All],MATCH('загрузка табеля'!J974,тарифы!B:B,0),4),"")</f>
        <v>повар 5 разряда* ((В-10)кулинарный цех)</v>
      </c>
      <c r="H974" s="12" t="s">
        <v>17198</v>
      </c>
      <c r="I974" s="12" t="s">
        <v>15873</v>
      </c>
      <c r="J974" s="12" t="s">
        <v>541</v>
      </c>
      <c r="K974" s="12" t="s">
        <v>542</v>
      </c>
      <c r="L974" s="12">
        <v>10</v>
      </c>
      <c r="M974" s="12">
        <v>11</v>
      </c>
      <c r="N974" s="12">
        <v>11</v>
      </c>
      <c r="O974" s="12">
        <v>11</v>
      </c>
    </row>
    <row r="975" spans="1:16" x14ac:dyDescent="0.2">
      <c r="A975" s="12" t="str">
        <f>INDEX('рабочие дни  %ФОТ'!$F$3:$F$67,MATCH('загрузка табеля'!$H975,'рабочие дни  %ФОТ'!$H$3:$H$67,0),1)</f>
        <v>ХХХ YYY-10</v>
      </c>
      <c r="B975" s="21">
        <f t="shared" si="45"/>
        <v>1107</v>
      </c>
      <c r="C975" s="22">
        <f t="shared" si="46"/>
        <v>4</v>
      </c>
      <c r="D975" s="23">
        <f t="shared" si="47"/>
        <v>41</v>
      </c>
      <c r="E975" s="21">
        <f>SUMIFS(тарифы!G:G,тарифы!B:B,J975)</f>
        <v>27</v>
      </c>
      <c r="F975" s="21"/>
      <c r="G975" s="12" t="str">
        <f>IFERROR(INDEX(Таблица1[#All],MATCH('загрузка табеля'!J975,тарифы!B:B,0),4),"")</f>
        <v>повар 4 разряда ((В-10)кулинарный цех)</v>
      </c>
      <c r="H975" s="12" t="s">
        <v>17198</v>
      </c>
      <c r="I975" s="12" t="s">
        <v>15873</v>
      </c>
      <c r="J975" s="12" t="s">
        <v>568</v>
      </c>
      <c r="K975" s="12" t="s">
        <v>569</v>
      </c>
      <c r="L975" s="12">
        <v>10</v>
      </c>
      <c r="M975" s="12">
        <v>10</v>
      </c>
      <c r="N975" s="12">
        <v>10</v>
      </c>
      <c r="O975" s="12">
        <v>11</v>
      </c>
    </row>
    <row r="976" spans="1:16" x14ac:dyDescent="0.2">
      <c r="A976" s="12" t="str">
        <f>INDEX('рабочие дни  %ФОТ'!$F$3:$F$67,MATCH('загрузка табеля'!$H976,'рабочие дни  %ФОТ'!$H$3:$H$67,0),1)</f>
        <v>ХХХ YYY-10</v>
      </c>
      <c r="B976" s="21">
        <f t="shared" si="45"/>
        <v>1053</v>
      </c>
      <c r="C976" s="22">
        <f t="shared" si="46"/>
        <v>4</v>
      </c>
      <c r="D976" s="23">
        <f t="shared" si="47"/>
        <v>39</v>
      </c>
      <c r="E976" s="21">
        <f>SUMIFS(тарифы!G:G,тарифы!B:B,J976)</f>
        <v>27</v>
      </c>
      <c r="F976" s="21"/>
      <c r="G976" s="12" t="str">
        <f>IFERROR(INDEX(Таблица1[#All],MATCH('загрузка табеля'!J976,тарифы!B:B,0),4),"")</f>
        <v>продавец продовольственных товаров 1 категории ((В-10)кулинарный цех)</v>
      </c>
      <c r="H976" s="12" t="s">
        <v>17198</v>
      </c>
      <c r="I976" s="12" t="s">
        <v>15873</v>
      </c>
      <c r="J976" s="12" t="s">
        <v>547</v>
      </c>
      <c r="K976" s="12" t="s">
        <v>548</v>
      </c>
      <c r="L976" s="12">
        <v>9</v>
      </c>
      <c r="M976" s="12">
        <v>11</v>
      </c>
      <c r="N976" s="12">
        <v>10</v>
      </c>
      <c r="O976" s="12">
        <v>9</v>
      </c>
      <c r="P976" s="12">
        <v>0</v>
      </c>
    </row>
    <row r="977" spans="1:16" x14ac:dyDescent="0.2">
      <c r="A977" s="12" t="str">
        <f>INDEX('рабочие дни  %ФОТ'!$F$3:$F$67,MATCH('загрузка табеля'!$H977,'рабочие дни  %ФОТ'!$H$3:$H$67,0),1)</f>
        <v>ХХХ YYY-10</v>
      </c>
      <c r="B977" s="21">
        <f t="shared" si="45"/>
        <v>1901.5238095238096</v>
      </c>
      <c r="C977" s="22">
        <f t="shared" si="46"/>
        <v>4</v>
      </c>
      <c r="D977" s="23">
        <f t="shared" si="47"/>
        <v>17.5</v>
      </c>
      <c r="E977" s="21">
        <f>SUMIFS(тарифы!G:G,тарифы!B:B,J977)</f>
        <v>9983</v>
      </c>
      <c r="F977" s="21"/>
      <c r="G977" s="12" t="str">
        <f>IFERROR(INDEX(Таблица1[#All],MATCH('загрузка табеля'!J977,тарифы!B:B,0),4),"")</f>
        <v>заместитель управляющего магазином по производству 2 категории ((В-10)кулинарный цех)</v>
      </c>
      <c r="H977" s="12" t="s">
        <v>17198</v>
      </c>
      <c r="I977" s="12" t="s">
        <v>15873</v>
      </c>
      <c r="J977" s="12" t="s">
        <v>556</v>
      </c>
      <c r="K977" s="12" t="s">
        <v>557</v>
      </c>
      <c r="L977" s="12">
        <v>4</v>
      </c>
      <c r="M977" s="12">
        <v>4.5</v>
      </c>
      <c r="N977" s="12">
        <v>4.5</v>
      </c>
      <c r="O977" s="12">
        <v>4.5</v>
      </c>
    </row>
    <row r="978" spans="1:16" x14ac:dyDescent="0.2">
      <c r="A978" s="12" t="str">
        <f>INDEX('рабочие дни  %ФОТ'!$F$3:$F$67,MATCH('загрузка табеля'!$H978,'рабочие дни  %ФОТ'!$H$3:$H$67,0),1)</f>
        <v>ХХХ YYY-10</v>
      </c>
      <c r="B978" s="21">
        <f t="shared" si="45"/>
        <v>594</v>
      </c>
      <c r="C978" s="22">
        <f t="shared" si="46"/>
        <v>2</v>
      </c>
      <c r="D978" s="23">
        <f t="shared" si="47"/>
        <v>22</v>
      </c>
      <c r="E978" s="21">
        <f>SUMIFS(тарифы!G:G,тарифы!B:B,J978)</f>
        <v>27</v>
      </c>
      <c r="F978" s="21"/>
      <c r="G978" s="12" t="str">
        <f>IFERROR(INDEX(Таблица1[#All],MATCH('загрузка табеля'!J978,тарифы!B:B,0),4),"")</f>
        <v>повар 4 разряда ((В-10)кулинарный цех)</v>
      </c>
      <c r="H978" s="12" t="s">
        <v>17198</v>
      </c>
      <c r="I978" s="12" t="s">
        <v>15873</v>
      </c>
      <c r="J978" s="12" t="s">
        <v>553</v>
      </c>
      <c r="K978" s="12" t="s">
        <v>554</v>
      </c>
      <c r="L978" s="12">
        <v>11</v>
      </c>
      <c r="M978" s="12">
        <v>11</v>
      </c>
      <c r="N978" s="12">
        <v>0</v>
      </c>
    </row>
    <row r="979" spans="1:16" x14ac:dyDescent="0.2">
      <c r="A979" s="12" t="str">
        <f>INDEX('рабочие дни  %ФОТ'!$F$3:$F$67,MATCH('загрузка табеля'!$H979,'рабочие дни  %ФОТ'!$H$3:$H$67,0),1)</f>
        <v>ХХХ YYY-10</v>
      </c>
      <c r="B979" s="21">
        <f t="shared" si="45"/>
        <v>1134</v>
      </c>
      <c r="C979" s="22">
        <f t="shared" si="46"/>
        <v>4</v>
      </c>
      <c r="D979" s="23">
        <f t="shared" si="47"/>
        <v>42</v>
      </c>
      <c r="E979" s="21">
        <f>SUMIFS(тарифы!G:G,тарифы!B:B,J979)</f>
        <v>27</v>
      </c>
      <c r="F979" s="21"/>
      <c r="G979" s="12" t="str">
        <f>IFERROR(INDEX(Таблица1[#All],MATCH('загрузка табеля'!J979,тарифы!B:B,0),4),"")</f>
        <v>повар 4 разряда ((В-10)кулинарный цех)</v>
      </c>
      <c r="H979" s="12" t="s">
        <v>17198</v>
      </c>
      <c r="I979" s="12" t="s">
        <v>15873</v>
      </c>
      <c r="J979" s="12" t="s">
        <v>526</v>
      </c>
      <c r="K979" s="12" t="s">
        <v>527</v>
      </c>
      <c r="L979" s="12">
        <v>11</v>
      </c>
      <c r="M979" s="12">
        <v>11</v>
      </c>
      <c r="N979" s="12">
        <v>10</v>
      </c>
      <c r="O979" s="12">
        <v>10</v>
      </c>
      <c r="P979" s="12">
        <v>0</v>
      </c>
    </row>
    <row r="980" spans="1:16" x14ac:dyDescent="0.2">
      <c r="A980" s="12" t="str">
        <f>INDEX('рабочие дни  %ФОТ'!$F$3:$F$67,MATCH('загрузка табеля'!$H980,'рабочие дни  %ФОТ'!$H$3:$H$67,0),1)</f>
        <v>ХХХ YYY-10</v>
      </c>
      <c r="B980" s="21">
        <f t="shared" si="45"/>
        <v>833</v>
      </c>
      <c r="C980" s="22">
        <f t="shared" si="46"/>
        <v>3</v>
      </c>
      <c r="D980" s="23">
        <f t="shared" si="47"/>
        <v>34</v>
      </c>
      <c r="E980" s="21">
        <f>SUMIFS(тарифы!G:G,тарифы!B:B,J980)</f>
        <v>24.5</v>
      </c>
      <c r="F980" s="21"/>
      <c r="G980" s="12" t="str">
        <f>IFERROR(INDEX(Таблица1[#All],MATCH('загрузка табеля'!J980,тарифы!B:B,0),4),"")</f>
        <v>повар 3 разряда ((В-10)кулинарный цех)</v>
      </c>
      <c r="H980" s="12" t="s">
        <v>17198</v>
      </c>
      <c r="I980" s="12" t="s">
        <v>15873</v>
      </c>
      <c r="J980" s="12" t="s">
        <v>530</v>
      </c>
      <c r="K980" s="12" t="s">
        <v>531</v>
      </c>
      <c r="L980" s="12">
        <v>11</v>
      </c>
      <c r="M980" s="12">
        <v>11</v>
      </c>
      <c r="N980" s="12">
        <v>12</v>
      </c>
    </row>
    <row r="981" spans="1:16" x14ac:dyDescent="0.2">
      <c r="A981" s="12" t="str">
        <f>INDEX('рабочие дни  %ФОТ'!$F$3:$F$67,MATCH('загрузка табеля'!$H981,'рабочие дни  %ФОТ'!$H$3:$H$67,0),1)</f>
        <v>ХХХ YYY-10</v>
      </c>
      <c r="B981" s="21">
        <f t="shared" si="45"/>
        <v>1248.8800000000001</v>
      </c>
      <c r="C981" s="22">
        <f t="shared" si="46"/>
        <v>3</v>
      </c>
      <c r="D981" s="23">
        <f t="shared" si="47"/>
        <v>33.5</v>
      </c>
      <c r="E981" s="21">
        <f>SUMIFS(тарифы!G:G,тарифы!B:B,J981)</f>
        <v>37.28</v>
      </c>
      <c r="F981" s="21"/>
      <c r="G981" s="12" t="str">
        <f>IFERROR(INDEX(Таблица1[#All],MATCH('загрузка табеля'!J981,тарифы!B:B,0),4),"")</f>
        <v>бригадир производственной бригады* ((В-10)кулинарный цех)</v>
      </c>
      <c r="H981" s="12" t="s">
        <v>17198</v>
      </c>
      <c r="I981" s="12" t="s">
        <v>15873</v>
      </c>
      <c r="J981" s="12" t="s">
        <v>563</v>
      </c>
      <c r="K981" s="12" t="s">
        <v>564</v>
      </c>
      <c r="L981" s="12">
        <v>11</v>
      </c>
      <c r="M981" s="12">
        <v>11</v>
      </c>
      <c r="N981" s="12">
        <v>11.5</v>
      </c>
    </row>
    <row r="982" spans="1:16" x14ac:dyDescent="0.2">
      <c r="A982" s="12" t="str">
        <f>INDEX('рабочие дни  %ФОТ'!$F$3:$F$67,MATCH('загрузка табеля'!$H982,'рабочие дни  %ФОТ'!$H$3:$H$67,0),1)</f>
        <v>ХХХ YYY-10</v>
      </c>
      <c r="B982" s="21">
        <f t="shared" si="45"/>
        <v>668.25</v>
      </c>
      <c r="C982" s="22">
        <f t="shared" si="46"/>
        <v>3</v>
      </c>
      <c r="D982" s="23">
        <f t="shared" si="47"/>
        <v>27</v>
      </c>
      <c r="E982" s="21">
        <f>SUMIFS(тарифы!G:G,тарифы!B:B,J982)</f>
        <v>24.75</v>
      </c>
      <c r="F982" s="21"/>
      <c r="G982" s="12" t="str">
        <f>IFERROR(INDEX(Таблица1[#All],MATCH('загрузка табеля'!J982,тарифы!B:B,0),4),"")</f>
        <v>продавец продовольственных товаров 2 категории ((В-10)кулинарный цех)</v>
      </c>
      <c r="H982" s="12" t="s">
        <v>17198</v>
      </c>
      <c r="I982" s="12" t="s">
        <v>15873</v>
      </c>
      <c r="J982" s="12" t="s">
        <v>558</v>
      </c>
      <c r="K982" s="12" t="s">
        <v>559</v>
      </c>
      <c r="L982" s="12">
        <v>9</v>
      </c>
      <c r="M982" s="12">
        <v>9</v>
      </c>
      <c r="N982" s="12">
        <v>9</v>
      </c>
      <c r="O982" s="12">
        <v>0</v>
      </c>
    </row>
    <row r="983" spans="1:16" x14ac:dyDescent="0.2">
      <c r="A983" s="12" t="str">
        <f>INDEX('рабочие дни  %ФОТ'!$F$3:$F$67,MATCH('загрузка табеля'!$H983,'рабочие дни  %ФОТ'!$H$3:$H$67,0),1)</f>
        <v>ХХХ YYY-10</v>
      </c>
      <c r="B983" s="21">
        <f t="shared" si="45"/>
        <v>1188</v>
      </c>
      <c r="C983" s="22">
        <f t="shared" si="46"/>
        <v>4</v>
      </c>
      <c r="D983" s="23">
        <f t="shared" si="47"/>
        <v>44</v>
      </c>
      <c r="E983" s="21">
        <f>SUMIFS(тарифы!G:G,тарифы!B:B,J983)</f>
        <v>27</v>
      </c>
      <c r="F983" s="21"/>
      <c r="G983" s="12" t="str">
        <f>IFERROR(INDEX(Таблица1[#All],MATCH('загрузка табеля'!J983,тарифы!B:B,0),4),"")</f>
        <v>повар 4 разряда ((В-10)кулинарный цех)</v>
      </c>
      <c r="H983" s="12" t="s">
        <v>17198</v>
      </c>
      <c r="I983" s="12" t="s">
        <v>15873</v>
      </c>
      <c r="J983" s="12" t="s">
        <v>566</v>
      </c>
      <c r="K983" s="12" t="s">
        <v>567</v>
      </c>
      <c r="L983" s="12">
        <v>11</v>
      </c>
      <c r="M983" s="12">
        <v>11.5</v>
      </c>
      <c r="N983" s="12">
        <v>10.5</v>
      </c>
      <c r="O983" s="12">
        <v>11</v>
      </c>
    </row>
    <row r="984" spans="1:16" x14ac:dyDescent="0.2">
      <c r="A984" s="12" t="str">
        <f>INDEX('рабочие дни  %ФОТ'!$F$3:$F$67,MATCH('загрузка табеля'!$H984,'рабочие дни  %ФОТ'!$H$3:$H$67,0),1)</f>
        <v>ХХХ YYY-10</v>
      </c>
      <c r="B984" s="21">
        <f t="shared" si="45"/>
        <v>918</v>
      </c>
      <c r="C984" s="22">
        <f t="shared" si="46"/>
        <v>3</v>
      </c>
      <c r="D984" s="23">
        <f t="shared" si="47"/>
        <v>34</v>
      </c>
      <c r="E984" s="21">
        <f>SUMIFS(тарифы!G:G,тарифы!B:B,J984)</f>
        <v>27</v>
      </c>
      <c r="F984" s="21"/>
      <c r="G984" s="12" t="str">
        <f>IFERROR(INDEX(Таблица1[#All],MATCH('загрузка табеля'!J984,тарифы!B:B,0),4),"")</f>
        <v>повар 4 разряда ((В-10)кулинарный цех)</v>
      </c>
      <c r="H984" s="12" t="s">
        <v>17198</v>
      </c>
      <c r="I984" s="12" t="s">
        <v>15873</v>
      </c>
      <c r="J984" s="12" t="s">
        <v>550</v>
      </c>
      <c r="K984" s="12" t="s">
        <v>551</v>
      </c>
      <c r="L984" s="12">
        <v>12</v>
      </c>
      <c r="M984" s="12">
        <v>11</v>
      </c>
      <c r="N984" s="12">
        <v>11</v>
      </c>
      <c r="O984" s="12">
        <v>0</v>
      </c>
    </row>
    <row r="985" spans="1:16" x14ac:dyDescent="0.2">
      <c r="A985" s="12" t="str">
        <f>INDEX('рабочие дни  %ФОТ'!$F$3:$F$67,MATCH('загрузка табеля'!$H985,'рабочие дни  %ФОТ'!$H$3:$H$67,0),1)</f>
        <v>ХХХ YYY-10</v>
      </c>
      <c r="B985" s="21">
        <f t="shared" si="45"/>
        <v>731.25</v>
      </c>
      <c r="C985" s="22">
        <f t="shared" si="46"/>
        <v>3</v>
      </c>
      <c r="D985" s="23">
        <f t="shared" si="47"/>
        <v>32.5</v>
      </c>
      <c r="E985" s="21">
        <f>SUMIFS(тарифы!G:G,тарифы!B:B,J985)</f>
        <v>22.5</v>
      </c>
      <c r="F985" s="21"/>
      <c r="G985" s="12" t="str">
        <f>IFERROR(INDEX(Таблица1[#All],MATCH('загрузка табеля'!J985,тарифы!B:B,0),4),"")</f>
        <v>продавец продовольственных товаров 3 категории ((В-10)кулинарный цех)</v>
      </c>
      <c r="H985" s="12" t="s">
        <v>17198</v>
      </c>
      <c r="I985" s="12" t="s">
        <v>15873</v>
      </c>
      <c r="J985" s="12" t="s">
        <v>13631</v>
      </c>
      <c r="K985" s="12" t="s">
        <v>13630</v>
      </c>
      <c r="L985" s="12">
        <v>11</v>
      </c>
      <c r="M985" s="12">
        <v>9.5</v>
      </c>
      <c r="N985" s="12">
        <v>12</v>
      </c>
      <c r="O985" s="12">
        <v>0</v>
      </c>
    </row>
    <row r="986" spans="1:16" x14ac:dyDescent="0.2">
      <c r="A986" s="12" t="str">
        <f>INDEX('рабочие дни  %ФОТ'!$F$3:$F$67,MATCH('загрузка табеля'!$H986,'рабочие дни  %ФОТ'!$H$3:$H$67,0),1)</f>
        <v>ХХХ YYY-10</v>
      </c>
      <c r="B986" s="21">
        <f t="shared" si="45"/>
        <v>808.5</v>
      </c>
      <c r="C986" s="22">
        <f t="shared" si="46"/>
        <v>3</v>
      </c>
      <c r="D986" s="23">
        <f t="shared" si="47"/>
        <v>33</v>
      </c>
      <c r="E986" s="21">
        <f>SUMIFS(тарифы!G:G,тарифы!B:B,J986)</f>
        <v>24.5</v>
      </c>
      <c r="F986" s="21"/>
      <c r="G986" s="12" t="str">
        <f>IFERROR(INDEX(Таблица1[#All],MATCH('загрузка табеля'!J986,тарифы!B:B,0),4),"")</f>
        <v>повар 3 разряда ((В-10)кулинарный цех)</v>
      </c>
      <c r="H986" s="12" t="s">
        <v>17198</v>
      </c>
      <c r="I986" s="12" t="s">
        <v>15873</v>
      </c>
      <c r="J986" s="12" t="s">
        <v>13658</v>
      </c>
      <c r="K986" s="12" t="s">
        <v>13657</v>
      </c>
      <c r="L986" s="12">
        <v>11</v>
      </c>
      <c r="M986" s="12">
        <v>11</v>
      </c>
      <c r="N986" s="12">
        <v>11</v>
      </c>
      <c r="O986" s="12">
        <v>0</v>
      </c>
    </row>
    <row r="987" spans="1:16" x14ac:dyDescent="0.2">
      <c r="A987" s="12" t="str">
        <f>INDEX('рабочие дни  %ФОТ'!$F$3:$F$67,MATCH('загрузка табеля'!$H987,'рабочие дни  %ФОТ'!$H$3:$H$67,0),1)</f>
        <v>ХХХ YYY-10</v>
      </c>
      <c r="B987" s="21">
        <f t="shared" si="45"/>
        <v>1174.5</v>
      </c>
      <c r="C987" s="22">
        <f t="shared" si="46"/>
        <v>4</v>
      </c>
      <c r="D987" s="23">
        <f t="shared" si="47"/>
        <v>43.5</v>
      </c>
      <c r="E987" s="21">
        <f>SUMIFS(тарифы!G:G,тарифы!B:B,J987)</f>
        <v>27</v>
      </c>
      <c r="F987" s="21"/>
      <c r="G987" s="12" t="str">
        <f>IFERROR(INDEX(Таблица1[#All],MATCH('загрузка табеля'!J987,тарифы!B:B,0),4),"")</f>
        <v>повар 4 разряда ((В-10)кулинарный цех)</v>
      </c>
      <c r="H987" s="12" t="s">
        <v>17198</v>
      </c>
      <c r="I987" s="12" t="s">
        <v>15873</v>
      </c>
      <c r="J987" s="12" t="s">
        <v>13654</v>
      </c>
      <c r="K987" s="12" t="s">
        <v>13653</v>
      </c>
      <c r="L987" s="12">
        <v>11</v>
      </c>
      <c r="M987" s="12">
        <v>10</v>
      </c>
      <c r="N987" s="12">
        <v>10</v>
      </c>
      <c r="O987" s="12">
        <v>12.5</v>
      </c>
    </row>
    <row r="988" spans="1:16" x14ac:dyDescent="0.2">
      <c r="A988" s="12" t="str">
        <f>INDEX('рабочие дни  %ФОТ'!$F$3:$F$67,MATCH('загрузка табеля'!$H988,'рабочие дни  %ФОТ'!$H$3:$H$67,0),1)</f>
        <v>ХХХ YYY-10</v>
      </c>
      <c r="B988" s="21">
        <f t="shared" si="45"/>
        <v>1001.25</v>
      </c>
      <c r="C988" s="22">
        <f t="shared" si="46"/>
        <v>4</v>
      </c>
      <c r="D988" s="23">
        <f t="shared" si="47"/>
        <v>44.5</v>
      </c>
      <c r="E988" s="21">
        <f>SUMIFS(тарифы!G:G,тарифы!B:B,J988)</f>
        <v>22.5</v>
      </c>
      <c r="F988" s="21"/>
      <c r="G988" s="12" t="str">
        <f>IFERROR(INDEX(Таблица1[#All],MATCH('загрузка табеля'!J988,тарифы!B:B,0),4),"")</f>
        <v>продавец продовольственных товаров 3 категории ((В-10)кулинарный цех)</v>
      </c>
      <c r="H988" s="12" t="s">
        <v>17198</v>
      </c>
      <c r="I988" s="12" t="s">
        <v>15873</v>
      </c>
      <c r="J988" s="12" t="s">
        <v>13635</v>
      </c>
      <c r="K988" s="12" t="s">
        <v>13634</v>
      </c>
      <c r="L988" s="12">
        <v>11</v>
      </c>
      <c r="M988" s="12">
        <v>11</v>
      </c>
      <c r="N988" s="12">
        <v>11</v>
      </c>
      <c r="O988" s="12">
        <v>11.5</v>
      </c>
    </row>
    <row r="989" spans="1:16" x14ac:dyDescent="0.2">
      <c r="A989" s="12" t="str">
        <f>INDEX('рабочие дни  %ФОТ'!$F$3:$F$67,MATCH('загрузка табеля'!$H989,'рабочие дни  %ФОТ'!$H$3:$H$67,0),1)</f>
        <v>ХХХ YYY-10</v>
      </c>
      <c r="B989" s="21">
        <f t="shared" si="45"/>
        <v>0</v>
      </c>
      <c r="C989" s="22">
        <f t="shared" si="46"/>
        <v>4</v>
      </c>
      <c r="D989" s="23">
        <f t="shared" si="47"/>
        <v>34.5</v>
      </c>
      <c r="E989" s="21">
        <f>SUMIFS(тарифы!G:G,тарифы!B:B,J989)</f>
        <v>0</v>
      </c>
      <c r="F989" s="21"/>
      <c r="G989" s="12" t="str">
        <f>IFERROR(INDEX(Таблица1[#All],MATCH('загрузка табеля'!J989,тарифы!B:B,0),4),"")</f>
        <v/>
      </c>
      <c r="H989" s="12" t="s">
        <v>17198</v>
      </c>
      <c r="I989" s="12" t="s">
        <v>15873</v>
      </c>
      <c r="J989" s="12" t="s">
        <v>15874</v>
      </c>
      <c r="K989" s="12" t="s">
        <v>15875</v>
      </c>
      <c r="L989" s="12">
        <v>9</v>
      </c>
      <c r="M989" s="12">
        <v>9</v>
      </c>
      <c r="N989" s="12">
        <v>7.5</v>
      </c>
      <c r="O989" s="12">
        <v>9</v>
      </c>
    </row>
    <row r="990" spans="1:16" x14ac:dyDescent="0.2">
      <c r="A990" s="12" t="str">
        <f>INDEX('рабочие дни  %ФОТ'!$F$3:$F$67,MATCH('загрузка табеля'!$H990,'рабочие дни  %ФОТ'!$H$3:$H$67,0),1)</f>
        <v>ХХХ YYY-10</v>
      </c>
      <c r="B990" s="21">
        <f t="shared" si="45"/>
        <v>1120.5</v>
      </c>
      <c r="C990" s="22">
        <f t="shared" si="46"/>
        <v>4</v>
      </c>
      <c r="D990" s="23">
        <f t="shared" si="47"/>
        <v>41.5</v>
      </c>
      <c r="E990" s="21">
        <f>SUMIFS(тарифы!G:G,тарифы!B:B,J990)</f>
        <v>27</v>
      </c>
      <c r="F990" s="21"/>
      <c r="G990" s="12" t="str">
        <f>IFERROR(INDEX(Таблица1[#All],MATCH('загрузка табеля'!J990,тарифы!B:B,0),4),"")</f>
        <v>продавец продовольственных товаров 1 категории ((В-10)молочный отдел)</v>
      </c>
      <c r="H990" s="12" t="s">
        <v>17198</v>
      </c>
      <c r="I990" s="12" t="s">
        <v>15876</v>
      </c>
      <c r="J990" s="12" t="s">
        <v>574</v>
      </c>
      <c r="K990" s="12" t="s">
        <v>575</v>
      </c>
      <c r="L990" s="12">
        <v>10</v>
      </c>
      <c r="M990" s="12">
        <v>10</v>
      </c>
      <c r="N990" s="12">
        <v>10</v>
      </c>
      <c r="O990" s="12">
        <v>11.5</v>
      </c>
    </row>
    <row r="991" spans="1:16" x14ac:dyDescent="0.2">
      <c r="A991" s="12" t="str">
        <f>INDEX('рабочие дни  %ФОТ'!$F$3:$F$67,MATCH('загрузка табеля'!$H991,'рабочие дни  %ФОТ'!$H$3:$H$67,0),1)</f>
        <v>ХХХ YYY-10</v>
      </c>
      <c r="B991" s="21">
        <f t="shared" si="45"/>
        <v>765.96</v>
      </c>
      <c r="C991" s="22">
        <f t="shared" si="46"/>
        <v>3</v>
      </c>
      <c r="D991" s="23">
        <f t="shared" si="47"/>
        <v>26</v>
      </c>
      <c r="E991" s="21">
        <f>SUMIFS(тарифы!G:G,тарифы!B:B,J991)</f>
        <v>29.46</v>
      </c>
      <c r="F991" s="21"/>
      <c r="G991" s="12" t="str">
        <f>IFERROR(INDEX(Таблица1[#All],MATCH('загрузка табеля'!J991,тарифы!B:B,0),4),"")</f>
        <v>бригадир продавцов продовольственных товаров 2 категории ((В-10)молочный отдел)</v>
      </c>
      <c r="H991" s="12" t="s">
        <v>17198</v>
      </c>
      <c r="I991" s="12" t="s">
        <v>15876</v>
      </c>
      <c r="J991" s="12" t="s">
        <v>577</v>
      </c>
      <c r="K991" s="12" t="s">
        <v>578</v>
      </c>
      <c r="L991" s="12">
        <v>8.5</v>
      </c>
      <c r="M991" s="12">
        <v>8.5</v>
      </c>
      <c r="N991" s="12">
        <v>9</v>
      </c>
      <c r="O991" s="12">
        <v>0</v>
      </c>
    </row>
    <row r="992" spans="1:16" x14ac:dyDescent="0.2">
      <c r="A992" s="12" t="str">
        <f>INDEX('рабочие дни  %ФОТ'!$F$3:$F$67,MATCH('загрузка табеля'!$H992,'рабочие дни  %ФОТ'!$H$3:$H$67,0),1)</f>
        <v>ХХХ YYY-10</v>
      </c>
      <c r="B992" s="21">
        <f t="shared" si="45"/>
        <v>730.125</v>
      </c>
      <c r="C992" s="22">
        <f t="shared" si="46"/>
        <v>3</v>
      </c>
      <c r="D992" s="23">
        <f t="shared" si="47"/>
        <v>29.5</v>
      </c>
      <c r="E992" s="21">
        <f>SUMIFS(тарифы!G:G,тарифы!B:B,J992)</f>
        <v>24.75</v>
      </c>
      <c r="F992" s="21"/>
      <c r="G992" s="12" t="str">
        <f>IFERROR(INDEX(Таблица1[#All],MATCH('загрузка табеля'!J992,тарифы!B:B,0),4),"")</f>
        <v>продавец продовольственных товаров 2 категории ((В-47)торговый зал)</v>
      </c>
      <c r="H992" s="12" t="s">
        <v>17198</v>
      </c>
      <c r="I992" s="12" t="s">
        <v>15876</v>
      </c>
      <c r="J992" s="12" t="s">
        <v>640</v>
      </c>
      <c r="K992" s="12" t="s">
        <v>641</v>
      </c>
      <c r="L992" s="12">
        <v>10</v>
      </c>
      <c r="M992" s="12">
        <v>9</v>
      </c>
      <c r="N992" s="12">
        <v>10.5</v>
      </c>
    </row>
    <row r="993" spans="1:16" x14ac:dyDescent="0.2">
      <c r="A993" s="12" t="str">
        <f>INDEX('рабочие дни  %ФОТ'!$F$3:$F$67,MATCH('загрузка табеля'!$H993,'рабочие дни  %ФОТ'!$H$3:$H$67,0),1)</f>
        <v>ХХХ YYY-10</v>
      </c>
      <c r="B993" s="21">
        <f t="shared" si="45"/>
        <v>0</v>
      </c>
      <c r="C993" s="22">
        <f t="shared" si="46"/>
        <v>4</v>
      </c>
      <c r="D993" s="23">
        <f t="shared" si="47"/>
        <v>40.5</v>
      </c>
      <c r="E993" s="21">
        <f>SUMIFS(тарифы!G:G,тарифы!B:B,J993)</f>
        <v>0</v>
      </c>
      <c r="F993" s="21"/>
      <c r="G993" s="12" t="str">
        <f>IFERROR(INDEX(Таблица1[#All],MATCH('загрузка табеля'!J993,тарифы!B:B,0),4),"")</f>
        <v/>
      </c>
      <c r="H993" s="12" t="s">
        <v>17198</v>
      </c>
      <c r="I993" s="12" t="s">
        <v>15876</v>
      </c>
      <c r="J993" s="12" t="s">
        <v>15877</v>
      </c>
      <c r="K993" s="12" t="s">
        <v>15878</v>
      </c>
      <c r="L993" s="12">
        <v>11</v>
      </c>
      <c r="M993" s="12">
        <v>10</v>
      </c>
      <c r="N993" s="12">
        <v>9.5</v>
      </c>
      <c r="O993" s="12">
        <v>10</v>
      </c>
    </row>
    <row r="994" spans="1:16" x14ac:dyDescent="0.2">
      <c r="A994" s="12" t="str">
        <f>INDEX('рабочие дни  %ФОТ'!$F$3:$F$67,MATCH('загрузка табеля'!$H994,'рабочие дни  %ФОТ'!$H$3:$H$67,0),1)</f>
        <v>ХХХ YYY-10</v>
      </c>
      <c r="B994" s="21">
        <f t="shared" si="45"/>
        <v>972</v>
      </c>
      <c r="C994" s="22">
        <f t="shared" si="46"/>
        <v>3</v>
      </c>
      <c r="D994" s="23">
        <f t="shared" si="47"/>
        <v>36</v>
      </c>
      <c r="E994" s="21">
        <f>SUMIFS(тарифы!G:G,тарифы!B:B,J994)</f>
        <v>27</v>
      </c>
      <c r="F994" s="21"/>
      <c r="G994" s="12" t="str">
        <f>IFERROR(INDEX(Таблица1[#All],MATCH('загрузка табеля'!J994,тарифы!B:B,0),4),"")</f>
        <v>продавец продовольственных товаров 1 категории ((В-10)овощной отдел)</v>
      </c>
      <c r="H994" s="12" t="s">
        <v>17198</v>
      </c>
      <c r="I994" s="12" t="s">
        <v>15879</v>
      </c>
      <c r="J994" s="12" t="s">
        <v>581</v>
      </c>
      <c r="K994" s="12" t="s">
        <v>582</v>
      </c>
      <c r="L994" s="12">
        <v>12</v>
      </c>
      <c r="M994" s="12">
        <v>12</v>
      </c>
      <c r="N994" s="12">
        <v>12</v>
      </c>
      <c r="O994" s="12">
        <v>0</v>
      </c>
    </row>
    <row r="995" spans="1:16" x14ac:dyDescent="0.2">
      <c r="A995" s="12" t="str">
        <f>INDEX('рабочие дни  %ФОТ'!$F$3:$F$67,MATCH('загрузка табеля'!$H995,'рабочие дни  %ФОТ'!$H$3:$H$67,0),1)</f>
        <v>ХХХ YYY-10</v>
      </c>
      <c r="B995" s="21">
        <f t="shared" si="45"/>
        <v>1114.2857142857142</v>
      </c>
      <c r="C995" s="22">
        <f t="shared" si="46"/>
        <v>4</v>
      </c>
      <c r="D995" s="23">
        <f t="shared" si="47"/>
        <v>40.5</v>
      </c>
      <c r="E995" s="21">
        <f>SUMIFS(тарифы!G:G,тарифы!B:B,J995)</f>
        <v>5850</v>
      </c>
      <c r="F995" s="21"/>
      <c r="G995" s="12" t="str">
        <f>IFERROR(INDEX(Таблица1[#All],MATCH('загрузка табеля'!J995,тарифы!B:B,0),4),"")</f>
        <v>менеджер по сбыту ((В-10)овощной отдел)</v>
      </c>
      <c r="H995" s="12" t="s">
        <v>17198</v>
      </c>
      <c r="I995" s="12" t="s">
        <v>15879</v>
      </c>
      <c r="J995" s="12" t="s">
        <v>592</v>
      </c>
      <c r="K995" s="12" t="s">
        <v>593</v>
      </c>
      <c r="L995" s="12">
        <v>10.5</v>
      </c>
      <c r="M995" s="12">
        <v>10</v>
      </c>
      <c r="N995" s="12">
        <v>10</v>
      </c>
      <c r="O995" s="12">
        <v>10</v>
      </c>
    </row>
    <row r="996" spans="1:16" x14ac:dyDescent="0.2">
      <c r="A996" s="12" t="str">
        <f>INDEX('рабочие дни  %ФОТ'!$F$3:$F$67,MATCH('загрузка табеля'!$H996,'рабочие дни  %ФОТ'!$H$3:$H$67,0),1)</f>
        <v>ХХХ YYY-10</v>
      </c>
      <c r="B996" s="21">
        <f t="shared" si="45"/>
        <v>891</v>
      </c>
      <c r="C996" s="22">
        <f t="shared" si="46"/>
        <v>3</v>
      </c>
      <c r="D996" s="23">
        <f t="shared" si="47"/>
        <v>36</v>
      </c>
      <c r="E996" s="21">
        <f>SUMIFS(тарифы!G:G,тарифы!B:B,J996)</f>
        <v>24.75</v>
      </c>
      <c r="F996" s="21"/>
      <c r="G996" s="12" t="str">
        <f>IFERROR(INDEX(Таблица1[#All],MATCH('загрузка табеля'!J996,тарифы!B:B,0),4),"")</f>
        <v>продавец продовольственных товаров 2 категории ((В-10)овощной отдел)</v>
      </c>
      <c r="H996" s="12" t="s">
        <v>17198</v>
      </c>
      <c r="I996" s="12" t="s">
        <v>15879</v>
      </c>
      <c r="J996" s="12" t="s">
        <v>584</v>
      </c>
      <c r="K996" s="12" t="s">
        <v>585</v>
      </c>
      <c r="L996" s="12">
        <v>12</v>
      </c>
      <c r="M996" s="12">
        <v>12</v>
      </c>
      <c r="N996" s="12">
        <v>12</v>
      </c>
    </row>
    <row r="997" spans="1:16" x14ac:dyDescent="0.2">
      <c r="A997" s="12" t="str">
        <f>INDEX('рабочие дни  %ФОТ'!$F$3:$F$67,MATCH('загрузка табеля'!$H997,'рабочие дни  %ФОТ'!$H$3:$H$67,0),1)</f>
        <v>ХХХ YYY-10</v>
      </c>
      <c r="B997" s="21">
        <f t="shared" si="45"/>
        <v>866.25</v>
      </c>
      <c r="C997" s="22">
        <f t="shared" si="46"/>
        <v>4</v>
      </c>
      <c r="D997" s="23">
        <f t="shared" si="47"/>
        <v>38.5</v>
      </c>
      <c r="E997" s="21">
        <f>SUMIFS(тарифы!G:G,тарифы!B:B,J997)</f>
        <v>22.5</v>
      </c>
      <c r="F997" s="21"/>
      <c r="G997" s="12" t="str">
        <f>IFERROR(INDEX(Таблица1[#All],MATCH('загрузка табеля'!J997,тарифы!B:B,0),4),"")</f>
        <v>продавец продовольственных товаров 3 категории ((В-10)овощной отдел)</v>
      </c>
      <c r="H997" s="12" t="s">
        <v>17198</v>
      </c>
      <c r="I997" s="12" t="s">
        <v>15879</v>
      </c>
      <c r="J997" s="12" t="s">
        <v>13625</v>
      </c>
      <c r="K997" s="12" t="s">
        <v>13624</v>
      </c>
      <c r="L997" s="12">
        <v>9.5</v>
      </c>
      <c r="M997" s="12">
        <v>9.5</v>
      </c>
      <c r="N997" s="12">
        <v>9.5</v>
      </c>
      <c r="O997" s="12">
        <v>10</v>
      </c>
    </row>
    <row r="998" spans="1:16" x14ac:dyDescent="0.2">
      <c r="A998" s="12" t="str">
        <f>INDEX('рабочие дни  %ФОТ'!$F$3:$F$67,MATCH('загрузка табеля'!$H998,'рабочие дни  %ФОТ'!$H$3:$H$67,0),1)</f>
        <v>ХХХ YYY-10</v>
      </c>
      <c r="B998" s="21">
        <f t="shared" si="45"/>
        <v>888.75</v>
      </c>
      <c r="C998" s="22">
        <f t="shared" si="46"/>
        <v>4</v>
      </c>
      <c r="D998" s="23">
        <f t="shared" si="47"/>
        <v>39.5</v>
      </c>
      <c r="E998" s="21">
        <f>SUMIFS(тарифы!G:G,тарифы!B:B,J998)</f>
        <v>22.5</v>
      </c>
      <c r="F998" s="21"/>
      <c r="G998" s="12" t="str">
        <f>IFERROR(INDEX(Таблица1[#All],MATCH('загрузка табеля'!J998,тарифы!B:B,0),4),"")</f>
        <v>продавец продовольственных товаров 3 категории ((В-10)овощной отдел)</v>
      </c>
      <c r="H998" s="12" t="s">
        <v>17198</v>
      </c>
      <c r="I998" s="12" t="s">
        <v>15879</v>
      </c>
      <c r="J998" s="12" t="s">
        <v>13641</v>
      </c>
      <c r="K998" s="12" t="s">
        <v>13640</v>
      </c>
      <c r="L998" s="12">
        <v>9.5</v>
      </c>
      <c r="M998" s="12">
        <v>10</v>
      </c>
      <c r="N998" s="12">
        <v>10</v>
      </c>
      <c r="O998" s="12">
        <v>10</v>
      </c>
      <c r="P998" s="12">
        <v>0</v>
      </c>
    </row>
    <row r="999" spans="1:16" x14ac:dyDescent="0.2">
      <c r="A999" s="12" t="str">
        <f>INDEX('рабочие дни  %ФОТ'!$F$3:$F$67,MATCH('загрузка табеля'!$H999,'рабочие дни  %ФОТ'!$H$3:$H$67,0),1)</f>
        <v>ХХХ YYY-10</v>
      </c>
      <c r="B999" s="21">
        <f t="shared" si="45"/>
        <v>900</v>
      </c>
      <c r="C999" s="22">
        <f t="shared" si="46"/>
        <v>4</v>
      </c>
      <c r="D999" s="23">
        <f t="shared" si="47"/>
        <v>40</v>
      </c>
      <c r="E999" s="21">
        <f>SUMIFS(тарифы!G:G,тарифы!B:B,J999)</f>
        <v>22.5</v>
      </c>
      <c r="F999" s="21"/>
      <c r="G999" s="12" t="str">
        <f>IFERROR(INDEX(Таблица1[#All],MATCH('загрузка табеля'!J999,тарифы!B:B,0),4),"")</f>
        <v>продавец продовольственных товаров 3 категории ((В-10)овощной отдел)</v>
      </c>
      <c r="H999" s="12" t="s">
        <v>17198</v>
      </c>
      <c r="I999" s="12" t="s">
        <v>15879</v>
      </c>
      <c r="J999" s="12" t="s">
        <v>13757</v>
      </c>
      <c r="K999" s="12" t="s">
        <v>13758</v>
      </c>
      <c r="L999" s="12">
        <v>10</v>
      </c>
      <c r="M999" s="12">
        <v>10</v>
      </c>
      <c r="N999" s="12">
        <v>10</v>
      </c>
      <c r="O999" s="12">
        <v>10</v>
      </c>
    </row>
    <row r="1000" spans="1:16" x14ac:dyDescent="0.2">
      <c r="A1000" s="12" t="str">
        <f>INDEX('рабочие дни  %ФОТ'!$F$3:$F$67,MATCH('загрузка табеля'!$H1000,'рабочие дни  %ФОТ'!$H$3:$H$67,0),1)</f>
        <v>ХХХ YYY-10</v>
      </c>
      <c r="B1000" s="21">
        <f t="shared" si="45"/>
        <v>727.99</v>
      </c>
      <c r="C1000" s="22">
        <f t="shared" si="46"/>
        <v>3</v>
      </c>
      <c r="D1000" s="23">
        <f t="shared" si="47"/>
        <v>21.5</v>
      </c>
      <c r="E1000" s="21">
        <f>SUMIFS(тарифы!G:G,тарифы!B:B,J1000)</f>
        <v>33.86</v>
      </c>
      <c r="F1000" s="21"/>
      <c r="G1000" s="12" t="str">
        <f>IFERROR(INDEX(Таблица1[#All],MATCH('загрузка табеля'!J1000,тарифы!B:B,0),4),"")</f>
        <v>бригадир продавцов продовольственных товаров 2 категории ((В-10)рыбный отдел)</v>
      </c>
      <c r="H1000" s="12" t="s">
        <v>17198</v>
      </c>
      <c r="I1000" s="12" t="s">
        <v>15880</v>
      </c>
      <c r="J1000" s="12" t="s">
        <v>771</v>
      </c>
      <c r="K1000" s="12" t="s">
        <v>772</v>
      </c>
      <c r="L1000" s="12">
        <v>8</v>
      </c>
      <c r="M1000" s="12">
        <v>8</v>
      </c>
      <c r="N1000" s="12">
        <v>5.5</v>
      </c>
      <c r="O1000" s="12">
        <v>0</v>
      </c>
    </row>
    <row r="1001" spans="1:16" x14ac:dyDescent="0.2">
      <c r="A1001" s="12" t="str">
        <f>INDEX('рабочие дни  %ФОТ'!$F$3:$F$67,MATCH('загрузка табеля'!$H1001,'рабочие дни  %ФОТ'!$H$3:$H$67,0),1)</f>
        <v>ХХХ YYY-10</v>
      </c>
      <c r="B1001" s="21">
        <f t="shared" si="45"/>
        <v>976.8</v>
      </c>
      <c r="C1001" s="22">
        <f t="shared" si="46"/>
        <v>3</v>
      </c>
      <c r="D1001" s="23">
        <f t="shared" si="47"/>
        <v>37</v>
      </c>
      <c r="E1001" s="21">
        <f>SUMIFS(тарифы!G:G,тарифы!B:B,J1001)</f>
        <v>26.4</v>
      </c>
      <c r="F1001" s="21"/>
      <c r="G1001" s="12" t="str">
        <f>IFERROR(INDEX(Таблица1[#All],MATCH('загрузка табеля'!J1001,тарифы!B:B,0),4),"")</f>
        <v>продавец продовольственных товаров 2 категории ((В-10)рыбный отдел)</v>
      </c>
      <c r="H1001" s="12" t="s">
        <v>17198</v>
      </c>
      <c r="I1001" s="12" t="s">
        <v>15880</v>
      </c>
      <c r="J1001" s="12" t="s">
        <v>779</v>
      </c>
      <c r="K1001" s="12" t="s">
        <v>780</v>
      </c>
      <c r="L1001" s="12">
        <v>12</v>
      </c>
      <c r="M1001" s="12">
        <v>12</v>
      </c>
      <c r="N1001" s="12">
        <v>13</v>
      </c>
    </row>
    <row r="1002" spans="1:16" x14ac:dyDescent="0.2">
      <c r="A1002" s="12" t="str">
        <f>INDEX('рабочие дни  %ФОТ'!$F$3:$F$67,MATCH('загрузка табеля'!$H1002,'рабочие дни  %ФОТ'!$H$3:$H$67,0),1)</f>
        <v>ХХХ YYY-10</v>
      </c>
      <c r="B1002" s="21">
        <f t="shared" si="45"/>
        <v>1248.3000000000002</v>
      </c>
      <c r="C1002" s="22">
        <f t="shared" si="46"/>
        <v>3</v>
      </c>
      <c r="D1002" s="23">
        <f t="shared" si="47"/>
        <v>36.5</v>
      </c>
      <c r="E1002" s="21">
        <f>SUMIFS(тарифы!G:G,тарифы!B:B,J1002)</f>
        <v>34.200000000000003</v>
      </c>
      <c r="F1002" s="21"/>
      <c r="G1002" s="12" t="str">
        <f>IFERROR(INDEX(Таблица1[#All],MATCH('загрузка табеля'!J1002,тарифы!B:B,0),4),"")</f>
        <v>обработчик рыбы 1 категории ((В-10)рыбный отдел)</v>
      </c>
      <c r="H1002" s="12" t="s">
        <v>17198</v>
      </c>
      <c r="I1002" s="12" t="s">
        <v>15880</v>
      </c>
      <c r="J1002" s="12" t="s">
        <v>786</v>
      </c>
      <c r="K1002" s="12" t="s">
        <v>787</v>
      </c>
      <c r="L1002" s="12">
        <v>12</v>
      </c>
      <c r="M1002" s="12">
        <v>12</v>
      </c>
      <c r="N1002" s="12">
        <v>12.5</v>
      </c>
    </row>
    <row r="1003" spans="1:16" x14ac:dyDescent="0.2">
      <c r="A1003" s="12" t="str">
        <f>INDEX('рабочие дни  %ФОТ'!$F$3:$F$67,MATCH('загрузка табеля'!$H1003,'рабочие дни  %ФОТ'!$H$3:$H$67,0),1)</f>
        <v>ХХХ YYY-10</v>
      </c>
      <c r="B1003" s="21">
        <f t="shared" si="45"/>
        <v>1428.5714285714287</v>
      </c>
      <c r="C1003" s="22">
        <f t="shared" si="46"/>
        <v>4</v>
      </c>
      <c r="D1003" s="23">
        <f t="shared" si="47"/>
        <v>18.5</v>
      </c>
      <c r="E1003" s="21">
        <f>SUMIFS(тарифы!G:G,тарифы!B:B,J1003)</f>
        <v>7500</v>
      </c>
      <c r="F1003" s="21"/>
      <c r="G1003" s="12" t="str">
        <f>IFERROR(INDEX(Таблица1[#All],MATCH('загрузка табеля'!J1003,тарифы!B:B,0),4),"")</f>
        <v>заместитель управляющего магазином по производству 5 категории ((В-10)цех по переработке мяса)</v>
      </c>
      <c r="H1003" s="12" t="s">
        <v>17198</v>
      </c>
      <c r="I1003" s="12" t="s">
        <v>15880</v>
      </c>
      <c r="J1003" s="12" t="s">
        <v>797</v>
      </c>
      <c r="K1003" s="12" t="s">
        <v>798</v>
      </c>
      <c r="L1003" s="12">
        <v>5</v>
      </c>
      <c r="M1003" s="12">
        <v>5</v>
      </c>
      <c r="N1003" s="12">
        <v>4</v>
      </c>
      <c r="O1003" s="12">
        <v>4.5</v>
      </c>
    </row>
    <row r="1004" spans="1:16" x14ac:dyDescent="0.2">
      <c r="A1004" s="12" t="str">
        <f>INDEX('рабочие дни  %ФОТ'!$F$3:$F$67,MATCH('загрузка табеля'!$H1004,'рабочие дни  %ФОТ'!$H$3:$H$67,0),1)</f>
        <v>ХХХ YYY-10</v>
      </c>
      <c r="B1004" s="21">
        <f t="shared" si="45"/>
        <v>840</v>
      </c>
      <c r="C1004" s="22">
        <f t="shared" si="46"/>
        <v>3</v>
      </c>
      <c r="D1004" s="23">
        <f t="shared" si="47"/>
        <v>35</v>
      </c>
      <c r="E1004" s="21">
        <f>SUMIFS(тарифы!G:G,тарифы!B:B,J1004)</f>
        <v>24</v>
      </c>
      <c r="F1004" s="21"/>
      <c r="G1004" s="12" t="str">
        <f>IFERROR(INDEX(Таблица1[#All],MATCH('загрузка табеля'!J1004,тарифы!B:B,0),4),"")</f>
        <v>продавец продовольственных товаров 3 категории ((В-10)рыбный отдел)</v>
      </c>
      <c r="H1004" s="12" t="s">
        <v>17198</v>
      </c>
      <c r="I1004" s="12" t="s">
        <v>15880</v>
      </c>
      <c r="J1004" s="12" t="s">
        <v>13621</v>
      </c>
      <c r="K1004" s="12" t="s">
        <v>13620</v>
      </c>
      <c r="L1004" s="12">
        <v>12</v>
      </c>
      <c r="M1004" s="12">
        <v>11</v>
      </c>
      <c r="N1004" s="12">
        <v>12</v>
      </c>
    </row>
    <row r="1005" spans="1:16" x14ac:dyDescent="0.2">
      <c r="A1005" s="12" t="str">
        <f>INDEX('рабочие дни  %ФОТ'!$F$3:$F$67,MATCH('загрузка табеля'!$H1005,'рабочие дни  %ФОТ'!$H$3:$H$67,0),1)</f>
        <v>ХХХ YYY-10</v>
      </c>
      <c r="B1005" s="21">
        <f t="shared" si="45"/>
        <v>871.19999999999993</v>
      </c>
      <c r="C1005" s="22">
        <f t="shared" si="46"/>
        <v>3</v>
      </c>
      <c r="D1005" s="23">
        <f t="shared" si="47"/>
        <v>33</v>
      </c>
      <c r="E1005" s="21">
        <f>SUMIFS(тарифы!G:G,тарифы!B:B,J1005)</f>
        <v>26.4</v>
      </c>
      <c r="F1005" s="21"/>
      <c r="G1005" s="12" t="str">
        <f>IFERROR(INDEX(Таблица1[#All],MATCH('загрузка табеля'!J1005,тарифы!B:B,0),4),"")</f>
        <v>продавец продовольственных товаров 2 категории ((В-10)рыбный отдел)</v>
      </c>
      <c r="H1005" s="12" t="s">
        <v>17198</v>
      </c>
      <c r="I1005" s="12" t="s">
        <v>15880</v>
      </c>
      <c r="J1005" s="12" t="s">
        <v>13648</v>
      </c>
      <c r="K1005" s="12" t="s">
        <v>13647</v>
      </c>
      <c r="L1005" s="12">
        <v>11</v>
      </c>
      <c r="M1005" s="12">
        <v>11</v>
      </c>
      <c r="N1005" s="12">
        <v>11</v>
      </c>
      <c r="O1005" s="12">
        <v>0</v>
      </c>
    </row>
    <row r="1006" spans="1:16" x14ac:dyDescent="0.2">
      <c r="A1006" s="12" t="str">
        <f>INDEX('рабочие дни  %ФОТ'!$F$3:$F$67,MATCH('загрузка табеля'!$H1006,'рабочие дни  %ФОТ'!$H$3:$H$67,0),1)</f>
        <v>ХХХ YYY-10</v>
      </c>
      <c r="B1006" s="21">
        <f t="shared" si="45"/>
        <v>864</v>
      </c>
      <c r="C1006" s="22">
        <f t="shared" si="46"/>
        <v>3</v>
      </c>
      <c r="D1006" s="23">
        <f t="shared" si="47"/>
        <v>36</v>
      </c>
      <c r="E1006" s="21">
        <f>SUMIFS(тарифы!G:G,тарифы!B:B,J1006)</f>
        <v>24</v>
      </c>
      <c r="F1006" s="21"/>
      <c r="G1006" s="12" t="str">
        <f>IFERROR(INDEX(Таблица1[#All],MATCH('загрузка табеля'!J1006,тарифы!B:B,0),4),"")</f>
        <v>продавец продовольственных товаров 3 категории ((В-10)рыбный отдел)</v>
      </c>
      <c r="H1006" s="12" t="s">
        <v>17198</v>
      </c>
      <c r="I1006" s="12" t="s">
        <v>15880</v>
      </c>
      <c r="J1006" s="12" t="s">
        <v>13637</v>
      </c>
      <c r="K1006" s="12" t="s">
        <v>13636</v>
      </c>
      <c r="L1006" s="12">
        <v>12</v>
      </c>
      <c r="M1006" s="12">
        <v>12</v>
      </c>
      <c r="N1006" s="12">
        <v>12</v>
      </c>
      <c r="O1006" s="12">
        <v>0</v>
      </c>
    </row>
    <row r="1007" spans="1:16" x14ac:dyDescent="0.2">
      <c r="A1007" s="12" t="str">
        <f>INDEX('рабочие дни  %ФОТ'!$F$3:$F$67,MATCH('загрузка табеля'!$H1007,'рабочие дни  %ФОТ'!$H$3:$H$67,0),1)</f>
        <v>ХХХ YYY-10</v>
      </c>
      <c r="B1007" s="21">
        <f t="shared" si="45"/>
        <v>816</v>
      </c>
      <c r="C1007" s="22">
        <f t="shared" si="46"/>
        <v>3</v>
      </c>
      <c r="D1007" s="23">
        <f t="shared" si="47"/>
        <v>34</v>
      </c>
      <c r="E1007" s="21">
        <f>SUMIFS(тарифы!G:G,тарифы!B:B,J1007)</f>
        <v>24</v>
      </c>
      <c r="F1007" s="21"/>
      <c r="G1007" s="12" t="str">
        <f>IFERROR(INDEX(Таблица1[#All],MATCH('загрузка табеля'!J1007,тарифы!B:B,0),4),"")</f>
        <v>продавец продовольственных товаров 3 категории ((В-10)рыбный отдел)</v>
      </c>
      <c r="H1007" s="12" t="s">
        <v>17198</v>
      </c>
      <c r="I1007" s="12" t="s">
        <v>15880</v>
      </c>
      <c r="J1007" s="12" t="s">
        <v>13629</v>
      </c>
      <c r="K1007" s="12" t="s">
        <v>13628</v>
      </c>
      <c r="L1007" s="12">
        <v>11</v>
      </c>
      <c r="M1007" s="12">
        <v>12</v>
      </c>
      <c r="N1007" s="12">
        <v>11</v>
      </c>
      <c r="O1007" s="12">
        <v>0</v>
      </c>
    </row>
    <row r="1008" spans="1:16" x14ac:dyDescent="0.2">
      <c r="A1008" s="12" t="str">
        <f>INDEX('рабочие дни  %ФОТ'!$F$3:$F$67,MATCH('загрузка табеля'!$H1008,'рабочие дни  %ФОТ'!$H$3:$H$67,0),1)</f>
        <v>ХХХ YYY-10</v>
      </c>
      <c r="B1008" s="21">
        <f t="shared" si="45"/>
        <v>0</v>
      </c>
      <c r="C1008" s="22">
        <f t="shared" si="46"/>
        <v>4</v>
      </c>
      <c r="D1008" s="23">
        <f t="shared" si="47"/>
        <v>32</v>
      </c>
      <c r="E1008" s="21">
        <f>SUMIFS(тарифы!G:G,тарифы!B:B,J1008)</f>
        <v>0</v>
      </c>
      <c r="F1008" s="21"/>
      <c r="G1008" s="12" t="str">
        <f>IFERROR(INDEX(Таблица1[#All],MATCH('загрузка табеля'!J1008,тарифы!B:B,0),4),"")</f>
        <v/>
      </c>
      <c r="H1008" s="12" t="s">
        <v>17198</v>
      </c>
      <c r="I1008" s="12" t="s">
        <v>15880</v>
      </c>
      <c r="J1008" s="12" t="s">
        <v>15881</v>
      </c>
      <c r="K1008" s="12" t="s">
        <v>15882</v>
      </c>
      <c r="L1008" s="12">
        <v>8</v>
      </c>
      <c r="M1008" s="12">
        <v>8</v>
      </c>
      <c r="N1008" s="12">
        <v>8</v>
      </c>
      <c r="O1008" s="12">
        <v>8</v>
      </c>
    </row>
    <row r="1009" spans="1:16" x14ac:dyDescent="0.2">
      <c r="A1009" s="12" t="str">
        <f>INDEX('рабочие дни  %ФОТ'!$F$3:$F$67,MATCH('загрузка табеля'!$H1009,'рабочие дни  %ФОТ'!$H$3:$H$67,0),1)</f>
        <v>ХХХ YYY-10</v>
      </c>
      <c r="B1009" s="21">
        <f t="shared" si="45"/>
        <v>1188</v>
      </c>
      <c r="C1009" s="22">
        <f t="shared" si="46"/>
        <v>3</v>
      </c>
      <c r="D1009" s="23">
        <f t="shared" si="47"/>
        <v>36</v>
      </c>
      <c r="E1009" s="21">
        <f>SUMIFS(тарифы!G:G,тарифы!B:B,J1009)</f>
        <v>33</v>
      </c>
      <c r="F1009" s="21"/>
      <c r="G1009" s="12" t="str">
        <f>IFERROR(INDEX(Таблица1[#All],MATCH('загрузка табеля'!J1009,тарифы!B:B,0),4),"")</f>
        <v>заместитель управляющего магазином по кассовой зоне 2 категории ((В-10)расчетно-кассовая зона)</v>
      </c>
      <c r="H1009" s="12" t="s">
        <v>17198</v>
      </c>
      <c r="I1009" s="12" t="s">
        <v>15883</v>
      </c>
      <c r="J1009" s="12" t="s">
        <v>750</v>
      </c>
      <c r="K1009" s="12" t="s">
        <v>751</v>
      </c>
      <c r="L1009" s="12">
        <v>12</v>
      </c>
      <c r="M1009" s="12">
        <v>12</v>
      </c>
      <c r="N1009" s="12">
        <v>12</v>
      </c>
      <c r="O1009" s="12">
        <v>0</v>
      </c>
    </row>
    <row r="1010" spans="1:16" x14ac:dyDescent="0.2">
      <c r="A1010" s="12" t="str">
        <f>INDEX('рабочие дни  %ФОТ'!$F$3:$F$67,MATCH('загрузка табеля'!$H1010,'рабочие дни  %ФОТ'!$H$3:$H$67,0),1)</f>
        <v>ХХХ YYY-10</v>
      </c>
      <c r="B1010" s="21">
        <f t="shared" si="45"/>
        <v>808.5</v>
      </c>
      <c r="C1010" s="22">
        <f t="shared" si="46"/>
        <v>2</v>
      </c>
      <c r="D1010" s="23">
        <f t="shared" si="47"/>
        <v>24.5</v>
      </c>
      <c r="E1010" s="21">
        <f>SUMIFS(тарифы!G:G,тарифы!B:B,J1010)</f>
        <v>33</v>
      </c>
      <c r="F1010" s="21"/>
      <c r="G1010" s="12" t="str">
        <f>IFERROR(INDEX(Таблица1[#All],MATCH('загрузка табеля'!J1010,тарифы!B:B,0),4),"")</f>
        <v>заместитель управляющего магазином по кассовой зоне 2 категории ((В-10)расчетно-кассовая зона)</v>
      </c>
      <c r="H1010" s="12" t="s">
        <v>17198</v>
      </c>
      <c r="I1010" s="12" t="s">
        <v>15883</v>
      </c>
      <c r="J1010" s="12" t="s">
        <v>710</v>
      </c>
      <c r="K1010" s="12" t="s">
        <v>711</v>
      </c>
      <c r="L1010" s="12">
        <v>12</v>
      </c>
      <c r="M1010" s="12">
        <v>12.5</v>
      </c>
    </row>
    <row r="1011" spans="1:16" x14ac:dyDescent="0.2">
      <c r="A1011" s="12" t="str">
        <f>INDEX('рабочие дни  %ФОТ'!$F$3:$F$67,MATCH('загрузка табеля'!$H1011,'рабочие дни  %ФОТ'!$H$3:$H$67,0),1)</f>
        <v>ХХХ YYY-10</v>
      </c>
      <c r="B1011" s="21">
        <f t="shared" si="45"/>
        <v>573.75</v>
      </c>
      <c r="C1011" s="22">
        <f t="shared" si="46"/>
        <v>3</v>
      </c>
      <c r="D1011" s="23">
        <f t="shared" si="47"/>
        <v>22.5</v>
      </c>
      <c r="E1011" s="21">
        <f>SUMIFS(тарифы!G:G,тарифы!B:B,J1011)</f>
        <v>25.5</v>
      </c>
      <c r="F1011" s="21"/>
      <c r="G1011" s="12" t="str">
        <f>IFERROR(INDEX(Таблица1[#All],MATCH('загрузка табеля'!J1011,тарифы!B:B,0),4),"")</f>
        <v>кассир торгового зала ((В-10)расчетно-кассовая зона)</v>
      </c>
      <c r="H1011" s="12" t="s">
        <v>17198</v>
      </c>
      <c r="I1011" s="12" t="s">
        <v>15883</v>
      </c>
      <c r="J1011" s="12" t="s">
        <v>760</v>
      </c>
      <c r="K1011" s="12" t="s">
        <v>13692</v>
      </c>
      <c r="L1011" s="12">
        <v>7.5</v>
      </c>
      <c r="M1011" s="12">
        <v>7.5</v>
      </c>
      <c r="N1011" s="12">
        <v>7.5</v>
      </c>
      <c r="O1011" s="12">
        <v>0</v>
      </c>
    </row>
    <row r="1012" spans="1:16" x14ac:dyDescent="0.2">
      <c r="A1012" s="12" t="str">
        <f>INDEX('рабочие дни  %ФОТ'!$F$3:$F$67,MATCH('загрузка табеля'!$H1012,'рабочие дни  %ФОТ'!$H$3:$H$67,0),1)</f>
        <v>ХХХ YYY-10</v>
      </c>
      <c r="B1012" s="21">
        <f t="shared" si="45"/>
        <v>1313.25</v>
      </c>
      <c r="C1012" s="22">
        <f t="shared" si="46"/>
        <v>5</v>
      </c>
      <c r="D1012" s="23">
        <f t="shared" si="47"/>
        <v>51.5</v>
      </c>
      <c r="E1012" s="21">
        <f>SUMIFS(тарифы!G:G,тарифы!B:B,J1012)</f>
        <v>25.5</v>
      </c>
      <c r="F1012" s="21"/>
      <c r="G1012" s="12" t="str">
        <f>IFERROR(INDEX(Таблица1[#All],MATCH('загрузка табеля'!J1012,тарифы!B:B,0),4),"")</f>
        <v>кассир торгового зала ((В-10)расчетно-кассовая зона)</v>
      </c>
      <c r="H1012" s="12" t="s">
        <v>17198</v>
      </c>
      <c r="I1012" s="12" t="s">
        <v>15883</v>
      </c>
      <c r="J1012" s="12" t="s">
        <v>719</v>
      </c>
      <c r="K1012" s="12" t="s">
        <v>720</v>
      </c>
      <c r="L1012" s="12">
        <v>9</v>
      </c>
      <c r="M1012" s="12">
        <v>11</v>
      </c>
      <c r="N1012" s="12">
        <v>10</v>
      </c>
      <c r="O1012" s="12">
        <v>10</v>
      </c>
      <c r="P1012" s="12">
        <v>11.5</v>
      </c>
    </row>
    <row r="1013" spans="1:16" x14ac:dyDescent="0.2">
      <c r="A1013" s="12" t="str">
        <f>INDEX('рабочие дни  %ФОТ'!$F$3:$F$67,MATCH('загрузка табеля'!$H1013,'рабочие дни  %ФОТ'!$H$3:$H$67,0),1)</f>
        <v>ХХХ YYY-10</v>
      </c>
      <c r="B1013" s="21">
        <f t="shared" si="45"/>
        <v>1096.5</v>
      </c>
      <c r="C1013" s="22">
        <f t="shared" si="46"/>
        <v>4</v>
      </c>
      <c r="D1013" s="23">
        <f t="shared" si="47"/>
        <v>43</v>
      </c>
      <c r="E1013" s="21">
        <f>SUMIFS(тарифы!G:G,тарифы!B:B,J1013)</f>
        <v>25.5</v>
      </c>
      <c r="F1013" s="21"/>
      <c r="G1013" s="12" t="str">
        <f>IFERROR(INDEX(Таблица1[#All],MATCH('загрузка табеля'!J1013,тарифы!B:B,0),4),"")</f>
        <v>кассир торгового зала ((В-10)расчетно-кассовая зона)</v>
      </c>
      <c r="H1013" s="12" t="s">
        <v>17198</v>
      </c>
      <c r="I1013" s="12" t="s">
        <v>15883</v>
      </c>
      <c r="J1013" s="12" t="s">
        <v>735</v>
      </c>
      <c r="K1013" s="12" t="s">
        <v>736</v>
      </c>
      <c r="L1013" s="12">
        <v>11.5</v>
      </c>
      <c r="M1013" s="12">
        <v>10</v>
      </c>
      <c r="N1013" s="12">
        <v>11.5</v>
      </c>
      <c r="O1013" s="12">
        <v>10</v>
      </c>
      <c r="P1013" s="12">
        <v>0</v>
      </c>
    </row>
    <row r="1014" spans="1:16" x14ac:dyDescent="0.2">
      <c r="A1014" s="12" t="str">
        <f>INDEX('рабочие дни  %ФОТ'!$F$3:$F$67,MATCH('загрузка табеля'!$H1014,'рабочие дни  %ФОТ'!$H$3:$H$67,0),1)</f>
        <v>ХХХ YYY-10</v>
      </c>
      <c r="B1014" s="21">
        <f t="shared" si="45"/>
        <v>648.18000000000006</v>
      </c>
      <c r="C1014" s="22">
        <f t="shared" si="46"/>
        <v>3</v>
      </c>
      <c r="D1014" s="23">
        <f t="shared" si="47"/>
        <v>39</v>
      </c>
      <c r="E1014" s="21">
        <f>SUMIFS(тарифы!G:G,тарифы!B:B,J1014)</f>
        <v>16.62</v>
      </c>
      <c r="F1014" s="21"/>
      <c r="G1014" s="12" t="str">
        <f>IFERROR(INDEX(Таблица1[#All],MATCH('загрузка табеля'!J1014,тарифы!B:B,0),4),"")</f>
        <v>подсобный рабочий (сборщик тележек) ((В-10)расчетно-кассовая зона)</v>
      </c>
      <c r="H1014" s="12" t="s">
        <v>17198</v>
      </c>
      <c r="I1014" s="12" t="s">
        <v>15883</v>
      </c>
      <c r="J1014" s="12" t="s">
        <v>761</v>
      </c>
      <c r="K1014" s="12" t="s">
        <v>762</v>
      </c>
      <c r="L1014" s="12">
        <v>13</v>
      </c>
      <c r="M1014" s="12">
        <v>13</v>
      </c>
      <c r="N1014" s="12">
        <v>13</v>
      </c>
      <c r="O1014" s="12">
        <v>0</v>
      </c>
    </row>
    <row r="1015" spans="1:16" x14ac:dyDescent="0.2">
      <c r="A1015" s="12" t="str">
        <f>INDEX('рабочие дни  %ФОТ'!$F$3:$F$67,MATCH('загрузка табеля'!$H1015,'рабочие дни  %ФОТ'!$H$3:$H$67,0),1)</f>
        <v>ХХХ YYY-10</v>
      </c>
      <c r="B1015" s="21">
        <f t="shared" si="45"/>
        <v>432.12</v>
      </c>
      <c r="C1015" s="22">
        <f t="shared" si="46"/>
        <v>2</v>
      </c>
      <c r="D1015" s="23">
        <f t="shared" si="47"/>
        <v>26</v>
      </c>
      <c r="E1015" s="21">
        <f>SUMIFS(тарифы!G:G,тарифы!B:B,J1015)</f>
        <v>16.62</v>
      </c>
      <c r="F1015" s="21"/>
      <c r="G1015" s="12" t="str">
        <f>IFERROR(INDEX(Таблица1[#All],MATCH('загрузка табеля'!J1015,тарифы!B:B,0),4),"")</f>
        <v>подсобный рабочий (сборщик тележек) ((В-10)расчетно-кассовая зона)</v>
      </c>
      <c r="H1015" s="12" t="s">
        <v>17198</v>
      </c>
      <c r="I1015" s="12" t="s">
        <v>15883</v>
      </c>
      <c r="J1015" s="12" t="s">
        <v>741</v>
      </c>
      <c r="K1015" s="12" t="s">
        <v>742</v>
      </c>
      <c r="L1015" s="12">
        <v>13</v>
      </c>
      <c r="M1015" s="12">
        <v>13</v>
      </c>
      <c r="N1015" s="12">
        <v>0</v>
      </c>
    </row>
    <row r="1016" spans="1:16" x14ac:dyDescent="0.2">
      <c r="A1016" s="12" t="str">
        <f>INDEX('рабочие дни  %ФОТ'!$F$3:$F$67,MATCH('загрузка табеля'!$H1016,'рабочие дни  %ФОТ'!$H$3:$H$67,0),1)</f>
        <v>ХХХ YYY-10</v>
      </c>
      <c r="B1016" s="21">
        <f t="shared" si="45"/>
        <v>1440.75</v>
      </c>
      <c r="C1016" s="22">
        <f t="shared" si="46"/>
        <v>5</v>
      </c>
      <c r="D1016" s="23">
        <f t="shared" si="47"/>
        <v>56.5</v>
      </c>
      <c r="E1016" s="21">
        <f>SUMIFS(тарифы!G:G,тарифы!B:B,J1016)</f>
        <v>25.5</v>
      </c>
      <c r="F1016" s="21"/>
      <c r="G1016" s="12" t="str">
        <f>IFERROR(INDEX(Таблица1[#All],MATCH('загрузка табеля'!J1016,тарифы!B:B,0),4),"")</f>
        <v>кассир торгового зала ((В-10)расчетно-кассовая зона)</v>
      </c>
      <c r="H1016" s="12" t="s">
        <v>17198</v>
      </c>
      <c r="I1016" s="12" t="s">
        <v>15883</v>
      </c>
      <c r="J1016" s="12" t="s">
        <v>726</v>
      </c>
      <c r="K1016" s="12" t="s">
        <v>727</v>
      </c>
      <c r="L1016" s="12">
        <v>11</v>
      </c>
      <c r="M1016" s="12">
        <v>11</v>
      </c>
      <c r="N1016" s="12">
        <v>11</v>
      </c>
      <c r="O1016" s="12">
        <v>11.5</v>
      </c>
      <c r="P1016" s="12">
        <v>12</v>
      </c>
    </row>
    <row r="1017" spans="1:16" x14ac:dyDescent="0.2">
      <c r="A1017" s="12" t="str">
        <f>INDEX('рабочие дни  %ФОТ'!$F$3:$F$67,MATCH('загрузка табеля'!$H1017,'рабочие дни  %ФОТ'!$H$3:$H$67,0),1)</f>
        <v>ХХХ YYY-10</v>
      </c>
      <c r="B1017" s="21">
        <f t="shared" si="45"/>
        <v>1185.75</v>
      </c>
      <c r="C1017" s="22">
        <f t="shared" si="46"/>
        <v>5</v>
      </c>
      <c r="D1017" s="23">
        <f t="shared" si="47"/>
        <v>46.5</v>
      </c>
      <c r="E1017" s="21">
        <f>SUMIFS(тарифы!G:G,тарифы!B:B,J1017)</f>
        <v>25.5</v>
      </c>
      <c r="F1017" s="21"/>
      <c r="G1017" s="12" t="str">
        <f>IFERROR(INDEX(Таблица1[#All],MATCH('загрузка табеля'!J1017,тарифы!B:B,0),4),"")</f>
        <v>кассир торгового зала ((В-10)расчетно-кассовая зона)</v>
      </c>
      <c r="H1017" s="12" t="s">
        <v>17198</v>
      </c>
      <c r="I1017" s="12" t="s">
        <v>15883</v>
      </c>
      <c r="J1017" s="12" t="s">
        <v>763</v>
      </c>
      <c r="K1017" s="12" t="s">
        <v>764</v>
      </c>
      <c r="L1017" s="12">
        <v>11</v>
      </c>
      <c r="M1017" s="12">
        <v>5.5</v>
      </c>
      <c r="N1017" s="12">
        <v>10</v>
      </c>
      <c r="O1017" s="12">
        <v>9</v>
      </c>
      <c r="P1017" s="12">
        <v>11</v>
      </c>
    </row>
    <row r="1018" spans="1:16" x14ac:dyDescent="0.2">
      <c r="A1018" s="12" t="str">
        <f>INDEX('рабочие дни  %ФОТ'!$F$3:$F$67,MATCH('загрузка табеля'!$H1018,'рабочие дни  %ФОТ'!$H$3:$H$67,0),1)</f>
        <v>ХХХ YYY-10</v>
      </c>
      <c r="B1018" s="21">
        <f t="shared" si="45"/>
        <v>1109.25</v>
      </c>
      <c r="C1018" s="22">
        <f t="shared" si="46"/>
        <v>4</v>
      </c>
      <c r="D1018" s="23">
        <f t="shared" si="47"/>
        <v>43.5</v>
      </c>
      <c r="E1018" s="21">
        <f>SUMIFS(тарифы!G:G,тарифы!B:B,J1018)</f>
        <v>25.5</v>
      </c>
      <c r="F1018" s="21"/>
      <c r="G1018" s="12" t="str">
        <f>IFERROR(INDEX(Таблица1[#All],MATCH('загрузка табеля'!J1018,тарифы!B:B,0),4),"")</f>
        <v>кассир торгового зала ((В-10)расчетно-кассовая зона)</v>
      </c>
      <c r="H1018" s="12" t="s">
        <v>17198</v>
      </c>
      <c r="I1018" s="12" t="s">
        <v>15883</v>
      </c>
      <c r="J1018" s="12" t="s">
        <v>715</v>
      </c>
      <c r="K1018" s="12" t="s">
        <v>716</v>
      </c>
      <c r="L1018" s="12">
        <v>10.5</v>
      </c>
      <c r="M1018" s="12">
        <v>11.5</v>
      </c>
      <c r="N1018" s="12">
        <v>10.5</v>
      </c>
      <c r="O1018" s="12">
        <v>11</v>
      </c>
    </row>
    <row r="1019" spans="1:16" x14ac:dyDescent="0.2">
      <c r="A1019" s="12" t="str">
        <f>INDEX('рабочие дни  %ФОТ'!$F$3:$F$67,MATCH('загрузка табеля'!$H1019,'рабочие дни  %ФОТ'!$H$3:$H$67,0),1)</f>
        <v>ХХХ YYY-10</v>
      </c>
      <c r="B1019" s="21">
        <f t="shared" si="45"/>
        <v>954</v>
      </c>
      <c r="C1019" s="22">
        <f t="shared" si="46"/>
        <v>3</v>
      </c>
      <c r="D1019" s="23">
        <f t="shared" si="47"/>
        <v>36</v>
      </c>
      <c r="E1019" s="21">
        <f>SUMIFS(тарифы!G:G,тарифы!B:B,J1019)</f>
        <v>26.5</v>
      </c>
      <c r="F1019" s="21"/>
      <c r="G1019" s="12" t="str">
        <f>IFERROR(INDEX(Таблица1[#All],MATCH('загрузка табеля'!J1019,тарифы!B:B,0),4),"")</f>
        <v>старший кассир торгового зала ((В-10)расчетно-кассовая зона)</v>
      </c>
      <c r="H1019" s="12" t="s">
        <v>17198</v>
      </c>
      <c r="I1019" s="12" t="s">
        <v>15883</v>
      </c>
      <c r="J1019" s="12" t="s">
        <v>747</v>
      </c>
      <c r="K1019" s="12" t="s">
        <v>748</v>
      </c>
      <c r="L1019" s="12">
        <v>12</v>
      </c>
      <c r="M1019" s="12">
        <v>12</v>
      </c>
      <c r="N1019" s="12">
        <v>12</v>
      </c>
      <c r="O1019" s="12">
        <v>0</v>
      </c>
    </row>
    <row r="1020" spans="1:16" x14ac:dyDescent="0.2">
      <c r="A1020" s="12" t="str">
        <f>INDEX('рабочие дни  %ФОТ'!$F$3:$F$67,MATCH('загрузка табеля'!$H1020,'рабочие дни  %ФОТ'!$H$3:$H$67,0),1)</f>
        <v>ХХХ YYY-10</v>
      </c>
      <c r="B1020" s="21">
        <f t="shared" si="45"/>
        <v>1410</v>
      </c>
      <c r="C1020" s="22">
        <f t="shared" si="46"/>
        <v>4</v>
      </c>
      <c r="D1020" s="23">
        <f t="shared" si="47"/>
        <v>47</v>
      </c>
      <c r="E1020" s="21">
        <f>SUMIFS(тарифы!G:G,тарифы!B:B,J1020)</f>
        <v>30</v>
      </c>
      <c r="F1020" s="21"/>
      <c r="G1020" s="12" t="str">
        <f>IFERROR(INDEX(Таблица1[#All],MATCH('загрузка табеля'!J1020,тарифы!B:B,0),4),"")</f>
        <v>заместитель управляющего магазином по кассовой зоне 3 категории ((В-10)расчетно-кассовая зона)</v>
      </c>
      <c r="H1020" s="12" t="s">
        <v>17198</v>
      </c>
      <c r="I1020" s="12" t="s">
        <v>15883</v>
      </c>
      <c r="J1020" s="12" t="s">
        <v>729</v>
      </c>
      <c r="K1020" s="12" t="s">
        <v>730</v>
      </c>
      <c r="L1020" s="12">
        <v>12</v>
      </c>
      <c r="M1020" s="12">
        <v>12</v>
      </c>
      <c r="N1020" s="12">
        <v>12</v>
      </c>
      <c r="O1020" s="12">
        <v>11</v>
      </c>
    </row>
    <row r="1021" spans="1:16" x14ac:dyDescent="0.2">
      <c r="A1021" s="12" t="str">
        <f>INDEX('рабочие дни  %ФОТ'!$F$3:$F$67,MATCH('загрузка табеля'!$H1021,'рабочие дни  %ФОТ'!$H$3:$H$67,0),1)</f>
        <v>ХХХ YYY-10</v>
      </c>
      <c r="B1021" s="21">
        <f t="shared" si="45"/>
        <v>701.25</v>
      </c>
      <c r="C1021" s="22">
        <f t="shared" si="46"/>
        <v>4</v>
      </c>
      <c r="D1021" s="23">
        <f t="shared" si="47"/>
        <v>27.5</v>
      </c>
      <c r="E1021" s="21">
        <f>SUMIFS(тарифы!G:G,тарифы!B:B,J1021)</f>
        <v>25.5</v>
      </c>
      <c r="F1021" s="21"/>
      <c r="G1021" s="12" t="str">
        <f>IFERROR(INDEX(Таблица1[#All],MATCH('загрузка табеля'!J1021,тарифы!B:B,0),4),"")</f>
        <v>кассир торгового зала ((В-10)расчетно-кассовая зона)</v>
      </c>
      <c r="H1021" s="12" t="s">
        <v>17198</v>
      </c>
      <c r="I1021" s="12" t="s">
        <v>15883</v>
      </c>
      <c r="J1021" s="12" t="s">
        <v>755</v>
      </c>
      <c r="K1021" s="12" t="s">
        <v>756</v>
      </c>
      <c r="L1021" s="12">
        <v>6.5</v>
      </c>
      <c r="M1021" s="12">
        <v>8</v>
      </c>
      <c r="N1021" s="12">
        <v>6.5</v>
      </c>
      <c r="O1021" s="12">
        <v>6.5</v>
      </c>
    </row>
    <row r="1022" spans="1:16" x14ac:dyDescent="0.2">
      <c r="A1022" s="12" t="str">
        <f>INDEX('рабочие дни  %ФОТ'!$F$3:$F$67,MATCH('загрузка табеля'!$H1022,'рабочие дни  %ФОТ'!$H$3:$H$67,0),1)</f>
        <v>ХХХ YYY-10</v>
      </c>
      <c r="B1022" s="21">
        <f t="shared" si="45"/>
        <v>663</v>
      </c>
      <c r="C1022" s="22">
        <f t="shared" si="46"/>
        <v>4</v>
      </c>
      <c r="D1022" s="23">
        <f t="shared" si="47"/>
        <v>26</v>
      </c>
      <c r="E1022" s="21">
        <f>SUMIFS(тарифы!G:G,тарифы!B:B,J1022)</f>
        <v>25.5</v>
      </c>
      <c r="F1022" s="21"/>
      <c r="G1022" s="12" t="str">
        <f>IFERROR(INDEX(Таблица1[#All],MATCH('загрузка табеля'!J1022,тарифы!B:B,0),4),"")</f>
        <v>кассир торгового зала ((В-10)расчетно-кассовая зона)</v>
      </c>
      <c r="H1022" s="12" t="s">
        <v>17198</v>
      </c>
      <c r="I1022" s="12" t="s">
        <v>15883</v>
      </c>
      <c r="J1022" s="12" t="s">
        <v>739</v>
      </c>
      <c r="K1022" s="12" t="s">
        <v>740</v>
      </c>
      <c r="L1022" s="12">
        <v>6.5</v>
      </c>
      <c r="M1022" s="12">
        <v>6.5</v>
      </c>
      <c r="N1022" s="12">
        <v>6.5</v>
      </c>
      <c r="O1022" s="12">
        <v>6.5</v>
      </c>
    </row>
    <row r="1023" spans="1:16" x14ac:dyDescent="0.2">
      <c r="A1023" s="12" t="str">
        <f>INDEX('рабочие дни  %ФОТ'!$F$3:$F$67,MATCH('загрузка табеля'!$H1023,'рабочие дни  %ФОТ'!$H$3:$H$67,0),1)</f>
        <v>ХХХ YYY-10</v>
      </c>
      <c r="B1023" s="21">
        <f t="shared" si="45"/>
        <v>752.25</v>
      </c>
      <c r="C1023" s="22">
        <f t="shared" si="46"/>
        <v>4</v>
      </c>
      <c r="D1023" s="23">
        <f t="shared" si="47"/>
        <v>29.5</v>
      </c>
      <c r="E1023" s="21">
        <f>SUMIFS(тарифы!G:G,тарифы!B:B,J1023)</f>
        <v>25.5</v>
      </c>
      <c r="F1023" s="21"/>
      <c r="G1023" s="12" t="str">
        <f>IFERROR(INDEX(Таблица1[#All],MATCH('загрузка табеля'!J1023,тарифы!B:B,0),4),"")</f>
        <v>кассир торгового зала ((В-10)расчетно-кассовая зона)</v>
      </c>
      <c r="H1023" s="12" t="s">
        <v>17198</v>
      </c>
      <c r="I1023" s="12" t="s">
        <v>15883</v>
      </c>
      <c r="J1023" s="12" t="s">
        <v>707</v>
      </c>
      <c r="K1023" s="12" t="s">
        <v>708</v>
      </c>
      <c r="L1023" s="12">
        <v>6.5</v>
      </c>
      <c r="M1023" s="12">
        <v>6.5</v>
      </c>
      <c r="N1023" s="12">
        <v>5.5</v>
      </c>
      <c r="O1023" s="12">
        <v>11</v>
      </c>
      <c r="P1023" s="12">
        <v>0</v>
      </c>
    </row>
    <row r="1024" spans="1:16" x14ac:dyDescent="0.2">
      <c r="A1024" s="12" t="str">
        <f>INDEX('рабочие дни  %ФОТ'!$F$3:$F$67,MATCH('загрузка табеля'!$H1024,'рабочие дни  %ФОТ'!$H$3:$H$67,0),1)</f>
        <v>ХХХ YYY-10</v>
      </c>
      <c r="B1024" s="21">
        <f t="shared" si="45"/>
        <v>867</v>
      </c>
      <c r="C1024" s="22">
        <f t="shared" si="46"/>
        <v>2</v>
      </c>
      <c r="D1024" s="23">
        <f t="shared" si="47"/>
        <v>34</v>
      </c>
      <c r="E1024" s="21">
        <f>SUMIFS(тарифы!G:G,тарифы!B:B,J1024)</f>
        <v>25.5</v>
      </c>
      <c r="F1024" s="21"/>
      <c r="G1024" s="12" t="str">
        <f>IFERROR(INDEX(Таблица1[#All],MATCH('загрузка табеля'!J1024,тарифы!B:B,0),4),"")</f>
        <v>кассир торгового зала ((В-10)расчетно-кассовая зона)</v>
      </c>
      <c r="H1024" s="12" t="s">
        <v>17198</v>
      </c>
      <c r="I1024" s="12" t="s">
        <v>15883</v>
      </c>
      <c r="J1024" s="12" t="s">
        <v>745</v>
      </c>
      <c r="K1024" s="12" t="s">
        <v>746</v>
      </c>
      <c r="L1024" s="12">
        <v>11</v>
      </c>
      <c r="M1024" s="12">
        <v>23</v>
      </c>
      <c r="N1024" s="12">
        <v>0</v>
      </c>
    </row>
    <row r="1025" spans="1:16" x14ac:dyDescent="0.2">
      <c r="A1025" s="12" t="str">
        <f>INDEX('рабочие дни  %ФОТ'!$F$3:$F$67,MATCH('загрузка табеля'!$H1025,'рабочие дни  %ФОТ'!$H$3:$H$67,0),1)</f>
        <v>ХХХ YYY-10</v>
      </c>
      <c r="B1025" s="21">
        <f t="shared" si="45"/>
        <v>1109.25</v>
      </c>
      <c r="C1025" s="22">
        <f t="shared" si="46"/>
        <v>5</v>
      </c>
      <c r="D1025" s="23">
        <f t="shared" si="47"/>
        <v>43.5</v>
      </c>
      <c r="E1025" s="21">
        <f>SUMIFS(тарифы!G:G,тарифы!B:B,J1025)</f>
        <v>25.5</v>
      </c>
      <c r="F1025" s="21"/>
      <c r="G1025" s="12" t="str">
        <f>IFERROR(INDEX(Таблица1[#All],MATCH('загрузка табеля'!J1025,тарифы!B:B,0),4),"")</f>
        <v>кассир торгового зала ((В-10)расчетно-кассовая зона)</v>
      </c>
      <c r="H1025" s="12" t="s">
        <v>17198</v>
      </c>
      <c r="I1025" s="12" t="s">
        <v>15883</v>
      </c>
      <c r="J1025" s="12" t="s">
        <v>765</v>
      </c>
      <c r="K1025" s="12" t="s">
        <v>766</v>
      </c>
      <c r="L1025" s="12">
        <v>10</v>
      </c>
      <c r="M1025" s="12">
        <v>10</v>
      </c>
      <c r="N1025" s="12">
        <v>8</v>
      </c>
      <c r="O1025" s="12">
        <v>10</v>
      </c>
      <c r="P1025" s="12">
        <v>5.5</v>
      </c>
    </row>
    <row r="1026" spans="1:16" x14ac:dyDescent="0.2">
      <c r="A1026" s="12" t="str">
        <f>INDEX('рабочие дни  %ФОТ'!$F$3:$F$67,MATCH('загрузка табеля'!$H1026,'рабочие дни  %ФОТ'!$H$3:$H$67,0),1)</f>
        <v>ХХХ YYY-10</v>
      </c>
      <c r="B1026" s="21">
        <f t="shared" si="45"/>
        <v>637.5</v>
      </c>
      <c r="C1026" s="22">
        <f t="shared" si="46"/>
        <v>4</v>
      </c>
      <c r="D1026" s="23">
        <f t="shared" si="47"/>
        <v>25</v>
      </c>
      <c r="E1026" s="21">
        <f>SUMIFS(тарифы!G:G,тарифы!B:B,J1026)</f>
        <v>25.5</v>
      </c>
      <c r="F1026" s="21"/>
      <c r="G1026" s="12" t="str">
        <f>IFERROR(INDEX(Таблица1[#All],MATCH('загрузка табеля'!J1026,тарифы!B:B,0),4),"")</f>
        <v>кассир торгового зала ((В-10)расчетно-кассовая зона)</v>
      </c>
      <c r="H1026" s="12" t="s">
        <v>17198</v>
      </c>
      <c r="I1026" s="12" t="s">
        <v>15883</v>
      </c>
      <c r="J1026" s="12" t="s">
        <v>768</v>
      </c>
      <c r="K1026" s="12" t="s">
        <v>769</v>
      </c>
      <c r="L1026" s="12">
        <v>6.5</v>
      </c>
      <c r="M1026" s="12">
        <v>6.5</v>
      </c>
      <c r="N1026" s="12">
        <v>6.5</v>
      </c>
      <c r="O1026" s="12">
        <v>5.5</v>
      </c>
      <c r="P1026" s="12">
        <v>0</v>
      </c>
    </row>
    <row r="1027" spans="1:16" x14ac:dyDescent="0.2">
      <c r="A1027" s="12" t="str">
        <f>INDEX('рабочие дни  %ФОТ'!$F$3:$F$67,MATCH('загрузка табеля'!$H1027,'рабочие дни  %ФОТ'!$H$3:$H$67,0),1)</f>
        <v>ХХХ YYY-10</v>
      </c>
      <c r="B1027" s="21">
        <f t="shared" si="45"/>
        <v>739.5</v>
      </c>
      <c r="C1027" s="22">
        <f t="shared" si="46"/>
        <v>4</v>
      </c>
      <c r="D1027" s="23">
        <f t="shared" si="47"/>
        <v>29</v>
      </c>
      <c r="E1027" s="21">
        <f>SUMIFS(тарифы!G:G,тарифы!B:B,J1027)</f>
        <v>25.5</v>
      </c>
      <c r="F1027" s="21"/>
      <c r="G1027" s="12" t="str">
        <f>IFERROR(INDEX(Таблица1[#All],MATCH('загрузка табеля'!J1027,тарифы!B:B,0),4),"")</f>
        <v>кассир торгового зала ((В-10)расчетно-кассовая зона)</v>
      </c>
      <c r="H1027" s="12" t="s">
        <v>17198</v>
      </c>
      <c r="I1027" s="12" t="s">
        <v>15883</v>
      </c>
      <c r="J1027" s="12" t="s">
        <v>13683</v>
      </c>
      <c r="K1027" s="12" t="s">
        <v>13682</v>
      </c>
      <c r="L1027" s="12">
        <v>5.5</v>
      </c>
      <c r="M1027" s="12">
        <v>5.5</v>
      </c>
      <c r="N1027" s="12">
        <v>9</v>
      </c>
      <c r="O1027" s="12">
        <v>9</v>
      </c>
      <c r="P1027" s="12">
        <v>0</v>
      </c>
    </row>
    <row r="1028" spans="1:16" x14ac:dyDescent="0.2">
      <c r="A1028" s="12" t="str">
        <f>INDEX('рабочие дни  %ФОТ'!$F$3:$F$67,MATCH('загрузка табеля'!$H1028,'рабочие дни  %ФОТ'!$H$3:$H$67,0),1)</f>
        <v>ХХХ YYY-10</v>
      </c>
      <c r="B1028" s="21">
        <f t="shared" si="45"/>
        <v>720</v>
      </c>
      <c r="C1028" s="22">
        <f t="shared" si="46"/>
        <v>2</v>
      </c>
      <c r="D1028" s="23">
        <f t="shared" si="47"/>
        <v>24</v>
      </c>
      <c r="E1028" s="21">
        <f>SUMIFS(тарифы!G:G,тарифы!B:B,J1028)</f>
        <v>30</v>
      </c>
      <c r="F1028" s="21"/>
      <c r="G1028" s="12" t="str">
        <f>IFERROR(INDEX(Таблица1[#All],MATCH('загрузка табеля'!J1028,тарифы!B:B,0),4),"")</f>
        <v>заместитель управляющего магазином по кассовой зоне 3 категории ((В-10)расчетно-кассовая зона)</v>
      </c>
      <c r="H1028" s="12" t="s">
        <v>17198</v>
      </c>
      <c r="I1028" s="12" t="s">
        <v>15883</v>
      </c>
      <c r="J1028" s="12" t="s">
        <v>13694</v>
      </c>
      <c r="K1028" s="12" t="s">
        <v>13693</v>
      </c>
      <c r="L1028" s="12">
        <v>12</v>
      </c>
      <c r="M1028" s="12">
        <v>12</v>
      </c>
      <c r="N1028" s="12">
        <v>0</v>
      </c>
    </row>
    <row r="1029" spans="1:16" x14ac:dyDescent="0.2">
      <c r="A1029" s="12" t="str">
        <f>INDEX('рабочие дни  %ФОТ'!$F$3:$F$67,MATCH('загрузка табеля'!$H1029,'рабочие дни  %ФОТ'!$H$3:$H$67,0),1)</f>
        <v>ХХХ YYY-10</v>
      </c>
      <c r="B1029" s="21">
        <f t="shared" si="45"/>
        <v>816</v>
      </c>
      <c r="C1029" s="22">
        <f t="shared" si="46"/>
        <v>3</v>
      </c>
      <c r="D1029" s="23">
        <f t="shared" si="47"/>
        <v>32</v>
      </c>
      <c r="E1029" s="21">
        <f>SUMIFS(тарифы!G:G,тарифы!B:B,J1029)</f>
        <v>25.5</v>
      </c>
      <c r="F1029" s="21"/>
      <c r="G1029" s="12" t="str">
        <f>IFERROR(INDEX(Таблица1[#All],MATCH('загрузка табеля'!J1029,тарифы!B:B,0),4),"")</f>
        <v>кассир торгового зала ((В-10)расчетно-кассовая зона)</v>
      </c>
      <c r="H1029" s="12" t="s">
        <v>17198</v>
      </c>
      <c r="I1029" s="12" t="s">
        <v>15883</v>
      </c>
      <c r="J1029" s="12" t="s">
        <v>12696</v>
      </c>
      <c r="K1029" s="12" t="s">
        <v>12695</v>
      </c>
      <c r="L1029" s="12">
        <v>11</v>
      </c>
      <c r="M1029" s="12">
        <v>11</v>
      </c>
      <c r="N1029" s="12">
        <v>10</v>
      </c>
      <c r="O1029" s="12">
        <v>0</v>
      </c>
    </row>
    <row r="1030" spans="1:16" x14ac:dyDescent="0.2">
      <c r="A1030" s="12" t="str">
        <f>INDEX('рабочие дни  %ФОТ'!$F$3:$F$67,MATCH('загрузка табеля'!$H1030,'рабочие дни  %ФОТ'!$H$3:$H$67,0),1)</f>
        <v>ХХХ YYY-10</v>
      </c>
      <c r="B1030" s="21">
        <f t="shared" ref="B1030:B1093" si="48">IF(AND(F1030&lt;50,F1030&gt;0),F1030*D1030,IF(F1030&gt;50,F1030/$C$1*C1030,IF(AND(E1030&lt;50,E1030&gt;0),E1030*D1030,E1030/$C$1*C1030)))</f>
        <v>624.75</v>
      </c>
      <c r="C1030" s="22">
        <f t="shared" si="46"/>
        <v>3</v>
      </c>
      <c r="D1030" s="23">
        <f t="shared" si="47"/>
        <v>24.5</v>
      </c>
      <c r="E1030" s="21">
        <f>SUMIFS(тарифы!G:G,тарифы!B:B,J1030)</f>
        <v>25.5</v>
      </c>
      <c r="F1030" s="21"/>
      <c r="G1030" s="12" t="str">
        <f>IFERROR(INDEX(Таблица1[#All],MATCH('загрузка табеля'!J1030,тарифы!B:B,0),4),"")</f>
        <v>кассир торгового зала ((В-10)расчетно-кассовая зона)</v>
      </c>
      <c r="H1030" s="12" t="s">
        <v>17198</v>
      </c>
      <c r="I1030" s="12" t="s">
        <v>15883</v>
      </c>
      <c r="J1030" s="12" t="s">
        <v>13689</v>
      </c>
      <c r="K1030" s="12" t="s">
        <v>13688</v>
      </c>
      <c r="L1030" s="12">
        <v>8</v>
      </c>
      <c r="M1030" s="12">
        <v>8</v>
      </c>
      <c r="N1030" s="12">
        <v>8.5</v>
      </c>
    </row>
    <row r="1031" spans="1:16" x14ac:dyDescent="0.2">
      <c r="A1031" s="12" t="str">
        <f>INDEX('рабочие дни  %ФОТ'!$F$3:$F$67,MATCH('загрузка табеля'!$H1031,'рабочие дни  %ФОТ'!$H$3:$H$67,0),1)</f>
        <v>ХХХ YYY-10</v>
      </c>
      <c r="B1031" s="21">
        <f t="shared" si="48"/>
        <v>1020</v>
      </c>
      <c r="C1031" s="22">
        <f t="shared" ref="C1031:C1094" si="49">COUNTIF(L1031:AP1031,"&gt;0")</f>
        <v>5</v>
      </c>
      <c r="D1031" s="23">
        <f t="shared" ref="D1031:D1094" si="50">IF(SUM(L1031:AP1031)&gt;0,SUM(L1031:AP1031),"")</f>
        <v>40</v>
      </c>
      <c r="E1031" s="21">
        <f>SUMIFS(тарифы!G:G,тарифы!B:B,J1031)</f>
        <v>25.5</v>
      </c>
      <c r="F1031" s="21"/>
      <c r="G1031" s="12" t="str">
        <f>IFERROR(INDEX(Таблица1[#All],MATCH('загрузка табеля'!J1031,тарифы!B:B,0),4),"")</f>
        <v>кассир торгового зала ((В-10)расчетно-кассовая зона)</v>
      </c>
      <c r="H1031" s="12" t="s">
        <v>17198</v>
      </c>
      <c r="I1031" s="12" t="s">
        <v>15883</v>
      </c>
      <c r="J1031" s="12" t="s">
        <v>12704</v>
      </c>
      <c r="K1031" s="12" t="s">
        <v>12703</v>
      </c>
      <c r="L1031" s="12">
        <v>10</v>
      </c>
      <c r="M1031" s="12">
        <v>6.5</v>
      </c>
      <c r="N1031" s="12">
        <v>10</v>
      </c>
      <c r="O1031" s="12">
        <v>6.5</v>
      </c>
      <c r="P1031" s="12">
        <v>7</v>
      </c>
    </row>
    <row r="1032" spans="1:16" x14ac:dyDescent="0.2">
      <c r="A1032" s="12" t="str">
        <f>INDEX('рабочие дни  %ФОТ'!$F$3:$F$67,MATCH('загрузка табеля'!$H1032,'рабочие дни  %ФОТ'!$H$3:$H$67,0),1)</f>
        <v>ХХХ YYY-10</v>
      </c>
      <c r="B1032" s="21">
        <f t="shared" si="48"/>
        <v>1071</v>
      </c>
      <c r="C1032" s="22">
        <f t="shared" si="49"/>
        <v>5</v>
      </c>
      <c r="D1032" s="23">
        <f t="shared" si="50"/>
        <v>42</v>
      </c>
      <c r="E1032" s="21">
        <f>SUMIFS(тарифы!G:G,тарифы!B:B,J1032)</f>
        <v>25.5</v>
      </c>
      <c r="F1032" s="21"/>
      <c r="G1032" s="12" t="str">
        <f>IFERROR(INDEX(Таблица1[#All],MATCH('загрузка табеля'!J1032,тарифы!B:B,0),4),"")</f>
        <v>кассир торгового зала ((В-10)расчетно-кассовая зона)</v>
      </c>
      <c r="H1032" s="12" t="s">
        <v>17198</v>
      </c>
      <c r="I1032" s="12" t="s">
        <v>15883</v>
      </c>
      <c r="J1032" s="12" t="s">
        <v>13679</v>
      </c>
      <c r="K1032" s="12" t="s">
        <v>13678</v>
      </c>
      <c r="L1032" s="12">
        <v>6.5</v>
      </c>
      <c r="M1032" s="12">
        <v>6.5</v>
      </c>
      <c r="N1032" s="12">
        <v>11</v>
      </c>
      <c r="O1032" s="12">
        <v>6.5</v>
      </c>
      <c r="P1032" s="12">
        <v>11.5</v>
      </c>
    </row>
    <row r="1033" spans="1:16" x14ac:dyDescent="0.2">
      <c r="A1033" s="12" t="str">
        <f>INDEX('рабочие дни  %ФОТ'!$F$3:$F$67,MATCH('загрузка табеля'!$H1033,'рабочие дни  %ФОТ'!$H$3:$H$67,0),1)</f>
        <v>ХХХ YYY-10</v>
      </c>
      <c r="B1033" s="21">
        <f t="shared" si="48"/>
        <v>1071</v>
      </c>
      <c r="C1033" s="22">
        <f t="shared" si="49"/>
        <v>4</v>
      </c>
      <c r="D1033" s="23">
        <f t="shared" si="50"/>
        <v>42</v>
      </c>
      <c r="E1033" s="21">
        <f>SUMIFS(тарифы!G:G,тарифы!B:B,J1033)</f>
        <v>25.5</v>
      </c>
      <c r="F1033" s="21"/>
      <c r="G1033" s="12" t="str">
        <f>IFERROR(INDEX(Таблица1[#All],MATCH('загрузка табеля'!J1033,тарифы!B:B,0),4),"")</f>
        <v>кассир торгового зала ((В-10)расчетно-кассовая зона)</v>
      </c>
      <c r="H1033" s="12" t="s">
        <v>17198</v>
      </c>
      <c r="I1033" s="12" t="s">
        <v>15883</v>
      </c>
      <c r="J1033" s="12" t="s">
        <v>13691</v>
      </c>
      <c r="K1033" s="12" t="s">
        <v>13690</v>
      </c>
      <c r="L1033" s="12">
        <v>11</v>
      </c>
      <c r="M1033" s="12">
        <v>11</v>
      </c>
      <c r="N1033" s="12">
        <v>9</v>
      </c>
      <c r="O1033" s="12">
        <v>11</v>
      </c>
      <c r="P1033" s="12">
        <v>0</v>
      </c>
    </row>
    <row r="1034" spans="1:16" x14ac:dyDescent="0.2">
      <c r="A1034" s="12" t="str">
        <f>INDEX('рабочие дни  %ФОТ'!$F$3:$F$67,MATCH('загрузка табеля'!$H1034,'рабочие дни  %ФОТ'!$H$3:$H$67,0),1)</f>
        <v>ХХХ YYY-10</v>
      </c>
      <c r="B1034" s="21">
        <f t="shared" si="48"/>
        <v>879.75</v>
      </c>
      <c r="C1034" s="22">
        <f t="shared" si="49"/>
        <v>3</v>
      </c>
      <c r="D1034" s="23">
        <f t="shared" si="50"/>
        <v>34.5</v>
      </c>
      <c r="E1034" s="21">
        <f>SUMIFS(тарифы!G:G,тарифы!B:B,J1034)</f>
        <v>25.5</v>
      </c>
      <c r="F1034" s="21"/>
      <c r="G1034" s="12" t="str">
        <f>IFERROR(INDEX(Таблица1[#All],MATCH('загрузка табеля'!J1034,тарифы!B:B,0),4),"")</f>
        <v>кассир торгового зала ((В-10)расчетно-кассовая зона)</v>
      </c>
      <c r="H1034" s="12" t="s">
        <v>17198</v>
      </c>
      <c r="I1034" s="12" t="s">
        <v>15883</v>
      </c>
      <c r="J1034" s="12" t="s">
        <v>12694</v>
      </c>
      <c r="K1034" s="12" t="s">
        <v>12693</v>
      </c>
      <c r="L1034" s="12">
        <v>11</v>
      </c>
      <c r="M1034" s="12">
        <v>11</v>
      </c>
      <c r="N1034" s="12">
        <v>12.5</v>
      </c>
    </row>
    <row r="1035" spans="1:16" x14ac:dyDescent="0.2">
      <c r="A1035" s="12" t="str">
        <f>INDEX('рабочие дни  %ФОТ'!$F$3:$F$67,MATCH('загрузка табеля'!$H1035,'рабочие дни  %ФОТ'!$H$3:$H$67,0),1)</f>
        <v>ХХХ YYY-10</v>
      </c>
      <c r="B1035" s="21">
        <f t="shared" si="48"/>
        <v>790.5</v>
      </c>
      <c r="C1035" s="22">
        <f t="shared" si="49"/>
        <v>3</v>
      </c>
      <c r="D1035" s="23">
        <f t="shared" si="50"/>
        <v>31</v>
      </c>
      <c r="E1035" s="21">
        <f>SUMIFS(тарифы!G:G,тарифы!B:B,J1035)</f>
        <v>25.5</v>
      </c>
      <c r="F1035" s="21"/>
      <c r="G1035" s="12" t="str">
        <f>IFERROR(INDEX(Таблица1[#All],MATCH('загрузка табеля'!J1035,тарифы!B:B,0),4),"")</f>
        <v>кассир торгового зала ((В-10)расчетно-кассовая зона)</v>
      </c>
      <c r="H1035" s="12" t="s">
        <v>17198</v>
      </c>
      <c r="I1035" s="12" t="s">
        <v>15883</v>
      </c>
      <c r="J1035" s="12" t="s">
        <v>13677</v>
      </c>
      <c r="K1035" s="12" t="s">
        <v>13676</v>
      </c>
      <c r="L1035" s="12">
        <v>11</v>
      </c>
      <c r="M1035" s="12">
        <v>11</v>
      </c>
      <c r="N1035" s="12">
        <v>9</v>
      </c>
    </row>
    <row r="1036" spans="1:16" x14ac:dyDescent="0.2">
      <c r="A1036" s="12" t="str">
        <f>INDEX('рабочие дни  %ФОТ'!$F$3:$F$67,MATCH('загрузка табеля'!$H1036,'рабочие дни  %ФОТ'!$H$3:$H$67,0),1)</f>
        <v>ХХХ YYY-10</v>
      </c>
      <c r="B1036" s="21">
        <f t="shared" si="48"/>
        <v>1058.25</v>
      </c>
      <c r="C1036" s="22">
        <f t="shared" si="49"/>
        <v>4</v>
      </c>
      <c r="D1036" s="23">
        <f t="shared" si="50"/>
        <v>41.5</v>
      </c>
      <c r="E1036" s="21">
        <f>SUMIFS(тарифы!G:G,тарифы!B:B,J1036)</f>
        <v>25.5</v>
      </c>
      <c r="F1036" s="21"/>
      <c r="G1036" s="12" t="str">
        <f>IFERROR(INDEX(Таблица1[#All],MATCH('загрузка табеля'!J1036,тарифы!B:B,0),4),"")</f>
        <v>кассир торгового зала ((В-10)расчетно-кассовая зона)</v>
      </c>
      <c r="H1036" s="12" t="s">
        <v>17198</v>
      </c>
      <c r="I1036" s="12" t="s">
        <v>15883</v>
      </c>
      <c r="J1036" s="12" t="s">
        <v>13685</v>
      </c>
      <c r="K1036" s="12" t="s">
        <v>13684</v>
      </c>
      <c r="L1036" s="12">
        <v>11</v>
      </c>
      <c r="M1036" s="12">
        <v>11</v>
      </c>
      <c r="N1036" s="12">
        <v>9</v>
      </c>
      <c r="O1036" s="12">
        <v>10.5</v>
      </c>
    </row>
    <row r="1037" spans="1:16" x14ac:dyDescent="0.2">
      <c r="A1037" s="12" t="str">
        <f>INDEX('рабочие дни  %ФОТ'!$F$3:$F$67,MATCH('загрузка табеля'!$H1037,'рабочие дни  %ФОТ'!$H$3:$H$67,0),1)</f>
        <v>ХХХ YYY-10</v>
      </c>
      <c r="B1037" s="21">
        <f t="shared" si="48"/>
        <v>969</v>
      </c>
      <c r="C1037" s="22">
        <f t="shared" si="49"/>
        <v>3</v>
      </c>
      <c r="D1037" s="23">
        <f t="shared" si="50"/>
        <v>38</v>
      </c>
      <c r="E1037" s="21">
        <f>SUMIFS(тарифы!G:G,тарифы!B:B,J1037)</f>
        <v>25.5</v>
      </c>
      <c r="F1037" s="21"/>
      <c r="G1037" s="12" t="str">
        <f>IFERROR(INDEX(Таблица1[#All],MATCH('загрузка табеля'!J1037,тарифы!B:B,0),4),"")</f>
        <v>кассир торгового зала ((В-10)расчетно-кассовая зона)</v>
      </c>
      <c r="H1037" s="12" t="s">
        <v>17198</v>
      </c>
      <c r="I1037" s="12" t="s">
        <v>15883</v>
      </c>
      <c r="J1037" s="12" t="s">
        <v>13673</v>
      </c>
      <c r="K1037" s="12" t="s">
        <v>13672</v>
      </c>
      <c r="L1037" s="12">
        <v>12</v>
      </c>
      <c r="M1037" s="12">
        <v>12</v>
      </c>
      <c r="N1037" s="12">
        <v>14</v>
      </c>
    </row>
    <row r="1038" spans="1:16" x14ac:dyDescent="0.2">
      <c r="A1038" s="12" t="str">
        <f>INDEX('рабочие дни  %ФОТ'!$F$3:$F$67,MATCH('загрузка табеля'!$H1038,'рабочие дни  %ФОТ'!$H$3:$H$67,0),1)</f>
        <v>ХХХ YYY-10</v>
      </c>
      <c r="B1038" s="21">
        <f t="shared" si="48"/>
        <v>599.25</v>
      </c>
      <c r="C1038" s="22">
        <f t="shared" si="49"/>
        <v>4</v>
      </c>
      <c r="D1038" s="23">
        <f t="shared" si="50"/>
        <v>23.5</v>
      </c>
      <c r="E1038" s="21">
        <f>SUMIFS(тарифы!G:G,тарифы!B:B,J1038)</f>
        <v>25.5</v>
      </c>
      <c r="F1038" s="21"/>
      <c r="G1038" s="12" t="str">
        <f>IFERROR(INDEX(Таблица1[#All],MATCH('загрузка табеля'!J1038,тарифы!B:B,0),4),"")</f>
        <v>кассир торгового зала ((В-10)расчетно-кассовая зона)</v>
      </c>
      <c r="H1038" s="12" t="s">
        <v>17198</v>
      </c>
      <c r="I1038" s="12" t="s">
        <v>15883</v>
      </c>
      <c r="J1038" s="12" t="s">
        <v>13675</v>
      </c>
      <c r="K1038" s="12" t="s">
        <v>13674</v>
      </c>
      <c r="L1038" s="12">
        <v>4.5</v>
      </c>
      <c r="M1038" s="12">
        <v>5.5</v>
      </c>
      <c r="N1038" s="12">
        <v>8</v>
      </c>
      <c r="O1038" s="12">
        <v>5.5</v>
      </c>
      <c r="P1038" s="12">
        <v>0</v>
      </c>
    </row>
    <row r="1039" spans="1:16" x14ac:dyDescent="0.2">
      <c r="A1039" s="12" t="str">
        <f>INDEX('рабочие дни  %ФОТ'!$F$3:$F$67,MATCH('загрузка табеля'!$H1039,'рабочие дни  %ФОТ'!$H$3:$H$67,0),1)</f>
        <v>ХХХ YYY-10</v>
      </c>
      <c r="B1039" s="21">
        <f t="shared" si="48"/>
        <v>1083.75</v>
      </c>
      <c r="C1039" s="22">
        <f t="shared" si="49"/>
        <v>5</v>
      </c>
      <c r="D1039" s="23">
        <f t="shared" si="50"/>
        <v>42.5</v>
      </c>
      <c r="E1039" s="21">
        <f>SUMIFS(тарифы!G:G,тарифы!B:B,J1039)</f>
        <v>25.5</v>
      </c>
      <c r="F1039" s="21"/>
      <c r="G1039" s="12" t="str">
        <f>IFERROR(INDEX(Таблица1[#All],MATCH('загрузка табеля'!J1039,тарифы!B:B,0),4),"")</f>
        <v>кассир торгового зала ((В-10)расчетно-кассовая зона)</v>
      </c>
      <c r="H1039" s="12" t="s">
        <v>17198</v>
      </c>
      <c r="I1039" s="12" t="s">
        <v>15883</v>
      </c>
      <c r="J1039" s="12" t="s">
        <v>13687</v>
      </c>
      <c r="K1039" s="12" t="s">
        <v>13686</v>
      </c>
      <c r="L1039" s="12">
        <v>5.5</v>
      </c>
      <c r="M1039" s="12">
        <v>9</v>
      </c>
      <c r="N1039" s="12">
        <v>7.5</v>
      </c>
      <c r="O1039" s="12">
        <v>9</v>
      </c>
      <c r="P1039" s="12">
        <v>11.5</v>
      </c>
    </row>
    <row r="1040" spans="1:16" x14ac:dyDescent="0.2">
      <c r="A1040" s="12" t="str">
        <f>INDEX('рабочие дни  %ФОТ'!$F$3:$F$67,MATCH('загрузка табеля'!$H1040,'рабочие дни  %ФОТ'!$H$3:$H$67,0),1)</f>
        <v>ХХХ YYY-10</v>
      </c>
      <c r="B1040" s="21">
        <f t="shared" si="48"/>
        <v>1466.6666666666667</v>
      </c>
      <c r="C1040" s="22">
        <f t="shared" si="49"/>
        <v>4</v>
      </c>
      <c r="D1040" s="23">
        <f t="shared" si="50"/>
        <v>36</v>
      </c>
      <c r="E1040" s="21">
        <f>SUMIFS(тарифы!G:G,тарифы!B:B,J1040)</f>
        <v>7700</v>
      </c>
      <c r="F1040" s="21"/>
      <c r="G1040" s="12" t="str">
        <f>IFERROR(INDEX(Таблица1[#All],MATCH('загрузка табеля'!J1040,тарифы!B:B,0),4),"")</f>
        <v>заместитель управляющего магазином 4 категории ((В-10)сектор зоны скоропорта)</v>
      </c>
      <c r="H1040" s="12" t="s">
        <v>17198</v>
      </c>
      <c r="I1040" s="12" t="s">
        <v>15884</v>
      </c>
      <c r="J1040" s="12" t="s">
        <v>794</v>
      </c>
      <c r="K1040" s="12" t="s">
        <v>795</v>
      </c>
      <c r="L1040" s="12">
        <v>9</v>
      </c>
      <c r="M1040" s="12">
        <v>9</v>
      </c>
      <c r="N1040" s="12">
        <v>8.5</v>
      </c>
      <c r="O1040" s="12">
        <v>9.5</v>
      </c>
    </row>
    <row r="1041" spans="1:16" x14ac:dyDescent="0.2">
      <c r="A1041" s="12" t="str">
        <f>INDEX('рабочие дни  %ФОТ'!$F$3:$F$67,MATCH('загрузка табеля'!$H1041,'рабочие дни  %ФОТ'!$H$3:$H$67,0),1)</f>
        <v>ХХХ YYY-10</v>
      </c>
      <c r="B1041" s="21">
        <f t="shared" si="48"/>
        <v>1774.6666666666667</v>
      </c>
      <c r="C1041" s="22">
        <f t="shared" si="49"/>
        <v>4</v>
      </c>
      <c r="D1041" s="23">
        <f t="shared" si="50"/>
        <v>48.5</v>
      </c>
      <c r="E1041" s="21">
        <f>SUMIFS(тарифы!G:G,тарифы!B:B,J1041)</f>
        <v>9317</v>
      </c>
      <c r="F1041" s="21"/>
      <c r="G1041" s="12" t="str">
        <f>IFERROR(INDEX(Таблица1[#All],MATCH('загрузка табеля'!J1041,тарифы!B:B,0),4),"")</f>
        <v>заместитель управляющего магазином 2 категории ((В-10)сектор стеллажной зоны)</v>
      </c>
      <c r="H1041" s="12" t="s">
        <v>17198</v>
      </c>
      <c r="I1041" s="12" t="s">
        <v>15885</v>
      </c>
      <c r="J1041" s="12" t="s">
        <v>801</v>
      </c>
      <c r="K1041" s="12" t="s">
        <v>802</v>
      </c>
      <c r="L1041" s="12">
        <v>8.5</v>
      </c>
      <c r="M1041" s="12">
        <v>21.5</v>
      </c>
      <c r="N1041" s="12">
        <v>9</v>
      </c>
      <c r="O1041" s="12">
        <v>9.5</v>
      </c>
    </row>
    <row r="1042" spans="1:16" x14ac:dyDescent="0.2">
      <c r="A1042" s="12" t="str">
        <f>INDEX('рабочие дни  %ФОТ'!$F$3:$F$67,MATCH('загрузка табеля'!$H1042,'рабочие дни  %ФОТ'!$H$3:$H$67,0),1)</f>
        <v>ХХХ YYY-10</v>
      </c>
      <c r="B1042" s="21">
        <f t="shared" si="48"/>
        <v>1008</v>
      </c>
      <c r="C1042" s="22">
        <f t="shared" si="49"/>
        <v>4</v>
      </c>
      <c r="D1042" s="23">
        <f t="shared" si="50"/>
        <v>37.5</v>
      </c>
      <c r="E1042" s="21">
        <f>SUMIFS(тарифы!G:G,тарифы!B:B,J1042)</f>
        <v>5292</v>
      </c>
      <c r="F1042" s="21"/>
      <c r="G1042" s="12" t="str">
        <f>IFERROR(INDEX(Таблица1[#All],MATCH('загрузка табеля'!J1042,тарифы!B:B,0),4),"")</f>
        <v>старший оператор по вводу данных 1 категории ((В-10)склад)</v>
      </c>
      <c r="H1042" s="12" t="s">
        <v>17198</v>
      </c>
      <c r="I1042" s="12" t="s">
        <v>803</v>
      </c>
      <c r="J1042" s="12" t="s">
        <v>826</v>
      </c>
      <c r="K1042" s="12" t="s">
        <v>827</v>
      </c>
      <c r="L1042" s="12">
        <v>9</v>
      </c>
      <c r="M1042" s="12">
        <v>10</v>
      </c>
      <c r="N1042" s="12">
        <v>9</v>
      </c>
      <c r="O1042" s="12">
        <v>9.5</v>
      </c>
    </row>
    <row r="1043" spans="1:16" x14ac:dyDescent="0.2">
      <c r="A1043" s="12" t="str">
        <f>INDEX('рабочие дни  %ФОТ'!$F$3:$F$67,MATCH('загрузка табеля'!$H1043,'рабочие дни  %ФОТ'!$H$3:$H$67,0),1)</f>
        <v>ХХХ YYY-10</v>
      </c>
      <c r="B1043" s="21">
        <f t="shared" si="48"/>
        <v>990</v>
      </c>
      <c r="C1043" s="22">
        <f t="shared" si="49"/>
        <v>3</v>
      </c>
      <c r="D1043" s="23">
        <f t="shared" si="50"/>
        <v>28</v>
      </c>
      <c r="E1043" s="21">
        <f>SUMIFS(тарифы!G:G,тарифы!B:B,J1043)</f>
        <v>6930</v>
      </c>
      <c r="F1043" s="21"/>
      <c r="G1043" s="12" t="str">
        <f>IFERROR(INDEX(Таблица1[#All],MATCH('загрузка табеля'!J1043,тарифы!B:B,0),4),"")</f>
        <v>заведующий складом 2 категории ((В-10)склад)</v>
      </c>
      <c r="H1043" s="12" t="s">
        <v>17198</v>
      </c>
      <c r="I1043" s="12" t="s">
        <v>803</v>
      </c>
      <c r="J1043" s="12" t="s">
        <v>823</v>
      </c>
      <c r="K1043" s="12" t="s">
        <v>824</v>
      </c>
      <c r="L1043" s="12">
        <v>8.5</v>
      </c>
      <c r="M1043" s="12">
        <v>9</v>
      </c>
      <c r="N1043" s="12">
        <v>10.5</v>
      </c>
    </row>
    <row r="1044" spans="1:16" x14ac:dyDescent="0.2">
      <c r="A1044" s="12" t="str">
        <f>INDEX('рабочие дни  %ФОТ'!$F$3:$F$67,MATCH('загрузка табеля'!$H1044,'рабочие дни  %ФОТ'!$H$3:$H$67,0),1)</f>
        <v>ХХХ YYY-10</v>
      </c>
      <c r="B1044" s="21">
        <f t="shared" si="48"/>
        <v>1058.135</v>
      </c>
      <c r="C1044" s="22">
        <f t="shared" si="49"/>
        <v>4</v>
      </c>
      <c r="D1044" s="23">
        <f t="shared" si="50"/>
        <v>36.5</v>
      </c>
      <c r="E1044" s="21">
        <f>SUMIFS(тарифы!G:G,тарифы!B:B,J1044)</f>
        <v>28.99</v>
      </c>
      <c r="F1044" s="21"/>
      <c r="G1044" s="12" t="str">
        <f>IFERROR(INDEX(Таблица1[#All],MATCH('загрузка табеля'!J1044,тарифы!B:B,0),4),"")</f>
        <v>кладовщик по приему товара 2 категории ((В-10)склад)</v>
      </c>
      <c r="H1044" s="12" t="s">
        <v>17198</v>
      </c>
      <c r="I1044" s="12" t="s">
        <v>803</v>
      </c>
      <c r="J1044" s="12" t="s">
        <v>812</v>
      </c>
      <c r="K1044" s="12" t="s">
        <v>813</v>
      </c>
      <c r="L1044" s="12">
        <v>9</v>
      </c>
      <c r="M1044" s="12">
        <v>8.5</v>
      </c>
      <c r="N1044" s="12">
        <v>8.5</v>
      </c>
      <c r="O1044" s="12">
        <v>10.5</v>
      </c>
    </row>
    <row r="1045" spans="1:16" x14ac:dyDescent="0.2">
      <c r="A1045" s="12" t="str">
        <f>INDEX('рабочие дни  %ФОТ'!$F$3:$F$67,MATCH('загрузка табеля'!$H1045,'рабочие дни  %ФОТ'!$H$3:$H$67,0),1)</f>
        <v>ХХХ YYY-10</v>
      </c>
      <c r="B1045" s="21">
        <f t="shared" si="48"/>
        <v>1106.7</v>
      </c>
      <c r="C1045" s="22">
        <f t="shared" si="49"/>
        <v>4</v>
      </c>
      <c r="D1045" s="23">
        <f t="shared" si="50"/>
        <v>35</v>
      </c>
      <c r="E1045" s="21">
        <f>SUMIFS(тарифы!G:G,тарифы!B:B,J1045)</f>
        <v>31.62</v>
      </c>
      <c r="F1045" s="21"/>
      <c r="G1045" s="12" t="str">
        <f>IFERROR(INDEX(Таблица1[#All],MATCH('загрузка табеля'!J1045,тарифы!B:B,0),4),"")</f>
        <v>кладовщик по приему товара 1 категории ((В-10)склад)</v>
      </c>
      <c r="H1045" s="12" t="s">
        <v>17198</v>
      </c>
      <c r="I1045" s="12" t="s">
        <v>803</v>
      </c>
      <c r="J1045" s="12" t="s">
        <v>808</v>
      </c>
      <c r="K1045" s="12" t="s">
        <v>809</v>
      </c>
      <c r="L1045" s="12">
        <v>9</v>
      </c>
      <c r="M1045" s="12">
        <v>8.5</v>
      </c>
      <c r="N1045" s="12">
        <v>8.5</v>
      </c>
      <c r="O1045" s="12">
        <v>9</v>
      </c>
      <c r="P1045" s="12">
        <v>0</v>
      </c>
    </row>
    <row r="1046" spans="1:16" x14ac:dyDescent="0.2">
      <c r="A1046" s="12" t="str">
        <f>INDEX('рабочие дни  %ФОТ'!$F$3:$F$67,MATCH('загрузка табеля'!$H1046,'рабочие дни  %ФОТ'!$H$3:$H$67,0),1)</f>
        <v>ХХХ YYY-10</v>
      </c>
      <c r="B1046" s="21">
        <f t="shared" si="48"/>
        <v>1201.56</v>
      </c>
      <c r="C1046" s="22">
        <f t="shared" si="49"/>
        <v>4</v>
      </c>
      <c r="D1046" s="23">
        <f t="shared" si="50"/>
        <v>38</v>
      </c>
      <c r="E1046" s="21">
        <f>SUMIFS(тарифы!G:G,тарифы!B:B,J1046)</f>
        <v>31.62</v>
      </c>
      <c r="F1046" s="21"/>
      <c r="G1046" s="12" t="str">
        <f>IFERROR(INDEX(Таблица1[#All],MATCH('загрузка табеля'!J1046,тарифы!B:B,0),4),"")</f>
        <v>кладовщик по приему товара 1 категории ((В-10)склад)</v>
      </c>
      <c r="H1046" s="12" t="s">
        <v>17198</v>
      </c>
      <c r="I1046" s="12" t="s">
        <v>803</v>
      </c>
      <c r="J1046" s="12" t="s">
        <v>820</v>
      </c>
      <c r="K1046" s="12" t="s">
        <v>821</v>
      </c>
      <c r="L1046" s="12">
        <v>9.5</v>
      </c>
      <c r="M1046" s="12">
        <v>9</v>
      </c>
      <c r="N1046" s="12">
        <v>9</v>
      </c>
      <c r="O1046" s="12">
        <v>10.5</v>
      </c>
    </row>
    <row r="1047" spans="1:16" x14ac:dyDescent="0.2">
      <c r="A1047" s="12" t="str">
        <f>INDEX('рабочие дни  %ФОТ'!$F$3:$F$67,MATCH('загрузка табеля'!$H1047,'рабочие дни  %ФОТ'!$H$3:$H$67,0),1)</f>
        <v>ХХХ YYY-10</v>
      </c>
      <c r="B1047" s="21">
        <f t="shared" si="48"/>
        <v>1154.1300000000001</v>
      </c>
      <c r="C1047" s="22">
        <f t="shared" si="49"/>
        <v>4</v>
      </c>
      <c r="D1047" s="23">
        <f t="shared" si="50"/>
        <v>36.5</v>
      </c>
      <c r="E1047" s="21">
        <f>SUMIFS(тарифы!G:G,тарифы!B:B,J1047)</f>
        <v>31.62</v>
      </c>
      <c r="F1047" s="21"/>
      <c r="G1047" s="12" t="str">
        <f>IFERROR(INDEX(Таблица1[#All],MATCH('загрузка табеля'!J1047,тарифы!B:B,0),4),"")</f>
        <v>кладовщик по приему товара 1 категории ((В-10)склад)</v>
      </c>
      <c r="H1047" s="12" t="s">
        <v>17198</v>
      </c>
      <c r="I1047" s="12" t="s">
        <v>803</v>
      </c>
      <c r="J1047" s="12" t="s">
        <v>817</v>
      </c>
      <c r="K1047" s="12" t="s">
        <v>818</v>
      </c>
      <c r="L1047" s="12">
        <v>9</v>
      </c>
      <c r="M1047" s="12">
        <v>9</v>
      </c>
      <c r="N1047" s="12">
        <v>8</v>
      </c>
      <c r="O1047" s="12">
        <v>10.5</v>
      </c>
    </row>
    <row r="1048" spans="1:16" x14ac:dyDescent="0.2">
      <c r="A1048" s="12" t="str">
        <f>INDEX('рабочие дни  %ФОТ'!$F$3:$F$67,MATCH('загрузка табеля'!$H1048,'рабочие дни  %ФОТ'!$H$3:$H$67,0),1)</f>
        <v>ХХХ YYY-10</v>
      </c>
      <c r="B1048" s="21">
        <f t="shared" si="48"/>
        <v>669.12</v>
      </c>
      <c r="C1048" s="22">
        <f t="shared" si="49"/>
        <v>3</v>
      </c>
      <c r="D1048" s="23">
        <f t="shared" si="50"/>
        <v>25.5</v>
      </c>
      <c r="E1048" s="21">
        <f>SUMIFS(тарифы!G:G,тарифы!B:B,J1048)</f>
        <v>26.24</v>
      </c>
      <c r="F1048" s="21"/>
      <c r="G1048" s="12" t="str">
        <f>IFERROR(INDEX(Таблица1[#All],MATCH('загрузка табеля'!J1048,тарифы!B:B,0),4),"")</f>
        <v>грузчик 2 категории ((В-10)склад)</v>
      </c>
      <c r="H1048" s="12" t="s">
        <v>17198</v>
      </c>
      <c r="I1048" s="12" t="s">
        <v>803</v>
      </c>
      <c r="J1048" s="12" t="s">
        <v>13700</v>
      </c>
      <c r="K1048" s="12" t="s">
        <v>13699</v>
      </c>
      <c r="L1048" s="12">
        <v>10</v>
      </c>
      <c r="M1048" s="12">
        <v>6</v>
      </c>
      <c r="N1048" s="12">
        <v>9.5</v>
      </c>
      <c r="O1048" s="12">
        <v>0</v>
      </c>
    </row>
    <row r="1049" spans="1:16" x14ac:dyDescent="0.2">
      <c r="A1049" s="12" t="str">
        <f>INDEX('рабочие дни  %ФОТ'!$F$3:$F$67,MATCH('загрузка табеля'!$H1049,'рабочие дни  %ФОТ'!$H$3:$H$67,0),1)</f>
        <v>ХХХ YYY-10</v>
      </c>
      <c r="B1049" s="21">
        <f t="shared" si="48"/>
        <v>834.75</v>
      </c>
      <c r="C1049" s="22">
        <f t="shared" si="49"/>
        <v>4</v>
      </c>
      <c r="D1049" s="23">
        <f t="shared" si="50"/>
        <v>35</v>
      </c>
      <c r="E1049" s="21">
        <f>SUMIFS(тарифы!G:G,тарифы!B:B,J1049)</f>
        <v>23.85</v>
      </c>
      <c r="F1049" s="21"/>
      <c r="G1049" s="12" t="str">
        <f>IFERROR(INDEX(Таблица1[#All],MATCH('загрузка табеля'!J1049,тарифы!B:B,0),4),"")</f>
        <v>грузчик 3 категории ((В-10)склад)</v>
      </c>
      <c r="H1049" s="12" t="s">
        <v>17198</v>
      </c>
      <c r="I1049" s="12" t="s">
        <v>803</v>
      </c>
      <c r="J1049" s="12" t="s">
        <v>13696</v>
      </c>
      <c r="K1049" s="12" t="s">
        <v>13695</v>
      </c>
      <c r="L1049" s="12">
        <v>8.5</v>
      </c>
      <c r="M1049" s="12">
        <v>8.5</v>
      </c>
      <c r="N1049" s="12">
        <v>9</v>
      </c>
      <c r="O1049" s="12">
        <v>9</v>
      </c>
    </row>
    <row r="1050" spans="1:16" x14ac:dyDescent="0.2">
      <c r="A1050" s="12" t="str">
        <f>INDEX('рабочие дни  %ФОТ'!$F$3:$F$67,MATCH('загрузка табеля'!$H1050,'рабочие дни  %ФОТ'!$H$3:$H$67,0),1)</f>
        <v>ХХХ YYY-10</v>
      </c>
      <c r="B1050" s="21">
        <f t="shared" si="48"/>
        <v>405.45000000000005</v>
      </c>
      <c r="C1050" s="22">
        <f t="shared" si="49"/>
        <v>2</v>
      </c>
      <c r="D1050" s="23">
        <f t="shared" si="50"/>
        <v>17</v>
      </c>
      <c r="E1050" s="21">
        <f>SUMIFS(тарифы!G:G,тарифы!B:B,J1050)</f>
        <v>23.85</v>
      </c>
      <c r="F1050" s="21"/>
      <c r="G1050" s="12" t="str">
        <f>IFERROR(INDEX(Таблица1[#All],MATCH('загрузка табеля'!J1050,тарифы!B:B,0),4),"")</f>
        <v>грузчик 3 категории ((В-10)склад)</v>
      </c>
      <c r="H1050" s="12" t="s">
        <v>17198</v>
      </c>
      <c r="I1050" s="12" t="s">
        <v>803</v>
      </c>
      <c r="J1050" s="12" t="s">
        <v>13805</v>
      </c>
      <c r="K1050" s="12" t="s">
        <v>13804</v>
      </c>
      <c r="L1050" s="12">
        <v>8.5</v>
      </c>
      <c r="M1050" s="12">
        <v>8.5</v>
      </c>
      <c r="N1050" s="12">
        <v>0</v>
      </c>
    </row>
    <row r="1051" spans="1:16" x14ac:dyDescent="0.2">
      <c r="A1051" s="12" t="str">
        <f>INDEX('рабочие дни  %ФОТ'!$F$3:$F$67,MATCH('загрузка табеля'!$H1051,'рабочие дни  %ФОТ'!$H$3:$H$67,0),1)</f>
        <v>ХХХ YYY-10</v>
      </c>
      <c r="B1051" s="21">
        <f t="shared" si="48"/>
        <v>0</v>
      </c>
      <c r="C1051" s="22">
        <f t="shared" si="49"/>
        <v>4</v>
      </c>
      <c r="D1051" s="23">
        <f t="shared" si="50"/>
        <v>40</v>
      </c>
      <c r="E1051" s="21">
        <f>SUMIFS(тарифы!G:G,тарифы!B:B,J1051)</f>
        <v>0</v>
      </c>
      <c r="F1051" s="21"/>
      <c r="G1051" s="12" t="str">
        <f>IFERROR(INDEX(Таблица1[#All],MATCH('загрузка табеля'!J1051,тарифы!B:B,0),4),"")</f>
        <v/>
      </c>
      <c r="H1051" s="12" t="s">
        <v>17198</v>
      </c>
      <c r="I1051" s="12" t="s">
        <v>803</v>
      </c>
      <c r="J1051" s="12" t="s">
        <v>15886</v>
      </c>
      <c r="K1051" s="12" t="s">
        <v>15887</v>
      </c>
      <c r="L1051" s="12">
        <v>9</v>
      </c>
      <c r="M1051" s="12">
        <v>12</v>
      </c>
      <c r="N1051" s="12">
        <v>8.5</v>
      </c>
      <c r="O1051" s="12">
        <v>10.5</v>
      </c>
    </row>
    <row r="1052" spans="1:16" x14ac:dyDescent="0.2">
      <c r="A1052" s="12" t="str">
        <f>INDEX('рабочие дни  %ФОТ'!$F$3:$F$67,MATCH('загрузка табеля'!$H1052,'рабочие дни  %ФОТ'!$H$3:$H$67,0),1)</f>
        <v>ХХХ YYY-10</v>
      </c>
      <c r="B1052" s="21">
        <f t="shared" si="48"/>
        <v>0</v>
      </c>
      <c r="C1052" s="22">
        <f t="shared" si="49"/>
        <v>3</v>
      </c>
      <c r="D1052" s="23">
        <f t="shared" si="50"/>
        <v>28</v>
      </c>
      <c r="E1052" s="21">
        <f>SUMIFS(тарифы!G:G,тарифы!B:B,J1052)</f>
        <v>0</v>
      </c>
      <c r="F1052" s="21"/>
      <c r="G1052" s="12" t="str">
        <f>IFERROR(INDEX(Таблица1[#All],MATCH('загрузка табеля'!J1052,тарифы!B:B,0),4),"")</f>
        <v/>
      </c>
      <c r="H1052" s="12" t="s">
        <v>17198</v>
      </c>
      <c r="I1052" s="12" t="s">
        <v>803</v>
      </c>
      <c r="J1052" s="12" t="s">
        <v>15888</v>
      </c>
      <c r="K1052" s="12" t="s">
        <v>15889</v>
      </c>
      <c r="L1052" s="12">
        <v>8.5</v>
      </c>
      <c r="M1052" s="12">
        <v>9</v>
      </c>
      <c r="N1052" s="12">
        <v>10.5</v>
      </c>
    </row>
    <row r="1053" spans="1:16" x14ac:dyDescent="0.2">
      <c r="A1053" s="12" t="str">
        <f>INDEX('рабочие дни  %ФОТ'!$F$3:$F$67,MATCH('загрузка табеля'!$H1053,'рабочие дни  %ФОТ'!$H$3:$H$67,0),1)</f>
        <v>ХХХ YYY-10</v>
      </c>
      <c r="B1053" s="21">
        <f t="shared" si="48"/>
        <v>0</v>
      </c>
      <c r="C1053" s="22">
        <f t="shared" si="49"/>
        <v>1</v>
      </c>
      <c r="D1053" s="23">
        <f t="shared" si="50"/>
        <v>9.5</v>
      </c>
      <c r="E1053" s="21">
        <f>SUMIFS(тарифы!G:G,тарифы!B:B,J1053)</f>
        <v>0</v>
      </c>
      <c r="F1053" s="21"/>
      <c r="G1053" s="12" t="str">
        <f>IFERROR(INDEX(Таблица1[#All],MATCH('загрузка табеля'!J1053,тарифы!B:B,0),4),"")</f>
        <v/>
      </c>
      <c r="H1053" s="12" t="s">
        <v>17198</v>
      </c>
      <c r="I1053" s="12" t="s">
        <v>803</v>
      </c>
      <c r="J1053" s="12" t="s">
        <v>15890</v>
      </c>
      <c r="K1053" s="12" t="s">
        <v>15891</v>
      </c>
      <c r="L1053" s="12">
        <v>9.5</v>
      </c>
    </row>
    <row r="1054" spans="1:16" x14ac:dyDescent="0.2">
      <c r="A1054" s="12" t="str">
        <f>INDEX('рабочие дни  %ФОТ'!$F$3:$F$67,MATCH('загрузка табеля'!$H1054,'рабочие дни  %ФОТ'!$H$3:$H$67,0),1)</f>
        <v>ХХХ YYY-10</v>
      </c>
      <c r="B1054" s="21">
        <f t="shared" si="48"/>
        <v>828.57142857142867</v>
      </c>
      <c r="C1054" s="22">
        <f t="shared" si="49"/>
        <v>3</v>
      </c>
      <c r="D1054" s="23">
        <f t="shared" si="50"/>
        <v>26.5</v>
      </c>
      <c r="E1054" s="21">
        <f>SUMIFS(тарифы!G:G,тарифы!B:B,J1054)</f>
        <v>5800</v>
      </c>
      <c r="F1054" s="21"/>
      <c r="G1054" s="12" t="str">
        <f>IFERROR(INDEX(Таблица1[#All],MATCH('загрузка табеля'!J1054,тарифы!B:B,0),4),"")</f>
        <v>главный инженер ((В-10)управление)</v>
      </c>
      <c r="H1054" s="12" t="s">
        <v>17198</v>
      </c>
      <c r="I1054" s="12" t="s">
        <v>15892</v>
      </c>
      <c r="J1054" s="12" t="s">
        <v>831</v>
      </c>
      <c r="K1054" s="12" t="s">
        <v>832</v>
      </c>
      <c r="L1054" s="12">
        <v>9</v>
      </c>
      <c r="M1054" s="12">
        <v>8.5</v>
      </c>
      <c r="N1054" s="12">
        <v>9</v>
      </c>
      <c r="O1054" s="12">
        <v>0</v>
      </c>
    </row>
    <row r="1055" spans="1:16" x14ac:dyDescent="0.2">
      <c r="A1055" s="12" t="str">
        <f>INDEX('рабочие дни  %ФОТ'!$F$3:$F$67,MATCH('загрузка табеля'!$H1055,'рабочие дни  %ФОТ'!$H$3:$H$67,0),1)</f>
        <v>ХХХ YYY-10</v>
      </c>
      <c r="B1055" s="21">
        <f t="shared" si="48"/>
        <v>769.08</v>
      </c>
      <c r="C1055" s="22">
        <f t="shared" si="49"/>
        <v>3</v>
      </c>
      <c r="D1055" s="23">
        <f t="shared" si="50"/>
        <v>34</v>
      </c>
      <c r="E1055" s="21">
        <f>SUMIFS(тарифы!G:G,тарифы!B:B,J1055)</f>
        <v>22.62</v>
      </c>
      <c r="F1055" s="21"/>
      <c r="G1055" s="12" t="str">
        <f>IFERROR(INDEX(Таблица1[#All],MATCH('загрузка табеля'!J1055,тарифы!B:B,0),4),"")</f>
        <v>помощник инспектора по инвентаризации 1 категории ((В-10)управление)</v>
      </c>
      <c r="H1055" s="12" t="s">
        <v>17198</v>
      </c>
      <c r="I1055" s="12" t="s">
        <v>15892</v>
      </c>
      <c r="J1055" s="12" t="s">
        <v>837</v>
      </c>
      <c r="K1055" s="12" t="s">
        <v>838</v>
      </c>
      <c r="L1055" s="12">
        <v>10.5</v>
      </c>
      <c r="M1055" s="12">
        <v>11.5</v>
      </c>
      <c r="N1055" s="12">
        <v>12</v>
      </c>
    </row>
    <row r="1056" spans="1:16" x14ac:dyDescent="0.2">
      <c r="A1056" s="12" t="str">
        <f>INDEX('рабочие дни  %ФОТ'!$F$3:$F$67,MATCH('загрузка табеля'!$H1056,'рабочие дни  %ФОТ'!$H$3:$H$67,0),1)</f>
        <v>ХХХ YYY-10</v>
      </c>
      <c r="B1056" s="21">
        <f t="shared" si="48"/>
        <v>905.14285714285711</v>
      </c>
      <c r="C1056" s="22">
        <f t="shared" si="49"/>
        <v>4</v>
      </c>
      <c r="D1056" s="23">
        <f t="shared" si="50"/>
        <v>30.5</v>
      </c>
      <c r="E1056" s="21">
        <f>SUMIFS(тарифы!G:G,тарифы!B:B,J1056)</f>
        <v>4752</v>
      </c>
      <c r="F1056" s="21"/>
      <c r="G1056" s="12" t="str">
        <f>IFERROR(INDEX(Таблица1[#All],MATCH('загрузка табеля'!J1056,тарифы!B:B,0),4),"")</f>
        <v>инспектор по инвентаризации 1 категории ((В-10)управление)</v>
      </c>
      <c r="H1056" s="12" t="s">
        <v>17198</v>
      </c>
      <c r="I1056" s="12" t="s">
        <v>15892</v>
      </c>
      <c r="J1056" s="12" t="s">
        <v>834</v>
      </c>
      <c r="K1056" s="12" t="s">
        <v>835</v>
      </c>
      <c r="L1056" s="12">
        <v>8</v>
      </c>
      <c r="M1056" s="12">
        <v>8</v>
      </c>
      <c r="N1056" s="12">
        <v>8</v>
      </c>
      <c r="O1056" s="12">
        <v>6.5</v>
      </c>
    </row>
    <row r="1057" spans="1:16" x14ac:dyDescent="0.2">
      <c r="A1057" s="12" t="str">
        <f>INDEX('рабочие дни  %ФОТ'!$F$3:$F$67,MATCH('загрузка табеля'!$H1057,'рабочие дни  %ФОТ'!$H$3:$H$67,0),1)</f>
        <v>ХХХ YYY-10</v>
      </c>
      <c r="B1057" s="21">
        <f t="shared" si="48"/>
        <v>2044.7619047619048</v>
      </c>
      <c r="C1057" s="22">
        <f t="shared" si="49"/>
        <v>4</v>
      </c>
      <c r="D1057" s="23">
        <f t="shared" si="50"/>
        <v>35.5</v>
      </c>
      <c r="E1057" s="21">
        <f>SUMIFS(тарифы!G:G,тарифы!B:B,J1057)</f>
        <v>10735</v>
      </c>
      <c r="F1057" s="21"/>
      <c r="G1057" s="12" t="str">
        <f>IFERROR(INDEX(Таблица1[#All],MATCH('загрузка табеля'!J1057,тарифы!B:B,0),4),"")</f>
        <v>управляющий магазином 4 категории ((В-10)управление)</v>
      </c>
      <c r="H1057" s="12" t="s">
        <v>17198</v>
      </c>
      <c r="I1057" s="12" t="s">
        <v>15892</v>
      </c>
      <c r="J1057" s="12" t="s">
        <v>840</v>
      </c>
      <c r="K1057" s="12" t="s">
        <v>841</v>
      </c>
      <c r="L1057" s="12">
        <v>8.5</v>
      </c>
      <c r="M1057" s="12">
        <v>9.5</v>
      </c>
      <c r="N1057" s="12">
        <v>8.5</v>
      </c>
      <c r="O1057" s="12">
        <v>9</v>
      </c>
    </row>
    <row r="1058" spans="1:16" x14ac:dyDescent="0.2">
      <c r="A1058" s="12" t="str">
        <f>INDEX('рабочие дни  %ФОТ'!$F$3:$F$67,MATCH('загрузка табеля'!$H1058,'рабочие дни  %ФОТ'!$H$3:$H$67,0),1)</f>
        <v>ХХХ YYY-10</v>
      </c>
      <c r="B1058" s="21">
        <f t="shared" si="48"/>
        <v>1238.0952380952381</v>
      </c>
      <c r="C1058" s="22">
        <f t="shared" si="49"/>
        <v>4</v>
      </c>
      <c r="D1058" s="23">
        <f t="shared" si="50"/>
        <v>56</v>
      </c>
      <c r="E1058" s="21">
        <f>SUMIFS(тарифы!G:G,тарифы!B:B,J1058)</f>
        <v>6500</v>
      </c>
      <c r="F1058" s="21"/>
      <c r="G1058" s="12" t="str">
        <f>IFERROR(INDEX(Таблица1[#All],MATCH('загрузка табеля'!J1058,тарифы!B:B,0),4),"")</f>
        <v>менеджер по персоналу ((В-10)управление)</v>
      </c>
      <c r="H1058" s="12" t="s">
        <v>17198</v>
      </c>
      <c r="I1058" s="12" t="s">
        <v>15892</v>
      </c>
      <c r="J1058" s="12" t="s">
        <v>843</v>
      </c>
      <c r="K1058" s="12" t="s">
        <v>844</v>
      </c>
      <c r="L1058" s="12">
        <v>8</v>
      </c>
      <c r="M1058" s="12">
        <v>31.5</v>
      </c>
      <c r="N1058" s="12">
        <v>8</v>
      </c>
      <c r="O1058" s="12">
        <v>8.5</v>
      </c>
    </row>
    <row r="1059" spans="1:16" x14ac:dyDescent="0.2">
      <c r="A1059" s="12" t="str">
        <f>INDEX('рабочие дни  %ФОТ'!$F$3:$F$67,MATCH('загрузка табеля'!$H1059,'рабочие дни  %ФОТ'!$H$3:$H$67,0),1)</f>
        <v>ХХХ YYY-10</v>
      </c>
      <c r="B1059" s="21">
        <f t="shared" si="48"/>
        <v>1376.3200000000002</v>
      </c>
      <c r="C1059" s="22">
        <f t="shared" si="49"/>
        <v>4</v>
      </c>
      <c r="D1059" s="23">
        <f t="shared" si="50"/>
        <v>44</v>
      </c>
      <c r="E1059" s="21">
        <f>SUMIFS(тарифы!G:G,тарифы!B:B,J1059)</f>
        <v>31.28</v>
      </c>
      <c r="F1059" s="21"/>
      <c r="G1059" s="12" t="str">
        <f>IFERROR(INDEX(Таблица1[#All],MATCH('загрузка табеля'!J1059,тарифы!B:B,0),4),"")</f>
        <v>пекарь 5 разряда ((В-10)цех по выпечке хлебобулочных изделий)</v>
      </c>
      <c r="H1059" s="12" t="s">
        <v>17198</v>
      </c>
      <c r="I1059" s="12" t="s">
        <v>15893</v>
      </c>
      <c r="J1059" s="12" t="s">
        <v>848</v>
      </c>
      <c r="K1059" s="12" t="s">
        <v>849</v>
      </c>
      <c r="L1059" s="12">
        <v>11</v>
      </c>
      <c r="M1059" s="12">
        <v>11</v>
      </c>
      <c r="N1059" s="12">
        <v>11</v>
      </c>
      <c r="O1059" s="12">
        <v>11</v>
      </c>
    </row>
    <row r="1060" spans="1:16" x14ac:dyDescent="0.2">
      <c r="A1060" s="12" t="str">
        <f>INDEX('рабочие дни  %ФОТ'!$F$3:$F$67,MATCH('загрузка табеля'!$H1060,'рабочие дни  %ФОТ'!$H$3:$H$67,0),1)</f>
        <v>ХХХ YYY-10</v>
      </c>
      <c r="B1060" s="21">
        <f t="shared" si="48"/>
        <v>660</v>
      </c>
      <c r="C1060" s="22">
        <f t="shared" si="49"/>
        <v>3</v>
      </c>
      <c r="D1060" s="23">
        <f t="shared" si="50"/>
        <v>30</v>
      </c>
      <c r="E1060" s="21">
        <f>SUMIFS(тарифы!G:G,тарифы!B:B,J1060)</f>
        <v>22</v>
      </c>
      <c r="F1060" s="21"/>
      <c r="G1060" s="12" t="str">
        <f>IFERROR(INDEX(Таблица1[#All],MATCH('загрузка табеля'!J1060,тарифы!B:B,0),4),"")</f>
        <v>продавец продовольственных товаров 3 категории ((В-10)цех по выпечке хлебобулочных изделий)</v>
      </c>
      <c r="H1060" s="12" t="s">
        <v>17198</v>
      </c>
      <c r="I1060" s="12" t="s">
        <v>15893</v>
      </c>
      <c r="J1060" s="12" t="s">
        <v>850</v>
      </c>
      <c r="K1060" s="12" t="s">
        <v>851</v>
      </c>
      <c r="L1060" s="12">
        <v>10</v>
      </c>
      <c r="M1060" s="12">
        <v>10</v>
      </c>
      <c r="N1060" s="12">
        <v>10</v>
      </c>
      <c r="O1060" s="12">
        <v>0</v>
      </c>
    </row>
    <row r="1061" spans="1:16" x14ac:dyDescent="0.2">
      <c r="A1061" s="12" t="str">
        <f>INDEX('рабочие дни  %ФОТ'!$F$3:$F$67,MATCH('загрузка табеля'!$H1061,'рабочие дни  %ФОТ'!$H$3:$H$67,0),1)</f>
        <v>ХХХ YYY-10</v>
      </c>
      <c r="B1061" s="21">
        <f t="shared" si="48"/>
        <v>1496</v>
      </c>
      <c r="C1061" s="22">
        <f t="shared" si="49"/>
        <v>4</v>
      </c>
      <c r="D1061" s="23">
        <f t="shared" si="50"/>
        <v>44</v>
      </c>
      <c r="E1061" s="21">
        <f>SUMIFS(тарифы!G:G,тарифы!B:B,J1061)</f>
        <v>34</v>
      </c>
      <c r="F1061" s="21"/>
      <c r="G1061" s="12" t="str">
        <f>IFERROR(INDEX(Таблица1[#All],MATCH('загрузка табеля'!J1061,тарифы!B:B,0),4),"")</f>
        <v>пекарь 6 разряда ((В-10)цех по выпечке хлебобулочных изделий)</v>
      </c>
      <c r="H1061" s="12" t="s">
        <v>17198</v>
      </c>
      <c r="I1061" s="12" t="s">
        <v>15893</v>
      </c>
      <c r="J1061" s="12" t="s">
        <v>853</v>
      </c>
      <c r="K1061" s="12" t="s">
        <v>854</v>
      </c>
      <c r="L1061" s="12">
        <v>11</v>
      </c>
      <c r="M1061" s="12">
        <v>11</v>
      </c>
      <c r="N1061" s="12">
        <v>11</v>
      </c>
      <c r="O1061" s="12">
        <v>11</v>
      </c>
      <c r="P1061" s="12">
        <v>0</v>
      </c>
    </row>
    <row r="1062" spans="1:16" x14ac:dyDescent="0.2">
      <c r="A1062" s="12" t="str">
        <f>INDEX('рабочие дни  %ФОТ'!$F$3:$F$67,MATCH('загрузка табеля'!$H1062,'рабочие дни  %ФОТ'!$H$3:$H$67,0),1)</f>
        <v>ХХХ YYY-10</v>
      </c>
      <c r="B1062" s="21">
        <f t="shared" si="48"/>
        <v>1496</v>
      </c>
      <c r="C1062" s="22">
        <f t="shared" si="49"/>
        <v>4</v>
      </c>
      <c r="D1062" s="23">
        <f t="shared" si="50"/>
        <v>44</v>
      </c>
      <c r="E1062" s="21">
        <f>SUMIFS(тарифы!G:G,тарифы!B:B,J1062)</f>
        <v>34</v>
      </c>
      <c r="F1062" s="21"/>
      <c r="G1062" s="12" t="str">
        <f>IFERROR(INDEX(Таблица1[#All],MATCH('загрузка табеля'!J1062,тарифы!B:B,0),4),"")</f>
        <v>пекарь 6 разряда ((В-10)цех по выпечке хлебобулочных изделий)</v>
      </c>
      <c r="H1062" s="12" t="s">
        <v>17198</v>
      </c>
      <c r="I1062" s="12" t="s">
        <v>15893</v>
      </c>
      <c r="J1062" s="12" t="s">
        <v>855</v>
      </c>
      <c r="K1062" s="12" t="s">
        <v>856</v>
      </c>
      <c r="L1062" s="12">
        <v>11</v>
      </c>
      <c r="M1062" s="12">
        <v>11</v>
      </c>
      <c r="N1062" s="12">
        <v>11</v>
      </c>
      <c r="O1062" s="12">
        <v>11</v>
      </c>
      <c r="P1062" s="12">
        <v>0</v>
      </c>
    </row>
    <row r="1063" spans="1:16" x14ac:dyDescent="0.2">
      <c r="A1063" s="12" t="str">
        <f>INDEX('рабочие дни  %ФОТ'!$F$3:$F$67,MATCH('загрузка табеля'!$H1063,'рабочие дни  %ФОТ'!$H$3:$H$67,0),1)</f>
        <v>ХХХ YYY-10</v>
      </c>
      <c r="B1063" s="21">
        <f t="shared" si="48"/>
        <v>1047.8800000000001</v>
      </c>
      <c r="C1063" s="22">
        <f t="shared" si="49"/>
        <v>3</v>
      </c>
      <c r="D1063" s="23">
        <f t="shared" si="50"/>
        <v>33.5</v>
      </c>
      <c r="E1063" s="21">
        <f>SUMIFS(тарифы!G:G,тарифы!B:B,J1063)</f>
        <v>31.28</v>
      </c>
      <c r="F1063" s="21"/>
      <c r="G1063" s="12" t="str">
        <f>IFERROR(INDEX(Таблица1[#All],MATCH('загрузка табеля'!J1063,тарифы!B:B,0),4),"")</f>
        <v>пекарь 5 разряда ((В-10)цех по выпечке хлебобулочных изделий)</v>
      </c>
      <c r="H1063" s="12" t="s">
        <v>17198</v>
      </c>
      <c r="I1063" s="12" t="s">
        <v>15893</v>
      </c>
      <c r="J1063" s="12" t="s">
        <v>877</v>
      </c>
      <c r="K1063" s="12" t="s">
        <v>878</v>
      </c>
      <c r="L1063" s="12">
        <v>11</v>
      </c>
      <c r="M1063" s="12">
        <v>11</v>
      </c>
      <c r="N1063" s="12">
        <v>11.5</v>
      </c>
    </row>
    <row r="1064" spans="1:16" x14ac:dyDescent="0.2">
      <c r="A1064" s="12" t="str">
        <f>INDEX('рабочие дни  %ФОТ'!$F$3:$F$67,MATCH('загрузка табеля'!$H1064,'рабочие дни  %ФОТ'!$H$3:$H$67,0),1)</f>
        <v>ХХХ YYY-10</v>
      </c>
      <c r="B1064" s="21">
        <f t="shared" si="48"/>
        <v>1496</v>
      </c>
      <c r="C1064" s="22">
        <f t="shared" si="49"/>
        <v>4</v>
      </c>
      <c r="D1064" s="23">
        <f t="shared" si="50"/>
        <v>44</v>
      </c>
      <c r="E1064" s="21">
        <f>SUMIFS(тарифы!G:G,тарифы!B:B,J1064)</f>
        <v>34</v>
      </c>
      <c r="F1064" s="21"/>
      <c r="G1064" s="12" t="str">
        <f>IFERROR(INDEX(Таблица1[#All],MATCH('загрузка табеля'!J1064,тарифы!B:B,0),4),"")</f>
        <v>пекарь 6 разряда ((В-10)цех по выпечке хлебобулочных изделий)</v>
      </c>
      <c r="H1064" s="12" t="s">
        <v>17198</v>
      </c>
      <c r="I1064" s="12" t="s">
        <v>15893</v>
      </c>
      <c r="J1064" s="12" t="s">
        <v>879</v>
      </c>
      <c r="K1064" s="12" t="s">
        <v>13659</v>
      </c>
      <c r="L1064" s="12">
        <v>11</v>
      </c>
      <c r="M1064" s="12">
        <v>11</v>
      </c>
      <c r="N1064" s="12">
        <v>11</v>
      </c>
      <c r="O1064" s="12">
        <v>11</v>
      </c>
    </row>
    <row r="1065" spans="1:16" x14ac:dyDescent="0.2">
      <c r="A1065" s="12" t="str">
        <f>INDEX('рабочие дни  %ФОТ'!$F$3:$F$67,MATCH('загрузка табеля'!$H1065,'рабочие дни  %ФОТ'!$H$3:$H$67,0),1)</f>
        <v>ХХХ YYY-10</v>
      </c>
      <c r="B1065" s="21">
        <f t="shared" si="48"/>
        <v>899</v>
      </c>
      <c r="C1065" s="22">
        <f t="shared" si="49"/>
        <v>3</v>
      </c>
      <c r="D1065" s="23">
        <f t="shared" si="50"/>
        <v>31</v>
      </c>
      <c r="E1065" s="21">
        <f>SUMIFS(тарифы!G:G,тарифы!B:B,J1065)</f>
        <v>29</v>
      </c>
      <c r="F1065" s="21"/>
      <c r="G1065" s="12" t="str">
        <f>IFERROR(INDEX(Таблица1[#All],MATCH('загрузка табеля'!J1065,тарифы!B:B,0),4),"")</f>
        <v>пекарь 4 разряда ((В-10)цех по выпечке хлебобулочных изделий)</v>
      </c>
      <c r="H1065" s="12" t="s">
        <v>17198</v>
      </c>
      <c r="I1065" s="12" t="s">
        <v>15893</v>
      </c>
      <c r="J1065" s="12" t="s">
        <v>866</v>
      </c>
      <c r="K1065" s="12" t="s">
        <v>867</v>
      </c>
      <c r="L1065" s="12">
        <v>10</v>
      </c>
      <c r="M1065" s="12">
        <v>10</v>
      </c>
      <c r="N1065" s="12">
        <v>11</v>
      </c>
      <c r="O1065" s="12">
        <v>0</v>
      </c>
    </row>
    <row r="1066" spans="1:16" x14ac:dyDescent="0.2">
      <c r="A1066" s="12" t="str">
        <f>INDEX('рабочие дни  %ФОТ'!$F$3:$F$67,MATCH('загрузка табеля'!$H1066,'рабочие дни  %ФОТ'!$H$3:$H$67,0),1)</f>
        <v>ХХХ YYY-10</v>
      </c>
      <c r="B1066" s="21">
        <f t="shared" si="48"/>
        <v>1496</v>
      </c>
      <c r="C1066" s="22">
        <f t="shared" si="49"/>
        <v>4</v>
      </c>
      <c r="D1066" s="23">
        <f t="shared" si="50"/>
        <v>44</v>
      </c>
      <c r="E1066" s="21">
        <f>SUMIFS(тарифы!G:G,тарифы!B:B,J1066)</f>
        <v>34</v>
      </c>
      <c r="F1066" s="21"/>
      <c r="G1066" s="12" t="str">
        <f>IFERROR(INDEX(Таблица1[#All],MATCH('загрузка табеля'!J1066,тарифы!B:B,0),4),"")</f>
        <v>пекарь 6 разряда ((В-10)цех по выпечке хлебобулочных изделий)</v>
      </c>
      <c r="H1066" s="12" t="s">
        <v>17198</v>
      </c>
      <c r="I1066" s="12" t="s">
        <v>15893</v>
      </c>
      <c r="J1066" s="12" t="s">
        <v>888</v>
      </c>
      <c r="K1066" s="12" t="s">
        <v>889</v>
      </c>
      <c r="L1066" s="12">
        <v>11</v>
      </c>
      <c r="M1066" s="12">
        <v>11</v>
      </c>
      <c r="N1066" s="12">
        <v>11</v>
      </c>
      <c r="O1066" s="12">
        <v>11</v>
      </c>
    </row>
    <row r="1067" spans="1:16" x14ac:dyDescent="0.2">
      <c r="A1067" s="12" t="str">
        <f>INDEX('рабочие дни  %ФОТ'!$F$3:$F$67,MATCH('загрузка табеля'!$H1067,'рабочие дни  %ФОТ'!$H$3:$H$67,0),1)</f>
        <v>ХХХ YYY-10</v>
      </c>
      <c r="B1067" s="21">
        <f t="shared" si="48"/>
        <v>1491.2</v>
      </c>
      <c r="C1067" s="22">
        <f t="shared" si="49"/>
        <v>4</v>
      </c>
      <c r="D1067" s="23">
        <f t="shared" si="50"/>
        <v>40</v>
      </c>
      <c r="E1067" s="21">
        <f>SUMIFS(тарифы!G:G,тарифы!B:B,J1067)</f>
        <v>37.28</v>
      </c>
      <c r="F1067" s="21"/>
      <c r="G1067" s="12" t="str">
        <f>IFERROR(INDEX(Таблица1[#All],MATCH('загрузка табеля'!J1067,тарифы!B:B,0),4),"")</f>
        <v>бригадир производственной бригады* ((В-10)цех по выпечке хлебобулочных изделий)</v>
      </c>
      <c r="H1067" s="12" t="s">
        <v>17198</v>
      </c>
      <c r="I1067" s="12" t="s">
        <v>15893</v>
      </c>
      <c r="J1067" s="12" t="s">
        <v>884</v>
      </c>
      <c r="K1067" s="12" t="s">
        <v>885</v>
      </c>
      <c r="L1067" s="12">
        <v>10</v>
      </c>
      <c r="M1067" s="12">
        <v>10</v>
      </c>
      <c r="N1067" s="12">
        <v>10</v>
      </c>
      <c r="O1067" s="12">
        <v>10</v>
      </c>
      <c r="P1067" s="12">
        <v>0</v>
      </c>
    </row>
    <row r="1068" spans="1:16" x14ac:dyDescent="0.2">
      <c r="A1068" s="12" t="str">
        <f>INDEX('рабочие дни  %ФОТ'!$F$3:$F$67,MATCH('загрузка табеля'!$H1068,'рабочие дни  %ФОТ'!$H$3:$H$67,0),1)</f>
        <v>ХХХ YYY-10</v>
      </c>
      <c r="B1068" s="21">
        <f t="shared" si="48"/>
        <v>688.16000000000008</v>
      </c>
      <c r="C1068" s="22">
        <f t="shared" si="49"/>
        <v>2</v>
      </c>
      <c r="D1068" s="23">
        <f t="shared" si="50"/>
        <v>22</v>
      </c>
      <c r="E1068" s="21">
        <f>SUMIFS(тарифы!G:G,тарифы!B:B,J1068)</f>
        <v>31.28</v>
      </c>
      <c r="F1068" s="21"/>
      <c r="G1068" s="12" t="str">
        <f>IFERROR(INDEX(Таблица1[#All],MATCH('загрузка табеля'!J1068,тарифы!B:B,0),4),"")</f>
        <v>пекарь 5 разряда ((В-10)цех по выпечке хлебобулочных изделий)</v>
      </c>
      <c r="H1068" s="12" t="s">
        <v>17198</v>
      </c>
      <c r="I1068" s="12" t="s">
        <v>15893</v>
      </c>
      <c r="J1068" s="12" t="s">
        <v>886</v>
      </c>
      <c r="K1068" s="12" t="s">
        <v>887</v>
      </c>
      <c r="L1068" s="12">
        <v>11</v>
      </c>
      <c r="M1068" s="12">
        <v>11</v>
      </c>
      <c r="N1068" s="12">
        <v>0</v>
      </c>
    </row>
    <row r="1069" spans="1:16" x14ac:dyDescent="0.2">
      <c r="A1069" s="12" t="str">
        <f>INDEX('рабочие дни  %ФОТ'!$F$3:$F$67,MATCH('загрузка табеля'!$H1069,'рабочие дни  %ФОТ'!$H$3:$H$67,0),1)</f>
        <v>ХХХ YYY-10</v>
      </c>
      <c r="B1069" s="21">
        <f t="shared" si="48"/>
        <v>1901.5238095238096</v>
      </c>
      <c r="C1069" s="22">
        <f t="shared" si="49"/>
        <v>4</v>
      </c>
      <c r="D1069" s="23">
        <f t="shared" si="50"/>
        <v>18.5</v>
      </c>
      <c r="E1069" s="21">
        <f>SUMIFS(тарифы!G:G,тарифы!B:B,J1069)</f>
        <v>9983</v>
      </c>
      <c r="F1069" s="21"/>
      <c r="G1069" s="12" t="str">
        <f>IFERROR(INDEX(Таблица1[#All],MATCH('загрузка табеля'!J1069,тарифы!B:B,0),4),"")</f>
        <v>заместитель управляющего магазином по производству 2 категории ((В-10)кулинарный цех)</v>
      </c>
      <c r="H1069" s="12" t="s">
        <v>17198</v>
      </c>
      <c r="I1069" s="12" t="s">
        <v>15893</v>
      </c>
      <c r="J1069" s="12" t="s">
        <v>556</v>
      </c>
      <c r="K1069" s="12" t="s">
        <v>557</v>
      </c>
      <c r="L1069" s="12">
        <v>4</v>
      </c>
      <c r="M1069" s="12">
        <v>5</v>
      </c>
      <c r="N1069" s="12">
        <v>4.5</v>
      </c>
      <c r="O1069" s="12">
        <v>5</v>
      </c>
    </row>
    <row r="1070" spans="1:16" x14ac:dyDescent="0.2">
      <c r="A1070" s="12" t="str">
        <f>INDEX('рабочие дни  %ФОТ'!$F$3:$F$67,MATCH('загрузка табеля'!$H1070,'рабочие дни  %ФОТ'!$H$3:$H$67,0),1)</f>
        <v>ХХХ YYY-10</v>
      </c>
      <c r="B1070" s="21">
        <f t="shared" si="48"/>
        <v>1192.96</v>
      </c>
      <c r="C1070" s="22">
        <f t="shared" si="49"/>
        <v>3</v>
      </c>
      <c r="D1070" s="23">
        <f t="shared" si="50"/>
        <v>32</v>
      </c>
      <c r="E1070" s="21">
        <f>SUMIFS(тарифы!G:G,тарифы!B:B,J1070)</f>
        <v>37.28</v>
      </c>
      <c r="F1070" s="21"/>
      <c r="G1070" s="12" t="str">
        <f>IFERROR(INDEX(Таблица1[#All],MATCH('загрузка табеля'!J1070,тарифы!B:B,0),4),"")</f>
        <v>бригадир производственной бригады* ((В-10)цех по выпечке хлебобулочных изделий)</v>
      </c>
      <c r="H1070" s="12" t="s">
        <v>17198</v>
      </c>
      <c r="I1070" s="12" t="s">
        <v>15893</v>
      </c>
      <c r="J1070" s="12" t="s">
        <v>868</v>
      </c>
      <c r="K1070" s="12" t="s">
        <v>869</v>
      </c>
      <c r="L1070" s="12">
        <v>10</v>
      </c>
      <c r="M1070" s="12">
        <v>12</v>
      </c>
      <c r="N1070" s="12">
        <v>10</v>
      </c>
    </row>
    <row r="1071" spans="1:16" x14ac:dyDescent="0.2">
      <c r="A1071" s="12" t="str">
        <f>INDEX('рабочие дни  %ФОТ'!$F$3:$F$67,MATCH('загрузка табеля'!$H1071,'рабочие дни  %ФОТ'!$H$3:$H$67,0),1)</f>
        <v>ХХХ YYY-10</v>
      </c>
      <c r="B1071" s="21">
        <f t="shared" si="48"/>
        <v>703.80000000000007</v>
      </c>
      <c r="C1071" s="22">
        <f t="shared" si="49"/>
        <v>2</v>
      </c>
      <c r="D1071" s="23">
        <f t="shared" si="50"/>
        <v>22.5</v>
      </c>
      <c r="E1071" s="21">
        <f>SUMIFS(тарифы!G:G,тарифы!B:B,J1071)</f>
        <v>31.28</v>
      </c>
      <c r="F1071" s="21"/>
      <c r="G1071" s="12" t="str">
        <f>IFERROR(INDEX(Таблица1[#All],MATCH('загрузка табеля'!J1071,тарифы!B:B,0),4),"")</f>
        <v>пекарь 5 разряда ((В-10)цех по выпечке хлебобулочных изделий)</v>
      </c>
      <c r="H1071" s="12" t="s">
        <v>17198</v>
      </c>
      <c r="I1071" s="12" t="s">
        <v>15893</v>
      </c>
      <c r="J1071" s="12" t="s">
        <v>857</v>
      </c>
      <c r="K1071" s="12" t="s">
        <v>858</v>
      </c>
      <c r="L1071" s="12">
        <v>11</v>
      </c>
      <c r="M1071" s="12">
        <v>11.5</v>
      </c>
    </row>
    <row r="1072" spans="1:16" x14ac:dyDescent="0.2">
      <c r="A1072" s="12" t="str">
        <f>INDEX('рабочие дни  %ФОТ'!$F$3:$F$67,MATCH('загрузка табеля'!$H1072,'рабочие дни  %ФОТ'!$H$3:$H$67,0),1)</f>
        <v>ХХХ YYY-10</v>
      </c>
      <c r="B1072" s="21">
        <f t="shared" si="48"/>
        <v>980.1</v>
      </c>
      <c r="C1072" s="22">
        <f t="shared" si="49"/>
        <v>4</v>
      </c>
      <c r="D1072" s="23">
        <f t="shared" si="50"/>
        <v>40.5</v>
      </c>
      <c r="E1072" s="21">
        <f>SUMIFS(тарифы!G:G,тарифы!B:B,J1072)</f>
        <v>24.2</v>
      </c>
      <c r="F1072" s="21"/>
      <c r="G1072" s="12" t="str">
        <f>IFERROR(INDEX(Таблица1[#All],MATCH('загрузка табеля'!J1072,тарифы!B:B,0),4),"")</f>
        <v>продавец продовольственных товаров 2 категории ((В-10)цех по выпечке хлебобулочных изделий)</v>
      </c>
      <c r="H1072" s="12" t="s">
        <v>17198</v>
      </c>
      <c r="I1072" s="12" t="s">
        <v>15893</v>
      </c>
      <c r="J1072" s="12" t="s">
        <v>880</v>
      </c>
      <c r="K1072" s="12" t="s">
        <v>881</v>
      </c>
      <c r="L1072" s="12">
        <v>10</v>
      </c>
      <c r="M1072" s="12">
        <v>10</v>
      </c>
      <c r="N1072" s="12">
        <v>10.5</v>
      </c>
      <c r="O1072" s="12">
        <v>10</v>
      </c>
    </row>
    <row r="1073" spans="1:16" x14ac:dyDescent="0.2">
      <c r="A1073" s="12" t="str">
        <f>INDEX('рабочие дни  %ФОТ'!$F$3:$F$67,MATCH('загрузка табеля'!$H1073,'рабочие дни  %ФОТ'!$H$3:$H$67,0),1)</f>
        <v>ХХХ YYY-10</v>
      </c>
      <c r="B1073" s="21">
        <f t="shared" si="48"/>
        <v>1276</v>
      </c>
      <c r="C1073" s="22">
        <f t="shared" si="49"/>
        <v>4</v>
      </c>
      <c r="D1073" s="23">
        <f t="shared" si="50"/>
        <v>44</v>
      </c>
      <c r="E1073" s="21">
        <f>SUMIFS(тарифы!G:G,тарифы!B:B,J1073)</f>
        <v>29</v>
      </c>
      <c r="F1073" s="21"/>
      <c r="G1073" s="12" t="str">
        <f>IFERROR(INDEX(Таблица1[#All],MATCH('загрузка табеля'!J1073,тарифы!B:B,0),4),"")</f>
        <v>пекарь 4 разряда ((В-10)цех по выпечке хлебобулочных изделий)</v>
      </c>
      <c r="H1073" s="12" t="s">
        <v>17198</v>
      </c>
      <c r="I1073" s="12" t="s">
        <v>15893</v>
      </c>
      <c r="J1073" s="12" t="s">
        <v>13661</v>
      </c>
      <c r="K1073" s="12" t="s">
        <v>13660</v>
      </c>
      <c r="L1073" s="12">
        <v>11</v>
      </c>
      <c r="M1073" s="12">
        <v>11</v>
      </c>
      <c r="N1073" s="12">
        <v>11</v>
      </c>
      <c r="O1073" s="12">
        <v>11</v>
      </c>
    </row>
    <row r="1074" spans="1:16" x14ac:dyDescent="0.2">
      <c r="A1074" s="12" t="str">
        <f>INDEX('рабочие дни  %ФОТ'!$F$3:$F$67,MATCH('загрузка табеля'!$H1074,'рабочие дни  %ФОТ'!$H$3:$H$67,0),1)</f>
        <v>ХХХ YYY-10</v>
      </c>
      <c r="B1074" s="21">
        <f t="shared" si="48"/>
        <v>526.5</v>
      </c>
      <c r="C1074" s="22">
        <f t="shared" si="49"/>
        <v>2</v>
      </c>
      <c r="D1074" s="23">
        <f t="shared" si="50"/>
        <v>19.5</v>
      </c>
      <c r="E1074" s="21">
        <f>SUMIFS(тарифы!G:G,тарифы!B:B,J1074)</f>
        <v>27</v>
      </c>
      <c r="F1074" s="21"/>
      <c r="G1074" s="12" t="str">
        <f>IFERROR(INDEX(Таблица1[#All],MATCH('загрузка табеля'!J1074,тарифы!B:B,0),4),"")</f>
        <v>повар 4 разряда ((В-10)цех по переработке мяса)</v>
      </c>
      <c r="H1074" s="12" t="s">
        <v>17198</v>
      </c>
      <c r="I1074" s="12" t="s">
        <v>15894</v>
      </c>
      <c r="J1074" s="12" t="s">
        <v>900</v>
      </c>
      <c r="K1074" s="12" t="s">
        <v>901</v>
      </c>
      <c r="L1074" s="12">
        <v>9</v>
      </c>
      <c r="M1074" s="12">
        <v>10.5</v>
      </c>
      <c r="N1074" s="12">
        <v>0</v>
      </c>
    </row>
    <row r="1075" spans="1:16" x14ac:dyDescent="0.2">
      <c r="A1075" s="12" t="str">
        <f>INDEX('рабочие дни  %ФОТ'!$F$3:$F$67,MATCH('загрузка табеля'!$H1075,'рабочие дни  %ФОТ'!$H$3:$H$67,0),1)</f>
        <v>ХХХ YYY-10</v>
      </c>
      <c r="B1075" s="21">
        <f t="shared" si="48"/>
        <v>1066.5</v>
      </c>
      <c r="C1075" s="22">
        <f t="shared" si="49"/>
        <v>4</v>
      </c>
      <c r="D1075" s="23">
        <f t="shared" si="50"/>
        <v>39.5</v>
      </c>
      <c r="E1075" s="21">
        <f>SUMIFS(тарифы!G:G,тарифы!B:B,J1075)</f>
        <v>27</v>
      </c>
      <c r="F1075" s="21"/>
      <c r="G1075" s="12" t="str">
        <f>IFERROR(INDEX(Таблица1[#All],MATCH('загрузка табеля'!J1075,тарифы!B:B,0),4),"")</f>
        <v>продавец продовольственных товаров 1 категории ((В-10)цех по переработке мяса)</v>
      </c>
      <c r="H1075" s="12" t="s">
        <v>17198</v>
      </c>
      <c r="I1075" s="12" t="s">
        <v>15894</v>
      </c>
      <c r="J1075" s="12" t="s">
        <v>897</v>
      </c>
      <c r="K1075" s="12" t="s">
        <v>898</v>
      </c>
      <c r="L1075" s="12">
        <v>9.5</v>
      </c>
      <c r="M1075" s="12">
        <v>11</v>
      </c>
      <c r="N1075" s="12">
        <v>11</v>
      </c>
      <c r="O1075" s="12">
        <v>8</v>
      </c>
      <c r="P1075" s="12">
        <v>0</v>
      </c>
    </row>
    <row r="1076" spans="1:16" x14ac:dyDescent="0.2">
      <c r="A1076" s="12" t="str">
        <f>INDEX('рабочие дни  %ФОТ'!$F$3:$F$67,MATCH('загрузка табеля'!$H1076,'рабочие дни  %ФОТ'!$H$3:$H$67,0),1)</f>
        <v>ХХХ YYY-10</v>
      </c>
      <c r="B1076" s="21">
        <f t="shared" si="48"/>
        <v>1428</v>
      </c>
      <c r="C1076" s="22">
        <f t="shared" si="49"/>
        <v>3</v>
      </c>
      <c r="D1076" s="23">
        <f t="shared" si="50"/>
        <v>34</v>
      </c>
      <c r="E1076" s="21">
        <f>SUMIFS(тарифы!G:G,тарифы!B:B,J1076)</f>
        <v>42</v>
      </c>
      <c r="F1076" s="21"/>
      <c r="G1076" s="12" t="str">
        <f>IFERROR(INDEX(Таблица1[#All],MATCH('загрузка табеля'!J1076,тарифы!B:B,0),4),"")</f>
        <v>обвальщик мяса мастер-класс 1 категории ((В-10)цех по переработке мяса)</v>
      </c>
      <c r="H1076" s="12" t="s">
        <v>17198</v>
      </c>
      <c r="I1076" s="12" t="s">
        <v>15894</v>
      </c>
      <c r="J1076" s="12" t="s">
        <v>906</v>
      </c>
      <c r="K1076" s="12" t="s">
        <v>907</v>
      </c>
      <c r="L1076" s="12">
        <v>11</v>
      </c>
      <c r="M1076" s="12">
        <v>11</v>
      </c>
      <c r="N1076" s="12">
        <v>12</v>
      </c>
    </row>
    <row r="1077" spans="1:16" x14ac:dyDescent="0.2">
      <c r="A1077" s="12" t="str">
        <f>INDEX('рабочие дни  %ФОТ'!$F$3:$F$67,MATCH('загрузка табеля'!$H1077,'рабочие дни  %ФОТ'!$H$3:$H$67,0),1)</f>
        <v>ХХХ YYY-10</v>
      </c>
      <c r="B1077" s="21">
        <f t="shared" si="48"/>
        <v>1428</v>
      </c>
      <c r="C1077" s="22">
        <f t="shared" si="49"/>
        <v>3</v>
      </c>
      <c r="D1077" s="23">
        <f t="shared" si="50"/>
        <v>34</v>
      </c>
      <c r="E1077" s="21">
        <f>SUMIFS(тарифы!G:G,тарифы!B:B,J1077)</f>
        <v>42</v>
      </c>
      <c r="F1077" s="21"/>
      <c r="G1077" s="12" t="str">
        <f>IFERROR(INDEX(Таблица1[#All],MATCH('загрузка табеля'!J1077,тарифы!B:B,0),4),"")</f>
        <v>обвальщик мяса мастер-класс 1 категории ((В-10)цех по переработке мяса)</v>
      </c>
      <c r="H1077" s="12" t="s">
        <v>17198</v>
      </c>
      <c r="I1077" s="12" t="s">
        <v>15894</v>
      </c>
      <c r="J1077" s="12" t="s">
        <v>915</v>
      </c>
      <c r="K1077" s="12" t="s">
        <v>916</v>
      </c>
      <c r="L1077" s="12">
        <v>12</v>
      </c>
      <c r="M1077" s="12">
        <v>11</v>
      </c>
      <c r="N1077" s="12">
        <v>11</v>
      </c>
      <c r="O1077" s="12">
        <v>0</v>
      </c>
    </row>
    <row r="1078" spans="1:16" x14ac:dyDescent="0.2">
      <c r="A1078" s="12" t="str">
        <f>INDEX('рабочие дни  %ФОТ'!$F$3:$F$67,MATCH('загрузка табеля'!$H1078,'рабочие дни  %ФОТ'!$H$3:$H$67,0),1)</f>
        <v>ХХХ YYY-10</v>
      </c>
      <c r="B1078" s="21">
        <f t="shared" si="48"/>
        <v>1134</v>
      </c>
      <c r="C1078" s="22">
        <f t="shared" si="49"/>
        <v>4</v>
      </c>
      <c r="D1078" s="23">
        <f t="shared" si="50"/>
        <v>42</v>
      </c>
      <c r="E1078" s="21">
        <f>SUMIFS(тарифы!G:G,тарифы!B:B,J1078)</f>
        <v>27</v>
      </c>
      <c r="F1078" s="21"/>
      <c r="G1078" s="12" t="str">
        <f>IFERROR(INDEX(Таблица1[#All],MATCH('загрузка табеля'!J1078,тарифы!B:B,0),4),"")</f>
        <v>повар 4 разряда ((В-10)цех по переработке мяса)</v>
      </c>
      <c r="H1078" s="12" t="s">
        <v>17198</v>
      </c>
      <c r="I1078" s="12" t="s">
        <v>15894</v>
      </c>
      <c r="J1078" s="12" t="s">
        <v>893</v>
      </c>
      <c r="K1078" s="12" t="s">
        <v>894</v>
      </c>
      <c r="L1078" s="12">
        <v>11</v>
      </c>
      <c r="M1078" s="12">
        <v>11</v>
      </c>
      <c r="N1078" s="12">
        <v>10</v>
      </c>
      <c r="O1078" s="12">
        <v>10</v>
      </c>
    </row>
    <row r="1079" spans="1:16" x14ac:dyDescent="0.2">
      <c r="A1079" s="12" t="str">
        <f>INDEX('рабочие дни  %ФОТ'!$F$3:$F$67,MATCH('загрузка табеля'!$H1079,'рабочие дни  %ФОТ'!$H$3:$H$67,0),1)</f>
        <v>ХХХ YYY-10</v>
      </c>
      <c r="B1079" s="21">
        <f t="shared" si="48"/>
        <v>779.625</v>
      </c>
      <c r="C1079" s="22">
        <f t="shared" si="49"/>
        <v>3</v>
      </c>
      <c r="D1079" s="23">
        <f t="shared" si="50"/>
        <v>31.5</v>
      </c>
      <c r="E1079" s="21">
        <f>SUMIFS(тарифы!G:G,тарифы!B:B,J1079)</f>
        <v>24.75</v>
      </c>
      <c r="F1079" s="21"/>
      <c r="G1079" s="12" t="str">
        <f>IFERROR(INDEX(Таблица1[#All],MATCH('загрузка табеля'!J1079,тарифы!B:B,0),4),"")</f>
        <v>продавец продовольственных товаров 2 категории ((В-10)цех по переработке мяса)</v>
      </c>
      <c r="H1079" s="12" t="s">
        <v>17198</v>
      </c>
      <c r="I1079" s="12" t="s">
        <v>15894</v>
      </c>
      <c r="J1079" s="12" t="s">
        <v>909</v>
      </c>
      <c r="K1079" s="12" t="s">
        <v>910</v>
      </c>
      <c r="L1079" s="12">
        <v>11</v>
      </c>
      <c r="M1079" s="12">
        <v>10</v>
      </c>
      <c r="N1079" s="12">
        <v>10.5</v>
      </c>
      <c r="O1079" s="12">
        <v>0</v>
      </c>
    </row>
    <row r="1080" spans="1:16" x14ac:dyDescent="0.2">
      <c r="A1080" s="12" t="str">
        <f>INDEX('рабочие дни  %ФОТ'!$F$3:$F$67,MATCH('загрузка табеля'!$H1080,'рабочие дни  %ФОТ'!$H$3:$H$67,0),1)</f>
        <v>ХХХ YYY-10</v>
      </c>
      <c r="B1080" s="21">
        <f t="shared" si="48"/>
        <v>915.75</v>
      </c>
      <c r="C1080" s="22">
        <f t="shared" si="49"/>
        <v>4</v>
      </c>
      <c r="D1080" s="23">
        <f t="shared" si="50"/>
        <v>37</v>
      </c>
      <c r="E1080" s="21">
        <f>SUMIFS(тарифы!G:G,тарифы!B:B,J1080)</f>
        <v>24.75</v>
      </c>
      <c r="F1080" s="21"/>
      <c r="G1080" s="12" t="str">
        <f>IFERROR(INDEX(Таблица1[#All],MATCH('загрузка табеля'!J1080,тарифы!B:B,0),4),"")</f>
        <v>продавец продовольственных товаров 2 категории ((В-10)цех по переработке мяса)</v>
      </c>
      <c r="H1080" s="12" t="s">
        <v>17198</v>
      </c>
      <c r="I1080" s="12" t="s">
        <v>15894</v>
      </c>
      <c r="J1080" s="12" t="s">
        <v>912</v>
      </c>
      <c r="K1080" s="12" t="s">
        <v>13644</v>
      </c>
      <c r="L1080" s="12">
        <v>11</v>
      </c>
      <c r="M1080" s="12">
        <v>10</v>
      </c>
      <c r="N1080" s="12">
        <v>8</v>
      </c>
      <c r="O1080" s="12">
        <v>8</v>
      </c>
    </row>
    <row r="1081" spans="1:16" x14ac:dyDescent="0.2">
      <c r="A1081" s="12" t="str">
        <f>INDEX('рабочие дни  %ФОТ'!$F$3:$F$67,MATCH('загрузка табеля'!$H1081,'рабочие дни  %ФОТ'!$H$3:$H$67,0),1)</f>
        <v>ХХХ YYY-10</v>
      </c>
      <c r="B1081" s="21">
        <f t="shared" si="48"/>
        <v>1428.5714285714287</v>
      </c>
      <c r="C1081" s="22">
        <f t="shared" si="49"/>
        <v>4</v>
      </c>
      <c r="D1081" s="23">
        <f t="shared" si="50"/>
        <v>18.5</v>
      </c>
      <c r="E1081" s="21">
        <f>SUMIFS(тарифы!G:G,тарифы!B:B,J1081)</f>
        <v>7500</v>
      </c>
      <c r="F1081" s="21"/>
      <c r="G1081" s="12" t="str">
        <f>IFERROR(INDEX(Таблица1[#All],MATCH('загрузка табеля'!J1081,тарифы!B:B,0),4),"")</f>
        <v>заместитель управляющего магазином по производству 5 категории ((В-10)цех по переработке мяса)</v>
      </c>
      <c r="H1081" s="12" t="s">
        <v>17198</v>
      </c>
      <c r="I1081" s="12" t="s">
        <v>15894</v>
      </c>
      <c r="J1081" s="12" t="s">
        <v>797</v>
      </c>
      <c r="K1081" s="12" t="s">
        <v>798</v>
      </c>
      <c r="L1081" s="12">
        <v>4.5</v>
      </c>
      <c r="M1081" s="12">
        <v>5</v>
      </c>
      <c r="N1081" s="12">
        <v>4.5</v>
      </c>
      <c r="O1081" s="12">
        <v>4.5</v>
      </c>
    </row>
    <row r="1082" spans="1:16" x14ac:dyDescent="0.2">
      <c r="A1082" s="12" t="str">
        <f>INDEX('рабочие дни  %ФОТ'!$F$3:$F$67,MATCH('загрузка табеля'!$H1082,'рабочие дни  %ФОТ'!$H$3:$H$67,0),1)</f>
        <v>ХХХ YYY-10</v>
      </c>
      <c r="B1082" s="21">
        <f t="shared" si="48"/>
        <v>765</v>
      </c>
      <c r="C1082" s="22">
        <f t="shared" si="49"/>
        <v>4</v>
      </c>
      <c r="D1082" s="23">
        <f t="shared" si="50"/>
        <v>34</v>
      </c>
      <c r="E1082" s="21">
        <f>SUMIFS(тарифы!G:G,тарифы!B:B,J1082)</f>
        <v>22.5</v>
      </c>
      <c r="F1082" s="21"/>
      <c r="G1082" s="12" t="str">
        <f>IFERROR(INDEX(Таблица1[#All],MATCH('загрузка табеля'!J1082,тарифы!B:B,0),4),"")</f>
        <v>продавец продовольственных товаров 3 категории ((В-10)цех по переработке мяса)</v>
      </c>
      <c r="H1082" s="12" t="s">
        <v>17198</v>
      </c>
      <c r="I1082" s="12" t="s">
        <v>15894</v>
      </c>
      <c r="J1082" s="12" t="s">
        <v>13643</v>
      </c>
      <c r="K1082" s="12" t="s">
        <v>13642</v>
      </c>
      <c r="L1082" s="12">
        <v>8</v>
      </c>
      <c r="M1082" s="12">
        <v>9</v>
      </c>
      <c r="N1082" s="12">
        <v>8.5</v>
      </c>
      <c r="O1082" s="12">
        <v>8.5</v>
      </c>
    </row>
    <row r="1083" spans="1:16" x14ac:dyDescent="0.2">
      <c r="A1083" s="12" t="str">
        <f>INDEX('рабочие дни  %ФОТ'!$F$3:$F$67,MATCH('загрузка табеля'!$H1083,'рабочие дни  %ФОТ'!$H$3:$H$67,0),1)</f>
        <v>ХХХ YYY-10</v>
      </c>
      <c r="B1083" s="21">
        <f t="shared" si="48"/>
        <v>900</v>
      </c>
      <c r="C1083" s="22">
        <f t="shared" si="49"/>
        <v>4</v>
      </c>
      <c r="D1083" s="23">
        <f t="shared" si="50"/>
        <v>40</v>
      </c>
      <c r="E1083" s="21">
        <f>SUMIFS(тарифы!G:G,тарифы!B:B,J1083)</f>
        <v>22.5</v>
      </c>
      <c r="F1083" s="21"/>
      <c r="G1083" s="12" t="str">
        <f>IFERROR(INDEX(Таблица1[#All],MATCH('загрузка табеля'!J1083,тарифы!B:B,0),4),"")</f>
        <v>продавец продовольственных товаров 3 категории ((В-10)цех по переработке мяса)</v>
      </c>
      <c r="H1083" s="12" t="s">
        <v>17198</v>
      </c>
      <c r="I1083" s="12" t="s">
        <v>15894</v>
      </c>
      <c r="J1083" s="12" t="s">
        <v>13639</v>
      </c>
      <c r="K1083" s="12" t="s">
        <v>13638</v>
      </c>
      <c r="L1083" s="12">
        <v>10</v>
      </c>
      <c r="M1083" s="12">
        <v>10</v>
      </c>
      <c r="N1083" s="12">
        <v>10</v>
      </c>
      <c r="O1083" s="12">
        <v>10</v>
      </c>
    </row>
    <row r="1084" spans="1:16" x14ac:dyDescent="0.2">
      <c r="A1084" s="12" t="str">
        <f>INDEX('рабочие дни  %ФОТ'!$F$3:$F$67,MATCH('загрузка табеля'!$H1084,'рабочие дни  %ФОТ'!$H$3:$H$67,0),1)</f>
        <v>ХХХ YYY-10</v>
      </c>
      <c r="B1084" s="21">
        <f t="shared" si="48"/>
        <v>247.5</v>
      </c>
      <c r="C1084" s="22">
        <f t="shared" si="49"/>
        <v>1</v>
      </c>
      <c r="D1084" s="23">
        <f t="shared" si="50"/>
        <v>10</v>
      </c>
      <c r="E1084" s="21">
        <f>SUMIFS(тарифы!G:G,тарифы!B:B,J1084)</f>
        <v>24.75</v>
      </c>
      <c r="F1084" s="21"/>
      <c r="G1084" s="12" t="str">
        <f>IFERROR(INDEX(Таблица1[#All],MATCH('загрузка табеля'!J1084,тарифы!B:B,0),4),"")</f>
        <v>продавец продовольственных товаров 2 категории ((В-47)торговый зал)</v>
      </c>
      <c r="H1084" s="12" t="s">
        <v>17198</v>
      </c>
      <c r="I1084" s="12" t="s">
        <v>15895</v>
      </c>
      <c r="J1084" s="12" t="s">
        <v>640</v>
      </c>
      <c r="K1084" s="12" t="s">
        <v>641</v>
      </c>
      <c r="L1084" s="12">
        <v>10</v>
      </c>
      <c r="M1084" s="12">
        <v>0</v>
      </c>
    </row>
    <row r="1085" spans="1:16" x14ac:dyDescent="0.2">
      <c r="A1085" s="12" t="str">
        <f>INDEX('рабочие дни  %ФОТ'!$F$3:$F$67,MATCH('загрузка табеля'!$H1085,'рабочие дни  %ФОТ'!$H$3:$H$67,0),1)</f>
        <v>ХХХ YYY-11</v>
      </c>
      <c r="B1085" s="21">
        <f t="shared" si="48"/>
        <v>1561.9047619047619</v>
      </c>
      <c r="C1085" s="22">
        <f t="shared" si="49"/>
        <v>4</v>
      </c>
      <c r="D1085" s="23">
        <f t="shared" si="50"/>
        <v>40.5</v>
      </c>
      <c r="E1085" s="21">
        <f>SUMIFS(тарифы!G:G,тарифы!B:B,J1085)</f>
        <v>8200</v>
      </c>
      <c r="F1085" s="21"/>
      <c r="G1085" s="12" t="str">
        <f>IFERROR(INDEX(Таблица1[#All],MATCH('загрузка табеля'!J1085,тарифы!B:B,0),4),"")</f>
        <v>начальник отдела безопасности ((В-11)отдел безопасности)</v>
      </c>
      <c r="H1085" s="12" t="s">
        <v>17199</v>
      </c>
      <c r="I1085" s="12" t="s">
        <v>15896</v>
      </c>
      <c r="J1085" s="12" t="s">
        <v>981</v>
      </c>
      <c r="K1085" s="12" t="s">
        <v>982</v>
      </c>
      <c r="L1085" s="12">
        <v>9.5</v>
      </c>
      <c r="M1085" s="12">
        <v>9.5</v>
      </c>
      <c r="N1085" s="12">
        <v>10.5</v>
      </c>
      <c r="O1085" s="12">
        <v>11</v>
      </c>
    </row>
    <row r="1086" spans="1:16" x14ac:dyDescent="0.2">
      <c r="A1086" s="12" t="str">
        <f>INDEX('рабочие дни  %ФОТ'!$F$3:$F$67,MATCH('загрузка табеля'!$H1086,'рабочие дни  %ФОТ'!$H$3:$H$67,0),1)</f>
        <v>ХХХ YYY-11</v>
      </c>
      <c r="B1086" s="21">
        <f t="shared" si="48"/>
        <v>1262.25</v>
      </c>
      <c r="C1086" s="22">
        <f t="shared" si="49"/>
        <v>4</v>
      </c>
      <c r="D1086" s="23">
        <f t="shared" si="50"/>
        <v>55</v>
      </c>
      <c r="E1086" s="21">
        <f>SUMIFS(тарифы!G:G,тарифы!B:B,J1086)</f>
        <v>22.95</v>
      </c>
      <c r="F1086" s="21"/>
      <c r="G1086" s="12" t="str">
        <f>IFERROR(INDEX(Таблица1[#All],MATCH('загрузка табеля'!J1086,тарифы!B:B,0),4),"")</f>
        <v>младший инспектор ((В-11)отдел безопасности)</v>
      </c>
      <c r="H1086" s="12" t="s">
        <v>17199</v>
      </c>
      <c r="I1086" s="12" t="s">
        <v>15896</v>
      </c>
      <c r="J1086" s="12" t="s">
        <v>1005</v>
      </c>
      <c r="K1086" s="12" t="s">
        <v>1006</v>
      </c>
      <c r="L1086" s="12">
        <v>22</v>
      </c>
      <c r="M1086" s="12">
        <v>11</v>
      </c>
      <c r="N1086" s="12">
        <v>11</v>
      </c>
      <c r="O1086" s="12">
        <v>11</v>
      </c>
    </row>
    <row r="1087" spans="1:16" x14ac:dyDescent="0.2">
      <c r="A1087" s="12" t="str">
        <f>INDEX('рабочие дни  %ФОТ'!$F$3:$F$67,MATCH('загрузка табеля'!$H1087,'рабочие дни  %ФОТ'!$H$3:$H$67,0),1)</f>
        <v>ХХХ YYY-11</v>
      </c>
      <c r="B1087" s="21">
        <f t="shared" si="48"/>
        <v>1119.8</v>
      </c>
      <c r="C1087" s="22">
        <f t="shared" si="49"/>
        <v>4</v>
      </c>
      <c r="D1087" s="23">
        <f t="shared" si="50"/>
        <v>44</v>
      </c>
      <c r="E1087" s="21">
        <f>SUMIFS(тарифы!G:G,тарифы!B:B,J1087)</f>
        <v>25.45</v>
      </c>
      <c r="F1087" s="21"/>
      <c r="G1087" s="12" t="str">
        <f>IFERROR(INDEX(Таблица1[#All],MATCH('загрузка табеля'!J1087,тарифы!B:B,0),4),"")</f>
        <v>инспектор ((В-11)отдел безопасности)</v>
      </c>
      <c r="H1087" s="12" t="s">
        <v>17199</v>
      </c>
      <c r="I1087" s="12" t="s">
        <v>15896</v>
      </c>
      <c r="J1087" s="12" t="s">
        <v>1007</v>
      </c>
      <c r="K1087" s="12" t="s">
        <v>1008</v>
      </c>
      <c r="L1087" s="12">
        <v>11</v>
      </c>
      <c r="M1087" s="12">
        <v>11</v>
      </c>
      <c r="N1087" s="12">
        <v>11</v>
      </c>
      <c r="O1087" s="12">
        <v>11</v>
      </c>
      <c r="P1087" s="12">
        <v>0</v>
      </c>
    </row>
    <row r="1088" spans="1:16" x14ac:dyDescent="0.2">
      <c r="A1088" s="12" t="str">
        <f>INDEX('рабочие дни  %ФОТ'!$F$3:$F$67,MATCH('загрузка табеля'!$H1088,'рабочие дни  %ФОТ'!$H$3:$H$67,0),1)</f>
        <v>ХХХ YYY-11</v>
      </c>
      <c r="B1088" s="21">
        <f t="shared" si="48"/>
        <v>1227.825</v>
      </c>
      <c r="C1088" s="22">
        <f t="shared" si="49"/>
        <v>5</v>
      </c>
      <c r="D1088" s="23">
        <f t="shared" si="50"/>
        <v>53.5</v>
      </c>
      <c r="E1088" s="21">
        <f>SUMIFS(тарифы!G:G,тарифы!B:B,J1088)</f>
        <v>22.95</v>
      </c>
      <c r="F1088" s="21"/>
      <c r="G1088" s="12" t="str">
        <f>IFERROR(INDEX(Таблица1[#All],MATCH('загрузка табеля'!J1088,тарифы!B:B,0),4),"")</f>
        <v>младший инспектор ((В-11)отдел безопасности)</v>
      </c>
      <c r="H1088" s="12" t="s">
        <v>17199</v>
      </c>
      <c r="I1088" s="12" t="s">
        <v>15896</v>
      </c>
      <c r="J1088" s="12" t="s">
        <v>993</v>
      </c>
      <c r="K1088" s="12" t="s">
        <v>994</v>
      </c>
      <c r="L1088" s="12">
        <v>10.5</v>
      </c>
      <c r="M1088" s="12">
        <v>11</v>
      </c>
      <c r="N1088" s="12">
        <v>11</v>
      </c>
      <c r="O1088" s="12">
        <v>10.5</v>
      </c>
      <c r="P1088" s="12">
        <v>10.5</v>
      </c>
    </row>
    <row r="1089" spans="1:16" x14ac:dyDescent="0.2">
      <c r="A1089" s="12" t="str">
        <f>INDEX('рабочие дни  %ФОТ'!$F$3:$F$67,MATCH('загрузка табеля'!$H1089,'рабочие дни  %ФОТ'!$H$3:$H$67,0),1)</f>
        <v>ХХХ YYY-11</v>
      </c>
      <c r="B1089" s="21">
        <f t="shared" si="48"/>
        <v>1132.5249999999999</v>
      </c>
      <c r="C1089" s="22">
        <f t="shared" si="49"/>
        <v>4</v>
      </c>
      <c r="D1089" s="23">
        <f t="shared" si="50"/>
        <v>44.5</v>
      </c>
      <c r="E1089" s="21">
        <f>SUMIFS(тарифы!G:G,тарифы!B:B,J1089)</f>
        <v>25.45</v>
      </c>
      <c r="F1089" s="21"/>
      <c r="G1089" s="12" t="str">
        <f>IFERROR(INDEX(Таблица1[#All],MATCH('загрузка табеля'!J1089,тарифы!B:B,0),4),"")</f>
        <v>инспектор ((В-11)отдел безопасности)</v>
      </c>
      <c r="H1089" s="12" t="s">
        <v>17199</v>
      </c>
      <c r="I1089" s="12" t="s">
        <v>15896</v>
      </c>
      <c r="J1089" s="12" t="s">
        <v>990</v>
      </c>
      <c r="K1089" s="12" t="s">
        <v>991</v>
      </c>
      <c r="L1089" s="12">
        <v>11</v>
      </c>
      <c r="M1089" s="12">
        <v>11</v>
      </c>
      <c r="N1089" s="12">
        <v>11</v>
      </c>
      <c r="O1089" s="12">
        <v>11.5</v>
      </c>
    </row>
    <row r="1090" spans="1:16" x14ac:dyDescent="0.2">
      <c r="A1090" s="12" t="str">
        <f>INDEX('рабочие дни  %ФОТ'!$F$3:$F$67,MATCH('загрузка табеля'!$H1090,'рабочие дни  %ФОТ'!$H$3:$H$67,0),1)</f>
        <v>ХХХ YYY-11</v>
      </c>
      <c r="B1090" s="21">
        <f t="shared" si="48"/>
        <v>768.82499999999993</v>
      </c>
      <c r="C1090" s="22">
        <f t="shared" si="49"/>
        <v>3</v>
      </c>
      <c r="D1090" s="23">
        <f t="shared" si="50"/>
        <v>33.5</v>
      </c>
      <c r="E1090" s="21">
        <f>SUMIFS(тарифы!G:G,тарифы!B:B,J1090)</f>
        <v>22.95</v>
      </c>
      <c r="F1090" s="21"/>
      <c r="G1090" s="12" t="str">
        <f>IFERROR(INDEX(Таблица1[#All],MATCH('загрузка табеля'!J1090,тарифы!B:B,0),4),"")</f>
        <v>младший инспектор ((В-11)отдел безопасности)</v>
      </c>
      <c r="H1090" s="12" t="s">
        <v>17199</v>
      </c>
      <c r="I1090" s="12" t="s">
        <v>15896</v>
      </c>
      <c r="J1090" s="12" t="s">
        <v>1009</v>
      </c>
      <c r="K1090" s="12" t="s">
        <v>1010</v>
      </c>
      <c r="L1090" s="12">
        <v>11</v>
      </c>
      <c r="M1090" s="12">
        <v>11</v>
      </c>
      <c r="N1090" s="12">
        <v>11.5</v>
      </c>
      <c r="O1090" s="12">
        <v>0</v>
      </c>
    </row>
    <row r="1091" spans="1:16" x14ac:dyDescent="0.2">
      <c r="A1091" s="12" t="str">
        <f>INDEX('рабочие дни  %ФОТ'!$F$3:$F$67,MATCH('загрузка табеля'!$H1091,'рабочие дни  %ФОТ'!$H$3:$H$67,0),1)</f>
        <v>ХХХ YYY-11</v>
      </c>
      <c r="B1091" s="21">
        <f t="shared" si="48"/>
        <v>734.4</v>
      </c>
      <c r="C1091" s="22">
        <f t="shared" si="49"/>
        <v>3</v>
      </c>
      <c r="D1091" s="23">
        <f t="shared" si="50"/>
        <v>32</v>
      </c>
      <c r="E1091" s="21">
        <f>SUMIFS(тарифы!G:G,тарифы!B:B,J1091)</f>
        <v>22.95</v>
      </c>
      <c r="F1091" s="21"/>
      <c r="G1091" s="12" t="str">
        <f>IFERROR(INDEX(Таблица1[#All],MATCH('загрузка табеля'!J1091,тарифы!B:B,0),4),"")</f>
        <v>младший инспектор ((В-11)отдел безопасности)</v>
      </c>
      <c r="H1091" s="12" t="s">
        <v>17199</v>
      </c>
      <c r="I1091" s="12" t="s">
        <v>15896</v>
      </c>
      <c r="J1091" s="12" t="s">
        <v>1002</v>
      </c>
      <c r="K1091" s="12" t="s">
        <v>1003</v>
      </c>
      <c r="L1091" s="12">
        <v>10.5</v>
      </c>
      <c r="M1091" s="12">
        <v>10.5</v>
      </c>
      <c r="N1091" s="12">
        <v>11</v>
      </c>
      <c r="O1091" s="12">
        <v>0</v>
      </c>
    </row>
    <row r="1092" spans="1:16" x14ac:dyDescent="0.2">
      <c r="A1092" s="12" t="str">
        <f>INDEX('рабочие дни  %ФОТ'!$F$3:$F$67,MATCH('загрузка табеля'!$H1092,'рабочие дни  %ФОТ'!$H$3:$H$67,0),1)</f>
        <v>ХХХ YYY-11</v>
      </c>
      <c r="B1092" s="21">
        <f t="shared" si="48"/>
        <v>1107.075</v>
      </c>
      <c r="C1092" s="22">
        <f t="shared" si="49"/>
        <v>4</v>
      </c>
      <c r="D1092" s="23">
        <f t="shared" si="50"/>
        <v>43.5</v>
      </c>
      <c r="E1092" s="21">
        <f>SUMIFS(тарифы!G:G,тарифы!B:B,J1092)</f>
        <v>25.45</v>
      </c>
      <c r="F1092" s="21"/>
      <c r="G1092" s="12" t="str">
        <f>IFERROR(INDEX(Таблица1[#All],MATCH('загрузка табеля'!J1092,тарифы!B:B,0),4),"")</f>
        <v>инспектор ((В-11)отдел безопасности)</v>
      </c>
      <c r="H1092" s="12" t="s">
        <v>17199</v>
      </c>
      <c r="I1092" s="12" t="s">
        <v>15896</v>
      </c>
      <c r="J1092" s="12" t="s">
        <v>984</v>
      </c>
      <c r="K1092" s="12" t="s">
        <v>985</v>
      </c>
      <c r="L1092" s="12">
        <v>11</v>
      </c>
      <c r="M1092" s="12">
        <v>11</v>
      </c>
      <c r="N1092" s="12">
        <v>10.5</v>
      </c>
      <c r="O1092" s="12">
        <v>11</v>
      </c>
    </row>
    <row r="1093" spans="1:16" x14ac:dyDescent="0.2">
      <c r="A1093" s="12" t="str">
        <f>INDEX('рабочие дни  %ФОТ'!$F$3:$F$67,MATCH('загрузка табеля'!$H1093,'рабочие дни  %ФОТ'!$H$3:$H$67,0),1)</f>
        <v>ХХХ YYY-11</v>
      </c>
      <c r="B1093" s="21">
        <f t="shared" si="48"/>
        <v>680.02</v>
      </c>
      <c r="C1093" s="22">
        <f t="shared" si="49"/>
        <v>2</v>
      </c>
      <c r="D1093" s="23">
        <f t="shared" si="50"/>
        <v>22</v>
      </c>
      <c r="E1093" s="21">
        <f>SUMIFS(тарифы!G:G,тарифы!B:B,J1093)</f>
        <v>30.91</v>
      </c>
      <c r="F1093" s="21"/>
      <c r="G1093" s="12" t="str">
        <f>IFERROR(INDEX(Таблица1[#All],MATCH('загрузка табеля'!J1093,тарифы!B:B,0),4),"")</f>
        <v>заместитель начальника отдела ((В-11)отдел безопасности)</v>
      </c>
      <c r="H1093" s="12" t="s">
        <v>17199</v>
      </c>
      <c r="I1093" s="12" t="s">
        <v>15896</v>
      </c>
      <c r="J1093" s="12" t="s">
        <v>987</v>
      </c>
      <c r="K1093" s="12" t="s">
        <v>988</v>
      </c>
      <c r="L1093" s="12">
        <v>11</v>
      </c>
      <c r="M1093" s="12">
        <v>11</v>
      </c>
    </row>
    <row r="1094" spans="1:16" x14ac:dyDescent="0.2">
      <c r="A1094" s="12" t="str">
        <f>INDEX('рабочие дни  %ФОТ'!$F$3:$F$67,MATCH('загрузка табеля'!$H1094,'рабочие дни  %ФОТ'!$H$3:$H$67,0),1)</f>
        <v>ХХХ YYY-11</v>
      </c>
      <c r="B1094" s="21">
        <f t="shared" ref="B1094:B1157" si="51">IF(AND(F1094&lt;50,F1094&gt;0),F1094*D1094,IF(F1094&gt;50,F1094/$C$1*C1094,IF(AND(E1094&lt;50,E1094&gt;0),E1094*D1094,E1094/$C$1*C1094)))</f>
        <v>1004.575</v>
      </c>
      <c r="C1094" s="22">
        <f t="shared" si="49"/>
        <v>2</v>
      </c>
      <c r="D1094" s="23">
        <f t="shared" si="50"/>
        <v>32.5</v>
      </c>
      <c r="E1094" s="21">
        <f>SUMIFS(тарифы!G:G,тарифы!B:B,J1094)</f>
        <v>30.91</v>
      </c>
      <c r="F1094" s="21"/>
      <c r="G1094" s="12" t="str">
        <f>IFERROR(INDEX(Таблица1[#All],MATCH('загрузка табеля'!J1094,тарифы!B:B,0),4),"")</f>
        <v>заместитель начальника отдела ((В-11)отдел безопасности)</v>
      </c>
      <c r="H1094" s="12" t="s">
        <v>17199</v>
      </c>
      <c r="I1094" s="12" t="s">
        <v>15896</v>
      </c>
      <c r="J1094" s="12" t="s">
        <v>997</v>
      </c>
      <c r="K1094" s="12" t="s">
        <v>998</v>
      </c>
      <c r="L1094" s="12">
        <v>22</v>
      </c>
      <c r="M1094" s="12">
        <v>10.5</v>
      </c>
    </row>
    <row r="1095" spans="1:16" x14ac:dyDescent="0.2">
      <c r="A1095" s="12" t="str">
        <f>INDEX('рабочие дни  %ФОТ'!$F$3:$F$67,MATCH('загрузка табеля'!$H1095,'рабочие дни  %ФОТ'!$H$3:$H$67,0),1)</f>
        <v>ХХХ YYY-11</v>
      </c>
      <c r="B1095" s="21">
        <f t="shared" si="51"/>
        <v>1313.675</v>
      </c>
      <c r="C1095" s="22">
        <f t="shared" ref="C1095:C1158" si="52">COUNTIF(L1095:AP1095,"&gt;0")</f>
        <v>2</v>
      </c>
      <c r="D1095" s="23">
        <f t="shared" ref="D1095:D1158" si="53">IF(SUM(L1095:AP1095)&gt;0,SUM(L1095:AP1095),"")</f>
        <v>42.5</v>
      </c>
      <c r="E1095" s="21">
        <f>SUMIFS(тарифы!G:G,тарифы!B:B,J1095)</f>
        <v>30.91</v>
      </c>
      <c r="F1095" s="21"/>
      <c r="G1095" s="12" t="str">
        <f>IFERROR(INDEX(Таблица1[#All],MATCH('загрузка табеля'!J1095,тарифы!B:B,0),4),"")</f>
        <v>заместитель начальника отдела ((В-11)отдел безопасности)</v>
      </c>
      <c r="H1095" s="12" t="s">
        <v>17199</v>
      </c>
      <c r="I1095" s="12" t="s">
        <v>15896</v>
      </c>
      <c r="J1095" s="12" t="s">
        <v>1011</v>
      </c>
      <c r="K1095" s="12" t="s">
        <v>1012</v>
      </c>
      <c r="L1095" s="12">
        <v>21.5</v>
      </c>
      <c r="M1095" s="12">
        <v>21</v>
      </c>
      <c r="N1095" s="12">
        <v>0</v>
      </c>
    </row>
    <row r="1096" spans="1:16" x14ac:dyDescent="0.2">
      <c r="A1096" s="12" t="str">
        <f>INDEX('рабочие дни  %ФОТ'!$F$3:$F$67,MATCH('загрузка табеля'!$H1096,'рабочие дни  %ФОТ'!$H$3:$H$67,0),1)</f>
        <v>ХХХ YYY-11</v>
      </c>
      <c r="B1096" s="21">
        <f t="shared" si="51"/>
        <v>1032.75</v>
      </c>
      <c r="C1096" s="22">
        <f t="shared" si="52"/>
        <v>4</v>
      </c>
      <c r="D1096" s="23">
        <f t="shared" si="53"/>
        <v>45</v>
      </c>
      <c r="E1096" s="21">
        <f>SUMIFS(тарифы!G:G,тарифы!B:B,J1096)</f>
        <v>22.95</v>
      </c>
      <c r="F1096" s="21"/>
      <c r="G1096" s="12" t="str">
        <f>IFERROR(INDEX(Таблица1[#All],MATCH('загрузка табеля'!J1096,тарифы!B:B,0),4),"")</f>
        <v>охоронник ((В-11)отдел безопасности)</v>
      </c>
      <c r="H1096" s="12" t="s">
        <v>17199</v>
      </c>
      <c r="I1096" s="12" t="s">
        <v>15896</v>
      </c>
      <c r="J1096" s="12" t="s">
        <v>13589</v>
      </c>
      <c r="K1096" s="12" t="s">
        <v>13588</v>
      </c>
      <c r="L1096" s="12">
        <v>11</v>
      </c>
      <c r="M1096" s="12">
        <v>11</v>
      </c>
      <c r="N1096" s="12">
        <v>11</v>
      </c>
      <c r="O1096" s="12">
        <v>12</v>
      </c>
    </row>
    <row r="1097" spans="1:16" x14ac:dyDescent="0.2">
      <c r="A1097" s="12" t="str">
        <f>INDEX('рабочие дни  %ФОТ'!$F$3:$F$67,MATCH('загрузка табеля'!$H1097,'рабочие дни  %ФОТ'!$H$3:$H$67,0),1)</f>
        <v>ХХХ YYY-11</v>
      </c>
      <c r="B1097" s="21">
        <f t="shared" si="51"/>
        <v>0</v>
      </c>
      <c r="C1097" s="22">
        <f t="shared" si="52"/>
        <v>3</v>
      </c>
      <c r="D1097" s="23">
        <f t="shared" si="53"/>
        <v>34.5</v>
      </c>
      <c r="E1097" s="21">
        <f>SUMIFS(тарифы!G:G,тарифы!B:B,J1097)</f>
        <v>0</v>
      </c>
      <c r="F1097" s="21"/>
      <c r="G1097" s="12" t="str">
        <f>IFERROR(INDEX(Таблица1[#All],MATCH('загрузка табеля'!J1097,тарифы!B:B,0),4),"")</f>
        <v/>
      </c>
      <c r="H1097" s="12" t="s">
        <v>17199</v>
      </c>
      <c r="I1097" s="12" t="s">
        <v>15896</v>
      </c>
      <c r="J1097" s="12" t="s">
        <v>15897</v>
      </c>
      <c r="K1097" s="12" t="s">
        <v>15898</v>
      </c>
      <c r="L1097" s="12">
        <v>11.5</v>
      </c>
      <c r="M1097" s="12">
        <v>11.5</v>
      </c>
      <c r="N1097" s="12">
        <v>11.5</v>
      </c>
      <c r="O1097" s="12">
        <v>0</v>
      </c>
    </row>
    <row r="1098" spans="1:16" x14ac:dyDescent="0.2">
      <c r="A1098" s="12" t="str">
        <f>INDEX('рабочие дни  %ФОТ'!$F$3:$F$67,MATCH('загрузка табеля'!$H1098,'рабочие дни  %ФОТ'!$H$3:$H$67,0),1)</f>
        <v>ХХХ YYY-11</v>
      </c>
      <c r="B1098" s="21">
        <f t="shared" si="51"/>
        <v>0</v>
      </c>
      <c r="C1098" s="22">
        <f t="shared" si="52"/>
        <v>4</v>
      </c>
      <c r="D1098" s="23">
        <f t="shared" si="53"/>
        <v>44.5</v>
      </c>
      <c r="E1098" s="21">
        <f>SUMIFS(тарифы!G:G,тарифы!B:B,J1098)</f>
        <v>0</v>
      </c>
      <c r="F1098" s="21"/>
      <c r="G1098" s="12" t="str">
        <f>IFERROR(INDEX(Таблица1[#All],MATCH('загрузка табеля'!J1098,тарифы!B:B,0),4),"")</f>
        <v/>
      </c>
      <c r="H1098" s="12" t="s">
        <v>17199</v>
      </c>
      <c r="I1098" s="12" t="s">
        <v>15896</v>
      </c>
      <c r="J1098" s="12" t="s">
        <v>15899</v>
      </c>
      <c r="K1098" s="12" t="s">
        <v>15900</v>
      </c>
      <c r="L1098" s="12">
        <v>11</v>
      </c>
      <c r="M1098" s="12">
        <v>10.5</v>
      </c>
      <c r="N1098" s="12">
        <v>11.5</v>
      </c>
      <c r="O1098" s="12">
        <v>11.5</v>
      </c>
    </row>
    <row r="1099" spans="1:16" x14ac:dyDescent="0.2">
      <c r="A1099" s="12" t="str">
        <f>INDEX('рабочие дни  %ФОТ'!$F$3:$F$67,MATCH('загрузка табеля'!$H1099,'рабочие дни  %ФОТ'!$H$3:$H$67,0),1)</f>
        <v>ХХХ YYY-11</v>
      </c>
      <c r="B1099" s="21">
        <f t="shared" si="51"/>
        <v>1814.2949999999998</v>
      </c>
      <c r="C1099" s="22">
        <f t="shared" si="52"/>
        <v>5</v>
      </c>
      <c r="D1099" s="23">
        <f t="shared" si="53"/>
        <v>55.5</v>
      </c>
      <c r="E1099" s="21">
        <f>SUMIFS(тарифы!G:G,тарифы!B:B,J1099)</f>
        <v>32.69</v>
      </c>
      <c r="F1099" s="21"/>
      <c r="G1099" s="12" t="str">
        <f>IFERROR(INDEX(Таблица1[#All],MATCH('загрузка табеля'!J1099,тарифы!B:B,0),4),"")</f>
        <v>бригадир продавцов продовольственных товаров 2 категории ((В-11)отдел гастрономии)</v>
      </c>
      <c r="H1099" s="12" t="s">
        <v>17199</v>
      </c>
      <c r="I1099" s="12" t="s">
        <v>15901</v>
      </c>
      <c r="J1099" s="12" t="s">
        <v>9912</v>
      </c>
      <c r="K1099" s="12" t="s">
        <v>9913</v>
      </c>
      <c r="L1099" s="12">
        <v>11.5</v>
      </c>
      <c r="M1099" s="12">
        <v>11.5</v>
      </c>
      <c r="N1099" s="12">
        <v>10.5</v>
      </c>
      <c r="O1099" s="12">
        <v>11</v>
      </c>
      <c r="P1099" s="12">
        <v>11</v>
      </c>
    </row>
    <row r="1100" spans="1:16" x14ac:dyDescent="0.2">
      <c r="A1100" s="12" t="str">
        <f>INDEX('рабочие дни  %ФОТ'!$F$3:$F$67,MATCH('загрузка табеля'!$H1100,'рабочие дни  %ФОТ'!$H$3:$H$67,0),1)</f>
        <v>ХХХ YYY-11</v>
      </c>
      <c r="B1100" s="21">
        <f t="shared" si="51"/>
        <v>1062.5</v>
      </c>
      <c r="C1100" s="22">
        <f t="shared" si="52"/>
        <v>5</v>
      </c>
      <c r="D1100" s="23">
        <f t="shared" si="53"/>
        <v>42.5</v>
      </c>
      <c r="E1100" s="21">
        <f>SUMIFS(тарифы!G:G,тарифы!B:B,J1100)</f>
        <v>25</v>
      </c>
      <c r="F1100" s="21"/>
      <c r="G1100" s="12" t="str">
        <f>IFERROR(INDEX(Таблица1[#All],MATCH('загрузка табеля'!J1100,тарифы!B:B,0),4),"")</f>
        <v>продавец продовольственных товаров 3 категории ((В-11)отдел гастрономии)</v>
      </c>
      <c r="H1100" s="12" t="s">
        <v>17199</v>
      </c>
      <c r="I1100" s="12" t="s">
        <v>15901</v>
      </c>
      <c r="J1100" s="12" t="s">
        <v>13565</v>
      </c>
      <c r="K1100" s="12" t="s">
        <v>13564</v>
      </c>
      <c r="L1100" s="12">
        <v>7</v>
      </c>
      <c r="M1100" s="12">
        <v>11</v>
      </c>
      <c r="N1100" s="12">
        <v>10.5</v>
      </c>
      <c r="O1100" s="12">
        <v>5</v>
      </c>
      <c r="P1100" s="12">
        <v>9</v>
      </c>
    </row>
    <row r="1101" spans="1:16" x14ac:dyDescent="0.2">
      <c r="A1101" s="12" t="str">
        <f>INDEX('рабочие дни  %ФОТ'!$F$3:$F$67,MATCH('загрузка табеля'!$H1101,'рабочие дни  %ФОТ'!$H$3:$H$67,0),1)</f>
        <v>ХХХ YYY-11</v>
      </c>
      <c r="B1101" s="21">
        <f t="shared" si="51"/>
        <v>462.5</v>
      </c>
      <c r="C1101" s="22">
        <f t="shared" si="52"/>
        <v>3</v>
      </c>
      <c r="D1101" s="23">
        <f t="shared" si="53"/>
        <v>18.5</v>
      </c>
      <c r="E1101" s="21">
        <f>SUMIFS(тарифы!G:G,тарифы!B:B,J1101)</f>
        <v>25</v>
      </c>
      <c r="F1101" s="21"/>
      <c r="G1101" s="12" t="str">
        <f>IFERROR(INDEX(Таблица1[#All],MATCH('загрузка табеля'!J1101,тарифы!B:B,0),4),"")</f>
        <v>продавец продовольственных товаров 3 категории ((В-11)отдел гастрономии)</v>
      </c>
      <c r="H1101" s="12" t="s">
        <v>17199</v>
      </c>
      <c r="I1101" s="12" t="s">
        <v>15901</v>
      </c>
      <c r="J1101" s="12" t="s">
        <v>13577</v>
      </c>
      <c r="K1101" s="12" t="s">
        <v>13576</v>
      </c>
      <c r="L1101" s="12">
        <v>6</v>
      </c>
      <c r="M1101" s="12">
        <v>7.5</v>
      </c>
      <c r="N1101" s="12">
        <v>5</v>
      </c>
    </row>
    <row r="1102" spans="1:16" x14ac:dyDescent="0.2">
      <c r="A1102" s="12" t="str">
        <f>INDEX('рабочие дни  %ФОТ'!$F$3:$F$67,MATCH('загрузка табеля'!$H1102,'рабочие дни  %ФОТ'!$H$3:$H$67,0),1)</f>
        <v>ХХХ YYY-11</v>
      </c>
      <c r="B1102" s="21">
        <f t="shared" si="51"/>
        <v>1087.5</v>
      </c>
      <c r="C1102" s="22">
        <f t="shared" si="52"/>
        <v>4</v>
      </c>
      <c r="D1102" s="23">
        <f t="shared" si="53"/>
        <v>43.5</v>
      </c>
      <c r="E1102" s="21">
        <f>SUMIFS(тарифы!G:G,тарифы!B:B,J1102)</f>
        <v>25</v>
      </c>
      <c r="F1102" s="21"/>
      <c r="G1102" s="12" t="str">
        <f>IFERROR(INDEX(Таблица1[#All],MATCH('загрузка табеля'!J1102,тарифы!B:B,0),4),"")</f>
        <v>продавец продовольственных товаров 3 категории ((В-11)отдел гастрономии)</v>
      </c>
      <c r="H1102" s="12" t="s">
        <v>17199</v>
      </c>
      <c r="I1102" s="12" t="s">
        <v>15901</v>
      </c>
      <c r="J1102" s="12" t="s">
        <v>13571</v>
      </c>
      <c r="K1102" s="12" t="s">
        <v>13570</v>
      </c>
      <c r="L1102" s="12">
        <v>11</v>
      </c>
      <c r="M1102" s="12">
        <v>11</v>
      </c>
      <c r="N1102" s="12">
        <v>10.5</v>
      </c>
      <c r="O1102" s="12">
        <v>11</v>
      </c>
      <c r="P1102" s="12">
        <v>0</v>
      </c>
    </row>
    <row r="1103" spans="1:16" x14ac:dyDescent="0.2">
      <c r="A1103" s="12" t="str">
        <f>INDEX('рабочие дни  %ФОТ'!$F$3:$F$67,MATCH('загрузка табеля'!$H1103,'рабочие дни  %ФОТ'!$H$3:$H$67,0),1)</f>
        <v>ХХХ YYY-11</v>
      </c>
      <c r="B1103" s="21">
        <f t="shared" si="51"/>
        <v>1112.5</v>
      </c>
      <c r="C1103" s="22">
        <f t="shared" si="52"/>
        <v>4</v>
      </c>
      <c r="D1103" s="23">
        <f t="shared" si="53"/>
        <v>44.5</v>
      </c>
      <c r="E1103" s="21">
        <f>SUMIFS(тарифы!G:G,тарифы!B:B,J1103)</f>
        <v>25</v>
      </c>
      <c r="F1103" s="21"/>
      <c r="G1103" s="12" t="str">
        <f>IFERROR(INDEX(Таблица1[#All],MATCH('загрузка табеля'!J1103,тарифы!B:B,0),4),"")</f>
        <v>продавец продовольственных товаров 3 категории ((В-11)отдел гастрономии)</v>
      </c>
      <c r="H1103" s="12" t="s">
        <v>17199</v>
      </c>
      <c r="I1103" s="12" t="s">
        <v>15901</v>
      </c>
      <c r="J1103" s="12" t="s">
        <v>13573</v>
      </c>
      <c r="K1103" s="12" t="s">
        <v>13572</v>
      </c>
      <c r="L1103" s="12">
        <v>12</v>
      </c>
      <c r="M1103" s="12">
        <v>10.5</v>
      </c>
      <c r="N1103" s="12">
        <v>11</v>
      </c>
      <c r="O1103" s="12">
        <v>11</v>
      </c>
    </row>
    <row r="1104" spans="1:16" x14ac:dyDescent="0.2">
      <c r="A1104" s="12" t="str">
        <f>INDEX('рабочие дни  %ФОТ'!$F$3:$F$67,MATCH('загрузка табеля'!$H1104,'рабочие дни  %ФОТ'!$H$3:$H$67,0),1)</f>
        <v>ХХХ YYY-11</v>
      </c>
      <c r="B1104" s="21">
        <f t="shared" si="51"/>
        <v>0</v>
      </c>
      <c r="C1104" s="22">
        <f t="shared" si="52"/>
        <v>3</v>
      </c>
      <c r="D1104" s="23">
        <f t="shared" si="53"/>
        <v>25.5</v>
      </c>
      <c r="E1104" s="21">
        <f>SUMIFS(тарифы!G:G,тарифы!B:B,J1104)</f>
        <v>0</v>
      </c>
      <c r="F1104" s="21"/>
      <c r="G1104" s="12" t="str">
        <f>IFERROR(INDEX(Таблица1[#All],MATCH('загрузка табеля'!J1104,тарифы!B:B,0),4),"")</f>
        <v/>
      </c>
      <c r="H1104" s="12" t="s">
        <v>17199</v>
      </c>
      <c r="I1104" s="12" t="s">
        <v>15901</v>
      </c>
      <c r="J1104" s="12" t="s">
        <v>15902</v>
      </c>
      <c r="K1104" s="12" t="s">
        <v>15903</v>
      </c>
      <c r="L1104" s="12">
        <v>10.5</v>
      </c>
      <c r="M1104" s="12">
        <v>11</v>
      </c>
      <c r="N1104" s="12">
        <v>4</v>
      </c>
      <c r="O1104" s="12">
        <v>0</v>
      </c>
    </row>
    <row r="1105" spans="1:16" x14ac:dyDescent="0.2">
      <c r="A1105" s="12" t="str">
        <f>INDEX('рабочие дни  %ФОТ'!$F$3:$F$67,MATCH('загрузка табеля'!$H1105,'рабочие дни  %ФОТ'!$H$3:$H$67,0),1)</f>
        <v>ХХХ YYY-11</v>
      </c>
      <c r="B1105" s="21">
        <f t="shared" si="51"/>
        <v>1533.915</v>
      </c>
      <c r="C1105" s="22">
        <f t="shared" si="52"/>
        <v>4</v>
      </c>
      <c r="D1105" s="23">
        <f t="shared" si="53"/>
        <v>44.5</v>
      </c>
      <c r="E1105" s="21">
        <f>SUMIFS(тарифы!G:G,тарифы!B:B,J1105)</f>
        <v>34.47</v>
      </c>
      <c r="F1105" s="21"/>
      <c r="G1105" s="12" t="str">
        <f>IFERROR(INDEX(Таблица1[#All],MATCH('загрузка табеля'!J1105,тарифы!B:B,0),4),"")</f>
        <v>бригадир продавцов продовольственных товаров 1 категории ((В-11)отдел кондитерских изделий)</v>
      </c>
      <c r="H1105" s="12" t="s">
        <v>17199</v>
      </c>
      <c r="I1105" s="12" t="s">
        <v>15904</v>
      </c>
      <c r="J1105" s="12" t="s">
        <v>1026</v>
      </c>
      <c r="K1105" s="12" t="s">
        <v>1027</v>
      </c>
      <c r="L1105" s="12">
        <v>11.5</v>
      </c>
      <c r="M1105" s="12">
        <v>11</v>
      </c>
      <c r="N1105" s="12">
        <v>10.5</v>
      </c>
      <c r="O1105" s="12">
        <v>11.5</v>
      </c>
    </row>
    <row r="1106" spans="1:16" x14ac:dyDescent="0.2">
      <c r="A1106" s="12" t="str">
        <f>INDEX('рабочие дни  %ФОТ'!$F$3:$F$67,MATCH('загрузка табеля'!$H1106,'рабочие дни  %ФОТ'!$H$3:$H$67,0),1)</f>
        <v>ХХХ YYY-11</v>
      </c>
      <c r="B1106" s="21">
        <f t="shared" si="51"/>
        <v>909.2299999999999</v>
      </c>
      <c r="C1106" s="22">
        <f t="shared" si="52"/>
        <v>3</v>
      </c>
      <c r="D1106" s="23">
        <f t="shared" si="53"/>
        <v>31</v>
      </c>
      <c r="E1106" s="21">
        <f>SUMIFS(тарифы!G:G,тарифы!B:B,J1106)</f>
        <v>29.33</v>
      </c>
      <c r="F1106" s="21"/>
      <c r="G1106" s="12" t="str">
        <f>IFERROR(INDEX(Таблица1[#All],MATCH('загрузка табеля'!J1106,тарифы!B:B,0),4),"")</f>
        <v>продавец продовольственных товаров 1 категории ((В-11)отдел кондитерских изделий)</v>
      </c>
      <c r="H1106" s="12" t="s">
        <v>17199</v>
      </c>
      <c r="I1106" s="12" t="s">
        <v>15904</v>
      </c>
      <c r="J1106" s="12" t="s">
        <v>1023</v>
      </c>
      <c r="K1106" s="12" t="s">
        <v>1024</v>
      </c>
      <c r="L1106" s="12">
        <v>10</v>
      </c>
      <c r="M1106" s="12">
        <v>10</v>
      </c>
      <c r="N1106" s="12">
        <v>11</v>
      </c>
    </row>
    <row r="1107" spans="1:16" x14ac:dyDescent="0.2">
      <c r="A1107" s="12" t="str">
        <f>INDEX('рабочие дни  %ФОТ'!$F$3:$F$67,MATCH('загрузка табеля'!$H1107,'рабочие дни  %ФОТ'!$H$3:$H$67,0),1)</f>
        <v>ХХХ YYY-11</v>
      </c>
      <c r="B1107" s="21">
        <f t="shared" si="51"/>
        <v>1290.72</v>
      </c>
      <c r="C1107" s="22">
        <f t="shared" si="52"/>
        <v>5</v>
      </c>
      <c r="D1107" s="23">
        <f t="shared" si="53"/>
        <v>48</v>
      </c>
      <c r="E1107" s="21">
        <f>SUMIFS(тарифы!G:G,тарифы!B:B,J1107)</f>
        <v>26.89</v>
      </c>
      <c r="F1107" s="21"/>
      <c r="G1107" s="12" t="str">
        <f>IFERROR(INDEX(Таблица1[#All],MATCH('загрузка табеля'!J1107,тарифы!B:B,0),4),"")</f>
        <v>продавец продовольственных товаров 2 категории ((В-11)отдел кондитерских изделий)</v>
      </c>
      <c r="H1107" s="12" t="s">
        <v>17199</v>
      </c>
      <c r="I1107" s="12" t="s">
        <v>15904</v>
      </c>
      <c r="J1107" s="12" t="s">
        <v>1019</v>
      </c>
      <c r="K1107" s="12" t="s">
        <v>1020</v>
      </c>
      <c r="L1107" s="12">
        <v>9</v>
      </c>
      <c r="M1107" s="12">
        <v>10</v>
      </c>
      <c r="N1107" s="12">
        <v>9.5</v>
      </c>
      <c r="O1107" s="12">
        <v>10</v>
      </c>
      <c r="P1107" s="12">
        <v>9.5</v>
      </c>
    </row>
    <row r="1108" spans="1:16" x14ac:dyDescent="0.2">
      <c r="A1108" s="12" t="str">
        <f>INDEX('рабочие дни  %ФОТ'!$F$3:$F$67,MATCH('загрузка табеля'!$H1108,'рабочие дни  %ФОТ'!$H$3:$H$67,0),1)</f>
        <v>ХХХ YYY-11</v>
      </c>
      <c r="B1108" s="21">
        <f t="shared" si="51"/>
        <v>733.2</v>
      </c>
      <c r="C1108" s="22">
        <f t="shared" si="52"/>
        <v>3</v>
      </c>
      <c r="D1108" s="23">
        <f t="shared" si="53"/>
        <v>30</v>
      </c>
      <c r="E1108" s="21">
        <f>SUMIFS(тарифы!G:G,тарифы!B:B,J1108)</f>
        <v>24.44</v>
      </c>
      <c r="F1108" s="21"/>
      <c r="G1108" s="12" t="str">
        <f>IFERROR(INDEX(Таблица1[#All],MATCH('загрузка табеля'!J1108,тарифы!B:B,0),4),"")</f>
        <v>продавец продовольственных товаров 3 категории ((В-11)отдел кондитерских изделий)</v>
      </c>
      <c r="H1108" s="12" t="s">
        <v>17199</v>
      </c>
      <c r="I1108" s="12" t="s">
        <v>15904</v>
      </c>
      <c r="J1108" s="12" t="s">
        <v>13567</v>
      </c>
      <c r="K1108" s="12" t="s">
        <v>13566</v>
      </c>
      <c r="L1108" s="12">
        <v>10</v>
      </c>
      <c r="M1108" s="12">
        <v>9.5</v>
      </c>
      <c r="N1108" s="12">
        <v>10.5</v>
      </c>
    </row>
    <row r="1109" spans="1:16" x14ac:dyDescent="0.2">
      <c r="A1109" s="12" t="str">
        <f>INDEX('рабочие дни  %ФОТ'!$F$3:$F$67,MATCH('загрузка табеля'!$H1109,'рабочие дни  %ФОТ'!$H$3:$H$67,0),1)</f>
        <v>ХХХ YYY-11</v>
      </c>
      <c r="B1109" s="21">
        <f t="shared" si="51"/>
        <v>1014.2600000000001</v>
      </c>
      <c r="C1109" s="22">
        <f t="shared" si="52"/>
        <v>4</v>
      </c>
      <c r="D1109" s="23">
        <f t="shared" si="53"/>
        <v>41.5</v>
      </c>
      <c r="E1109" s="21">
        <f>SUMIFS(тарифы!G:G,тарифы!B:B,J1109)</f>
        <v>24.44</v>
      </c>
      <c r="F1109" s="21"/>
      <c r="G1109" s="12" t="str">
        <f>IFERROR(INDEX(Таблица1[#All],MATCH('загрузка табеля'!J1109,тарифы!B:B,0),4),"")</f>
        <v>продавец продовольственных товаров 3 категории ((В-11)отдел напитков)</v>
      </c>
      <c r="H1109" s="12" t="s">
        <v>17199</v>
      </c>
      <c r="I1109" s="12" t="s">
        <v>15905</v>
      </c>
      <c r="J1109" s="12" t="s">
        <v>1046</v>
      </c>
      <c r="K1109" s="12" t="s">
        <v>1047</v>
      </c>
      <c r="L1109" s="12">
        <v>9</v>
      </c>
      <c r="M1109" s="12">
        <v>10.5</v>
      </c>
      <c r="N1109" s="12">
        <v>10</v>
      </c>
      <c r="O1109" s="12">
        <v>12</v>
      </c>
    </row>
    <row r="1110" spans="1:16" x14ac:dyDescent="0.2">
      <c r="A1110" s="12" t="str">
        <f>INDEX('рабочие дни  %ФОТ'!$F$3:$F$67,MATCH('загрузка табеля'!$H1110,'рабочие дни  %ФОТ'!$H$3:$H$67,0),1)</f>
        <v>ХХХ YYY-11</v>
      </c>
      <c r="B1110" s="21">
        <f t="shared" si="51"/>
        <v>927.70500000000004</v>
      </c>
      <c r="C1110" s="22">
        <f t="shared" si="52"/>
        <v>4</v>
      </c>
      <c r="D1110" s="23">
        <f t="shared" si="53"/>
        <v>34.5</v>
      </c>
      <c r="E1110" s="21">
        <f>SUMIFS(тарифы!G:G,тарифы!B:B,J1110)</f>
        <v>26.89</v>
      </c>
      <c r="F1110" s="21"/>
      <c r="G1110" s="12" t="str">
        <f>IFERROR(INDEX(Таблица1[#All],MATCH('загрузка табеля'!J1110,тарифы!B:B,0),4),"")</f>
        <v>продавец продовольственных товаров 2 категории ((В-11)отдел напитков)</v>
      </c>
      <c r="H1110" s="12" t="s">
        <v>17199</v>
      </c>
      <c r="I1110" s="12" t="s">
        <v>15905</v>
      </c>
      <c r="J1110" s="12" t="s">
        <v>1040</v>
      </c>
      <c r="K1110" s="12" t="s">
        <v>1041</v>
      </c>
      <c r="L1110" s="12">
        <v>9.5</v>
      </c>
      <c r="M1110" s="12">
        <v>10</v>
      </c>
      <c r="N1110" s="12">
        <v>7.5</v>
      </c>
      <c r="O1110" s="12">
        <v>7.5</v>
      </c>
    </row>
    <row r="1111" spans="1:16" x14ac:dyDescent="0.2">
      <c r="A1111" s="12" t="str">
        <f>INDEX('рабочие дни  %ФОТ'!$F$3:$F$67,MATCH('загрузка табеля'!$H1111,'рабочие дни  %ФОТ'!$H$3:$H$67,0),1)</f>
        <v>ХХХ YYY-11</v>
      </c>
      <c r="B1111" s="21">
        <f t="shared" si="51"/>
        <v>916.5</v>
      </c>
      <c r="C1111" s="22">
        <f t="shared" si="52"/>
        <v>4</v>
      </c>
      <c r="D1111" s="23">
        <f t="shared" si="53"/>
        <v>37.5</v>
      </c>
      <c r="E1111" s="21">
        <f>SUMIFS(тарифы!G:G,тарифы!B:B,J1111)</f>
        <v>24.44</v>
      </c>
      <c r="F1111" s="21"/>
      <c r="G1111" s="12" t="str">
        <f>IFERROR(INDEX(Таблица1[#All],MATCH('загрузка табеля'!J1111,тарифы!B:B,0),4),"")</f>
        <v>продавец продовольственных товаров 3 категории ((В-11)отдел напитков)</v>
      </c>
      <c r="H1111" s="12" t="s">
        <v>17199</v>
      </c>
      <c r="I1111" s="12" t="s">
        <v>15905</v>
      </c>
      <c r="J1111" s="12" t="s">
        <v>13569</v>
      </c>
      <c r="K1111" s="12" t="s">
        <v>13568</v>
      </c>
      <c r="L1111" s="12">
        <v>9.5</v>
      </c>
      <c r="M1111" s="12">
        <v>9</v>
      </c>
      <c r="N1111" s="12">
        <v>9.5</v>
      </c>
      <c r="O1111" s="12">
        <v>9.5</v>
      </c>
      <c r="P1111" s="12">
        <v>0</v>
      </c>
    </row>
    <row r="1112" spans="1:16" x14ac:dyDescent="0.2">
      <c r="A1112" s="12" t="str">
        <f>INDEX('рабочие дни  %ФОТ'!$F$3:$F$67,MATCH('загрузка табеля'!$H1112,'рабочие дни  %ФОТ'!$H$3:$H$67,0),1)</f>
        <v>ХХХ YYY-11</v>
      </c>
      <c r="B1112" s="21">
        <f t="shared" si="51"/>
        <v>855.40000000000009</v>
      </c>
      <c r="C1112" s="22">
        <f t="shared" si="52"/>
        <v>4</v>
      </c>
      <c r="D1112" s="23">
        <f t="shared" si="53"/>
        <v>35</v>
      </c>
      <c r="E1112" s="21">
        <f>SUMIFS(тарифы!G:G,тарифы!B:B,J1112)</f>
        <v>24.44</v>
      </c>
      <c r="F1112" s="21"/>
      <c r="G1112" s="12" t="str">
        <f>IFERROR(INDEX(Таблица1[#All],MATCH('загрузка табеля'!J1112,тарифы!B:B,0),4),"")</f>
        <v>продавец продовольственных товаров 3 категории ((В-11)отдел непродовольственных товаров)</v>
      </c>
      <c r="H1112" s="12" t="s">
        <v>17199</v>
      </c>
      <c r="I1112" s="12" t="s">
        <v>15906</v>
      </c>
      <c r="J1112" s="12" t="s">
        <v>1049</v>
      </c>
      <c r="K1112" s="12" t="s">
        <v>1050</v>
      </c>
      <c r="L1112" s="12">
        <v>10</v>
      </c>
      <c r="M1112" s="12">
        <v>9.5</v>
      </c>
      <c r="N1112" s="12">
        <v>7.5</v>
      </c>
      <c r="O1112" s="12">
        <v>8</v>
      </c>
    </row>
    <row r="1113" spans="1:16" x14ac:dyDescent="0.2">
      <c r="A1113" s="12" t="str">
        <f>INDEX('рабочие дни  %ФОТ'!$F$3:$F$67,MATCH('загрузка табеля'!$H1113,'рабочие дни  %ФОТ'!$H$3:$H$67,0),1)</f>
        <v>ХХХ YYY-11</v>
      </c>
      <c r="B1113" s="21">
        <f t="shared" si="51"/>
        <v>733.2</v>
      </c>
      <c r="C1113" s="22">
        <f t="shared" si="52"/>
        <v>3</v>
      </c>
      <c r="D1113" s="23">
        <f t="shared" si="53"/>
        <v>30</v>
      </c>
      <c r="E1113" s="21">
        <f>SUMIFS(тарифы!G:G,тарифы!B:B,J1113)</f>
        <v>24.44</v>
      </c>
      <c r="F1113" s="21"/>
      <c r="G1113" s="12" t="str">
        <f>IFERROR(INDEX(Таблица1[#All],MATCH('загрузка табеля'!J1113,тарифы!B:B,0),4),"")</f>
        <v>продавец непродовольственных товаров 3 категории ((В-11)отдел непродовольственных товаров)</v>
      </c>
      <c r="H1113" s="12" t="s">
        <v>17199</v>
      </c>
      <c r="I1113" s="12" t="s">
        <v>15906</v>
      </c>
      <c r="J1113" s="12" t="s">
        <v>1053</v>
      </c>
      <c r="K1113" s="12" t="s">
        <v>1054</v>
      </c>
      <c r="L1113" s="12">
        <v>9.5</v>
      </c>
      <c r="M1113" s="12">
        <v>9</v>
      </c>
      <c r="N1113" s="12">
        <v>11.5</v>
      </c>
    </row>
    <row r="1114" spans="1:16" x14ac:dyDescent="0.2">
      <c r="A1114" s="12" t="str">
        <f>INDEX('рабочие дни  %ФОТ'!$F$3:$F$67,MATCH('загрузка табеля'!$H1114,'рабочие дни  %ФОТ'!$H$3:$H$67,0),1)</f>
        <v>ХХХ YYY-11</v>
      </c>
      <c r="B1114" s="21">
        <f t="shared" si="51"/>
        <v>1511.25</v>
      </c>
      <c r="C1114" s="22">
        <f t="shared" si="52"/>
        <v>4</v>
      </c>
      <c r="D1114" s="23">
        <f t="shared" si="53"/>
        <v>46.5</v>
      </c>
      <c r="E1114" s="21">
        <f>SUMIFS(тарифы!G:G,тарифы!B:B,J1114)</f>
        <v>32.5</v>
      </c>
      <c r="F1114" s="21"/>
      <c r="G1114" s="12" t="str">
        <f>IFERROR(INDEX(Таблица1[#All],MATCH('загрузка табеля'!J1114,тарифы!B:B,0),4),"")</f>
        <v>повар 5 разряда ((В-11)кулинарный цех)</v>
      </c>
      <c r="H1114" s="12" t="s">
        <v>17199</v>
      </c>
      <c r="I1114" s="12" t="s">
        <v>15581</v>
      </c>
      <c r="J1114" s="12" t="s">
        <v>940</v>
      </c>
      <c r="K1114" s="12" t="s">
        <v>941</v>
      </c>
      <c r="L1114" s="12">
        <v>11.5</v>
      </c>
      <c r="M1114" s="12">
        <v>11.5</v>
      </c>
      <c r="N1114" s="12">
        <v>11.5</v>
      </c>
      <c r="O1114" s="12">
        <v>12</v>
      </c>
    </row>
    <row r="1115" spans="1:16" x14ac:dyDescent="0.2">
      <c r="A1115" s="12" t="str">
        <f>INDEX('рабочие дни  %ФОТ'!$F$3:$F$67,MATCH('загрузка табеля'!$H1115,'рабочие дни  %ФОТ'!$H$3:$H$67,0),1)</f>
        <v>ХХХ YYY-11</v>
      </c>
      <c r="B1115" s="21">
        <f t="shared" si="51"/>
        <v>1495</v>
      </c>
      <c r="C1115" s="22">
        <f t="shared" si="52"/>
        <v>4</v>
      </c>
      <c r="D1115" s="23">
        <f t="shared" si="53"/>
        <v>46</v>
      </c>
      <c r="E1115" s="21">
        <f>SUMIFS(тарифы!G:G,тарифы!B:B,J1115)</f>
        <v>32.5</v>
      </c>
      <c r="F1115" s="21"/>
      <c r="G1115" s="12" t="str">
        <f>IFERROR(INDEX(Таблица1[#All],MATCH('загрузка табеля'!J1115,тарифы!B:B,0),4),"")</f>
        <v>повар 5 разряда ((В-11)кулинарный цех)</v>
      </c>
      <c r="H1115" s="12" t="s">
        <v>17199</v>
      </c>
      <c r="I1115" s="12" t="s">
        <v>15581</v>
      </c>
      <c r="J1115" s="12" t="s">
        <v>930</v>
      </c>
      <c r="K1115" s="12" t="s">
        <v>931</v>
      </c>
      <c r="L1115" s="12">
        <v>11.5</v>
      </c>
      <c r="M1115" s="12">
        <v>11.5</v>
      </c>
      <c r="N1115" s="12">
        <v>11.5</v>
      </c>
      <c r="O1115" s="12">
        <v>11.5</v>
      </c>
      <c r="P1115" s="12">
        <v>0</v>
      </c>
    </row>
    <row r="1116" spans="1:16" x14ac:dyDescent="0.2">
      <c r="A1116" s="12" t="str">
        <f>INDEX('рабочие дни  %ФОТ'!$F$3:$F$67,MATCH('загрузка табеля'!$H1116,'рабочие дни  %ФОТ'!$H$3:$H$67,0),1)</f>
        <v>ХХХ YYY-11</v>
      </c>
      <c r="B1116" s="21">
        <f t="shared" si="51"/>
        <v>1137.5</v>
      </c>
      <c r="C1116" s="22">
        <f t="shared" si="52"/>
        <v>4</v>
      </c>
      <c r="D1116" s="23">
        <f t="shared" si="53"/>
        <v>45.5</v>
      </c>
      <c r="E1116" s="21">
        <f>SUMIFS(тарифы!G:G,тарифы!B:B,J1116)</f>
        <v>25</v>
      </c>
      <c r="F1116" s="21"/>
      <c r="G1116" s="12" t="str">
        <f>IFERROR(INDEX(Таблица1[#All],MATCH('загрузка табеля'!J1116,тарифы!B:B,0),4),"")</f>
        <v>продавец продовольственных товаров 3 категории ((В-11)кулинарный цех)</v>
      </c>
      <c r="H1116" s="12" t="s">
        <v>17199</v>
      </c>
      <c r="I1116" s="12" t="s">
        <v>15581</v>
      </c>
      <c r="J1116" s="12" t="s">
        <v>942</v>
      </c>
      <c r="K1116" s="12" t="s">
        <v>943</v>
      </c>
      <c r="L1116" s="12">
        <v>11.5</v>
      </c>
      <c r="M1116" s="12">
        <v>11.5</v>
      </c>
      <c r="N1116" s="12">
        <v>11</v>
      </c>
      <c r="O1116" s="12">
        <v>11.5</v>
      </c>
    </row>
    <row r="1117" spans="1:16" x14ac:dyDescent="0.2">
      <c r="A1117" s="12" t="str">
        <f>INDEX('рабочие дни  %ФОТ'!$F$3:$F$67,MATCH('загрузка табеля'!$H1117,'рабочие дни  %ФОТ'!$H$3:$H$67,0),1)</f>
        <v>ХХХ YYY-11</v>
      </c>
      <c r="B1117" s="21">
        <f t="shared" si="51"/>
        <v>1035</v>
      </c>
      <c r="C1117" s="22">
        <f t="shared" si="52"/>
        <v>3</v>
      </c>
      <c r="D1117" s="23">
        <f t="shared" si="53"/>
        <v>34.5</v>
      </c>
      <c r="E1117" s="21">
        <f>SUMIFS(тарифы!G:G,тарифы!B:B,J1117)</f>
        <v>30</v>
      </c>
      <c r="F1117" s="21"/>
      <c r="G1117" s="12" t="str">
        <f>IFERROR(INDEX(Таблица1[#All],MATCH('загрузка табеля'!J1117,тарифы!B:B,0),4),"")</f>
        <v>повар 4 разряда ((В-11)кулинарный цех)</v>
      </c>
      <c r="H1117" s="12" t="s">
        <v>17199</v>
      </c>
      <c r="I1117" s="12" t="s">
        <v>15581</v>
      </c>
      <c r="J1117" s="12" t="s">
        <v>1207</v>
      </c>
      <c r="K1117" s="12" t="s">
        <v>1208</v>
      </c>
      <c r="L1117" s="12">
        <v>11</v>
      </c>
      <c r="M1117" s="12">
        <v>11.5</v>
      </c>
      <c r="N1117" s="12">
        <v>12</v>
      </c>
      <c r="O1117" s="12">
        <v>0</v>
      </c>
    </row>
    <row r="1118" spans="1:16" x14ac:dyDescent="0.2">
      <c r="A1118" s="12" t="str">
        <f>INDEX('рабочие дни  %ФОТ'!$F$3:$F$67,MATCH('загрузка табеля'!$H1118,'рабочие дни  %ФОТ'!$H$3:$H$67,0),1)</f>
        <v>ХХХ YYY-11</v>
      </c>
      <c r="B1118" s="21">
        <f t="shared" si="51"/>
        <v>1020</v>
      </c>
      <c r="C1118" s="22">
        <f t="shared" si="52"/>
        <v>3</v>
      </c>
      <c r="D1118" s="23">
        <f t="shared" si="53"/>
        <v>34</v>
      </c>
      <c r="E1118" s="21">
        <f>SUMIFS(тарифы!G:G,тарифы!B:B,J1118)</f>
        <v>30</v>
      </c>
      <c r="F1118" s="21"/>
      <c r="G1118" s="12" t="str">
        <f>IFERROR(INDEX(Таблица1[#All],MATCH('загрузка табеля'!J1118,тарифы!B:B,0),4),"")</f>
        <v>продавец продовольственных товаров 1 категории ((В-11)кулинарный цех)</v>
      </c>
      <c r="H1118" s="12" t="s">
        <v>17199</v>
      </c>
      <c r="I1118" s="12" t="s">
        <v>15581</v>
      </c>
      <c r="J1118" s="12" t="s">
        <v>945</v>
      </c>
      <c r="K1118" s="12" t="s">
        <v>946</v>
      </c>
      <c r="L1118" s="12">
        <v>11.5</v>
      </c>
      <c r="M1118" s="12">
        <v>11</v>
      </c>
      <c r="N1118" s="12">
        <v>11.5</v>
      </c>
      <c r="O1118" s="12">
        <v>0</v>
      </c>
    </row>
    <row r="1119" spans="1:16" x14ac:dyDescent="0.2">
      <c r="A1119" s="12" t="str">
        <f>INDEX('рабочие дни  %ФОТ'!$F$3:$F$67,MATCH('загрузка табеля'!$H1119,'рабочие дни  %ФОТ'!$H$3:$H$67,0),1)</f>
        <v>ХХХ YYY-11</v>
      </c>
      <c r="B1119" s="21">
        <f t="shared" si="51"/>
        <v>1407.26</v>
      </c>
      <c r="C1119" s="22">
        <f t="shared" si="52"/>
        <v>3</v>
      </c>
      <c r="D1119" s="23">
        <f t="shared" si="53"/>
        <v>34</v>
      </c>
      <c r="E1119" s="21">
        <f>SUMIFS(тарифы!G:G,тарифы!B:B,J1119)</f>
        <v>41.39</v>
      </c>
      <c r="F1119" s="21"/>
      <c r="G1119" s="12" t="str">
        <f>IFERROR(INDEX(Таблица1[#All],MATCH('загрузка табеля'!J1119,тарифы!B:B,0),4),"")</f>
        <v>бригадир производственной бригады* ((В-11)кулинарный цех)</v>
      </c>
      <c r="H1119" s="12" t="s">
        <v>17199</v>
      </c>
      <c r="I1119" s="12" t="s">
        <v>15581</v>
      </c>
      <c r="J1119" s="12" t="s">
        <v>936</v>
      </c>
      <c r="K1119" s="12" t="s">
        <v>937</v>
      </c>
      <c r="L1119" s="12">
        <v>11</v>
      </c>
      <c r="M1119" s="12">
        <v>11.5</v>
      </c>
      <c r="N1119" s="12">
        <v>11.5</v>
      </c>
    </row>
    <row r="1120" spans="1:16" x14ac:dyDescent="0.2">
      <c r="A1120" s="12" t="str">
        <f>INDEX('рабочие дни  %ФОТ'!$F$3:$F$67,MATCH('загрузка табеля'!$H1120,'рабочие дни  %ФОТ'!$H$3:$H$67,0),1)</f>
        <v>ХХХ YYY-11</v>
      </c>
      <c r="B1120" s="21">
        <f t="shared" si="51"/>
        <v>465</v>
      </c>
      <c r="C1120" s="22">
        <f t="shared" si="52"/>
        <v>2</v>
      </c>
      <c r="D1120" s="23">
        <f t="shared" si="53"/>
        <v>15.5</v>
      </c>
      <c r="E1120" s="21">
        <f>SUMIFS(тарифы!G:G,тарифы!B:B,J1120)</f>
        <v>30</v>
      </c>
      <c r="F1120" s="21"/>
      <c r="G1120" s="12" t="str">
        <f>IFERROR(INDEX(Таблица1[#All],MATCH('загрузка табеля'!J1120,тарифы!B:B,0),4),"")</f>
        <v>повар 4 разряда ((В-11)кулинарный цех)</v>
      </c>
      <c r="H1120" s="12" t="s">
        <v>17199</v>
      </c>
      <c r="I1120" s="12" t="s">
        <v>15581</v>
      </c>
      <c r="J1120" s="12" t="s">
        <v>927</v>
      </c>
      <c r="K1120" s="12" t="s">
        <v>928</v>
      </c>
      <c r="L1120" s="12">
        <v>8</v>
      </c>
      <c r="M1120" s="12">
        <v>7.5</v>
      </c>
    </row>
    <row r="1121" spans="1:16" x14ac:dyDescent="0.2">
      <c r="A1121" s="12" t="str">
        <f>INDEX('рабочие дни  %ФОТ'!$F$3:$F$67,MATCH('загрузка табеля'!$H1121,'рабочие дни  %ФОТ'!$H$3:$H$67,0),1)</f>
        <v>ХХХ YYY-11</v>
      </c>
      <c r="B1121" s="21">
        <f t="shared" si="51"/>
        <v>1121.25</v>
      </c>
      <c r="C1121" s="22">
        <f t="shared" si="52"/>
        <v>3</v>
      </c>
      <c r="D1121" s="23">
        <f t="shared" si="53"/>
        <v>34.5</v>
      </c>
      <c r="E1121" s="21">
        <f>SUMIFS(тарифы!G:G,тарифы!B:B,J1121)</f>
        <v>32.5</v>
      </c>
      <c r="F1121" s="21"/>
      <c r="G1121" s="12" t="str">
        <f>IFERROR(INDEX(Таблица1[#All],MATCH('загрузка табеля'!J1121,тарифы!B:B,0),4),"")</f>
        <v>повар 5 разряда ((В-11)кулинарный цех)</v>
      </c>
      <c r="H1121" s="12" t="s">
        <v>17199</v>
      </c>
      <c r="I1121" s="12" t="s">
        <v>15581</v>
      </c>
      <c r="J1121" s="12" t="s">
        <v>948</v>
      </c>
      <c r="K1121" s="12" t="s">
        <v>949</v>
      </c>
      <c r="L1121" s="12">
        <v>12</v>
      </c>
      <c r="M1121" s="12">
        <v>11.5</v>
      </c>
      <c r="N1121" s="12">
        <v>11</v>
      </c>
    </row>
    <row r="1122" spans="1:16" x14ac:dyDescent="0.2">
      <c r="A1122" s="12" t="str">
        <f>INDEX('рабочие дни  %ФОТ'!$F$3:$F$67,MATCH('загрузка табеля'!$H1122,'рабочие дни  %ФОТ'!$H$3:$H$67,0),1)</f>
        <v>ХХХ YYY-11</v>
      </c>
      <c r="B1122" s="21">
        <f t="shared" si="51"/>
        <v>373.75</v>
      </c>
      <c r="C1122" s="22">
        <f t="shared" si="52"/>
        <v>1</v>
      </c>
      <c r="D1122" s="23">
        <f t="shared" si="53"/>
        <v>11.5</v>
      </c>
      <c r="E1122" s="21">
        <f>SUMIFS(тарифы!G:G,тарифы!B:B,J1122)</f>
        <v>32.5</v>
      </c>
      <c r="F1122" s="21"/>
      <c r="G1122" s="12" t="str">
        <f>IFERROR(INDEX(Таблица1[#All],MATCH('загрузка табеля'!J1122,тарифы!B:B,0),4),"")</f>
        <v>повар 5 разряда ((В-11)кулинарный цех)</v>
      </c>
      <c r="H1122" s="12" t="s">
        <v>17199</v>
      </c>
      <c r="I1122" s="12" t="s">
        <v>15581</v>
      </c>
      <c r="J1122" s="12" t="s">
        <v>956</v>
      </c>
      <c r="K1122" s="12" t="s">
        <v>957</v>
      </c>
      <c r="L1122" s="12">
        <v>11.5</v>
      </c>
    </row>
    <row r="1123" spans="1:16" x14ac:dyDescent="0.2">
      <c r="A1123" s="12" t="str">
        <f>INDEX('рабочие дни  %ФОТ'!$F$3:$F$67,MATCH('загрузка табеля'!$H1123,'рабочие дни  %ФОТ'!$H$3:$H$67,0),1)</f>
        <v>ХХХ YYY-11</v>
      </c>
      <c r="B1123" s="21">
        <f t="shared" si="51"/>
        <v>675</v>
      </c>
      <c r="C1123" s="22">
        <f t="shared" si="52"/>
        <v>2</v>
      </c>
      <c r="D1123" s="23">
        <f t="shared" si="53"/>
        <v>22.5</v>
      </c>
      <c r="E1123" s="21">
        <f>SUMIFS(тарифы!G:G,тарифы!B:B,J1123)</f>
        <v>30</v>
      </c>
      <c r="F1123" s="21"/>
      <c r="G1123" s="12" t="str">
        <f>IFERROR(INDEX(Таблица1[#All],MATCH('загрузка табеля'!J1123,тарифы!B:B,0),4),"")</f>
        <v>повар 4 разряда ((В-11)кулинарный цех)</v>
      </c>
      <c r="H1123" s="12" t="s">
        <v>17199</v>
      </c>
      <c r="I1123" s="12" t="s">
        <v>15581</v>
      </c>
      <c r="J1123" s="12" t="s">
        <v>934</v>
      </c>
      <c r="K1123" s="12" t="s">
        <v>935</v>
      </c>
      <c r="L1123" s="12">
        <v>10.5</v>
      </c>
      <c r="M1123" s="12">
        <v>12</v>
      </c>
    </row>
    <row r="1124" spans="1:16" x14ac:dyDescent="0.2">
      <c r="A1124" s="12" t="str">
        <f>INDEX('рабочие дни  %ФОТ'!$F$3:$F$67,MATCH('загрузка табеля'!$H1124,'рабочие дни  %ФОТ'!$H$3:$H$67,0),1)</f>
        <v>ХХХ YYY-11</v>
      </c>
      <c r="B1124" s="21">
        <f t="shared" si="51"/>
        <v>1446.25</v>
      </c>
      <c r="C1124" s="22">
        <f t="shared" si="52"/>
        <v>4</v>
      </c>
      <c r="D1124" s="23">
        <f t="shared" si="53"/>
        <v>44.5</v>
      </c>
      <c r="E1124" s="21">
        <f>SUMIFS(тарифы!G:G,тарифы!B:B,J1124)</f>
        <v>32.5</v>
      </c>
      <c r="F1124" s="21"/>
      <c r="G1124" s="12" t="str">
        <f>IFERROR(INDEX(Таблица1[#All],MATCH('загрузка табеля'!J1124,тарифы!B:B,0),4),"")</f>
        <v>повар 5 разряда ((В-11)кулинарный цех)</v>
      </c>
      <c r="H1124" s="12" t="s">
        <v>17199</v>
      </c>
      <c r="I1124" s="12" t="s">
        <v>15581</v>
      </c>
      <c r="J1124" s="12" t="s">
        <v>962</v>
      </c>
      <c r="K1124" s="12" t="s">
        <v>963</v>
      </c>
      <c r="L1124" s="12">
        <v>11</v>
      </c>
      <c r="M1124" s="12">
        <v>11.5</v>
      </c>
      <c r="N1124" s="12">
        <v>11.5</v>
      </c>
      <c r="O1124" s="12">
        <v>10.5</v>
      </c>
      <c r="P1124" s="12">
        <v>0</v>
      </c>
    </row>
    <row r="1125" spans="1:16" x14ac:dyDescent="0.2">
      <c r="A1125" s="12" t="str">
        <f>INDEX('рабочие дни  %ФОТ'!$F$3:$F$67,MATCH('загрузка табеля'!$H1125,'рабочие дни  %ФОТ'!$H$3:$H$67,0),1)</f>
        <v>ХХХ YYY-11</v>
      </c>
      <c r="B1125" s="21">
        <f t="shared" si="51"/>
        <v>660</v>
      </c>
      <c r="C1125" s="22">
        <f t="shared" si="52"/>
        <v>2</v>
      </c>
      <c r="D1125" s="23">
        <f t="shared" si="53"/>
        <v>22</v>
      </c>
      <c r="E1125" s="21">
        <f>SUMIFS(тарифы!G:G,тарифы!B:B,J1125)</f>
        <v>30</v>
      </c>
      <c r="F1125" s="21"/>
      <c r="G1125" s="12" t="str">
        <f>IFERROR(INDEX(Таблица1[#All],MATCH('загрузка табеля'!J1125,тарифы!B:B,0),4),"")</f>
        <v>повар 4 разряда ((В-11)кулинарный цех)</v>
      </c>
      <c r="H1125" s="12" t="s">
        <v>17199</v>
      </c>
      <c r="I1125" s="12" t="s">
        <v>15581</v>
      </c>
      <c r="J1125" s="12" t="s">
        <v>920</v>
      </c>
      <c r="K1125" s="12" t="s">
        <v>921</v>
      </c>
      <c r="L1125" s="12">
        <v>11</v>
      </c>
      <c r="M1125" s="12">
        <v>11</v>
      </c>
    </row>
    <row r="1126" spans="1:16" x14ac:dyDescent="0.2">
      <c r="A1126" s="12" t="str">
        <f>INDEX('рабочие дни  %ФОТ'!$F$3:$F$67,MATCH('загрузка табеля'!$H1126,'рабочие дни  %ФОТ'!$H$3:$H$67,0),1)</f>
        <v>ХХХ YYY-11</v>
      </c>
      <c r="B1126" s="21">
        <f t="shared" si="51"/>
        <v>690</v>
      </c>
      <c r="C1126" s="22">
        <f t="shared" si="52"/>
        <v>2</v>
      </c>
      <c r="D1126" s="23">
        <f t="shared" si="53"/>
        <v>23</v>
      </c>
      <c r="E1126" s="21">
        <f>SUMIFS(тарифы!G:G,тарифы!B:B,J1126)</f>
        <v>30</v>
      </c>
      <c r="F1126" s="21"/>
      <c r="G1126" s="12" t="str">
        <f>IFERROR(INDEX(Таблица1[#All],MATCH('загрузка табеля'!J1126,тарифы!B:B,0),4),"")</f>
        <v>повар 4 разряда ((В-11)кулинарный цех)</v>
      </c>
      <c r="H1126" s="12" t="s">
        <v>17199</v>
      </c>
      <c r="I1126" s="12" t="s">
        <v>15581</v>
      </c>
      <c r="J1126" s="12" t="s">
        <v>13583</v>
      </c>
      <c r="K1126" s="12" t="s">
        <v>13582</v>
      </c>
      <c r="L1126" s="12">
        <v>11.5</v>
      </c>
      <c r="M1126" s="12">
        <v>11.5</v>
      </c>
    </row>
    <row r="1127" spans="1:16" x14ac:dyDescent="0.2">
      <c r="A1127" s="12" t="str">
        <f>INDEX('рабочие дни  %ФОТ'!$F$3:$F$67,MATCH('загрузка табеля'!$H1127,'рабочие дни  %ФОТ'!$H$3:$H$67,0),1)</f>
        <v>ХХХ YYY-11</v>
      </c>
      <c r="B1127" s="21">
        <f t="shared" si="51"/>
        <v>308.75</v>
      </c>
      <c r="C1127" s="22">
        <f t="shared" si="52"/>
        <v>1</v>
      </c>
      <c r="D1127" s="23">
        <f t="shared" si="53"/>
        <v>9.5</v>
      </c>
      <c r="E1127" s="21">
        <f>SUMIFS(тарифы!G:G,тарифы!B:B,J1127)</f>
        <v>32.5</v>
      </c>
      <c r="F1127" s="21"/>
      <c r="G1127" s="12" t="str">
        <f>IFERROR(INDEX(Таблица1[#All],MATCH('загрузка табеля'!J1127,тарифы!B:B,0),4),"")</f>
        <v>повар 5 разряда ((В-11)кулинарный цех)</v>
      </c>
      <c r="H1127" s="12" t="s">
        <v>17199</v>
      </c>
      <c r="I1127" s="12" t="s">
        <v>15581</v>
      </c>
      <c r="J1127" s="12" t="s">
        <v>13579</v>
      </c>
      <c r="K1127" s="12" t="s">
        <v>13578</v>
      </c>
      <c r="L1127" s="12">
        <v>9.5</v>
      </c>
      <c r="M1127" s="12">
        <v>0</v>
      </c>
    </row>
    <row r="1128" spans="1:16" x14ac:dyDescent="0.2">
      <c r="A1128" s="12" t="str">
        <f>INDEX('рабочие дни  %ФОТ'!$F$3:$F$67,MATCH('загрузка табеля'!$H1128,'рабочие дни  %ФОТ'!$H$3:$H$67,0),1)</f>
        <v>ХХХ YYY-11</v>
      </c>
      <c r="B1128" s="21">
        <f t="shared" si="51"/>
        <v>1425</v>
      </c>
      <c r="C1128" s="22">
        <f t="shared" si="52"/>
        <v>4</v>
      </c>
      <c r="D1128" s="23">
        <f t="shared" si="53"/>
        <v>47.5</v>
      </c>
      <c r="E1128" s="21">
        <f>SUMIFS(тарифы!G:G,тарифы!B:B,J1128)</f>
        <v>30</v>
      </c>
      <c r="F1128" s="21"/>
      <c r="G1128" s="12" t="str">
        <f>IFERROR(INDEX(Таблица1[#All],MATCH('загрузка табеля'!J1128,тарифы!B:B,0),4),"")</f>
        <v>повар 4 разряда ((В-11)кулинарный цех)</v>
      </c>
      <c r="H1128" s="12" t="s">
        <v>17199</v>
      </c>
      <c r="I1128" s="12" t="s">
        <v>15581</v>
      </c>
      <c r="J1128" s="12" t="s">
        <v>13581</v>
      </c>
      <c r="K1128" s="12" t="s">
        <v>13580</v>
      </c>
      <c r="L1128" s="12">
        <v>12</v>
      </c>
      <c r="M1128" s="12">
        <v>12</v>
      </c>
      <c r="N1128" s="12">
        <v>11.5</v>
      </c>
      <c r="O1128" s="12">
        <v>12</v>
      </c>
    </row>
    <row r="1129" spans="1:16" x14ac:dyDescent="0.2">
      <c r="A1129" s="12" t="str">
        <f>INDEX('рабочие дни  %ФОТ'!$F$3:$F$67,MATCH('загрузка табеля'!$H1129,'рабочие дни  %ФОТ'!$H$3:$H$67,0),1)</f>
        <v>ХХХ YYY-11</v>
      </c>
      <c r="B1129" s="21">
        <f t="shared" si="51"/>
        <v>1150</v>
      </c>
      <c r="C1129" s="22">
        <f t="shared" si="52"/>
        <v>4</v>
      </c>
      <c r="D1129" s="23">
        <f t="shared" si="53"/>
        <v>46</v>
      </c>
      <c r="E1129" s="21">
        <f>SUMIFS(тарифы!G:G,тарифы!B:B,J1129)</f>
        <v>25</v>
      </c>
      <c r="F1129" s="21"/>
      <c r="G1129" s="12" t="str">
        <f>IFERROR(INDEX(Таблица1[#All],MATCH('загрузка табеля'!J1129,тарифы!B:B,0),4),"")</f>
        <v>продавец продовольственных товаров 3 категории ((В-11)кулинарный цех)</v>
      </c>
      <c r="H1129" s="12" t="s">
        <v>17199</v>
      </c>
      <c r="I1129" s="12" t="s">
        <v>15581</v>
      </c>
      <c r="J1129" s="12" t="s">
        <v>13575</v>
      </c>
      <c r="K1129" s="12" t="s">
        <v>13574</v>
      </c>
      <c r="L1129" s="12">
        <v>11.5</v>
      </c>
      <c r="M1129" s="12">
        <v>11.5</v>
      </c>
      <c r="N1129" s="12">
        <v>11.5</v>
      </c>
      <c r="O1129" s="12">
        <v>11.5</v>
      </c>
      <c r="P1129" s="12">
        <v>0</v>
      </c>
    </row>
    <row r="1130" spans="1:16" x14ac:dyDescent="0.2">
      <c r="A1130" s="12" t="str">
        <f>INDEX('рабочие дни  %ФОТ'!$F$3:$F$67,MATCH('загрузка табеля'!$H1130,'рабочие дни  %ФОТ'!$H$3:$H$67,0),1)</f>
        <v>ХХХ YYY-11</v>
      </c>
      <c r="B1130" s="21">
        <f t="shared" si="51"/>
        <v>0</v>
      </c>
      <c r="C1130" s="22">
        <f t="shared" si="52"/>
        <v>3</v>
      </c>
      <c r="D1130" s="23">
        <f t="shared" si="53"/>
        <v>34.5</v>
      </c>
      <c r="E1130" s="21">
        <f>SUMIFS(тарифы!G:G,тарифы!B:B,J1130)</f>
        <v>0</v>
      </c>
      <c r="F1130" s="21"/>
      <c r="G1130" s="12" t="str">
        <f>IFERROR(INDEX(Таблица1[#All],MATCH('загрузка табеля'!J1130,тарифы!B:B,0),4),"")</f>
        <v/>
      </c>
      <c r="H1130" s="12" t="s">
        <v>17199</v>
      </c>
      <c r="I1130" s="12" t="s">
        <v>15581</v>
      </c>
      <c r="J1130" s="12" t="s">
        <v>15907</v>
      </c>
      <c r="K1130" s="12" t="s">
        <v>15908</v>
      </c>
      <c r="L1130" s="12">
        <v>11.5</v>
      </c>
      <c r="M1130" s="12">
        <v>11.5</v>
      </c>
      <c r="N1130" s="12">
        <v>11.5</v>
      </c>
      <c r="O1130" s="12">
        <v>0</v>
      </c>
    </row>
    <row r="1131" spans="1:16" x14ac:dyDescent="0.2">
      <c r="A1131" s="12" t="str">
        <f>INDEX('рабочие дни  %ФОТ'!$F$3:$F$67,MATCH('загрузка табеля'!$H1131,'рабочие дни  %ФОТ'!$H$3:$H$67,0),1)</f>
        <v>ХХХ YYY-11</v>
      </c>
      <c r="B1131" s="21">
        <f t="shared" si="51"/>
        <v>0</v>
      </c>
      <c r="C1131" s="22">
        <f t="shared" si="52"/>
        <v>2</v>
      </c>
      <c r="D1131" s="23">
        <f t="shared" si="53"/>
        <v>22.5</v>
      </c>
      <c r="E1131" s="21">
        <f>SUMIFS(тарифы!G:G,тарифы!B:B,J1131)</f>
        <v>0</v>
      </c>
      <c r="F1131" s="21"/>
      <c r="G1131" s="12" t="str">
        <f>IFERROR(INDEX(Таблица1[#All],MATCH('загрузка табеля'!J1131,тарифы!B:B,0),4),"")</f>
        <v/>
      </c>
      <c r="H1131" s="12" t="s">
        <v>17199</v>
      </c>
      <c r="I1131" s="12" t="s">
        <v>15581</v>
      </c>
      <c r="J1131" s="12" t="s">
        <v>15909</v>
      </c>
      <c r="K1131" s="12" t="s">
        <v>15910</v>
      </c>
      <c r="L1131" s="12">
        <v>11.5</v>
      </c>
      <c r="M1131" s="12">
        <v>11</v>
      </c>
    </row>
    <row r="1132" spans="1:16" x14ac:dyDescent="0.2">
      <c r="A1132" s="12" t="str">
        <f>INDEX('рабочие дни  %ФОТ'!$F$3:$F$67,MATCH('загрузка табеля'!$H1132,'рабочие дни  %ФОТ'!$H$3:$H$67,0),1)</f>
        <v>ХХХ YYY-11</v>
      </c>
      <c r="B1132" s="21">
        <f t="shared" si="51"/>
        <v>1438.36</v>
      </c>
      <c r="C1132" s="22">
        <f t="shared" si="52"/>
        <v>4</v>
      </c>
      <c r="D1132" s="23">
        <f t="shared" si="53"/>
        <v>44</v>
      </c>
      <c r="E1132" s="21">
        <f>SUMIFS(тарифы!G:G,тарифы!B:B,J1132)</f>
        <v>32.69</v>
      </c>
      <c r="F1132" s="21"/>
      <c r="G1132" s="12" t="str">
        <f>IFERROR(INDEX(Таблица1[#All],MATCH('загрузка табеля'!J1132,тарифы!B:B,0),4),"")</f>
        <v>бригадир продавцов продовольственных товаров 2 категории ((В-11)молочный отдел)</v>
      </c>
      <c r="H1132" s="12" t="s">
        <v>17199</v>
      </c>
      <c r="I1132" s="12" t="s">
        <v>15911</v>
      </c>
      <c r="J1132" s="12" t="s">
        <v>966</v>
      </c>
      <c r="K1132" s="12" t="s">
        <v>967</v>
      </c>
      <c r="L1132" s="12">
        <v>11</v>
      </c>
      <c r="M1132" s="12">
        <v>11</v>
      </c>
      <c r="N1132" s="12">
        <v>11</v>
      </c>
      <c r="O1132" s="12">
        <v>11</v>
      </c>
      <c r="P1132" s="12">
        <v>0</v>
      </c>
    </row>
    <row r="1133" spans="1:16" x14ac:dyDescent="0.2">
      <c r="A1133" s="12" t="str">
        <f>INDEX('рабочие дни  %ФОТ'!$F$3:$F$67,MATCH('загрузка табеля'!$H1133,'рабочие дни  %ФОТ'!$H$3:$H$67,0),1)</f>
        <v>ХХХ YYY-11</v>
      </c>
      <c r="B1133" s="21">
        <f t="shared" si="51"/>
        <v>650</v>
      </c>
      <c r="C1133" s="22">
        <f t="shared" si="52"/>
        <v>3</v>
      </c>
      <c r="D1133" s="23">
        <f t="shared" si="53"/>
        <v>26</v>
      </c>
      <c r="E1133" s="21">
        <f>SUMIFS(тарифы!G:G,тарифы!B:B,J1133)</f>
        <v>25</v>
      </c>
      <c r="F1133" s="21"/>
      <c r="G1133" s="12" t="str">
        <f>IFERROR(INDEX(Таблица1[#All],MATCH('загрузка табеля'!J1133,тарифы!B:B,0),4),"")</f>
        <v>продавец продовольственных товаров ((В-11)овощной отдел)</v>
      </c>
      <c r="H1133" s="12" t="s">
        <v>17199</v>
      </c>
      <c r="I1133" s="12" t="s">
        <v>15912</v>
      </c>
      <c r="J1133" s="12" t="s">
        <v>977</v>
      </c>
      <c r="K1133" s="12" t="s">
        <v>978</v>
      </c>
      <c r="L1133" s="12">
        <v>9</v>
      </c>
      <c r="M1133" s="12">
        <v>9.5</v>
      </c>
      <c r="N1133" s="12">
        <v>7.5</v>
      </c>
    </row>
    <row r="1134" spans="1:16" x14ac:dyDescent="0.2">
      <c r="A1134" s="12" t="str">
        <f>INDEX('рабочие дни  %ФОТ'!$F$3:$F$67,MATCH('загрузка табеля'!$H1134,'рабочие дни  %ФОТ'!$H$3:$H$67,0),1)</f>
        <v>ХХХ YYY-11</v>
      </c>
      <c r="B1134" s="21">
        <f t="shared" si="51"/>
        <v>1462</v>
      </c>
      <c r="C1134" s="22">
        <f t="shared" si="52"/>
        <v>4</v>
      </c>
      <c r="D1134" s="23">
        <f t="shared" si="53"/>
        <v>43</v>
      </c>
      <c r="E1134" s="21">
        <f>SUMIFS(тарифы!G:G,тарифы!B:B,J1134)</f>
        <v>34</v>
      </c>
      <c r="F1134" s="21"/>
      <c r="G1134" s="12" t="str">
        <f>IFERROR(INDEX(Таблица1[#All],MATCH('загрузка табеля'!J1134,тарифы!B:B,0),4),"")</f>
        <v>бригадир продавцов продовольственных товаров 1 категории ((В-11)овощной отдел)</v>
      </c>
      <c r="H1134" s="12" t="s">
        <v>17199</v>
      </c>
      <c r="I1134" s="12" t="s">
        <v>15912</v>
      </c>
      <c r="J1134" s="12" t="s">
        <v>1157</v>
      </c>
      <c r="K1134" s="12" t="s">
        <v>1158</v>
      </c>
      <c r="L1134" s="12">
        <v>10.5</v>
      </c>
      <c r="M1134" s="12">
        <v>11</v>
      </c>
      <c r="N1134" s="12">
        <v>10.5</v>
      </c>
      <c r="O1134" s="12">
        <v>11</v>
      </c>
      <c r="P1134" s="12">
        <v>0</v>
      </c>
    </row>
    <row r="1135" spans="1:16" x14ac:dyDescent="0.2">
      <c r="A1135" s="12" t="str">
        <f>INDEX('рабочие дни  %ФОТ'!$F$3:$F$67,MATCH('загрузка табеля'!$H1135,'рабочие дни  %ФОТ'!$H$3:$H$67,0),1)</f>
        <v>ХХХ YYY-11</v>
      </c>
      <c r="B1135" s="21">
        <f t="shared" si="51"/>
        <v>0</v>
      </c>
      <c r="C1135" s="22">
        <f t="shared" si="52"/>
        <v>4</v>
      </c>
      <c r="D1135" s="23">
        <f t="shared" si="53"/>
        <v>37.5</v>
      </c>
      <c r="E1135" s="21">
        <f>SUMIFS(тарифы!G:G,тарифы!B:B,J1135)</f>
        <v>0</v>
      </c>
      <c r="F1135" s="21"/>
      <c r="G1135" s="12" t="str">
        <f>IFERROR(INDEX(Таблица1[#All],MATCH('загрузка табеля'!J1135,тарифы!B:B,0),4),"")</f>
        <v/>
      </c>
      <c r="H1135" s="12" t="s">
        <v>17199</v>
      </c>
      <c r="I1135" s="12" t="s">
        <v>15912</v>
      </c>
      <c r="J1135" s="12" t="s">
        <v>15913</v>
      </c>
      <c r="K1135" s="12" t="s">
        <v>15914</v>
      </c>
      <c r="L1135" s="12">
        <v>11</v>
      </c>
      <c r="M1135" s="12">
        <v>11</v>
      </c>
      <c r="N1135" s="12">
        <v>11</v>
      </c>
      <c r="O1135" s="12">
        <v>4.5</v>
      </c>
    </row>
    <row r="1136" spans="1:16" x14ac:dyDescent="0.2">
      <c r="A1136" s="12" t="str">
        <f>INDEX('рабочие дни  %ФОТ'!$F$3:$F$67,MATCH('загрузка табеля'!$H1136,'рабочие дни  %ФОТ'!$H$3:$H$67,0),1)</f>
        <v>ХХХ YYY-11</v>
      </c>
      <c r="B1136" s="21">
        <f t="shared" si="51"/>
        <v>0</v>
      </c>
      <c r="C1136" s="22">
        <f t="shared" si="52"/>
        <v>4</v>
      </c>
      <c r="D1136" s="23">
        <f t="shared" si="53"/>
        <v>38</v>
      </c>
      <c r="E1136" s="21">
        <f>SUMIFS(тарифы!G:G,тарифы!B:B,J1136)</f>
        <v>0</v>
      </c>
      <c r="F1136" s="21"/>
      <c r="G1136" s="12" t="str">
        <f>IFERROR(INDEX(Таблица1[#All],MATCH('загрузка табеля'!J1136,тарифы!B:B,0),4),"")</f>
        <v/>
      </c>
      <c r="H1136" s="12" t="s">
        <v>17199</v>
      </c>
      <c r="I1136" s="12" t="s">
        <v>15912</v>
      </c>
      <c r="J1136" s="12" t="s">
        <v>15915</v>
      </c>
      <c r="K1136" s="12" t="s">
        <v>15916</v>
      </c>
      <c r="L1136" s="12">
        <v>11</v>
      </c>
      <c r="M1136" s="12">
        <v>11</v>
      </c>
      <c r="N1136" s="12">
        <v>11</v>
      </c>
      <c r="O1136" s="12">
        <v>5</v>
      </c>
    </row>
    <row r="1137" spans="1:16" x14ac:dyDescent="0.2">
      <c r="A1137" s="12" t="str">
        <f>INDEX('рабочие дни  %ФОТ'!$F$3:$F$67,MATCH('загрузка табеля'!$H1137,'рабочие дни  %ФОТ'!$H$3:$H$67,0),1)</f>
        <v>ХХХ YYY-11</v>
      </c>
      <c r="B1137" s="21">
        <f t="shared" si="51"/>
        <v>1158.5349999999999</v>
      </c>
      <c r="C1137" s="22">
        <f t="shared" si="52"/>
        <v>4</v>
      </c>
      <c r="D1137" s="23">
        <f t="shared" si="53"/>
        <v>39.5</v>
      </c>
      <c r="E1137" s="21">
        <f>SUMIFS(тарифы!G:G,тарифы!B:B,J1137)</f>
        <v>29.33</v>
      </c>
      <c r="F1137" s="21"/>
      <c r="G1137" s="12" t="str">
        <f>IFERROR(INDEX(Таблица1[#All],MATCH('загрузка табеля'!J1137,тарифы!B:B,0),4),"")</f>
        <v>продавец продовольственных товаров 2 категории ((В-11)рыбный отдел)</v>
      </c>
      <c r="H1137" s="12" t="s">
        <v>17199</v>
      </c>
      <c r="I1137" s="12" t="s">
        <v>15917</v>
      </c>
      <c r="J1137" s="12" t="s">
        <v>1131</v>
      </c>
      <c r="K1137" s="12" t="s">
        <v>1132</v>
      </c>
      <c r="L1137" s="12">
        <v>10.5</v>
      </c>
      <c r="M1137" s="12">
        <v>8</v>
      </c>
      <c r="N1137" s="12">
        <v>10.5</v>
      </c>
      <c r="O1137" s="12">
        <v>10.5</v>
      </c>
    </row>
    <row r="1138" spans="1:16" x14ac:dyDescent="0.2">
      <c r="A1138" s="12" t="str">
        <f>INDEX('рабочие дни  %ФОТ'!$F$3:$F$67,MATCH('загрузка табеля'!$H1138,'рабочие дни  %ФОТ'!$H$3:$H$67,0),1)</f>
        <v>ХХХ YYY-11</v>
      </c>
      <c r="B1138" s="21">
        <f t="shared" si="51"/>
        <v>665.755</v>
      </c>
      <c r="C1138" s="22">
        <f t="shared" si="52"/>
        <v>2</v>
      </c>
      <c r="D1138" s="23">
        <f t="shared" si="53"/>
        <v>23.5</v>
      </c>
      <c r="E1138" s="21">
        <f>SUMIFS(тарифы!G:G,тарифы!B:B,J1138)</f>
        <v>28.33</v>
      </c>
      <c r="F1138" s="21"/>
      <c r="G1138" s="12" t="str">
        <f>IFERROR(INDEX(Таблица1[#All],MATCH('загрузка табеля'!J1138,тарифы!B:B,0),4),"")</f>
        <v>кассир торгового зала ((В-11)расчетно-кассовая зона)</v>
      </c>
      <c r="H1138" s="12" t="s">
        <v>17199</v>
      </c>
      <c r="I1138" s="12" t="s">
        <v>15918</v>
      </c>
      <c r="J1138" s="12" t="s">
        <v>1090</v>
      </c>
      <c r="K1138" s="12" t="s">
        <v>1091</v>
      </c>
      <c r="L1138" s="12">
        <v>11.5</v>
      </c>
      <c r="M1138" s="12">
        <v>12</v>
      </c>
      <c r="N1138" s="12">
        <v>0</v>
      </c>
    </row>
    <row r="1139" spans="1:16" x14ac:dyDescent="0.2">
      <c r="A1139" s="12" t="str">
        <f>INDEX('рабочие дни  %ФОТ'!$F$3:$F$67,MATCH('загрузка табеля'!$H1139,'рабочие дни  %ФОТ'!$H$3:$H$67,0),1)</f>
        <v>ХХХ YYY-11</v>
      </c>
      <c r="B1139" s="21">
        <f t="shared" si="51"/>
        <v>552.43499999999995</v>
      </c>
      <c r="C1139" s="22">
        <f t="shared" si="52"/>
        <v>2</v>
      </c>
      <c r="D1139" s="23">
        <f t="shared" si="53"/>
        <v>19.5</v>
      </c>
      <c r="E1139" s="21">
        <f>SUMIFS(тарифы!G:G,тарифы!B:B,J1139)</f>
        <v>28.33</v>
      </c>
      <c r="F1139" s="21"/>
      <c r="G1139" s="12" t="str">
        <f>IFERROR(INDEX(Таблица1[#All],MATCH('загрузка табеля'!J1139,тарифы!B:B,0),4),"")</f>
        <v>кассир торгового зала ((В-11)расчетно-кассовая зона)</v>
      </c>
      <c r="H1139" s="12" t="s">
        <v>17199</v>
      </c>
      <c r="I1139" s="12" t="s">
        <v>15918</v>
      </c>
      <c r="J1139" s="12" t="s">
        <v>1092</v>
      </c>
      <c r="K1139" s="12" t="s">
        <v>1093</v>
      </c>
      <c r="L1139" s="12">
        <v>12</v>
      </c>
      <c r="M1139" s="12">
        <v>7.5</v>
      </c>
      <c r="N1139" s="12">
        <v>0</v>
      </c>
    </row>
    <row r="1140" spans="1:16" x14ac:dyDescent="0.2">
      <c r="A1140" s="12" t="str">
        <f>INDEX('рабочие дни  %ФОТ'!$F$3:$F$67,MATCH('загрузка табеля'!$H1140,'рабочие дни  %ФОТ'!$H$3:$H$67,0),1)</f>
        <v>ХХХ YYY-11</v>
      </c>
      <c r="B1140" s="21">
        <f t="shared" si="51"/>
        <v>1741.825</v>
      </c>
      <c r="C1140" s="22">
        <f t="shared" si="52"/>
        <v>4</v>
      </c>
      <c r="D1140" s="23">
        <f t="shared" si="53"/>
        <v>47.5</v>
      </c>
      <c r="E1140" s="21">
        <f>SUMIFS(тарифы!G:G,тарифы!B:B,J1140)</f>
        <v>36.67</v>
      </c>
      <c r="F1140" s="21"/>
      <c r="G1140" s="12" t="str">
        <f>IFERROR(INDEX(Таблица1[#All],MATCH('загрузка табеля'!J1140,тарифы!B:B,0),4),"")</f>
        <v>заместитель управляющего магазином по кассовой зоне 2 категории ((В-11)расчетно-кассовая зона)</v>
      </c>
      <c r="H1140" s="12" t="s">
        <v>17199</v>
      </c>
      <c r="I1140" s="12" t="s">
        <v>15918</v>
      </c>
      <c r="J1140" s="12" t="s">
        <v>1068</v>
      </c>
      <c r="K1140" s="12" t="s">
        <v>1069</v>
      </c>
      <c r="L1140" s="12">
        <v>13</v>
      </c>
      <c r="M1140" s="12">
        <v>10.5</v>
      </c>
      <c r="N1140" s="12">
        <v>12.5</v>
      </c>
      <c r="O1140" s="12">
        <v>11.5</v>
      </c>
    </row>
    <row r="1141" spans="1:16" x14ac:dyDescent="0.2">
      <c r="A1141" s="12" t="str">
        <f>INDEX('рабочие дни  %ФОТ'!$F$3:$F$67,MATCH('загрузка табеля'!$H1141,'рабочие дни  %ФОТ'!$H$3:$H$67,0),1)</f>
        <v>ХХХ YYY-11</v>
      </c>
      <c r="B1141" s="21">
        <f t="shared" si="51"/>
        <v>1599.84</v>
      </c>
      <c r="C1141" s="22">
        <f t="shared" si="52"/>
        <v>4</v>
      </c>
      <c r="D1141" s="23">
        <f t="shared" si="53"/>
        <v>48</v>
      </c>
      <c r="E1141" s="21">
        <f>SUMIFS(тарифы!G:G,тарифы!B:B,J1141)</f>
        <v>33.33</v>
      </c>
      <c r="F1141" s="21"/>
      <c r="G1141" s="12" t="str">
        <f>IFERROR(INDEX(Таблица1[#All],MATCH('загрузка табеля'!J1141,тарифы!B:B,0),4),"")</f>
        <v>заместитель управляющего магазином по кассовой зоне 3 категории ((В-11)расчетно-кассовая зона)</v>
      </c>
      <c r="H1141" s="12" t="s">
        <v>17199</v>
      </c>
      <c r="I1141" s="12" t="s">
        <v>15918</v>
      </c>
      <c r="J1141" s="12" t="s">
        <v>1105</v>
      </c>
      <c r="K1141" s="12" t="s">
        <v>1106</v>
      </c>
      <c r="L1141" s="12">
        <v>11.5</v>
      </c>
      <c r="M1141" s="12">
        <v>12.5</v>
      </c>
      <c r="N1141" s="12">
        <v>12</v>
      </c>
      <c r="O1141" s="12">
        <v>12</v>
      </c>
    </row>
    <row r="1142" spans="1:16" x14ac:dyDescent="0.2">
      <c r="A1142" s="12" t="str">
        <f>INDEX('рабочие дни  %ФОТ'!$F$3:$F$67,MATCH('загрузка табеля'!$H1142,'рабочие дни  %ФОТ'!$H$3:$H$67,0),1)</f>
        <v>ХХХ YYY-11</v>
      </c>
      <c r="B1142" s="21">
        <f t="shared" si="51"/>
        <v>839.04000000000008</v>
      </c>
      <c r="C1142" s="22">
        <f t="shared" si="52"/>
        <v>2</v>
      </c>
      <c r="D1142" s="23">
        <f t="shared" si="53"/>
        <v>28.5</v>
      </c>
      <c r="E1142" s="21">
        <f>SUMIFS(тарифы!G:G,тарифы!B:B,J1142)</f>
        <v>29.44</v>
      </c>
      <c r="F1142" s="21"/>
      <c r="G1142" s="12" t="str">
        <f>IFERROR(INDEX(Таблица1[#All],MATCH('загрузка табеля'!J1142,тарифы!B:B,0),4),"")</f>
        <v>старший кассир торгового зала ((В-11)расчетно-кассовая зона)</v>
      </c>
      <c r="H1142" s="12" t="s">
        <v>17199</v>
      </c>
      <c r="I1142" s="12" t="s">
        <v>15918</v>
      </c>
      <c r="J1142" s="12" t="s">
        <v>1109</v>
      </c>
      <c r="K1142" s="12" t="s">
        <v>1110</v>
      </c>
      <c r="L1142" s="12">
        <v>14</v>
      </c>
      <c r="M1142" s="12">
        <v>14.5</v>
      </c>
      <c r="N1142" s="12">
        <v>0</v>
      </c>
    </row>
    <row r="1143" spans="1:16" x14ac:dyDescent="0.2">
      <c r="A1143" s="12" t="str">
        <f>INDEX('рабочие дни  %ФОТ'!$F$3:$F$67,MATCH('загрузка табеля'!$H1143,'рабочие дни  %ФОТ'!$H$3:$H$67,0),1)</f>
        <v>ХХХ YYY-11</v>
      </c>
      <c r="B1143" s="21">
        <f t="shared" si="51"/>
        <v>991.55</v>
      </c>
      <c r="C1143" s="22">
        <f t="shared" si="52"/>
        <v>3</v>
      </c>
      <c r="D1143" s="23">
        <f t="shared" si="53"/>
        <v>35</v>
      </c>
      <c r="E1143" s="21">
        <f>SUMIFS(тарифы!G:G,тарифы!B:B,J1143)</f>
        <v>28.33</v>
      </c>
      <c r="F1143" s="21"/>
      <c r="G1143" s="12" t="str">
        <f>IFERROR(INDEX(Таблица1[#All],MATCH('загрузка табеля'!J1143,тарифы!B:B,0),4),"")</f>
        <v>кассир торгового зала ((В-11)расчетно-кассовая зона)</v>
      </c>
      <c r="H1143" s="12" t="s">
        <v>17199</v>
      </c>
      <c r="I1143" s="12" t="s">
        <v>15918</v>
      </c>
      <c r="J1143" s="12" t="s">
        <v>1085</v>
      </c>
      <c r="K1143" s="12" t="s">
        <v>1086</v>
      </c>
      <c r="L1143" s="12">
        <v>12</v>
      </c>
      <c r="M1143" s="12">
        <v>11.5</v>
      </c>
      <c r="N1143" s="12">
        <v>11.5</v>
      </c>
      <c r="O1143" s="12">
        <v>0</v>
      </c>
    </row>
    <row r="1144" spans="1:16" x14ac:dyDescent="0.2">
      <c r="A1144" s="12" t="str">
        <f>INDEX('рабочие дни  %ФОТ'!$F$3:$F$67,MATCH('загрузка табеля'!$H1144,'рабочие дни  %ФОТ'!$H$3:$H$67,0),1)</f>
        <v>ХХХ YYY-11</v>
      </c>
      <c r="B1144" s="21">
        <f t="shared" si="51"/>
        <v>368.28999999999996</v>
      </c>
      <c r="C1144" s="22">
        <f t="shared" si="52"/>
        <v>2</v>
      </c>
      <c r="D1144" s="23">
        <f t="shared" si="53"/>
        <v>13</v>
      </c>
      <c r="E1144" s="21">
        <f>SUMIFS(тарифы!G:G,тарифы!B:B,J1144)</f>
        <v>28.33</v>
      </c>
      <c r="F1144" s="21"/>
      <c r="G1144" s="12" t="str">
        <f>IFERROR(INDEX(Таблица1[#All],MATCH('загрузка табеля'!J1144,тарифы!B:B,0),4),"")</f>
        <v>кассир торгового зала ((В-11)расчетно-кассовая зона)</v>
      </c>
      <c r="H1144" s="12" t="s">
        <v>17199</v>
      </c>
      <c r="I1144" s="12" t="s">
        <v>15918</v>
      </c>
      <c r="J1144" s="12" t="s">
        <v>1070</v>
      </c>
      <c r="K1144" s="12" t="s">
        <v>1071</v>
      </c>
      <c r="L1144" s="12">
        <v>5.5</v>
      </c>
      <c r="M1144" s="12">
        <v>7.5</v>
      </c>
    </row>
    <row r="1145" spans="1:16" x14ac:dyDescent="0.2">
      <c r="A1145" s="12" t="str">
        <f>INDEX('рабочие дни  %ФОТ'!$F$3:$F$67,MATCH('загрузка табеля'!$H1145,'рабочие дни  %ФОТ'!$H$3:$H$67,0),1)</f>
        <v>ХХХ YYY-11</v>
      </c>
      <c r="B1145" s="21">
        <f t="shared" si="51"/>
        <v>325.79499999999996</v>
      </c>
      <c r="C1145" s="22">
        <f t="shared" si="52"/>
        <v>1</v>
      </c>
      <c r="D1145" s="23">
        <f t="shared" si="53"/>
        <v>11.5</v>
      </c>
      <c r="E1145" s="21">
        <f>SUMIFS(тарифы!G:G,тарифы!B:B,J1145)</f>
        <v>28.33</v>
      </c>
      <c r="F1145" s="21"/>
      <c r="G1145" s="12" t="str">
        <f>IFERROR(INDEX(Таблица1[#All],MATCH('загрузка табеля'!J1145,тарифы!B:B,0),4),"")</f>
        <v>кассир торгового зала ((В-11)расчетно-кассовая зона)</v>
      </c>
      <c r="H1145" s="12" t="s">
        <v>17199</v>
      </c>
      <c r="I1145" s="12" t="s">
        <v>15918</v>
      </c>
      <c r="J1145" s="12" t="s">
        <v>1083</v>
      </c>
      <c r="K1145" s="12" t="s">
        <v>1084</v>
      </c>
      <c r="L1145" s="12">
        <v>11.5</v>
      </c>
      <c r="M1145" s="12">
        <v>0</v>
      </c>
    </row>
    <row r="1146" spans="1:16" x14ac:dyDescent="0.2">
      <c r="A1146" s="12" t="str">
        <f>INDEX('рабочие дни  %ФОТ'!$F$3:$F$67,MATCH('загрузка табеля'!$H1146,'рабочие дни  %ФОТ'!$H$3:$H$67,0),1)</f>
        <v>ХХХ YYY-11</v>
      </c>
      <c r="B1146" s="21">
        <f t="shared" si="51"/>
        <v>1090.7049999999999</v>
      </c>
      <c r="C1146" s="22">
        <f t="shared" si="52"/>
        <v>5</v>
      </c>
      <c r="D1146" s="23">
        <f t="shared" si="53"/>
        <v>38.5</v>
      </c>
      <c r="E1146" s="21">
        <f>SUMIFS(тарифы!G:G,тарифы!B:B,J1146)</f>
        <v>28.33</v>
      </c>
      <c r="F1146" s="21"/>
      <c r="G1146" s="12" t="str">
        <f>IFERROR(INDEX(Таблица1[#All],MATCH('загрузка табеля'!J1146,тарифы!B:B,0),4),"")</f>
        <v>кассир торгового зала ((В-11)расчетно-кассовая зона)</v>
      </c>
      <c r="H1146" s="12" t="s">
        <v>17199</v>
      </c>
      <c r="I1146" s="12" t="s">
        <v>15918</v>
      </c>
      <c r="J1146" s="12" t="s">
        <v>1123</v>
      </c>
      <c r="K1146" s="12" t="s">
        <v>1124</v>
      </c>
      <c r="L1146" s="12">
        <v>5</v>
      </c>
      <c r="M1146" s="12">
        <v>5.5</v>
      </c>
      <c r="N1146" s="12">
        <v>12</v>
      </c>
      <c r="O1146" s="12">
        <v>11</v>
      </c>
      <c r="P1146" s="12">
        <v>5</v>
      </c>
    </row>
    <row r="1147" spans="1:16" x14ac:dyDescent="0.2">
      <c r="A1147" s="12" t="str">
        <f>INDEX('рабочие дни  %ФОТ'!$F$3:$F$67,MATCH('загрузка табеля'!$H1147,'рабочие дни  %ФОТ'!$H$3:$H$67,0),1)</f>
        <v>ХХХ YYY-11</v>
      </c>
      <c r="B1147" s="21">
        <f t="shared" si="51"/>
        <v>977.38499999999999</v>
      </c>
      <c r="C1147" s="22">
        <f t="shared" si="52"/>
        <v>3</v>
      </c>
      <c r="D1147" s="23">
        <f t="shared" si="53"/>
        <v>34.5</v>
      </c>
      <c r="E1147" s="21">
        <f>SUMIFS(тарифы!G:G,тарифы!B:B,J1147)</f>
        <v>28.33</v>
      </c>
      <c r="F1147" s="21"/>
      <c r="G1147" s="12" t="str">
        <f>IFERROR(INDEX(Таблица1[#All],MATCH('загрузка табеля'!J1147,тарифы!B:B,0),4),"")</f>
        <v>кассир торгового зала ((В-11)расчетно-кассовая зона)</v>
      </c>
      <c r="H1147" s="12" t="s">
        <v>17199</v>
      </c>
      <c r="I1147" s="12" t="s">
        <v>15918</v>
      </c>
      <c r="J1147" s="12" t="s">
        <v>1088</v>
      </c>
      <c r="K1147" s="12" t="s">
        <v>1089</v>
      </c>
      <c r="L1147" s="12">
        <v>11.5</v>
      </c>
      <c r="M1147" s="12">
        <v>11.5</v>
      </c>
      <c r="N1147" s="12">
        <v>11.5</v>
      </c>
    </row>
    <row r="1148" spans="1:16" x14ac:dyDescent="0.2">
      <c r="A1148" s="12" t="str">
        <f>INDEX('рабочие дни  %ФОТ'!$F$3:$F$67,MATCH('загрузка табеля'!$H1148,'рабочие дни  %ФОТ'!$H$3:$H$67,0),1)</f>
        <v>ХХХ YYY-11</v>
      </c>
      <c r="B1148" s="21">
        <f t="shared" si="51"/>
        <v>991.55</v>
      </c>
      <c r="C1148" s="22">
        <f t="shared" si="52"/>
        <v>3</v>
      </c>
      <c r="D1148" s="23">
        <f t="shared" si="53"/>
        <v>35</v>
      </c>
      <c r="E1148" s="21">
        <f>SUMIFS(тарифы!G:G,тарифы!B:B,J1148)</f>
        <v>28.33</v>
      </c>
      <c r="F1148" s="21"/>
      <c r="G1148" s="12" t="str">
        <f>IFERROR(INDEX(Таблица1[#All],MATCH('загрузка табеля'!J1148,тарифы!B:B,0),4),"")</f>
        <v>кассир торгового зала ((В-11)расчетно-кассовая зона)</v>
      </c>
      <c r="H1148" s="12" t="s">
        <v>17199</v>
      </c>
      <c r="I1148" s="12" t="s">
        <v>15918</v>
      </c>
      <c r="J1148" s="12" t="s">
        <v>1118</v>
      </c>
      <c r="K1148" s="12" t="s">
        <v>1119</v>
      </c>
      <c r="L1148" s="12">
        <v>11.5</v>
      </c>
      <c r="M1148" s="12">
        <v>11.5</v>
      </c>
      <c r="N1148" s="12">
        <v>12</v>
      </c>
    </row>
    <row r="1149" spans="1:16" x14ac:dyDescent="0.2">
      <c r="A1149" s="12" t="str">
        <f>INDEX('рабочие дни  %ФОТ'!$F$3:$F$67,MATCH('загрузка табеля'!$H1149,'рабочие дни  %ФОТ'!$H$3:$H$67,0),1)</f>
        <v>ХХХ YYY-11</v>
      </c>
      <c r="B1149" s="21">
        <f t="shared" si="51"/>
        <v>636.87</v>
      </c>
      <c r="C1149" s="22">
        <f t="shared" si="52"/>
        <v>3</v>
      </c>
      <c r="D1149" s="23">
        <f t="shared" si="53"/>
        <v>34.5</v>
      </c>
      <c r="E1149" s="21">
        <f>SUMIFS(тарифы!G:G,тарифы!B:B,J1149)</f>
        <v>18.46</v>
      </c>
      <c r="F1149" s="21"/>
      <c r="G1149" s="12" t="str">
        <f>IFERROR(INDEX(Таблица1[#All],MATCH('загрузка табеля'!J1149,тарифы!B:B,0),4),"")</f>
        <v>подсобный рабочий (сборщик тележек) ((В-11)расчетно-кассовая зона)</v>
      </c>
      <c r="H1149" s="12" t="s">
        <v>17199</v>
      </c>
      <c r="I1149" s="12" t="s">
        <v>15918</v>
      </c>
      <c r="J1149" s="12" t="s">
        <v>1074</v>
      </c>
      <c r="K1149" s="12" t="s">
        <v>1075</v>
      </c>
      <c r="L1149" s="12">
        <v>11.5</v>
      </c>
      <c r="M1149" s="12">
        <v>11.5</v>
      </c>
      <c r="N1149" s="12">
        <v>11.5</v>
      </c>
    </row>
    <row r="1150" spans="1:16" x14ac:dyDescent="0.2">
      <c r="A1150" s="12" t="str">
        <f>INDEX('рабочие дни  %ФОТ'!$F$3:$F$67,MATCH('загрузка табеля'!$H1150,'рабочие дни  %ФОТ'!$H$3:$H$67,0),1)</f>
        <v>ХХХ YYY-11</v>
      </c>
      <c r="B1150" s="21">
        <f t="shared" si="51"/>
        <v>1751.68</v>
      </c>
      <c r="C1150" s="22">
        <f t="shared" si="52"/>
        <v>4</v>
      </c>
      <c r="D1150" s="23">
        <f t="shared" si="53"/>
        <v>59.5</v>
      </c>
      <c r="E1150" s="21">
        <f>SUMIFS(тарифы!G:G,тарифы!B:B,J1150)</f>
        <v>29.44</v>
      </c>
      <c r="F1150" s="21"/>
      <c r="G1150" s="12" t="str">
        <f>IFERROR(INDEX(Таблица1[#All],MATCH('загрузка табеля'!J1150,тарифы!B:B,0),4),"")</f>
        <v>старший кассир торгового зала ((В-11)расчетно-кассовая зона)</v>
      </c>
      <c r="H1150" s="12" t="s">
        <v>17199</v>
      </c>
      <c r="I1150" s="12" t="s">
        <v>15918</v>
      </c>
      <c r="J1150" s="12" t="s">
        <v>1114</v>
      </c>
      <c r="K1150" s="12" t="s">
        <v>1115</v>
      </c>
      <c r="L1150" s="12">
        <v>15</v>
      </c>
      <c r="M1150" s="12">
        <v>15</v>
      </c>
      <c r="N1150" s="12">
        <v>14.5</v>
      </c>
      <c r="O1150" s="12">
        <v>15</v>
      </c>
    </row>
    <row r="1151" spans="1:16" x14ac:dyDescent="0.2">
      <c r="A1151" s="12" t="str">
        <f>INDEX('рабочие дни  %ФОТ'!$F$3:$F$67,MATCH('загрузка табеля'!$H1151,'рабочие дни  %ФОТ'!$H$3:$H$67,0),1)</f>
        <v>ХХХ YYY-11</v>
      </c>
      <c r="B1151" s="21">
        <f t="shared" si="51"/>
        <v>599.95000000000005</v>
      </c>
      <c r="C1151" s="22">
        <f t="shared" si="52"/>
        <v>3</v>
      </c>
      <c r="D1151" s="23">
        <f t="shared" si="53"/>
        <v>32.5</v>
      </c>
      <c r="E1151" s="21">
        <f>SUMIFS(тарифы!G:G,тарифы!B:B,J1151)</f>
        <v>18.46</v>
      </c>
      <c r="F1151" s="21"/>
      <c r="G1151" s="12" t="str">
        <f>IFERROR(INDEX(Таблица1[#All],MATCH('загрузка табеля'!J1151,тарифы!B:B,0),4),"")</f>
        <v>подсобный рабочий (сборщик тележек) ((В-11)расчетно-кассовая зона)</v>
      </c>
      <c r="H1151" s="12" t="s">
        <v>17199</v>
      </c>
      <c r="I1151" s="12" t="s">
        <v>15918</v>
      </c>
      <c r="J1151" s="12" t="s">
        <v>1058</v>
      </c>
      <c r="K1151" s="12" t="s">
        <v>1059</v>
      </c>
      <c r="L1151" s="12">
        <v>11</v>
      </c>
      <c r="M1151" s="12">
        <v>11</v>
      </c>
      <c r="N1151" s="12">
        <v>10.5</v>
      </c>
      <c r="O1151" s="12">
        <v>0</v>
      </c>
    </row>
    <row r="1152" spans="1:16" x14ac:dyDescent="0.2">
      <c r="A1152" s="12" t="str">
        <f>INDEX('рабочие дни  %ФОТ'!$F$3:$F$67,MATCH('загрузка табеля'!$H1152,'рабочие дни  %ФОТ'!$H$3:$H$67,0),1)</f>
        <v>ХХХ YYY-11</v>
      </c>
      <c r="B1152" s="21">
        <f t="shared" si="51"/>
        <v>623.26</v>
      </c>
      <c r="C1152" s="22">
        <f t="shared" si="52"/>
        <v>2</v>
      </c>
      <c r="D1152" s="23">
        <f t="shared" si="53"/>
        <v>22</v>
      </c>
      <c r="E1152" s="21">
        <f>SUMIFS(тарифы!G:G,тарифы!B:B,J1152)</f>
        <v>28.33</v>
      </c>
      <c r="F1152" s="21"/>
      <c r="G1152" s="12" t="str">
        <f>IFERROR(INDEX(Таблица1[#All],MATCH('загрузка табеля'!J1152,тарифы!B:B,0),4),"")</f>
        <v>кассир торгового зала ((В-11)расчетно-кассовая зона)</v>
      </c>
      <c r="H1152" s="12" t="s">
        <v>17199</v>
      </c>
      <c r="I1152" s="12" t="s">
        <v>15918</v>
      </c>
      <c r="J1152" s="12" t="s">
        <v>1062</v>
      </c>
      <c r="K1152" s="12" t="s">
        <v>1063</v>
      </c>
      <c r="L1152" s="12">
        <v>11</v>
      </c>
      <c r="M1152" s="12">
        <v>11</v>
      </c>
      <c r="N1152" s="12">
        <v>0</v>
      </c>
    </row>
    <row r="1153" spans="1:16" x14ac:dyDescent="0.2">
      <c r="A1153" s="12" t="str">
        <f>INDEX('рабочие дни  %ФОТ'!$F$3:$F$67,MATCH('загрузка табеля'!$H1153,'рабочие дни  %ФОТ'!$H$3:$H$67,0),1)</f>
        <v>ХХХ YYY-11</v>
      </c>
      <c r="B1153" s="21">
        <f t="shared" si="51"/>
        <v>1204.0249999999999</v>
      </c>
      <c r="C1153" s="22">
        <f t="shared" si="52"/>
        <v>4</v>
      </c>
      <c r="D1153" s="23">
        <f t="shared" si="53"/>
        <v>42.5</v>
      </c>
      <c r="E1153" s="21">
        <f>SUMIFS(тарифы!G:G,тарифы!B:B,J1153)</f>
        <v>28.33</v>
      </c>
      <c r="F1153" s="21"/>
      <c r="G1153" s="12" t="str">
        <f>IFERROR(INDEX(Таблица1[#All],MATCH('загрузка табеля'!J1153,тарифы!B:B,0),4),"")</f>
        <v>кассир торгового зала ((В-11)расчетно-кассовая зона)</v>
      </c>
      <c r="H1153" s="12" t="s">
        <v>17199</v>
      </c>
      <c r="I1153" s="12" t="s">
        <v>15918</v>
      </c>
      <c r="J1153" s="12" t="s">
        <v>1072</v>
      </c>
      <c r="K1153" s="12" t="s">
        <v>1073</v>
      </c>
      <c r="L1153" s="12">
        <v>11.5</v>
      </c>
      <c r="M1153" s="12">
        <v>11</v>
      </c>
      <c r="N1153" s="12">
        <v>10.5</v>
      </c>
      <c r="O1153" s="12">
        <v>9.5</v>
      </c>
      <c r="P1153" s="12">
        <v>0</v>
      </c>
    </row>
    <row r="1154" spans="1:16" x14ac:dyDescent="0.2">
      <c r="A1154" s="12" t="str">
        <f>INDEX('рабочие дни  %ФОТ'!$F$3:$F$67,MATCH('загрузка табеля'!$H1154,'рабочие дни  %ФОТ'!$H$3:$H$67,0),1)</f>
        <v>ХХХ YYY-11</v>
      </c>
      <c r="B1154" s="21">
        <f t="shared" si="51"/>
        <v>1090.7049999999999</v>
      </c>
      <c r="C1154" s="22">
        <f t="shared" si="52"/>
        <v>4</v>
      </c>
      <c r="D1154" s="23">
        <f t="shared" si="53"/>
        <v>38.5</v>
      </c>
      <c r="E1154" s="21">
        <f>SUMIFS(тарифы!G:G,тарифы!B:B,J1154)</f>
        <v>28.33</v>
      </c>
      <c r="F1154" s="21"/>
      <c r="G1154" s="12" t="str">
        <f>IFERROR(INDEX(Таблица1[#All],MATCH('загрузка табеля'!J1154,тарифы!B:B,0),4),"")</f>
        <v>кассир торгового зала ((В-11)расчетно-кассовая зона)</v>
      </c>
      <c r="H1154" s="12" t="s">
        <v>17199</v>
      </c>
      <c r="I1154" s="12" t="s">
        <v>15918</v>
      </c>
      <c r="J1154" s="12" t="s">
        <v>1078</v>
      </c>
      <c r="K1154" s="12" t="s">
        <v>1079</v>
      </c>
      <c r="L1154" s="12">
        <v>8</v>
      </c>
      <c r="M1154" s="12">
        <v>11</v>
      </c>
      <c r="N1154" s="12">
        <v>7.5</v>
      </c>
      <c r="O1154" s="12">
        <v>12</v>
      </c>
    </row>
    <row r="1155" spans="1:16" x14ac:dyDescent="0.2">
      <c r="A1155" s="12" t="str">
        <f>INDEX('рабочие дни  %ФОТ'!$F$3:$F$67,MATCH('загрузка табеля'!$H1155,'рабочие дни  %ФОТ'!$H$3:$H$67,0),1)</f>
        <v>ХХХ YYY-11</v>
      </c>
      <c r="B1155" s="21">
        <f t="shared" si="51"/>
        <v>269.13499999999999</v>
      </c>
      <c r="C1155" s="22">
        <f t="shared" si="52"/>
        <v>2</v>
      </c>
      <c r="D1155" s="23">
        <f t="shared" si="53"/>
        <v>9.5</v>
      </c>
      <c r="E1155" s="21">
        <f>SUMIFS(тарифы!G:G,тарифы!B:B,J1155)</f>
        <v>28.33</v>
      </c>
      <c r="F1155" s="21"/>
      <c r="G1155" s="12" t="str">
        <f>IFERROR(INDEX(Таблица1[#All],MATCH('загрузка табеля'!J1155,тарифы!B:B,0),4),"")</f>
        <v>кассир торгового зала ((В-11)расчетно-кассовая зона)</v>
      </c>
      <c r="H1155" s="12" t="s">
        <v>17199</v>
      </c>
      <c r="I1155" s="12" t="s">
        <v>15918</v>
      </c>
      <c r="J1155" s="12" t="s">
        <v>1120</v>
      </c>
      <c r="K1155" s="12" t="s">
        <v>1121</v>
      </c>
      <c r="L1155" s="12">
        <v>5</v>
      </c>
      <c r="M1155" s="12">
        <v>4.5</v>
      </c>
    </row>
    <row r="1156" spans="1:16" x14ac:dyDescent="0.2">
      <c r="A1156" s="12" t="str">
        <f>INDEX('рабочие дни  %ФОТ'!$F$3:$F$67,MATCH('загрузка табеля'!$H1156,'рабочие дни  %ФОТ'!$H$3:$H$67,0),1)</f>
        <v>ХХХ YYY-11</v>
      </c>
      <c r="B1156" s="21">
        <f t="shared" si="51"/>
        <v>920.72499999999991</v>
      </c>
      <c r="C1156" s="22">
        <f t="shared" si="52"/>
        <v>4</v>
      </c>
      <c r="D1156" s="23">
        <f t="shared" si="53"/>
        <v>32.5</v>
      </c>
      <c r="E1156" s="21">
        <f>SUMIFS(тарифы!G:G,тарифы!B:B,J1156)</f>
        <v>28.33</v>
      </c>
      <c r="F1156" s="21"/>
      <c r="G1156" s="12" t="str">
        <f>IFERROR(INDEX(Таблица1[#All],MATCH('загрузка табеля'!J1156,тарифы!B:B,0),4),"")</f>
        <v>кассир торгового зала ((В-11)расчетно-кассовая зона)</v>
      </c>
      <c r="H1156" s="12" t="s">
        <v>17199</v>
      </c>
      <c r="I1156" s="12" t="s">
        <v>15918</v>
      </c>
      <c r="J1156" s="12" t="s">
        <v>1112</v>
      </c>
      <c r="K1156" s="12" t="s">
        <v>1113</v>
      </c>
      <c r="L1156" s="12">
        <v>6.5</v>
      </c>
      <c r="M1156" s="12">
        <v>7</v>
      </c>
      <c r="N1156" s="12">
        <v>11.5</v>
      </c>
      <c r="O1156" s="12">
        <v>7.5</v>
      </c>
    </row>
    <row r="1157" spans="1:16" x14ac:dyDescent="0.2">
      <c r="A1157" s="12" t="str">
        <f>INDEX('рабочие дни  %ФОТ'!$F$3:$F$67,MATCH('загрузка табеля'!$H1157,'рабочие дни  %ФОТ'!$H$3:$H$67,0),1)</f>
        <v>ХХХ YYY-11</v>
      </c>
      <c r="B1157" s="21">
        <f t="shared" si="51"/>
        <v>1331.51</v>
      </c>
      <c r="C1157" s="22">
        <f t="shared" si="52"/>
        <v>4</v>
      </c>
      <c r="D1157" s="23">
        <f t="shared" si="53"/>
        <v>47</v>
      </c>
      <c r="E1157" s="21">
        <f>SUMIFS(тарифы!G:G,тарифы!B:B,J1157)</f>
        <v>28.33</v>
      </c>
      <c r="F1157" s="21"/>
      <c r="G1157" s="12" t="str">
        <f>IFERROR(INDEX(Таблица1[#All],MATCH('загрузка табеля'!J1157,тарифы!B:B,0),4),"")</f>
        <v>кассир торгового зала ((В-11)расчетно-кассовая зона)</v>
      </c>
      <c r="H1157" s="12" t="s">
        <v>17199</v>
      </c>
      <c r="I1157" s="12" t="s">
        <v>15918</v>
      </c>
      <c r="J1157" s="12" t="s">
        <v>1126</v>
      </c>
      <c r="K1157" s="12" t="s">
        <v>1127</v>
      </c>
      <c r="L1157" s="12">
        <v>12</v>
      </c>
      <c r="M1157" s="12">
        <v>11.5</v>
      </c>
      <c r="N1157" s="12">
        <v>12</v>
      </c>
      <c r="O1157" s="12">
        <v>11.5</v>
      </c>
    </row>
    <row r="1158" spans="1:16" x14ac:dyDescent="0.2">
      <c r="A1158" s="12" t="str">
        <f>INDEX('рабочие дни  %ФОТ'!$F$3:$F$67,MATCH('загрузка табеля'!$H1158,'рабочие дни  %ФОТ'!$H$3:$H$67,0),1)</f>
        <v>ХХХ YYY-11</v>
      </c>
      <c r="B1158" s="21">
        <f t="shared" ref="B1158:B1221" si="54">IF(AND(F1158&lt;50,F1158&gt;0),F1158*D1158,IF(F1158&gt;50,F1158/$C$1*C1158,IF(AND(E1158&lt;50,E1158&gt;0),E1158*D1158,E1158/$C$1*C1158)))</f>
        <v>934.89</v>
      </c>
      <c r="C1158" s="22">
        <f t="shared" si="52"/>
        <v>4</v>
      </c>
      <c r="D1158" s="23">
        <f t="shared" si="53"/>
        <v>33</v>
      </c>
      <c r="E1158" s="21">
        <f>SUMIFS(тарифы!G:G,тарифы!B:B,J1158)</f>
        <v>28.33</v>
      </c>
      <c r="F1158" s="21"/>
      <c r="G1158" s="12" t="str">
        <f>IFERROR(INDEX(Таблица1[#All],MATCH('загрузка табеля'!J1158,тарифы!B:B,0),4),"")</f>
        <v>кассир торгового зала ((В-11)расчетно-кассовая зона)</v>
      </c>
      <c r="H1158" s="12" t="s">
        <v>17199</v>
      </c>
      <c r="I1158" s="12" t="s">
        <v>15918</v>
      </c>
      <c r="J1158" s="12" t="s">
        <v>1065</v>
      </c>
      <c r="K1158" s="12" t="s">
        <v>1066</v>
      </c>
      <c r="L1158" s="12">
        <v>9</v>
      </c>
      <c r="M1158" s="12">
        <v>9</v>
      </c>
      <c r="N1158" s="12">
        <v>9</v>
      </c>
      <c r="O1158" s="12">
        <v>6</v>
      </c>
    </row>
    <row r="1159" spans="1:16" x14ac:dyDescent="0.2">
      <c r="A1159" s="12" t="str">
        <f>INDEX('рабочие дни  %ФОТ'!$F$3:$F$67,MATCH('загрузка табеля'!$H1159,'рабочие дни  %ФОТ'!$H$3:$H$67,0),1)</f>
        <v>ХХХ YYY-11</v>
      </c>
      <c r="B1159" s="21">
        <f t="shared" si="54"/>
        <v>1331.51</v>
      </c>
      <c r="C1159" s="22">
        <f t="shared" ref="C1159:C1222" si="55">COUNTIF(L1159:AP1159,"&gt;0")</f>
        <v>4</v>
      </c>
      <c r="D1159" s="23">
        <f t="shared" ref="D1159:D1222" si="56">IF(SUM(L1159:AP1159)&gt;0,SUM(L1159:AP1159),"")</f>
        <v>47</v>
      </c>
      <c r="E1159" s="21">
        <f>SUMIFS(тарифы!G:G,тарифы!B:B,J1159)</f>
        <v>28.33</v>
      </c>
      <c r="F1159" s="21"/>
      <c r="G1159" s="12" t="str">
        <f>IFERROR(INDEX(Таблица1[#All],MATCH('загрузка табеля'!J1159,тарифы!B:B,0),4),"")</f>
        <v>кассир торгового зала ((В-11)расчетно-кассовая зона)</v>
      </c>
      <c r="H1159" s="12" t="s">
        <v>17199</v>
      </c>
      <c r="I1159" s="12" t="s">
        <v>15918</v>
      </c>
      <c r="J1159" s="12" t="s">
        <v>1107</v>
      </c>
      <c r="K1159" s="12" t="s">
        <v>1108</v>
      </c>
      <c r="L1159" s="12">
        <v>12</v>
      </c>
      <c r="M1159" s="12">
        <v>11</v>
      </c>
      <c r="N1159" s="12">
        <v>11.5</v>
      </c>
      <c r="O1159" s="12">
        <v>12.5</v>
      </c>
    </row>
    <row r="1160" spans="1:16" x14ac:dyDescent="0.2">
      <c r="A1160" s="12" t="str">
        <f>INDEX('рабочие дни  %ФОТ'!$F$3:$F$67,MATCH('загрузка табеля'!$H1160,'рабочие дни  %ФОТ'!$H$3:$H$67,0),1)</f>
        <v>ХХХ YYY-11</v>
      </c>
      <c r="B1160" s="21">
        <f t="shared" si="54"/>
        <v>1147.365</v>
      </c>
      <c r="C1160" s="22">
        <f t="shared" si="55"/>
        <v>4</v>
      </c>
      <c r="D1160" s="23">
        <f t="shared" si="56"/>
        <v>40.5</v>
      </c>
      <c r="E1160" s="21">
        <f>SUMIFS(тарифы!G:G,тарифы!B:B,J1160)</f>
        <v>28.33</v>
      </c>
      <c r="F1160" s="21"/>
      <c r="G1160" s="12" t="str">
        <f>IFERROR(INDEX(Таблица1[#All],MATCH('загрузка табеля'!J1160,тарифы!B:B,0),4),"")</f>
        <v>кассир торгового зала ((В-11)расчетно-кассовая зона)</v>
      </c>
      <c r="H1160" s="12" t="s">
        <v>17199</v>
      </c>
      <c r="I1160" s="12" t="s">
        <v>15918</v>
      </c>
      <c r="J1160" s="12" t="s">
        <v>13591</v>
      </c>
      <c r="K1160" s="12" t="s">
        <v>13590</v>
      </c>
      <c r="L1160" s="12">
        <v>6</v>
      </c>
      <c r="M1160" s="12">
        <v>11.5</v>
      </c>
      <c r="N1160" s="12">
        <v>11</v>
      </c>
      <c r="O1160" s="12">
        <v>12</v>
      </c>
      <c r="P1160" s="12">
        <v>0</v>
      </c>
    </row>
    <row r="1161" spans="1:16" x14ac:dyDescent="0.2">
      <c r="A1161" s="12" t="str">
        <f>INDEX('рабочие дни  %ФОТ'!$F$3:$F$67,MATCH('загрузка табеля'!$H1161,'рабочие дни  %ФОТ'!$H$3:$H$67,0),1)</f>
        <v>ХХХ YYY-11</v>
      </c>
      <c r="B1161" s="21">
        <f t="shared" si="54"/>
        <v>906.56</v>
      </c>
      <c r="C1161" s="22">
        <f t="shared" si="55"/>
        <v>3</v>
      </c>
      <c r="D1161" s="23">
        <f t="shared" si="56"/>
        <v>32</v>
      </c>
      <c r="E1161" s="21">
        <f>SUMIFS(тарифы!G:G,тарифы!B:B,J1161)</f>
        <v>28.33</v>
      </c>
      <c r="F1161" s="21"/>
      <c r="G1161" s="12" t="str">
        <f>IFERROR(INDEX(Таблица1[#All],MATCH('загрузка табеля'!J1161,тарифы!B:B,0),4),"")</f>
        <v>кассир торгового зала ((В-11)расчетно-кассовая зона)</v>
      </c>
      <c r="H1161" s="12" t="s">
        <v>17199</v>
      </c>
      <c r="I1161" s="12" t="s">
        <v>15918</v>
      </c>
      <c r="J1161" s="12" t="s">
        <v>13607</v>
      </c>
      <c r="K1161" s="12" t="s">
        <v>13606</v>
      </c>
      <c r="L1161" s="12">
        <v>11</v>
      </c>
      <c r="M1161" s="12">
        <v>9</v>
      </c>
      <c r="N1161" s="12">
        <v>12</v>
      </c>
      <c r="O1161" s="12">
        <v>0</v>
      </c>
    </row>
    <row r="1162" spans="1:16" x14ac:dyDescent="0.2">
      <c r="A1162" s="12" t="str">
        <f>INDEX('рабочие дни  %ФОТ'!$F$3:$F$67,MATCH('загрузка табеля'!$H1162,'рабочие дни  %ФОТ'!$H$3:$H$67,0),1)</f>
        <v>ХХХ YYY-11</v>
      </c>
      <c r="B1162" s="21">
        <f t="shared" si="54"/>
        <v>963.21999999999991</v>
      </c>
      <c r="C1162" s="22">
        <f t="shared" si="55"/>
        <v>4</v>
      </c>
      <c r="D1162" s="23">
        <f t="shared" si="56"/>
        <v>34</v>
      </c>
      <c r="E1162" s="21">
        <f>SUMIFS(тарифы!G:G,тарифы!B:B,J1162)</f>
        <v>28.33</v>
      </c>
      <c r="F1162" s="21"/>
      <c r="G1162" s="12" t="str">
        <f>IFERROR(INDEX(Таблица1[#All],MATCH('загрузка табеля'!J1162,тарифы!B:B,0),4),"")</f>
        <v>кассир торгового зала ((В-11)расчетно-кассовая зона)</v>
      </c>
      <c r="H1162" s="12" t="s">
        <v>17199</v>
      </c>
      <c r="I1162" s="12" t="s">
        <v>15918</v>
      </c>
      <c r="J1162" s="12" t="s">
        <v>13603</v>
      </c>
      <c r="K1162" s="12" t="s">
        <v>13602</v>
      </c>
      <c r="L1162" s="12">
        <v>7</v>
      </c>
      <c r="M1162" s="12">
        <v>10.5</v>
      </c>
      <c r="N1162" s="12">
        <v>6</v>
      </c>
      <c r="O1162" s="12">
        <v>10.5</v>
      </c>
    </row>
    <row r="1163" spans="1:16" x14ac:dyDescent="0.2">
      <c r="A1163" s="12" t="str">
        <f>INDEX('рабочие дни  %ФОТ'!$F$3:$F$67,MATCH('загрузка табеля'!$H1163,'рабочие дни  %ФОТ'!$H$3:$H$67,0),1)</f>
        <v>ХХХ YYY-11</v>
      </c>
      <c r="B1163" s="21">
        <f t="shared" si="54"/>
        <v>1199.8799999999999</v>
      </c>
      <c r="C1163" s="22">
        <f t="shared" si="55"/>
        <v>3</v>
      </c>
      <c r="D1163" s="23">
        <f t="shared" si="56"/>
        <v>36</v>
      </c>
      <c r="E1163" s="21">
        <f>SUMIFS(тарифы!G:G,тарифы!B:B,J1163)</f>
        <v>33.33</v>
      </c>
      <c r="F1163" s="21"/>
      <c r="G1163" s="12" t="str">
        <f>IFERROR(INDEX(Таблица1[#All],MATCH('загрузка табеля'!J1163,тарифы!B:B,0),4),"")</f>
        <v>заместитель управляющего магазином по кассовой зоне 3 категории ((В-11)расчетно-кассовая зона)</v>
      </c>
      <c r="H1163" s="12" t="s">
        <v>17199</v>
      </c>
      <c r="I1163" s="12" t="s">
        <v>15918</v>
      </c>
      <c r="J1163" s="12" t="s">
        <v>13611</v>
      </c>
      <c r="K1163" s="12" t="s">
        <v>13610</v>
      </c>
      <c r="L1163" s="12">
        <v>12.5</v>
      </c>
      <c r="M1163" s="12">
        <v>12</v>
      </c>
      <c r="N1163" s="12">
        <v>11.5</v>
      </c>
      <c r="O1163" s="12">
        <v>0</v>
      </c>
    </row>
    <row r="1164" spans="1:16" x14ac:dyDescent="0.2">
      <c r="A1164" s="12" t="str">
        <f>INDEX('рабочие дни  %ФОТ'!$F$3:$F$67,MATCH('загрузка табеля'!$H1164,'рабочие дни  %ФОТ'!$H$3:$H$67,0),1)</f>
        <v>ХХХ YYY-11</v>
      </c>
      <c r="B1164" s="21">
        <f t="shared" si="54"/>
        <v>977.38499999999999</v>
      </c>
      <c r="C1164" s="22">
        <f t="shared" si="55"/>
        <v>3</v>
      </c>
      <c r="D1164" s="23">
        <f t="shared" si="56"/>
        <v>34.5</v>
      </c>
      <c r="E1164" s="21">
        <f>SUMIFS(тарифы!G:G,тарифы!B:B,J1164)</f>
        <v>28.33</v>
      </c>
      <c r="F1164" s="21"/>
      <c r="G1164" s="12" t="str">
        <f>IFERROR(INDEX(Таблица1[#All],MATCH('загрузка табеля'!J1164,тарифы!B:B,0),4),"")</f>
        <v>кассир торгового зала ((В-11)расчетно-кассовая зона)</v>
      </c>
      <c r="H1164" s="12" t="s">
        <v>17199</v>
      </c>
      <c r="I1164" s="12" t="s">
        <v>15918</v>
      </c>
      <c r="J1164" s="12" t="s">
        <v>13593</v>
      </c>
      <c r="K1164" s="12" t="s">
        <v>13592</v>
      </c>
      <c r="L1164" s="12">
        <v>11.5</v>
      </c>
      <c r="M1164" s="12">
        <v>11.5</v>
      </c>
      <c r="N1164" s="12">
        <v>11.5</v>
      </c>
      <c r="O1164" s="12">
        <v>0</v>
      </c>
    </row>
    <row r="1165" spans="1:16" x14ac:dyDescent="0.2">
      <c r="A1165" s="12" t="str">
        <f>INDEX('рабочие дни  %ФОТ'!$F$3:$F$67,MATCH('загрузка табеля'!$H1165,'рабочие дни  %ФОТ'!$H$3:$H$67,0),1)</f>
        <v>ХХХ YYY-11</v>
      </c>
      <c r="B1165" s="21">
        <f t="shared" si="54"/>
        <v>651.58999999999992</v>
      </c>
      <c r="C1165" s="22">
        <f t="shared" si="55"/>
        <v>2</v>
      </c>
      <c r="D1165" s="23">
        <f t="shared" si="56"/>
        <v>23</v>
      </c>
      <c r="E1165" s="21">
        <f>SUMIFS(тарифы!G:G,тарифы!B:B,J1165)</f>
        <v>28.33</v>
      </c>
      <c r="F1165" s="21"/>
      <c r="G1165" s="12" t="str">
        <f>IFERROR(INDEX(Таблица1[#All],MATCH('загрузка табеля'!J1165,тарифы!B:B,0),4),"")</f>
        <v>кассир торгового зала ((В-11)расчетно-кассовая зона)</v>
      </c>
      <c r="H1165" s="12" t="s">
        <v>17199</v>
      </c>
      <c r="I1165" s="12" t="s">
        <v>15918</v>
      </c>
      <c r="J1165" s="12" t="s">
        <v>13597</v>
      </c>
      <c r="K1165" s="12" t="s">
        <v>13596</v>
      </c>
      <c r="L1165" s="12">
        <v>11.5</v>
      </c>
      <c r="M1165" s="12">
        <v>11.5</v>
      </c>
      <c r="N1165" s="12">
        <v>0</v>
      </c>
    </row>
    <row r="1166" spans="1:16" x14ac:dyDescent="0.2">
      <c r="A1166" s="12" t="str">
        <f>INDEX('рабочие дни  %ФОТ'!$F$3:$F$67,MATCH('загрузка табеля'!$H1166,'рабочие дни  %ФОТ'!$H$3:$H$67,0),1)</f>
        <v>ХХХ YYY-11</v>
      </c>
      <c r="B1166" s="21">
        <f t="shared" si="54"/>
        <v>509.93999999999994</v>
      </c>
      <c r="C1166" s="22">
        <f t="shared" si="55"/>
        <v>2</v>
      </c>
      <c r="D1166" s="23">
        <f t="shared" si="56"/>
        <v>18</v>
      </c>
      <c r="E1166" s="21">
        <f>SUMIFS(тарифы!G:G,тарифы!B:B,J1166)</f>
        <v>28.33</v>
      </c>
      <c r="F1166" s="21"/>
      <c r="G1166" s="12" t="str">
        <f>IFERROR(INDEX(Таблица1[#All],MATCH('загрузка табеля'!J1166,тарифы!B:B,0),4),"")</f>
        <v>кассир торгового зала ((В-11)расчетно-кассовая зона)</v>
      </c>
      <c r="H1166" s="12" t="s">
        <v>17199</v>
      </c>
      <c r="I1166" s="12" t="s">
        <v>15918</v>
      </c>
      <c r="J1166" s="12" t="s">
        <v>13601</v>
      </c>
      <c r="K1166" s="12" t="s">
        <v>13600</v>
      </c>
      <c r="L1166" s="12">
        <v>11</v>
      </c>
      <c r="M1166" s="12">
        <v>7</v>
      </c>
      <c r="N1166" s="12">
        <v>0</v>
      </c>
    </row>
    <row r="1167" spans="1:16" x14ac:dyDescent="0.2">
      <c r="A1167" s="12" t="str">
        <f>INDEX('рабочие дни  %ФОТ'!$F$3:$F$67,MATCH('загрузка табеля'!$H1167,'рабочие дни  %ФОТ'!$H$3:$H$67,0),1)</f>
        <v>ХХХ YYY-11</v>
      </c>
      <c r="B1167" s="21">
        <f t="shared" si="54"/>
        <v>1062.375</v>
      </c>
      <c r="C1167" s="22">
        <f t="shared" si="55"/>
        <v>3</v>
      </c>
      <c r="D1167" s="23">
        <f t="shared" si="56"/>
        <v>37.5</v>
      </c>
      <c r="E1167" s="21">
        <f>SUMIFS(тарифы!G:G,тарифы!B:B,J1167)</f>
        <v>28.33</v>
      </c>
      <c r="F1167" s="21"/>
      <c r="G1167" s="12" t="str">
        <f>IFERROR(INDEX(Таблица1[#All],MATCH('загрузка табеля'!J1167,тарифы!B:B,0),4),"")</f>
        <v>кассир торгового зала ((В-11)расчетно-кассовая зона)</v>
      </c>
      <c r="H1167" s="12" t="s">
        <v>17199</v>
      </c>
      <c r="I1167" s="12" t="s">
        <v>15918</v>
      </c>
      <c r="J1167" s="12" t="s">
        <v>13760</v>
      </c>
      <c r="K1167" s="12" t="s">
        <v>13761</v>
      </c>
      <c r="L1167" s="12">
        <v>12.5</v>
      </c>
      <c r="M1167" s="12">
        <v>12.5</v>
      </c>
      <c r="N1167" s="12">
        <v>12.5</v>
      </c>
    </row>
    <row r="1168" spans="1:16" x14ac:dyDescent="0.2">
      <c r="A1168" s="12" t="str">
        <f>INDEX('рабочие дни  %ФОТ'!$F$3:$F$67,MATCH('загрузка табеля'!$H1168,'рабочие дни  %ФОТ'!$H$3:$H$67,0),1)</f>
        <v>ХХХ YYY-11</v>
      </c>
      <c r="B1168" s="21">
        <f t="shared" si="54"/>
        <v>0</v>
      </c>
      <c r="C1168" s="22">
        <f t="shared" si="55"/>
        <v>4</v>
      </c>
      <c r="D1168" s="23">
        <f t="shared" si="56"/>
        <v>34</v>
      </c>
      <c r="E1168" s="21">
        <f>SUMIFS(тарифы!G:G,тарифы!B:B,J1168)</f>
        <v>0</v>
      </c>
      <c r="F1168" s="21"/>
      <c r="G1168" s="12" t="str">
        <f>IFERROR(INDEX(Таблица1[#All],MATCH('загрузка табеля'!J1168,тарифы!B:B,0),4),"")</f>
        <v/>
      </c>
      <c r="H1168" s="12" t="s">
        <v>17199</v>
      </c>
      <c r="I1168" s="12" t="s">
        <v>15918</v>
      </c>
      <c r="J1168" s="12" t="s">
        <v>15919</v>
      </c>
      <c r="K1168" s="12" t="s">
        <v>15920</v>
      </c>
      <c r="L1168" s="12">
        <v>7.5</v>
      </c>
      <c r="M1168" s="12">
        <v>10</v>
      </c>
      <c r="N1168" s="12">
        <v>11</v>
      </c>
      <c r="O1168" s="12">
        <v>5.5</v>
      </c>
    </row>
    <row r="1169" spans="1:16" x14ac:dyDescent="0.2">
      <c r="A1169" s="12" t="str">
        <f>INDEX('рабочие дни  %ФОТ'!$F$3:$F$67,MATCH('загрузка табеля'!$H1169,'рабочие дни  %ФОТ'!$H$3:$H$67,0),1)</f>
        <v>ХХХ YYY-11</v>
      </c>
      <c r="B1169" s="21">
        <f t="shared" si="54"/>
        <v>0</v>
      </c>
      <c r="C1169" s="22">
        <f t="shared" si="55"/>
        <v>1</v>
      </c>
      <c r="D1169" s="23">
        <f t="shared" si="56"/>
        <v>11</v>
      </c>
      <c r="E1169" s="21">
        <f>SUMIFS(тарифы!G:G,тарифы!B:B,J1169)</f>
        <v>0</v>
      </c>
      <c r="F1169" s="21"/>
      <c r="G1169" s="12" t="str">
        <f>IFERROR(INDEX(Таблица1[#All],MATCH('загрузка табеля'!J1169,тарифы!B:B,0),4),"")</f>
        <v/>
      </c>
      <c r="H1169" s="12" t="s">
        <v>17199</v>
      </c>
      <c r="I1169" s="12" t="s">
        <v>15918</v>
      </c>
      <c r="J1169" s="12" t="s">
        <v>15921</v>
      </c>
      <c r="K1169" s="12" t="s">
        <v>15922</v>
      </c>
      <c r="L1169" s="12">
        <v>11</v>
      </c>
      <c r="M1169" s="12">
        <v>0</v>
      </c>
    </row>
    <row r="1170" spans="1:16" x14ac:dyDescent="0.2">
      <c r="A1170" s="12" t="str">
        <f>INDEX('рабочие дни  %ФОТ'!$F$3:$F$67,MATCH('загрузка табеля'!$H1170,'рабочие дни  %ФОТ'!$H$3:$H$67,0),1)</f>
        <v>ХХХ YYY-11</v>
      </c>
      <c r="B1170" s="21">
        <f t="shared" si="54"/>
        <v>1466.6666666666667</v>
      </c>
      <c r="C1170" s="22">
        <f t="shared" si="55"/>
        <v>4</v>
      </c>
      <c r="D1170" s="23">
        <f t="shared" si="56"/>
        <v>39</v>
      </c>
      <c r="E1170" s="21">
        <f>SUMIFS(тарифы!G:G,тарифы!B:B,J1170)</f>
        <v>7700</v>
      </c>
      <c r="F1170" s="21"/>
      <c r="G1170" s="12" t="str">
        <f>IFERROR(INDEX(Таблица1[#All],MATCH('загрузка табеля'!J1170,тарифы!B:B,0),4),"")</f>
        <v>заместитель управляющего магазином 4 категории ((В-11)сектор зоны скоропорта)</v>
      </c>
      <c r="H1170" s="12" t="s">
        <v>17199</v>
      </c>
      <c r="I1170" s="12" t="s">
        <v>15923</v>
      </c>
      <c r="J1170" s="12" t="s">
        <v>6288</v>
      </c>
      <c r="K1170" s="12" t="s">
        <v>6289</v>
      </c>
      <c r="L1170" s="12">
        <v>9.5</v>
      </c>
      <c r="M1170" s="12">
        <v>9</v>
      </c>
      <c r="N1170" s="12">
        <v>10</v>
      </c>
      <c r="O1170" s="12">
        <v>10.5</v>
      </c>
    </row>
    <row r="1171" spans="1:16" x14ac:dyDescent="0.2">
      <c r="A1171" s="12" t="str">
        <f>INDEX('рабочие дни  %ФОТ'!$F$3:$F$67,MATCH('загрузка табеля'!$H1171,'рабочие дни  %ФОТ'!$H$3:$H$67,0),1)</f>
        <v>ХХХ YYY-11</v>
      </c>
      <c r="B1171" s="21">
        <f t="shared" si="54"/>
        <v>1613.3333333333333</v>
      </c>
      <c r="C1171" s="22">
        <f t="shared" si="55"/>
        <v>4</v>
      </c>
      <c r="D1171" s="23">
        <f t="shared" si="56"/>
        <v>48.5</v>
      </c>
      <c r="E1171" s="21">
        <f>SUMIFS(тарифы!G:G,тарифы!B:B,J1171)</f>
        <v>8470</v>
      </c>
      <c r="F1171" s="21"/>
      <c r="G1171" s="12" t="str">
        <f>IFERROR(INDEX(Таблица1[#All],MATCH('загрузка табеля'!J1171,тарифы!B:B,0),4),"")</f>
        <v>заместитель управляющего магазином 3 категории ((В-11)сектор стеллажной зоны)</v>
      </c>
      <c r="H1171" s="12" t="s">
        <v>17199</v>
      </c>
      <c r="I1171" s="12" t="s">
        <v>15924</v>
      </c>
      <c r="J1171" s="12" t="s">
        <v>1138</v>
      </c>
      <c r="K1171" s="12" t="s">
        <v>1139</v>
      </c>
      <c r="L1171" s="12">
        <v>11.5</v>
      </c>
      <c r="M1171" s="12">
        <v>11</v>
      </c>
      <c r="N1171" s="12">
        <v>13</v>
      </c>
      <c r="O1171" s="12">
        <v>13</v>
      </c>
    </row>
    <row r="1172" spans="1:16" x14ac:dyDescent="0.2">
      <c r="A1172" s="12" t="str">
        <f>INDEX('рабочие дни  %ФОТ'!$F$3:$F$67,MATCH('загрузка табеля'!$H1172,'рабочие дни  %ФОТ'!$H$3:$H$67,0),1)</f>
        <v>ХХХ YYY-11</v>
      </c>
      <c r="B1172" s="21">
        <f t="shared" si="54"/>
        <v>1100</v>
      </c>
      <c r="C1172" s="22">
        <f t="shared" si="55"/>
        <v>3</v>
      </c>
      <c r="D1172" s="23">
        <f t="shared" si="56"/>
        <v>30.5</v>
      </c>
      <c r="E1172" s="21">
        <f>SUMIFS(тарифы!G:G,тарифы!B:B,J1172)</f>
        <v>7700</v>
      </c>
      <c r="F1172" s="21"/>
      <c r="G1172" s="12" t="str">
        <f>IFERROR(INDEX(Таблица1[#All],MATCH('загрузка табеля'!J1172,тарифы!B:B,0),4),"")</f>
        <v>заведующий складом 2 категории ((В-11)склад)</v>
      </c>
      <c r="H1172" s="12" t="s">
        <v>17199</v>
      </c>
      <c r="I1172" s="12" t="s">
        <v>1140</v>
      </c>
      <c r="J1172" s="12" t="s">
        <v>1038</v>
      </c>
      <c r="K1172" s="12" t="s">
        <v>1039</v>
      </c>
      <c r="L1172" s="12">
        <v>9.5</v>
      </c>
      <c r="M1172" s="12">
        <v>10.5</v>
      </c>
      <c r="N1172" s="12">
        <v>10.5</v>
      </c>
      <c r="O1172" s="12">
        <v>0</v>
      </c>
    </row>
    <row r="1173" spans="1:16" x14ac:dyDescent="0.2">
      <c r="A1173" s="12" t="str">
        <f>INDEX('рабочие дни  %ФОТ'!$F$3:$F$67,MATCH('загрузка табеля'!$H1173,'рабочие дни  %ФОТ'!$H$3:$H$67,0),1)</f>
        <v>ХХХ YYY-11</v>
      </c>
      <c r="B1173" s="21">
        <f t="shared" si="54"/>
        <v>1439.1000000000001</v>
      </c>
      <c r="C1173" s="22">
        <f t="shared" si="55"/>
        <v>4</v>
      </c>
      <c r="D1173" s="23">
        <f t="shared" si="56"/>
        <v>41</v>
      </c>
      <c r="E1173" s="21">
        <f>SUMIFS(тарифы!G:G,тарифы!B:B,J1173)</f>
        <v>35.1</v>
      </c>
      <c r="F1173" s="21"/>
      <c r="G1173" s="12" t="str">
        <f>IFERROR(INDEX(Таблица1[#All],MATCH('загрузка табеля'!J1173,тарифы!B:B,0),4),"")</f>
        <v>кладовщик по приему товара 1 категории ((В-11)склад)</v>
      </c>
      <c r="H1173" s="12" t="s">
        <v>17199</v>
      </c>
      <c r="I1173" s="12" t="s">
        <v>1140</v>
      </c>
      <c r="J1173" s="12" t="s">
        <v>1033</v>
      </c>
      <c r="K1173" s="12" t="s">
        <v>1034</v>
      </c>
      <c r="L1173" s="12">
        <v>8.5</v>
      </c>
      <c r="M1173" s="12">
        <v>8.5</v>
      </c>
      <c r="N1173" s="12">
        <v>12</v>
      </c>
      <c r="O1173" s="12">
        <v>12</v>
      </c>
    </row>
    <row r="1174" spans="1:16" x14ac:dyDescent="0.2">
      <c r="A1174" s="12" t="str">
        <f>INDEX('рабочие дни  %ФОТ'!$F$3:$F$67,MATCH('загрузка табеля'!$H1174,'рабочие дни  %ФОТ'!$H$3:$H$67,0),1)</f>
        <v>ХХХ YYY-11</v>
      </c>
      <c r="B1174" s="21">
        <f t="shared" si="54"/>
        <v>1120</v>
      </c>
      <c r="C1174" s="22">
        <f t="shared" si="55"/>
        <v>4</v>
      </c>
      <c r="D1174" s="23">
        <f t="shared" si="56"/>
        <v>38</v>
      </c>
      <c r="E1174" s="21">
        <f>SUMIFS(тарифы!G:G,тарифы!B:B,J1174)</f>
        <v>5880</v>
      </c>
      <c r="F1174" s="21"/>
      <c r="G1174" s="12" t="str">
        <f>IFERROR(INDEX(Таблица1[#All],MATCH('загрузка табеля'!J1174,тарифы!B:B,0),4),"")</f>
        <v>старший оператор по вводу данных 1 категории ((В-11)склад)</v>
      </c>
      <c r="H1174" s="12" t="s">
        <v>17199</v>
      </c>
      <c r="I1174" s="12" t="s">
        <v>1140</v>
      </c>
      <c r="J1174" s="12" t="s">
        <v>1141</v>
      </c>
      <c r="K1174" s="12" t="s">
        <v>1142</v>
      </c>
      <c r="L1174" s="12">
        <v>10.5</v>
      </c>
      <c r="M1174" s="12">
        <v>9</v>
      </c>
      <c r="N1174" s="12">
        <v>9.5</v>
      </c>
      <c r="O1174" s="12">
        <v>9</v>
      </c>
    </row>
    <row r="1175" spans="1:16" x14ac:dyDescent="0.2">
      <c r="A1175" s="12" t="str">
        <f>INDEX('рабочие дни  %ФОТ'!$F$3:$F$67,MATCH('загрузка табеля'!$H1175,'рабочие дни  %ФОТ'!$H$3:$H$67,0),1)</f>
        <v>ХХХ YYY-11</v>
      </c>
      <c r="B1175" s="21">
        <f t="shared" si="54"/>
        <v>628.57142857142856</v>
      </c>
      <c r="C1175" s="22">
        <f t="shared" si="55"/>
        <v>3</v>
      </c>
      <c r="D1175" s="23">
        <f t="shared" si="56"/>
        <v>28.5</v>
      </c>
      <c r="E1175" s="21">
        <f>SUMIFS(тарифы!G:G,тарифы!B:B,J1175)</f>
        <v>4400</v>
      </c>
      <c r="F1175" s="21"/>
      <c r="G1175" s="12" t="str">
        <f>IFERROR(INDEX(Таблица1[#All],MATCH('загрузка табеля'!J1175,тарифы!B:B,0),4),"")</f>
        <v>оператор по вводу данных 2 категории ((В-11)склад)</v>
      </c>
      <c r="H1175" s="12" t="s">
        <v>17199</v>
      </c>
      <c r="I1175" s="12" t="s">
        <v>1140</v>
      </c>
      <c r="J1175" s="12" t="s">
        <v>1155</v>
      </c>
      <c r="K1175" s="12" t="s">
        <v>1156</v>
      </c>
      <c r="L1175" s="12">
        <v>9.5</v>
      </c>
      <c r="M1175" s="12">
        <v>10</v>
      </c>
      <c r="N1175" s="12">
        <v>9</v>
      </c>
    </row>
    <row r="1176" spans="1:16" x14ac:dyDescent="0.2">
      <c r="A1176" s="12" t="str">
        <f>INDEX('рабочие дни  %ФОТ'!$F$3:$F$67,MATCH('загрузка табеля'!$H1176,'рабочие дни  %ФОТ'!$H$3:$H$67,0),1)</f>
        <v>ХХХ YYY-11</v>
      </c>
      <c r="B1176" s="21">
        <f t="shared" si="54"/>
        <v>1073.25</v>
      </c>
      <c r="C1176" s="22">
        <f t="shared" si="55"/>
        <v>4</v>
      </c>
      <c r="D1176" s="23">
        <f t="shared" si="56"/>
        <v>40.5</v>
      </c>
      <c r="E1176" s="21">
        <f>SUMIFS(тарифы!G:G,тарифы!B:B,J1176)</f>
        <v>26.5</v>
      </c>
      <c r="F1176" s="21"/>
      <c r="G1176" s="12" t="str">
        <f>IFERROR(INDEX(Таблица1[#All],MATCH('загрузка табеля'!J1176,тарифы!B:B,0),4),"")</f>
        <v>грузчик 3 категории ((В-11)склад)</v>
      </c>
      <c r="H1176" s="12" t="s">
        <v>17199</v>
      </c>
      <c r="I1176" s="12" t="s">
        <v>1140</v>
      </c>
      <c r="J1176" s="12" t="s">
        <v>1146</v>
      </c>
      <c r="K1176" s="12" t="s">
        <v>1147</v>
      </c>
      <c r="L1176" s="12">
        <v>11</v>
      </c>
      <c r="M1176" s="12">
        <v>9</v>
      </c>
      <c r="N1176" s="12">
        <v>11.5</v>
      </c>
      <c r="O1176" s="12">
        <v>9</v>
      </c>
    </row>
    <row r="1177" spans="1:16" x14ac:dyDescent="0.2">
      <c r="A1177" s="12" t="str">
        <f>INDEX('рабочие дни  %ФОТ'!$F$3:$F$67,MATCH('загрузка табеля'!$H1177,'рабочие дни  %ФОТ'!$H$3:$H$67,0),1)</f>
        <v>ХХХ YYY-11</v>
      </c>
      <c r="B1177" s="21">
        <f t="shared" si="54"/>
        <v>834.75</v>
      </c>
      <c r="C1177" s="22">
        <f t="shared" si="55"/>
        <v>4</v>
      </c>
      <c r="D1177" s="23">
        <f t="shared" si="56"/>
        <v>31.5</v>
      </c>
      <c r="E1177" s="21">
        <f>SUMIFS(тарифы!G:G,тарифы!B:B,J1177)</f>
        <v>26.5</v>
      </c>
      <c r="F1177" s="21"/>
      <c r="G1177" s="12" t="str">
        <f>IFERROR(INDEX(Таблица1[#All],MATCH('загрузка табеля'!J1177,тарифы!B:B,0),4),"")</f>
        <v>грузчик 3 категории ((В-11)склад)</v>
      </c>
      <c r="H1177" s="12" t="s">
        <v>17199</v>
      </c>
      <c r="I1177" s="12" t="s">
        <v>1140</v>
      </c>
      <c r="J1177" s="12" t="s">
        <v>13615</v>
      </c>
      <c r="K1177" s="12" t="s">
        <v>13614</v>
      </c>
      <c r="L1177" s="12">
        <v>8.5</v>
      </c>
      <c r="M1177" s="12">
        <v>9</v>
      </c>
      <c r="N1177" s="12">
        <v>6</v>
      </c>
      <c r="O1177" s="12">
        <v>8</v>
      </c>
    </row>
    <row r="1178" spans="1:16" x14ac:dyDescent="0.2">
      <c r="A1178" s="12" t="str">
        <f>INDEX('рабочие дни  %ФОТ'!$F$3:$F$67,MATCH('загрузка табеля'!$H1178,'рабочие дни  %ФОТ'!$H$3:$H$67,0),1)</f>
        <v>ХХХ YYY-11</v>
      </c>
      <c r="B1178" s="21">
        <f t="shared" si="54"/>
        <v>1033.5</v>
      </c>
      <c r="C1178" s="22">
        <f t="shared" si="55"/>
        <v>4</v>
      </c>
      <c r="D1178" s="23">
        <f t="shared" si="56"/>
        <v>39</v>
      </c>
      <c r="E1178" s="21">
        <f>SUMIFS(тарифы!G:G,тарифы!B:B,J1178)</f>
        <v>26.5</v>
      </c>
      <c r="F1178" s="21"/>
      <c r="G1178" s="12" t="str">
        <f>IFERROR(INDEX(Таблица1[#All],MATCH('загрузка табеля'!J1178,тарифы!B:B,0),4),"")</f>
        <v>грузчик 3 категории ((В-11)склад)</v>
      </c>
      <c r="H1178" s="12" t="s">
        <v>17199</v>
      </c>
      <c r="I1178" s="12" t="s">
        <v>1140</v>
      </c>
      <c r="J1178" s="12" t="s">
        <v>13617</v>
      </c>
      <c r="K1178" s="12" t="s">
        <v>13616</v>
      </c>
      <c r="L1178" s="12">
        <v>9</v>
      </c>
      <c r="M1178" s="12">
        <v>8.5</v>
      </c>
      <c r="N1178" s="12">
        <v>9.5</v>
      </c>
      <c r="O1178" s="12">
        <v>12</v>
      </c>
    </row>
    <row r="1179" spans="1:16" x14ac:dyDescent="0.2">
      <c r="A1179" s="12" t="str">
        <f>INDEX('рабочие дни  %ФОТ'!$F$3:$F$67,MATCH('загрузка табеля'!$H1179,'рабочие дни  %ФОТ'!$H$3:$H$67,0),1)</f>
        <v>ХХХ YYY-11</v>
      </c>
      <c r="B1179" s="21">
        <f t="shared" si="54"/>
        <v>0</v>
      </c>
      <c r="C1179" s="22">
        <f t="shared" si="55"/>
        <v>4</v>
      </c>
      <c r="D1179" s="23">
        <f t="shared" si="56"/>
        <v>35</v>
      </c>
      <c r="E1179" s="21">
        <f>SUMIFS(тарифы!G:G,тарифы!B:B,J1179)</f>
        <v>0</v>
      </c>
      <c r="F1179" s="21"/>
      <c r="G1179" s="12" t="str">
        <f>IFERROR(INDEX(Таблица1[#All],MATCH('загрузка табеля'!J1179,тарифы!B:B,0),4),"")</f>
        <v/>
      </c>
      <c r="H1179" s="12" t="s">
        <v>17199</v>
      </c>
      <c r="I1179" s="12" t="s">
        <v>1140</v>
      </c>
      <c r="J1179" s="12" t="s">
        <v>15925</v>
      </c>
      <c r="K1179" s="12" t="s">
        <v>15926</v>
      </c>
      <c r="L1179" s="12">
        <v>9</v>
      </c>
      <c r="M1179" s="12">
        <v>9</v>
      </c>
      <c r="N1179" s="12">
        <v>8.5</v>
      </c>
      <c r="O1179" s="12">
        <v>8.5</v>
      </c>
      <c r="P1179" s="12">
        <v>0</v>
      </c>
    </row>
    <row r="1180" spans="1:16" x14ac:dyDescent="0.2">
      <c r="A1180" s="12" t="str">
        <f>INDEX('рабочие дни  %ФОТ'!$F$3:$F$67,MATCH('загрузка табеля'!$H1180,'рабочие дни  %ФОТ'!$H$3:$H$67,0),1)</f>
        <v>ХХХ YYY-11</v>
      </c>
      <c r="B1180" s="21">
        <f t="shared" si="54"/>
        <v>0</v>
      </c>
      <c r="C1180" s="22">
        <f t="shared" si="55"/>
        <v>5</v>
      </c>
      <c r="D1180" s="23">
        <f t="shared" si="56"/>
        <v>52</v>
      </c>
      <c r="E1180" s="21">
        <f>SUMIFS(тарифы!G:G,тарифы!B:B,J1180)</f>
        <v>0</v>
      </c>
      <c r="F1180" s="21"/>
      <c r="G1180" s="12" t="str">
        <f>IFERROR(INDEX(Таблица1[#All],MATCH('загрузка табеля'!J1180,тарифы!B:B,0),4),"")</f>
        <v/>
      </c>
      <c r="H1180" s="12" t="s">
        <v>17199</v>
      </c>
      <c r="I1180" s="12" t="s">
        <v>1140</v>
      </c>
      <c r="J1180" s="12" t="s">
        <v>15927</v>
      </c>
      <c r="K1180" s="12" t="s">
        <v>15928</v>
      </c>
      <c r="L1180" s="12">
        <v>9.5</v>
      </c>
      <c r="M1180" s="12">
        <v>10.5</v>
      </c>
      <c r="N1180" s="12">
        <v>9</v>
      </c>
      <c r="O1180" s="12">
        <v>12</v>
      </c>
      <c r="P1180" s="12">
        <v>11</v>
      </c>
    </row>
    <row r="1181" spans="1:16" x14ac:dyDescent="0.2">
      <c r="A1181" s="12" t="str">
        <f>INDEX('рабочие дни  %ФОТ'!$F$3:$F$67,MATCH('загрузка табеля'!$H1181,'рабочие дни  %ФОТ'!$H$3:$H$67,0),1)</f>
        <v>ХХХ YYY-11</v>
      </c>
      <c r="B1181" s="21">
        <f t="shared" si="54"/>
        <v>1155.3333333333333</v>
      </c>
      <c r="C1181" s="22">
        <f t="shared" si="55"/>
        <v>2</v>
      </c>
      <c r="D1181" s="23">
        <f t="shared" si="56"/>
        <v>18.5</v>
      </c>
      <c r="E1181" s="21">
        <f>SUMIFS(тарифы!G:G,тарифы!B:B,J1181)</f>
        <v>12131</v>
      </c>
      <c r="F1181" s="21"/>
      <c r="G1181" s="12" t="str">
        <f>IFERROR(INDEX(Таблица1[#All],MATCH('загрузка табеля'!J1181,тарифы!B:B,0),4),"")</f>
        <v>управляющий магазином 3 категории ((В-11)управление)</v>
      </c>
      <c r="H1181" s="12" t="s">
        <v>17199</v>
      </c>
      <c r="I1181" s="12" t="s">
        <v>15929</v>
      </c>
      <c r="J1181" s="12" t="s">
        <v>1171</v>
      </c>
      <c r="K1181" s="12" t="s">
        <v>1172</v>
      </c>
      <c r="L1181" s="12">
        <v>10</v>
      </c>
      <c r="M1181" s="12">
        <v>8.5</v>
      </c>
      <c r="N1181" s="12">
        <v>0</v>
      </c>
    </row>
    <row r="1182" spans="1:16" x14ac:dyDescent="0.2">
      <c r="A1182" s="12" t="str">
        <f>INDEX('рабочие дни  %ФОТ'!$F$3:$F$67,MATCH('загрузка табеля'!$H1182,'рабочие дни  %ФОТ'!$H$3:$H$67,0),1)</f>
        <v>ХХХ YYY-11</v>
      </c>
      <c r="B1182" s="21">
        <f t="shared" si="54"/>
        <v>1104.7619047619048</v>
      </c>
      <c r="C1182" s="22">
        <f t="shared" si="55"/>
        <v>4</v>
      </c>
      <c r="D1182" s="23">
        <f t="shared" si="56"/>
        <v>36.5</v>
      </c>
      <c r="E1182" s="21">
        <f>SUMIFS(тарифы!G:G,тарифы!B:B,J1182)</f>
        <v>5800</v>
      </c>
      <c r="F1182" s="21"/>
      <c r="G1182" s="12" t="str">
        <f>IFERROR(INDEX(Таблица1[#All],MATCH('загрузка табеля'!J1182,тарифы!B:B,0),4),"")</f>
        <v>главный инженер ((В-11)управление)</v>
      </c>
      <c r="H1182" s="12" t="s">
        <v>17199</v>
      </c>
      <c r="I1182" s="12" t="s">
        <v>15929</v>
      </c>
      <c r="J1182" s="12" t="s">
        <v>1165</v>
      </c>
      <c r="K1182" s="12" t="s">
        <v>1166</v>
      </c>
      <c r="L1182" s="12">
        <v>8.5</v>
      </c>
      <c r="M1182" s="12">
        <v>10</v>
      </c>
      <c r="N1182" s="12">
        <v>8.5</v>
      </c>
      <c r="O1182" s="12">
        <v>9.5</v>
      </c>
    </row>
    <row r="1183" spans="1:16" x14ac:dyDescent="0.2">
      <c r="A1183" s="12" t="str">
        <f>INDEX('рабочие дни  %ФОТ'!$F$3:$F$67,MATCH('загрузка табеля'!$H1183,'рабочие дни  %ФОТ'!$H$3:$H$67,0),1)</f>
        <v>ХХХ YYY-11</v>
      </c>
      <c r="B1183" s="21">
        <f t="shared" si="54"/>
        <v>1547.6190476190477</v>
      </c>
      <c r="C1183" s="22">
        <f t="shared" si="55"/>
        <v>5</v>
      </c>
      <c r="D1183" s="23">
        <f t="shared" si="56"/>
        <v>35.5</v>
      </c>
      <c r="E1183" s="21">
        <f>SUMIFS(тарифы!G:G,тарифы!B:B,J1183)</f>
        <v>6500</v>
      </c>
      <c r="F1183" s="21"/>
      <c r="G1183" s="12" t="str">
        <f>IFERROR(INDEX(Таблица1[#All],MATCH('загрузка табеля'!J1183,тарифы!B:B,0),4),"")</f>
        <v>менеджер по персоналу ((В-11)управление)</v>
      </c>
      <c r="H1183" s="12" t="s">
        <v>17199</v>
      </c>
      <c r="I1183" s="12" t="s">
        <v>15929</v>
      </c>
      <c r="J1183" s="12" t="s">
        <v>1161</v>
      </c>
      <c r="K1183" s="12" t="s">
        <v>1162</v>
      </c>
      <c r="L1183" s="12">
        <v>8</v>
      </c>
      <c r="M1183" s="12">
        <v>6.5</v>
      </c>
      <c r="N1183" s="12">
        <v>8</v>
      </c>
      <c r="O1183" s="12">
        <v>5</v>
      </c>
      <c r="P1183" s="12">
        <v>8</v>
      </c>
    </row>
    <row r="1184" spans="1:16" x14ac:dyDescent="0.2">
      <c r="A1184" s="12" t="str">
        <f>INDEX('рабочие дни  %ФОТ'!$F$3:$F$67,MATCH('загрузка табеля'!$H1184,'рабочие дни  %ФОТ'!$H$3:$H$67,0),1)</f>
        <v>ХХХ YYY-11</v>
      </c>
      <c r="B1184" s="21">
        <f t="shared" si="54"/>
        <v>1047.6190476190477</v>
      </c>
      <c r="C1184" s="22">
        <f t="shared" si="55"/>
        <v>5</v>
      </c>
      <c r="D1184" s="23">
        <f t="shared" si="56"/>
        <v>37.5</v>
      </c>
      <c r="E1184" s="21">
        <f>SUMIFS(тарифы!G:G,тарифы!B:B,J1184)</f>
        <v>4400</v>
      </c>
      <c r="F1184" s="21"/>
      <c r="G1184" s="12" t="str">
        <f>IFERROR(INDEX(Таблица1[#All],MATCH('загрузка табеля'!J1184,тарифы!B:B,0),4),"")</f>
        <v>инспектор по инвентаризации 3 категории ((В-11)управление)</v>
      </c>
      <c r="H1184" s="12" t="s">
        <v>17199</v>
      </c>
      <c r="I1184" s="12" t="s">
        <v>15929</v>
      </c>
      <c r="J1184" s="12" t="s">
        <v>13609</v>
      </c>
      <c r="K1184" s="12" t="s">
        <v>13608</v>
      </c>
      <c r="L1184" s="12">
        <v>7.5</v>
      </c>
      <c r="M1184" s="12">
        <v>7.5</v>
      </c>
      <c r="N1184" s="12">
        <v>7.5</v>
      </c>
      <c r="O1184" s="12">
        <v>7.5</v>
      </c>
      <c r="P1184" s="12">
        <v>7.5</v>
      </c>
    </row>
    <row r="1185" spans="1:15" x14ac:dyDescent="0.2">
      <c r="A1185" s="12" t="str">
        <f>INDEX('рабочие дни  %ФОТ'!$F$3:$F$67,MATCH('загрузка табеля'!$H1185,'рабочие дни  %ФОТ'!$H$3:$H$67,0),1)</f>
        <v>ХХХ YYY-11</v>
      </c>
      <c r="B1185" s="21">
        <f t="shared" si="54"/>
        <v>1111.5899999999999</v>
      </c>
      <c r="C1185" s="22">
        <f t="shared" si="55"/>
        <v>3</v>
      </c>
      <c r="D1185" s="23">
        <f t="shared" si="56"/>
        <v>34.5</v>
      </c>
      <c r="E1185" s="21">
        <f>SUMIFS(тарифы!G:G,тарифы!B:B,J1185)</f>
        <v>32.22</v>
      </c>
      <c r="F1185" s="21"/>
      <c r="G1185" s="12" t="str">
        <f>IFERROR(INDEX(Таблица1[#All],MATCH('загрузка табеля'!J1185,тарифы!B:B,0),4),"")</f>
        <v>пекарь 4 разряда ((В-11)цех по выпечке хлебобулочных изделий)</v>
      </c>
      <c r="H1185" s="12" t="s">
        <v>17199</v>
      </c>
      <c r="I1185" s="12" t="s">
        <v>15930</v>
      </c>
      <c r="J1185" s="12" t="s">
        <v>4982</v>
      </c>
      <c r="K1185" s="12" t="s">
        <v>4983</v>
      </c>
      <c r="L1185" s="12">
        <v>11</v>
      </c>
      <c r="M1185" s="12">
        <v>12</v>
      </c>
      <c r="N1185" s="12">
        <v>11.5</v>
      </c>
      <c r="O1185" s="12">
        <v>0</v>
      </c>
    </row>
    <row r="1186" spans="1:15" x14ac:dyDescent="0.2">
      <c r="A1186" s="12" t="str">
        <f>INDEX('рабочие дни  %ФОТ'!$F$3:$F$67,MATCH('загрузка табеля'!$H1186,'рабочие дни  %ФОТ'!$H$3:$H$67,0),1)</f>
        <v>ХХХ YYY-11</v>
      </c>
      <c r="B1186" s="21">
        <f t="shared" si="54"/>
        <v>1197.8399999999999</v>
      </c>
      <c r="C1186" s="22">
        <f t="shared" si="55"/>
        <v>3</v>
      </c>
      <c r="D1186" s="23">
        <f t="shared" si="56"/>
        <v>34.5</v>
      </c>
      <c r="E1186" s="21">
        <f>SUMIFS(тарифы!G:G,тарифы!B:B,J1186)</f>
        <v>34.72</v>
      </c>
      <c r="F1186" s="21"/>
      <c r="G1186" s="12" t="str">
        <f>IFERROR(INDEX(Таблица1[#All],MATCH('загрузка табеля'!J1186,тарифы!B:B,0),4),"")</f>
        <v>пекарь 5 разряда* ((В-11)цех по выпечке хлебобулочных изделий)</v>
      </c>
      <c r="H1186" s="12" t="s">
        <v>17199</v>
      </c>
      <c r="I1186" s="12" t="s">
        <v>15930</v>
      </c>
      <c r="J1186" s="12" t="s">
        <v>1194</v>
      </c>
      <c r="K1186" s="12" t="s">
        <v>1195</v>
      </c>
      <c r="L1186" s="12">
        <v>11.5</v>
      </c>
      <c r="M1186" s="12">
        <v>11.5</v>
      </c>
      <c r="N1186" s="12">
        <v>11.5</v>
      </c>
    </row>
    <row r="1187" spans="1:15" x14ac:dyDescent="0.2">
      <c r="A1187" s="12" t="str">
        <f>INDEX('рабочие дни  %ФОТ'!$F$3:$F$67,MATCH('загрузка табеля'!$H1187,'рабочие дни  %ФОТ'!$H$3:$H$67,0),1)</f>
        <v>ХХХ YYY-11</v>
      </c>
      <c r="B1187" s="21">
        <f t="shared" si="54"/>
        <v>1469.345</v>
      </c>
      <c r="C1187" s="22">
        <f t="shared" si="55"/>
        <v>3</v>
      </c>
      <c r="D1187" s="23">
        <f t="shared" si="56"/>
        <v>35.5</v>
      </c>
      <c r="E1187" s="21">
        <f>SUMIFS(тарифы!G:G,тарифы!B:B,J1187)</f>
        <v>41.39</v>
      </c>
      <c r="F1187" s="21"/>
      <c r="G1187" s="12" t="str">
        <f>IFERROR(INDEX(Таблица1[#All],MATCH('загрузка табеля'!J1187,тарифы!B:B,0),4),"")</f>
        <v>бригадир производственной бригады* ((В-11)цех по выпечке хлебобулочных изделий)</v>
      </c>
      <c r="H1187" s="12" t="s">
        <v>17199</v>
      </c>
      <c r="I1187" s="12" t="s">
        <v>15930</v>
      </c>
      <c r="J1187" s="12" t="s">
        <v>1180</v>
      </c>
      <c r="K1187" s="12" t="s">
        <v>1181</v>
      </c>
      <c r="L1187" s="12">
        <v>12</v>
      </c>
      <c r="M1187" s="12">
        <v>11.5</v>
      </c>
      <c r="N1187" s="12">
        <v>12</v>
      </c>
    </row>
    <row r="1188" spans="1:15" x14ac:dyDescent="0.2">
      <c r="A1188" s="12" t="str">
        <f>INDEX('рабочие дни  %ФОТ'!$F$3:$F$67,MATCH('загрузка табеля'!$H1188,'рабочие дни  %ФОТ'!$H$3:$H$67,0),1)</f>
        <v>ХХХ YYY-11</v>
      </c>
      <c r="B1188" s="21">
        <f t="shared" si="54"/>
        <v>1407.26</v>
      </c>
      <c r="C1188" s="22">
        <f t="shared" si="55"/>
        <v>3</v>
      </c>
      <c r="D1188" s="23">
        <f t="shared" si="56"/>
        <v>34</v>
      </c>
      <c r="E1188" s="21">
        <f>SUMIFS(тарифы!G:G,тарифы!B:B,J1188)</f>
        <v>41.39</v>
      </c>
      <c r="F1188" s="21"/>
      <c r="G1188" s="12" t="str">
        <f>IFERROR(INDEX(Таблица1[#All],MATCH('загрузка табеля'!J1188,тарифы!B:B,0),4),"")</f>
        <v>бригадир производственной бригады* ((В-11)цех по выпечке хлебобулочных изделий)</v>
      </c>
      <c r="H1188" s="12" t="s">
        <v>17199</v>
      </c>
      <c r="I1188" s="12" t="s">
        <v>15930</v>
      </c>
      <c r="J1188" s="12" t="s">
        <v>1186</v>
      </c>
      <c r="K1188" s="12" t="s">
        <v>1187</v>
      </c>
      <c r="L1188" s="12">
        <v>11.5</v>
      </c>
      <c r="M1188" s="12">
        <v>11</v>
      </c>
      <c r="N1188" s="12">
        <v>11.5</v>
      </c>
      <c r="O1188" s="12">
        <v>0</v>
      </c>
    </row>
    <row r="1189" spans="1:15" x14ac:dyDescent="0.2">
      <c r="A1189" s="12" t="str">
        <f>INDEX('рабочие дни  %ФОТ'!$F$3:$F$67,MATCH('загрузка табеля'!$H1189,'рабочие дни  %ФОТ'!$H$3:$H$67,0),1)</f>
        <v>ХХХ YYY-11</v>
      </c>
      <c r="B1189" s="21">
        <f t="shared" si="54"/>
        <v>1232.56</v>
      </c>
      <c r="C1189" s="22">
        <f t="shared" si="55"/>
        <v>3</v>
      </c>
      <c r="D1189" s="23">
        <f t="shared" si="56"/>
        <v>35.5</v>
      </c>
      <c r="E1189" s="21">
        <f>SUMIFS(тарифы!G:G,тарифы!B:B,J1189)</f>
        <v>34.72</v>
      </c>
      <c r="F1189" s="21"/>
      <c r="G1189" s="12" t="str">
        <f>IFERROR(INDEX(Таблица1[#All],MATCH('загрузка табеля'!J1189,тарифы!B:B,0),4),"")</f>
        <v>пекарь 5 разряда* ((В-11)цех по выпечке хлебобулочных изделий)</v>
      </c>
      <c r="H1189" s="12" t="s">
        <v>17199</v>
      </c>
      <c r="I1189" s="12" t="s">
        <v>15930</v>
      </c>
      <c r="J1189" s="12" t="s">
        <v>1204</v>
      </c>
      <c r="K1189" s="12" t="s">
        <v>1205</v>
      </c>
      <c r="L1189" s="12">
        <v>12</v>
      </c>
      <c r="M1189" s="12">
        <v>11.5</v>
      </c>
      <c r="N1189" s="12">
        <v>12</v>
      </c>
    </row>
    <row r="1190" spans="1:15" x14ac:dyDescent="0.2">
      <c r="A1190" s="12" t="str">
        <f>INDEX('рабочие дни  %ФОТ'!$F$3:$F$67,MATCH('загрузка табеля'!$H1190,'рабочие дни  %ФОТ'!$H$3:$H$67,0),1)</f>
        <v>ХХХ YYY-11</v>
      </c>
      <c r="B1190" s="21">
        <f t="shared" si="54"/>
        <v>1159.92</v>
      </c>
      <c r="C1190" s="22">
        <f t="shared" si="55"/>
        <v>3</v>
      </c>
      <c r="D1190" s="23">
        <f t="shared" si="56"/>
        <v>36</v>
      </c>
      <c r="E1190" s="21">
        <f>SUMIFS(тарифы!G:G,тарифы!B:B,J1190)</f>
        <v>32.22</v>
      </c>
      <c r="F1190" s="21"/>
      <c r="G1190" s="12" t="str">
        <f>IFERROR(INDEX(Таблица1[#All],MATCH('загрузка табеля'!J1190,тарифы!B:B,0),4),"")</f>
        <v>пекарь 4 разряда ((В-11)цех по выпечке хлебобулочных изделий)</v>
      </c>
      <c r="H1190" s="12" t="s">
        <v>17199</v>
      </c>
      <c r="I1190" s="12" t="s">
        <v>15930</v>
      </c>
      <c r="J1190" s="12" t="s">
        <v>1177</v>
      </c>
      <c r="K1190" s="12" t="s">
        <v>1178</v>
      </c>
      <c r="L1190" s="12">
        <v>12.5</v>
      </c>
      <c r="M1190" s="12">
        <v>11.5</v>
      </c>
      <c r="N1190" s="12">
        <v>12</v>
      </c>
      <c r="O1190" s="12">
        <v>0</v>
      </c>
    </row>
    <row r="1191" spans="1:15" x14ac:dyDescent="0.2">
      <c r="A1191" s="12" t="str">
        <f>INDEX('рабочие дни  %ФОТ'!$F$3:$F$67,MATCH('загрузка табеля'!$H1191,'рабочие дни  %ФОТ'!$H$3:$H$67,0),1)</f>
        <v>ХХХ YYY-11</v>
      </c>
      <c r="B1191" s="21">
        <f t="shared" si="54"/>
        <v>1127.7</v>
      </c>
      <c r="C1191" s="22">
        <f t="shared" si="55"/>
        <v>3</v>
      </c>
      <c r="D1191" s="23">
        <f t="shared" si="56"/>
        <v>35</v>
      </c>
      <c r="E1191" s="21">
        <f>SUMIFS(тарифы!G:G,тарифы!B:B,J1191)</f>
        <v>32.22</v>
      </c>
      <c r="F1191" s="21"/>
      <c r="G1191" s="12" t="str">
        <f>IFERROR(INDEX(Таблица1[#All],MATCH('загрузка табеля'!J1191,тарифы!B:B,0),4),"")</f>
        <v>пекарь 4 разряда ((В-11)цех по выпечке хлебобулочных изделий)</v>
      </c>
      <c r="H1191" s="12" t="s">
        <v>17199</v>
      </c>
      <c r="I1191" s="12" t="s">
        <v>15930</v>
      </c>
      <c r="J1191" s="12" t="s">
        <v>1188</v>
      </c>
      <c r="K1191" s="12" t="s">
        <v>1189</v>
      </c>
      <c r="L1191" s="12">
        <v>12</v>
      </c>
      <c r="M1191" s="12">
        <v>11.5</v>
      </c>
      <c r="N1191" s="12">
        <v>11.5</v>
      </c>
    </row>
    <row r="1192" spans="1:15" x14ac:dyDescent="0.2">
      <c r="A1192" s="12" t="str">
        <f>INDEX('рабочие дни  %ФОТ'!$F$3:$F$67,MATCH('загрузка табеля'!$H1192,'рабочие дни  %ФОТ'!$H$3:$H$67,0),1)</f>
        <v>ХХХ YYY-11</v>
      </c>
      <c r="B1192" s="21">
        <f t="shared" si="54"/>
        <v>1159.92</v>
      </c>
      <c r="C1192" s="22">
        <f t="shared" si="55"/>
        <v>3</v>
      </c>
      <c r="D1192" s="23">
        <f t="shared" si="56"/>
        <v>36</v>
      </c>
      <c r="E1192" s="21">
        <f>SUMIFS(тарифы!G:G,тарифы!B:B,J1192)</f>
        <v>32.22</v>
      </c>
      <c r="F1192" s="21"/>
      <c r="G1192" s="12" t="str">
        <f>IFERROR(INDEX(Таблица1[#All],MATCH('загрузка табеля'!J1192,тарифы!B:B,0),4),"")</f>
        <v>пекарь 4 разряда ((В-11)цех по выпечке хлебобулочных изделий)</v>
      </c>
      <c r="H1192" s="12" t="s">
        <v>17199</v>
      </c>
      <c r="I1192" s="12" t="s">
        <v>15930</v>
      </c>
      <c r="J1192" s="12" t="s">
        <v>1183</v>
      </c>
      <c r="K1192" s="12" t="s">
        <v>1184</v>
      </c>
      <c r="L1192" s="12">
        <v>12</v>
      </c>
      <c r="M1192" s="12">
        <v>12</v>
      </c>
      <c r="N1192" s="12">
        <v>12</v>
      </c>
    </row>
    <row r="1193" spans="1:15" x14ac:dyDescent="0.2">
      <c r="A1193" s="12" t="str">
        <f>INDEX('рабочие дни  %ФОТ'!$F$3:$F$67,MATCH('загрузка табеля'!$H1193,'рабочие дни  %ФОТ'!$H$3:$H$67,0),1)</f>
        <v>ХХХ YYY-11</v>
      </c>
      <c r="B1193" s="21">
        <f t="shared" si="54"/>
        <v>1063.26</v>
      </c>
      <c r="C1193" s="22">
        <f t="shared" si="55"/>
        <v>3</v>
      </c>
      <c r="D1193" s="23">
        <f t="shared" si="56"/>
        <v>33</v>
      </c>
      <c r="E1193" s="21">
        <f>SUMIFS(тарифы!G:G,тарифы!B:B,J1193)</f>
        <v>32.22</v>
      </c>
      <c r="F1193" s="21"/>
      <c r="G1193" s="12" t="str">
        <f>IFERROR(INDEX(Таблица1[#All],MATCH('загрузка табеля'!J1193,тарифы!B:B,0),4),"")</f>
        <v>пекарь 4 разряда ((В-11)цех по выпечке хлебобулочных изделий)</v>
      </c>
      <c r="H1193" s="12" t="s">
        <v>17199</v>
      </c>
      <c r="I1193" s="12" t="s">
        <v>15930</v>
      </c>
      <c r="J1193" s="12" t="s">
        <v>1191</v>
      </c>
      <c r="K1193" s="12" t="s">
        <v>1192</v>
      </c>
      <c r="L1193" s="12">
        <v>11</v>
      </c>
      <c r="M1193" s="12">
        <v>11</v>
      </c>
      <c r="N1193" s="12">
        <v>11</v>
      </c>
      <c r="O1193" s="12">
        <v>0</v>
      </c>
    </row>
    <row r="1194" spans="1:15" x14ac:dyDescent="0.2">
      <c r="A1194" s="12" t="str">
        <f>INDEX('рабочие дни  %ФОТ'!$F$3:$F$67,MATCH('загрузка табеля'!$H1194,'рабочие дни  %ФОТ'!$H$3:$H$67,0),1)</f>
        <v>ХХХ YYY-11</v>
      </c>
      <c r="B1194" s="21">
        <f t="shared" si="54"/>
        <v>1111.5899999999999</v>
      </c>
      <c r="C1194" s="22">
        <f t="shared" si="55"/>
        <v>3</v>
      </c>
      <c r="D1194" s="23">
        <f t="shared" si="56"/>
        <v>34.5</v>
      </c>
      <c r="E1194" s="21">
        <f>SUMIFS(тарифы!G:G,тарифы!B:B,J1194)</f>
        <v>32.22</v>
      </c>
      <c r="F1194" s="21"/>
      <c r="G1194" s="12" t="str">
        <f>IFERROR(INDEX(Таблица1[#All],MATCH('загрузка табеля'!J1194,тарифы!B:B,0),4),"")</f>
        <v>пекарь 4 разряда ((В-11)цех по выпечке хлебобулочных изделий)</v>
      </c>
      <c r="H1194" s="12" t="s">
        <v>17199</v>
      </c>
      <c r="I1194" s="12" t="s">
        <v>15930</v>
      </c>
      <c r="J1194" s="12" t="s">
        <v>13587</v>
      </c>
      <c r="K1194" s="12" t="s">
        <v>13586</v>
      </c>
      <c r="L1194" s="12">
        <v>11.5</v>
      </c>
      <c r="M1194" s="12">
        <v>11.5</v>
      </c>
      <c r="N1194" s="12">
        <v>11.5</v>
      </c>
      <c r="O1194" s="12">
        <v>0</v>
      </c>
    </row>
    <row r="1195" spans="1:15" x14ac:dyDescent="0.2">
      <c r="A1195" s="12" t="str">
        <f>INDEX('рабочие дни  %ФОТ'!$F$3:$F$67,MATCH('загрузка табеля'!$H1195,'рабочие дни  %ФОТ'!$H$3:$H$67,0),1)</f>
        <v>ХХХ YYY-11</v>
      </c>
      <c r="B1195" s="21">
        <f t="shared" si="54"/>
        <v>1143.81</v>
      </c>
      <c r="C1195" s="22">
        <f t="shared" si="55"/>
        <v>3</v>
      </c>
      <c r="D1195" s="23">
        <f t="shared" si="56"/>
        <v>35.5</v>
      </c>
      <c r="E1195" s="21">
        <f>SUMIFS(тарифы!G:G,тарифы!B:B,J1195)</f>
        <v>32.22</v>
      </c>
      <c r="F1195" s="21"/>
      <c r="G1195" s="12" t="str">
        <f>IFERROR(INDEX(Таблица1[#All],MATCH('загрузка табеля'!J1195,тарифы!B:B,0),4),"")</f>
        <v>пекарь 4 разряда ((В-11)цех по выпечке хлебобулочных изделий)</v>
      </c>
      <c r="H1195" s="12" t="s">
        <v>17199</v>
      </c>
      <c r="I1195" s="12" t="s">
        <v>15930</v>
      </c>
      <c r="J1195" s="12" t="s">
        <v>13585</v>
      </c>
      <c r="K1195" s="12" t="s">
        <v>13584</v>
      </c>
      <c r="L1195" s="12">
        <v>11.5</v>
      </c>
      <c r="M1195" s="12">
        <v>12</v>
      </c>
      <c r="N1195" s="12">
        <v>12</v>
      </c>
    </row>
    <row r="1196" spans="1:15" x14ac:dyDescent="0.2">
      <c r="A1196" s="12" t="str">
        <f>INDEX('рабочие дни  %ФОТ'!$F$3:$F$67,MATCH('загрузка табеля'!$H1196,'рабочие дни  %ФОТ'!$H$3:$H$67,0),1)</f>
        <v>ХХХ YYY-11</v>
      </c>
      <c r="B1196" s="21">
        <f t="shared" si="54"/>
        <v>437.5</v>
      </c>
      <c r="C1196" s="22">
        <f t="shared" si="55"/>
        <v>3</v>
      </c>
      <c r="D1196" s="23">
        <f t="shared" si="56"/>
        <v>17.5</v>
      </c>
      <c r="E1196" s="21">
        <f>SUMIFS(тарифы!G:G,тарифы!B:B,J1196)</f>
        <v>25</v>
      </c>
      <c r="F1196" s="21"/>
      <c r="G1196" s="12" t="str">
        <f>IFERROR(INDEX(Таблица1[#All],MATCH('загрузка табеля'!J1196,тарифы!B:B,0),4),"")</f>
        <v>продавец продовольственных товаров 3 категории ((В-11)цех по переработке мяса)</v>
      </c>
      <c r="H1196" s="12" t="s">
        <v>17199</v>
      </c>
      <c r="I1196" s="12" t="s">
        <v>15931</v>
      </c>
      <c r="J1196" s="12" t="s">
        <v>13563</v>
      </c>
      <c r="K1196" s="12" t="s">
        <v>13562</v>
      </c>
      <c r="L1196" s="12">
        <v>1.5</v>
      </c>
      <c r="M1196" s="12">
        <v>8.5</v>
      </c>
      <c r="N1196" s="12">
        <v>7.5</v>
      </c>
      <c r="O1196" s="12">
        <v>0</v>
      </c>
    </row>
    <row r="1197" spans="1:15" x14ac:dyDescent="0.2">
      <c r="A1197" s="12" t="str">
        <f>INDEX('рабочие дни  %ФОТ'!$F$3:$F$67,MATCH('загрузка табеля'!$H1197,'рабочие дни  %ФОТ'!$H$3:$H$67,0),1)</f>
        <v>ХХХ YYY-11</v>
      </c>
      <c r="B1197" s="21">
        <f t="shared" si="54"/>
        <v>311.63</v>
      </c>
      <c r="C1197" s="22">
        <f t="shared" si="55"/>
        <v>1</v>
      </c>
      <c r="D1197" s="23">
        <f t="shared" si="56"/>
        <v>11</v>
      </c>
      <c r="E1197" s="21">
        <f>SUMIFS(тарифы!G:G,тарифы!B:B,J1197)</f>
        <v>28.33</v>
      </c>
      <c r="F1197" s="21"/>
      <c r="G1197" s="12" t="str">
        <f>IFERROR(INDEX(Таблица1[#All],MATCH('загрузка табеля'!J1197,тарифы!B:B,0),4),"")</f>
        <v>кассир торгового зала ((В-4) расчетно-кассовая зона)</v>
      </c>
      <c r="H1197" s="12" t="s">
        <v>17199</v>
      </c>
      <c r="I1197" s="12" t="s">
        <v>15598</v>
      </c>
      <c r="J1197" s="12" t="s">
        <v>12875</v>
      </c>
      <c r="K1197" s="12" t="s">
        <v>12874</v>
      </c>
      <c r="L1197" s="12">
        <v>11</v>
      </c>
    </row>
    <row r="1198" spans="1:15" x14ac:dyDescent="0.2">
      <c r="A1198" s="12" t="str">
        <f>INDEX('рабочие дни  %ФОТ'!$F$3:$F$67,MATCH('загрузка табеля'!$H1198,'рабочие дни  %ФОТ'!$H$3:$H$67,0),1)</f>
        <v>ХХХ YYY-11</v>
      </c>
      <c r="B1198" s="21">
        <f t="shared" si="54"/>
        <v>1738.38</v>
      </c>
      <c r="C1198" s="22">
        <f t="shared" si="55"/>
        <v>4</v>
      </c>
      <c r="D1198" s="23">
        <f t="shared" si="56"/>
        <v>42</v>
      </c>
      <c r="E1198" s="21">
        <f>SUMIFS(тарифы!G:G,тарифы!B:B,J1198)</f>
        <v>41.39</v>
      </c>
      <c r="F1198" s="21"/>
      <c r="G1198" s="12" t="str">
        <f>IFERROR(INDEX(Таблица1[#All],MATCH('загрузка табеля'!J1198,тарифы!B:B,0),4),"")</f>
        <v>бригадир производственной бригады ((В-50)кулинарный цех)</v>
      </c>
      <c r="H1198" s="12" t="s">
        <v>17199</v>
      </c>
      <c r="I1198" s="12" t="s">
        <v>15932</v>
      </c>
      <c r="J1198" s="12" t="s">
        <v>4989</v>
      </c>
      <c r="K1198" s="12" t="s">
        <v>4990</v>
      </c>
      <c r="L1198" s="12">
        <v>10</v>
      </c>
      <c r="M1198" s="12">
        <v>10.5</v>
      </c>
      <c r="N1198" s="12">
        <v>10.5</v>
      </c>
      <c r="O1198" s="12">
        <v>11</v>
      </c>
    </row>
    <row r="1199" spans="1:15" x14ac:dyDescent="0.2">
      <c r="A1199" s="12" t="str">
        <f>INDEX('рабочие дни  %ФОТ'!$F$3:$F$67,MATCH('загрузка табеля'!$H1199,'рабочие дни  %ФОТ'!$H$3:$H$67,0),1)</f>
        <v>ХХХ YYY-11</v>
      </c>
      <c r="B1199" s="21">
        <f t="shared" si="54"/>
        <v>0</v>
      </c>
      <c r="C1199" s="22">
        <f t="shared" si="55"/>
        <v>2</v>
      </c>
      <c r="D1199" s="23">
        <f t="shared" si="56"/>
        <v>17</v>
      </c>
      <c r="E1199" s="21">
        <f>SUMIFS(тарифы!G:G,тарифы!B:B,J1199)</f>
        <v>0</v>
      </c>
      <c r="F1199" s="21"/>
      <c r="G1199" s="12" t="str">
        <f>IFERROR(INDEX(Таблица1[#All],MATCH('загрузка табеля'!J1199,тарифы!B:B,0),4),"")</f>
        <v/>
      </c>
      <c r="H1199" s="12" t="s">
        <v>17199</v>
      </c>
      <c r="I1199" s="12" t="s">
        <v>15933</v>
      </c>
      <c r="J1199" s="12" t="s">
        <v>15934</v>
      </c>
      <c r="K1199" s="12" t="s">
        <v>15935</v>
      </c>
      <c r="L1199" s="12">
        <v>9</v>
      </c>
      <c r="M1199" s="12">
        <v>8</v>
      </c>
    </row>
    <row r="1200" spans="1:15" x14ac:dyDescent="0.2">
      <c r="A1200" s="12" t="str">
        <f>INDEX('рабочие дни  %ФОТ'!$F$3:$F$67,MATCH('загрузка табеля'!$H1200,'рабочие дни  %ФОТ'!$H$3:$H$67,0),1)</f>
        <v>ХХХ YYY-11</v>
      </c>
      <c r="B1200" s="21">
        <f t="shared" si="54"/>
        <v>0</v>
      </c>
      <c r="C1200" s="22">
        <f t="shared" si="55"/>
        <v>3</v>
      </c>
      <c r="D1200" s="23">
        <f t="shared" si="56"/>
        <v>24</v>
      </c>
      <c r="E1200" s="21">
        <f>SUMIFS(тарифы!G:G,тарифы!B:B,J1200)</f>
        <v>0</v>
      </c>
      <c r="F1200" s="21"/>
      <c r="G1200" s="12" t="str">
        <f>IFERROR(INDEX(Таблица1[#All],MATCH('загрузка табеля'!J1200,тарифы!B:B,0),4),"")</f>
        <v/>
      </c>
      <c r="H1200" s="12" t="s">
        <v>17199</v>
      </c>
      <c r="I1200" s="12" t="s">
        <v>15936</v>
      </c>
      <c r="J1200" s="12" t="s">
        <v>15937</v>
      </c>
      <c r="K1200" s="12" t="s">
        <v>15938</v>
      </c>
      <c r="L1200" s="12">
        <v>11.5</v>
      </c>
      <c r="M1200" s="12">
        <v>7.5</v>
      </c>
      <c r="N1200" s="12">
        <v>5</v>
      </c>
      <c r="O1200" s="12">
        <v>0</v>
      </c>
    </row>
    <row r="1201" spans="1:15" x14ac:dyDescent="0.2">
      <c r="A1201" s="12" t="str">
        <f>INDEX('рабочие дни  %ФОТ'!$F$3:$F$67,MATCH('загрузка табеля'!$H1201,'рабочие дни  %ФОТ'!$H$3:$H$67,0),1)</f>
        <v>ХХХ YYY-11</v>
      </c>
      <c r="B1201" s="21">
        <f t="shared" si="54"/>
        <v>0</v>
      </c>
      <c r="C1201" s="22">
        <f t="shared" si="55"/>
        <v>3</v>
      </c>
      <c r="D1201" s="23">
        <f t="shared" si="56"/>
        <v>31.5</v>
      </c>
      <c r="E1201" s="21">
        <f>SUMIFS(тарифы!G:G,тарифы!B:B,J1201)</f>
        <v>0</v>
      </c>
      <c r="F1201" s="21"/>
      <c r="G1201" s="12" t="str">
        <f>IFERROR(INDEX(Таблица1[#All],MATCH('загрузка табеля'!J1201,тарифы!B:B,0),4),"")</f>
        <v/>
      </c>
      <c r="H1201" s="12" t="s">
        <v>17199</v>
      </c>
      <c r="I1201" s="12" t="s">
        <v>15936</v>
      </c>
      <c r="J1201" s="12" t="s">
        <v>15939</v>
      </c>
      <c r="K1201" s="12" t="s">
        <v>15940</v>
      </c>
      <c r="L1201" s="12">
        <v>10.5</v>
      </c>
      <c r="M1201" s="12">
        <v>10.5</v>
      </c>
      <c r="N1201" s="12">
        <v>10.5</v>
      </c>
    </row>
    <row r="1202" spans="1:15" x14ac:dyDescent="0.2">
      <c r="A1202" s="12" t="str">
        <f>INDEX('рабочие дни  %ФОТ'!$F$3:$F$67,MATCH('загрузка табеля'!$H1202,'рабочие дни  %ФОТ'!$H$3:$H$67,0),1)</f>
        <v>ХХХ YYY-11</v>
      </c>
      <c r="B1202" s="21">
        <f t="shared" si="54"/>
        <v>0</v>
      </c>
      <c r="C1202" s="22">
        <f t="shared" si="55"/>
        <v>3</v>
      </c>
      <c r="D1202" s="23">
        <f t="shared" si="56"/>
        <v>18.5</v>
      </c>
      <c r="E1202" s="21">
        <f>SUMIFS(тарифы!G:G,тарифы!B:B,J1202)</f>
        <v>0</v>
      </c>
      <c r="F1202" s="21"/>
      <c r="G1202" s="12" t="str">
        <f>IFERROR(INDEX(Таблица1[#All],MATCH('загрузка табеля'!J1202,тарифы!B:B,0),4),"")</f>
        <v/>
      </c>
      <c r="H1202" s="12" t="s">
        <v>17199</v>
      </c>
      <c r="I1202" s="12" t="s">
        <v>15936</v>
      </c>
      <c r="J1202" s="12" t="s">
        <v>15941</v>
      </c>
      <c r="K1202" s="12" t="s">
        <v>15942</v>
      </c>
      <c r="L1202" s="12">
        <v>6.5</v>
      </c>
      <c r="M1202" s="12">
        <v>6</v>
      </c>
      <c r="N1202" s="12">
        <v>6</v>
      </c>
      <c r="O1202" s="12">
        <v>0</v>
      </c>
    </row>
    <row r="1203" spans="1:15" x14ac:dyDescent="0.2">
      <c r="A1203" s="12" t="str">
        <f>INDEX('рабочие дни  %ФОТ'!$F$3:$F$67,MATCH('загрузка табеля'!$H1203,'рабочие дни  %ФОТ'!$H$3:$H$67,0),1)</f>
        <v>ХХХ YYY-11</v>
      </c>
      <c r="B1203" s="21">
        <f t="shared" si="54"/>
        <v>0</v>
      </c>
      <c r="C1203" s="22">
        <f t="shared" si="55"/>
        <v>2</v>
      </c>
      <c r="D1203" s="23">
        <f t="shared" si="56"/>
        <v>17.5</v>
      </c>
      <c r="E1203" s="21">
        <f>SUMIFS(тарифы!G:G,тарифы!B:B,J1203)</f>
        <v>0</v>
      </c>
      <c r="F1203" s="21"/>
      <c r="G1203" s="12" t="str">
        <f>IFERROR(INDEX(Таблица1[#All],MATCH('загрузка табеля'!J1203,тарифы!B:B,0),4),"")</f>
        <v/>
      </c>
      <c r="H1203" s="12" t="s">
        <v>17199</v>
      </c>
      <c r="I1203" s="12" t="s">
        <v>15943</v>
      </c>
      <c r="J1203" s="12" t="s">
        <v>15944</v>
      </c>
      <c r="K1203" s="12" t="s">
        <v>15945</v>
      </c>
      <c r="L1203" s="12">
        <v>6</v>
      </c>
      <c r="M1203" s="12">
        <v>11.5</v>
      </c>
    </row>
    <row r="1204" spans="1:15" x14ac:dyDescent="0.2">
      <c r="A1204" s="12" t="str">
        <f>INDEX('рабочие дни  %ФОТ'!$F$3:$F$67,MATCH('загрузка табеля'!$H1204,'рабочие дни  %ФОТ'!$H$3:$H$67,0),1)</f>
        <v>ХХХ YYY-12</v>
      </c>
      <c r="B1204" s="21">
        <f t="shared" si="54"/>
        <v>780.95238095238096</v>
      </c>
      <c r="C1204" s="22">
        <f t="shared" si="55"/>
        <v>2</v>
      </c>
      <c r="D1204" s="23">
        <f t="shared" si="56"/>
        <v>22</v>
      </c>
      <c r="E1204" s="21">
        <f>SUMIFS(тарифы!G:G,тарифы!B:B,J1204)</f>
        <v>8200</v>
      </c>
      <c r="F1204" s="21"/>
      <c r="G1204" s="12" t="str">
        <f>IFERROR(INDEX(Таблица1[#All],MATCH('загрузка табеля'!J1204,тарифы!B:B,0),4),"")</f>
        <v>начальник отдела безопасности ((В-12)отдел безопасности)</v>
      </c>
      <c r="H1204" s="12" t="s">
        <v>17200</v>
      </c>
      <c r="I1204" s="12" t="s">
        <v>15946</v>
      </c>
      <c r="J1204" s="12" t="s">
        <v>1269</v>
      </c>
      <c r="K1204" s="12" t="s">
        <v>1270</v>
      </c>
      <c r="L1204" s="12">
        <v>11</v>
      </c>
      <c r="M1204" s="12">
        <v>11</v>
      </c>
      <c r="N1204" s="12">
        <v>0</v>
      </c>
    </row>
    <row r="1205" spans="1:15" x14ac:dyDescent="0.2">
      <c r="A1205" s="12" t="str">
        <f>INDEX('рабочие дни  %ФОТ'!$F$3:$F$67,MATCH('загрузка табеля'!$H1205,'рабочие дни  %ФОТ'!$H$3:$H$67,0),1)</f>
        <v>ХХХ YYY-12</v>
      </c>
      <c r="B1205" s="21">
        <f t="shared" si="54"/>
        <v>837.9</v>
      </c>
      <c r="C1205" s="22">
        <f t="shared" si="55"/>
        <v>3</v>
      </c>
      <c r="D1205" s="23">
        <f t="shared" si="56"/>
        <v>42</v>
      </c>
      <c r="E1205" s="21">
        <f>SUMIFS(тарифы!G:G,тарифы!B:B,J1205)</f>
        <v>19.95</v>
      </c>
      <c r="F1205" s="21"/>
      <c r="G1205" s="12" t="str">
        <f>IFERROR(INDEX(Таблица1[#All],MATCH('загрузка табеля'!J1205,тарифы!B:B,0),4),"")</f>
        <v>младший инспектор ((В-12)отдел безопасности)</v>
      </c>
      <c r="H1205" s="12" t="s">
        <v>17200</v>
      </c>
      <c r="I1205" s="12" t="s">
        <v>15946</v>
      </c>
      <c r="J1205" s="12" t="s">
        <v>1272</v>
      </c>
      <c r="K1205" s="12" t="s">
        <v>1273</v>
      </c>
      <c r="L1205" s="12">
        <v>14</v>
      </c>
      <c r="M1205" s="12">
        <v>14</v>
      </c>
      <c r="N1205" s="12">
        <v>14</v>
      </c>
      <c r="O1205" s="12">
        <v>0</v>
      </c>
    </row>
    <row r="1206" spans="1:15" x14ac:dyDescent="0.2">
      <c r="A1206" s="12" t="str">
        <f>INDEX('рабочие дни  %ФОТ'!$F$3:$F$67,MATCH('загрузка табеля'!$H1206,'рабочие дни  %ФОТ'!$H$3:$H$67,0),1)</f>
        <v>ХХХ YYY-12</v>
      </c>
      <c r="B1206" s="21">
        <f t="shared" si="54"/>
        <v>817.94999999999993</v>
      </c>
      <c r="C1206" s="22">
        <f t="shared" si="55"/>
        <v>3</v>
      </c>
      <c r="D1206" s="23">
        <f t="shared" si="56"/>
        <v>41</v>
      </c>
      <c r="E1206" s="21">
        <f>SUMIFS(тарифы!G:G,тарифы!B:B,J1206)</f>
        <v>19.95</v>
      </c>
      <c r="F1206" s="21"/>
      <c r="G1206" s="12" t="str">
        <f>IFERROR(INDEX(Таблица1[#All],MATCH('загрузка табеля'!J1206,тарифы!B:B,0),4),"")</f>
        <v>младший инспектор ((В-12)отдел безопасности)</v>
      </c>
      <c r="H1206" s="12" t="s">
        <v>17200</v>
      </c>
      <c r="I1206" s="12" t="s">
        <v>15946</v>
      </c>
      <c r="J1206" s="12" t="s">
        <v>1275</v>
      </c>
      <c r="K1206" s="12" t="s">
        <v>1276</v>
      </c>
      <c r="L1206" s="12">
        <v>14</v>
      </c>
      <c r="M1206" s="12">
        <v>14</v>
      </c>
      <c r="N1206" s="12">
        <v>13</v>
      </c>
    </row>
    <row r="1207" spans="1:15" x14ac:dyDescent="0.2">
      <c r="A1207" s="12" t="str">
        <f>INDEX('рабочие дни  %ФОТ'!$F$3:$F$67,MATCH('загрузка табеля'!$H1207,'рабочие дни  %ФОТ'!$H$3:$H$67,0),1)</f>
        <v>ХХХ YYY-12</v>
      </c>
      <c r="B1207" s="21">
        <f t="shared" si="54"/>
        <v>974.16000000000008</v>
      </c>
      <c r="C1207" s="22">
        <f t="shared" si="55"/>
        <v>2</v>
      </c>
      <c r="D1207" s="23">
        <f t="shared" si="56"/>
        <v>44</v>
      </c>
      <c r="E1207" s="21">
        <f>SUMIFS(тарифы!G:G,тарифы!B:B,J1207)</f>
        <v>22.14</v>
      </c>
      <c r="F1207" s="21"/>
      <c r="G1207" s="12" t="str">
        <f>IFERROR(INDEX(Таблица1[#All],MATCH('загрузка табеля'!J1207,тарифы!B:B,0),4),"")</f>
        <v>старший охранник ((В-12)отдел безопасности)</v>
      </c>
      <c r="H1207" s="12" t="s">
        <v>17200</v>
      </c>
      <c r="I1207" s="12" t="s">
        <v>15946</v>
      </c>
      <c r="J1207" s="12" t="s">
        <v>1277</v>
      </c>
      <c r="K1207" s="12" t="s">
        <v>1278</v>
      </c>
      <c r="L1207" s="12">
        <v>22</v>
      </c>
      <c r="M1207" s="12">
        <v>22</v>
      </c>
    </row>
    <row r="1208" spans="1:15" x14ac:dyDescent="0.2">
      <c r="A1208" s="12" t="str">
        <f>INDEX('рабочие дни  %ФОТ'!$F$3:$F$67,MATCH('загрузка табеля'!$H1208,'рабочие дни  %ФОТ'!$H$3:$H$67,0),1)</f>
        <v>ХХХ YYY-12</v>
      </c>
      <c r="B1208" s="21">
        <f t="shared" si="54"/>
        <v>877.8</v>
      </c>
      <c r="C1208" s="22">
        <f t="shared" si="55"/>
        <v>2</v>
      </c>
      <c r="D1208" s="23">
        <f t="shared" si="56"/>
        <v>44</v>
      </c>
      <c r="E1208" s="21">
        <f>SUMIFS(тарифы!G:G,тарифы!B:B,J1208)</f>
        <v>19.95</v>
      </c>
      <c r="F1208" s="21"/>
      <c r="G1208" s="12" t="str">
        <f>IFERROR(INDEX(Таблица1[#All],MATCH('загрузка табеля'!J1208,тарифы!B:B,0),4),"")</f>
        <v>младший инспектор ((В-12)отдел безопасности)</v>
      </c>
      <c r="H1208" s="12" t="s">
        <v>17200</v>
      </c>
      <c r="I1208" s="12" t="s">
        <v>15946</v>
      </c>
      <c r="J1208" s="12" t="s">
        <v>1290</v>
      </c>
      <c r="K1208" s="12" t="s">
        <v>1291</v>
      </c>
      <c r="L1208" s="12">
        <v>22</v>
      </c>
      <c r="M1208" s="12">
        <v>22</v>
      </c>
      <c r="N1208" s="12">
        <v>0</v>
      </c>
    </row>
    <row r="1209" spans="1:15" x14ac:dyDescent="0.2">
      <c r="A1209" s="12" t="str">
        <f>INDEX('рабочие дни  %ФОТ'!$F$3:$F$67,MATCH('загрузка табеля'!$H1209,'рабочие дни  %ФОТ'!$H$3:$H$67,0),1)</f>
        <v>ХХХ YYY-12</v>
      </c>
      <c r="B1209" s="21">
        <f t="shared" si="54"/>
        <v>897.75</v>
      </c>
      <c r="C1209" s="22">
        <f t="shared" si="55"/>
        <v>2</v>
      </c>
      <c r="D1209" s="23">
        <f t="shared" si="56"/>
        <v>45</v>
      </c>
      <c r="E1209" s="21">
        <f>SUMIFS(тарифы!G:G,тарифы!B:B,J1209)</f>
        <v>19.95</v>
      </c>
      <c r="F1209" s="21"/>
      <c r="G1209" s="12" t="str">
        <f>IFERROR(INDEX(Таблица1[#All],MATCH('загрузка табеля'!J1209,тарифы!B:B,0),4),"")</f>
        <v>младший инспектор ((В-12)отдел безопасности)</v>
      </c>
      <c r="H1209" s="12" t="s">
        <v>17200</v>
      </c>
      <c r="I1209" s="12" t="s">
        <v>15946</v>
      </c>
      <c r="J1209" s="12" t="s">
        <v>1301</v>
      </c>
      <c r="K1209" s="12" t="s">
        <v>1302</v>
      </c>
      <c r="L1209" s="12">
        <v>22.5</v>
      </c>
      <c r="M1209" s="12">
        <v>22.5</v>
      </c>
      <c r="N1209" s="12">
        <v>0</v>
      </c>
    </row>
    <row r="1210" spans="1:15" x14ac:dyDescent="0.2">
      <c r="A1210" s="12" t="str">
        <f>INDEX('рабочие дни  %ФОТ'!$F$3:$F$67,MATCH('загрузка табеля'!$H1210,'рабочие дни  %ФОТ'!$H$3:$H$67,0),1)</f>
        <v>ХХХ YYY-12</v>
      </c>
      <c r="B1210" s="21">
        <f t="shared" si="54"/>
        <v>1184.04</v>
      </c>
      <c r="C1210" s="22">
        <f t="shared" si="55"/>
        <v>3</v>
      </c>
      <c r="D1210" s="23">
        <f t="shared" si="56"/>
        <v>44</v>
      </c>
      <c r="E1210" s="21">
        <f>SUMIFS(тарифы!G:G,тарифы!B:B,J1210)</f>
        <v>26.91</v>
      </c>
      <c r="F1210" s="21"/>
      <c r="G1210" s="12" t="str">
        <f>IFERROR(INDEX(Таблица1[#All],MATCH('загрузка табеля'!J1210,тарифы!B:B,0),4),"")</f>
        <v>заместитель начальника отдела ((В-12)отдел безопасности)</v>
      </c>
      <c r="H1210" s="12" t="s">
        <v>17200</v>
      </c>
      <c r="I1210" s="12" t="s">
        <v>15946</v>
      </c>
      <c r="J1210" s="12" t="s">
        <v>1284</v>
      </c>
      <c r="K1210" s="12" t="s">
        <v>1285</v>
      </c>
      <c r="L1210" s="12">
        <v>11</v>
      </c>
      <c r="M1210" s="12">
        <v>11</v>
      </c>
      <c r="N1210" s="12">
        <v>22</v>
      </c>
      <c r="O1210" s="12">
        <v>0</v>
      </c>
    </row>
    <row r="1211" spans="1:15" x14ac:dyDescent="0.2">
      <c r="A1211" s="12" t="str">
        <f>INDEX('рабочие дни  %ФОТ'!$F$3:$F$67,MATCH('загрузка табеля'!$H1211,'рабочие дни  %ФОТ'!$H$3:$H$67,0),1)</f>
        <v>ХХХ YYY-12</v>
      </c>
      <c r="B1211" s="21">
        <f t="shared" si="54"/>
        <v>985.23</v>
      </c>
      <c r="C1211" s="22">
        <f t="shared" si="55"/>
        <v>2</v>
      </c>
      <c r="D1211" s="23">
        <f t="shared" si="56"/>
        <v>44.5</v>
      </c>
      <c r="E1211" s="21">
        <f>SUMIFS(тарифы!G:G,тарифы!B:B,J1211)</f>
        <v>22.14</v>
      </c>
      <c r="F1211" s="21"/>
      <c r="G1211" s="12" t="str">
        <f>IFERROR(INDEX(Таблица1[#All],MATCH('загрузка табеля'!J1211,тарифы!B:B,0),4),"")</f>
        <v>инспектор ((В-12)отдел безопасности)</v>
      </c>
      <c r="H1211" s="12" t="s">
        <v>17200</v>
      </c>
      <c r="I1211" s="12" t="s">
        <v>15946</v>
      </c>
      <c r="J1211" s="12" t="s">
        <v>1294</v>
      </c>
      <c r="K1211" s="12" t="s">
        <v>1295</v>
      </c>
      <c r="L1211" s="12">
        <v>22</v>
      </c>
      <c r="M1211" s="12">
        <v>22.5</v>
      </c>
      <c r="N1211" s="12">
        <v>0</v>
      </c>
    </row>
    <row r="1212" spans="1:15" x14ac:dyDescent="0.2">
      <c r="A1212" s="12" t="str">
        <f>INDEX('рабочие дни  %ФОТ'!$F$3:$F$67,MATCH('загрузка табеля'!$H1212,'рабочие дни  %ФОТ'!$H$3:$H$67,0),1)</f>
        <v>ХХХ YYY-12</v>
      </c>
      <c r="B1212" s="21">
        <f t="shared" si="54"/>
        <v>476.01</v>
      </c>
      <c r="C1212" s="22">
        <f t="shared" si="55"/>
        <v>1</v>
      </c>
      <c r="D1212" s="23">
        <f t="shared" si="56"/>
        <v>21.5</v>
      </c>
      <c r="E1212" s="21">
        <f>SUMIFS(тарифы!G:G,тарифы!B:B,J1212)</f>
        <v>22.14</v>
      </c>
      <c r="F1212" s="21"/>
      <c r="G1212" s="12" t="str">
        <f>IFERROR(INDEX(Таблица1[#All],MATCH('загрузка табеля'!J1212,тарифы!B:B,0),4),"")</f>
        <v>инспектор ((В-12)отдел безопасности)</v>
      </c>
      <c r="H1212" s="12" t="s">
        <v>17200</v>
      </c>
      <c r="I1212" s="12" t="s">
        <v>15946</v>
      </c>
      <c r="J1212" s="12" t="s">
        <v>1297</v>
      </c>
      <c r="K1212" s="12" t="s">
        <v>1298</v>
      </c>
      <c r="L1212" s="12">
        <v>21.5</v>
      </c>
      <c r="M1212" s="12">
        <v>0</v>
      </c>
    </row>
    <row r="1213" spans="1:15" x14ac:dyDescent="0.2">
      <c r="A1213" s="12" t="str">
        <f>INDEX('рабочие дни  %ФОТ'!$F$3:$F$67,MATCH('загрузка табеля'!$H1213,'рабочие дни  %ФОТ'!$H$3:$H$67,0),1)</f>
        <v>ХХХ YYY-12</v>
      </c>
      <c r="B1213" s="21">
        <f t="shared" si="54"/>
        <v>598.5</v>
      </c>
      <c r="C1213" s="22">
        <f t="shared" si="55"/>
        <v>3</v>
      </c>
      <c r="D1213" s="23">
        <f t="shared" si="56"/>
        <v>30</v>
      </c>
      <c r="E1213" s="21">
        <f>SUMIFS(тарифы!G:G,тарифы!B:B,J1213)</f>
        <v>19.95</v>
      </c>
      <c r="F1213" s="21"/>
      <c r="G1213" s="12" t="str">
        <f>IFERROR(INDEX(Таблица1[#All],MATCH('загрузка табеля'!J1213,тарифы!B:B,0),4),"")</f>
        <v>младший инспектор ((В-12)отдел безопасности)</v>
      </c>
      <c r="H1213" s="12" t="s">
        <v>17200</v>
      </c>
      <c r="I1213" s="12" t="s">
        <v>15946</v>
      </c>
      <c r="J1213" s="12" t="s">
        <v>1292</v>
      </c>
      <c r="K1213" s="12" t="s">
        <v>1293</v>
      </c>
      <c r="L1213" s="12">
        <v>10</v>
      </c>
      <c r="M1213" s="12">
        <v>10</v>
      </c>
      <c r="N1213" s="12">
        <v>10</v>
      </c>
      <c r="O1213" s="12">
        <v>0</v>
      </c>
    </row>
    <row r="1214" spans="1:15" x14ac:dyDescent="0.2">
      <c r="A1214" s="12" t="str">
        <f>INDEX('рабочие дни  %ФОТ'!$F$3:$F$67,MATCH('загрузка табеля'!$H1214,'рабочие дни  %ФОТ'!$H$3:$H$67,0),1)</f>
        <v>ХХХ YYY-12</v>
      </c>
      <c r="B1214" s="21">
        <f t="shared" si="54"/>
        <v>1184.04</v>
      </c>
      <c r="C1214" s="22">
        <f t="shared" si="55"/>
        <v>2</v>
      </c>
      <c r="D1214" s="23">
        <f t="shared" si="56"/>
        <v>44</v>
      </c>
      <c r="E1214" s="21">
        <f>SUMIFS(тарифы!G:G,тарифы!B:B,J1214)</f>
        <v>26.91</v>
      </c>
      <c r="F1214" s="21"/>
      <c r="G1214" s="12" t="str">
        <f>IFERROR(INDEX(Таблица1[#All],MATCH('загрузка табеля'!J1214,тарифы!B:B,0),4),"")</f>
        <v>заместитель начальника отдела ((В-12)отдел безопасности)</v>
      </c>
      <c r="H1214" s="12" t="s">
        <v>17200</v>
      </c>
      <c r="I1214" s="12" t="s">
        <v>15946</v>
      </c>
      <c r="J1214" s="12" t="s">
        <v>1299</v>
      </c>
      <c r="K1214" s="12" t="s">
        <v>1300</v>
      </c>
      <c r="L1214" s="12">
        <v>22</v>
      </c>
      <c r="M1214" s="12">
        <v>22</v>
      </c>
    </row>
    <row r="1215" spans="1:15" x14ac:dyDescent="0.2">
      <c r="A1215" s="12" t="str">
        <f>INDEX('рабочие дни  %ФОТ'!$F$3:$F$67,MATCH('загрузка табеля'!$H1215,'рабочие дни  %ФОТ'!$H$3:$H$67,0),1)</f>
        <v>ХХХ YYY-12</v>
      </c>
      <c r="B1215" s="21">
        <f t="shared" si="54"/>
        <v>1184.04</v>
      </c>
      <c r="C1215" s="22">
        <f t="shared" si="55"/>
        <v>3</v>
      </c>
      <c r="D1215" s="23">
        <f t="shared" si="56"/>
        <v>44</v>
      </c>
      <c r="E1215" s="21">
        <f>SUMIFS(тарифы!G:G,тарифы!B:B,J1215)</f>
        <v>26.91</v>
      </c>
      <c r="F1215" s="21"/>
      <c r="G1215" s="12" t="str">
        <f>IFERROR(INDEX(Таблица1[#All],MATCH('загрузка табеля'!J1215,тарифы!B:B,0),4),"")</f>
        <v>заместитель начальника отдела ((В-12)отдел безопасности)</v>
      </c>
      <c r="H1215" s="12" t="s">
        <v>17200</v>
      </c>
      <c r="I1215" s="12" t="s">
        <v>15946</v>
      </c>
      <c r="J1215" s="12" t="s">
        <v>1287</v>
      </c>
      <c r="K1215" s="12" t="s">
        <v>1288</v>
      </c>
      <c r="L1215" s="12">
        <v>22</v>
      </c>
      <c r="M1215" s="12">
        <v>11</v>
      </c>
      <c r="N1215" s="12">
        <v>11</v>
      </c>
      <c r="O1215" s="12">
        <v>0</v>
      </c>
    </row>
    <row r="1216" spans="1:15" x14ac:dyDescent="0.2">
      <c r="A1216" s="12" t="str">
        <f>INDEX('рабочие дни  %ФОТ'!$F$3:$F$67,MATCH('загрузка табеля'!$H1216,'рабочие дни  %ФОТ'!$H$3:$H$67,0),1)</f>
        <v>ХХХ YYY-12</v>
      </c>
      <c r="B1216" s="21">
        <f t="shared" si="54"/>
        <v>887.77499999999998</v>
      </c>
      <c r="C1216" s="22">
        <f t="shared" si="55"/>
        <v>2</v>
      </c>
      <c r="D1216" s="23">
        <f t="shared" si="56"/>
        <v>44.5</v>
      </c>
      <c r="E1216" s="21">
        <f>SUMIFS(тарифы!G:G,тарифы!B:B,J1216)</f>
        <v>19.95</v>
      </c>
      <c r="F1216" s="21"/>
      <c r="G1216" s="12" t="str">
        <f>IFERROR(INDEX(Таблица1[#All],MATCH('загрузка табеля'!J1216,тарифы!B:B,0),4),"")</f>
        <v>охоронник ((В-12)отдел безопасности)</v>
      </c>
      <c r="H1216" s="12" t="s">
        <v>17200</v>
      </c>
      <c r="I1216" s="12" t="s">
        <v>15946</v>
      </c>
      <c r="J1216" s="12" t="s">
        <v>1280</v>
      </c>
      <c r="K1216" s="12" t="s">
        <v>1281</v>
      </c>
      <c r="L1216" s="12">
        <v>22</v>
      </c>
      <c r="M1216" s="12">
        <v>22.5</v>
      </c>
    </row>
    <row r="1217" spans="1:17" x14ac:dyDescent="0.2">
      <c r="A1217" s="12" t="str">
        <f>INDEX('рабочие дни  %ФОТ'!$F$3:$F$67,MATCH('загрузка табеля'!$H1217,'рабочие дни  %ФОТ'!$H$3:$H$67,0),1)</f>
        <v>ХХХ YYY-12</v>
      </c>
      <c r="B1217" s="21">
        <f t="shared" si="54"/>
        <v>438.9</v>
      </c>
      <c r="C1217" s="22">
        <f t="shared" si="55"/>
        <v>1</v>
      </c>
      <c r="D1217" s="23">
        <f t="shared" si="56"/>
        <v>22</v>
      </c>
      <c r="E1217" s="21">
        <f>SUMIFS(тарифы!G:G,тарифы!B:B,J1217)</f>
        <v>19.95</v>
      </c>
      <c r="F1217" s="21"/>
      <c r="G1217" s="12" t="str">
        <f>IFERROR(INDEX(Таблица1[#All],MATCH('загрузка табеля'!J1217,тарифы!B:B,0),4),"")</f>
        <v>охоронник ((В-12)отдел безопасности)</v>
      </c>
      <c r="H1217" s="12" t="s">
        <v>17200</v>
      </c>
      <c r="I1217" s="12" t="s">
        <v>15946</v>
      </c>
      <c r="J1217" s="12" t="s">
        <v>2678</v>
      </c>
      <c r="K1217" s="12" t="s">
        <v>2679</v>
      </c>
      <c r="L1217" s="12">
        <v>22</v>
      </c>
      <c r="M1217" s="12">
        <v>0</v>
      </c>
    </row>
    <row r="1218" spans="1:17" x14ac:dyDescent="0.2">
      <c r="A1218" s="12" t="str">
        <f>INDEX('рабочие дни  %ФОТ'!$F$3:$F$67,MATCH('загрузка табеля'!$H1218,'рабочие дни  %ФОТ'!$H$3:$H$67,0),1)</f>
        <v>ХХХ YYY-12</v>
      </c>
      <c r="B1218" s="21">
        <f t="shared" si="54"/>
        <v>1093.7142857142858</v>
      </c>
      <c r="C1218" s="22">
        <f t="shared" si="55"/>
        <v>4</v>
      </c>
      <c r="D1218" s="23">
        <f t="shared" si="56"/>
        <v>20</v>
      </c>
      <c r="E1218" s="21">
        <f>SUMIFS(тарифы!G:G,тарифы!B:B,J1218)</f>
        <v>5742</v>
      </c>
      <c r="F1218" s="21"/>
      <c r="G1218" s="12" t="str">
        <f>IFERROR(INDEX(Таблица1[#All],MATCH('загрузка табеля'!J1218,тарифы!B:B,0),4),"")</f>
        <v>менеджер по сбыту 2 категории ((В-12)отдел гастрономии)</v>
      </c>
      <c r="H1218" s="12" t="s">
        <v>17200</v>
      </c>
      <c r="I1218" s="12" t="s">
        <v>15947</v>
      </c>
      <c r="J1218" s="12" t="s">
        <v>1305</v>
      </c>
      <c r="K1218" s="12" t="s">
        <v>1306</v>
      </c>
      <c r="L1218" s="12">
        <v>5</v>
      </c>
      <c r="M1218" s="12">
        <v>5</v>
      </c>
      <c r="N1218" s="12">
        <v>5</v>
      </c>
      <c r="O1218" s="12">
        <v>5</v>
      </c>
    </row>
    <row r="1219" spans="1:17" x14ac:dyDescent="0.2">
      <c r="A1219" s="12" t="str">
        <f>INDEX('рабочие дни  %ФОТ'!$F$3:$F$67,MATCH('загрузка табеля'!$H1219,'рабочие дни  %ФОТ'!$H$3:$H$67,0),1)</f>
        <v>ХХХ YYY-12</v>
      </c>
      <c r="B1219" s="21">
        <f t="shared" si="54"/>
        <v>838.6</v>
      </c>
      <c r="C1219" s="22">
        <f t="shared" si="55"/>
        <v>3</v>
      </c>
      <c r="D1219" s="23">
        <f t="shared" si="56"/>
        <v>35</v>
      </c>
      <c r="E1219" s="21">
        <f>SUMIFS(тарифы!G:G,тарифы!B:B,J1219)</f>
        <v>23.96</v>
      </c>
      <c r="F1219" s="21"/>
      <c r="G1219" s="12" t="str">
        <f>IFERROR(INDEX(Таблица1[#All],MATCH('загрузка табеля'!J1219,тарифы!B:B,0),4),"")</f>
        <v>продавец продовольственных товаров 2 категории ((В-12)отдел гастрономии)</v>
      </c>
      <c r="H1219" s="12" t="s">
        <v>17200</v>
      </c>
      <c r="I1219" s="12" t="s">
        <v>15947</v>
      </c>
      <c r="J1219" s="12" t="s">
        <v>1310</v>
      </c>
      <c r="K1219" s="12" t="s">
        <v>1311</v>
      </c>
      <c r="L1219" s="12">
        <v>12</v>
      </c>
      <c r="M1219" s="12">
        <v>12</v>
      </c>
      <c r="N1219" s="12">
        <v>11</v>
      </c>
      <c r="O1219" s="12">
        <v>0</v>
      </c>
    </row>
    <row r="1220" spans="1:17" x14ac:dyDescent="0.2">
      <c r="A1220" s="12" t="str">
        <f>INDEX('рабочие дни  %ФОТ'!$F$3:$F$67,MATCH('загрузка табеля'!$H1220,'рабочие дни  %ФОТ'!$H$3:$H$67,0),1)</f>
        <v>ХХХ YYY-12</v>
      </c>
      <c r="B1220" s="21">
        <f t="shared" si="54"/>
        <v>1480</v>
      </c>
      <c r="C1220" s="22">
        <f t="shared" si="55"/>
        <v>5</v>
      </c>
      <c r="D1220" s="23">
        <f t="shared" si="56"/>
        <v>50</v>
      </c>
      <c r="E1220" s="21">
        <f>SUMIFS(тарифы!G:G,тарифы!B:B,J1220)</f>
        <v>29.6</v>
      </c>
      <c r="F1220" s="21"/>
      <c r="G1220" s="12" t="str">
        <f>IFERROR(INDEX(Таблица1[#All],MATCH('загрузка табеля'!J1220,тарифы!B:B,0),4),"")</f>
        <v>бригадир продавцов продовольственных товаров 1 категории ((В-12)отдел гастрономии)</v>
      </c>
      <c r="H1220" s="12" t="s">
        <v>17200</v>
      </c>
      <c r="I1220" s="12" t="s">
        <v>15947</v>
      </c>
      <c r="J1220" s="12" t="s">
        <v>1307</v>
      </c>
      <c r="K1220" s="12" t="s">
        <v>1308</v>
      </c>
      <c r="L1220" s="12">
        <v>12</v>
      </c>
      <c r="M1220" s="12">
        <v>10</v>
      </c>
      <c r="N1220" s="12">
        <v>10</v>
      </c>
      <c r="O1220" s="12">
        <v>10</v>
      </c>
      <c r="P1220" s="12">
        <v>8</v>
      </c>
    </row>
    <row r="1221" spans="1:17" x14ac:dyDescent="0.2">
      <c r="A1221" s="12" t="str">
        <f>INDEX('рабочие дни  %ФОТ'!$F$3:$F$67,MATCH('загрузка табеля'!$H1221,'рабочие дни  %ФОТ'!$H$3:$H$67,0),1)</f>
        <v>ХХХ YYY-12</v>
      </c>
      <c r="B1221" s="21">
        <f t="shared" si="54"/>
        <v>686.07</v>
      </c>
      <c r="C1221" s="22">
        <f t="shared" si="55"/>
        <v>4</v>
      </c>
      <c r="D1221" s="23">
        <f t="shared" si="56"/>
        <v>31.5</v>
      </c>
      <c r="E1221" s="21">
        <f>SUMIFS(тарифы!G:G,тарифы!B:B,J1221)</f>
        <v>21.78</v>
      </c>
      <c r="F1221" s="21"/>
      <c r="G1221" s="12" t="str">
        <f>IFERROR(INDEX(Таблица1[#All],MATCH('загрузка табеля'!J1221,тарифы!B:B,0),4),"")</f>
        <v>продавец продовольственных товаров 3 категории ((В-12)отдел гастрономии)</v>
      </c>
      <c r="H1221" s="12" t="s">
        <v>17200</v>
      </c>
      <c r="I1221" s="12" t="s">
        <v>15947</v>
      </c>
      <c r="J1221" s="12" t="s">
        <v>1401</v>
      </c>
      <c r="K1221" s="12" t="s">
        <v>1402</v>
      </c>
      <c r="L1221" s="12">
        <v>7.5</v>
      </c>
      <c r="M1221" s="12">
        <v>9</v>
      </c>
      <c r="N1221" s="12">
        <v>7.5</v>
      </c>
      <c r="O1221" s="12">
        <v>7.5</v>
      </c>
    </row>
    <row r="1222" spans="1:17" x14ac:dyDescent="0.2">
      <c r="A1222" s="12" t="str">
        <f>INDEX('рабочие дни  %ФОТ'!$F$3:$F$67,MATCH('загрузка табеля'!$H1222,'рабочие дни  %ФОТ'!$H$3:$H$67,0),1)</f>
        <v>ХХХ YYY-12</v>
      </c>
      <c r="B1222" s="21">
        <f t="shared" ref="B1222:B1285" si="57">IF(AND(F1222&lt;50,F1222&gt;0),F1222*D1222,IF(F1222&gt;50,F1222/$C$1*C1222,IF(AND(E1222&lt;50,E1222&gt;0),E1222*D1222,E1222/$C$1*C1222)))</f>
        <v>1023.6600000000001</v>
      </c>
      <c r="C1222" s="22">
        <f t="shared" si="55"/>
        <v>4</v>
      </c>
      <c r="D1222" s="23">
        <f t="shared" si="56"/>
        <v>47</v>
      </c>
      <c r="E1222" s="21">
        <f>SUMIFS(тарифы!G:G,тарифы!B:B,J1222)</f>
        <v>21.78</v>
      </c>
      <c r="F1222" s="21"/>
      <c r="G1222" s="12" t="str">
        <f>IFERROR(INDEX(Таблица1[#All],MATCH('загрузка табеля'!J1222,тарифы!B:B,0),4),"")</f>
        <v>продавец продовольственных товаров 3 категории ((В-12)отдел гастрономии)</v>
      </c>
      <c r="H1222" s="12" t="s">
        <v>17200</v>
      </c>
      <c r="I1222" s="12" t="s">
        <v>15947</v>
      </c>
      <c r="J1222" s="12" t="s">
        <v>13516</v>
      </c>
      <c r="K1222" s="12" t="s">
        <v>13515</v>
      </c>
      <c r="L1222" s="12">
        <v>11.5</v>
      </c>
      <c r="M1222" s="12">
        <v>12</v>
      </c>
      <c r="N1222" s="12">
        <v>11.5</v>
      </c>
      <c r="O1222" s="12">
        <v>12</v>
      </c>
    </row>
    <row r="1223" spans="1:17" x14ac:dyDescent="0.2">
      <c r="A1223" s="12" t="str">
        <f>INDEX('рабочие дни  %ФОТ'!$F$3:$F$67,MATCH('загрузка табеля'!$H1223,'рабочие дни  %ФОТ'!$H$3:$H$67,0),1)</f>
        <v>ХХХ YYY-12</v>
      </c>
      <c r="B1223" s="21">
        <f t="shared" si="57"/>
        <v>866.17</v>
      </c>
      <c r="C1223" s="22">
        <f t="shared" ref="C1223:C1286" si="58">COUNTIF(L1223:AP1223,"&gt;0")</f>
        <v>4</v>
      </c>
      <c r="D1223" s="23">
        <f t="shared" ref="D1223:D1286" si="59">IF(SUM(L1223:AP1223)&gt;0,SUM(L1223:AP1223),"")</f>
        <v>37</v>
      </c>
      <c r="E1223" s="21">
        <f>SUMIFS(тарифы!G:G,тарифы!B:B,J1223)</f>
        <v>23.41</v>
      </c>
      <c r="F1223" s="21"/>
      <c r="G1223" s="12" t="str">
        <f>IFERROR(INDEX(Таблица1[#All],MATCH('загрузка табеля'!J1223,тарифы!B:B,0),4),"")</f>
        <v>продавец продовольственных товаров 2 категории ((В-12)отдел кондитерских изделий)</v>
      </c>
      <c r="H1223" s="12" t="s">
        <v>17200</v>
      </c>
      <c r="I1223" s="12" t="s">
        <v>15948</v>
      </c>
      <c r="J1223" s="12" t="s">
        <v>1317</v>
      </c>
      <c r="K1223" s="12" t="s">
        <v>1318</v>
      </c>
      <c r="L1223" s="12">
        <v>10</v>
      </c>
      <c r="M1223" s="12">
        <v>9</v>
      </c>
      <c r="N1223" s="12">
        <v>9</v>
      </c>
      <c r="O1223" s="12">
        <v>9</v>
      </c>
    </row>
    <row r="1224" spans="1:17" x14ac:dyDescent="0.2">
      <c r="A1224" s="12" t="str">
        <f>INDEX('рабочие дни  %ФОТ'!$F$3:$F$67,MATCH('загрузка табеля'!$H1224,'рабочие дни  %ФОТ'!$H$3:$H$67,0),1)</f>
        <v>ХХХ YYY-12</v>
      </c>
      <c r="B1224" s="21">
        <f t="shared" si="57"/>
        <v>842.76</v>
      </c>
      <c r="C1224" s="22">
        <f t="shared" si="58"/>
        <v>4</v>
      </c>
      <c r="D1224" s="23">
        <f t="shared" si="59"/>
        <v>36</v>
      </c>
      <c r="E1224" s="21">
        <f>SUMIFS(тарифы!G:G,тарифы!B:B,J1224)</f>
        <v>23.41</v>
      </c>
      <c r="F1224" s="21"/>
      <c r="G1224" s="12" t="str">
        <f>IFERROR(INDEX(Таблица1[#All],MATCH('загрузка табеля'!J1224,тарифы!B:B,0),4),"")</f>
        <v>продавец продовольственных товаров 2 категории ((В-12)отдел кондитерских изделий)</v>
      </c>
      <c r="H1224" s="12" t="s">
        <v>17200</v>
      </c>
      <c r="I1224" s="12" t="s">
        <v>15948</v>
      </c>
      <c r="J1224" s="12" t="s">
        <v>1323</v>
      </c>
      <c r="K1224" s="12" t="s">
        <v>1324</v>
      </c>
      <c r="L1224" s="12">
        <v>9</v>
      </c>
      <c r="M1224" s="12">
        <v>9</v>
      </c>
      <c r="N1224" s="12">
        <v>9</v>
      </c>
      <c r="O1224" s="12">
        <v>9</v>
      </c>
    </row>
    <row r="1225" spans="1:17" x14ac:dyDescent="0.2">
      <c r="A1225" s="12" t="str">
        <f>INDEX('рабочие дни  %ФОТ'!$F$3:$F$67,MATCH('загрузка табеля'!$H1225,'рабочие дни  %ФОТ'!$H$3:$H$67,0),1)</f>
        <v>ХХХ YYY-12</v>
      </c>
      <c r="B1225" s="21">
        <f t="shared" si="57"/>
        <v>820.28571428571433</v>
      </c>
      <c r="C1225" s="22">
        <f t="shared" si="58"/>
        <v>3</v>
      </c>
      <c r="D1225" s="23">
        <f t="shared" si="59"/>
        <v>27</v>
      </c>
      <c r="E1225" s="21">
        <f>SUMIFS(тарифы!G:G,тарифы!B:B,J1225)</f>
        <v>5742</v>
      </c>
      <c r="F1225" s="21"/>
      <c r="G1225" s="12" t="str">
        <f>IFERROR(INDEX(Таблица1[#All],MATCH('загрузка табеля'!J1225,тарифы!B:B,0),4),"")</f>
        <v>менеджер по сбыту 2 категории ((В-12)отдел кондитерских изделий)</v>
      </c>
      <c r="H1225" s="12" t="s">
        <v>17200</v>
      </c>
      <c r="I1225" s="12" t="s">
        <v>15948</v>
      </c>
      <c r="J1225" s="12" t="s">
        <v>1314</v>
      </c>
      <c r="K1225" s="12" t="s">
        <v>1315</v>
      </c>
      <c r="L1225" s="12">
        <v>9</v>
      </c>
      <c r="M1225" s="12">
        <v>9</v>
      </c>
      <c r="N1225" s="12">
        <v>9</v>
      </c>
      <c r="O1225" s="12">
        <v>0</v>
      </c>
    </row>
    <row r="1226" spans="1:17" x14ac:dyDescent="0.2">
      <c r="A1226" s="12" t="str">
        <f>INDEX('рабочие дни  %ФОТ'!$F$3:$F$67,MATCH('загрузка табеля'!$H1226,'рабочие дни  %ФОТ'!$H$3:$H$67,0),1)</f>
        <v>ХХХ YYY-12</v>
      </c>
      <c r="B1226" s="21">
        <f t="shared" si="57"/>
        <v>0</v>
      </c>
      <c r="C1226" s="22">
        <f t="shared" si="58"/>
        <v>4</v>
      </c>
      <c r="D1226" s="23">
        <f t="shared" si="59"/>
        <v>35.5</v>
      </c>
      <c r="E1226" s="21">
        <f>SUMIFS(тарифы!G:G,тарифы!B:B,J1226)</f>
        <v>0</v>
      </c>
      <c r="F1226" s="21"/>
      <c r="G1226" s="12" t="str">
        <f>IFERROR(INDEX(Таблица1[#All],MATCH('загрузка табеля'!J1226,тарифы!B:B,0),4),"")</f>
        <v/>
      </c>
      <c r="H1226" s="12" t="s">
        <v>17200</v>
      </c>
      <c r="I1226" s="12" t="s">
        <v>15948</v>
      </c>
      <c r="J1226" s="12" t="s">
        <v>15949</v>
      </c>
      <c r="K1226" s="12" t="s">
        <v>15950</v>
      </c>
      <c r="L1226" s="12">
        <v>9</v>
      </c>
      <c r="M1226" s="12">
        <v>9</v>
      </c>
      <c r="N1226" s="12">
        <v>9</v>
      </c>
      <c r="O1226" s="12">
        <v>8.5</v>
      </c>
    </row>
    <row r="1227" spans="1:17" x14ac:dyDescent="0.2">
      <c r="A1227" s="12" t="str">
        <f>INDEX('рабочие дни  %ФОТ'!$F$3:$F$67,MATCH('загрузка табеля'!$H1227,'рабочие дни  %ФОТ'!$H$3:$H$67,0),1)</f>
        <v>ХХХ YYY-12</v>
      </c>
      <c r="B1227" s="21">
        <f t="shared" si="57"/>
        <v>908.73</v>
      </c>
      <c r="C1227" s="22">
        <f t="shared" si="58"/>
        <v>4</v>
      </c>
      <c r="D1227" s="23">
        <f t="shared" si="59"/>
        <v>34.5</v>
      </c>
      <c r="E1227" s="21">
        <f>SUMIFS(тарифы!G:G,тарифы!B:B,J1227)</f>
        <v>26.34</v>
      </c>
      <c r="F1227" s="21"/>
      <c r="G1227" s="12" t="str">
        <f>IFERROR(INDEX(Таблица1[#All],MATCH('загрузка табеля'!J1227,тарифы!B:B,0),4),"")</f>
        <v>бригадир продавцов продовольственных товаров 2 категории ((В-12)отдел напитков)</v>
      </c>
      <c r="H1227" s="12" t="s">
        <v>17200</v>
      </c>
      <c r="I1227" s="12" t="s">
        <v>15951</v>
      </c>
      <c r="J1227" s="12" t="s">
        <v>1344</v>
      </c>
      <c r="K1227" s="12" t="s">
        <v>1345</v>
      </c>
      <c r="L1227" s="12">
        <v>9</v>
      </c>
      <c r="M1227" s="12">
        <v>9</v>
      </c>
      <c r="N1227" s="12">
        <v>7.5</v>
      </c>
      <c r="O1227" s="12">
        <v>9</v>
      </c>
    </row>
    <row r="1228" spans="1:17" x14ac:dyDescent="0.2">
      <c r="A1228" s="12" t="str">
        <f>INDEX('рабочие дни  %ФОТ'!$F$3:$F$67,MATCH('загрузка табеля'!$H1228,'рабочие дни  %ФОТ'!$H$3:$H$67,0),1)</f>
        <v>ХХХ YYY-12</v>
      </c>
      <c r="B1228" s="21">
        <f t="shared" si="57"/>
        <v>1367.1428571428573</v>
      </c>
      <c r="C1228" s="22">
        <f t="shared" si="58"/>
        <v>5</v>
      </c>
      <c r="D1228" s="23">
        <f t="shared" si="59"/>
        <v>49.5</v>
      </c>
      <c r="E1228" s="21">
        <f>SUMIFS(тарифы!G:G,тарифы!B:B,J1228)</f>
        <v>5742</v>
      </c>
      <c r="F1228" s="21"/>
      <c r="G1228" s="12" t="str">
        <f>IFERROR(INDEX(Таблица1[#All],MATCH('загрузка табеля'!J1228,тарифы!B:B,0),4),"")</f>
        <v>менеджер по сбыту 2 категории ((В-12)отдел напитков)</v>
      </c>
      <c r="H1228" s="12" t="s">
        <v>17200</v>
      </c>
      <c r="I1228" s="12" t="s">
        <v>15951</v>
      </c>
      <c r="J1228" s="12" t="s">
        <v>1333</v>
      </c>
      <c r="K1228" s="12" t="s">
        <v>1334</v>
      </c>
      <c r="L1228" s="12">
        <v>10</v>
      </c>
      <c r="M1228" s="12">
        <v>9</v>
      </c>
      <c r="N1228" s="12">
        <v>10</v>
      </c>
      <c r="O1228" s="12">
        <v>11</v>
      </c>
      <c r="P1228" s="12">
        <v>9.5</v>
      </c>
      <c r="Q1228" s="12">
        <v>0</v>
      </c>
    </row>
    <row r="1229" spans="1:17" x14ac:dyDescent="0.2">
      <c r="A1229" s="12" t="str">
        <f>INDEX('рабочие дни  %ФОТ'!$F$3:$F$67,MATCH('загрузка табеля'!$H1229,'рабочие дни  %ФОТ'!$H$3:$H$67,0),1)</f>
        <v>ХХХ YYY-12</v>
      </c>
      <c r="B1229" s="21">
        <f t="shared" si="57"/>
        <v>854.46500000000003</v>
      </c>
      <c r="C1229" s="22">
        <f t="shared" si="58"/>
        <v>4</v>
      </c>
      <c r="D1229" s="23">
        <f t="shared" si="59"/>
        <v>36.5</v>
      </c>
      <c r="E1229" s="21">
        <f>SUMIFS(тарифы!G:G,тарифы!B:B,J1229)</f>
        <v>23.41</v>
      </c>
      <c r="F1229" s="21"/>
      <c r="G1229" s="12" t="str">
        <f>IFERROR(INDEX(Таблица1[#All],MATCH('загрузка табеля'!J1229,тарифы!B:B,0),4),"")</f>
        <v>продавец продовольственных товаров 2 категории ((В-12)отдел напитков)</v>
      </c>
      <c r="H1229" s="12" t="s">
        <v>17200</v>
      </c>
      <c r="I1229" s="12" t="s">
        <v>15951</v>
      </c>
      <c r="J1229" s="12" t="s">
        <v>13533</v>
      </c>
      <c r="K1229" s="12" t="s">
        <v>1335</v>
      </c>
      <c r="L1229" s="12">
        <v>9</v>
      </c>
      <c r="M1229" s="12">
        <v>9</v>
      </c>
      <c r="N1229" s="12">
        <v>9</v>
      </c>
      <c r="O1229" s="12">
        <v>9.5</v>
      </c>
      <c r="P1229" s="12">
        <v>0</v>
      </c>
    </row>
    <row r="1230" spans="1:17" x14ac:dyDescent="0.2">
      <c r="A1230" s="12" t="str">
        <f>INDEX('рабочие дни  %ФОТ'!$F$3:$F$67,MATCH('загрузка табеля'!$H1230,'рабочие дни  %ФОТ'!$H$3:$H$67,0),1)</f>
        <v>ХХХ YYY-12</v>
      </c>
      <c r="B1230" s="21">
        <f t="shared" si="57"/>
        <v>842.76</v>
      </c>
      <c r="C1230" s="22">
        <f t="shared" si="58"/>
        <v>4</v>
      </c>
      <c r="D1230" s="23">
        <f t="shared" si="59"/>
        <v>36</v>
      </c>
      <c r="E1230" s="21">
        <f>SUMIFS(тарифы!G:G,тарифы!B:B,J1230)</f>
        <v>23.41</v>
      </c>
      <c r="F1230" s="21"/>
      <c r="G1230" s="12" t="str">
        <f>IFERROR(INDEX(Таблица1[#All],MATCH('загрузка табеля'!J1230,тарифы!B:B,0),4),"")</f>
        <v>продавец продовольственных товаров 2 категории ((В-12)отдел напитков)</v>
      </c>
      <c r="H1230" s="12" t="s">
        <v>17200</v>
      </c>
      <c r="I1230" s="12" t="s">
        <v>15952</v>
      </c>
      <c r="J1230" s="12" t="s">
        <v>1338</v>
      </c>
      <c r="K1230" s="12" t="s">
        <v>1339</v>
      </c>
      <c r="L1230" s="12">
        <v>9</v>
      </c>
      <c r="M1230" s="12">
        <v>9</v>
      </c>
      <c r="N1230" s="12">
        <v>9</v>
      </c>
      <c r="O1230" s="12">
        <v>9</v>
      </c>
      <c r="P1230" s="12">
        <v>0</v>
      </c>
    </row>
    <row r="1231" spans="1:17" x14ac:dyDescent="0.2">
      <c r="A1231" s="12" t="str">
        <f>INDEX('рабочие дни  %ФОТ'!$F$3:$F$67,MATCH('загрузка табеля'!$H1231,'рабочие дни  %ФОТ'!$H$3:$H$67,0),1)</f>
        <v>ХХХ YYY-12</v>
      </c>
      <c r="B1231" s="21">
        <f t="shared" si="57"/>
        <v>766.08</v>
      </c>
      <c r="C1231" s="22">
        <f t="shared" si="58"/>
        <v>4</v>
      </c>
      <c r="D1231" s="23">
        <f t="shared" si="59"/>
        <v>36</v>
      </c>
      <c r="E1231" s="21">
        <f>SUMIFS(тарифы!G:G,тарифы!B:B,J1231)</f>
        <v>21.28</v>
      </c>
      <c r="F1231" s="21"/>
      <c r="G1231" s="12" t="str">
        <f>IFERROR(INDEX(Таблица1[#All],MATCH('загрузка табеля'!J1231,тарифы!B:B,0),4),"")</f>
        <v>продавец непродовольственных товаров 3 категории ((В-12)отдел непродовольственных товаров)</v>
      </c>
      <c r="H1231" s="12" t="s">
        <v>17200</v>
      </c>
      <c r="I1231" s="12" t="s">
        <v>15952</v>
      </c>
      <c r="J1231" s="12" t="s">
        <v>1354</v>
      </c>
      <c r="K1231" s="12" t="s">
        <v>1355</v>
      </c>
      <c r="L1231" s="12">
        <v>9</v>
      </c>
      <c r="M1231" s="12">
        <v>9</v>
      </c>
      <c r="N1231" s="12">
        <v>9</v>
      </c>
      <c r="O1231" s="12">
        <v>9</v>
      </c>
      <c r="P1231" s="12">
        <v>0</v>
      </c>
    </row>
    <row r="1232" spans="1:17" x14ac:dyDescent="0.2">
      <c r="A1232" s="12" t="str">
        <f>INDEX('рабочие дни  %ФОТ'!$F$3:$F$67,MATCH('загрузка табеля'!$H1232,'рабочие дни  %ФОТ'!$H$3:$H$67,0),1)</f>
        <v>ХХХ YYY-12</v>
      </c>
      <c r="B1232" s="21">
        <f t="shared" si="57"/>
        <v>909.72</v>
      </c>
      <c r="C1232" s="22">
        <f t="shared" si="58"/>
        <v>4</v>
      </c>
      <c r="D1232" s="23">
        <f t="shared" si="59"/>
        <v>38</v>
      </c>
      <c r="E1232" s="21">
        <f>SUMIFS(тарифы!G:G,тарифы!B:B,J1232)</f>
        <v>23.94</v>
      </c>
      <c r="F1232" s="21"/>
      <c r="G1232" s="12" t="str">
        <f>IFERROR(INDEX(Таблица1[#All],MATCH('загрузка табеля'!J1232,тарифы!B:B,0),4),"")</f>
        <v>бригадир продавцов непродовольственных товаров 3 категории ((В-12)отдел непродовольственных товаров)</v>
      </c>
      <c r="H1232" s="12" t="s">
        <v>17200</v>
      </c>
      <c r="I1232" s="12" t="s">
        <v>15952</v>
      </c>
      <c r="J1232" s="12" t="s">
        <v>1351</v>
      </c>
      <c r="K1232" s="12" t="s">
        <v>1352</v>
      </c>
      <c r="L1232" s="12">
        <v>9</v>
      </c>
      <c r="M1232" s="12">
        <v>9</v>
      </c>
      <c r="N1232" s="12">
        <v>9</v>
      </c>
      <c r="O1232" s="12">
        <v>11</v>
      </c>
    </row>
    <row r="1233" spans="1:15" x14ac:dyDescent="0.2">
      <c r="A1233" s="12" t="str">
        <f>INDEX('рабочие дни  %ФОТ'!$F$3:$F$67,MATCH('загрузка табеля'!$H1233,'рабочие дни  %ФОТ'!$H$3:$H$67,0),1)</f>
        <v>ХХХ YYY-12</v>
      </c>
      <c r="B1233" s="21">
        <f t="shared" si="57"/>
        <v>994.28571428571433</v>
      </c>
      <c r="C1233" s="22">
        <f t="shared" si="58"/>
        <v>4</v>
      </c>
      <c r="D1233" s="23">
        <f t="shared" si="59"/>
        <v>37</v>
      </c>
      <c r="E1233" s="21">
        <f>SUMIFS(тарифы!G:G,тарифы!B:B,J1233)</f>
        <v>5220</v>
      </c>
      <c r="F1233" s="21"/>
      <c r="G1233" s="12" t="str">
        <f>IFERROR(INDEX(Таблица1[#All],MATCH('загрузка табеля'!J1233,тарифы!B:B,0),4),"")</f>
        <v>менеджер по сбыту 3 категории ((В-12)отдел непродовольственных товаров)</v>
      </c>
      <c r="H1233" s="12" t="s">
        <v>17200</v>
      </c>
      <c r="I1233" s="12" t="s">
        <v>15952</v>
      </c>
      <c r="J1233" s="12" t="s">
        <v>13544</v>
      </c>
      <c r="K1233" s="12" t="s">
        <v>13543</v>
      </c>
      <c r="L1233" s="12">
        <v>9</v>
      </c>
      <c r="M1233" s="12">
        <v>9</v>
      </c>
      <c r="N1233" s="12">
        <v>9</v>
      </c>
      <c r="O1233" s="12">
        <v>10</v>
      </c>
    </row>
    <row r="1234" spans="1:15" x14ac:dyDescent="0.2">
      <c r="A1234" s="12" t="str">
        <f>INDEX('рабочие дни  %ФОТ'!$F$3:$F$67,MATCH('загрузка табеля'!$H1234,'рабочие дни  %ФОТ'!$H$3:$H$67,0),1)</f>
        <v>ХХХ YYY-12</v>
      </c>
      <c r="B1234" s="21">
        <f t="shared" si="57"/>
        <v>383.04</v>
      </c>
      <c r="C1234" s="22">
        <f t="shared" si="58"/>
        <v>2</v>
      </c>
      <c r="D1234" s="23">
        <f t="shared" si="59"/>
        <v>18</v>
      </c>
      <c r="E1234" s="21">
        <f>SUMIFS(тарифы!G:G,тарифы!B:B,J1234)</f>
        <v>21.28</v>
      </c>
      <c r="F1234" s="21"/>
      <c r="G1234" s="12" t="str">
        <f>IFERROR(INDEX(Таблица1[#All],MATCH('загрузка табеля'!J1234,тарифы!B:B,0),4),"")</f>
        <v>продавец непродовольственных товаров 3 категории ((В-12)отдел непродовольственных товаров)</v>
      </c>
      <c r="H1234" s="12" t="s">
        <v>17200</v>
      </c>
      <c r="I1234" s="12" t="s">
        <v>15952</v>
      </c>
      <c r="J1234" s="12" t="s">
        <v>13530</v>
      </c>
      <c r="K1234" s="12" t="s">
        <v>13529</v>
      </c>
      <c r="L1234" s="12">
        <v>9</v>
      </c>
      <c r="M1234" s="12">
        <v>9</v>
      </c>
      <c r="N1234" s="12">
        <v>0</v>
      </c>
    </row>
    <row r="1235" spans="1:15" x14ac:dyDescent="0.2">
      <c r="A1235" s="12" t="str">
        <f>INDEX('рабочие дни  %ФОТ'!$F$3:$F$67,MATCH('загрузка табеля'!$H1235,'рабочие дни  %ФОТ'!$H$3:$H$67,0),1)</f>
        <v>ХХХ YYY-12</v>
      </c>
      <c r="B1235" s="21">
        <f t="shared" si="57"/>
        <v>574.86</v>
      </c>
      <c r="C1235" s="22">
        <f t="shared" si="58"/>
        <v>2</v>
      </c>
      <c r="D1235" s="23">
        <f t="shared" si="59"/>
        <v>22</v>
      </c>
      <c r="E1235" s="21">
        <f>SUMIFS(тарифы!G:G,тарифы!B:B,J1235)</f>
        <v>26.13</v>
      </c>
      <c r="F1235" s="21"/>
      <c r="G1235" s="12" t="str">
        <f>IFERROR(INDEX(Таблица1[#All],MATCH('загрузка табеля'!J1235,тарифы!B:B,0),4),"")</f>
        <v>продавец продовольственных товаров 1 категории ((В-12)кулинарный цех)</v>
      </c>
      <c r="H1235" s="12" t="s">
        <v>17200</v>
      </c>
      <c r="I1235" s="12" t="s">
        <v>15953</v>
      </c>
      <c r="J1235" s="12" t="s">
        <v>1211</v>
      </c>
      <c r="K1235" s="12" t="s">
        <v>1212</v>
      </c>
      <c r="L1235" s="12">
        <v>11</v>
      </c>
      <c r="M1235" s="12">
        <v>11</v>
      </c>
      <c r="N1235" s="12">
        <v>0</v>
      </c>
    </row>
    <row r="1236" spans="1:15" x14ac:dyDescent="0.2">
      <c r="A1236" s="12" t="str">
        <f>INDEX('рабочие дни  %ФОТ'!$F$3:$F$67,MATCH('загрузка табеля'!$H1236,'рабочие дни  %ФОТ'!$H$3:$H$67,0),1)</f>
        <v>ХХХ YYY-12</v>
      </c>
      <c r="B1236" s="21">
        <f t="shared" si="57"/>
        <v>876.68000000000006</v>
      </c>
      <c r="C1236" s="22">
        <f t="shared" si="58"/>
        <v>3</v>
      </c>
      <c r="D1236" s="23">
        <f t="shared" si="59"/>
        <v>31</v>
      </c>
      <c r="E1236" s="21">
        <f>SUMIFS(тарифы!G:G,тарифы!B:B,J1236)</f>
        <v>28.28</v>
      </c>
      <c r="F1236" s="21"/>
      <c r="G1236" s="12" t="str">
        <f>IFERROR(INDEX(Таблица1[#All],MATCH('загрузка табеля'!J1236,тарифы!B:B,0),4),"")</f>
        <v>повар 5 разряда ((В-12)кулинарный цех)</v>
      </c>
      <c r="H1236" s="12" t="s">
        <v>17200</v>
      </c>
      <c r="I1236" s="12" t="s">
        <v>15953</v>
      </c>
      <c r="J1236" s="12" t="s">
        <v>1219</v>
      </c>
      <c r="K1236" s="12" t="s">
        <v>1220</v>
      </c>
      <c r="L1236" s="12">
        <v>11.5</v>
      </c>
      <c r="M1236" s="12">
        <v>8</v>
      </c>
      <c r="N1236" s="12">
        <v>11.5</v>
      </c>
      <c r="O1236" s="12">
        <v>0</v>
      </c>
    </row>
    <row r="1237" spans="1:15" x14ac:dyDescent="0.2">
      <c r="A1237" s="12" t="str">
        <f>INDEX('рабочие дни  %ФОТ'!$F$3:$F$67,MATCH('загрузка табеля'!$H1237,'рабочие дни  %ФОТ'!$H$3:$H$67,0),1)</f>
        <v>ХХХ YYY-12</v>
      </c>
      <c r="B1237" s="21">
        <f t="shared" si="57"/>
        <v>1428.5714285714287</v>
      </c>
      <c r="C1237" s="22">
        <f t="shared" si="58"/>
        <v>4</v>
      </c>
      <c r="D1237" s="23">
        <f t="shared" si="59"/>
        <v>38.5</v>
      </c>
      <c r="E1237" s="21">
        <f>SUMIFS(тарифы!G:G,тарифы!B:B,J1237)</f>
        <v>7500</v>
      </c>
      <c r="F1237" s="21"/>
      <c r="G1237" s="12" t="str">
        <f>IFERROR(INDEX(Таблица1[#All],MATCH('загрузка табеля'!J1237,тарифы!B:B,0),4),"")</f>
        <v>заместитель управляющего магазином по производству 5 категории ((В-12)кулинарный цех)</v>
      </c>
      <c r="H1237" s="12" t="s">
        <v>17200</v>
      </c>
      <c r="I1237" s="12" t="s">
        <v>15953</v>
      </c>
      <c r="J1237" s="12" t="s">
        <v>1221</v>
      </c>
      <c r="K1237" s="12" t="s">
        <v>1222</v>
      </c>
      <c r="L1237" s="12">
        <v>9</v>
      </c>
      <c r="M1237" s="12">
        <v>9</v>
      </c>
      <c r="N1237" s="12">
        <v>9</v>
      </c>
      <c r="O1237" s="12">
        <v>11.5</v>
      </c>
    </row>
    <row r="1238" spans="1:15" x14ac:dyDescent="0.2">
      <c r="A1238" s="12" t="str">
        <f>INDEX('рабочие дни  %ФОТ'!$F$3:$F$67,MATCH('загрузка табеля'!$H1238,'рабочие дни  %ФОТ'!$H$3:$H$67,0),1)</f>
        <v>ХХХ YYY-12</v>
      </c>
      <c r="B1238" s="21">
        <f t="shared" si="57"/>
        <v>811.44</v>
      </c>
      <c r="C1238" s="22">
        <f t="shared" si="58"/>
        <v>2</v>
      </c>
      <c r="D1238" s="23">
        <f t="shared" si="59"/>
        <v>23</v>
      </c>
      <c r="E1238" s="21">
        <f>SUMIFS(тарифы!G:G,тарифы!B:B,J1238)</f>
        <v>35.28</v>
      </c>
      <c r="F1238" s="21"/>
      <c r="G1238" s="12" t="str">
        <f>IFERROR(INDEX(Таблица1[#All],MATCH('загрузка табеля'!J1238,тарифы!B:B,0),4),"")</f>
        <v>бригадир производственной бригады ((В-12)кулинарный цех)</v>
      </c>
      <c r="H1238" s="12" t="s">
        <v>17200</v>
      </c>
      <c r="I1238" s="12" t="s">
        <v>15953</v>
      </c>
      <c r="J1238" s="12" t="s">
        <v>1234</v>
      </c>
      <c r="K1238" s="12" t="s">
        <v>1235</v>
      </c>
      <c r="L1238" s="12">
        <v>11.5</v>
      </c>
      <c r="M1238" s="12">
        <v>11.5</v>
      </c>
      <c r="N1238" s="12">
        <v>0</v>
      </c>
    </row>
    <row r="1239" spans="1:15" x14ac:dyDescent="0.2">
      <c r="A1239" s="12" t="str">
        <f>INDEX('рабочие дни  %ФОТ'!$F$3:$F$67,MATCH('загрузка табеля'!$H1239,'рабочие дни  %ФОТ'!$H$3:$H$67,0),1)</f>
        <v>ХХХ YYY-12</v>
      </c>
      <c r="B1239" s="21">
        <f t="shared" si="57"/>
        <v>1216.04</v>
      </c>
      <c r="C1239" s="22">
        <f t="shared" si="58"/>
        <v>4</v>
      </c>
      <c r="D1239" s="23">
        <f t="shared" si="59"/>
        <v>43</v>
      </c>
      <c r="E1239" s="21">
        <f>SUMIFS(тарифы!G:G,тарифы!B:B,J1239)</f>
        <v>28.28</v>
      </c>
      <c r="F1239" s="21"/>
      <c r="G1239" s="12" t="str">
        <f>IFERROR(INDEX(Таблица1[#All],MATCH('загрузка табеля'!J1239,тарифы!B:B,0),4),"")</f>
        <v>повар 5 разряда ((В-12)кулинарный цех)</v>
      </c>
      <c r="H1239" s="12" t="s">
        <v>17200</v>
      </c>
      <c r="I1239" s="12" t="s">
        <v>15953</v>
      </c>
      <c r="J1239" s="12" t="s">
        <v>1229</v>
      </c>
      <c r="K1239" s="12" t="s">
        <v>1230</v>
      </c>
      <c r="L1239" s="12">
        <v>8</v>
      </c>
      <c r="M1239" s="12">
        <v>11.5</v>
      </c>
      <c r="N1239" s="12">
        <v>11.5</v>
      </c>
      <c r="O1239" s="12">
        <v>12</v>
      </c>
    </row>
    <row r="1240" spans="1:15" x14ac:dyDescent="0.2">
      <c r="A1240" s="12" t="str">
        <f>INDEX('рабочие дни  %ФОТ'!$F$3:$F$67,MATCH('загрузка табеля'!$H1240,'рабочие дни  %ФОТ'!$H$3:$H$67,0),1)</f>
        <v>ХХХ YYY-12</v>
      </c>
      <c r="B1240" s="21">
        <f t="shared" si="57"/>
        <v>650.44000000000005</v>
      </c>
      <c r="C1240" s="22">
        <f t="shared" si="58"/>
        <v>2</v>
      </c>
      <c r="D1240" s="23">
        <f t="shared" si="59"/>
        <v>23</v>
      </c>
      <c r="E1240" s="21">
        <f>SUMIFS(тарифы!G:G,тарифы!B:B,J1240)</f>
        <v>28.28</v>
      </c>
      <c r="F1240" s="21"/>
      <c r="G1240" s="12" t="str">
        <f>IFERROR(INDEX(Таблица1[#All],MATCH('загрузка табеля'!J1240,тарифы!B:B,0),4),"")</f>
        <v>повар 5 разряда ((В-12)кулинарный цех)</v>
      </c>
      <c r="H1240" s="12" t="s">
        <v>17200</v>
      </c>
      <c r="I1240" s="12" t="s">
        <v>15953</v>
      </c>
      <c r="J1240" s="12" t="s">
        <v>1243</v>
      </c>
      <c r="K1240" s="12" t="s">
        <v>1244</v>
      </c>
      <c r="L1240" s="12">
        <v>11.5</v>
      </c>
      <c r="M1240" s="12">
        <v>11.5</v>
      </c>
      <c r="N1240" s="12">
        <v>0</v>
      </c>
    </row>
    <row r="1241" spans="1:15" x14ac:dyDescent="0.2">
      <c r="A1241" s="12" t="str">
        <f>INDEX('рабочие дни  %ФОТ'!$F$3:$F$67,MATCH('загрузка табеля'!$H1241,'рабочие дни  %ФОТ'!$H$3:$H$67,0),1)</f>
        <v>ХХХ YYY-12</v>
      </c>
      <c r="B1241" s="21">
        <f t="shared" si="57"/>
        <v>1066.22</v>
      </c>
      <c r="C1241" s="22">
        <f t="shared" si="58"/>
        <v>4</v>
      </c>
      <c r="D1241" s="23">
        <f t="shared" si="59"/>
        <v>44.5</v>
      </c>
      <c r="E1241" s="21">
        <f>SUMIFS(тарифы!G:G,тарифы!B:B,J1241)</f>
        <v>23.96</v>
      </c>
      <c r="F1241" s="21"/>
      <c r="G1241" s="12" t="str">
        <f>IFERROR(INDEX(Таблица1[#All],MATCH('загрузка табеля'!J1241,тарифы!B:B,0),4),"")</f>
        <v>продавец продовольственных товаров 2 категории ((В-12)кулинарный цех)</v>
      </c>
      <c r="H1241" s="12" t="s">
        <v>17200</v>
      </c>
      <c r="I1241" s="12" t="s">
        <v>15953</v>
      </c>
      <c r="J1241" s="12" t="s">
        <v>1215</v>
      </c>
      <c r="K1241" s="12" t="s">
        <v>1216</v>
      </c>
      <c r="L1241" s="12">
        <v>11</v>
      </c>
      <c r="M1241" s="12">
        <v>11</v>
      </c>
      <c r="N1241" s="12">
        <v>11</v>
      </c>
      <c r="O1241" s="12">
        <v>11.5</v>
      </c>
    </row>
    <row r="1242" spans="1:15" x14ac:dyDescent="0.2">
      <c r="A1242" s="12" t="str">
        <f>INDEX('рабочие дни  %ФОТ'!$F$3:$F$67,MATCH('загрузка табеля'!$H1242,'рабочие дни  %ФОТ'!$H$3:$H$67,0),1)</f>
        <v>ХХХ YYY-12</v>
      </c>
      <c r="B1242" s="21">
        <f t="shared" si="57"/>
        <v>1640.52</v>
      </c>
      <c r="C1242" s="22">
        <f t="shared" si="58"/>
        <v>4</v>
      </c>
      <c r="D1242" s="23">
        <f t="shared" si="59"/>
        <v>46.5</v>
      </c>
      <c r="E1242" s="21">
        <f>SUMIFS(тарифы!G:G,тарифы!B:B,J1242)</f>
        <v>35.28</v>
      </c>
      <c r="F1242" s="21"/>
      <c r="G1242" s="12" t="str">
        <f>IFERROR(INDEX(Таблица1[#All],MATCH('загрузка табеля'!J1242,тарифы!B:B,0),4),"")</f>
        <v>бригадир производственной бригады ((В-12)кулинарный цех)</v>
      </c>
      <c r="H1242" s="12" t="s">
        <v>17200</v>
      </c>
      <c r="I1242" s="12" t="s">
        <v>15953</v>
      </c>
      <c r="J1242" s="12" t="s">
        <v>1227</v>
      </c>
      <c r="K1242" s="12" t="s">
        <v>1228</v>
      </c>
      <c r="L1242" s="12">
        <v>11.5</v>
      </c>
      <c r="M1242" s="12">
        <v>11.5</v>
      </c>
      <c r="N1242" s="12">
        <v>11.5</v>
      </c>
      <c r="O1242" s="12">
        <v>12</v>
      </c>
    </row>
    <row r="1243" spans="1:15" x14ac:dyDescent="0.2">
      <c r="A1243" s="12" t="str">
        <f>INDEX('рабочие дни  %ФОТ'!$F$3:$F$67,MATCH('загрузка табеля'!$H1243,'рабочие дни  %ФОТ'!$H$3:$H$67,0),1)</f>
        <v>ХХХ YYY-12</v>
      </c>
      <c r="B1243" s="21">
        <f t="shared" si="57"/>
        <v>479.16</v>
      </c>
      <c r="C1243" s="22">
        <f t="shared" si="58"/>
        <v>2</v>
      </c>
      <c r="D1243" s="23">
        <f t="shared" si="59"/>
        <v>22</v>
      </c>
      <c r="E1243" s="21">
        <f>SUMIFS(тарифы!G:G,тарифы!B:B,J1243)</f>
        <v>21.78</v>
      </c>
      <c r="F1243" s="21"/>
      <c r="G1243" s="12" t="str">
        <f>IFERROR(INDEX(Таблица1[#All],MATCH('загрузка табеля'!J1243,тарифы!B:B,0),4),"")</f>
        <v>продавец продовольственных товаров ((В-12)кулинарный цех)</v>
      </c>
      <c r="H1243" s="12" t="s">
        <v>17200</v>
      </c>
      <c r="I1243" s="12" t="s">
        <v>15953</v>
      </c>
      <c r="J1243" s="12" t="s">
        <v>1240</v>
      </c>
      <c r="K1243" s="12" t="s">
        <v>1241</v>
      </c>
      <c r="L1243" s="12">
        <v>11</v>
      </c>
      <c r="M1243" s="12">
        <v>11</v>
      </c>
      <c r="N1243" s="12">
        <v>0</v>
      </c>
    </row>
    <row r="1244" spans="1:15" x14ac:dyDescent="0.2">
      <c r="A1244" s="12" t="str">
        <f>INDEX('рабочие дни  %ФОТ'!$F$3:$F$67,MATCH('загрузка табеля'!$H1244,'рабочие дни  %ФОТ'!$H$3:$H$67,0),1)</f>
        <v>ХХХ YYY-12</v>
      </c>
      <c r="B1244" s="21">
        <f t="shared" si="57"/>
        <v>1047.9000000000001</v>
      </c>
      <c r="C1244" s="22">
        <f t="shared" si="58"/>
        <v>3</v>
      </c>
      <c r="D1244" s="23">
        <f t="shared" si="59"/>
        <v>35</v>
      </c>
      <c r="E1244" s="21">
        <f>SUMIFS(тарифы!G:G,тарифы!B:B,J1244)</f>
        <v>29.94</v>
      </c>
      <c r="F1244" s="21"/>
      <c r="G1244" s="12" t="str">
        <f>IFERROR(INDEX(Таблица1[#All],MATCH('загрузка табеля'!J1244,тарифы!B:B,0),4),"")</f>
        <v>повар пиццеол ((В-12)кулинарный цех)</v>
      </c>
      <c r="H1244" s="12" t="s">
        <v>17200</v>
      </c>
      <c r="I1244" s="12" t="s">
        <v>15953</v>
      </c>
      <c r="J1244" s="12" t="s">
        <v>13537</v>
      </c>
      <c r="K1244" s="12" t="s">
        <v>13536</v>
      </c>
      <c r="L1244" s="12">
        <v>11.5</v>
      </c>
      <c r="M1244" s="12">
        <v>11.5</v>
      </c>
      <c r="N1244" s="12">
        <v>12</v>
      </c>
    </row>
    <row r="1245" spans="1:15" x14ac:dyDescent="0.2">
      <c r="A1245" s="12" t="str">
        <f>INDEX('рабочие дни  %ФОТ'!$F$3:$F$67,MATCH('загрузка табеля'!$H1245,'рабочие дни  %ФОТ'!$H$3:$H$67,0),1)</f>
        <v>ХХХ YYY-12</v>
      </c>
      <c r="B1245" s="21">
        <f t="shared" si="57"/>
        <v>928.14</v>
      </c>
      <c r="C1245" s="22">
        <f t="shared" si="58"/>
        <v>3</v>
      </c>
      <c r="D1245" s="23">
        <f t="shared" si="59"/>
        <v>31</v>
      </c>
      <c r="E1245" s="21">
        <f>SUMIFS(тарифы!G:G,тарифы!B:B,J1245)</f>
        <v>29.94</v>
      </c>
      <c r="F1245" s="21"/>
      <c r="G1245" s="12" t="str">
        <f>IFERROR(INDEX(Таблица1[#All],MATCH('загрузка табеля'!J1245,тарифы!B:B,0),4),"")</f>
        <v>повар пиццеол ((В-12)кулинарный цех)</v>
      </c>
      <c r="H1245" s="12" t="s">
        <v>17200</v>
      </c>
      <c r="I1245" s="12" t="s">
        <v>15953</v>
      </c>
      <c r="J1245" s="12" t="s">
        <v>13539</v>
      </c>
      <c r="K1245" s="12" t="s">
        <v>13538</v>
      </c>
      <c r="L1245" s="12">
        <v>11.5</v>
      </c>
      <c r="M1245" s="12">
        <v>11.5</v>
      </c>
      <c r="N1245" s="12">
        <v>8</v>
      </c>
      <c r="O1245" s="12">
        <v>0</v>
      </c>
    </row>
    <row r="1246" spans="1:15" x14ac:dyDescent="0.2">
      <c r="A1246" s="12" t="str">
        <f>INDEX('рабочие дни  %ФОТ'!$F$3:$F$67,MATCH('загрузка табеля'!$H1246,'рабочие дни  %ФОТ'!$H$3:$H$67,0),1)</f>
        <v>ХХХ YYY-12</v>
      </c>
      <c r="B1246" s="21">
        <f t="shared" si="57"/>
        <v>861.63</v>
      </c>
      <c r="C1246" s="22">
        <f t="shared" si="58"/>
        <v>4</v>
      </c>
      <c r="D1246" s="23">
        <f t="shared" si="59"/>
        <v>33</v>
      </c>
      <c r="E1246" s="21">
        <f>SUMIFS(тарифы!G:G,тарифы!B:B,J1246)</f>
        <v>26.11</v>
      </c>
      <c r="F1246" s="21"/>
      <c r="G1246" s="12" t="str">
        <f>IFERROR(INDEX(Таблица1[#All],MATCH('загрузка табеля'!J1246,тарифы!B:B,0),4),"")</f>
        <v>повар 4 разряда ((В-12)кулинарный цех)</v>
      </c>
      <c r="H1246" s="12" t="s">
        <v>17200</v>
      </c>
      <c r="I1246" s="12" t="s">
        <v>15953</v>
      </c>
      <c r="J1246" s="12" t="s">
        <v>13540</v>
      </c>
      <c r="K1246" s="12" t="s">
        <v>2634</v>
      </c>
      <c r="L1246" s="12">
        <v>8</v>
      </c>
      <c r="M1246" s="12">
        <v>8</v>
      </c>
      <c r="N1246" s="12">
        <v>8</v>
      </c>
      <c r="O1246" s="12">
        <v>9</v>
      </c>
    </row>
    <row r="1247" spans="1:15" x14ac:dyDescent="0.2">
      <c r="A1247" s="12" t="str">
        <f>INDEX('рабочие дни  %ФОТ'!$F$3:$F$67,MATCH('загрузка табеля'!$H1247,'рабочие дни  %ФОТ'!$H$3:$H$67,0),1)</f>
        <v>ХХХ YYY-12</v>
      </c>
      <c r="B1247" s="21">
        <f t="shared" si="57"/>
        <v>718.74</v>
      </c>
      <c r="C1247" s="22">
        <f t="shared" si="58"/>
        <v>3</v>
      </c>
      <c r="D1247" s="23">
        <f t="shared" si="59"/>
        <v>33</v>
      </c>
      <c r="E1247" s="21">
        <f>SUMIFS(тарифы!G:G,тарифы!B:B,J1247)</f>
        <v>21.78</v>
      </c>
      <c r="F1247" s="21"/>
      <c r="G1247" s="12" t="str">
        <f>IFERROR(INDEX(Таблица1[#All],MATCH('загрузка табеля'!J1247,тарифы!B:B,0),4),"")</f>
        <v>продавец продовольственных товаров 3 категории ((В-12)кулинарный цех)</v>
      </c>
      <c r="H1247" s="12" t="s">
        <v>17200</v>
      </c>
      <c r="I1247" s="12" t="s">
        <v>15953</v>
      </c>
      <c r="J1247" s="12" t="s">
        <v>13518</v>
      </c>
      <c r="K1247" s="12" t="s">
        <v>13517</v>
      </c>
      <c r="L1247" s="12">
        <v>11</v>
      </c>
      <c r="M1247" s="12">
        <v>11</v>
      </c>
      <c r="N1247" s="12">
        <v>11</v>
      </c>
      <c r="O1247" s="12">
        <v>0</v>
      </c>
    </row>
    <row r="1248" spans="1:15" x14ac:dyDescent="0.2">
      <c r="A1248" s="12" t="str">
        <f>INDEX('рабочие дни  %ФОТ'!$F$3:$F$67,MATCH('загрузка табеля'!$H1248,'рабочие дни  %ФОТ'!$H$3:$H$67,0),1)</f>
        <v>ХХХ YYY-12</v>
      </c>
      <c r="B1248" s="21">
        <f t="shared" si="57"/>
        <v>1093.7142857142858</v>
      </c>
      <c r="C1248" s="22">
        <f t="shared" si="58"/>
        <v>4</v>
      </c>
      <c r="D1248" s="23">
        <f t="shared" si="59"/>
        <v>18.5</v>
      </c>
      <c r="E1248" s="21">
        <f>SUMIFS(тарифы!G:G,тарифы!B:B,J1248)</f>
        <v>5742</v>
      </c>
      <c r="F1248" s="21"/>
      <c r="G1248" s="12" t="str">
        <f>IFERROR(INDEX(Таблица1[#All],MATCH('загрузка табеля'!J1248,тарифы!B:B,0),4),"")</f>
        <v>менеджер по сбыту 2 категории ((В-12)отдел гастрономии)</v>
      </c>
      <c r="H1248" s="12" t="s">
        <v>17200</v>
      </c>
      <c r="I1248" s="12" t="s">
        <v>15954</v>
      </c>
      <c r="J1248" s="12" t="s">
        <v>1305</v>
      </c>
      <c r="K1248" s="12" t="s">
        <v>1306</v>
      </c>
      <c r="L1248" s="12">
        <v>4.5</v>
      </c>
      <c r="M1248" s="12">
        <v>4.5</v>
      </c>
      <c r="N1248" s="12">
        <v>4.5</v>
      </c>
      <c r="O1248" s="12">
        <v>5</v>
      </c>
    </row>
    <row r="1249" spans="1:16" x14ac:dyDescent="0.2">
      <c r="A1249" s="12" t="str">
        <f>INDEX('рабочие дни  %ФОТ'!$F$3:$F$67,MATCH('загрузка табеля'!$H1249,'рабочие дни  %ФОТ'!$H$3:$H$67,0),1)</f>
        <v>ХХХ YYY-12</v>
      </c>
      <c r="B1249" s="21">
        <f t="shared" si="57"/>
        <v>1003.81</v>
      </c>
      <c r="C1249" s="22">
        <f t="shared" si="58"/>
        <v>4</v>
      </c>
      <c r="D1249" s="23">
        <f t="shared" si="59"/>
        <v>37</v>
      </c>
      <c r="E1249" s="21">
        <f>SUMIFS(тарифы!G:G,тарифы!B:B,J1249)</f>
        <v>27.13</v>
      </c>
      <c r="F1249" s="21"/>
      <c r="G1249" s="12" t="str">
        <f>IFERROR(INDEX(Таблица1[#All],MATCH('загрузка табеля'!J1249,тарифы!B:B,0),4),"")</f>
        <v>бригадир продавцов продовольственных товаров 2 категории ((В-12)молочный отдел)</v>
      </c>
      <c r="H1249" s="12" t="s">
        <v>17200</v>
      </c>
      <c r="I1249" s="12" t="s">
        <v>15954</v>
      </c>
      <c r="J1249" s="12" t="s">
        <v>1342</v>
      </c>
      <c r="K1249" s="12" t="s">
        <v>1343</v>
      </c>
      <c r="L1249" s="12">
        <v>10</v>
      </c>
      <c r="M1249" s="12">
        <v>9</v>
      </c>
      <c r="N1249" s="12">
        <v>9</v>
      </c>
      <c r="O1249" s="12">
        <v>9</v>
      </c>
      <c r="P1249" s="12">
        <v>0</v>
      </c>
    </row>
    <row r="1250" spans="1:16" x14ac:dyDescent="0.2">
      <c r="A1250" s="12" t="str">
        <f>INDEX('рабочие дни  %ФОТ'!$F$3:$F$67,MATCH('загрузка табеля'!$H1250,'рабочие дни  %ФОТ'!$H$3:$H$67,0),1)</f>
        <v>ХХХ YYY-12</v>
      </c>
      <c r="B1250" s="21">
        <f t="shared" si="57"/>
        <v>479.16</v>
      </c>
      <c r="C1250" s="22">
        <f t="shared" si="58"/>
        <v>2</v>
      </c>
      <c r="D1250" s="23">
        <f t="shared" si="59"/>
        <v>22</v>
      </c>
      <c r="E1250" s="21">
        <f>SUMIFS(тарифы!G:G,тарифы!B:B,J1250)</f>
        <v>21.78</v>
      </c>
      <c r="F1250" s="21"/>
      <c r="G1250" s="12" t="str">
        <f>IFERROR(INDEX(Таблица1[#All],MATCH('загрузка табеля'!J1250,тарифы!B:B,0),4),"")</f>
        <v>продавец продовольственных товаров 3 категории ((В-12)молочный отдел)</v>
      </c>
      <c r="H1250" s="12" t="s">
        <v>17200</v>
      </c>
      <c r="I1250" s="12" t="s">
        <v>15954</v>
      </c>
      <c r="J1250" s="12" t="s">
        <v>1246</v>
      </c>
      <c r="K1250" s="12" t="s">
        <v>1247</v>
      </c>
      <c r="L1250" s="12">
        <v>11</v>
      </c>
      <c r="M1250" s="12">
        <v>11</v>
      </c>
      <c r="N1250" s="12">
        <v>0</v>
      </c>
    </row>
    <row r="1251" spans="1:16" x14ac:dyDescent="0.2">
      <c r="A1251" s="12" t="str">
        <f>INDEX('рабочие дни  %ФОТ'!$F$3:$F$67,MATCH('загрузка табеля'!$H1251,'рабочие дни  %ФОТ'!$H$3:$H$67,0),1)</f>
        <v>ХХХ YYY-12</v>
      </c>
      <c r="B1251" s="21">
        <f t="shared" si="57"/>
        <v>707.85</v>
      </c>
      <c r="C1251" s="22">
        <f t="shared" si="58"/>
        <v>3</v>
      </c>
      <c r="D1251" s="23">
        <f t="shared" si="59"/>
        <v>32.5</v>
      </c>
      <c r="E1251" s="21">
        <f>SUMIFS(тарифы!G:G,тарифы!B:B,J1251)</f>
        <v>21.78</v>
      </c>
      <c r="F1251" s="21"/>
      <c r="G1251" s="12" t="str">
        <f>IFERROR(INDEX(Таблица1[#All],MATCH('загрузка табеля'!J1251,тарифы!B:B,0),4),"")</f>
        <v>продавец продовольственных товаров 3 категории ((В-12)молочный отдел)</v>
      </c>
      <c r="H1251" s="12" t="s">
        <v>17200</v>
      </c>
      <c r="I1251" s="12" t="s">
        <v>15954</v>
      </c>
      <c r="J1251" s="12" t="s">
        <v>13522</v>
      </c>
      <c r="K1251" s="12" t="s">
        <v>13521</v>
      </c>
      <c r="L1251" s="12">
        <v>10</v>
      </c>
      <c r="M1251" s="12">
        <v>12.5</v>
      </c>
      <c r="N1251" s="12">
        <v>10</v>
      </c>
    </row>
    <row r="1252" spans="1:16" x14ac:dyDescent="0.2">
      <c r="A1252" s="12" t="str">
        <f>INDEX('рабочие дни  %ФОТ'!$F$3:$F$67,MATCH('загрузка табеля'!$H1252,'рабочие дни  %ФОТ'!$H$3:$H$67,0),1)</f>
        <v>ХХХ YYY-12</v>
      </c>
      <c r="B1252" s="21">
        <f t="shared" si="57"/>
        <v>0</v>
      </c>
      <c r="C1252" s="22">
        <f t="shared" si="58"/>
        <v>4</v>
      </c>
      <c r="D1252" s="23">
        <f t="shared" si="59"/>
        <v>41.5</v>
      </c>
      <c r="E1252" s="21">
        <f>SUMIFS(тарифы!G:G,тарифы!B:B,J1252)</f>
        <v>0</v>
      </c>
      <c r="F1252" s="21"/>
      <c r="G1252" s="12" t="str">
        <f>IFERROR(INDEX(Таблица1[#All],MATCH('загрузка табеля'!J1252,тарифы!B:B,0),4),"")</f>
        <v/>
      </c>
      <c r="H1252" s="12" t="s">
        <v>17200</v>
      </c>
      <c r="I1252" s="12" t="s">
        <v>15954</v>
      </c>
      <c r="J1252" s="12" t="s">
        <v>15955</v>
      </c>
      <c r="K1252" s="12" t="s">
        <v>15956</v>
      </c>
      <c r="L1252" s="12">
        <v>12</v>
      </c>
      <c r="M1252" s="12">
        <v>12</v>
      </c>
      <c r="N1252" s="12">
        <v>5.5</v>
      </c>
      <c r="O1252" s="12">
        <v>12</v>
      </c>
    </row>
    <row r="1253" spans="1:16" x14ac:dyDescent="0.2">
      <c r="A1253" s="12" t="str">
        <f>INDEX('рабочие дни  %ФОТ'!$F$3:$F$67,MATCH('загрузка табеля'!$H1253,'рабочие дни  %ФОТ'!$H$3:$H$67,0),1)</f>
        <v>ХХХ YYY-12</v>
      </c>
      <c r="B1253" s="21">
        <f t="shared" si="57"/>
        <v>1384.8899999999999</v>
      </c>
      <c r="C1253" s="22">
        <f t="shared" si="58"/>
        <v>5</v>
      </c>
      <c r="D1253" s="23">
        <f t="shared" si="59"/>
        <v>53</v>
      </c>
      <c r="E1253" s="21">
        <f>SUMIFS(тарифы!G:G,тарифы!B:B,J1253)</f>
        <v>26.13</v>
      </c>
      <c r="F1253" s="21"/>
      <c r="G1253" s="12" t="str">
        <f>IFERROR(INDEX(Таблица1[#All],MATCH('загрузка табеля'!J1253,тарифы!B:B,0),4),"")</f>
        <v>продавец продовольственных товаров 1 категории ((В-12)овощной отдел)</v>
      </c>
      <c r="H1253" s="12" t="s">
        <v>17200</v>
      </c>
      <c r="I1253" s="12" t="s">
        <v>15957</v>
      </c>
      <c r="J1253" s="12" t="s">
        <v>1254</v>
      </c>
      <c r="K1253" s="12" t="s">
        <v>1255</v>
      </c>
      <c r="L1253" s="12">
        <v>11</v>
      </c>
      <c r="M1253" s="12">
        <v>10</v>
      </c>
      <c r="N1253" s="12">
        <v>11</v>
      </c>
      <c r="O1253" s="12">
        <v>11</v>
      </c>
      <c r="P1253" s="12">
        <v>10</v>
      </c>
    </row>
    <row r="1254" spans="1:16" x14ac:dyDescent="0.2">
      <c r="A1254" s="12" t="str">
        <f>INDEX('рабочие дни  %ФОТ'!$F$3:$F$67,MATCH('загрузка табеля'!$H1254,'рабочие дни  %ФОТ'!$H$3:$H$67,0),1)</f>
        <v>ХХХ YYY-12</v>
      </c>
      <c r="B1254" s="21">
        <f t="shared" si="57"/>
        <v>468.27000000000004</v>
      </c>
      <c r="C1254" s="22">
        <f t="shared" si="58"/>
        <v>2</v>
      </c>
      <c r="D1254" s="23">
        <f t="shared" si="59"/>
        <v>21.5</v>
      </c>
      <c r="E1254" s="21">
        <f>SUMIFS(тарифы!G:G,тарифы!B:B,J1254)</f>
        <v>21.78</v>
      </c>
      <c r="F1254" s="21"/>
      <c r="G1254" s="12" t="str">
        <f>IFERROR(INDEX(Таблица1[#All],MATCH('загрузка табеля'!J1254,тарифы!B:B,0),4),"")</f>
        <v>продавец продовольственных товаров 3 категории ((В-12)овощной отдел)</v>
      </c>
      <c r="H1254" s="12" t="s">
        <v>17200</v>
      </c>
      <c r="I1254" s="12" t="s">
        <v>15957</v>
      </c>
      <c r="J1254" s="12" t="s">
        <v>1257</v>
      </c>
      <c r="K1254" s="12" t="s">
        <v>1258</v>
      </c>
      <c r="L1254" s="12">
        <v>9.5</v>
      </c>
      <c r="M1254" s="12">
        <v>12</v>
      </c>
      <c r="N1254" s="12">
        <v>0</v>
      </c>
    </row>
    <row r="1255" spans="1:16" x14ac:dyDescent="0.2">
      <c r="A1255" s="12" t="str">
        <f>INDEX('рабочие дни  %ФОТ'!$F$3:$F$67,MATCH('загрузка табеля'!$H1255,'рабочие дни  %ФОТ'!$H$3:$H$67,0),1)</f>
        <v>ХХХ YYY-12</v>
      </c>
      <c r="B1255" s="21">
        <f t="shared" si="57"/>
        <v>658.9</v>
      </c>
      <c r="C1255" s="22">
        <f t="shared" si="58"/>
        <v>3</v>
      </c>
      <c r="D1255" s="23">
        <f t="shared" si="59"/>
        <v>27.5</v>
      </c>
      <c r="E1255" s="21">
        <f>SUMIFS(тарифы!G:G,тарифы!B:B,J1255)</f>
        <v>23.96</v>
      </c>
      <c r="F1255" s="21"/>
      <c r="G1255" s="12" t="str">
        <f>IFERROR(INDEX(Таблица1[#All],MATCH('загрузка табеля'!J1255,тарифы!B:B,0),4),"")</f>
        <v>продавец продовольственных товаров 2 категории ((В-12)овощной отдел)</v>
      </c>
      <c r="H1255" s="12" t="s">
        <v>17200</v>
      </c>
      <c r="I1255" s="12" t="s">
        <v>15957</v>
      </c>
      <c r="J1255" s="12" t="s">
        <v>1264</v>
      </c>
      <c r="K1255" s="12" t="s">
        <v>1265</v>
      </c>
      <c r="L1255" s="12">
        <v>9</v>
      </c>
      <c r="M1255" s="12">
        <v>7.5</v>
      </c>
      <c r="N1255" s="12">
        <v>11</v>
      </c>
      <c r="O1255" s="12">
        <v>0</v>
      </c>
    </row>
    <row r="1256" spans="1:16" x14ac:dyDescent="0.2">
      <c r="A1256" s="12" t="str">
        <f>INDEX('рабочие дни  %ФОТ'!$F$3:$F$67,MATCH('загрузка табеля'!$H1256,'рабочие дни  %ФОТ'!$H$3:$H$67,0),1)</f>
        <v>ХХХ YYY-12</v>
      </c>
      <c r="B1256" s="21">
        <f t="shared" si="57"/>
        <v>937.46</v>
      </c>
      <c r="C1256" s="22">
        <f t="shared" si="58"/>
        <v>4</v>
      </c>
      <c r="D1256" s="23">
        <f t="shared" si="59"/>
        <v>38</v>
      </c>
      <c r="E1256" s="21">
        <f>SUMIFS(тарифы!G:G,тарифы!B:B,J1256)</f>
        <v>24.67</v>
      </c>
      <c r="F1256" s="21"/>
      <c r="G1256" s="12" t="str">
        <f>IFERROR(INDEX(Таблица1[#All],MATCH('загрузка табеля'!J1256,тарифы!B:B,0),4),"")</f>
        <v>бригадир продавцов продовольственных товаров 3 категории ((В-12)овощной отдел)</v>
      </c>
      <c r="H1256" s="12" t="s">
        <v>17200</v>
      </c>
      <c r="I1256" s="12" t="s">
        <v>15957</v>
      </c>
      <c r="J1256" s="12" t="s">
        <v>13561</v>
      </c>
      <c r="K1256" s="12" t="s">
        <v>13560</v>
      </c>
      <c r="L1256" s="12">
        <v>9.5</v>
      </c>
      <c r="M1256" s="12">
        <v>9</v>
      </c>
      <c r="N1256" s="12">
        <v>9</v>
      </c>
      <c r="O1256" s="12">
        <v>10.5</v>
      </c>
    </row>
    <row r="1257" spans="1:16" x14ac:dyDescent="0.2">
      <c r="A1257" s="12" t="str">
        <f>INDEX('рабочие дни  %ФОТ'!$F$3:$F$67,MATCH('загрузка табеля'!$H1257,'рабочие дни  %ФОТ'!$H$3:$H$67,0),1)</f>
        <v>ХХХ YYY-12</v>
      </c>
      <c r="B1257" s="21">
        <f t="shared" si="57"/>
        <v>816.75</v>
      </c>
      <c r="C1257" s="22">
        <f t="shared" si="58"/>
        <v>4</v>
      </c>
      <c r="D1257" s="23">
        <f t="shared" si="59"/>
        <v>37.5</v>
      </c>
      <c r="E1257" s="21">
        <f>SUMIFS(тарифы!G:G,тарифы!B:B,J1257)</f>
        <v>21.78</v>
      </c>
      <c r="F1257" s="21"/>
      <c r="G1257" s="12" t="str">
        <f>IFERROR(INDEX(Таблица1[#All],MATCH('загрузка табеля'!J1257,тарифы!B:B,0),4),"")</f>
        <v>продавец продовольственных товаров 3 категории ((В-12)овощной отдел)</v>
      </c>
      <c r="H1257" s="12" t="s">
        <v>17200</v>
      </c>
      <c r="I1257" s="12" t="s">
        <v>15957</v>
      </c>
      <c r="J1257" s="12" t="s">
        <v>13528</v>
      </c>
      <c r="K1257" s="12" t="s">
        <v>13527</v>
      </c>
      <c r="L1257" s="12">
        <v>8.5</v>
      </c>
      <c r="M1257" s="12">
        <v>8.5</v>
      </c>
      <c r="N1257" s="12">
        <v>10</v>
      </c>
      <c r="O1257" s="12">
        <v>10.5</v>
      </c>
    </row>
    <row r="1258" spans="1:16" x14ac:dyDescent="0.2">
      <c r="A1258" s="12" t="str">
        <f>INDEX('рабочие дни  %ФОТ'!$F$3:$F$67,MATCH('загрузка табеля'!$H1258,'рабочие дни  %ФОТ'!$H$3:$H$67,0),1)</f>
        <v>ХХХ YYY-12</v>
      </c>
      <c r="B1258" s="21">
        <f t="shared" si="57"/>
        <v>919.43999999999994</v>
      </c>
      <c r="C1258" s="22">
        <f t="shared" si="58"/>
        <v>3</v>
      </c>
      <c r="D1258" s="23">
        <f t="shared" si="59"/>
        <v>36</v>
      </c>
      <c r="E1258" s="21">
        <f>SUMIFS(тарифы!G:G,тарифы!B:B,J1258)</f>
        <v>25.54</v>
      </c>
      <c r="F1258" s="21"/>
      <c r="G1258" s="12" t="str">
        <f>IFERROR(INDEX(Таблица1[#All],MATCH('загрузка табеля'!J1258,тарифы!B:B,0),4),"")</f>
        <v>продавец продовольственных товаров 2 категории ((В-12)рыбный отдел)</v>
      </c>
      <c r="H1258" s="12" t="s">
        <v>17200</v>
      </c>
      <c r="I1258" s="12" t="s">
        <v>15958</v>
      </c>
      <c r="J1258" s="12" t="s">
        <v>1429</v>
      </c>
      <c r="K1258" s="12" t="s">
        <v>1430</v>
      </c>
      <c r="L1258" s="12">
        <v>12</v>
      </c>
      <c r="M1258" s="12">
        <v>12</v>
      </c>
      <c r="N1258" s="12">
        <v>12</v>
      </c>
      <c r="O1258" s="12">
        <v>0</v>
      </c>
    </row>
    <row r="1259" spans="1:16" x14ac:dyDescent="0.2">
      <c r="A1259" s="12" t="str">
        <f>INDEX('рабочие дни  %ФОТ'!$F$3:$F$67,MATCH('загрузка табеля'!$H1259,'рабочие дни  %ФОТ'!$H$3:$H$67,0),1)</f>
        <v>ХХХ YYY-12</v>
      </c>
      <c r="B1259" s="21">
        <f t="shared" si="57"/>
        <v>690.76</v>
      </c>
      <c r="C1259" s="22">
        <f t="shared" si="58"/>
        <v>3</v>
      </c>
      <c r="D1259" s="23">
        <f t="shared" si="59"/>
        <v>28</v>
      </c>
      <c r="E1259" s="21">
        <f>SUMIFS(тарифы!G:G,тарифы!B:B,J1259)</f>
        <v>24.67</v>
      </c>
      <c r="F1259" s="21"/>
      <c r="G1259" s="12" t="str">
        <f>IFERROR(INDEX(Таблица1[#All],MATCH('загрузка табеля'!J1259,тарифы!B:B,0),4),"")</f>
        <v>бригадир продавцов продовольственных товаров ((В-12)молочный отдел и гастрономия)</v>
      </c>
      <c r="H1259" s="12" t="s">
        <v>17200</v>
      </c>
      <c r="I1259" s="12" t="s">
        <v>15958</v>
      </c>
      <c r="J1259" s="12" t="s">
        <v>1250</v>
      </c>
      <c r="K1259" s="12" t="s">
        <v>1251</v>
      </c>
      <c r="L1259" s="12">
        <v>9</v>
      </c>
      <c r="M1259" s="12">
        <v>9</v>
      </c>
      <c r="N1259" s="12">
        <v>10</v>
      </c>
    </row>
    <row r="1260" spans="1:16" x14ac:dyDescent="0.2">
      <c r="A1260" s="12" t="str">
        <f>INDEX('рабочие дни  %ФОТ'!$F$3:$F$67,MATCH('загрузка табеля'!$H1260,'рабочие дни  %ФОТ'!$H$3:$H$67,0),1)</f>
        <v>ХХХ YYY-12</v>
      </c>
      <c r="B1260" s="21">
        <f t="shared" si="57"/>
        <v>1068.1199999999999</v>
      </c>
      <c r="C1260" s="22">
        <f t="shared" si="58"/>
        <v>4</v>
      </c>
      <c r="D1260" s="23">
        <f t="shared" si="59"/>
        <v>46</v>
      </c>
      <c r="E1260" s="21">
        <f>SUMIFS(тарифы!G:G,тарифы!B:B,J1260)</f>
        <v>23.22</v>
      </c>
      <c r="F1260" s="21"/>
      <c r="G1260" s="12" t="str">
        <f>IFERROR(INDEX(Таблица1[#All],MATCH('загрузка табеля'!J1260,тарифы!B:B,0),4),"")</f>
        <v>продавец продовольственных товаров 3 категории ((В-12)рыбный отдел)</v>
      </c>
      <c r="H1260" s="12" t="s">
        <v>17200</v>
      </c>
      <c r="I1260" s="12" t="s">
        <v>15958</v>
      </c>
      <c r="J1260" s="12" t="s">
        <v>13809</v>
      </c>
      <c r="K1260" s="12" t="s">
        <v>13808</v>
      </c>
      <c r="L1260" s="12">
        <v>12</v>
      </c>
      <c r="M1260" s="12">
        <v>11</v>
      </c>
      <c r="N1260" s="12">
        <v>12</v>
      </c>
      <c r="O1260" s="12">
        <v>11</v>
      </c>
    </row>
    <row r="1261" spans="1:16" x14ac:dyDescent="0.2">
      <c r="A1261" s="12" t="str">
        <f>INDEX('рабочие дни  %ФОТ'!$F$3:$F$67,MATCH('загрузка табеля'!$H1261,'рабочие дни  %ФОТ'!$H$3:$H$67,0),1)</f>
        <v>ХХХ YYY-12</v>
      </c>
      <c r="B1261" s="21">
        <f t="shared" si="57"/>
        <v>0</v>
      </c>
      <c r="C1261" s="22">
        <f t="shared" si="58"/>
        <v>3</v>
      </c>
      <c r="D1261" s="23">
        <f t="shared" si="59"/>
        <v>27</v>
      </c>
      <c r="E1261" s="21">
        <f>SUMIFS(тарифы!G:G,тарифы!B:B,J1261)</f>
        <v>0</v>
      </c>
      <c r="F1261" s="21"/>
      <c r="G1261" s="12" t="str">
        <f>IFERROR(INDEX(Таблица1[#All],MATCH('загрузка табеля'!J1261,тарифы!B:B,0),4),"")</f>
        <v/>
      </c>
      <c r="H1261" s="12" t="s">
        <v>17200</v>
      </c>
      <c r="I1261" s="12" t="s">
        <v>15958</v>
      </c>
      <c r="J1261" s="12" t="s">
        <v>15959</v>
      </c>
      <c r="K1261" s="12" t="s">
        <v>15960</v>
      </c>
      <c r="L1261" s="12">
        <v>9</v>
      </c>
      <c r="M1261" s="12">
        <v>9</v>
      </c>
      <c r="N1261" s="12">
        <v>9</v>
      </c>
      <c r="O1261" s="12">
        <v>0</v>
      </c>
    </row>
    <row r="1262" spans="1:16" x14ac:dyDescent="0.2">
      <c r="A1262" s="12" t="str">
        <f>INDEX('рабочие дни  %ФОТ'!$F$3:$F$67,MATCH('загрузка табеля'!$H1262,'рабочие дни  %ФОТ'!$H$3:$H$67,0),1)</f>
        <v>ХХХ YYY-12</v>
      </c>
      <c r="B1262" s="21">
        <f t="shared" si="57"/>
        <v>0</v>
      </c>
      <c r="C1262" s="22">
        <f t="shared" si="58"/>
        <v>1</v>
      </c>
      <c r="D1262" s="23">
        <f t="shared" si="59"/>
        <v>6</v>
      </c>
      <c r="E1262" s="21">
        <f>SUMIFS(тарифы!G:G,тарифы!B:B,J1262)</f>
        <v>0</v>
      </c>
      <c r="F1262" s="21"/>
      <c r="G1262" s="12" t="str">
        <f>IFERROR(INDEX(Таблица1[#All],MATCH('загрузка табеля'!J1262,тарифы!B:B,0),4),"")</f>
        <v/>
      </c>
      <c r="H1262" s="12" t="s">
        <v>17200</v>
      </c>
      <c r="I1262" s="12" t="s">
        <v>15958</v>
      </c>
      <c r="J1262" s="12" t="s">
        <v>15961</v>
      </c>
      <c r="K1262" s="12" t="s">
        <v>15962</v>
      </c>
      <c r="L1262" s="12">
        <v>6</v>
      </c>
      <c r="M1262" s="12">
        <v>0</v>
      </c>
    </row>
    <row r="1263" spans="1:16" x14ac:dyDescent="0.2">
      <c r="A1263" s="12" t="str">
        <f>INDEX('рабочие дни  %ФОТ'!$F$3:$F$67,MATCH('загрузка табеля'!$H1263,'рабочие дни  %ФОТ'!$H$3:$H$67,0),1)</f>
        <v>ХХХ YYY-12</v>
      </c>
      <c r="B1263" s="21">
        <f t="shared" si="57"/>
        <v>1110.1500000000001</v>
      </c>
      <c r="C1263" s="22">
        <f t="shared" si="58"/>
        <v>4</v>
      </c>
      <c r="D1263" s="23">
        <f t="shared" si="59"/>
        <v>45</v>
      </c>
      <c r="E1263" s="21">
        <f>SUMIFS(тарифы!G:G,тарифы!B:B,J1263)</f>
        <v>24.67</v>
      </c>
      <c r="F1263" s="21"/>
      <c r="G1263" s="12" t="str">
        <f>IFERROR(INDEX(Таблица1[#All],MATCH('загрузка табеля'!J1263,тарифы!B:B,0),4),"")</f>
        <v>кассир торгового зала ((В-12)расчетно-кассовая зона)</v>
      </c>
      <c r="H1263" s="12" t="s">
        <v>17200</v>
      </c>
      <c r="I1263" s="12" t="s">
        <v>15963</v>
      </c>
      <c r="J1263" s="12" t="s">
        <v>1361</v>
      </c>
      <c r="K1263" s="12" t="s">
        <v>1362</v>
      </c>
      <c r="L1263" s="12">
        <v>11</v>
      </c>
      <c r="M1263" s="12">
        <v>11</v>
      </c>
      <c r="N1263" s="12">
        <v>11.5</v>
      </c>
      <c r="O1263" s="12">
        <v>11.5</v>
      </c>
    </row>
    <row r="1264" spans="1:16" x14ac:dyDescent="0.2">
      <c r="A1264" s="12" t="str">
        <f>INDEX('рабочие дни  %ФОТ'!$F$3:$F$67,MATCH('загрузка табеля'!$H1264,'рабочие дни  %ФОТ'!$H$3:$H$67,0),1)</f>
        <v>ХХХ YYY-12</v>
      </c>
      <c r="B1264" s="21">
        <f t="shared" si="57"/>
        <v>1178.06</v>
      </c>
      <c r="C1264" s="22">
        <f t="shared" si="58"/>
        <v>4</v>
      </c>
      <c r="D1264" s="23">
        <f t="shared" si="59"/>
        <v>46</v>
      </c>
      <c r="E1264" s="21">
        <f>SUMIFS(тарифы!G:G,тарифы!B:B,J1264)</f>
        <v>25.61</v>
      </c>
      <c r="F1264" s="21"/>
      <c r="G1264" s="12" t="str">
        <f>IFERROR(INDEX(Таблица1[#All],MATCH('загрузка табеля'!J1264,тарифы!B:B,0),4),"")</f>
        <v>старший кассир торгового зала ((В-12)расчетно-кассовая зона)</v>
      </c>
      <c r="H1264" s="12" t="s">
        <v>17200</v>
      </c>
      <c r="I1264" s="12" t="s">
        <v>15963</v>
      </c>
      <c r="J1264" s="12" t="s">
        <v>1390</v>
      </c>
      <c r="K1264" s="12" t="s">
        <v>1391</v>
      </c>
      <c r="L1264" s="12">
        <v>12</v>
      </c>
      <c r="M1264" s="12">
        <v>11</v>
      </c>
      <c r="N1264" s="12">
        <v>11.5</v>
      </c>
      <c r="O1264" s="12">
        <v>11.5</v>
      </c>
    </row>
    <row r="1265" spans="1:16" x14ac:dyDescent="0.2">
      <c r="A1265" s="12" t="str">
        <f>INDEX('рабочие дни  %ФОТ'!$F$3:$F$67,MATCH('загрузка табеля'!$H1265,'рабочие дни  %ФОТ'!$H$3:$H$67,0),1)</f>
        <v>ХХХ YYY-12</v>
      </c>
      <c r="B1265" s="21">
        <f t="shared" si="57"/>
        <v>358.53999999999996</v>
      </c>
      <c r="C1265" s="22">
        <f t="shared" si="58"/>
        <v>1</v>
      </c>
      <c r="D1265" s="23">
        <f t="shared" si="59"/>
        <v>14</v>
      </c>
      <c r="E1265" s="21">
        <f>SUMIFS(тарифы!G:G,тарифы!B:B,J1265)</f>
        <v>25.61</v>
      </c>
      <c r="F1265" s="21"/>
      <c r="G1265" s="12" t="str">
        <f>IFERROR(INDEX(Таблица1[#All],MATCH('загрузка табеля'!J1265,тарифы!B:B,0),4),"")</f>
        <v>старший кассир торгового зала ((В-12)расчетно-кассовая зона)</v>
      </c>
      <c r="H1265" s="12" t="s">
        <v>17200</v>
      </c>
      <c r="I1265" s="12" t="s">
        <v>15963</v>
      </c>
      <c r="J1265" s="12" t="s">
        <v>1380</v>
      </c>
      <c r="K1265" s="12" t="s">
        <v>1381</v>
      </c>
      <c r="L1265" s="12">
        <v>14</v>
      </c>
      <c r="M1265" s="12">
        <v>0</v>
      </c>
    </row>
    <row r="1266" spans="1:16" x14ac:dyDescent="0.2">
      <c r="A1266" s="12" t="str">
        <f>INDEX('рабочие дни  %ФОТ'!$F$3:$F$67,MATCH('загрузка табеля'!$H1266,'рабочие дни  %ФОТ'!$H$3:$H$67,0),1)</f>
        <v>ХХХ YYY-12</v>
      </c>
      <c r="B1266" s="21">
        <f t="shared" si="57"/>
        <v>1682</v>
      </c>
      <c r="C1266" s="22">
        <f t="shared" si="58"/>
        <v>5</v>
      </c>
      <c r="D1266" s="23">
        <f t="shared" si="59"/>
        <v>58</v>
      </c>
      <c r="E1266" s="21">
        <f>SUMIFS(тарифы!G:G,тарифы!B:B,J1266)</f>
        <v>29</v>
      </c>
      <c r="F1266" s="21"/>
      <c r="G1266" s="12" t="str">
        <f>IFERROR(INDEX(Таблица1[#All],MATCH('загрузка табеля'!J1266,тарифы!B:B,0),4),"")</f>
        <v>заместитель управляющего магазином по кассовой зоне 3 категории ((В-12)расчетно-кассовая зона)</v>
      </c>
      <c r="H1266" s="12" t="s">
        <v>17200</v>
      </c>
      <c r="I1266" s="12" t="s">
        <v>15963</v>
      </c>
      <c r="J1266" s="12" t="s">
        <v>1407</v>
      </c>
      <c r="K1266" s="12" t="s">
        <v>1408</v>
      </c>
      <c r="L1266" s="12">
        <v>12</v>
      </c>
      <c r="M1266" s="12">
        <v>11.5</v>
      </c>
      <c r="N1266" s="12">
        <v>11.5</v>
      </c>
      <c r="O1266" s="12">
        <v>11</v>
      </c>
      <c r="P1266" s="12">
        <v>12</v>
      </c>
    </row>
    <row r="1267" spans="1:16" x14ac:dyDescent="0.2">
      <c r="A1267" s="12" t="str">
        <f>INDEX('рабочие дни  %ФОТ'!$F$3:$F$67,MATCH('загрузка табеля'!$H1267,'рабочие дни  %ФОТ'!$H$3:$H$67,0),1)</f>
        <v>ХХХ YYY-12</v>
      </c>
      <c r="B1267" s="21">
        <f t="shared" si="57"/>
        <v>838.78000000000009</v>
      </c>
      <c r="C1267" s="22">
        <f t="shared" si="58"/>
        <v>3</v>
      </c>
      <c r="D1267" s="23">
        <f t="shared" si="59"/>
        <v>34</v>
      </c>
      <c r="E1267" s="21">
        <f>SUMIFS(тарифы!G:G,тарифы!B:B,J1267)</f>
        <v>24.67</v>
      </c>
      <c r="F1267" s="21"/>
      <c r="G1267" s="12" t="str">
        <f>IFERROR(INDEX(Таблица1[#All],MATCH('загрузка табеля'!J1267,тарифы!B:B,0),4),"")</f>
        <v>кассир торгового зала ((В-12)расчетно-кассовая зона)</v>
      </c>
      <c r="H1267" s="12" t="s">
        <v>17200</v>
      </c>
      <c r="I1267" s="12" t="s">
        <v>15963</v>
      </c>
      <c r="J1267" s="12" t="s">
        <v>1385</v>
      </c>
      <c r="K1267" s="12" t="s">
        <v>1386</v>
      </c>
      <c r="L1267" s="12">
        <v>11.5</v>
      </c>
      <c r="M1267" s="12">
        <v>11</v>
      </c>
      <c r="N1267" s="12">
        <v>11.5</v>
      </c>
    </row>
    <row r="1268" spans="1:16" x14ac:dyDescent="0.2">
      <c r="A1268" s="12" t="str">
        <f>INDEX('рабочие дни  %ФОТ'!$F$3:$F$67,MATCH('загрузка табеля'!$H1268,'рабочие дни  %ФОТ'!$H$3:$H$67,0),1)</f>
        <v>ХХХ YYY-12</v>
      </c>
      <c r="B1268" s="21">
        <f t="shared" si="57"/>
        <v>1110.1500000000001</v>
      </c>
      <c r="C1268" s="22">
        <f t="shared" si="58"/>
        <v>4</v>
      </c>
      <c r="D1268" s="23">
        <f t="shared" si="59"/>
        <v>45</v>
      </c>
      <c r="E1268" s="21">
        <f>SUMIFS(тарифы!G:G,тарифы!B:B,J1268)</f>
        <v>24.67</v>
      </c>
      <c r="F1268" s="21"/>
      <c r="G1268" s="12" t="str">
        <f>IFERROR(INDEX(Таблица1[#All],MATCH('загрузка табеля'!J1268,тарифы!B:B,0),4),"")</f>
        <v>кассир торгового зала ((В-12)расчетно-кассовая зона)</v>
      </c>
      <c r="H1268" s="12" t="s">
        <v>17200</v>
      </c>
      <c r="I1268" s="12" t="s">
        <v>15963</v>
      </c>
      <c r="J1268" s="12" t="s">
        <v>1366</v>
      </c>
      <c r="K1268" s="12" t="s">
        <v>1367</v>
      </c>
      <c r="L1268" s="12">
        <v>11</v>
      </c>
      <c r="M1268" s="12">
        <v>14</v>
      </c>
      <c r="N1268" s="12">
        <v>11</v>
      </c>
      <c r="O1268" s="12">
        <v>9</v>
      </c>
      <c r="P1268" s="12">
        <v>0</v>
      </c>
    </row>
    <row r="1269" spans="1:16" x14ac:dyDescent="0.2">
      <c r="A1269" s="12" t="str">
        <f>INDEX('рабочие дни  %ФОТ'!$F$3:$F$67,MATCH('загрузка табеля'!$H1269,'рабочие дни  %ФОТ'!$H$3:$H$67,0),1)</f>
        <v>ХХХ YYY-12</v>
      </c>
      <c r="B1269" s="21">
        <f t="shared" si="57"/>
        <v>638</v>
      </c>
      <c r="C1269" s="22">
        <f t="shared" si="58"/>
        <v>2</v>
      </c>
      <c r="D1269" s="23">
        <f t="shared" si="59"/>
        <v>22</v>
      </c>
      <c r="E1269" s="21">
        <f>SUMIFS(тарифы!G:G,тарифы!B:B,J1269)</f>
        <v>29</v>
      </c>
      <c r="F1269" s="21"/>
      <c r="G1269" s="12" t="str">
        <f>IFERROR(INDEX(Таблица1[#All],MATCH('загрузка табеля'!J1269,тарифы!B:B,0),4),"")</f>
        <v>заместитель управляющего магазином по кассовой зоне 3 категории ((В-12)расчетно-кассовая зона)</v>
      </c>
      <c r="H1269" s="12" t="s">
        <v>17200</v>
      </c>
      <c r="I1269" s="12" t="s">
        <v>15963</v>
      </c>
      <c r="J1269" s="12" t="s">
        <v>1387</v>
      </c>
      <c r="K1269" s="12" t="s">
        <v>1388</v>
      </c>
      <c r="L1269" s="12">
        <v>11</v>
      </c>
      <c r="M1269" s="12">
        <v>11</v>
      </c>
      <c r="N1269" s="12">
        <v>0</v>
      </c>
    </row>
    <row r="1270" spans="1:16" x14ac:dyDescent="0.2">
      <c r="A1270" s="12" t="str">
        <f>INDEX('рабочие дни  %ФОТ'!$F$3:$F$67,MATCH('загрузка табеля'!$H1270,'рабочие дни  %ФОТ'!$H$3:$H$67,0),1)</f>
        <v>ХХХ YYY-12</v>
      </c>
      <c r="B1270" s="21">
        <f t="shared" si="57"/>
        <v>1073.145</v>
      </c>
      <c r="C1270" s="22">
        <f t="shared" si="58"/>
        <v>4</v>
      </c>
      <c r="D1270" s="23">
        <f t="shared" si="59"/>
        <v>43.5</v>
      </c>
      <c r="E1270" s="21">
        <f>SUMIFS(тарифы!G:G,тарифы!B:B,J1270)</f>
        <v>24.67</v>
      </c>
      <c r="F1270" s="21"/>
      <c r="G1270" s="12" t="str">
        <f>IFERROR(INDEX(Таблица1[#All],MATCH('загрузка табеля'!J1270,тарифы!B:B,0),4),"")</f>
        <v>кассир торгового зала ((В-12)расчетно-кассовая зона)</v>
      </c>
      <c r="H1270" s="12" t="s">
        <v>17200</v>
      </c>
      <c r="I1270" s="12" t="s">
        <v>15963</v>
      </c>
      <c r="J1270" s="12" t="s">
        <v>1395</v>
      </c>
      <c r="K1270" s="12" t="s">
        <v>1396</v>
      </c>
      <c r="L1270" s="12">
        <v>11</v>
      </c>
      <c r="M1270" s="12">
        <v>11</v>
      </c>
      <c r="N1270" s="12">
        <v>11</v>
      </c>
      <c r="O1270" s="12">
        <v>10.5</v>
      </c>
      <c r="P1270" s="12">
        <v>0</v>
      </c>
    </row>
    <row r="1271" spans="1:16" x14ac:dyDescent="0.2">
      <c r="A1271" s="12" t="str">
        <f>INDEX('рабочие дни  %ФОТ'!$F$3:$F$67,MATCH('загрузка табеля'!$H1271,'рабочие дни  %ФОТ'!$H$3:$H$67,0),1)</f>
        <v>ХХХ YYY-12</v>
      </c>
      <c r="B1271" s="21">
        <f t="shared" si="57"/>
        <v>1381.52</v>
      </c>
      <c r="C1271" s="22">
        <f t="shared" si="58"/>
        <v>5</v>
      </c>
      <c r="D1271" s="23">
        <f t="shared" si="59"/>
        <v>56</v>
      </c>
      <c r="E1271" s="21">
        <f>SUMIFS(тарифы!G:G,тарифы!B:B,J1271)</f>
        <v>24.67</v>
      </c>
      <c r="F1271" s="21"/>
      <c r="G1271" s="12" t="str">
        <f>IFERROR(INDEX(Таблица1[#All],MATCH('загрузка табеля'!J1271,тарифы!B:B,0),4),"")</f>
        <v>кассир торгового зала ((В-12)расчетно-кассовая зона)</v>
      </c>
      <c r="H1271" s="12" t="s">
        <v>17200</v>
      </c>
      <c r="I1271" s="12" t="s">
        <v>15963</v>
      </c>
      <c r="J1271" s="12" t="s">
        <v>1419</v>
      </c>
      <c r="K1271" s="12" t="s">
        <v>1420</v>
      </c>
      <c r="L1271" s="12">
        <v>11.5</v>
      </c>
      <c r="M1271" s="12">
        <v>11</v>
      </c>
      <c r="N1271" s="12">
        <v>11</v>
      </c>
      <c r="O1271" s="12">
        <v>11</v>
      </c>
      <c r="P1271" s="12">
        <v>11.5</v>
      </c>
    </row>
    <row r="1272" spans="1:16" x14ac:dyDescent="0.2">
      <c r="A1272" s="12" t="str">
        <f>INDEX('рабочие дни  %ФОТ'!$F$3:$F$67,MATCH('загрузка табеля'!$H1272,'рабочие дни  %ФОТ'!$H$3:$H$67,0),1)</f>
        <v>ХХХ YYY-12</v>
      </c>
      <c r="B1272" s="21">
        <f t="shared" si="57"/>
        <v>369.15000000000003</v>
      </c>
      <c r="C1272" s="22">
        <f t="shared" si="58"/>
        <v>2</v>
      </c>
      <c r="D1272" s="23">
        <f t="shared" si="59"/>
        <v>23</v>
      </c>
      <c r="E1272" s="21">
        <f>SUMIFS(тарифы!G:G,тарифы!B:B,J1272)</f>
        <v>16.05</v>
      </c>
      <c r="F1272" s="21"/>
      <c r="G1272" s="12" t="str">
        <f>IFERROR(INDEX(Таблица1[#All],MATCH('загрузка табеля'!J1272,тарифы!B:B,0),4),"")</f>
        <v>подсобный рабочий (сборщик тележек) ((В-12)расчетно-кассовая зона)</v>
      </c>
      <c r="H1272" s="12" t="s">
        <v>17200</v>
      </c>
      <c r="I1272" s="12" t="s">
        <v>15963</v>
      </c>
      <c r="J1272" s="12" t="s">
        <v>1404</v>
      </c>
      <c r="K1272" s="12" t="s">
        <v>1405</v>
      </c>
      <c r="L1272" s="12">
        <v>11.5</v>
      </c>
      <c r="M1272" s="12">
        <v>11.5</v>
      </c>
      <c r="N1272" s="12">
        <v>0</v>
      </c>
    </row>
    <row r="1273" spans="1:16" x14ac:dyDescent="0.2">
      <c r="A1273" s="12" t="str">
        <f>INDEX('рабочие дни  %ФОТ'!$F$3:$F$67,MATCH('загрузка табеля'!$H1273,'рабочие дни  %ФОТ'!$H$3:$H$67,0),1)</f>
        <v>ХХХ YYY-12</v>
      </c>
      <c r="B1273" s="21">
        <f t="shared" si="57"/>
        <v>1393.855</v>
      </c>
      <c r="C1273" s="22">
        <f t="shared" si="58"/>
        <v>5</v>
      </c>
      <c r="D1273" s="23">
        <f t="shared" si="59"/>
        <v>56.5</v>
      </c>
      <c r="E1273" s="21">
        <f>SUMIFS(тарифы!G:G,тарифы!B:B,J1273)</f>
        <v>24.67</v>
      </c>
      <c r="F1273" s="21"/>
      <c r="G1273" s="12" t="str">
        <f>IFERROR(INDEX(Таблица1[#All],MATCH('загрузка табеля'!J1273,тарифы!B:B,0),4),"")</f>
        <v>кассир торгового зала ((В-12)расчетно-кассовая зона)</v>
      </c>
      <c r="H1273" s="12" t="s">
        <v>17200</v>
      </c>
      <c r="I1273" s="12" t="s">
        <v>15963</v>
      </c>
      <c r="J1273" s="12" t="s">
        <v>1373</v>
      </c>
      <c r="K1273" s="12" t="s">
        <v>1374</v>
      </c>
      <c r="L1273" s="12">
        <v>11</v>
      </c>
      <c r="M1273" s="12">
        <v>11.5</v>
      </c>
      <c r="N1273" s="12">
        <v>11</v>
      </c>
      <c r="O1273" s="12">
        <v>11.5</v>
      </c>
      <c r="P1273" s="12">
        <v>11.5</v>
      </c>
    </row>
    <row r="1274" spans="1:16" x14ac:dyDescent="0.2">
      <c r="A1274" s="12" t="str">
        <f>INDEX('рабочие дни  %ФОТ'!$F$3:$F$67,MATCH('загрузка табеля'!$H1274,'рабочие дни  %ФОТ'!$H$3:$H$67,0),1)</f>
        <v>ХХХ YYY-12</v>
      </c>
      <c r="B1274" s="21">
        <f t="shared" si="57"/>
        <v>814.11</v>
      </c>
      <c r="C1274" s="22">
        <f t="shared" si="58"/>
        <v>3</v>
      </c>
      <c r="D1274" s="23">
        <f t="shared" si="59"/>
        <v>33</v>
      </c>
      <c r="E1274" s="21">
        <f>SUMIFS(тарифы!G:G,тарифы!B:B,J1274)</f>
        <v>24.67</v>
      </c>
      <c r="F1274" s="21"/>
      <c r="G1274" s="12" t="str">
        <f>IFERROR(INDEX(Таблица1[#All],MATCH('загрузка табеля'!J1274,тарифы!B:B,0),4),"")</f>
        <v>кассир торгового зала ((В-12)расчетно-кассовая зона)</v>
      </c>
      <c r="H1274" s="12" t="s">
        <v>17200</v>
      </c>
      <c r="I1274" s="12" t="s">
        <v>15963</v>
      </c>
      <c r="J1274" s="12" t="s">
        <v>1422</v>
      </c>
      <c r="K1274" s="12" t="s">
        <v>1423</v>
      </c>
      <c r="L1274" s="12">
        <v>11</v>
      </c>
      <c r="M1274" s="12">
        <v>12</v>
      </c>
      <c r="N1274" s="12">
        <v>10</v>
      </c>
    </row>
    <row r="1275" spans="1:16" x14ac:dyDescent="0.2">
      <c r="A1275" s="12" t="str">
        <f>INDEX('рабочие дни  %ФОТ'!$F$3:$F$67,MATCH('загрузка табеля'!$H1275,'рабочие дни  %ФОТ'!$H$3:$H$67,0),1)</f>
        <v>ХХХ YYY-12</v>
      </c>
      <c r="B1275" s="21">
        <f t="shared" si="57"/>
        <v>371.34499999999997</v>
      </c>
      <c r="C1275" s="22">
        <f t="shared" si="58"/>
        <v>1</v>
      </c>
      <c r="D1275" s="23">
        <f t="shared" si="59"/>
        <v>14.5</v>
      </c>
      <c r="E1275" s="21">
        <f>SUMIFS(тарифы!G:G,тарифы!B:B,J1275)</f>
        <v>25.61</v>
      </c>
      <c r="F1275" s="21"/>
      <c r="G1275" s="12" t="str">
        <f>IFERROR(INDEX(Таблица1[#All],MATCH('загрузка табеля'!J1275,тарифы!B:B,0),4),"")</f>
        <v>старший кассир торгового зала ((В-12)расчетно-кассовая зона)</v>
      </c>
      <c r="H1275" s="12" t="s">
        <v>17200</v>
      </c>
      <c r="I1275" s="12" t="s">
        <v>15963</v>
      </c>
      <c r="J1275" s="12" t="s">
        <v>1376</v>
      </c>
      <c r="K1275" s="12" t="s">
        <v>1377</v>
      </c>
      <c r="L1275" s="12">
        <v>14.5</v>
      </c>
    </row>
    <row r="1276" spans="1:16" x14ac:dyDescent="0.2">
      <c r="A1276" s="12" t="str">
        <f>INDEX('рабочие дни  %ФОТ'!$F$3:$F$67,MATCH('загрузка табеля'!$H1276,'рабочие дни  %ФОТ'!$H$3:$H$67,0),1)</f>
        <v>ХХХ YYY-12</v>
      </c>
      <c r="B1276" s="21">
        <f t="shared" si="57"/>
        <v>937.46</v>
      </c>
      <c r="C1276" s="22">
        <f t="shared" si="58"/>
        <v>4</v>
      </c>
      <c r="D1276" s="23">
        <f t="shared" si="59"/>
        <v>38</v>
      </c>
      <c r="E1276" s="21">
        <f>SUMIFS(тарифы!G:G,тарифы!B:B,J1276)</f>
        <v>24.67</v>
      </c>
      <c r="F1276" s="21"/>
      <c r="G1276" s="12" t="str">
        <f>IFERROR(INDEX(Таблица1[#All],MATCH('загрузка табеля'!J1276,тарифы!B:B,0),4),"")</f>
        <v>кассир торгового зала ((В-12)расчетно-кассовая зона)</v>
      </c>
      <c r="H1276" s="12" t="s">
        <v>17200</v>
      </c>
      <c r="I1276" s="12" t="s">
        <v>15963</v>
      </c>
      <c r="J1276" s="12" t="s">
        <v>1383</v>
      </c>
      <c r="K1276" s="12" t="s">
        <v>1384</v>
      </c>
      <c r="L1276" s="12">
        <v>9.5</v>
      </c>
      <c r="M1276" s="12">
        <v>8.5</v>
      </c>
      <c r="N1276" s="12">
        <v>10</v>
      </c>
      <c r="O1276" s="12">
        <v>10</v>
      </c>
    </row>
    <row r="1277" spans="1:16" x14ac:dyDescent="0.2">
      <c r="A1277" s="12" t="str">
        <f>INDEX('рабочие дни  %ФОТ'!$F$3:$F$67,MATCH('загрузка табеля'!$H1277,'рабочие дни  %ФОТ'!$H$3:$H$67,0),1)</f>
        <v>ХХХ YYY-12</v>
      </c>
      <c r="B1277" s="21">
        <f t="shared" si="57"/>
        <v>838.78000000000009</v>
      </c>
      <c r="C1277" s="22">
        <f t="shared" si="58"/>
        <v>3</v>
      </c>
      <c r="D1277" s="23">
        <f t="shared" si="59"/>
        <v>34</v>
      </c>
      <c r="E1277" s="21">
        <f>SUMIFS(тарифы!G:G,тарифы!B:B,J1277)</f>
        <v>24.67</v>
      </c>
      <c r="F1277" s="21"/>
      <c r="G1277" s="12" t="str">
        <f>IFERROR(INDEX(Таблица1[#All],MATCH('загрузка табеля'!J1277,тарифы!B:B,0),4),"")</f>
        <v>кассир торгового зала ((В-12)расчетно-кассовая зона)</v>
      </c>
      <c r="H1277" s="12" t="s">
        <v>17200</v>
      </c>
      <c r="I1277" s="12" t="s">
        <v>15963</v>
      </c>
      <c r="J1277" s="12" t="s">
        <v>1364</v>
      </c>
      <c r="K1277" s="12" t="s">
        <v>1365</v>
      </c>
      <c r="L1277" s="12">
        <v>11</v>
      </c>
      <c r="M1277" s="12">
        <v>11.5</v>
      </c>
      <c r="N1277" s="12">
        <v>11.5</v>
      </c>
    </row>
    <row r="1278" spans="1:16" x14ac:dyDescent="0.2">
      <c r="A1278" s="12" t="str">
        <f>INDEX('рабочие дни  %ФОТ'!$F$3:$F$67,MATCH('загрузка табеля'!$H1278,'рабочие дни  %ФОТ'!$H$3:$H$67,0),1)</f>
        <v>ХХХ YYY-12</v>
      </c>
      <c r="B1278" s="21">
        <f t="shared" si="57"/>
        <v>1097.8150000000001</v>
      </c>
      <c r="C1278" s="22">
        <f t="shared" si="58"/>
        <v>4</v>
      </c>
      <c r="D1278" s="23">
        <f t="shared" si="59"/>
        <v>44.5</v>
      </c>
      <c r="E1278" s="21">
        <f>SUMIFS(тарифы!G:G,тарифы!B:B,J1278)</f>
        <v>24.67</v>
      </c>
      <c r="F1278" s="21"/>
      <c r="G1278" s="12" t="str">
        <f>IFERROR(INDEX(Таблица1[#All],MATCH('загрузка табеля'!J1278,тарифы!B:B,0),4),"")</f>
        <v>кассир торгового зала ((В-12)расчетно-кассовая зона)</v>
      </c>
      <c r="H1278" s="12" t="s">
        <v>17200</v>
      </c>
      <c r="I1278" s="12" t="s">
        <v>15963</v>
      </c>
      <c r="J1278" s="12" t="s">
        <v>13553</v>
      </c>
      <c r="K1278" s="12" t="s">
        <v>13552</v>
      </c>
      <c r="L1278" s="12">
        <v>11</v>
      </c>
      <c r="M1278" s="12">
        <v>11</v>
      </c>
      <c r="N1278" s="12">
        <v>11</v>
      </c>
      <c r="O1278" s="12">
        <v>11.5</v>
      </c>
    </row>
    <row r="1279" spans="1:16" x14ac:dyDescent="0.2">
      <c r="A1279" s="12" t="str">
        <f>INDEX('рабочие дни  %ФОТ'!$F$3:$F$67,MATCH('загрузка табеля'!$H1279,'рабочие дни  %ФОТ'!$H$3:$H$67,0),1)</f>
        <v>ХХХ YYY-12</v>
      </c>
      <c r="B1279" s="21">
        <f t="shared" si="57"/>
        <v>826.44500000000005</v>
      </c>
      <c r="C1279" s="22">
        <f t="shared" si="58"/>
        <v>3</v>
      </c>
      <c r="D1279" s="23">
        <f t="shared" si="59"/>
        <v>33.5</v>
      </c>
      <c r="E1279" s="21">
        <f>SUMIFS(тарифы!G:G,тарифы!B:B,J1279)</f>
        <v>24.67</v>
      </c>
      <c r="F1279" s="21"/>
      <c r="G1279" s="12" t="str">
        <f>IFERROR(INDEX(Таблица1[#All],MATCH('загрузка табеля'!J1279,тарифы!B:B,0),4),"")</f>
        <v>кассир торгового зала ((В-12)расчетно-кассовая зона)</v>
      </c>
      <c r="H1279" s="12" t="s">
        <v>17200</v>
      </c>
      <c r="I1279" s="12" t="s">
        <v>15963</v>
      </c>
      <c r="J1279" s="12" t="s">
        <v>13547</v>
      </c>
      <c r="K1279" s="12" t="s">
        <v>13546</v>
      </c>
      <c r="L1279" s="12">
        <v>11</v>
      </c>
      <c r="M1279" s="12">
        <v>11.5</v>
      </c>
      <c r="N1279" s="12">
        <v>11</v>
      </c>
      <c r="O1279" s="12">
        <v>0</v>
      </c>
    </row>
    <row r="1280" spans="1:16" x14ac:dyDescent="0.2">
      <c r="A1280" s="12" t="str">
        <f>INDEX('рабочие дни  %ФОТ'!$F$3:$F$67,MATCH('загрузка табеля'!$H1280,'рабочие дни  %ФОТ'!$H$3:$H$67,0),1)</f>
        <v>ХХХ YYY-12</v>
      </c>
      <c r="B1280" s="21">
        <f t="shared" si="57"/>
        <v>385.20000000000005</v>
      </c>
      <c r="C1280" s="22">
        <f t="shared" si="58"/>
        <v>3</v>
      </c>
      <c r="D1280" s="23">
        <f t="shared" si="59"/>
        <v>24</v>
      </c>
      <c r="E1280" s="21">
        <f>SUMIFS(тарифы!G:G,тарифы!B:B,J1280)</f>
        <v>16.05</v>
      </c>
      <c r="F1280" s="21"/>
      <c r="G1280" s="12" t="str">
        <f>IFERROR(INDEX(Таблица1[#All],MATCH('загрузка табеля'!J1280,тарифы!B:B,0),4),"")</f>
        <v>подсобный рабочий (сборщик тележек) ((В-12)расчетно-кассовая зона)</v>
      </c>
      <c r="H1280" s="12" t="s">
        <v>17200</v>
      </c>
      <c r="I1280" s="12" t="s">
        <v>15963</v>
      </c>
      <c r="J1280" s="12" t="s">
        <v>13535</v>
      </c>
      <c r="K1280" s="12" t="s">
        <v>13534</v>
      </c>
      <c r="L1280" s="12">
        <v>11.5</v>
      </c>
      <c r="M1280" s="12">
        <v>11.5</v>
      </c>
      <c r="N1280" s="12">
        <v>1</v>
      </c>
    </row>
    <row r="1281" spans="1:16" x14ac:dyDescent="0.2">
      <c r="A1281" s="12" t="str">
        <f>INDEX('рабочие дни  %ФОТ'!$F$3:$F$67,MATCH('загрузка табеля'!$H1281,'рабочие дни  %ФОТ'!$H$3:$H$67,0),1)</f>
        <v>ХХХ YYY-12</v>
      </c>
      <c r="B1281" s="21">
        <f t="shared" si="57"/>
        <v>764.7700000000001</v>
      </c>
      <c r="C1281" s="22">
        <f t="shared" si="58"/>
        <v>4</v>
      </c>
      <c r="D1281" s="23">
        <f t="shared" si="59"/>
        <v>31</v>
      </c>
      <c r="E1281" s="21">
        <f>SUMIFS(тарифы!G:G,тарифы!B:B,J1281)</f>
        <v>24.67</v>
      </c>
      <c r="F1281" s="21"/>
      <c r="G1281" s="12" t="str">
        <f>IFERROR(INDEX(Таблица1[#All],MATCH('загрузка табеля'!J1281,тарифы!B:B,0),4),"")</f>
        <v>кассир торгового зала ((В-12)расчетно-кассовая зона)</v>
      </c>
      <c r="H1281" s="12" t="s">
        <v>17200</v>
      </c>
      <c r="I1281" s="12" t="s">
        <v>15963</v>
      </c>
      <c r="J1281" s="12" t="s">
        <v>13549</v>
      </c>
      <c r="K1281" s="12" t="s">
        <v>13548</v>
      </c>
      <c r="L1281" s="12">
        <v>9</v>
      </c>
      <c r="M1281" s="12">
        <v>9.5</v>
      </c>
      <c r="N1281" s="12">
        <v>7.5</v>
      </c>
      <c r="O1281" s="12">
        <v>5</v>
      </c>
      <c r="P1281" s="12">
        <v>0</v>
      </c>
    </row>
    <row r="1282" spans="1:16" x14ac:dyDescent="0.2">
      <c r="A1282" s="12" t="str">
        <f>INDEX('рабочие дни  %ФОТ'!$F$3:$F$67,MATCH('загрузка табеля'!$H1282,'рабочие дни  %ФОТ'!$H$3:$H$67,0),1)</f>
        <v>ХХХ YYY-12</v>
      </c>
      <c r="B1282" s="21">
        <f t="shared" si="57"/>
        <v>777.10500000000002</v>
      </c>
      <c r="C1282" s="22">
        <f t="shared" si="58"/>
        <v>3</v>
      </c>
      <c r="D1282" s="23">
        <f t="shared" si="59"/>
        <v>31.5</v>
      </c>
      <c r="E1282" s="21">
        <f>SUMIFS(тарифы!G:G,тарифы!B:B,J1282)</f>
        <v>24.67</v>
      </c>
      <c r="F1282" s="21"/>
      <c r="G1282" s="12" t="str">
        <f>IFERROR(INDEX(Таблица1[#All],MATCH('загрузка табеля'!J1282,тарифы!B:B,0),4),"")</f>
        <v>кассир торгового зала ((В-12)расчетно-кассовая зона)</v>
      </c>
      <c r="H1282" s="12" t="s">
        <v>17200</v>
      </c>
      <c r="I1282" s="12" t="s">
        <v>15963</v>
      </c>
      <c r="J1282" s="12" t="s">
        <v>13551</v>
      </c>
      <c r="K1282" s="12" t="s">
        <v>13550</v>
      </c>
      <c r="L1282" s="12">
        <v>11</v>
      </c>
      <c r="M1282" s="12">
        <v>9</v>
      </c>
      <c r="N1282" s="12">
        <v>11.5</v>
      </c>
      <c r="O1282" s="12">
        <v>0</v>
      </c>
    </row>
    <row r="1283" spans="1:16" x14ac:dyDescent="0.2">
      <c r="A1283" s="12" t="str">
        <f>INDEX('рабочие дни  %ФОТ'!$F$3:$F$67,MATCH('загрузка табеля'!$H1283,'рабочие дни  %ФОТ'!$H$3:$H$67,0),1)</f>
        <v>ХХХ YYY-12</v>
      </c>
      <c r="B1283" s="21">
        <f t="shared" si="57"/>
        <v>681.5</v>
      </c>
      <c r="C1283" s="22">
        <f t="shared" si="58"/>
        <v>2</v>
      </c>
      <c r="D1283" s="23">
        <f t="shared" si="59"/>
        <v>23.5</v>
      </c>
      <c r="E1283" s="21">
        <f>SUMIFS(тарифы!G:G,тарифы!B:B,J1283)</f>
        <v>29</v>
      </c>
      <c r="F1283" s="21"/>
      <c r="G1283" s="12" t="str">
        <f>IFERROR(INDEX(Таблица1[#All],MATCH('загрузка табеля'!J1283,тарифы!B:B,0),4),"")</f>
        <v>заместитель управляющего магазином по кассовой зоне 3 категории ((В-12)расчетно-кассовая зона)</v>
      </c>
      <c r="H1283" s="12" t="s">
        <v>17200</v>
      </c>
      <c r="I1283" s="12" t="s">
        <v>15963</v>
      </c>
      <c r="J1283" s="12" t="s">
        <v>13807</v>
      </c>
      <c r="K1283" s="12" t="s">
        <v>13806</v>
      </c>
      <c r="L1283" s="12">
        <v>12</v>
      </c>
      <c r="M1283" s="12">
        <v>11.5</v>
      </c>
      <c r="N1283" s="12">
        <v>0</v>
      </c>
    </row>
    <row r="1284" spans="1:16" x14ac:dyDescent="0.2">
      <c r="A1284" s="12" t="str">
        <f>INDEX('рабочие дни  %ФОТ'!$F$3:$F$67,MATCH('загрузка табеля'!$H1284,'рабочие дни  %ФОТ'!$H$3:$H$67,0),1)</f>
        <v>ХХХ YYY-12</v>
      </c>
      <c r="B1284" s="21">
        <f t="shared" si="57"/>
        <v>0</v>
      </c>
      <c r="C1284" s="22">
        <f t="shared" si="58"/>
        <v>4</v>
      </c>
      <c r="D1284" s="23">
        <f t="shared" si="59"/>
        <v>40</v>
      </c>
      <c r="E1284" s="21">
        <f>SUMIFS(тарифы!G:G,тарифы!B:B,J1284)</f>
        <v>0</v>
      </c>
      <c r="F1284" s="21"/>
      <c r="G1284" s="12" t="str">
        <f>IFERROR(INDEX(Таблица1[#All],MATCH('загрузка табеля'!J1284,тарифы!B:B,0),4),"")</f>
        <v/>
      </c>
      <c r="H1284" s="12" t="s">
        <v>17200</v>
      </c>
      <c r="I1284" s="12" t="s">
        <v>15963</v>
      </c>
      <c r="J1284" s="12" t="s">
        <v>15964</v>
      </c>
      <c r="K1284" s="12" t="s">
        <v>15965</v>
      </c>
      <c r="L1284" s="12">
        <v>11.5</v>
      </c>
      <c r="M1284" s="12">
        <v>11.5</v>
      </c>
      <c r="N1284" s="12">
        <v>11.5</v>
      </c>
      <c r="O1284" s="12">
        <v>5.5</v>
      </c>
    </row>
    <row r="1285" spans="1:16" x14ac:dyDescent="0.2">
      <c r="A1285" s="12" t="str">
        <f>INDEX('рабочие дни  %ФОТ'!$F$3:$F$67,MATCH('загрузка табеля'!$H1285,'рабочие дни  %ФОТ'!$H$3:$H$67,0),1)</f>
        <v>ХХХ YYY-12</v>
      </c>
      <c r="B1285" s="21">
        <f t="shared" si="57"/>
        <v>0</v>
      </c>
      <c r="C1285" s="22">
        <f t="shared" si="58"/>
        <v>1</v>
      </c>
      <c r="D1285" s="23">
        <f t="shared" si="59"/>
        <v>11</v>
      </c>
      <c r="E1285" s="21">
        <f>SUMIFS(тарифы!G:G,тарифы!B:B,J1285)</f>
        <v>0</v>
      </c>
      <c r="F1285" s="21"/>
      <c r="G1285" s="12" t="str">
        <f>IFERROR(INDEX(Таблица1[#All],MATCH('загрузка табеля'!J1285,тарифы!B:B,0),4),"")</f>
        <v/>
      </c>
      <c r="H1285" s="12" t="s">
        <v>17200</v>
      </c>
      <c r="I1285" s="12" t="s">
        <v>15963</v>
      </c>
      <c r="J1285" s="12" t="s">
        <v>15966</v>
      </c>
      <c r="K1285" s="12" t="s">
        <v>15967</v>
      </c>
      <c r="L1285" s="12">
        <v>11</v>
      </c>
      <c r="M1285" s="12">
        <v>0</v>
      </c>
    </row>
    <row r="1286" spans="1:16" x14ac:dyDescent="0.2">
      <c r="A1286" s="12" t="str">
        <f>INDEX('рабочие дни  %ФОТ'!$F$3:$F$67,MATCH('загрузка табеля'!$H1286,'рабочие дни  %ФОТ'!$H$3:$H$67,0),1)</f>
        <v>ХХХ YYY-12</v>
      </c>
      <c r="B1286" s="21">
        <f t="shared" ref="B1286:B1349" si="60">IF(AND(F1286&lt;50,F1286&gt;0),F1286*D1286,IF(F1286&gt;50,F1286/$C$1*C1286,IF(AND(E1286&lt;50,E1286&gt;0),E1286*D1286,E1286/$C$1*C1286)))</f>
        <v>957</v>
      </c>
      <c r="C1286" s="22">
        <f t="shared" si="58"/>
        <v>3</v>
      </c>
      <c r="D1286" s="23">
        <f t="shared" si="59"/>
        <v>27</v>
      </c>
      <c r="E1286" s="21">
        <f>SUMIFS(тарифы!G:G,тарифы!B:B,J1286)</f>
        <v>6699</v>
      </c>
      <c r="F1286" s="21"/>
      <c r="G1286" s="12" t="str">
        <f>IFERROR(INDEX(Таблица1[#All],MATCH('загрузка табеля'!J1286,тарифы!B:B,0),4),"")</f>
        <v>заведующий складом 2 категории ((В-12)склад)</v>
      </c>
      <c r="H1286" s="12" t="s">
        <v>17200</v>
      </c>
      <c r="I1286" s="12" t="s">
        <v>1438</v>
      </c>
      <c r="J1286" s="12" t="s">
        <v>1446</v>
      </c>
      <c r="K1286" s="12" t="s">
        <v>1447</v>
      </c>
      <c r="L1286" s="12">
        <v>9</v>
      </c>
      <c r="M1286" s="12">
        <v>9</v>
      </c>
      <c r="N1286" s="12">
        <v>9</v>
      </c>
      <c r="O1286" s="12">
        <v>0</v>
      </c>
    </row>
    <row r="1287" spans="1:16" x14ac:dyDescent="0.2">
      <c r="A1287" s="12" t="str">
        <f>INDEX('рабочие дни  %ФОТ'!$F$3:$F$67,MATCH('загрузка табеля'!$H1287,'рабочие дни  %ФОТ'!$H$3:$H$67,0),1)</f>
        <v>ХХХ YYY-12</v>
      </c>
      <c r="B1287" s="21">
        <f t="shared" si="60"/>
        <v>811.42857142857144</v>
      </c>
      <c r="C1287" s="22">
        <f t="shared" ref="C1287:C1350" si="61">COUNTIF(L1287:AP1287,"&gt;0")</f>
        <v>4</v>
      </c>
      <c r="D1287" s="23">
        <f t="shared" ref="D1287:D1350" si="62">IF(SUM(L1287:AP1287)&gt;0,SUM(L1287:AP1287),"")</f>
        <v>36</v>
      </c>
      <c r="E1287" s="21">
        <f>SUMIFS(тарифы!G:G,тарифы!B:B,J1287)</f>
        <v>4260</v>
      </c>
      <c r="F1287" s="21"/>
      <c r="G1287" s="12" t="str">
        <f>IFERROR(INDEX(Таблица1[#All],MATCH('загрузка табеля'!J1287,тарифы!B:B,0),4),"")</f>
        <v>старший оператор по вводу данных 3 категории ((В-12)склад)</v>
      </c>
      <c r="H1287" s="12" t="s">
        <v>17200</v>
      </c>
      <c r="I1287" s="12" t="s">
        <v>1438</v>
      </c>
      <c r="J1287" s="12" t="s">
        <v>1443</v>
      </c>
      <c r="K1287" s="12" t="s">
        <v>1444</v>
      </c>
      <c r="L1287" s="12">
        <v>9</v>
      </c>
      <c r="M1287" s="12">
        <v>9</v>
      </c>
      <c r="N1287" s="12">
        <v>9</v>
      </c>
      <c r="O1287" s="12">
        <v>9</v>
      </c>
    </row>
    <row r="1288" spans="1:16" x14ac:dyDescent="0.2">
      <c r="A1288" s="12" t="str">
        <f>INDEX('рабочие дни  %ФОТ'!$F$3:$F$67,MATCH('загрузка табеля'!$H1288,'рабочие дни  %ФОТ'!$H$3:$H$67,0),1)</f>
        <v>ХХХ YYY-12</v>
      </c>
      <c r="B1288" s="21">
        <f t="shared" si="60"/>
        <v>1183.425</v>
      </c>
      <c r="C1288" s="22">
        <f t="shared" si="61"/>
        <v>5</v>
      </c>
      <c r="D1288" s="23">
        <f t="shared" si="62"/>
        <v>46.5</v>
      </c>
      <c r="E1288" s="21">
        <f>SUMIFS(тарифы!G:G,тарифы!B:B,J1288)</f>
        <v>25.45</v>
      </c>
      <c r="F1288" s="21"/>
      <c r="G1288" s="12" t="str">
        <f>IFERROR(INDEX(Таблица1[#All],MATCH('загрузка табеля'!J1288,тарифы!B:B,0),4),"")</f>
        <v>кладовщик по приему товара 3 категории ((В-12)склад)</v>
      </c>
      <c r="H1288" s="12" t="s">
        <v>17200</v>
      </c>
      <c r="I1288" s="12" t="s">
        <v>1438</v>
      </c>
      <c r="J1288" s="12" t="s">
        <v>1449</v>
      </c>
      <c r="K1288" s="12" t="s">
        <v>1450</v>
      </c>
      <c r="L1288" s="12">
        <v>10</v>
      </c>
      <c r="M1288" s="12">
        <v>10</v>
      </c>
      <c r="N1288" s="12">
        <v>10</v>
      </c>
      <c r="O1288" s="12">
        <v>6.5</v>
      </c>
      <c r="P1288" s="12">
        <v>10</v>
      </c>
    </row>
    <row r="1289" spans="1:16" x14ac:dyDescent="0.2">
      <c r="A1289" s="12" t="str">
        <f>INDEX('рабочие дни  %ФОТ'!$F$3:$F$67,MATCH('загрузка табеля'!$H1289,'рабочие дни  %ФОТ'!$H$3:$H$67,0),1)</f>
        <v>ХХХ YYY-12</v>
      </c>
      <c r="B1289" s="21">
        <f t="shared" si="60"/>
        <v>714.55000000000007</v>
      </c>
      <c r="C1289" s="22">
        <f t="shared" si="61"/>
        <v>3</v>
      </c>
      <c r="D1289" s="23">
        <f t="shared" si="62"/>
        <v>31</v>
      </c>
      <c r="E1289" s="21">
        <f>SUMIFS(тарифы!G:G,тарифы!B:B,J1289)</f>
        <v>23.05</v>
      </c>
      <c r="F1289" s="21"/>
      <c r="G1289" s="12" t="str">
        <f>IFERROR(INDEX(Таблица1[#All],MATCH('загрузка табеля'!J1289,тарифы!B:B,0),4),"")</f>
        <v>грузчик 3 категории ((В-12)склад)</v>
      </c>
      <c r="H1289" s="12" t="s">
        <v>17200</v>
      </c>
      <c r="I1289" s="12" t="s">
        <v>1438</v>
      </c>
      <c r="J1289" s="12" t="s">
        <v>1452</v>
      </c>
      <c r="K1289" s="12" t="s">
        <v>1453</v>
      </c>
      <c r="L1289" s="12">
        <v>10</v>
      </c>
      <c r="M1289" s="12">
        <v>10</v>
      </c>
      <c r="N1289" s="12">
        <v>11</v>
      </c>
    </row>
    <row r="1290" spans="1:16" x14ac:dyDescent="0.2">
      <c r="A1290" s="12" t="str">
        <f>INDEX('рабочие дни  %ФОТ'!$F$3:$F$67,MATCH('загрузка табеля'!$H1290,'рабочие дни  %ФОТ'!$H$3:$H$67,0),1)</f>
        <v>ХХХ YYY-12</v>
      </c>
      <c r="B1290" s="21">
        <f t="shared" si="60"/>
        <v>507.2</v>
      </c>
      <c r="C1290" s="22">
        <f t="shared" si="61"/>
        <v>2</v>
      </c>
      <c r="D1290" s="23">
        <f t="shared" si="62"/>
        <v>20</v>
      </c>
      <c r="E1290" s="21">
        <f>SUMIFS(тарифы!G:G,тарифы!B:B,J1290)</f>
        <v>25.36</v>
      </c>
      <c r="F1290" s="21"/>
      <c r="G1290" s="12" t="str">
        <f>IFERROR(INDEX(Таблица1[#All],MATCH('загрузка табеля'!J1290,тарифы!B:B,0),4),"")</f>
        <v>грузчик 2 категории ((В-12)склад)</v>
      </c>
      <c r="H1290" s="12" t="s">
        <v>17200</v>
      </c>
      <c r="I1290" s="12" t="s">
        <v>1438</v>
      </c>
      <c r="J1290" s="12" t="s">
        <v>1439</v>
      </c>
      <c r="K1290" s="12" t="s">
        <v>1440</v>
      </c>
      <c r="L1290" s="12">
        <v>9</v>
      </c>
      <c r="M1290" s="12">
        <v>11</v>
      </c>
      <c r="N1290" s="12">
        <v>0</v>
      </c>
    </row>
    <row r="1291" spans="1:16" x14ac:dyDescent="0.2">
      <c r="A1291" s="12" t="str">
        <f>INDEX('рабочие дни  %ФОТ'!$F$3:$F$67,MATCH('загрузка табеля'!$H1291,'рабочие дни  %ФОТ'!$H$3:$H$67,0),1)</f>
        <v>ХХХ YYY-12</v>
      </c>
      <c r="B1291" s="21">
        <f t="shared" si="60"/>
        <v>783.7</v>
      </c>
      <c r="C1291" s="22">
        <f t="shared" si="61"/>
        <v>4</v>
      </c>
      <c r="D1291" s="23">
        <f t="shared" si="62"/>
        <v>34</v>
      </c>
      <c r="E1291" s="21">
        <f>SUMIFS(тарифы!G:G,тарифы!B:B,J1291)</f>
        <v>23.05</v>
      </c>
      <c r="F1291" s="21"/>
      <c r="G1291" s="12" t="str">
        <f>IFERROR(INDEX(Таблица1[#All],MATCH('загрузка табеля'!J1291,тарифы!B:B,0),4),"")</f>
        <v>грузчик 3 категории ((В-12)склад)</v>
      </c>
      <c r="H1291" s="12" t="s">
        <v>17200</v>
      </c>
      <c r="I1291" s="12" t="s">
        <v>1438</v>
      </c>
      <c r="J1291" s="12" t="s">
        <v>13559</v>
      </c>
      <c r="K1291" s="12" t="s">
        <v>13558</v>
      </c>
      <c r="L1291" s="12">
        <v>9</v>
      </c>
      <c r="M1291" s="12">
        <v>9</v>
      </c>
      <c r="N1291" s="12">
        <v>11</v>
      </c>
      <c r="O1291" s="12">
        <v>5</v>
      </c>
      <c r="P1291" s="12">
        <v>0</v>
      </c>
    </row>
    <row r="1292" spans="1:16" x14ac:dyDescent="0.2">
      <c r="A1292" s="12" t="str">
        <f>INDEX('рабочие дни  %ФОТ'!$F$3:$F$67,MATCH('загрузка табеля'!$H1292,'рабочие дни  %ФОТ'!$H$3:$H$67,0),1)</f>
        <v>ХХХ YYY-12</v>
      </c>
      <c r="B1292" s="21">
        <f t="shared" si="60"/>
        <v>1030.7249999999999</v>
      </c>
      <c r="C1292" s="22">
        <f t="shared" si="61"/>
        <v>4</v>
      </c>
      <c r="D1292" s="23">
        <f t="shared" si="62"/>
        <v>40.5</v>
      </c>
      <c r="E1292" s="21">
        <f>SUMIFS(тарифы!G:G,тарифы!B:B,J1292)</f>
        <v>25.45</v>
      </c>
      <c r="F1292" s="21"/>
      <c r="G1292" s="12" t="str">
        <f>IFERROR(INDEX(Таблица1[#All],MATCH('загрузка табеля'!J1292,тарифы!B:B,0),4),"")</f>
        <v>кладовщик по приему товара 3 категории ((В-12)склад)</v>
      </c>
      <c r="H1292" s="12" t="s">
        <v>17200</v>
      </c>
      <c r="I1292" s="12" t="s">
        <v>1438</v>
      </c>
      <c r="J1292" s="12" t="s">
        <v>13545</v>
      </c>
      <c r="K1292" s="12" t="s">
        <v>1458</v>
      </c>
      <c r="L1292" s="12">
        <v>10</v>
      </c>
      <c r="M1292" s="12">
        <v>10</v>
      </c>
      <c r="N1292" s="12">
        <v>10</v>
      </c>
      <c r="O1292" s="12">
        <v>10.5</v>
      </c>
    </row>
    <row r="1293" spans="1:16" x14ac:dyDescent="0.2">
      <c r="A1293" s="12" t="str">
        <f>INDEX('рабочие дни  %ФОТ'!$F$3:$F$67,MATCH('загрузка табеля'!$H1293,'рабочие дни  %ФОТ'!$H$3:$H$67,0),1)</f>
        <v>ХХХ YYY-12</v>
      </c>
      <c r="B1293" s="21">
        <f t="shared" si="60"/>
        <v>497.14285714285717</v>
      </c>
      <c r="C1293" s="22">
        <f t="shared" si="61"/>
        <v>3</v>
      </c>
      <c r="D1293" s="23">
        <f t="shared" si="62"/>
        <v>27</v>
      </c>
      <c r="E1293" s="21">
        <f>SUMIFS(тарифы!G:G,тарифы!B:B,J1293)</f>
        <v>3480</v>
      </c>
      <c r="F1293" s="21"/>
      <c r="G1293" s="12" t="str">
        <f>IFERROR(INDEX(Таблица1[#All],MATCH('загрузка табеля'!J1293,тарифы!B:B,0),4),"")</f>
        <v>оператор по вводу данных 3 категории ((В-12)склад)</v>
      </c>
      <c r="H1293" s="12" t="s">
        <v>17200</v>
      </c>
      <c r="I1293" s="12" t="s">
        <v>1438</v>
      </c>
      <c r="J1293" s="12" t="s">
        <v>13542</v>
      </c>
      <c r="K1293" s="12" t="s">
        <v>13541</v>
      </c>
      <c r="L1293" s="12">
        <v>9</v>
      </c>
      <c r="M1293" s="12">
        <v>9</v>
      </c>
      <c r="N1293" s="12">
        <v>9</v>
      </c>
      <c r="O1293" s="12">
        <v>0</v>
      </c>
    </row>
    <row r="1294" spans="1:16" x14ac:dyDescent="0.2">
      <c r="A1294" s="12" t="str">
        <f>INDEX('рабочие дни  %ФОТ'!$F$3:$F$67,MATCH('загрузка табеля'!$H1294,'рабочие дни  %ФОТ'!$H$3:$H$67,0),1)</f>
        <v>ХХХ YYY-12</v>
      </c>
      <c r="B1294" s="21">
        <f t="shared" si="60"/>
        <v>0</v>
      </c>
      <c r="C1294" s="22">
        <f t="shared" si="61"/>
        <v>3</v>
      </c>
      <c r="D1294" s="23">
        <f t="shared" si="62"/>
        <v>32</v>
      </c>
      <c r="E1294" s="21">
        <f>SUMIFS(тарифы!G:G,тарифы!B:B,J1294)</f>
        <v>0</v>
      </c>
      <c r="F1294" s="21"/>
      <c r="G1294" s="12" t="str">
        <f>IFERROR(INDEX(Таблица1[#All],MATCH('загрузка табеля'!J1294,тарифы!B:B,0),4),"")</f>
        <v/>
      </c>
      <c r="H1294" s="12" t="s">
        <v>17200</v>
      </c>
      <c r="I1294" s="12" t="s">
        <v>1438</v>
      </c>
      <c r="J1294" s="12" t="s">
        <v>15968</v>
      </c>
      <c r="K1294" s="12" t="s">
        <v>15969</v>
      </c>
      <c r="L1294" s="12">
        <v>11</v>
      </c>
      <c r="M1294" s="12">
        <v>11</v>
      </c>
      <c r="N1294" s="12">
        <v>10</v>
      </c>
    </row>
    <row r="1295" spans="1:16" x14ac:dyDescent="0.2">
      <c r="A1295" s="12" t="str">
        <f>INDEX('рабочие дни  %ФОТ'!$F$3:$F$67,MATCH('загрузка табеля'!$H1295,'рабочие дни  %ФОТ'!$H$3:$H$67,0),1)</f>
        <v>ХХХ YYY-12</v>
      </c>
      <c r="B1295" s="21">
        <f t="shared" si="60"/>
        <v>2044.7619047619048</v>
      </c>
      <c r="C1295" s="22">
        <f t="shared" si="61"/>
        <v>4</v>
      </c>
      <c r="D1295" s="23">
        <f t="shared" si="62"/>
        <v>33.5</v>
      </c>
      <c r="E1295" s="21">
        <f>SUMIFS(тарифы!G:G,тарифы!B:B,J1295)</f>
        <v>10735</v>
      </c>
      <c r="F1295" s="21"/>
      <c r="G1295" s="12" t="str">
        <f>IFERROR(INDEX(Таблица1[#All],MATCH('загрузка табеля'!J1295,тарифы!B:B,0),4),"")</f>
        <v>управляющий магазином 4 категории ((В-12)управление)</v>
      </c>
      <c r="H1295" s="12" t="s">
        <v>17200</v>
      </c>
      <c r="I1295" s="12" t="s">
        <v>15970</v>
      </c>
      <c r="J1295" s="12" t="s">
        <v>1460</v>
      </c>
      <c r="K1295" s="12" t="s">
        <v>1461</v>
      </c>
      <c r="L1295" s="12">
        <v>9.5</v>
      </c>
      <c r="M1295" s="12">
        <v>10</v>
      </c>
      <c r="N1295" s="12">
        <v>4</v>
      </c>
      <c r="O1295" s="12">
        <v>10</v>
      </c>
    </row>
    <row r="1296" spans="1:16" x14ac:dyDescent="0.2">
      <c r="A1296" s="12" t="str">
        <f>INDEX('рабочие дни  %ФОТ'!$F$3:$F$67,MATCH('загрузка табеля'!$H1296,'рабочие дни  %ФОТ'!$H$3:$H$67,0),1)</f>
        <v>ХХХ YYY-12</v>
      </c>
      <c r="B1296" s="21">
        <f t="shared" si="60"/>
        <v>1547.6190476190477</v>
      </c>
      <c r="C1296" s="22">
        <f t="shared" si="61"/>
        <v>5</v>
      </c>
      <c r="D1296" s="23">
        <f t="shared" si="62"/>
        <v>40</v>
      </c>
      <c r="E1296" s="21">
        <f>SUMIFS(тарифы!G:G,тарифы!B:B,J1296)</f>
        <v>6500</v>
      </c>
      <c r="F1296" s="21"/>
      <c r="G1296" s="12" t="str">
        <f>IFERROR(INDEX(Таблица1[#All],MATCH('загрузка табеля'!J1296,тарифы!B:B,0),4),"")</f>
        <v>менеджер по персоналу ((В-21)управление)</v>
      </c>
      <c r="H1296" s="12" t="s">
        <v>17200</v>
      </c>
      <c r="I1296" s="12" t="s">
        <v>15970</v>
      </c>
      <c r="J1296" s="12" t="s">
        <v>3255</v>
      </c>
      <c r="K1296" s="12" t="s">
        <v>3256</v>
      </c>
      <c r="L1296" s="12">
        <v>8.5</v>
      </c>
      <c r="M1296" s="12">
        <v>8</v>
      </c>
      <c r="N1296" s="12">
        <v>8</v>
      </c>
      <c r="O1296" s="12">
        <v>7.5</v>
      </c>
      <c r="P1296" s="12">
        <v>8</v>
      </c>
    </row>
    <row r="1297" spans="1:17" x14ac:dyDescent="0.2">
      <c r="A1297" s="12" t="str">
        <f>INDEX('рабочие дни  %ФОТ'!$F$3:$F$67,MATCH('загрузка табеля'!$H1297,'рабочие дни  %ФОТ'!$H$3:$H$67,0),1)</f>
        <v>ХХХ YYY-12</v>
      </c>
      <c r="B1297" s="21">
        <f t="shared" si="60"/>
        <v>1104.7619047619048</v>
      </c>
      <c r="C1297" s="22">
        <f t="shared" si="61"/>
        <v>4</v>
      </c>
      <c r="D1297" s="23">
        <f t="shared" si="62"/>
        <v>22</v>
      </c>
      <c r="E1297" s="21">
        <f>SUMIFS(тарифы!G:G,тарифы!B:B,J1297)</f>
        <v>5800</v>
      </c>
      <c r="F1297" s="21"/>
      <c r="G1297" s="12" t="str">
        <f>IFERROR(INDEX(Таблица1[#All],MATCH('загрузка табеля'!J1297,тарифы!B:B,0),4),"")</f>
        <v>главный инженер ((В-12)управление)</v>
      </c>
      <c r="H1297" s="12" t="s">
        <v>17200</v>
      </c>
      <c r="I1297" s="12" t="s">
        <v>15970</v>
      </c>
      <c r="J1297" s="12" t="s">
        <v>1469</v>
      </c>
      <c r="K1297" s="12" t="s">
        <v>1470</v>
      </c>
      <c r="L1297" s="12">
        <v>1.5</v>
      </c>
      <c r="M1297" s="12">
        <v>8.5</v>
      </c>
      <c r="N1297" s="12">
        <v>7.5</v>
      </c>
      <c r="O1297" s="12">
        <v>4.5</v>
      </c>
    </row>
    <row r="1298" spans="1:17" x14ac:dyDescent="0.2">
      <c r="A1298" s="12" t="str">
        <f>INDEX('рабочие дни  %ФОТ'!$F$3:$F$67,MATCH('загрузка табеля'!$H1298,'рабочие дни  %ФОТ'!$H$3:$H$67,0),1)</f>
        <v>ХХХ YYY-12</v>
      </c>
      <c r="B1298" s="21">
        <f t="shared" si="60"/>
        <v>547.14285714285711</v>
      </c>
      <c r="C1298" s="22">
        <f t="shared" si="61"/>
        <v>3</v>
      </c>
      <c r="D1298" s="23">
        <f t="shared" si="62"/>
        <v>27</v>
      </c>
      <c r="E1298" s="21">
        <f>SUMIFS(тарифы!G:G,тарифы!B:B,J1298)</f>
        <v>3830</v>
      </c>
      <c r="F1298" s="21"/>
      <c r="G1298" s="12" t="str">
        <f>IFERROR(INDEX(Таблица1[#All],MATCH('загрузка табеля'!J1298,тарифы!B:B,0),4),"")</f>
        <v>инспектор по инвентаризации 3 категории ((В-12)управление)</v>
      </c>
      <c r="H1298" s="12" t="s">
        <v>17200</v>
      </c>
      <c r="I1298" s="12" t="s">
        <v>15970</v>
      </c>
      <c r="J1298" s="12" t="s">
        <v>13557</v>
      </c>
      <c r="K1298" s="12" t="s">
        <v>13556</v>
      </c>
      <c r="L1298" s="12">
        <v>9.5</v>
      </c>
      <c r="M1298" s="12">
        <v>10</v>
      </c>
      <c r="N1298" s="12">
        <v>7.5</v>
      </c>
    </row>
    <row r="1299" spans="1:17" x14ac:dyDescent="0.2">
      <c r="A1299" s="12" t="str">
        <f>INDEX('рабочие дни  %ФОТ'!$F$3:$F$67,MATCH('загрузка табеля'!$H1299,'рабочие дни  %ФОТ'!$H$3:$H$67,0),1)</f>
        <v>ХХХ YYY-12</v>
      </c>
      <c r="B1299" s="21">
        <f t="shared" si="60"/>
        <v>1021.44</v>
      </c>
      <c r="C1299" s="22">
        <f t="shared" si="61"/>
        <v>4</v>
      </c>
      <c r="D1299" s="23">
        <f t="shared" si="62"/>
        <v>48</v>
      </c>
      <c r="E1299" s="21">
        <f>SUMIFS(тарифы!G:G,тарифы!B:B,J1299)</f>
        <v>21.28</v>
      </c>
      <c r="F1299" s="21"/>
      <c r="G1299" s="12" t="str">
        <f>IFERROR(INDEX(Таблица1[#All],MATCH('загрузка табеля'!J1299,тарифы!B:B,0),4),"")</f>
        <v>продавец продовольственных товаров ((В-12)цех по выпечке хлебобулочных изделий)</v>
      </c>
      <c r="H1299" s="12" t="s">
        <v>17200</v>
      </c>
      <c r="I1299" s="12" t="s">
        <v>15971</v>
      </c>
      <c r="J1299" s="12" t="s">
        <v>1477</v>
      </c>
      <c r="K1299" s="12" t="s">
        <v>1478</v>
      </c>
      <c r="L1299" s="12">
        <v>12</v>
      </c>
      <c r="M1299" s="12">
        <v>12</v>
      </c>
      <c r="N1299" s="12">
        <v>12</v>
      </c>
      <c r="O1299" s="12">
        <v>12</v>
      </c>
      <c r="P1299" s="12">
        <v>0</v>
      </c>
    </row>
    <row r="1300" spans="1:17" x14ac:dyDescent="0.2">
      <c r="A1300" s="12" t="str">
        <f>INDEX('рабочие дни  %ФОТ'!$F$3:$F$67,MATCH('загрузка табеля'!$H1300,'рабочие дни  %ФОТ'!$H$3:$H$67,0),1)</f>
        <v>ХХХ YYY-12</v>
      </c>
      <c r="B1300" s="21">
        <f t="shared" si="60"/>
        <v>811.44</v>
      </c>
      <c r="C1300" s="22">
        <f t="shared" si="61"/>
        <v>2</v>
      </c>
      <c r="D1300" s="23">
        <f t="shared" si="62"/>
        <v>23</v>
      </c>
      <c r="E1300" s="21">
        <f>SUMIFS(тарифы!G:G,тарифы!B:B,J1300)</f>
        <v>35.28</v>
      </c>
      <c r="F1300" s="21"/>
      <c r="G1300" s="12" t="str">
        <f>IFERROR(INDEX(Таблица1[#All],MATCH('загрузка табеля'!J1300,тарифы!B:B,0),4),"")</f>
        <v>бригадир производственной бригады ((В-12)цех по выпечке хлебобулочных изделий)</v>
      </c>
      <c r="H1300" s="12" t="s">
        <v>17200</v>
      </c>
      <c r="I1300" s="12" t="s">
        <v>15971</v>
      </c>
      <c r="J1300" s="12" t="s">
        <v>1474</v>
      </c>
      <c r="K1300" s="12" t="s">
        <v>1475</v>
      </c>
      <c r="L1300" s="12">
        <v>11.5</v>
      </c>
      <c r="M1300" s="12">
        <v>11.5</v>
      </c>
      <c r="N1300" s="12">
        <v>0</v>
      </c>
    </row>
    <row r="1301" spans="1:17" x14ac:dyDescent="0.2">
      <c r="A1301" s="12" t="str">
        <f>INDEX('рабочие дни  %ФОТ'!$F$3:$F$67,MATCH('загрузка табеля'!$H1301,'рабочие дни  %ФОТ'!$H$3:$H$67,0),1)</f>
        <v>ХХХ YYY-12</v>
      </c>
      <c r="B1301" s="21">
        <f t="shared" si="60"/>
        <v>405.72</v>
      </c>
      <c r="C1301" s="22">
        <f t="shared" si="61"/>
        <v>1</v>
      </c>
      <c r="D1301" s="23">
        <f t="shared" si="62"/>
        <v>11.5</v>
      </c>
      <c r="E1301" s="21">
        <f>SUMIFS(тарифы!G:G,тарифы!B:B,J1301)</f>
        <v>35.28</v>
      </c>
      <c r="F1301" s="21"/>
      <c r="G1301" s="12" t="str">
        <f>IFERROR(INDEX(Таблица1[#All],MATCH('загрузка табеля'!J1301,тарифы!B:B,0),4),"")</f>
        <v>бригадир производственной бригады ((В-12)цех по выпечке хлебобулочных изделий)</v>
      </c>
      <c r="H1301" s="12" t="s">
        <v>17200</v>
      </c>
      <c r="I1301" s="12" t="s">
        <v>15971</v>
      </c>
      <c r="J1301" s="12" t="s">
        <v>1486</v>
      </c>
      <c r="K1301" s="12" t="s">
        <v>1487</v>
      </c>
      <c r="L1301" s="12">
        <v>11.5</v>
      </c>
    </row>
    <row r="1302" spans="1:17" x14ac:dyDescent="0.2">
      <c r="A1302" s="12" t="str">
        <f>INDEX('рабочие дни  %ФОТ'!$F$3:$F$67,MATCH('загрузка табеля'!$H1302,'рабочие дни  %ФОТ'!$H$3:$H$67,0),1)</f>
        <v>ХХХ YYY-12</v>
      </c>
      <c r="B1302" s="21">
        <f t="shared" si="60"/>
        <v>1390.12</v>
      </c>
      <c r="C1302" s="22">
        <f t="shared" si="61"/>
        <v>4</v>
      </c>
      <c r="D1302" s="23">
        <f t="shared" si="62"/>
        <v>46</v>
      </c>
      <c r="E1302" s="21">
        <f>SUMIFS(тарифы!G:G,тарифы!B:B,J1302)</f>
        <v>30.22</v>
      </c>
      <c r="F1302" s="21"/>
      <c r="G1302" s="12" t="str">
        <f>IFERROR(INDEX(Таблица1[#All],MATCH('загрузка табеля'!J1302,тарифы!B:B,0),4),"")</f>
        <v>пекарь 5 разряда ((В-12)цех по выпечке хлебобулочных изделий)</v>
      </c>
      <c r="H1302" s="12" t="s">
        <v>17200</v>
      </c>
      <c r="I1302" s="12" t="s">
        <v>15971</v>
      </c>
      <c r="J1302" s="12" t="s">
        <v>1482</v>
      </c>
      <c r="K1302" s="12" t="s">
        <v>1483</v>
      </c>
      <c r="L1302" s="12">
        <v>11.5</v>
      </c>
      <c r="M1302" s="12">
        <v>11.5</v>
      </c>
      <c r="N1302" s="12">
        <v>11.5</v>
      </c>
      <c r="O1302" s="12">
        <v>11.5</v>
      </c>
    </row>
    <row r="1303" spans="1:17" x14ac:dyDescent="0.2">
      <c r="A1303" s="12" t="str">
        <f>INDEX('рабочие дни  %ФОТ'!$F$3:$F$67,MATCH('загрузка табеля'!$H1303,'рабочие дни  %ФОТ'!$H$3:$H$67,0),1)</f>
        <v>ХХХ YYY-12</v>
      </c>
      <c r="B1303" s="21">
        <f t="shared" si="60"/>
        <v>1428.5714285714287</v>
      </c>
      <c r="C1303" s="22">
        <f t="shared" si="61"/>
        <v>4</v>
      </c>
      <c r="D1303" s="23">
        <f t="shared" si="62"/>
        <v>38</v>
      </c>
      <c r="E1303" s="21">
        <f>SUMIFS(тарифы!G:G,тарифы!B:B,J1303)</f>
        <v>7500</v>
      </c>
      <c r="F1303" s="21"/>
      <c r="G1303" s="12" t="str">
        <f>IFERROR(INDEX(Таблица1[#All],MATCH('загрузка табеля'!J1303,тарифы!B:B,0),4),"")</f>
        <v>заместитель управляющего магазином по производству 5 категории ((В-12)цех по выпечке хлебобулочных и</v>
      </c>
      <c r="H1303" s="12" t="s">
        <v>17200</v>
      </c>
      <c r="I1303" s="12" t="s">
        <v>15971</v>
      </c>
      <c r="J1303" s="12" t="s">
        <v>1480</v>
      </c>
      <c r="K1303" s="12" t="s">
        <v>1481</v>
      </c>
      <c r="L1303" s="12">
        <v>9</v>
      </c>
      <c r="M1303" s="12">
        <v>9</v>
      </c>
      <c r="N1303" s="12">
        <v>9</v>
      </c>
      <c r="O1303" s="12">
        <v>11</v>
      </c>
    </row>
    <row r="1304" spans="1:17" x14ac:dyDescent="0.2">
      <c r="A1304" s="12" t="str">
        <f>INDEX('рабочие дни  %ФОТ'!$F$3:$F$67,MATCH('загрузка табеля'!$H1304,'рабочие дни  %ФОТ'!$H$3:$H$67,0),1)</f>
        <v>ХХХ YYY-12</v>
      </c>
      <c r="B1304" s="21">
        <f t="shared" si="60"/>
        <v>1420.34</v>
      </c>
      <c r="C1304" s="22">
        <f t="shared" si="61"/>
        <v>4</v>
      </c>
      <c r="D1304" s="23">
        <f t="shared" si="62"/>
        <v>47</v>
      </c>
      <c r="E1304" s="21">
        <f>SUMIFS(тарифы!G:G,тарифы!B:B,J1304)</f>
        <v>30.22</v>
      </c>
      <c r="F1304" s="21"/>
      <c r="G1304" s="12" t="str">
        <f>IFERROR(INDEX(Таблица1[#All],MATCH('загрузка табеля'!J1304,тарифы!B:B,0),4),"")</f>
        <v>пекарь 5 разряда ((В-12)цех по выпечке хлебобулочных изделий)</v>
      </c>
      <c r="H1304" s="12" t="s">
        <v>17200</v>
      </c>
      <c r="I1304" s="12" t="s">
        <v>15971</v>
      </c>
      <c r="J1304" s="12" t="s">
        <v>1496</v>
      </c>
      <c r="K1304" s="12" t="s">
        <v>1497</v>
      </c>
      <c r="L1304" s="12">
        <v>12</v>
      </c>
      <c r="M1304" s="12">
        <v>11.5</v>
      </c>
      <c r="N1304" s="12">
        <v>11.5</v>
      </c>
      <c r="O1304" s="12">
        <v>12</v>
      </c>
    </row>
    <row r="1305" spans="1:17" x14ac:dyDescent="0.2">
      <c r="A1305" s="12" t="str">
        <f>INDEX('рабочие дни  %ФОТ'!$F$3:$F$67,MATCH('загрузка табеля'!$H1305,'рабочие дни  %ФОТ'!$H$3:$H$67,0),1)</f>
        <v>ХХХ YYY-12</v>
      </c>
      <c r="B1305" s="21">
        <f t="shared" si="60"/>
        <v>695.06</v>
      </c>
      <c r="C1305" s="22">
        <f t="shared" si="61"/>
        <v>2</v>
      </c>
      <c r="D1305" s="23">
        <f t="shared" si="62"/>
        <v>23</v>
      </c>
      <c r="E1305" s="21">
        <f>SUMIFS(тарифы!G:G,тарифы!B:B,J1305)</f>
        <v>30.22</v>
      </c>
      <c r="F1305" s="21"/>
      <c r="G1305" s="12" t="str">
        <f>IFERROR(INDEX(Таблица1[#All],MATCH('загрузка табеля'!J1305,тарифы!B:B,0),4),"")</f>
        <v>пекарь 5 разряда ((В-12)цех по выпечке хлебобулочных изделий)</v>
      </c>
      <c r="H1305" s="12" t="s">
        <v>17200</v>
      </c>
      <c r="I1305" s="12" t="s">
        <v>15971</v>
      </c>
      <c r="J1305" s="12" t="s">
        <v>1489</v>
      </c>
      <c r="K1305" s="12" t="s">
        <v>1490</v>
      </c>
      <c r="L1305" s="12">
        <v>11.5</v>
      </c>
      <c r="M1305" s="12">
        <v>11.5</v>
      </c>
      <c r="N1305" s="12">
        <v>0</v>
      </c>
    </row>
    <row r="1306" spans="1:17" x14ac:dyDescent="0.2">
      <c r="A1306" s="12" t="str">
        <f>INDEX('рабочие дни  %ФОТ'!$F$3:$F$67,MATCH('загрузка табеля'!$H1306,'рабочие дни  %ФОТ'!$H$3:$H$67,0),1)</f>
        <v>ХХХ YYY-12</v>
      </c>
      <c r="B1306" s="21">
        <f t="shared" si="60"/>
        <v>968.06999999999994</v>
      </c>
      <c r="C1306" s="22">
        <f t="shared" si="61"/>
        <v>3</v>
      </c>
      <c r="D1306" s="23">
        <f t="shared" si="62"/>
        <v>34.5</v>
      </c>
      <c r="E1306" s="21">
        <f>SUMIFS(тарифы!G:G,тарифы!B:B,J1306)</f>
        <v>28.06</v>
      </c>
      <c r="F1306" s="21"/>
      <c r="G1306" s="12" t="str">
        <f>IFERROR(INDEX(Таблица1[#All],MATCH('загрузка табеля'!J1306,тарифы!B:B,0),4),"")</f>
        <v>пекарь 4 разряда ((В-12)цех по выпечке хлебобулочных изделий)</v>
      </c>
      <c r="H1306" s="12" t="s">
        <v>17200</v>
      </c>
      <c r="I1306" s="12" t="s">
        <v>15971</v>
      </c>
      <c r="J1306" s="12" t="s">
        <v>13811</v>
      </c>
      <c r="K1306" s="12" t="s">
        <v>13810</v>
      </c>
      <c r="L1306" s="12">
        <v>11.5</v>
      </c>
      <c r="M1306" s="12">
        <v>11.5</v>
      </c>
      <c r="N1306" s="12">
        <v>11.5</v>
      </c>
      <c r="O1306" s="12">
        <v>0</v>
      </c>
    </row>
    <row r="1307" spans="1:17" x14ac:dyDescent="0.2">
      <c r="A1307" s="12" t="str">
        <f>INDEX('рабочие дни  %ФОТ'!$F$3:$F$67,MATCH('загрузка табеля'!$H1307,'рабочие дни  %ФОТ'!$H$3:$H$67,0),1)</f>
        <v>ХХХ YYY-12</v>
      </c>
      <c r="B1307" s="21">
        <f t="shared" si="60"/>
        <v>2283.5250000000001</v>
      </c>
      <c r="C1307" s="22">
        <f t="shared" si="61"/>
        <v>6</v>
      </c>
      <c r="D1307" s="23">
        <f t="shared" si="62"/>
        <v>67.5</v>
      </c>
      <c r="E1307" s="21">
        <f>SUMIFS(тарифы!G:G,тарифы!B:B,J1307)</f>
        <v>33.83</v>
      </c>
      <c r="F1307" s="21"/>
      <c r="G1307" s="12" t="str">
        <f>IFERROR(INDEX(Таблица1[#All],MATCH('загрузка табеля'!J1307,тарифы!B:B,0),4),"")</f>
        <v>обвальщик мяса мастер-класс 3 категории ((В-12)цех по переработке мяса)</v>
      </c>
      <c r="H1307" s="12" t="s">
        <v>17200</v>
      </c>
      <c r="I1307" s="12" t="s">
        <v>15972</v>
      </c>
      <c r="J1307" s="12" t="s">
        <v>1510</v>
      </c>
      <c r="K1307" s="12" t="s">
        <v>1511</v>
      </c>
      <c r="L1307" s="12">
        <v>7</v>
      </c>
      <c r="M1307" s="12">
        <v>12</v>
      </c>
      <c r="N1307" s="12">
        <v>13</v>
      </c>
      <c r="O1307" s="12">
        <v>12</v>
      </c>
      <c r="P1307" s="12">
        <v>11</v>
      </c>
      <c r="Q1307" s="12">
        <v>12.5</v>
      </c>
    </row>
    <row r="1308" spans="1:17" x14ac:dyDescent="0.2">
      <c r="A1308" s="12" t="str">
        <f>INDEX('рабочие дни  %ФОТ'!$F$3:$F$67,MATCH('загрузка табеля'!$H1308,'рабочие дни  %ФОТ'!$H$3:$H$67,0),1)</f>
        <v>ХХХ YYY-12</v>
      </c>
      <c r="B1308" s="21">
        <f t="shared" si="60"/>
        <v>1071.4285714285716</v>
      </c>
      <c r="C1308" s="22">
        <f t="shared" si="61"/>
        <v>3</v>
      </c>
      <c r="D1308" s="23">
        <f t="shared" si="62"/>
        <v>30.5</v>
      </c>
      <c r="E1308" s="21">
        <f>SUMIFS(тарифы!G:G,тарифы!B:B,J1308)</f>
        <v>7500</v>
      </c>
      <c r="F1308" s="21"/>
      <c r="G1308" s="12" t="str">
        <f>IFERROR(INDEX(Таблица1[#All],MATCH('загрузка табеля'!J1308,тарифы!B:B,0),4),"")</f>
        <v>заместитель управляющего магазином по производству 5 категории ((В-12)цех по переработке мяса)</v>
      </c>
      <c r="H1308" s="12" t="s">
        <v>17200</v>
      </c>
      <c r="I1308" s="12" t="s">
        <v>15972</v>
      </c>
      <c r="J1308" s="12" t="s">
        <v>1514</v>
      </c>
      <c r="K1308" s="12" t="s">
        <v>1515</v>
      </c>
      <c r="L1308" s="12">
        <v>9</v>
      </c>
      <c r="M1308" s="12">
        <v>9</v>
      </c>
      <c r="N1308" s="12">
        <v>12.5</v>
      </c>
    </row>
    <row r="1309" spans="1:17" x14ac:dyDescent="0.2">
      <c r="A1309" s="12" t="str">
        <f>INDEX('рабочие дни  %ФОТ'!$F$3:$F$67,MATCH('загрузка табеля'!$H1309,'рабочие дни  %ФОТ'!$H$3:$H$67,0),1)</f>
        <v>ХХХ YYY-12</v>
      </c>
      <c r="B1309" s="21">
        <f t="shared" si="60"/>
        <v>1167.135</v>
      </c>
      <c r="C1309" s="22">
        <f t="shared" si="61"/>
        <v>3</v>
      </c>
      <c r="D1309" s="23">
        <f t="shared" si="62"/>
        <v>34.5</v>
      </c>
      <c r="E1309" s="21">
        <f>SUMIFS(тарифы!G:G,тарифы!B:B,J1309)</f>
        <v>33.83</v>
      </c>
      <c r="F1309" s="21"/>
      <c r="G1309" s="12" t="str">
        <f>IFERROR(INDEX(Таблица1[#All],MATCH('загрузка табеля'!J1309,тарифы!B:B,0),4),"")</f>
        <v>обвальщик мяса мастер-класс 3 категории ((В-12)цех по переработке мяса)</v>
      </c>
      <c r="H1309" s="12" t="s">
        <v>17200</v>
      </c>
      <c r="I1309" s="12" t="s">
        <v>15972</v>
      </c>
      <c r="J1309" s="12" t="s">
        <v>1504</v>
      </c>
      <c r="K1309" s="12" t="s">
        <v>1505</v>
      </c>
      <c r="L1309" s="12">
        <v>11.5</v>
      </c>
      <c r="M1309" s="12">
        <v>11</v>
      </c>
      <c r="N1309" s="12">
        <v>12</v>
      </c>
    </row>
    <row r="1310" spans="1:17" x14ac:dyDescent="0.2">
      <c r="A1310" s="12" t="str">
        <f>INDEX('рабочие дни  %ФОТ'!$F$3:$F$67,MATCH('загрузка табеля'!$H1310,'рабочие дни  %ФОТ'!$H$3:$H$67,0),1)</f>
        <v>ХХХ YYY-12</v>
      </c>
      <c r="B1310" s="21">
        <f t="shared" si="60"/>
        <v>1001.8800000000001</v>
      </c>
      <c r="C1310" s="22">
        <f t="shared" si="61"/>
        <v>4</v>
      </c>
      <c r="D1310" s="23">
        <f t="shared" si="62"/>
        <v>46</v>
      </c>
      <c r="E1310" s="21">
        <f>SUMIFS(тарифы!G:G,тарифы!B:B,J1310)</f>
        <v>21.78</v>
      </c>
      <c r="F1310" s="21"/>
      <c r="G1310" s="12" t="str">
        <f>IFERROR(INDEX(Таблица1[#All],MATCH('загрузка табеля'!J1310,тарифы!B:B,0),4),"")</f>
        <v>продавец продовольственных товаров 3 категории ((В-12)цех по переработке мяса)</v>
      </c>
      <c r="H1310" s="12" t="s">
        <v>17200</v>
      </c>
      <c r="I1310" s="12" t="s">
        <v>15972</v>
      </c>
      <c r="J1310" s="12" t="s">
        <v>1517</v>
      </c>
      <c r="K1310" s="12" t="s">
        <v>1518</v>
      </c>
      <c r="L1310" s="12">
        <v>10.5</v>
      </c>
      <c r="M1310" s="12">
        <v>12</v>
      </c>
      <c r="N1310" s="12">
        <v>12</v>
      </c>
      <c r="O1310" s="12">
        <v>11.5</v>
      </c>
    </row>
    <row r="1311" spans="1:17" x14ac:dyDescent="0.2">
      <c r="A1311" s="12" t="str">
        <f>INDEX('рабочие дни  %ФОТ'!$F$3:$F$67,MATCH('загрузка табеля'!$H1311,'рабочие дни  %ФОТ'!$H$3:$H$67,0),1)</f>
        <v>ХХХ YYY-12</v>
      </c>
      <c r="B1311" s="21">
        <f t="shared" si="60"/>
        <v>522.72</v>
      </c>
      <c r="C1311" s="22">
        <f t="shared" si="61"/>
        <v>2</v>
      </c>
      <c r="D1311" s="23">
        <f t="shared" si="62"/>
        <v>24</v>
      </c>
      <c r="E1311" s="21">
        <f>SUMIFS(тарифы!G:G,тарифы!B:B,J1311)</f>
        <v>21.78</v>
      </c>
      <c r="F1311" s="21"/>
      <c r="G1311" s="12" t="str">
        <f>IFERROR(INDEX(Таблица1[#All],MATCH('загрузка табеля'!J1311,тарифы!B:B,0),4),"")</f>
        <v>продавец продовольственных товаров 3 категории ((В-12)цех по переработке мяса)</v>
      </c>
      <c r="H1311" s="12" t="s">
        <v>17200</v>
      </c>
      <c r="I1311" s="12" t="s">
        <v>15972</v>
      </c>
      <c r="J1311" s="12" t="s">
        <v>13524</v>
      </c>
      <c r="K1311" s="12" t="s">
        <v>13523</v>
      </c>
      <c r="L1311" s="12">
        <v>12</v>
      </c>
      <c r="M1311" s="12">
        <v>12</v>
      </c>
      <c r="N1311" s="12">
        <v>0</v>
      </c>
    </row>
    <row r="1312" spans="1:17" x14ac:dyDescent="0.2">
      <c r="A1312" s="12" t="str">
        <f>INDEX('рабочие дни  %ФОТ'!$F$3:$F$67,MATCH('загрузка табеля'!$H1312,'рабочие дни  %ФОТ'!$H$3:$H$67,0),1)</f>
        <v>ХХХ YYY-12</v>
      </c>
      <c r="B1312" s="21">
        <f t="shared" si="60"/>
        <v>0</v>
      </c>
      <c r="C1312" s="22">
        <f t="shared" si="61"/>
        <v>1</v>
      </c>
      <c r="D1312" s="23">
        <f t="shared" si="62"/>
        <v>2</v>
      </c>
      <c r="E1312" s="21">
        <f>SUMIFS(тарифы!G:G,тарифы!B:B,J1312)</f>
        <v>0</v>
      </c>
      <c r="F1312" s="21"/>
      <c r="G1312" s="12" t="str">
        <f>IFERROR(INDEX(Таблица1[#All],MATCH('загрузка табеля'!J1312,тарифы!B:B,0),4),"")</f>
        <v/>
      </c>
      <c r="H1312" s="12" t="s">
        <v>17200</v>
      </c>
      <c r="I1312" s="12" t="s">
        <v>15973</v>
      </c>
      <c r="J1312" s="12" t="s">
        <v>15974</v>
      </c>
      <c r="K1312" s="12" t="s">
        <v>15975</v>
      </c>
      <c r="L1312" s="12">
        <v>2</v>
      </c>
      <c r="M1312" s="12">
        <v>0</v>
      </c>
    </row>
    <row r="1313" spans="1:16" x14ac:dyDescent="0.2">
      <c r="A1313" s="12" t="str">
        <f>INDEX('рабочие дни  %ФОТ'!$F$3:$F$67,MATCH('загрузка табеля'!$H1313,'рабочие дни  %ФОТ'!$H$3:$H$67,0),1)</f>
        <v>ХХХ YYY-12</v>
      </c>
      <c r="B1313" s="21">
        <f t="shared" si="60"/>
        <v>0</v>
      </c>
      <c r="C1313" s="22">
        <f t="shared" si="61"/>
        <v>2</v>
      </c>
      <c r="D1313" s="23">
        <f t="shared" si="62"/>
        <v>22</v>
      </c>
      <c r="E1313" s="21">
        <f>SUMIFS(тарифы!G:G,тарифы!B:B,J1313)</f>
        <v>0</v>
      </c>
      <c r="F1313" s="21"/>
      <c r="G1313" s="12" t="str">
        <f>IFERROR(INDEX(Таблица1[#All],MATCH('загрузка табеля'!J1313,тарифы!B:B,0),4),"")</f>
        <v/>
      </c>
      <c r="H1313" s="12" t="s">
        <v>17200</v>
      </c>
      <c r="I1313" s="12" t="s">
        <v>15976</v>
      </c>
      <c r="J1313" s="12" t="s">
        <v>15977</v>
      </c>
      <c r="K1313" s="12" t="s">
        <v>15978</v>
      </c>
      <c r="L1313" s="12">
        <v>11</v>
      </c>
      <c r="M1313" s="12">
        <v>11</v>
      </c>
      <c r="N1313" s="12">
        <v>0</v>
      </c>
    </row>
    <row r="1314" spans="1:16" x14ac:dyDescent="0.2">
      <c r="A1314" s="12" t="str">
        <f>INDEX('рабочие дни  %ФОТ'!$F$3:$F$67,MATCH('загрузка табеля'!$H1314,'рабочие дни  %ФОТ'!$H$3:$H$67,0),1)</f>
        <v>ХХХ YYY-12</v>
      </c>
      <c r="B1314" s="21">
        <f t="shared" si="60"/>
        <v>0</v>
      </c>
      <c r="C1314" s="22">
        <f t="shared" si="61"/>
        <v>2</v>
      </c>
      <c r="D1314" s="23">
        <f t="shared" si="62"/>
        <v>22</v>
      </c>
      <c r="E1314" s="21">
        <f>SUMIFS(тарифы!G:G,тарифы!B:B,J1314)</f>
        <v>0</v>
      </c>
      <c r="F1314" s="21"/>
      <c r="G1314" s="12" t="str">
        <f>IFERROR(INDEX(Таблица1[#All],MATCH('загрузка табеля'!J1314,тарифы!B:B,0),4),"")</f>
        <v/>
      </c>
      <c r="H1314" s="12" t="s">
        <v>17200</v>
      </c>
      <c r="I1314" s="12" t="s">
        <v>15976</v>
      </c>
      <c r="J1314" s="12" t="s">
        <v>15979</v>
      </c>
      <c r="K1314" s="12" t="s">
        <v>15980</v>
      </c>
      <c r="L1314" s="12">
        <v>11</v>
      </c>
      <c r="M1314" s="12">
        <v>11</v>
      </c>
      <c r="N1314" s="12">
        <v>0</v>
      </c>
    </row>
    <row r="1315" spans="1:16" x14ac:dyDescent="0.2">
      <c r="A1315" s="12" t="str">
        <f>INDEX('рабочие дни  %ФОТ'!$F$3:$F$67,MATCH('загрузка табеля'!$H1315,'рабочие дни  %ФОТ'!$H$3:$H$67,0),1)</f>
        <v>ХХХ YYY-12</v>
      </c>
      <c r="B1315" s="21">
        <f t="shared" si="60"/>
        <v>971.5</v>
      </c>
      <c r="C1315" s="22">
        <f t="shared" si="61"/>
        <v>3</v>
      </c>
      <c r="D1315" s="23">
        <f t="shared" si="62"/>
        <v>33.5</v>
      </c>
      <c r="E1315" s="21">
        <f>SUMIFS(тарифы!G:G,тарифы!B:B,J1315)</f>
        <v>29</v>
      </c>
      <c r="F1315" s="21"/>
      <c r="G1315" s="12" t="str">
        <f>IFERROR(INDEX(Таблица1[#All],MATCH('загрузка табеля'!J1315,тарифы!B:B,0),4),"")</f>
        <v>специалист мясного производства 2 категории ((В-53)цех по переработке мяса)</v>
      </c>
      <c r="H1315" s="12" t="s">
        <v>17200</v>
      </c>
      <c r="I1315" s="12" t="s">
        <v>15981</v>
      </c>
      <c r="J1315" s="12" t="s">
        <v>15215</v>
      </c>
      <c r="K1315" s="12" t="s">
        <v>15216</v>
      </c>
      <c r="L1315" s="12">
        <v>11.5</v>
      </c>
      <c r="M1315" s="12">
        <v>11</v>
      </c>
      <c r="N1315" s="12">
        <v>11</v>
      </c>
      <c r="O1315" s="12">
        <v>0</v>
      </c>
    </row>
    <row r="1316" spans="1:16" x14ac:dyDescent="0.2">
      <c r="A1316" s="12" t="str">
        <f>INDEX('рабочие дни  %ФОТ'!$F$3:$F$67,MATCH('загрузка табеля'!$H1316,'рабочие дни  %ФОТ'!$H$3:$H$67,0),1)</f>
        <v>ХХХ YYY-12</v>
      </c>
      <c r="B1316" s="21">
        <f t="shared" si="60"/>
        <v>0</v>
      </c>
      <c r="C1316" s="22">
        <f t="shared" si="61"/>
        <v>1</v>
      </c>
      <c r="D1316" s="23">
        <f t="shared" si="62"/>
        <v>11</v>
      </c>
      <c r="E1316" s="21">
        <f>SUMIFS(тарифы!G:G,тарифы!B:B,J1316)</f>
        <v>0</v>
      </c>
      <c r="F1316" s="21"/>
      <c r="G1316" s="12" t="str">
        <f>IFERROR(INDEX(Таблица1[#All],MATCH('загрузка табеля'!J1316,тарифы!B:B,0),4),"")</f>
        <v/>
      </c>
      <c r="H1316" s="12" t="s">
        <v>17200</v>
      </c>
      <c r="I1316" s="12" t="s">
        <v>15981</v>
      </c>
      <c r="J1316" s="12" t="s">
        <v>15982</v>
      </c>
      <c r="K1316" s="12" t="s">
        <v>15983</v>
      </c>
      <c r="L1316" s="12">
        <v>11</v>
      </c>
      <c r="M1316" s="12">
        <v>0</v>
      </c>
    </row>
    <row r="1317" spans="1:16" x14ac:dyDescent="0.2">
      <c r="A1317" s="12" t="str">
        <f>INDEX('рабочие дни  %ФОТ'!$F$3:$F$67,MATCH('загрузка табеля'!$H1317,'рабочие дни  %ФОТ'!$H$3:$H$67,0),1)</f>
        <v>ХХХ YYY-13</v>
      </c>
      <c r="B1317" s="21">
        <f t="shared" si="60"/>
        <v>500.06</v>
      </c>
      <c r="C1317" s="22">
        <f t="shared" si="61"/>
        <v>2</v>
      </c>
      <c r="D1317" s="23">
        <f t="shared" si="62"/>
        <v>22</v>
      </c>
      <c r="E1317" s="21">
        <f>SUMIFS(тарифы!G:G,тарифы!B:B,J1317)</f>
        <v>22.73</v>
      </c>
      <c r="F1317" s="21"/>
      <c r="G1317" s="12" t="str">
        <f>IFERROR(INDEX(Таблица1[#All],MATCH('загрузка табеля'!J1317,тарифы!B:B,0),4),"")</f>
        <v>уборщик служебных помещений ((В-13)хозяйственная часть)</v>
      </c>
      <c r="H1317" s="12" t="s">
        <v>17201</v>
      </c>
      <c r="I1317" s="12" t="s">
        <v>15984</v>
      </c>
      <c r="J1317" s="12" t="s">
        <v>1634</v>
      </c>
      <c r="K1317" s="12" t="s">
        <v>1635</v>
      </c>
      <c r="L1317" s="12">
        <v>11</v>
      </c>
      <c r="M1317" s="12">
        <v>11</v>
      </c>
      <c r="N1317" s="12">
        <v>0</v>
      </c>
    </row>
    <row r="1318" spans="1:16" x14ac:dyDescent="0.2">
      <c r="A1318" s="12" t="str">
        <f>INDEX('рабочие дни  %ФОТ'!$F$3:$F$67,MATCH('загрузка табеля'!$H1318,'рабочие дни  %ФОТ'!$H$3:$H$67,0),1)</f>
        <v>ХХХ YYY-13</v>
      </c>
      <c r="B1318" s="21">
        <f t="shared" si="60"/>
        <v>1100</v>
      </c>
      <c r="C1318" s="22">
        <f t="shared" si="61"/>
        <v>4</v>
      </c>
      <c r="D1318" s="23">
        <f t="shared" si="62"/>
        <v>44</v>
      </c>
      <c r="E1318" s="21">
        <f>SUMIFS(тарифы!G:G,тарифы!B:B,J1318)</f>
        <v>25</v>
      </c>
      <c r="F1318" s="21"/>
      <c r="G1318" s="12" t="str">
        <f>IFERROR(INDEX(Таблица1[#All],MATCH('загрузка табеля'!J1318,тарифы!B:B,0),4),"")</f>
        <v>продавец продовольственных товаров ((В-13)торговый зал)</v>
      </c>
      <c r="H1318" s="12" t="s">
        <v>17201</v>
      </c>
      <c r="I1318" s="12" t="s">
        <v>15985</v>
      </c>
      <c r="J1318" s="12" t="s">
        <v>1622</v>
      </c>
      <c r="K1318" s="12" t="s">
        <v>1623</v>
      </c>
      <c r="L1318" s="12">
        <v>11</v>
      </c>
      <c r="M1318" s="12">
        <v>11</v>
      </c>
      <c r="N1318" s="12">
        <v>11</v>
      </c>
      <c r="O1318" s="12">
        <v>11</v>
      </c>
      <c r="P1318" s="12">
        <v>0</v>
      </c>
    </row>
    <row r="1319" spans="1:16" x14ac:dyDescent="0.2">
      <c r="A1319" s="12" t="str">
        <f>INDEX('рабочие дни  %ФОТ'!$F$3:$F$67,MATCH('загрузка табеля'!$H1319,'рабочие дни  %ФОТ'!$H$3:$H$67,0),1)</f>
        <v>ХХХ YYY-13</v>
      </c>
      <c r="B1319" s="21">
        <f t="shared" si="60"/>
        <v>690</v>
      </c>
      <c r="C1319" s="22">
        <f t="shared" si="61"/>
        <v>2</v>
      </c>
      <c r="D1319" s="23">
        <f t="shared" si="62"/>
        <v>23</v>
      </c>
      <c r="E1319" s="21">
        <f>SUMIFS(тарифы!G:G,тарифы!B:B,J1319)</f>
        <v>30</v>
      </c>
      <c r="F1319" s="21"/>
      <c r="G1319" s="12" t="str">
        <f>IFERROR(INDEX(Таблица1[#All],MATCH('загрузка табеля'!J1319,тарифы!B:B,0),4),"")</f>
        <v>продавец-консультант ((В-13)расчетно-кассовая зона)</v>
      </c>
      <c r="H1319" s="12" t="s">
        <v>17201</v>
      </c>
      <c r="I1319" s="12" t="s">
        <v>15985</v>
      </c>
      <c r="J1319" s="12" t="s">
        <v>1520</v>
      </c>
      <c r="K1319" s="12" t="s">
        <v>1521</v>
      </c>
      <c r="L1319" s="12">
        <v>11.5</v>
      </c>
      <c r="M1319" s="12">
        <v>11.5</v>
      </c>
    </row>
    <row r="1320" spans="1:16" x14ac:dyDescent="0.2">
      <c r="A1320" s="12" t="str">
        <f>INDEX('рабочие дни  %ФОТ'!$F$3:$F$67,MATCH('загрузка табеля'!$H1320,'рабочие дни  %ФОТ'!$H$3:$H$67,0),1)</f>
        <v>ХХХ YYY-13</v>
      </c>
      <c r="B1320" s="21">
        <f t="shared" si="60"/>
        <v>1305</v>
      </c>
      <c r="C1320" s="22">
        <f t="shared" si="61"/>
        <v>4</v>
      </c>
      <c r="D1320" s="23">
        <f t="shared" si="62"/>
        <v>43.5</v>
      </c>
      <c r="E1320" s="21">
        <f>SUMIFS(тарифы!G:G,тарифы!B:B,J1320)</f>
        <v>30</v>
      </c>
      <c r="F1320" s="21"/>
      <c r="G1320" s="12" t="str">
        <f>IFERROR(INDEX(Таблица1[#All],MATCH('загрузка табеля'!J1320,тарифы!B:B,0),4),"")</f>
        <v>продавец-консультант ((В-13)расчетно-кассовая зона)</v>
      </c>
      <c r="H1320" s="12" t="s">
        <v>17201</v>
      </c>
      <c r="I1320" s="12" t="s">
        <v>15985</v>
      </c>
      <c r="J1320" s="12" t="s">
        <v>1535</v>
      </c>
      <c r="K1320" s="12" t="s">
        <v>1536</v>
      </c>
      <c r="L1320" s="12">
        <v>11</v>
      </c>
      <c r="M1320" s="12">
        <v>11</v>
      </c>
      <c r="N1320" s="12">
        <v>11</v>
      </c>
      <c r="O1320" s="12">
        <v>10.5</v>
      </c>
    </row>
    <row r="1321" spans="1:16" x14ac:dyDescent="0.2">
      <c r="A1321" s="12" t="str">
        <f>INDEX('рабочие дни  %ФОТ'!$F$3:$F$67,MATCH('загрузка табеля'!$H1321,'рабочие дни  %ФОТ'!$H$3:$H$67,0),1)</f>
        <v>ХХХ YYY-13</v>
      </c>
      <c r="B1321" s="21">
        <f t="shared" si="60"/>
        <v>660</v>
      </c>
      <c r="C1321" s="22">
        <f t="shared" si="61"/>
        <v>2</v>
      </c>
      <c r="D1321" s="23">
        <f t="shared" si="62"/>
        <v>22</v>
      </c>
      <c r="E1321" s="21">
        <f>SUMIFS(тарифы!G:G,тарифы!B:B,J1321)</f>
        <v>30</v>
      </c>
      <c r="F1321" s="21"/>
      <c r="G1321" s="12" t="str">
        <f>IFERROR(INDEX(Таблица1[#All],MATCH('загрузка табеля'!J1321,тарифы!B:B,0),4),"")</f>
        <v>продавец-консультант ((В-13)расчетно-кассовая зона)</v>
      </c>
      <c r="H1321" s="12" t="s">
        <v>17201</v>
      </c>
      <c r="I1321" s="12" t="s">
        <v>15985</v>
      </c>
      <c r="J1321" s="12" t="s">
        <v>1538</v>
      </c>
      <c r="K1321" s="12" t="s">
        <v>1539</v>
      </c>
      <c r="L1321" s="12">
        <v>11</v>
      </c>
      <c r="M1321" s="12">
        <v>11</v>
      </c>
    </row>
    <row r="1322" spans="1:16" x14ac:dyDescent="0.2">
      <c r="A1322" s="12" t="str">
        <f>INDEX('рабочие дни  %ФОТ'!$F$3:$F$67,MATCH('загрузка табеля'!$H1322,'рабочие дни  %ФОТ'!$H$3:$H$67,0),1)</f>
        <v>ХХХ YYY-13</v>
      </c>
      <c r="B1322" s="21">
        <f t="shared" si="60"/>
        <v>1485</v>
      </c>
      <c r="C1322" s="22">
        <f t="shared" si="61"/>
        <v>5</v>
      </c>
      <c r="D1322" s="23">
        <f t="shared" si="62"/>
        <v>49.5</v>
      </c>
      <c r="E1322" s="21">
        <f>SUMIFS(тарифы!G:G,тарифы!B:B,J1322)</f>
        <v>30</v>
      </c>
      <c r="F1322" s="21"/>
      <c r="G1322" s="12" t="str">
        <f>IFERROR(INDEX(Таблица1[#All],MATCH('загрузка табеля'!J1322,тарифы!B:B,0),4),"")</f>
        <v>продавец-консультант ((В-13)расчетно-кассовая зона)</v>
      </c>
      <c r="H1322" s="12" t="s">
        <v>17201</v>
      </c>
      <c r="I1322" s="12" t="s">
        <v>15985</v>
      </c>
      <c r="J1322" s="12" t="s">
        <v>1552</v>
      </c>
      <c r="K1322" s="12" t="s">
        <v>1553</v>
      </c>
      <c r="L1322" s="12">
        <v>10</v>
      </c>
      <c r="M1322" s="12">
        <v>10</v>
      </c>
      <c r="N1322" s="12">
        <v>9.5</v>
      </c>
      <c r="O1322" s="12">
        <v>10</v>
      </c>
      <c r="P1322" s="12">
        <v>10</v>
      </c>
    </row>
    <row r="1323" spans="1:16" x14ac:dyDescent="0.2">
      <c r="A1323" s="12" t="str">
        <f>INDEX('рабочие дни  %ФОТ'!$F$3:$F$67,MATCH('загрузка табеля'!$H1323,'рабочие дни  %ФОТ'!$H$3:$H$67,0),1)</f>
        <v>ХХХ YYY-13</v>
      </c>
      <c r="B1323" s="21">
        <f t="shared" si="60"/>
        <v>1155</v>
      </c>
      <c r="C1323" s="22">
        <f t="shared" si="61"/>
        <v>4</v>
      </c>
      <c r="D1323" s="23">
        <f t="shared" si="62"/>
        <v>38.5</v>
      </c>
      <c r="E1323" s="21">
        <f>SUMIFS(тарифы!G:G,тарифы!B:B,J1323)</f>
        <v>30</v>
      </c>
      <c r="F1323" s="21"/>
      <c r="G1323" s="12" t="str">
        <f>IFERROR(INDEX(Таблица1[#All],MATCH('загрузка табеля'!J1323,тарифы!B:B,0),4),"")</f>
        <v>продавец-консультант ((В-13)расчетно-кассовая зона)</v>
      </c>
      <c r="H1323" s="12" t="s">
        <v>17201</v>
      </c>
      <c r="I1323" s="12" t="s">
        <v>15985</v>
      </c>
      <c r="J1323" s="12" t="s">
        <v>1607</v>
      </c>
      <c r="K1323" s="12" t="s">
        <v>1608</v>
      </c>
      <c r="L1323" s="12">
        <v>10.5</v>
      </c>
      <c r="M1323" s="12">
        <v>9</v>
      </c>
      <c r="N1323" s="12">
        <v>9</v>
      </c>
      <c r="O1323" s="12">
        <v>10</v>
      </c>
      <c r="P1323" s="12">
        <v>0</v>
      </c>
    </row>
    <row r="1324" spans="1:16" x14ac:dyDescent="0.2">
      <c r="A1324" s="12" t="str">
        <f>INDEX('рабочие дни  %ФОТ'!$F$3:$F$67,MATCH('загрузка табеля'!$H1324,'рабочие дни  %ФОТ'!$H$3:$H$67,0),1)</f>
        <v>ХХХ YYY-13</v>
      </c>
      <c r="B1324" s="21">
        <f t="shared" si="60"/>
        <v>1320</v>
      </c>
      <c r="C1324" s="22">
        <f t="shared" si="61"/>
        <v>4</v>
      </c>
      <c r="D1324" s="23">
        <f t="shared" si="62"/>
        <v>44</v>
      </c>
      <c r="E1324" s="21">
        <f>SUMIFS(тарифы!G:G,тарифы!B:B,J1324)</f>
        <v>30</v>
      </c>
      <c r="F1324" s="21"/>
      <c r="G1324" s="12" t="str">
        <f>IFERROR(INDEX(Таблица1[#All],MATCH('загрузка табеля'!J1324,тарифы!B:B,0),4),"")</f>
        <v>продавец-консультант ((В-13)расчетно-кассовая зона)</v>
      </c>
      <c r="H1324" s="12" t="s">
        <v>17201</v>
      </c>
      <c r="I1324" s="12" t="s">
        <v>15985</v>
      </c>
      <c r="J1324" s="12" t="s">
        <v>1558</v>
      </c>
      <c r="K1324" s="12" t="s">
        <v>1559</v>
      </c>
      <c r="L1324" s="12">
        <v>11</v>
      </c>
      <c r="M1324" s="12">
        <v>11</v>
      </c>
      <c r="N1324" s="12">
        <v>11</v>
      </c>
      <c r="O1324" s="12">
        <v>11</v>
      </c>
    </row>
    <row r="1325" spans="1:16" x14ac:dyDescent="0.2">
      <c r="A1325" s="12" t="str">
        <f>INDEX('рабочие дни  %ФОТ'!$F$3:$F$67,MATCH('загрузка табеля'!$H1325,'рабочие дни  %ФОТ'!$H$3:$H$67,0),1)</f>
        <v>ХХХ YYY-13</v>
      </c>
      <c r="B1325" s="21">
        <f t="shared" si="60"/>
        <v>1005</v>
      </c>
      <c r="C1325" s="22">
        <f t="shared" si="61"/>
        <v>3</v>
      </c>
      <c r="D1325" s="23">
        <f t="shared" si="62"/>
        <v>33.5</v>
      </c>
      <c r="E1325" s="21">
        <f>SUMIFS(тарифы!G:G,тарифы!B:B,J1325)</f>
        <v>30</v>
      </c>
      <c r="F1325" s="21"/>
      <c r="G1325" s="12" t="str">
        <f>IFERROR(INDEX(Таблица1[#All],MATCH('загрузка табеля'!J1325,тарифы!B:B,0),4),"")</f>
        <v>продавец-консультант ((В-13)расчетно-кассовая зона)</v>
      </c>
      <c r="H1325" s="12" t="s">
        <v>17201</v>
      </c>
      <c r="I1325" s="12" t="s">
        <v>15985</v>
      </c>
      <c r="J1325" s="12" t="s">
        <v>1526</v>
      </c>
      <c r="K1325" s="12" t="s">
        <v>1527</v>
      </c>
      <c r="L1325" s="12">
        <v>11.5</v>
      </c>
      <c r="M1325" s="12">
        <v>11</v>
      </c>
      <c r="N1325" s="12">
        <v>11</v>
      </c>
    </row>
    <row r="1326" spans="1:16" x14ac:dyDescent="0.2">
      <c r="A1326" s="12" t="str">
        <f>INDEX('рабочие дни  %ФОТ'!$F$3:$F$67,MATCH('загрузка табеля'!$H1326,'рабочие дни  %ФОТ'!$H$3:$H$67,0),1)</f>
        <v>ХХХ YYY-13</v>
      </c>
      <c r="B1326" s="21">
        <f t="shared" si="60"/>
        <v>1650</v>
      </c>
      <c r="C1326" s="22">
        <f t="shared" si="61"/>
        <v>5</v>
      </c>
      <c r="D1326" s="23">
        <f t="shared" si="62"/>
        <v>55</v>
      </c>
      <c r="E1326" s="21">
        <f>SUMIFS(тарифы!G:G,тарифы!B:B,J1326)</f>
        <v>30</v>
      </c>
      <c r="F1326" s="21"/>
      <c r="G1326" s="12" t="str">
        <f>IFERROR(INDEX(Таблица1[#All],MATCH('загрузка табеля'!J1326,тарифы!B:B,0),4),"")</f>
        <v>продавец-консультант ((В-13)расчетно-кассовая зона)</v>
      </c>
      <c r="H1326" s="12" t="s">
        <v>17201</v>
      </c>
      <c r="I1326" s="12" t="s">
        <v>15985</v>
      </c>
      <c r="J1326" s="12" t="s">
        <v>1541</v>
      </c>
      <c r="K1326" s="12" t="s">
        <v>1542</v>
      </c>
      <c r="L1326" s="12">
        <v>11</v>
      </c>
      <c r="M1326" s="12">
        <v>11</v>
      </c>
      <c r="N1326" s="12">
        <v>11</v>
      </c>
      <c r="O1326" s="12">
        <v>11</v>
      </c>
      <c r="P1326" s="12">
        <v>11</v>
      </c>
    </row>
    <row r="1327" spans="1:16" x14ac:dyDescent="0.2">
      <c r="A1327" s="12" t="str">
        <f>INDEX('рабочие дни  %ФОТ'!$F$3:$F$67,MATCH('загрузка табеля'!$H1327,'рабочие дни  %ФОТ'!$H$3:$H$67,0),1)</f>
        <v>ХХХ YYY-13</v>
      </c>
      <c r="B1327" s="21">
        <f t="shared" si="60"/>
        <v>630</v>
      </c>
      <c r="C1327" s="22">
        <f t="shared" si="61"/>
        <v>2</v>
      </c>
      <c r="D1327" s="23">
        <f t="shared" si="62"/>
        <v>21</v>
      </c>
      <c r="E1327" s="21">
        <f>SUMIFS(тарифы!G:G,тарифы!B:B,J1327)</f>
        <v>30</v>
      </c>
      <c r="F1327" s="21"/>
      <c r="G1327" s="12" t="str">
        <f>IFERROR(INDEX(Таблица1[#All],MATCH('загрузка табеля'!J1327,тарифы!B:B,0),4),"")</f>
        <v>продавец-консультант ((В-13)расчетно-кассовая зона)</v>
      </c>
      <c r="H1327" s="12" t="s">
        <v>17201</v>
      </c>
      <c r="I1327" s="12" t="s">
        <v>15985</v>
      </c>
      <c r="J1327" s="12" t="s">
        <v>1566</v>
      </c>
      <c r="K1327" s="12" t="s">
        <v>1567</v>
      </c>
      <c r="L1327" s="12">
        <v>10.5</v>
      </c>
      <c r="M1327" s="12">
        <v>10.5</v>
      </c>
    </row>
    <row r="1328" spans="1:16" x14ac:dyDescent="0.2">
      <c r="A1328" s="12" t="str">
        <f>INDEX('рабочие дни  %ФОТ'!$F$3:$F$67,MATCH('загрузка табеля'!$H1328,'рабочие дни  %ФОТ'!$H$3:$H$67,0),1)</f>
        <v>ХХХ YYY-13</v>
      </c>
      <c r="B1328" s="21">
        <f t="shared" si="60"/>
        <v>930</v>
      </c>
      <c r="C1328" s="22">
        <f t="shared" si="61"/>
        <v>3</v>
      </c>
      <c r="D1328" s="23">
        <f t="shared" si="62"/>
        <v>31</v>
      </c>
      <c r="E1328" s="21">
        <f>SUMIFS(тарифы!G:G,тарифы!B:B,J1328)</f>
        <v>30</v>
      </c>
      <c r="F1328" s="21"/>
      <c r="G1328" s="12" t="str">
        <f>IFERROR(INDEX(Таблица1[#All],MATCH('загрузка табеля'!J1328,тарифы!B:B,0),4),"")</f>
        <v>продавец-консультант ((В-13)расчетно-кассовая зона)</v>
      </c>
      <c r="H1328" s="12" t="s">
        <v>17201</v>
      </c>
      <c r="I1328" s="12" t="s">
        <v>15985</v>
      </c>
      <c r="J1328" s="12" t="s">
        <v>1564</v>
      </c>
      <c r="K1328" s="12" t="s">
        <v>1565</v>
      </c>
      <c r="L1328" s="12">
        <v>10</v>
      </c>
      <c r="M1328" s="12">
        <v>10.5</v>
      </c>
      <c r="N1328" s="12">
        <v>10.5</v>
      </c>
    </row>
    <row r="1329" spans="1:17" x14ac:dyDescent="0.2">
      <c r="A1329" s="12" t="str">
        <f>INDEX('рабочие дни  %ФОТ'!$F$3:$F$67,MATCH('загрузка табеля'!$H1329,'рабочие дни  %ФОТ'!$H$3:$H$67,0),1)</f>
        <v>ХХХ YYY-13</v>
      </c>
      <c r="B1329" s="21">
        <f t="shared" si="60"/>
        <v>1530</v>
      </c>
      <c r="C1329" s="22">
        <f t="shared" si="61"/>
        <v>5</v>
      </c>
      <c r="D1329" s="23">
        <f t="shared" si="62"/>
        <v>51</v>
      </c>
      <c r="E1329" s="21">
        <f>SUMIFS(тарифы!G:G,тарифы!B:B,J1329)</f>
        <v>30</v>
      </c>
      <c r="F1329" s="21"/>
      <c r="G1329" s="12" t="str">
        <f>IFERROR(INDEX(Таблица1[#All],MATCH('загрузка табеля'!J1329,тарифы!B:B,0),4),"")</f>
        <v>продавец-консультант ((В-13)расчетно-кассовая зона)</v>
      </c>
      <c r="H1329" s="12" t="s">
        <v>17201</v>
      </c>
      <c r="I1329" s="12" t="s">
        <v>15985</v>
      </c>
      <c r="J1329" s="12" t="s">
        <v>1524</v>
      </c>
      <c r="K1329" s="12" t="s">
        <v>1525</v>
      </c>
      <c r="L1329" s="12">
        <v>2.5</v>
      </c>
      <c r="M1329" s="12">
        <v>11.5</v>
      </c>
      <c r="N1329" s="12">
        <v>13</v>
      </c>
      <c r="O1329" s="12">
        <v>12</v>
      </c>
      <c r="P1329" s="12">
        <v>12</v>
      </c>
    </row>
    <row r="1330" spans="1:17" x14ac:dyDescent="0.2">
      <c r="A1330" s="12" t="str">
        <f>INDEX('рабочие дни  %ФОТ'!$F$3:$F$67,MATCH('загрузка табеля'!$H1330,'рабочие дни  %ФОТ'!$H$3:$H$67,0),1)</f>
        <v>ХХХ YYY-13</v>
      </c>
      <c r="B1330" s="21">
        <f t="shared" si="60"/>
        <v>720</v>
      </c>
      <c r="C1330" s="22">
        <f t="shared" si="61"/>
        <v>3</v>
      </c>
      <c r="D1330" s="23">
        <f t="shared" si="62"/>
        <v>24</v>
      </c>
      <c r="E1330" s="21">
        <f>SUMIFS(тарифы!G:G,тарифы!B:B,J1330)</f>
        <v>30</v>
      </c>
      <c r="F1330" s="21"/>
      <c r="G1330" s="12" t="str">
        <f>IFERROR(INDEX(Таблица1[#All],MATCH('загрузка табеля'!J1330,тарифы!B:B,0),4),"")</f>
        <v>продавец-консультант ((В-13)расчетно-кассовая зона)</v>
      </c>
      <c r="H1330" s="12" t="s">
        <v>17201</v>
      </c>
      <c r="I1330" s="12" t="s">
        <v>15985</v>
      </c>
      <c r="J1330" s="12" t="s">
        <v>13506</v>
      </c>
      <c r="K1330" s="12" t="s">
        <v>13505</v>
      </c>
      <c r="L1330" s="12">
        <v>6.5</v>
      </c>
      <c r="M1330" s="12">
        <v>11</v>
      </c>
      <c r="N1330" s="12">
        <v>6.5</v>
      </c>
    </row>
    <row r="1331" spans="1:17" x14ac:dyDescent="0.2">
      <c r="A1331" s="12" t="str">
        <f>INDEX('рабочие дни  %ФОТ'!$F$3:$F$67,MATCH('загрузка табеля'!$H1331,'рабочие дни  %ФОТ'!$H$3:$H$67,0),1)</f>
        <v>ХХХ YYY-13</v>
      </c>
      <c r="B1331" s="21">
        <f t="shared" si="60"/>
        <v>900</v>
      </c>
      <c r="C1331" s="22">
        <f t="shared" si="61"/>
        <v>4</v>
      </c>
      <c r="D1331" s="23">
        <f t="shared" si="62"/>
        <v>30</v>
      </c>
      <c r="E1331" s="21">
        <f>SUMIFS(тарифы!G:G,тарифы!B:B,J1331)</f>
        <v>30</v>
      </c>
      <c r="F1331" s="21"/>
      <c r="G1331" s="12" t="str">
        <f>IFERROR(INDEX(Таблица1[#All],MATCH('загрузка табеля'!J1331,тарифы!B:B,0),4),"")</f>
        <v>продавец-консультант ((В-13)расчетно-кассовая зона)</v>
      </c>
      <c r="H1331" s="12" t="s">
        <v>17201</v>
      </c>
      <c r="I1331" s="12" t="s">
        <v>15985</v>
      </c>
      <c r="J1331" s="12" t="s">
        <v>13508</v>
      </c>
      <c r="K1331" s="12" t="s">
        <v>13507</v>
      </c>
      <c r="L1331" s="12">
        <v>7.5</v>
      </c>
      <c r="M1331" s="12">
        <v>7.5</v>
      </c>
      <c r="N1331" s="12">
        <v>7.5</v>
      </c>
      <c r="O1331" s="12">
        <v>7.5</v>
      </c>
    </row>
    <row r="1332" spans="1:17" x14ac:dyDescent="0.2">
      <c r="A1332" s="12" t="str">
        <f>INDEX('рабочие дни  %ФОТ'!$F$3:$F$67,MATCH('загрузка табеля'!$H1332,'рабочие дни  %ФОТ'!$H$3:$H$67,0),1)</f>
        <v>ХХХ YYY-13</v>
      </c>
      <c r="B1332" s="21">
        <f t="shared" si="60"/>
        <v>900</v>
      </c>
      <c r="C1332" s="22">
        <f t="shared" si="61"/>
        <v>4</v>
      </c>
      <c r="D1332" s="23">
        <f t="shared" si="62"/>
        <v>30</v>
      </c>
      <c r="E1332" s="21">
        <f>SUMIFS(тарифы!G:G,тарифы!B:B,J1332)</f>
        <v>30</v>
      </c>
      <c r="F1332" s="21"/>
      <c r="G1332" s="12" t="str">
        <f>IFERROR(INDEX(Таблица1[#All],MATCH('загрузка табеля'!J1332,тарифы!B:B,0),4),"")</f>
        <v>продавец-консультант ((В-13)расчетно-кассовая зона)</v>
      </c>
      <c r="H1332" s="12" t="s">
        <v>17201</v>
      </c>
      <c r="I1332" s="12" t="s">
        <v>15985</v>
      </c>
      <c r="J1332" s="12" t="s">
        <v>13510</v>
      </c>
      <c r="K1332" s="12" t="s">
        <v>13509</v>
      </c>
      <c r="L1332" s="12">
        <v>7.5</v>
      </c>
      <c r="M1332" s="12">
        <v>7.5</v>
      </c>
      <c r="N1332" s="12">
        <v>7.5</v>
      </c>
      <c r="O1332" s="12">
        <v>7.5</v>
      </c>
    </row>
    <row r="1333" spans="1:17" x14ac:dyDescent="0.2">
      <c r="A1333" s="12" t="str">
        <f>INDEX('рабочие дни  %ФОТ'!$F$3:$F$67,MATCH('загрузка табеля'!$H1333,'рабочие дни  %ФОТ'!$H$3:$H$67,0),1)</f>
        <v>ХХХ YYY-13</v>
      </c>
      <c r="B1333" s="21">
        <f t="shared" si="60"/>
        <v>1350</v>
      </c>
      <c r="C1333" s="22">
        <f t="shared" si="61"/>
        <v>4</v>
      </c>
      <c r="D1333" s="23">
        <f t="shared" si="62"/>
        <v>45</v>
      </c>
      <c r="E1333" s="21">
        <f>SUMIFS(тарифы!G:G,тарифы!B:B,J1333)</f>
        <v>30</v>
      </c>
      <c r="F1333" s="21"/>
      <c r="G1333" s="12" t="str">
        <f>IFERROR(INDEX(Таблица1[#All],MATCH('загрузка табеля'!J1333,тарифы!B:B,0),4),"")</f>
        <v>продавец-консультант ((В-13)расчетно-кассовая зона)</v>
      </c>
      <c r="H1333" s="12" t="s">
        <v>17201</v>
      </c>
      <c r="I1333" s="12" t="s">
        <v>15985</v>
      </c>
      <c r="J1333" s="12" t="s">
        <v>13504</v>
      </c>
      <c r="K1333" s="12" t="s">
        <v>13503</v>
      </c>
      <c r="L1333" s="12">
        <v>11</v>
      </c>
      <c r="M1333" s="12">
        <v>11.5</v>
      </c>
      <c r="N1333" s="12">
        <v>11.5</v>
      </c>
      <c r="O1333" s="12">
        <v>11</v>
      </c>
    </row>
    <row r="1334" spans="1:17" x14ac:dyDescent="0.2">
      <c r="A1334" s="12" t="str">
        <f>INDEX('рабочие дни  %ФОТ'!$F$3:$F$67,MATCH('загрузка табеля'!$H1334,'рабочие дни  %ФОТ'!$H$3:$H$67,0),1)</f>
        <v>ХХХ YYY-13</v>
      </c>
      <c r="B1334" s="21">
        <f t="shared" si="60"/>
        <v>0</v>
      </c>
      <c r="C1334" s="22">
        <f t="shared" si="61"/>
        <v>3</v>
      </c>
      <c r="D1334" s="23">
        <f t="shared" si="62"/>
        <v>28.5</v>
      </c>
      <c r="E1334" s="21">
        <f>SUMIFS(тарифы!G:G,тарифы!B:B,J1334)</f>
        <v>0</v>
      </c>
      <c r="F1334" s="21"/>
      <c r="G1334" s="12" t="str">
        <f>IFERROR(INDEX(Таблица1[#All],MATCH('загрузка табеля'!J1334,тарифы!B:B,0),4),"")</f>
        <v/>
      </c>
      <c r="H1334" s="12" t="s">
        <v>17201</v>
      </c>
      <c r="I1334" s="12" t="s">
        <v>15985</v>
      </c>
      <c r="J1334" s="12" t="s">
        <v>15986</v>
      </c>
      <c r="K1334" s="12" t="s">
        <v>15987</v>
      </c>
      <c r="L1334" s="12">
        <v>6</v>
      </c>
      <c r="M1334" s="12">
        <v>11</v>
      </c>
      <c r="N1334" s="12">
        <v>11.5</v>
      </c>
    </row>
    <row r="1335" spans="1:17" x14ac:dyDescent="0.2">
      <c r="A1335" s="12" t="str">
        <f>INDEX('рабочие дни  %ФОТ'!$F$3:$F$67,MATCH('загрузка табеля'!$H1335,'рабочие дни  %ФОТ'!$H$3:$H$67,0),1)</f>
        <v>ХХХ YYY-13</v>
      </c>
      <c r="B1335" s="21">
        <f t="shared" si="60"/>
        <v>0</v>
      </c>
      <c r="C1335" s="22">
        <f t="shared" si="61"/>
        <v>5</v>
      </c>
      <c r="D1335" s="23">
        <f t="shared" si="62"/>
        <v>54</v>
      </c>
      <c r="E1335" s="21">
        <f>SUMIFS(тарифы!G:G,тарифы!B:B,J1335)</f>
        <v>0</v>
      </c>
      <c r="F1335" s="21"/>
      <c r="G1335" s="12" t="str">
        <f>IFERROR(INDEX(Таблица1[#All],MATCH('загрузка табеля'!J1335,тарифы!B:B,0),4),"")</f>
        <v/>
      </c>
      <c r="H1335" s="12" t="s">
        <v>17201</v>
      </c>
      <c r="I1335" s="12" t="s">
        <v>15985</v>
      </c>
      <c r="J1335" s="12" t="s">
        <v>15988</v>
      </c>
      <c r="K1335" s="12" t="s">
        <v>15989</v>
      </c>
      <c r="L1335" s="12">
        <v>11</v>
      </c>
      <c r="M1335" s="12">
        <v>11</v>
      </c>
      <c r="N1335" s="12">
        <v>11</v>
      </c>
      <c r="O1335" s="12">
        <v>10</v>
      </c>
      <c r="P1335" s="12">
        <v>11</v>
      </c>
      <c r="Q1335" s="12">
        <v>0</v>
      </c>
    </row>
    <row r="1336" spans="1:17" x14ac:dyDescent="0.2">
      <c r="A1336" s="12" t="str">
        <f>INDEX('рабочие дни  %ФОТ'!$F$3:$F$67,MATCH('загрузка табеля'!$H1336,'рабочие дни  %ФОТ'!$H$3:$H$67,0),1)</f>
        <v>ХХХ YYY-13</v>
      </c>
      <c r="B1336" s="21">
        <f t="shared" si="60"/>
        <v>1440</v>
      </c>
      <c r="C1336" s="22">
        <f t="shared" si="61"/>
        <v>4</v>
      </c>
      <c r="D1336" s="23">
        <f t="shared" si="62"/>
        <v>43</v>
      </c>
      <c r="E1336" s="21">
        <f>SUMIFS(тарифы!G:G,тарифы!B:B,J1336)</f>
        <v>7560</v>
      </c>
      <c r="F1336" s="21"/>
      <c r="G1336" s="12" t="str">
        <f>IFERROR(INDEX(Таблица1[#All],MATCH('загрузка табеля'!J1336,тарифы!B:B,0),4),"")</f>
        <v>старший кладовщик 1 категории ((В-13)склад)</v>
      </c>
      <c r="H1336" s="12" t="s">
        <v>17201</v>
      </c>
      <c r="I1336" s="12" t="s">
        <v>1572</v>
      </c>
      <c r="J1336" s="12" t="s">
        <v>1593</v>
      </c>
      <c r="K1336" s="12" t="s">
        <v>1594</v>
      </c>
      <c r="L1336" s="12">
        <v>11</v>
      </c>
      <c r="M1336" s="12">
        <v>10.5</v>
      </c>
      <c r="N1336" s="12">
        <v>11</v>
      </c>
      <c r="O1336" s="12">
        <v>10.5</v>
      </c>
    </row>
    <row r="1337" spans="1:17" x14ac:dyDescent="0.2">
      <c r="A1337" s="12" t="str">
        <f>INDEX('рабочие дни  %ФОТ'!$F$3:$F$67,MATCH('загрузка табеля'!$H1337,'рабочие дни  %ФОТ'!$H$3:$H$67,0),1)</f>
        <v>ХХХ YYY-13</v>
      </c>
      <c r="B1337" s="21">
        <f t="shared" si="60"/>
        <v>1456.65</v>
      </c>
      <c r="C1337" s="22">
        <f t="shared" si="61"/>
        <v>4</v>
      </c>
      <c r="D1337" s="23">
        <f t="shared" si="62"/>
        <v>41.5</v>
      </c>
      <c r="E1337" s="21">
        <f>SUMIFS(тарифы!G:G,тарифы!B:B,J1337)</f>
        <v>35.1</v>
      </c>
      <c r="F1337" s="21"/>
      <c r="G1337" s="12" t="str">
        <f>IFERROR(INDEX(Таблица1[#All],MATCH('загрузка табеля'!J1337,тарифы!B:B,0),4),"")</f>
        <v>кладовщик по приему товара 1 категории ((В-13)склад)</v>
      </c>
      <c r="H1337" s="12" t="s">
        <v>17201</v>
      </c>
      <c r="I1337" s="12" t="s">
        <v>1572</v>
      </c>
      <c r="J1337" s="12" t="s">
        <v>1573</v>
      </c>
      <c r="K1337" s="12" t="s">
        <v>1574</v>
      </c>
      <c r="L1337" s="12">
        <v>10</v>
      </c>
      <c r="M1337" s="12">
        <v>10</v>
      </c>
      <c r="N1337" s="12">
        <v>10.5</v>
      </c>
      <c r="O1337" s="12">
        <v>11</v>
      </c>
    </row>
    <row r="1338" spans="1:17" x14ac:dyDescent="0.2">
      <c r="A1338" s="12" t="str">
        <f>INDEX('рабочие дни  %ФОТ'!$F$3:$F$67,MATCH('загрузка табеля'!$H1338,'рабочие дни  %ФОТ'!$H$3:$H$67,0),1)</f>
        <v>ХХХ YYY-13</v>
      </c>
      <c r="B1338" s="21">
        <f t="shared" si="60"/>
        <v>1415.1000000000001</v>
      </c>
      <c r="C1338" s="22">
        <f t="shared" si="61"/>
        <v>4</v>
      </c>
      <c r="D1338" s="23">
        <f t="shared" si="62"/>
        <v>44.5</v>
      </c>
      <c r="E1338" s="21">
        <f>SUMIFS(тарифы!G:G,тарифы!B:B,J1338)</f>
        <v>31.8</v>
      </c>
      <c r="F1338" s="21"/>
      <c r="G1338" s="12" t="str">
        <f>IFERROR(INDEX(Таблица1[#All],MATCH('загрузка табеля'!J1338,тарифы!B:B,0),4),"")</f>
        <v>грузчик 1 категории ((В-13)склад)</v>
      </c>
      <c r="H1338" s="12" t="s">
        <v>17201</v>
      </c>
      <c r="I1338" s="12" t="s">
        <v>1572</v>
      </c>
      <c r="J1338" s="12" t="s">
        <v>1576</v>
      </c>
      <c r="K1338" s="12" t="s">
        <v>1577</v>
      </c>
      <c r="L1338" s="12">
        <v>11.5</v>
      </c>
      <c r="M1338" s="12">
        <v>11.5</v>
      </c>
      <c r="N1338" s="12">
        <v>10.5</v>
      </c>
      <c r="O1338" s="12">
        <v>11</v>
      </c>
      <c r="P1338" s="12">
        <v>0</v>
      </c>
    </row>
    <row r="1339" spans="1:17" x14ac:dyDescent="0.2">
      <c r="A1339" s="12" t="str">
        <f>INDEX('рабочие дни  %ФОТ'!$F$3:$F$67,MATCH('загрузка табеля'!$H1339,'рабочие дни  %ФОТ'!$H$3:$H$67,0),1)</f>
        <v>ХХХ YYY-13</v>
      </c>
      <c r="B1339" s="21">
        <f t="shared" si="60"/>
        <v>1383.3</v>
      </c>
      <c r="C1339" s="22">
        <f t="shared" si="61"/>
        <v>4</v>
      </c>
      <c r="D1339" s="23">
        <f t="shared" si="62"/>
        <v>43.5</v>
      </c>
      <c r="E1339" s="21">
        <f>SUMIFS(тарифы!G:G,тарифы!B:B,J1339)</f>
        <v>31.8</v>
      </c>
      <c r="F1339" s="21"/>
      <c r="G1339" s="12" t="str">
        <f>IFERROR(INDEX(Таблица1[#All],MATCH('загрузка табеля'!J1339,тарифы!B:B,0),4),"")</f>
        <v>грузчик 1 категории ((В-13)склад)</v>
      </c>
      <c r="H1339" s="12" t="s">
        <v>17201</v>
      </c>
      <c r="I1339" s="12" t="s">
        <v>1572</v>
      </c>
      <c r="J1339" s="12" t="s">
        <v>1591</v>
      </c>
      <c r="K1339" s="12" t="s">
        <v>1592</v>
      </c>
      <c r="L1339" s="12">
        <v>11</v>
      </c>
      <c r="M1339" s="12">
        <v>11</v>
      </c>
      <c r="N1339" s="12">
        <v>10.5</v>
      </c>
      <c r="O1339" s="12">
        <v>11</v>
      </c>
    </row>
    <row r="1340" spans="1:17" x14ac:dyDescent="0.2">
      <c r="A1340" s="12" t="str">
        <f>INDEX('рабочие дни  %ФОТ'!$F$3:$F$67,MATCH('загрузка табеля'!$H1340,'рабочие дни  %ФОТ'!$H$3:$H$67,0),1)</f>
        <v>ХХХ YYY-13</v>
      </c>
      <c r="B1340" s="21">
        <f t="shared" si="60"/>
        <v>1431</v>
      </c>
      <c r="C1340" s="22">
        <f t="shared" si="61"/>
        <v>4</v>
      </c>
      <c r="D1340" s="23">
        <f t="shared" si="62"/>
        <v>45</v>
      </c>
      <c r="E1340" s="21">
        <f>SUMIFS(тарифы!G:G,тарифы!B:B,J1340)</f>
        <v>31.8</v>
      </c>
      <c r="F1340" s="21"/>
      <c r="G1340" s="12" t="str">
        <f>IFERROR(INDEX(Таблица1[#All],MATCH('загрузка табеля'!J1340,тарифы!B:B,0),4),"")</f>
        <v>грузчик 1 категории ((В-13)склад)</v>
      </c>
      <c r="H1340" s="12" t="s">
        <v>17201</v>
      </c>
      <c r="I1340" s="12" t="s">
        <v>1572</v>
      </c>
      <c r="J1340" s="12" t="s">
        <v>1583</v>
      </c>
      <c r="K1340" s="12" t="s">
        <v>1584</v>
      </c>
      <c r="L1340" s="12">
        <v>11</v>
      </c>
      <c r="M1340" s="12">
        <v>11.5</v>
      </c>
      <c r="N1340" s="12">
        <v>11</v>
      </c>
      <c r="O1340" s="12">
        <v>11.5</v>
      </c>
    </row>
    <row r="1341" spans="1:17" x14ac:dyDescent="0.2">
      <c r="A1341" s="12" t="str">
        <f>INDEX('рабочие дни  %ФОТ'!$F$3:$F$67,MATCH('загрузка табеля'!$H1341,'рабочие дни  %ФОТ'!$H$3:$H$67,0),1)</f>
        <v>ХХХ YYY-13</v>
      </c>
      <c r="B1341" s="21">
        <f t="shared" si="60"/>
        <v>349.8</v>
      </c>
      <c r="C1341" s="22">
        <f t="shared" si="61"/>
        <v>1</v>
      </c>
      <c r="D1341" s="23">
        <f t="shared" si="62"/>
        <v>11</v>
      </c>
      <c r="E1341" s="21">
        <f>SUMIFS(тарифы!G:G,тарифы!B:B,J1341)</f>
        <v>31.8</v>
      </c>
      <c r="F1341" s="21"/>
      <c r="G1341" s="12" t="str">
        <f>IFERROR(INDEX(Таблица1[#All],MATCH('загрузка табеля'!J1341,тарифы!B:B,0),4),"")</f>
        <v>грузчик 1 категории ((В-13)склад)</v>
      </c>
      <c r="H1341" s="12" t="s">
        <v>17201</v>
      </c>
      <c r="I1341" s="12" t="s">
        <v>1572</v>
      </c>
      <c r="J1341" s="12" t="s">
        <v>1585</v>
      </c>
      <c r="K1341" s="12" t="s">
        <v>1586</v>
      </c>
      <c r="L1341" s="12">
        <v>11</v>
      </c>
    </row>
    <row r="1342" spans="1:17" x14ac:dyDescent="0.2">
      <c r="A1342" s="12" t="str">
        <f>INDEX('рабочие дни  %ФОТ'!$F$3:$F$67,MATCH('загрузка табеля'!$H1342,'рабочие дни  %ФОТ'!$H$3:$H$67,0),1)</f>
        <v>ХХХ YYY-13</v>
      </c>
      <c r="B1342" s="21">
        <f t="shared" si="60"/>
        <v>1665</v>
      </c>
      <c r="C1342" s="22">
        <f t="shared" si="61"/>
        <v>5</v>
      </c>
      <c r="D1342" s="23">
        <f t="shared" si="62"/>
        <v>55.5</v>
      </c>
      <c r="E1342" s="21">
        <f>SUMIFS(тарифы!G:G,тарифы!B:B,J1342)</f>
        <v>30</v>
      </c>
      <c r="F1342" s="21"/>
      <c r="G1342" s="12" t="str">
        <f>IFERROR(INDEX(Таблица1[#All],MATCH('загрузка табеля'!J1342,тарифы!B:B,0),4),"")</f>
        <v>продавец продовольственных товаров 1 категории ((В-13)торговый зал)</v>
      </c>
      <c r="H1342" s="12" t="s">
        <v>17201</v>
      </c>
      <c r="I1342" s="12" t="s">
        <v>15990</v>
      </c>
      <c r="J1342" s="12" t="s">
        <v>1625</v>
      </c>
      <c r="K1342" s="12" t="s">
        <v>1626</v>
      </c>
      <c r="L1342" s="12">
        <v>11</v>
      </c>
      <c r="M1342" s="12">
        <v>11.5</v>
      </c>
      <c r="N1342" s="12">
        <v>11</v>
      </c>
      <c r="O1342" s="12">
        <v>11</v>
      </c>
      <c r="P1342" s="12">
        <v>11</v>
      </c>
    </row>
    <row r="1343" spans="1:17" x14ac:dyDescent="0.2">
      <c r="A1343" s="12" t="str">
        <f>INDEX('рабочие дни  %ФОТ'!$F$3:$F$67,MATCH('загрузка табеля'!$H1343,'рабочие дни  %ФОТ'!$H$3:$H$67,0),1)</f>
        <v>ХХХ YYY-13</v>
      </c>
      <c r="B1343" s="21">
        <f t="shared" si="60"/>
        <v>1320</v>
      </c>
      <c r="C1343" s="22">
        <f t="shared" si="61"/>
        <v>4</v>
      </c>
      <c r="D1343" s="23">
        <f t="shared" si="62"/>
        <v>44</v>
      </c>
      <c r="E1343" s="21">
        <f>SUMIFS(тарифы!G:G,тарифы!B:B,J1343)</f>
        <v>30</v>
      </c>
      <c r="F1343" s="21"/>
      <c r="G1343" s="12" t="str">
        <f>IFERROR(INDEX(Таблица1[#All],MATCH('загрузка табеля'!J1343,тарифы!B:B,0),4),"")</f>
        <v>продавец продовольственных товаров 1 категории ((В-13)торговый зал)</v>
      </c>
      <c r="H1343" s="12" t="s">
        <v>17201</v>
      </c>
      <c r="I1343" s="12" t="s">
        <v>15990</v>
      </c>
      <c r="J1343" s="12" t="s">
        <v>1569</v>
      </c>
      <c r="K1343" s="12" t="s">
        <v>1570</v>
      </c>
      <c r="L1343" s="12">
        <v>11</v>
      </c>
      <c r="M1343" s="12">
        <v>11</v>
      </c>
      <c r="N1343" s="12">
        <v>11</v>
      </c>
      <c r="O1343" s="12">
        <v>11</v>
      </c>
      <c r="P1343" s="12">
        <v>0</v>
      </c>
    </row>
    <row r="1344" spans="1:17" x14ac:dyDescent="0.2">
      <c r="A1344" s="12" t="str">
        <f>INDEX('рабочие дни  %ФОТ'!$F$3:$F$67,MATCH('загрузка табеля'!$H1344,'рабочие дни  %ФОТ'!$H$3:$H$67,0),1)</f>
        <v>ХХХ YYY-13</v>
      </c>
      <c r="B1344" s="21">
        <f t="shared" si="60"/>
        <v>907.5</v>
      </c>
      <c r="C1344" s="22">
        <f t="shared" si="61"/>
        <v>3</v>
      </c>
      <c r="D1344" s="23">
        <f t="shared" si="62"/>
        <v>33</v>
      </c>
      <c r="E1344" s="21">
        <f>SUMIFS(тарифы!G:G,тарифы!B:B,J1344)</f>
        <v>27.5</v>
      </c>
      <c r="F1344" s="21"/>
      <c r="G1344" s="12" t="str">
        <f>IFERROR(INDEX(Таблица1[#All],MATCH('загрузка табеля'!J1344,тарифы!B:B,0),4),"")</f>
        <v>продавец продовольственных товаров 2 категории ((В-13)торговый зал)</v>
      </c>
      <c r="H1344" s="12" t="s">
        <v>17201</v>
      </c>
      <c r="I1344" s="12" t="s">
        <v>15990</v>
      </c>
      <c r="J1344" s="12" t="s">
        <v>1619</v>
      </c>
      <c r="K1344" s="12" t="s">
        <v>1620</v>
      </c>
      <c r="L1344" s="12">
        <v>11</v>
      </c>
      <c r="M1344" s="12">
        <v>11</v>
      </c>
      <c r="N1344" s="12">
        <v>11</v>
      </c>
    </row>
    <row r="1345" spans="1:16" x14ac:dyDescent="0.2">
      <c r="A1345" s="12" t="str">
        <f>INDEX('рабочие дни  %ФОТ'!$F$3:$F$67,MATCH('загрузка табеля'!$H1345,'рабочие дни  %ФОТ'!$H$3:$H$67,0),1)</f>
        <v>ХХХ YYY-13</v>
      </c>
      <c r="B1345" s="21">
        <f t="shared" si="60"/>
        <v>1320</v>
      </c>
      <c r="C1345" s="22">
        <f t="shared" si="61"/>
        <v>4</v>
      </c>
      <c r="D1345" s="23">
        <f t="shared" si="62"/>
        <v>44</v>
      </c>
      <c r="E1345" s="21">
        <f>SUMIFS(тарифы!G:G,тарифы!B:B,J1345)</f>
        <v>30</v>
      </c>
      <c r="F1345" s="21"/>
      <c r="G1345" s="12" t="str">
        <f>IFERROR(INDEX(Таблица1[#All],MATCH('загрузка табеля'!J1345,тарифы!B:B,0),4),"")</f>
        <v>продавец продовольственных товаров 1 категории ((В-13)торговый зал)</v>
      </c>
      <c r="H1345" s="12" t="s">
        <v>17201</v>
      </c>
      <c r="I1345" s="12" t="s">
        <v>15990</v>
      </c>
      <c r="J1345" s="12" t="s">
        <v>1532</v>
      </c>
      <c r="K1345" s="12" t="s">
        <v>1533</v>
      </c>
      <c r="L1345" s="12">
        <v>11</v>
      </c>
      <c r="M1345" s="12">
        <v>11</v>
      </c>
      <c r="N1345" s="12">
        <v>11</v>
      </c>
      <c r="O1345" s="12">
        <v>11</v>
      </c>
    </row>
    <row r="1346" spans="1:16" x14ac:dyDescent="0.2">
      <c r="A1346" s="12" t="str">
        <f>INDEX('рабочие дни  %ФОТ'!$F$3:$F$67,MATCH('загрузка табеля'!$H1346,'рабочие дни  %ФОТ'!$H$3:$H$67,0),1)</f>
        <v>ХХХ YYY-13</v>
      </c>
      <c r="B1346" s="21">
        <f t="shared" si="60"/>
        <v>591.25</v>
      </c>
      <c r="C1346" s="22">
        <f t="shared" si="61"/>
        <v>2</v>
      </c>
      <c r="D1346" s="23">
        <f t="shared" si="62"/>
        <v>21.5</v>
      </c>
      <c r="E1346" s="21">
        <f>SUMIFS(тарифы!G:G,тарифы!B:B,J1346)</f>
        <v>27.5</v>
      </c>
      <c r="F1346" s="21"/>
      <c r="G1346" s="12" t="str">
        <f>IFERROR(INDEX(Таблица1[#All],MATCH('загрузка табеля'!J1346,тарифы!B:B,0),4),"")</f>
        <v>продавец продовольственных товаров 2 категории ((В-13)торговый зал)</v>
      </c>
      <c r="H1346" s="12" t="s">
        <v>17201</v>
      </c>
      <c r="I1346" s="12" t="s">
        <v>15990</v>
      </c>
      <c r="J1346" s="12" t="s">
        <v>1604</v>
      </c>
      <c r="K1346" s="12" t="s">
        <v>1605</v>
      </c>
      <c r="L1346" s="12">
        <v>10.5</v>
      </c>
      <c r="M1346" s="12">
        <v>11</v>
      </c>
      <c r="N1346" s="12">
        <v>0</v>
      </c>
    </row>
    <row r="1347" spans="1:16" x14ac:dyDescent="0.2">
      <c r="A1347" s="12" t="str">
        <f>INDEX('рабочие дни  %ФОТ'!$F$3:$F$67,MATCH('загрузка табеля'!$H1347,'рабочие дни  %ФОТ'!$H$3:$H$67,0),1)</f>
        <v>ХХХ YYY-13</v>
      </c>
      <c r="B1347" s="21">
        <f t="shared" si="60"/>
        <v>1005</v>
      </c>
      <c r="C1347" s="22">
        <f t="shared" si="61"/>
        <v>3</v>
      </c>
      <c r="D1347" s="23">
        <f t="shared" si="62"/>
        <v>33.5</v>
      </c>
      <c r="E1347" s="21">
        <f>SUMIFS(тарифы!G:G,тарифы!B:B,J1347)</f>
        <v>30</v>
      </c>
      <c r="F1347" s="21"/>
      <c r="G1347" s="12" t="str">
        <f>IFERROR(INDEX(Таблица1[#All],MATCH('загрузка табеля'!J1347,тарифы!B:B,0),4),"")</f>
        <v>продавец продовольственных товаров 1 категории ((В-13)торговый зал)</v>
      </c>
      <c r="H1347" s="12" t="s">
        <v>17201</v>
      </c>
      <c r="I1347" s="12" t="s">
        <v>15990</v>
      </c>
      <c r="J1347" s="12" t="s">
        <v>1610</v>
      </c>
      <c r="K1347" s="12" t="s">
        <v>1611</v>
      </c>
      <c r="L1347" s="12">
        <v>11.5</v>
      </c>
      <c r="M1347" s="12">
        <v>11</v>
      </c>
      <c r="N1347" s="12">
        <v>11</v>
      </c>
      <c r="O1347" s="12">
        <v>0</v>
      </c>
    </row>
    <row r="1348" spans="1:16" x14ac:dyDescent="0.2">
      <c r="A1348" s="12" t="str">
        <f>INDEX('рабочие дни  %ФОТ'!$F$3:$F$67,MATCH('загрузка табеля'!$H1348,'рабочие дни  %ФОТ'!$H$3:$H$67,0),1)</f>
        <v>ХХХ YYY-13</v>
      </c>
      <c r="B1348" s="21">
        <f t="shared" si="60"/>
        <v>1149.885</v>
      </c>
      <c r="C1348" s="22">
        <f t="shared" si="61"/>
        <v>3</v>
      </c>
      <c r="D1348" s="23">
        <f t="shared" si="62"/>
        <v>34.5</v>
      </c>
      <c r="E1348" s="21">
        <f>SUMIFS(тарифы!G:G,тарифы!B:B,J1348)</f>
        <v>33.33</v>
      </c>
      <c r="F1348" s="21"/>
      <c r="G1348" s="12" t="str">
        <f>IFERROR(INDEX(Таблица1[#All],MATCH('загрузка табеля'!J1348,тарифы!B:B,0),4),"")</f>
        <v>администратор торгового зала ((В-13)расчетно-кассовая зона)</v>
      </c>
      <c r="H1348" s="12" t="s">
        <v>17201</v>
      </c>
      <c r="I1348" s="12" t="s">
        <v>15991</v>
      </c>
      <c r="J1348" s="12" t="s">
        <v>1549</v>
      </c>
      <c r="K1348" s="12" t="s">
        <v>1550</v>
      </c>
      <c r="L1348" s="12">
        <v>11</v>
      </c>
      <c r="M1348" s="12">
        <v>12</v>
      </c>
      <c r="N1348" s="12">
        <v>11.5</v>
      </c>
    </row>
    <row r="1349" spans="1:16" x14ac:dyDescent="0.2">
      <c r="A1349" s="12" t="str">
        <f>INDEX('рабочие дни  %ФОТ'!$F$3:$F$67,MATCH('загрузка табеля'!$H1349,'рабочие дни  %ФОТ'!$H$3:$H$67,0),1)</f>
        <v>ХХХ YYY-13</v>
      </c>
      <c r="B1349" s="21">
        <f t="shared" si="60"/>
        <v>828.57142857142867</v>
      </c>
      <c r="C1349" s="22">
        <f t="shared" si="61"/>
        <v>3</v>
      </c>
      <c r="D1349" s="23">
        <f t="shared" si="62"/>
        <v>4.5</v>
      </c>
      <c r="E1349" s="21">
        <f>SUMIFS(тарифы!G:G,тарифы!B:B,J1349)</f>
        <v>5800</v>
      </c>
      <c r="F1349" s="21"/>
      <c r="G1349" s="12" t="str">
        <f>IFERROR(INDEX(Таблица1[#All],MATCH('загрузка табеля'!J1349,тарифы!B:B,0),4),"")</f>
        <v>главный инженер ((В-35)управление)</v>
      </c>
      <c r="H1349" s="12" t="s">
        <v>17201</v>
      </c>
      <c r="I1349" s="12" t="s">
        <v>15991</v>
      </c>
      <c r="J1349" s="12" t="s">
        <v>4940</v>
      </c>
      <c r="K1349" s="12" t="s">
        <v>4941</v>
      </c>
      <c r="L1349" s="12">
        <v>2</v>
      </c>
      <c r="M1349" s="12">
        <v>2</v>
      </c>
      <c r="N1349" s="12">
        <v>0.5</v>
      </c>
    </row>
    <row r="1350" spans="1:16" x14ac:dyDescent="0.2">
      <c r="A1350" s="12" t="str">
        <f>INDEX('рабочие дни  %ФОТ'!$F$3:$F$67,MATCH('загрузка табеля'!$H1350,'рабочие дни  %ФОТ'!$H$3:$H$67,0),1)</f>
        <v>ХХХ YYY-13</v>
      </c>
      <c r="B1350" s="21">
        <f t="shared" ref="B1350:B1413" si="63">IF(AND(F1350&lt;50,F1350&gt;0),F1350*D1350,IF(F1350&gt;50,F1350/$C$1*C1350,IF(AND(E1350&lt;50,E1350&gt;0),E1350*D1350,E1350/$C$1*C1350)))</f>
        <v>1549.845</v>
      </c>
      <c r="C1350" s="22">
        <f t="shared" si="61"/>
        <v>4</v>
      </c>
      <c r="D1350" s="23">
        <f t="shared" si="62"/>
        <v>46.5</v>
      </c>
      <c r="E1350" s="21">
        <f>SUMIFS(тарифы!G:G,тарифы!B:B,J1350)</f>
        <v>33.33</v>
      </c>
      <c r="F1350" s="21"/>
      <c r="G1350" s="12" t="str">
        <f>IFERROR(INDEX(Таблица1[#All],MATCH('загрузка табеля'!J1350,тарифы!B:B,0),4),"")</f>
        <v>администратор торгового зала ((В-13)расчетно-кассовая зона)</v>
      </c>
      <c r="H1350" s="12" t="s">
        <v>17201</v>
      </c>
      <c r="I1350" s="12" t="s">
        <v>15991</v>
      </c>
      <c r="J1350" s="12" t="s">
        <v>1546</v>
      </c>
      <c r="K1350" s="12" t="s">
        <v>1547</v>
      </c>
      <c r="L1350" s="12">
        <v>12</v>
      </c>
      <c r="M1350" s="12">
        <v>11.5</v>
      </c>
      <c r="N1350" s="12">
        <v>11.5</v>
      </c>
      <c r="O1350" s="12">
        <v>11.5</v>
      </c>
      <c r="P1350" s="12">
        <v>0</v>
      </c>
    </row>
    <row r="1351" spans="1:16" x14ac:dyDescent="0.2">
      <c r="A1351" s="12" t="str">
        <f>INDEX('рабочие дни  %ФОТ'!$F$3:$F$67,MATCH('загрузка табеля'!$H1351,'рабочие дни  %ФОТ'!$H$3:$H$67,0),1)</f>
        <v>ХХХ YYY-13</v>
      </c>
      <c r="B1351" s="21">
        <f t="shared" si="63"/>
        <v>1771.4285714285713</v>
      </c>
      <c r="C1351" s="22">
        <f t="shared" ref="C1351:C1414" si="64">COUNTIF(L1351:AP1351,"&gt;0")</f>
        <v>5</v>
      </c>
      <c r="D1351" s="23">
        <f t="shared" ref="D1351:D1414" si="65">IF(SUM(L1351:AP1351)&gt;0,SUM(L1351:AP1351),"")</f>
        <v>53</v>
      </c>
      <c r="E1351" s="21">
        <f>SUMIFS(тарифы!G:G,тарифы!B:B,J1351)</f>
        <v>7440</v>
      </c>
      <c r="F1351" s="21"/>
      <c r="G1351" s="12" t="str">
        <f>IFERROR(INDEX(Таблица1[#All],MATCH('загрузка табеля'!J1351,тарифы!B:B,0),4),"")</f>
        <v>управляющий магазином 5 категории ((В-13)управление)</v>
      </c>
      <c r="H1351" s="12" t="s">
        <v>17201</v>
      </c>
      <c r="I1351" s="12" t="s">
        <v>15991</v>
      </c>
      <c r="J1351" s="12" t="s">
        <v>1631</v>
      </c>
      <c r="K1351" s="12" t="s">
        <v>1632</v>
      </c>
      <c r="L1351" s="12">
        <v>11</v>
      </c>
      <c r="M1351" s="12">
        <v>10.5</v>
      </c>
      <c r="N1351" s="12">
        <v>11</v>
      </c>
      <c r="O1351" s="12">
        <v>10.5</v>
      </c>
      <c r="P1351" s="12">
        <v>10</v>
      </c>
    </row>
    <row r="1352" spans="1:16" x14ac:dyDescent="0.2">
      <c r="A1352" s="12" t="str">
        <f>INDEX('рабочие дни  %ФОТ'!$F$3:$F$67,MATCH('загрузка табеля'!$H1352,'рабочие дни  %ФОТ'!$H$3:$H$67,0),1)</f>
        <v>ХХХ YYY-13</v>
      </c>
      <c r="B1352" s="21">
        <f t="shared" si="63"/>
        <v>1005</v>
      </c>
      <c r="C1352" s="22">
        <f t="shared" si="64"/>
        <v>4</v>
      </c>
      <c r="D1352" s="23">
        <f t="shared" si="65"/>
        <v>33.5</v>
      </c>
      <c r="E1352" s="21">
        <f>SUMIFS(тарифы!G:G,тарифы!B:B,J1352)</f>
        <v>30</v>
      </c>
      <c r="F1352" s="21"/>
      <c r="G1352" s="12" t="str">
        <f>IFERROR(INDEX(Таблица1[#All],MATCH('загрузка табеля'!J1352,тарифы!B:B,0),4),"")</f>
        <v>повар 4 разряда* ((В-13)цех по переработке мяса)</v>
      </c>
      <c r="H1352" s="12" t="s">
        <v>17201</v>
      </c>
      <c r="I1352" s="12" t="s">
        <v>15992</v>
      </c>
      <c r="J1352" s="12" t="s">
        <v>1638</v>
      </c>
      <c r="K1352" s="12" t="s">
        <v>1639</v>
      </c>
      <c r="L1352" s="12">
        <v>8.5</v>
      </c>
      <c r="M1352" s="12">
        <v>8</v>
      </c>
      <c r="N1352" s="12">
        <v>8.5</v>
      </c>
      <c r="O1352" s="12">
        <v>8.5</v>
      </c>
    </row>
    <row r="1353" spans="1:16" x14ac:dyDescent="0.2">
      <c r="A1353" s="12" t="str">
        <f>INDEX('рабочие дни  %ФОТ'!$F$3:$F$67,MATCH('загрузка табеля'!$H1353,'рабочие дни  %ФОТ'!$H$3:$H$67,0),1)</f>
        <v>ХХХ YYY-13</v>
      </c>
      <c r="B1353" s="21">
        <f t="shared" si="63"/>
        <v>619.04761904761904</v>
      </c>
      <c r="C1353" s="22">
        <f t="shared" si="64"/>
        <v>2</v>
      </c>
      <c r="D1353" s="23">
        <f t="shared" si="65"/>
        <v>5</v>
      </c>
      <c r="E1353" s="21">
        <f>SUMIFS(тарифы!G:G,тарифы!B:B,J1353)</f>
        <v>6500</v>
      </c>
      <c r="F1353" s="21"/>
      <c r="G1353" s="12" t="str">
        <f>IFERROR(INDEX(Таблица1[#All],MATCH('загрузка табеля'!J1353,тарифы!B:B,0),4),"")</f>
        <v>менеджер по персоналу ((В-15)управление)</v>
      </c>
      <c r="H1353" s="12" t="s">
        <v>17201</v>
      </c>
      <c r="I1353" s="12" t="s">
        <v>15993</v>
      </c>
      <c r="J1353" s="12" t="s">
        <v>1970</v>
      </c>
      <c r="K1353" s="12" t="s">
        <v>1971</v>
      </c>
      <c r="L1353" s="12">
        <v>3.5</v>
      </c>
      <c r="M1353" s="12">
        <v>1.5</v>
      </c>
      <c r="N1353" s="12">
        <v>0</v>
      </c>
    </row>
    <row r="1354" spans="1:16" x14ac:dyDescent="0.2">
      <c r="A1354" s="12" t="str">
        <f>INDEX('рабочие дни  %ФОТ'!$F$3:$F$67,MATCH('загрузка табеля'!$H1354,'рабочие дни  %ФОТ'!$H$3:$H$67,0),1)</f>
        <v>ХХХ YYY-13</v>
      </c>
      <c r="B1354" s="21">
        <f t="shared" si="63"/>
        <v>0</v>
      </c>
      <c r="C1354" s="22">
        <f t="shared" si="64"/>
        <v>2</v>
      </c>
      <c r="D1354" s="23">
        <f t="shared" si="65"/>
        <v>9.5</v>
      </c>
      <c r="E1354" s="21">
        <f>SUMIFS(тарифы!G:G,тарифы!B:B,J1354)</f>
        <v>0</v>
      </c>
      <c r="F1354" s="21"/>
      <c r="G1354" s="12" t="str">
        <f>IFERROR(INDEX(Таблица1[#All],MATCH('загрузка табеля'!J1354,тарифы!B:B,0),4),"")</f>
        <v/>
      </c>
      <c r="H1354" s="12" t="s">
        <v>17201</v>
      </c>
      <c r="I1354" s="12" t="s">
        <v>15994</v>
      </c>
      <c r="J1354" s="12" t="s">
        <v>15995</v>
      </c>
      <c r="K1354" s="12" t="s">
        <v>15996</v>
      </c>
      <c r="L1354" s="12">
        <v>5</v>
      </c>
      <c r="M1354" s="12">
        <v>4.5</v>
      </c>
    </row>
    <row r="1355" spans="1:16" x14ac:dyDescent="0.2">
      <c r="A1355" s="12" t="str">
        <f>INDEX('рабочие дни  %ФОТ'!$F$3:$F$67,MATCH('загрузка табеля'!$H1355,'рабочие дни  %ФОТ'!$H$3:$H$67,0),1)</f>
        <v>ХХХ YYY-13</v>
      </c>
      <c r="B1355" s="21">
        <f t="shared" si="63"/>
        <v>0</v>
      </c>
      <c r="C1355" s="22">
        <f t="shared" si="64"/>
        <v>1</v>
      </c>
      <c r="D1355" s="23">
        <f t="shared" si="65"/>
        <v>4.5</v>
      </c>
      <c r="E1355" s="21">
        <f>SUMIFS(тарифы!G:G,тарифы!B:B,J1355)</f>
        <v>0</v>
      </c>
      <c r="F1355" s="21"/>
      <c r="G1355" s="12" t="str">
        <f>IFERROR(INDEX(Таблица1[#All],MATCH('загрузка табеля'!J1355,тарифы!B:B,0),4),"")</f>
        <v/>
      </c>
      <c r="H1355" s="12" t="s">
        <v>17201</v>
      </c>
      <c r="I1355" s="12" t="s">
        <v>15994</v>
      </c>
      <c r="J1355" s="12" t="s">
        <v>15997</v>
      </c>
      <c r="K1355" s="12" t="s">
        <v>15998</v>
      </c>
      <c r="L1355" s="12">
        <v>4.5</v>
      </c>
    </row>
    <row r="1356" spans="1:16" x14ac:dyDescent="0.2">
      <c r="A1356" s="12" t="str">
        <f>INDEX('рабочие дни  %ФОТ'!$F$3:$F$67,MATCH('загрузка табеля'!$H1356,'рабочие дни  %ФОТ'!$H$3:$H$67,0),1)</f>
        <v>ХХХ YYY-14</v>
      </c>
      <c r="B1356" s="21">
        <f t="shared" si="63"/>
        <v>975</v>
      </c>
      <c r="C1356" s="22">
        <f t="shared" si="64"/>
        <v>3</v>
      </c>
      <c r="D1356" s="23">
        <f t="shared" si="65"/>
        <v>32.5</v>
      </c>
      <c r="E1356" s="21">
        <f>SUMIFS(тарифы!G:G,тарифы!B:B,J1356)</f>
        <v>30</v>
      </c>
      <c r="F1356" s="21"/>
      <c r="G1356" s="12" t="str">
        <f>IFERROR(INDEX(Таблица1[#All],MATCH('загрузка табеля'!J1356,тарифы!B:B,0),4),"")</f>
        <v>повар 4 разряда ((В-14)кулинарный цех)</v>
      </c>
      <c r="H1356" s="12" t="s">
        <v>17202</v>
      </c>
      <c r="I1356" s="12" t="s">
        <v>15999</v>
      </c>
      <c r="J1356" s="12" t="s">
        <v>1643</v>
      </c>
      <c r="K1356" s="12" t="s">
        <v>1644</v>
      </c>
      <c r="L1356" s="12">
        <v>11</v>
      </c>
      <c r="M1356" s="12">
        <v>11</v>
      </c>
      <c r="N1356" s="12">
        <v>10.5</v>
      </c>
    </row>
    <row r="1357" spans="1:16" x14ac:dyDescent="0.2">
      <c r="A1357" s="12" t="str">
        <f>INDEX('рабочие дни  %ФОТ'!$F$3:$F$67,MATCH('загрузка табеля'!$H1357,'рабочие дни  %ФОТ'!$H$3:$H$67,0),1)</f>
        <v>ХХХ YYY-14</v>
      </c>
      <c r="B1357" s="21">
        <f t="shared" si="63"/>
        <v>990</v>
      </c>
      <c r="C1357" s="22">
        <f t="shared" si="64"/>
        <v>3</v>
      </c>
      <c r="D1357" s="23">
        <f t="shared" si="65"/>
        <v>33</v>
      </c>
      <c r="E1357" s="21">
        <f>SUMIFS(тарифы!G:G,тарифы!B:B,J1357)</f>
        <v>30</v>
      </c>
      <c r="F1357" s="21"/>
      <c r="G1357" s="12" t="str">
        <f>IFERROR(INDEX(Таблица1[#All],MATCH('загрузка табеля'!J1357,тарифы!B:B,0),4),"")</f>
        <v>повар 4 разряда ((В-14)кулинарный цех)</v>
      </c>
      <c r="H1357" s="12" t="s">
        <v>17202</v>
      </c>
      <c r="I1357" s="12" t="s">
        <v>15999</v>
      </c>
      <c r="J1357" s="12" t="s">
        <v>1646</v>
      </c>
      <c r="K1357" s="12" t="s">
        <v>1647</v>
      </c>
      <c r="L1357" s="12">
        <v>11</v>
      </c>
      <c r="M1357" s="12">
        <v>11</v>
      </c>
      <c r="N1357" s="12">
        <v>11</v>
      </c>
      <c r="O1357" s="12">
        <v>0</v>
      </c>
    </row>
    <row r="1358" spans="1:16" x14ac:dyDescent="0.2">
      <c r="A1358" s="12" t="str">
        <f>INDEX('рабочие дни  %ФОТ'!$F$3:$F$67,MATCH('загрузка табеля'!$H1358,'рабочие дни  %ФОТ'!$H$3:$H$67,0),1)</f>
        <v>ХХХ YYY-14</v>
      </c>
      <c r="B1358" s="21">
        <f t="shared" si="63"/>
        <v>960</v>
      </c>
      <c r="C1358" s="22">
        <f t="shared" si="64"/>
        <v>3</v>
      </c>
      <c r="D1358" s="23">
        <f t="shared" si="65"/>
        <v>32</v>
      </c>
      <c r="E1358" s="21">
        <f>SUMIFS(тарифы!G:G,тарифы!B:B,J1358)</f>
        <v>30</v>
      </c>
      <c r="F1358" s="21"/>
      <c r="G1358" s="12" t="str">
        <f>IFERROR(INDEX(Таблица1[#All],MATCH('загрузка табеля'!J1358,тарифы!B:B,0),4),"")</f>
        <v>повар 4 разряда ((В-14)кулинарный цех)</v>
      </c>
      <c r="H1358" s="12" t="s">
        <v>17202</v>
      </c>
      <c r="I1358" s="12" t="s">
        <v>15999</v>
      </c>
      <c r="J1358" s="12" t="s">
        <v>1649</v>
      </c>
      <c r="K1358" s="12" t="s">
        <v>1650</v>
      </c>
      <c r="L1358" s="12">
        <v>11</v>
      </c>
      <c r="M1358" s="12">
        <v>11</v>
      </c>
      <c r="N1358" s="12">
        <v>10</v>
      </c>
    </row>
    <row r="1359" spans="1:16" x14ac:dyDescent="0.2">
      <c r="A1359" s="12" t="str">
        <f>INDEX('рабочие дни  %ФОТ'!$F$3:$F$67,MATCH('загрузка табеля'!$H1359,'рабочие дни  %ФОТ'!$H$3:$H$67,0),1)</f>
        <v>ХХХ YYY-14</v>
      </c>
      <c r="B1359" s="21">
        <f t="shared" si="63"/>
        <v>898.26</v>
      </c>
      <c r="C1359" s="22">
        <f t="shared" si="64"/>
        <v>3</v>
      </c>
      <c r="D1359" s="23">
        <f t="shared" si="65"/>
        <v>33</v>
      </c>
      <c r="E1359" s="21">
        <f>SUMIFS(тарифы!G:G,тарифы!B:B,J1359)</f>
        <v>27.22</v>
      </c>
      <c r="F1359" s="21"/>
      <c r="G1359" s="12" t="str">
        <f>IFERROR(INDEX(Таблица1[#All],MATCH('загрузка табеля'!J1359,тарифы!B:B,0),4),"")</f>
        <v>повар 3 разряда ((В-14)кулинарный цех)</v>
      </c>
      <c r="H1359" s="12" t="s">
        <v>17202</v>
      </c>
      <c r="I1359" s="12" t="s">
        <v>15999</v>
      </c>
      <c r="J1359" s="12" t="s">
        <v>13498</v>
      </c>
      <c r="K1359" s="12" t="s">
        <v>13497</v>
      </c>
      <c r="L1359" s="12">
        <v>11</v>
      </c>
      <c r="M1359" s="12">
        <v>11</v>
      </c>
      <c r="N1359" s="12">
        <v>11</v>
      </c>
      <c r="O1359" s="12">
        <v>0</v>
      </c>
    </row>
    <row r="1360" spans="1:16" x14ac:dyDescent="0.2">
      <c r="A1360" s="12" t="str">
        <f>INDEX('рабочие дни  %ФОТ'!$F$3:$F$67,MATCH('загрузка табеля'!$H1360,'рабочие дни  %ФОТ'!$H$3:$H$67,0),1)</f>
        <v>ХХХ YYY-14</v>
      </c>
      <c r="B1360" s="21">
        <f t="shared" si="63"/>
        <v>1530</v>
      </c>
      <c r="C1360" s="22">
        <f t="shared" si="64"/>
        <v>4</v>
      </c>
      <c r="D1360" s="23">
        <f t="shared" si="65"/>
        <v>51</v>
      </c>
      <c r="E1360" s="21">
        <f>SUMIFS(тарифы!G:G,тарифы!B:B,J1360)</f>
        <v>30</v>
      </c>
      <c r="F1360" s="21"/>
      <c r="G1360" s="12" t="str">
        <f>IFERROR(INDEX(Таблица1[#All],MATCH('загрузка табеля'!J1360,тарифы!B:B,0),4),"")</f>
        <v>продавец-консультант ((В-14)расчетно-кассовая зона)</v>
      </c>
      <c r="H1360" s="12" t="s">
        <v>17202</v>
      </c>
      <c r="I1360" s="12" t="s">
        <v>16000</v>
      </c>
      <c r="J1360" s="12" t="s">
        <v>1714</v>
      </c>
      <c r="K1360" s="12" t="s">
        <v>1715</v>
      </c>
      <c r="L1360" s="12">
        <v>13</v>
      </c>
      <c r="M1360" s="12">
        <v>12.5</v>
      </c>
      <c r="N1360" s="12">
        <v>13</v>
      </c>
      <c r="O1360" s="12">
        <v>12.5</v>
      </c>
      <c r="P1360" s="12">
        <v>0</v>
      </c>
    </row>
    <row r="1361" spans="1:16" x14ac:dyDescent="0.2">
      <c r="A1361" s="12" t="str">
        <f>INDEX('рабочие дни  %ФОТ'!$F$3:$F$67,MATCH('загрузка табеля'!$H1361,'рабочие дни  %ФОТ'!$H$3:$H$67,0),1)</f>
        <v>ХХХ YYY-14</v>
      </c>
      <c r="B1361" s="21">
        <f t="shared" si="63"/>
        <v>660</v>
      </c>
      <c r="C1361" s="22">
        <f t="shared" si="64"/>
        <v>2</v>
      </c>
      <c r="D1361" s="23">
        <f t="shared" si="65"/>
        <v>22</v>
      </c>
      <c r="E1361" s="21">
        <f>SUMIFS(тарифы!G:G,тарифы!B:B,J1361)</f>
        <v>30</v>
      </c>
      <c r="F1361" s="21"/>
      <c r="G1361" s="12" t="str">
        <f>IFERROR(INDEX(Таблица1[#All],MATCH('загрузка табеля'!J1361,тарифы!B:B,0),4),"")</f>
        <v>продавец-консультант ((В-14)расчетно-кассовая зона)</v>
      </c>
      <c r="H1361" s="12" t="s">
        <v>17202</v>
      </c>
      <c r="I1361" s="12" t="s">
        <v>16000</v>
      </c>
      <c r="J1361" s="12" t="s">
        <v>1703</v>
      </c>
      <c r="K1361" s="12" t="s">
        <v>1704</v>
      </c>
      <c r="L1361" s="12">
        <v>11</v>
      </c>
      <c r="M1361" s="12">
        <v>11</v>
      </c>
    </row>
    <row r="1362" spans="1:16" x14ac:dyDescent="0.2">
      <c r="A1362" s="12" t="str">
        <f>INDEX('рабочие дни  %ФОТ'!$F$3:$F$67,MATCH('загрузка табеля'!$H1362,'рабочие дни  %ФОТ'!$H$3:$H$67,0),1)</f>
        <v>ХХХ YYY-14</v>
      </c>
      <c r="B1362" s="21">
        <f t="shared" si="63"/>
        <v>975</v>
      </c>
      <c r="C1362" s="22">
        <f t="shared" si="64"/>
        <v>3</v>
      </c>
      <c r="D1362" s="23">
        <f t="shared" si="65"/>
        <v>32.5</v>
      </c>
      <c r="E1362" s="21">
        <f>SUMIFS(тарифы!G:G,тарифы!B:B,J1362)</f>
        <v>30</v>
      </c>
      <c r="F1362" s="21"/>
      <c r="G1362" s="12" t="str">
        <f>IFERROR(INDEX(Таблица1[#All],MATCH('загрузка табеля'!J1362,тарифы!B:B,0),4),"")</f>
        <v>продавец-консультант ((В-14)расчетно-кассовая зона)</v>
      </c>
      <c r="H1362" s="12" t="s">
        <v>17202</v>
      </c>
      <c r="I1362" s="12" t="s">
        <v>16000</v>
      </c>
      <c r="J1362" s="12" t="s">
        <v>1719</v>
      </c>
      <c r="K1362" s="12" t="s">
        <v>1720</v>
      </c>
      <c r="L1362" s="12">
        <v>11</v>
      </c>
      <c r="M1362" s="12">
        <v>10.5</v>
      </c>
      <c r="N1362" s="12">
        <v>11</v>
      </c>
      <c r="O1362" s="12">
        <v>0</v>
      </c>
    </row>
    <row r="1363" spans="1:16" x14ac:dyDescent="0.2">
      <c r="A1363" s="12" t="str">
        <f>INDEX('рабочие дни  %ФОТ'!$F$3:$F$67,MATCH('загрузка табеля'!$H1363,'рабочие дни  %ФОТ'!$H$3:$H$67,0),1)</f>
        <v>ХХХ YYY-14</v>
      </c>
      <c r="B1363" s="21">
        <f t="shared" si="63"/>
        <v>1185</v>
      </c>
      <c r="C1363" s="22">
        <f t="shared" si="64"/>
        <v>4</v>
      </c>
      <c r="D1363" s="23">
        <f t="shared" si="65"/>
        <v>39.5</v>
      </c>
      <c r="E1363" s="21">
        <f>SUMIFS(тарифы!G:G,тарифы!B:B,J1363)</f>
        <v>30</v>
      </c>
      <c r="F1363" s="21"/>
      <c r="G1363" s="12" t="str">
        <f>IFERROR(INDEX(Таблица1[#All],MATCH('загрузка табеля'!J1363,тарифы!B:B,0),4),"")</f>
        <v>продавец-консультант ((В-14)расчетно-кассовая зона)</v>
      </c>
      <c r="H1363" s="12" t="s">
        <v>17202</v>
      </c>
      <c r="I1363" s="12" t="s">
        <v>16000</v>
      </c>
      <c r="J1363" s="12" t="s">
        <v>1661</v>
      </c>
      <c r="K1363" s="12" t="s">
        <v>1662</v>
      </c>
      <c r="L1363" s="12">
        <v>10</v>
      </c>
      <c r="M1363" s="12">
        <v>10</v>
      </c>
      <c r="N1363" s="12">
        <v>10</v>
      </c>
      <c r="O1363" s="12">
        <v>9.5</v>
      </c>
    </row>
    <row r="1364" spans="1:16" x14ac:dyDescent="0.2">
      <c r="A1364" s="12" t="str">
        <f>INDEX('рабочие дни  %ФОТ'!$F$3:$F$67,MATCH('загрузка табеля'!$H1364,'рабочие дни  %ФОТ'!$H$3:$H$67,0),1)</f>
        <v>ХХХ YYY-14</v>
      </c>
      <c r="B1364" s="21">
        <f t="shared" si="63"/>
        <v>1500</v>
      </c>
      <c r="C1364" s="22">
        <f t="shared" si="64"/>
        <v>4</v>
      </c>
      <c r="D1364" s="23">
        <f t="shared" si="65"/>
        <v>50</v>
      </c>
      <c r="E1364" s="21">
        <f>SUMIFS(тарифы!G:G,тарифы!B:B,J1364)</f>
        <v>30</v>
      </c>
      <c r="F1364" s="21"/>
      <c r="G1364" s="12" t="str">
        <f>IFERROR(INDEX(Таблица1[#All],MATCH('загрузка табеля'!J1364,тарифы!B:B,0),4),"")</f>
        <v>продавец-консультант ((В-14)расчетно-кассовая зона)</v>
      </c>
      <c r="H1364" s="12" t="s">
        <v>17202</v>
      </c>
      <c r="I1364" s="12" t="s">
        <v>16000</v>
      </c>
      <c r="J1364" s="12" t="s">
        <v>1677</v>
      </c>
      <c r="K1364" s="12" t="s">
        <v>1678</v>
      </c>
      <c r="L1364" s="12">
        <v>13</v>
      </c>
      <c r="M1364" s="12">
        <v>12</v>
      </c>
      <c r="N1364" s="12">
        <v>12.5</v>
      </c>
      <c r="O1364" s="12">
        <v>12.5</v>
      </c>
      <c r="P1364" s="12">
        <v>0</v>
      </c>
    </row>
    <row r="1365" spans="1:16" x14ac:dyDescent="0.2">
      <c r="A1365" s="12" t="str">
        <f>INDEX('рабочие дни  %ФОТ'!$F$3:$F$67,MATCH('загрузка табеля'!$H1365,'рабочие дни  %ФОТ'!$H$3:$H$67,0),1)</f>
        <v>ХХХ YYY-14</v>
      </c>
      <c r="B1365" s="21">
        <f t="shared" si="63"/>
        <v>1380</v>
      </c>
      <c r="C1365" s="22">
        <f t="shared" si="64"/>
        <v>4</v>
      </c>
      <c r="D1365" s="23">
        <f t="shared" si="65"/>
        <v>46</v>
      </c>
      <c r="E1365" s="21">
        <f>SUMIFS(тарифы!G:G,тарифы!B:B,J1365)</f>
        <v>30</v>
      </c>
      <c r="F1365" s="21"/>
      <c r="G1365" s="12" t="str">
        <f>IFERROR(INDEX(Таблица1[#All],MATCH('загрузка табеля'!J1365,тарифы!B:B,0),4),"")</f>
        <v>продавец-консультант ((В-14)расчетно-кассовая зона)</v>
      </c>
      <c r="H1365" s="12" t="s">
        <v>17202</v>
      </c>
      <c r="I1365" s="12" t="s">
        <v>16000</v>
      </c>
      <c r="J1365" s="12" t="s">
        <v>1708</v>
      </c>
      <c r="K1365" s="12" t="s">
        <v>1709</v>
      </c>
      <c r="L1365" s="12">
        <v>11.5</v>
      </c>
      <c r="M1365" s="12">
        <v>11.5</v>
      </c>
      <c r="N1365" s="12">
        <v>11.5</v>
      </c>
      <c r="O1365" s="12">
        <v>11.5</v>
      </c>
    </row>
    <row r="1366" spans="1:16" x14ac:dyDescent="0.2">
      <c r="A1366" s="12" t="str">
        <f>INDEX('рабочие дни  %ФОТ'!$F$3:$F$67,MATCH('загрузка табеля'!$H1366,'рабочие дни  %ФОТ'!$H$3:$H$67,0),1)</f>
        <v>ХХХ YYY-14</v>
      </c>
      <c r="B1366" s="21">
        <f t="shared" si="63"/>
        <v>1200</v>
      </c>
      <c r="C1366" s="22">
        <f t="shared" si="64"/>
        <v>4</v>
      </c>
      <c r="D1366" s="23">
        <f t="shared" si="65"/>
        <v>40</v>
      </c>
      <c r="E1366" s="21">
        <f>SUMIFS(тарифы!G:G,тарифы!B:B,J1366)</f>
        <v>30</v>
      </c>
      <c r="F1366" s="21"/>
      <c r="G1366" s="12" t="str">
        <f>IFERROR(INDEX(Таблица1[#All],MATCH('загрузка табеля'!J1366,тарифы!B:B,0),4),"")</f>
        <v>продавец-консультант ((В-14)расчетно-кассовая зона)</v>
      </c>
      <c r="H1366" s="12" t="s">
        <v>17202</v>
      </c>
      <c r="I1366" s="12" t="s">
        <v>16000</v>
      </c>
      <c r="J1366" s="12" t="s">
        <v>1669</v>
      </c>
      <c r="K1366" s="12" t="s">
        <v>1670</v>
      </c>
      <c r="L1366" s="12">
        <v>10</v>
      </c>
      <c r="M1366" s="12">
        <v>10</v>
      </c>
      <c r="N1366" s="12">
        <v>10</v>
      </c>
      <c r="O1366" s="12">
        <v>10</v>
      </c>
    </row>
    <row r="1367" spans="1:16" x14ac:dyDescent="0.2">
      <c r="A1367" s="12" t="str">
        <f>INDEX('рабочие дни  %ФОТ'!$F$3:$F$67,MATCH('загрузка табеля'!$H1367,'рабочие дни  %ФОТ'!$H$3:$H$67,0),1)</f>
        <v>ХХХ YYY-14</v>
      </c>
      <c r="B1367" s="21">
        <f t="shared" si="63"/>
        <v>990</v>
      </c>
      <c r="C1367" s="22">
        <f t="shared" si="64"/>
        <v>3</v>
      </c>
      <c r="D1367" s="23">
        <f t="shared" si="65"/>
        <v>33</v>
      </c>
      <c r="E1367" s="21">
        <f>SUMIFS(тарифы!G:G,тарифы!B:B,J1367)</f>
        <v>30</v>
      </c>
      <c r="F1367" s="21"/>
      <c r="G1367" s="12" t="str">
        <f>IFERROR(INDEX(Таблица1[#All],MATCH('загрузка табеля'!J1367,тарифы!B:B,0),4),"")</f>
        <v>продавец-консультант ((В-14)расчетно-кассовая зона)</v>
      </c>
      <c r="H1367" s="12" t="s">
        <v>17202</v>
      </c>
      <c r="I1367" s="12" t="s">
        <v>16000</v>
      </c>
      <c r="J1367" s="12" t="s">
        <v>1717</v>
      </c>
      <c r="K1367" s="12" t="s">
        <v>1718</v>
      </c>
      <c r="L1367" s="12">
        <v>11</v>
      </c>
      <c r="M1367" s="12">
        <v>11</v>
      </c>
      <c r="N1367" s="12">
        <v>11</v>
      </c>
      <c r="O1367" s="12">
        <v>0</v>
      </c>
    </row>
    <row r="1368" spans="1:16" x14ac:dyDescent="0.2">
      <c r="A1368" s="12" t="str">
        <f>INDEX('рабочие дни  %ФОТ'!$F$3:$F$67,MATCH('загрузка табеля'!$H1368,'рабочие дни  %ФОТ'!$H$3:$H$67,0),1)</f>
        <v>ХХХ YYY-14</v>
      </c>
      <c r="B1368" s="21">
        <f t="shared" si="63"/>
        <v>735</v>
      </c>
      <c r="C1368" s="22">
        <f t="shared" si="64"/>
        <v>3</v>
      </c>
      <c r="D1368" s="23">
        <f t="shared" si="65"/>
        <v>24.5</v>
      </c>
      <c r="E1368" s="21">
        <f>SUMIFS(тарифы!G:G,тарифы!B:B,J1368)</f>
        <v>30</v>
      </c>
      <c r="F1368" s="21"/>
      <c r="G1368" s="12" t="str">
        <f>IFERROR(INDEX(Таблица1[#All],MATCH('загрузка табеля'!J1368,тарифы!B:B,0),4),"")</f>
        <v>продавец-консультант ((В-14)расчетно-кассовая зона)</v>
      </c>
      <c r="H1368" s="12" t="s">
        <v>17202</v>
      </c>
      <c r="I1368" s="12" t="s">
        <v>16000</v>
      </c>
      <c r="J1368" s="12" t="s">
        <v>1710</v>
      </c>
      <c r="K1368" s="12" t="s">
        <v>1711</v>
      </c>
      <c r="L1368" s="12">
        <v>8</v>
      </c>
      <c r="M1368" s="12">
        <v>8.5</v>
      </c>
      <c r="N1368" s="12">
        <v>8</v>
      </c>
      <c r="O1368" s="12">
        <v>0</v>
      </c>
    </row>
    <row r="1369" spans="1:16" x14ac:dyDescent="0.2">
      <c r="A1369" s="12" t="str">
        <f>INDEX('рабочие дни  %ФОТ'!$F$3:$F$67,MATCH('загрузка табеля'!$H1369,'рабочие дни  %ФОТ'!$H$3:$H$67,0),1)</f>
        <v>ХХХ YYY-14</v>
      </c>
      <c r="B1369" s="21">
        <f t="shared" si="63"/>
        <v>1350</v>
      </c>
      <c r="C1369" s="22">
        <f t="shared" si="64"/>
        <v>5</v>
      </c>
      <c r="D1369" s="23">
        <f t="shared" si="65"/>
        <v>45</v>
      </c>
      <c r="E1369" s="21">
        <f>SUMIFS(тарифы!G:G,тарифы!B:B,J1369)</f>
        <v>30</v>
      </c>
      <c r="F1369" s="21"/>
      <c r="G1369" s="12" t="str">
        <f>IFERROR(INDEX(Таблица1[#All],MATCH('загрузка табеля'!J1369,тарифы!B:B,0),4),"")</f>
        <v>продавец-консультант ((В-14)расчетно-кассовая зона)</v>
      </c>
      <c r="H1369" s="12" t="s">
        <v>17202</v>
      </c>
      <c r="I1369" s="12" t="s">
        <v>16000</v>
      </c>
      <c r="J1369" s="12" t="s">
        <v>1672</v>
      </c>
      <c r="K1369" s="12" t="s">
        <v>1673</v>
      </c>
      <c r="L1369" s="12">
        <v>9</v>
      </c>
      <c r="M1369" s="12">
        <v>9</v>
      </c>
      <c r="N1369" s="12">
        <v>9</v>
      </c>
      <c r="O1369" s="12">
        <v>9</v>
      </c>
      <c r="P1369" s="12">
        <v>9</v>
      </c>
    </row>
    <row r="1370" spans="1:16" x14ac:dyDescent="0.2">
      <c r="A1370" s="12" t="str">
        <f>INDEX('рабочие дни  %ФОТ'!$F$3:$F$67,MATCH('загрузка табеля'!$H1370,'рабочие дни  %ФОТ'!$H$3:$H$67,0),1)</f>
        <v>ХХХ YYY-14</v>
      </c>
      <c r="B1370" s="21">
        <f t="shared" si="63"/>
        <v>900</v>
      </c>
      <c r="C1370" s="22">
        <f t="shared" si="64"/>
        <v>4</v>
      </c>
      <c r="D1370" s="23">
        <f t="shared" si="65"/>
        <v>30</v>
      </c>
      <c r="E1370" s="21">
        <f>SUMIFS(тарифы!G:G,тарифы!B:B,J1370)</f>
        <v>30</v>
      </c>
      <c r="F1370" s="21"/>
      <c r="G1370" s="12" t="str">
        <f>IFERROR(INDEX(Таблица1[#All],MATCH('загрузка табеля'!J1370,тарифы!B:B,0),4),"")</f>
        <v>продавец-консультант ((В-14)расчетно-кассовая зона)</v>
      </c>
      <c r="H1370" s="12" t="s">
        <v>17202</v>
      </c>
      <c r="I1370" s="12" t="s">
        <v>16000</v>
      </c>
      <c r="J1370" s="12" t="s">
        <v>1706</v>
      </c>
      <c r="K1370" s="12" t="s">
        <v>1707</v>
      </c>
      <c r="L1370" s="12">
        <v>8</v>
      </c>
      <c r="M1370" s="12">
        <v>6</v>
      </c>
      <c r="N1370" s="12">
        <v>8</v>
      </c>
      <c r="O1370" s="12">
        <v>8</v>
      </c>
    </row>
    <row r="1371" spans="1:16" x14ac:dyDescent="0.2">
      <c r="A1371" s="12" t="str">
        <f>INDEX('рабочие дни  %ФОТ'!$F$3:$F$67,MATCH('загрузка табеля'!$H1371,'рабочие дни  %ФОТ'!$H$3:$H$67,0),1)</f>
        <v>ХХХ YYY-14</v>
      </c>
      <c r="B1371" s="21">
        <f t="shared" si="63"/>
        <v>930</v>
      </c>
      <c r="C1371" s="22">
        <f t="shared" si="64"/>
        <v>3</v>
      </c>
      <c r="D1371" s="23">
        <f t="shared" si="65"/>
        <v>31</v>
      </c>
      <c r="E1371" s="21">
        <f>SUMIFS(тарифы!G:G,тарифы!B:B,J1371)</f>
        <v>30</v>
      </c>
      <c r="F1371" s="21"/>
      <c r="G1371" s="12" t="str">
        <f>IFERROR(INDEX(Таблица1[#All],MATCH('загрузка табеля'!J1371,тарифы!B:B,0),4),"")</f>
        <v>продавец-консультант ((В-14)расчетно-кассовая зона)</v>
      </c>
      <c r="H1371" s="12" t="s">
        <v>17202</v>
      </c>
      <c r="I1371" s="12" t="s">
        <v>16000</v>
      </c>
      <c r="J1371" s="12" t="s">
        <v>1695</v>
      </c>
      <c r="K1371" s="12" t="s">
        <v>1696</v>
      </c>
      <c r="L1371" s="12">
        <v>11</v>
      </c>
      <c r="M1371" s="12">
        <v>9</v>
      </c>
      <c r="N1371" s="12">
        <v>11</v>
      </c>
    </row>
    <row r="1372" spans="1:16" x14ac:dyDescent="0.2">
      <c r="A1372" s="12" t="str">
        <f>INDEX('рабочие дни  %ФОТ'!$F$3:$F$67,MATCH('загрузка табеля'!$H1372,'рабочие дни  %ФОТ'!$H$3:$H$67,0),1)</f>
        <v>ХХХ YYY-14</v>
      </c>
      <c r="B1372" s="21">
        <f t="shared" si="63"/>
        <v>735</v>
      </c>
      <c r="C1372" s="22">
        <f t="shared" si="64"/>
        <v>2</v>
      </c>
      <c r="D1372" s="23">
        <f t="shared" si="65"/>
        <v>24.5</v>
      </c>
      <c r="E1372" s="21">
        <f>SUMIFS(тарифы!G:G,тарифы!B:B,J1372)</f>
        <v>30</v>
      </c>
      <c r="F1372" s="21"/>
      <c r="G1372" s="12" t="str">
        <f>IFERROR(INDEX(Таблица1[#All],MATCH('загрузка табеля'!J1372,тарифы!B:B,0),4),"")</f>
        <v>продавец-консультант ((В-14)расчетно-кассовая зона)</v>
      </c>
      <c r="H1372" s="12" t="s">
        <v>17202</v>
      </c>
      <c r="I1372" s="12" t="s">
        <v>16000</v>
      </c>
      <c r="J1372" s="12" t="s">
        <v>1690</v>
      </c>
      <c r="K1372" s="12" t="s">
        <v>1691</v>
      </c>
      <c r="L1372" s="12">
        <v>13.5</v>
      </c>
      <c r="M1372" s="12">
        <v>11</v>
      </c>
    </row>
    <row r="1373" spans="1:16" x14ac:dyDescent="0.2">
      <c r="A1373" s="12" t="str">
        <f>INDEX('рабочие дни  %ФОТ'!$F$3:$F$67,MATCH('загрузка табеля'!$H1373,'рабочие дни  %ФОТ'!$H$3:$H$67,0),1)</f>
        <v>ХХХ YYY-14</v>
      </c>
      <c r="B1373" s="21">
        <f t="shared" si="63"/>
        <v>1035</v>
      </c>
      <c r="C1373" s="22">
        <f t="shared" si="64"/>
        <v>4</v>
      </c>
      <c r="D1373" s="23">
        <f t="shared" si="65"/>
        <v>34.5</v>
      </c>
      <c r="E1373" s="21">
        <f>SUMIFS(тарифы!G:G,тарифы!B:B,J1373)</f>
        <v>30</v>
      </c>
      <c r="F1373" s="21"/>
      <c r="G1373" s="12" t="str">
        <f>IFERROR(INDEX(Таблица1[#All],MATCH('загрузка табеля'!J1373,тарифы!B:B,0),4),"")</f>
        <v>продавец-консультант ((В-14)расчетно-кассовая зона)</v>
      </c>
      <c r="H1373" s="12" t="s">
        <v>17202</v>
      </c>
      <c r="I1373" s="12" t="s">
        <v>16000</v>
      </c>
      <c r="J1373" s="12" t="s">
        <v>1667</v>
      </c>
      <c r="K1373" s="12" t="s">
        <v>1668</v>
      </c>
      <c r="L1373" s="12">
        <v>7.5</v>
      </c>
      <c r="M1373" s="12">
        <v>10.5</v>
      </c>
      <c r="N1373" s="12">
        <v>9</v>
      </c>
      <c r="O1373" s="12">
        <v>7.5</v>
      </c>
    </row>
    <row r="1374" spans="1:16" x14ac:dyDescent="0.2">
      <c r="A1374" s="12" t="str">
        <f>INDEX('рабочие дни  %ФОТ'!$F$3:$F$67,MATCH('загрузка табеля'!$H1374,'рабочие дни  %ФОТ'!$H$3:$H$67,0),1)</f>
        <v>ХХХ YYY-14</v>
      </c>
      <c r="B1374" s="21">
        <f t="shared" si="63"/>
        <v>1140</v>
      </c>
      <c r="C1374" s="22">
        <f t="shared" si="64"/>
        <v>4</v>
      </c>
      <c r="D1374" s="23">
        <f t="shared" si="65"/>
        <v>38</v>
      </c>
      <c r="E1374" s="21">
        <f>SUMIFS(тарифы!G:G,тарифы!B:B,J1374)</f>
        <v>30</v>
      </c>
      <c r="F1374" s="21"/>
      <c r="G1374" s="12" t="str">
        <f>IFERROR(INDEX(Таблица1[#All],MATCH('загрузка табеля'!J1374,тарифы!B:B,0),4),"")</f>
        <v>продавец-консультант ((В-14)расчетно-кассовая зона)</v>
      </c>
      <c r="H1374" s="12" t="s">
        <v>17202</v>
      </c>
      <c r="I1374" s="12" t="s">
        <v>16000</v>
      </c>
      <c r="J1374" s="12" t="s">
        <v>1657</v>
      </c>
      <c r="K1374" s="12" t="s">
        <v>1658</v>
      </c>
      <c r="L1374" s="12">
        <v>8.5</v>
      </c>
      <c r="M1374" s="12">
        <v>11.5</v>
      </c>
      <c r="N1374" s="12">
        <v>10</v>
      </c>
      <c r="O1374" s="12">
        <v>8</v>
      </c>
    </row>
    <row r="1375" spans="1:16" x14ac:dyDescent="0.2">
      <c r="A1375" s="12" t="str">
        <f>INDEX('рабочие дни  %ФОТ'!$F$3:$F$67,MATCH('загрузка табеля'!$H1375,'рабочие дни  %ФОТ'!$H$3:$H$67,0),1)</f>
        <v>ХХХ YYY-14</v>
      </c>
      <c r="B1375" s="21">
        <f t="shared" si="63"/>
        <v>645</v>
      </c>
      <c r="C1375" s="22">
        <f t="shared" si="64"/>
        <v>2</v>
      </c>
      <c r="D1375" s="23">
        <f t="shared" si="65"/>
        <v>21.5</v>
      </c>
      <c r="E1375" s="21">
        <f>SUMIFS(тарифы!G:G,тарифы!B:B,J1375)</f>
        <v>30</v>
      </c>
      <c r="F1375" s="21"/>
      <c r="G1375" s="12" t="str">
        <f>IFERROR(INDEX(Таблица1[#All],MATCH('загрузка табеля'!J1375,тарифы!B:B,0),4),"")</f>
        <v>продавец-консультант ((В-14)расчетно-кассовая зона)</v>
      </c>
      <c r="H1375" s="12" t="s">
        <v>17202</v>
      </c>
      <c r="I1375" s="12" t="s">
        <v>16000</v>
      </c>
      <c r="J1375" s="12" t="s">
        <v>1697</v>
      </c>
      <c r="K1375" s="12" t="s">
        <v>1698</v>
      </c>
      <c r="L1375" s="12">
        <v>11</v>
      </c>
      <c r="M1375" s="12">
        <v>10.5</v>
      </c>
      <c r="N1375" s="12">
        <v>0</v>
      </c>
    </row>
    <row r="1376" spans="1:16" x14ac:dyDescent="0.2">
      <c r="A1376" s="12" t="str">
        <f>INDEX('рабочие дни  %ФОТ'!$F$3:$F$67,MATCH('загрузка табеля'!$H1376,'рабочие дни  %ФОТ'!$H$3:$H$67,0),1)</f>
        <v>ХХХ YYY-14</v>
      </c>
      <c r="B1376" s="21">
        <f t="shared" si="63"/>
        <v>1215</v>
      </c>
      <c r="C1376" s="22">
        <f t="shared" si="64"/>
        <v>4</v>
      </c>
      <c r="D1376" s="23">
        <f t="shared" si="65"/>
        <v>40.5</v>
      </c>
      <c r="E1376" s="21">
        <f>SUMIFS(тарифы!G:G,тарифы!B:B,J1376)</f>
        <v>30</v>
      </c>
      <c r="F1376" s="21"/>
      <c r="G1376" s="12" t="str">
        <f>IFERROR(INDEX(Таблица1[#All],MATCH('загрузка табеля'!J1376,тарифы!B:B,0),4),"")</f>
        <v>продавец-консультант ((В-14)расчетно-кассовая зона)</v>
      </c>
      <c r="H1376" s="12" t="s">
        <v>17202</v>
      </c>
      <c r="I1376" s="12" t="s">
        <v>16000</v>
      </c>
      <c r="J1376" s="12" t="s">
        <v>1675</v>
      </c>
      <c r="K1376" s="12" t="s">
        <v>1676</v>
      </c>
      <c r="L1376" s="12">
        <v>9.5</v>
      </c>
      <c r="M1376" s="12">
        <v>10.5</v>
      </c>
      <c r="N1376" s="12">
        <v>10</v>
      </c>
      <c r="O1376" s="12">
        <v>10.5</v>
      </c>
      <c r="P1376" s="12">
        <v>0</v>
      </c>
    </row>
    <row r="1377" spans="1:17" x14ac:dyDescent="0.2">
      <c r="A1377" s="12" t="str">
        <f>INDEX('рабочие дни  %ФОТ'!$F$3:$F$67,MATCH('загрузка табеля'!$H1377,'рабочие дни  %ФОТ'!$H$3:$H$67,0),1)</f>
        <v>ХХХ YYY-14</v>
      </c>
      <c r="B1377" s="21">
        <f t="shared" si="63"/>
        <v>1485</v>
      </c>
      <c r="C1377" s="22">
        <f t="shared" si="64"/>
        <v>5</v>
      </c>
      <c r="D1377" s="23">
        <f t="shared" si="65"/>
        <v>49.5</v>
      </c>
      <c r="E1377" s="21">
        <f>SUMIFS(тарифы!G:G,тарифы!B:B,J1377)</f>
        <v>30</v>
      </c>
      <c r="F1377" s="21"/>
      <c r="G1377" s="12" t="str">
        <f>IFERROR(INDEX(Таблица1[#All],MATCH('загрузка табеля'!J1377,тарифы!B:B,0),4),"")</f>
        <v>продавец-консультант ((В-14)расчетно-кассовая зона)</v>
      </c>
      <c r="H1377" s="12" t="s">
        <v>17202</v>
      </c>
      <c r="I1377" s="12" t="s">
        <v>16000</v>
      </c>
      <c r="J1377" s="12" t="s">
        <v>1682</v>
      </c>
      <c r="K1377" s="12" t="s">
        <v>1683</v>
      </c>
      <c r="L1377" s="12">
        <v>15.5</v>
      </c>
      <c r="M1377" s="12">
        <v>6.5</v>
      </c>
      <c r="N1377" s="12">
        <v>12</v>
      </c>
      <c r="O1377" s="12">
        <v>9</v>
      </c>
      <c r="P1377" s="12">
        <v>6.5</v>
      </c>
      <c r="Q1377" s="12">
        <v>0</v>
      </c>
    </row>
    <row r="1378" spans="1:17" x14ac:dyDescent="0.2">
      <c r="A1378" s="12" t="str">
        <f>INDEX('рабочие дни  %ФОТ'!$F$3:$F$67,MATCH('загрузка табеля'!$H1378,'рабочие дни  %ФОТ'!$H$3:$H$67,0),1)</f>
        <v>ХХХ YYY-14</v>
      </c>
      <c r="B1378" s="21">
        <f t="shared" si="63"/>
        <v>1455</v>
      </c>
      <c r="C1378" s="22">
        <f t="shared" si="64"/>
        <v>5</v>
      </c>
      <c r="D1378" s="23">
        <f t="shared" si="65"/>
        <v>48.5</v>
      </c>
      <c r="E1378" s="21">
        <f>SUMIFS(тарифы!G:G,тарифы!B:B,J1378)</f>
        <v>30</v>
      </c>
      <c r="F1378" s="21"/>
      <c r="G1378" s="12" t="str">
        <f>IFERROR(INDEX(Таблица1[#All],MATCH('загрузка табеля'!J1378,тарифы!B:B,0),4),"")</f>
        <v>продавец-консультант ((В-14)расчетно-кассовая зона)</v>
      </c>
      <c r="H1378" s="12" t="s">
        <v>17202</v>
      </c>
      <c r="I1378" s="12" t="s">
        <v>16000</v>
      </c>
      <c r="J1378" s="12" t="s">
        <v>13496</v>
      </c>
      <c r="K1378" s="12" t="s">
        <v>13495</v>
      </c>
      <c r="L1378" s="12">
        <v>11</v>
      </c>
      <c r="M1378" s="12">
        <v>11</v>
      </c>
      <c r="N1378" s="12">
        <v>10</v>
      </c>
      <c r="O1378" s="12">
        <v>11</v>
      </c>
      <c r="P1378" s="12">
        <v>5.5</v>
      </c>
    </row>
    <row r="1379" spans="1:17" x14ac:dyDescent="0.2">
      <c r="A1379" s="12" t="str">
        <f>INDEX('рабочие дни  %ФОТ'!$F$3:$F$67,MATCH('загрузка табеля'!$H1379,'рабочие дни  %ФОТ'!$H$3:$H$67,0),1)</f>
        <v>ХХХ YYY-14</v>
      </c>
      <c r="B1379" s="21">
        <f t="shared" si="63"/>
        <v>660</v>
      </c>
      <c r="C1379" s="22">
        <f t="shared" si="64"/>
        <v>4</v>
      </c>
      <c r="D1379" s="23">
        <f t="shared" si="65"/>
        <v>22</v>
      </c>
      <c r="E1379" s="21">
        <f>SUMIFS(тарифы!G:G,тарифы!B:B,J1379)</f>
        <v>30</v>
      </c>
      <c r="F1379" s="21"/>
      <c r="G1379" s="12" t="str">
        <f>IFERROR(INDEX(Таблица1[#All],MATCH('загрузка табеля'!J1379,тарифы!B:B,0),4),"")</f>
        <v>продавец-консультант ((В-14)расчетно-кассовая зона)</v>
      </c>
      <c r="H1379" s="12" t="s">
        <v>17202</v>
      </c>
      <c r="I1379" s="12" t="s">
        <v>16000</v>
      </c>
      <c r="J1379" s="12" t="s">
        <v>13494</v>
      </c>
      <c r="K1379" s="12" t="s">
        <v>13493</v>
      </c>
      <c r="L1379" s="12">
        <v>5.5</v>
      </c>
      <c r="M1379" s="12">
        <v>5.5</v>
      </c>
      <c r="N1379" s="12">
        <v>5.5</v>
      </c>
      <c r="O1379" s="12">
        <v>5.5</v>
      </c>
    </row>
    <row r="1380" spans="1:17" x14ac:dyDescent="0.2">
      <c r="A1380" s="12" t="str">
        <f>INDEX('рабочие дни  %ФОТ'!$F$3:$F$67,MATCH('загрузка табеля'!$H1380,'рабочие дни  %ФОТ'!$H$3:$H$67,0),1)</f>
        <v>ХХХ YYY-14</v>
      </c>
      <c r="B1380" s="21">
        <f t="shared" si="63"/>
        <v>840</v>
      </c>
      <c r="C1380" s="22">
        <f t="shared" si="64"/>
        <v>3</v>
      </c>
      <c r="D1380" s="23">
        <f t="shared" si="65"/>
        <v>28</v>
      </c>
      <c r="E1380" s="21">
        <f>SUMIFS(тарифы!G:G,тарифы!B:B,J1380)</f>
        <v>30</v>
      </c>
      <c r="F1380" s="21"/>
      <c r="G1380" s="12" t="str">
        <f>IFERROR(INDEX(Таблица1[#All],MATCH('загрузка табеля'!J1380,тарифы!B:B,0),4),"")</f>
        <v>продавец-консультант ((В-14)расчетно-кассовая зона)</v>
      </c>
      <c r="H1380" s="12" t="s">
        <v>17202</v>
      </c>
      <c r="I1380" s="12" t="s">
        <v>16000</v>
      </c>
      <c r="J1380" s="12" t="s">
        <v>12972</v>
      </c>
      <c r="K1380" s="12" t="s">
        <v>12971</v>
      </c>
      <c r="L1380" s="12">
        <v>11.5</v>
      </c>
      <c r="M1380" s="12">
        <v>11</v>
      </c>
      <c r="N1380" s="12">
        <v>5.5</v>
      </c>
      <c r="O1380" s="12">
        <v>0</v>
      </c>
    </row>
    <row r="1381" spans="1:17" x14ac:dyDescent="0.2">
      <c r="A1381" s="12" t="str">
        <f>INDEX('рабочие дни  %ФОТ'!$F$3:$F$67,MATCH('загрузка табеля'!$H1381,'рабочие дни  %ФОТ'!$H$3:$H$67,0),1)</f>
        <v>ХХХ YYY-14</v>
      </c>
      <c r="B1381" s="21">
        <f t="shared" si="63"/>
        <v>0</v>
      </c>
      <c r="C1381" s="22">
        <f t="shared" si="64"/>
        <v>5</v>
      </c>
      <c r="D1381" s="23">
        <f t="shared" si="65"/>
        <v>33</v>
      </c>
      <c r="E1381" s="21">
        <f>SUMIFS(тарифы!G:G,тарифы!B:B,J1381)</f>
        <v>0</v>
      </c>
      <c r="F1381" s="21"/>
      <c r="G1381" s="12" t="str">
        <f>IFERROR(INDEX(Таблица1[#All],MATCH('загрузка табеля'!J1381,тарифы!B:B,0),4),"")</f>
        <v/>
      </c>
      <c r="H1381" s="12" t="s">
        <v>17202</v>
      </c>
      <c r="I1381" s="12" t="s">
        <v>16000</v>
      </c>
      <c r="J1381" s="12" t="s">
        <v>16001</v>
      </c>
      <c r="K1381" s="12" t="s">
        <v>16002</v>
      </c>
      <c r="L1381" s="12">
        <v>5.5</v>
      </c>
      <c r="M1381" s="12">
        <v>5.5</v>
      </c>
      <c r="N1381" s="12">
        <v>11</v>
      </c>
      <c r="O1381" s="12">
        <v>5.5</v>
      </c>
      <c r="P1381" s="12">
        <v>5.5</v>
      </c>
    </row>
    <row r="1382" spans="1:17" x14ac:dyDescent="0.2">
      <c r="A1382" s="12" t="str">
        <f>INDEX('рабочие дни  %ФОТ'!$F$3:$F$67,MATCH('загрузка табеля'!$H1382,'рабочие дни  %ФОТ'!$H$3:$H$67,0),1)</f>
        <v>ХХХ YYY-14</v>
      </c>
      <c r="B1382" s="21">
        <f t="shared" si="63"/>
        <v>1080</v>
      </c>
      <c r="C1382" s="22">
        <f t="shared" si="64"/>
        <v>3</v>
      </c>
      <c r="D1382" s="23">
        <f t="shared" si="65"/>
        <v>29</v>
      </c>
      <c r="E1382" s="21">
        <f>SUMIFS(тарифы!G:G,тарифы!B:B,J1382)</f>
        <v>7560</v>
      </c>
      <c r="F1382" s="21"/>
      <c r="G1382" s="12" t="str">
        <f>IFERROR(INDEX(Таблица1[#All],MATCH('загрузка табеля'!J1382,тарифы!B:B,0),4),"")</f>
        <v>старший кладовщик 1 категории ((В-14)склад)</v>
      </c>
      <c r="H1382" s="12" t="s">
        <v>17202</v>
      </c>
      <c r="I1382" s="12" t="s">
        <v>1722</v>
      </c>
      <c r="J1382" s="12" t="s">
        <v>1723</v>
      </c>
      <c r="K1382" s="12" t="s">
        <v>1724</v>
      </c>
      <c r="L1382" s="12">
        <v>9</v>
      </c>
      <c r="M1382" s="12">
        <v>10</v>
      </c>
      <c r="N1382" s="12">
        <v>10</v>
      </c>
      <c r="O1382" s="12">
        <v>0</v>
      </c>
    </row>
    <row r="1383" spans="1:17" x14ac:dyDescent="0.2">
      <c r="A1383" s="12" t="str">
        <f>INDEX('рабочие дни  %ФОТ'!$F$3:$F$67,MATCH('загрузка табеля'!$H1383,'рабочие дни  %ФОТ'!$H$3:$H$67,0),1)</f>
        <v>ХХХ YYY-14</v>
      </c>
      <c r="B1383" s="21">
        <f t="shared" si="63"/>
        <v>1764.9</v>
      </c>
      <c r="C1383" s="22">
        <f t="shared" si="64"/>
        <v>5</v>
      </c>
      <c r="D1383" s="23">
        <f t="shared" si="65"/>
        <v>55.5</v>
      </c>
      <c r="E1383" s="21">
        <f>SUMIFS(тарифы!G:G,тарифы!B:B,J1383)</f>
        <v>31.8</v>
      </c>
      <c r="F1383" s="21"/>
      <c r="G1383" s="12" t="str">
        <f>IFERROR(INDEX(Таблица1[#All],MATCH('загрузка табеля'!J1383,тарифы!B:B,0),4),"")</f>
        <v>грузчик 1 категории ((В-14)склад)</v>
      </c>
      <c r="H1383" s="12" t="s">
        <v>17202</v>
      </c>
      <c r="I1383" s="12" t="s">
        <v>1722</v>
      </c>
      <c r="J1383" s="12" t="s">
        <v>1736</v>
      </c>
      <c r="K1383" s="12" t="s">
        <v>1737</v>
      </c>
      <c r="L1383" s="12">
        <v>11</v>
      </c>
      <c r="M1383" s="12">
        <v>12.5</v>
      </c>
      <c r="N1383" s="12">
        <v>10.5</v>
      </c>
      <c r="O1383" s="12">
        <v>11</v>
      </c>
      <c r="P1383" s="12">
        <v>10.5</v>
      </c>
    </row>
    <row r="1384" spans="1:17" x14ac:dyDescent="0.2">
      <c r="A1384" s="12" t="str">
        <f>INDEX('рабочие дни  %ФОТ'!$F$3:$F$67,MATCH('загрузка табеля'!$H1384,'рабочие дни  %ФОТ'!$H$3:$H$67,0),1)</f>
        <v>ХХХ YYY-14</v>
      </c>
      <c r="B1384" s="21">
        <f t="shared" si="63"/>
        <v>1421.55</v>
      </c>
      <c r="C1384" s="22">
        <f t="shared" si="64"/>
        <v>4</v>
      </c>
      <c r="D1384" s="23">
        <f t="shared" si="65"/>
        <v>40.5</v>
      </c>
      <c r="E1384" s="21">
        <f>SUMIFS(тарифы!G:G,тарифы!B:B,J1384)</f>
        <v>35.1</v>
      </c>
      <c r="F1384" s="21"/>
      <c r="G1384" s="12" t="str">
        <f>IFERROR(INDEX(Таблица1[#All],MATCH('загрузка табеля'!J1384,тарифы!B:B,0),4),"")</f>
        <v>кладовщик по приему товара 1 категории ((В-14)склад)</v>
      </c>
      <c r="H1384" s="12" t="s">
        <v>17202</v>
      </c>
      <c r="I1384" s="12" t="s">
        <v>1722</v>
      </c>
      <c r="J1384" s="12" t="s">
        <v>1726</v>
      </c>
      <c r="K1384" s="12" t="s">
        <v>1727</v>
      </c>
      <c r="L1384" s="12">
        <v>10</v>
      </c>
      <c r="M1384" s="12">
        <v>12</v>
      </c>
      <c r="N1384" s="12">
        <v>10</v>
      </c>
      <c r="O1384" s="12">
        <v>8.5</v>
      </c>
    </row>
    <row r="1385" spans="1:17" x14ac:dyDescent="0.2">
      <c r="A1385" s="12" t="str">
        <f>INDEX('рабочие дни  %ФОТ'!$F$3:$F$67,MATCH('загрузка табеля'!$H1385,'рабочие дни  %ФОТ'!$H$3:$H$67,0),1)</f>
        <v>ХХХ YYY-14</v>
      </c>
      <c r="B1385" s="21">
        <f t="shared" si="63"/>
        <v>1297.175</v>
      </c>
      <c r="C1385" s="22">
        <f t="shared" si="64"/>
        <v>4</v>
      </c>
      <c r="D1385" s="23">
        <f t="shared" si="65"/>
        <v>44.5</v>
      </c>
      <c r="E1385" s="21">
        <f>SUMIFS(тарифы!G:G,тарифы!B:B,J1385)</f>
        <v>29.15</v>
      </c>
      <c r="F1385" s="21"/>
      <c r="G1385" s="12" t="str">
        <f>IFERROR(INDEX(Таблица1[#All],MATCH('загрузка табеля'!J1385,тарифы!B:B,0),4),"")</f>
        <v>грузчик 2 категории ((В-14)склад)</v>
      </c>
      <c r="H1385" s="12" t="s">
        <v>17202</v>
      </c>
      <c r="I1385" s="12" t="s">
        <v>1722</v>
      </c>
      <c r="J1385" s="12" t="s">
        <v>1740</v>
      </c>
      <c r="K1385" s="12" t="s">
        <v>1741</v>
      </c>
      <c r="L1385" s="12">
        <v>11</v>
      </c>
      <c r="M1385" s="12">
        <v>12</v>
      </c>
      <c r="N1385" s="12">
        <v>10.5</v>
      </c>
      <c r="O1385" s="12">
        <v>11</v>
      </c>
    </row>
    <row r="1386" spans="1:17" x14ac:dyDescent="0.2">
      <c r="A1386" s="12" t="str">
        <f>INDEX('рабочие дни  %ФОТ'!$F$3:$F$67,MATCH('загрузка табеля'!$H1386,'рабочие дни  %ФОТ'!$H$3:$H$67,0),1)</f>
        <v>ХХХ YYY-14</v>
      </c>
      <c r="B1386" s="21">
        <f t="shared" si="63"/>
        <v>1297.175</v>
      </c>
      <c r="C1386" s="22">
        <f t="shared" si="64"/>
        <v>4</v>
      </c>
      <c r="D1386" s="23">
        <f t="shared" si="65"/>
        <v>44.5</v>
      </c>
      <c r="E1386" s="21">
        <f>SUMIFS(тарифы!G:G,тарифы!B:B,J1386)</f>
        <v>29.15</v>
      </c>
      <c r="F1386" s="21"/>
      <c r="G1386" s="12" t="str">
        <f>IFERROR(INDEX(Таблица1[#All],MATCH('загрузка табеля'!J1386,тарифы!B:B,0),4),"")</f>
        <v>грузчик 2 категории ((В-14)склад)</v>
      </c>
      <c r="H1386" s="12" t="s">
        <v>17202</v>
      </c>
      <c r="I1386" s="12" t="s">
        <v>1722</v>
      </c>
      <c r="J1386" s="12" t="s">
        <v>1730</v>
      </c>
      <c r="K1386" s="12" t="s">
        <v>1731</v>
      </c>
      <c r="L1386" s="12">
        <v>11.5</v>
      </c>
      <c r="M1386" s="12">
        <v>11</v>
      </c>
      <c r="N1386" s="12">
        <v>11</v>
      </c>
      <c r="O1386" s="12">
        <v>11</v>
      </c>
    </row>
    <row r="1387" spans="1:17" x14ac:dyDescent="0.2">
      <c r="A1387" s="12" t="str">
        <f>INDEX('рабочие дни  %ФОТ'!$F$3:$F$67,MATCH('загрузка табеля'!$H1387,'рабочие дни  %ФОТ'!$H$3:$H$67,0),1)</f>
        <v>ХХХ YYY-14</v>
      </c>
      <c r="B1387" s="21">
        <f t="shared" si="63"/>
        <v>1253.45</v>
      </c>
      <c r="C1387" s="22">
        <f t="shared" si="64"/>
        <v>4</v>
      </c>
      <c r="D1387" s="23">
        <f t="shared" si="65"/>
        <v>43</v>
      </c>
      <c r="E1387" s="21">
        <f>SUMIFS(тарифы!G:G,тарифы!B:B,J1387)</f>
        <v>29.15</v>
      </c>
      <c r="F1387" s="21"/>
      <c r="G1387" s="12" t="str">
        <f>IFERROR(INDEX(Таблица1[#All],MATCH('загрузка табеля'!J1387,тарифы!B:B,0),4),"")</f>
        <v>грузчик 2 категории ((В-14)склад)</v>
      </c>
      <c r="H1387" s="12" t="s">
        <v>17202</v>
      </c>
      <c r="I1387" s="12" t="s">
        <v>1722</v>
      </c>
      <c r="J1387" s="12" t="s">
        <v>1734</v>
      </c>
      <c r="K1387" s="12" t="s">
        <v>1735</v>
      </c>
      <c r="L1387" s="12">
        <v>11</v>
      </c>
      <c r="M1387" s="12">
        <v>10.5</v>
      </c>
      <c r="N1387" s="12">
        <v>11</v>
      </c>
      <c r="O1387" s="12">
        <v>10.5</v>
      </c>
      <c r="P1387" s="12">
        <v>0</v>
      </c>
    </row>
    <row r="1388" spans="1:17" x14ac:dyDescent="0.2">
      <c r="A1388" s="12" t="str">
        <f>INDEX('рабочие дни  %ФОТ'!$F$3:$F$67,MATCH('загрузка табеля'!$H1388,'рабочие дни  %ФОТ'!$H$3:$H$67,0),1)</f>
        <v>ХХХ YYY-14</v>
      </c>
      <c r="B1388" s="21">
        <f t="shared" si="63"/>
        <v>761.90476190476193</v>
      </c>
      <c r="C1388" s="22">
        <f t="shared" si="64"/>
        <v>4</v>
      </c>
      <c r="D1388" s="23">
        <f t="shared" si="65"/>
        <v>37.5</v>
      </c>
      <c r="E1388" s="21">
        <f>SUMIFS(тарифы!G:G,тарифы!B:B,J1388)</f>
        <v>4000</v>
      </c>
      <c r="F1388" s="21"/>
      <c r="G1388" s="12" t="str">
        <f>IFERROR(INDEX(Таблица1[#All],MATCH('загрузка табеля'!J1388,тарифы!B:B,0),4),"")</f>
        <v>оператор по вводу данных 3 категории ((В-14)склад)</v>
      </c>
      <c r="H1388" s="12" t="s">
        <v>17202</v>
      </c>
      <c r="I1388" s="12" t="s">
        <v>1722</v>
      </c>
      <c r="J1388" s="12" t="s">
        <v>13502</v>
      </c>
      <c r="K1388" s="12" t="s">
        <v>13501</v>
      </c>
      <c r="L1388" s="12">
        <v>9.5</v>
      </c>
      <c r="M1388" s="12">
        <v>10</v>
      </c>
      <c r="N1388" s="12">
        <v>9</v>
      </c>
      <c r="O1388" s="12">
        <v>9</v>
      </c>
    </row>
    <row r="1389" spans="1:17" x14ac:dyDescent="0.2">
      <c r="A1389" s="12" t="str">
        <f>INDEX('рабочие дни  %ФОТ'!$F$3:$F$67,MATCH('загрузка табеля'!$H1389,'рабочие дни  %ФОТ'!$H$3:$H$67,0),1)</f>
        <v>ХХХ YYY-14</v>
      </c>
      <c r="B1389" s="21">
        <f t="shared" si="63"/>
        <v>1650</v>
      </c>
      <c r="C1389" s="22">
        <f t="shared" si="64"/>
        <v>5</v>
      </c>
      <c r="D1389" s="23">
        <f t="shared" si="65"/>
        <v>55</v>
      </c>
      <c r="E1389" s="21">
        <f>SUMIFS(тарифы!G:G,тарифы!B:B,J1389)</f>
        <v>30</v>
      </c>
      <c r="F1389" s="21"/>
      <c r="G1389" s="12" t="str">
        <f>IFERROR(INDEX(Таблица1[#All],MATCH('загрузка табеля'!J1389,тарифы!B:B,0),4),"")</f>
        <v>продавец продовольственных товаров 1 категории ((В-14)торговый зал)</v>
      </c>
      <c r="H1389" s="12" t="s">
        <v>17202</v>
      </c>
      <c r="I1389" s="12" t="s">
        <v>16003</v>
      </c>
      <c r="J1389" s="12" t="s">
        <v>1752</v>
      </c>
      <c r="K1389" s="12" t="s">
        <v>1753</v>
      </c>
      <c r="L1389" s="12">
        <v>11</v>
      </c>
      <c r="M1389" s="12">
        <v>11</v>
      </c>
      <c r="N1389" s="12">
        <v>11</v>
      </c>
      <c r="O1389" s="12">
        <v>11</v>
      </c>
      <c r="P1389" s="12">
        <v>11</v>
      </c>
      <c r="Q1389" s="12">
        <v>0</v>
      </c>
    </row>
    <row r="1390" spans="1:17" x14ac:dyDescent="0.2">
      <c r="A1390" s="12" t="str">
        <f>INDEX('рабочие дни  %ФОТ'!$F$3:$F$67,MATCH('загрузка табеля'!$H1390,'рабочие дни  %ФОТ'!$H$3:$H$67,0),1)</f>
        <v>ХХХ YYY-14</v>
      </c>
      <c r="B1390" s="21">
        <f t="shared" si="63"/>
        <v>660</v>
      </c>
      <c r="C1390" s="22">
        <f t="shared" si="64"/>
        <v>2</v>
      </c>
      <c r="D1390" s="23">
        <f t="shared" si="65"/>
        <v>22</v>
      </c>
      <c r="E1390" s="21">
        <f>SUMIFS(тарифы!G:G,тарифы!B:B,J1390)</f>
        <v>30</v>
      </c>
      <c r="F1390" s="21"/>
      <c r="G1390" s="12" t="str">
        <f>IFERROR(INDEX(Таблица1[#All],MATCH('загрузка табеля'!J1390,тарифы!B:B,0),4),"")</f>
        <v>продавец продовольственных товаров 1 категории ((В-14)торговый зал)</v>
      </c>
      <c r="H1390" s="12" t="s">
        <v>17202</v>
      </c>
      <c r="I1390" s="12" t="s">
        <v>16003</v>
      </c>
      <c r="J1390" s="12" t="s">
        <v>1760</v>
      </c>
      <c r="K1390" s="12" t="s">
        <v>1761</v>
      </c>
      <c r="L1390" s="12">
        <v>11</v>
      </c>
      <c r="M1390" s="12">
        <v>11</v>
      </c>
      <c r="N1390" s="12">
        <v>0</v>
      </c>
    </row>
    <row r="1391" spans="1:17" x14ac:dyDescent="0.2">
      <c r="A1391" s="12" t="str">
        <f>INDEX('рабочие дни  %ФОТ'!$F$3:$F$67,MATCH('загрузка табеля'!$H1391,'рабочие дни  %ФОТ'!$H$3:$H$67,0),1)</f>
        <v>ХХХ YYY-14</v>
      </c>
      <c r="B1391" s="21">
        <f t="shared" si="63"/>
        <v>1265</v>
      </c>
      <c r="C1391" s="22">
        <f t="shared" si="64"/>
        <v>4</v>
      </c>
      <c r="D1391" s="23">
        <f t="shared" si="65"/>
        <v>46</v>
      </c>
      <c r="E1391" s="21">
        <f>SUMIFS(тарифы!G:G,тарифы!B:B,J1391)</f>
        <v>27.5</v>
      </c>
      <c r="F1391" s="21"/>
      <c r="G1391" s="12" t="str">
        <f>IFERROR(INDEX(Таблица1[#All],MATCH('загрузка табеля'!J1391,тарифы!B:B,0),4),"")</f>
        <v>продавец продовольственных товаров 2 категории ((В-14)торговый зал)</v>
      </c>
      <c r="H1391" s="12" t="s">
        <v>17202</v>
      </c>
      <c r="I1391" s="12" t="s">
        <v>16003</v>
      </c>
      <c r="J1391" s="12" t="s">
        <v>1762</v>
      </c>
      <c r="K1391" s="12" t="s">
        <v>1763</v>
      </c>
      <c r="L1391" s="12">
        <v>11</v>
      </c>
      <c r="M1391" s="12">
        <v>11</v>
      </c>
      <c r="N1391" s="12">
        <v>12</v>
      </c>
      <c r="O1391" s="12">
        <v>12</v>
      </c>
      <c r="P1391" s="12">
        <v>0</v>
      </c>
    </row>
    <row r="1392" spans="1:17" x14ac:dyDescent="0.2">
      <c r="A1392" s="12" t="str">
        <f>INDEX('рабочие дни  %ФОТ'!$F$3:$F$67,MATCH('загрузка табеля'!$H1392,'рабочие дни  %ФОТ'!$H$3:$H$67,0),1)</f>
        <v>ХХХ YYY-14</v>
      </c>
      <c r="B1392" s="21">
        <f t="shared" si="63"/>
        <v>1306.25</v>
      </c>
      <c r="C1392" s="22">
        <f t="shared" si="64"/>
        <v>4</v>
      </c>
      <c r="D1392" s="23">
        <f t="shared" si="65"/>
        <v>47.5</v>
      </c>
      <c r="E1392" s="21">
        <f>SUMIFS(тарифы!G:G,тарифы!B:B,J1392)</f>
        <v>27.5</v>
      </c>
      <c r="F1392" s="21"/>
      <c r="G1392" s="12" t="str">
        <f>IFERROR(INDEX(Таблица1[#All],MATCH('загрузка табеля'!J1392,тарифы!B:B,0),4),"")</f>
        <v>продавец продовольственных товаров 2 категории ((В-14)торговый зал)</v>
      </c>
      <c r="H1392" s="12" t="s">
        <v>17202</v>
      </c>
      <c r="I1392" s="12" t="s">
        <v>16003</v>
      </c>
      <c r="J1392" s="12" t="s">
        <v>1745</v>
      </c>
      <c r="K1392" s="12" t="s">
        <v>1746</v>
      </c>
      <c r="L1392" s="12">
        <v>13</v>
      </c>
      <c r="M1392" s="12">
        <v>12</v>
      </c>
      <c r="N1392" s="12">
        <v>11.5</v>
      </c>
      <c r="O1392" s="12">
        <v>11</v>
      </c>
    </row>
    <row r="1393" spans="1:17" x14ac:dyDescent="0.2">
      <c r="A1393" s="12" t="str">
        <f>INDEX('рабочие дни  %ФОТ'!$F$3:$F$67,MATCH('загрузка табеля'!$H1393,'рабочие дни  %ФОТ'!$H$3:$H$67,0),1)</f>
        <v>ХХХ YYY-14</v>
      </c>
      <c r="B1393" s="21">
        <f t="shared" si="63"/>
        <v>1187.5</v>
      </c>
      <c r="C1393" s="22">
        <f t="shared" si="64"/>
        <v>4</v>
      </c>
      <c r="D1393" s="23">
        <f t="shared" si="65"/>
        <v>47.5</v>
      </c>
      <c r="E1393" s="21">
        <f>SUMIFS(тарифы!G:G,тарифы!B:B,J1393)</f>
        <v>25</v>
      </c>
      <c r="F1393" s="21"/>
      <c r="G1393" s="12" t="str">
        <f>IFERROR(INDEX(Таблица1[#All],MATCH('загрузка табеля'!J1393,тарифы!B:B,0),4),"")</f>
        <v>продавец продовольственных товаров 3 категории ((В-14)торговый зал)</v>
      </c>
      <c r="H1393" s="12" t="s">
        <v>17202</v>
      </c>
      <c r="I1393" s="12" t="s">
        <v>16003</v>
      </c>
      <c r="J1393" s="12" t="s">
        <v>13492</v>
      </c>
      <c r="K1393" s="12" t="s">
        <v>13491</v>
      </c>
      <c r="L1393" s="12">
        <v>12</v>
      </c>
      <c r="M1393" s="12">
        <v>11.5</v>
      </c>
      <c r="N1393" s="12">
        <v>11.5</v>
      </c>
      <c r="O1393" s="12">
        <v>12.5</v>
      </c>
      <c r="P1393" s="12">
        <v>0</v>
      </c>
    </row>
    <row r="1394" spans="1:17" x14ac:dyDescent="0.2">
      <c r="A1394" s="12" t="str">
        <f>INDEX('рабочие дни  %ФОТ'!$F$3:$F$67,MATCH('загрузка табеля'!$H1394,'рабочие дни  %ФОТ'!$H$3:$H$67,0),1)</f>
        <v>ХХХ YYY-14</v>
      </c>
      <c r="B1394" s="21">
        <f t="shared" si="63"/>
        <v>1449.855</v>
      </c>
      <c r="C1394" s="22">
        <f t="shared" si="64"/>
        <v>4</v>
      </c>
      <c r="D1394" s="23">
        <f t="shared" si="65"/>
        <v>43.5</v>
      </c>
      <c r="E1394" s="21">
        <f>SUMIFS(тарифы!G:G,тарифы!B:B,J1394)</f>
        <v>33.33</v>
      </c>
      <c r="F1394" s="21"/>
      <c r="G1394" s="12" t="str">
        <f>IFERROR(INDEX(Таблица1[#All],MATCH('загрузка табеля'!J1394,тарифы!B:B,0),4),"")</f>
        <v>администратор торгового зала ((В-14)расчетно-кассовая зона)</v>
      </c>
      <c r="H1394" s="12" t="s">
        <v>17202</v>
      </c>
      <c r="I1394" s="12" t="s">
        <v>16004</v>
      </c>
      <c r="J1394" s="12" t="s">
        <v>1680</v>
      </c>
      <c r="K1394" s="12" t="s">
        <v>1681</v>
      </c>
      <c r="L1394" s="12">
        <v>11</v>
      </c>
      <c r="M1394" s="12">
        <v>11</v>
      </c>
      <c r="N1394" s="12">
        <v>11</v>
      </c>
      <c r="O1394" s="12">
        <v>10.5</v>
      </c>
    </row>
    <row r="1395" spans="1:17" x14ac:dyDescent="0.2">
      <c r="A1395" s="12" t="str">
        <f>INDEX('рабочие дни  %ФОТ'!$F$3:$F$67,MATCH('загрузка табеля'!$H1395,'рабочие дни  %ФОТ'!$H$3:$H$67,0),1)</f>
        <v>ХХХ YYY-14</v>
      </c>
      <c r="B1395" s="21">
        <f t="shared" si="63"/>
        <v>2056.6666666666665</v>
      </c>
      <c r="C1395" s="22">
        <f t="shared" si="64"/>
        <v>5</v>
      </c>
      <c r="D1395" s="23">
        <f t="shared" si="65"/>
        <v>47</v>
      </c>
      <c r="E1395" s="21">
        <f>SUMIFS(тарифы!G:G,тарифы!B:B,J1395)</f>
        <v>8638</v>
      </c>
      <c r="F1395" s="21"/>
      <c r="G1395" s="12" t="str">
        <f>IFERROR(INDEX(Таблица1[#All],MATCH('загрузка табеля'!J1395,тарифы!B:B,0),4),"")</f>
        <v>заместитель управляющего магазином 1 категории ((В-14)управление)</v>
      </c>
      <c r="H1395" s="12" t="s">
        <v>17202</v>
      </c>
      <c r="I1395" s="12" t="s">
        <v>16004</v>
      </c>
      <c r="J1395" s="12" t="s">
        <v>1767</v>
      </c>
      <c r="K1395" s="12" t="s">
        <v>1768</v>
      </c>
      <c r="L1395" s="12">
        <v>8.5</v>
      </c>
      <c r="M1395" s="12">
        <v>10</v>
      </c>
      <c r="N1395" s="12">
        <v>10</v>
      </c>
      <c r="O1395" s="12">
        <v>9</v>
      </c>
      <c r="P1395" s="12">
        <v>9.5</v>
      </c>
    </row>
    <row r="1396" spans="1:17" x14ac:dyDescent="0.2">
      <c r="A1396" s="12" t="str">
        <f>INDEX('рабочие дни  %ФОТ'!$F$3:$F$67,MATCH('загрузка табеля'!$H1396,'рабочие дни  %ФОТ'!$H$3:$H$67,0),1)</f>
        <v>ХХХ YYY-14</v>
      </c>
      <c r="B1396" s="21">
        <f t="shared" si="63"/>
        <v>1783.155</v>
      </c>
      <c r="C1396" s="22">
        <f t="shared" si="64"/>
        <v>5</v>
      </c>
      <c r="D1396" s="23">
        <f t="shared" si="65"/>
        <v>53.5</v>
      </c>
      <c r="E1396" s="21">
        <f>SUMIFS(тарифы!G:G,тарифы!B:B,J1396)</f>
        <v>33.33</v>
      </c>
      <c r="F1396" s="21"/>
      <c r="G1396" s="12" t="str">
        <f>IFERROR(INDEX(Таблица1[#All],MATCH('загрузка табеля'!J1396,тарифы!B:B,0),4),"")</f>
        <v>администратор торгового зала ((В-14)расчетно-кассовая зона)</v>
      </c>
      <c r="H1396" s="12" t="s">
        <v>17202</v>
      </c>
      <c r="I1396" s="12" t="s">
        <v>16004</v>
      </c>
      <c r="J1396" s="12" t="s">
        <v>1692</v>
      </c>
      <c r="K1396" s="12" t="s">
        <v>1693</v>
      </c>
      <c r="L1396" s="12">
        <v>7.5</v>
      </c>
      <c r="M1396" s="12">
        <v>11</v>
      </c>
      <c r="N1396" s="12">
        <v>12</v>
      </c>
      <c r="O1396" s="12">
        <v>10.5</v>
      </c>
      <c r="P1396" s="12">
        <v>12.5</v>
      </c>
    </row>
    <row r="1397" spans="1:17" x14ac:dyDescent="0.2">
      <c r="A1397" s="12" t="str">
        <f>INDEX('рабочие дни  %ФОТ'!$F$3:$F$67,MATCH('загрузка табеля'!$H1397,'рабочие дни  %ФОТ'!$H$3:$H$67,0),1)</f>
        <v>ХХХ YYY-14</v>
      </c>
      <c r="B1397" s="21">
        <f t="shared" si="63"/>
        <v>619.04761904761904</v>
      </c>
      <c r="C1397" s="22">
        <f t="shared" si="64"/>
        <v>2</v>
      </c>
      <c r="D1397" s="23">
        <f t="shared" si="65"/>
        <v>18</v>
      </c>
      <c r="E1397" s="21">
        <f>SUMIFS(тарифы!G:G,тарифы!B:B,J1397)</f>
        <v>6500</v>
      </c>
      <c r="F1397" s="21"/>
      <c r="G1397" s="12" t="str">
        <f>IFERROR(INDEX(Таблица1[#All],MATCH('загрузка табеля'!J1397,тарифы!B:B,0),4),"")</f>
        <v>менеджер по персоналу ((В-37)управление)</v>
      </c>
      <c r="H1397" s="12" t="s">
        <v>17202</v>
      </c>
      <c r="I1397" s="12" t="s">
        <v>16004</v>
      </c>
      <c r="J1397" s="12" t="s">
        <v>3448</v>
      </c>
      <c r="K1397" s="12" t="s">
        <v>3449</v>
      </c>
      <c r="L1397" s="12">
        <v>9</v>
      </c>
      <c r="M1397" s="12">
        <v>9</v>
      </c>
    </row>
    <row r="1398" spans="1:17" x14ac:dyDescent="0.2">
      <c r="A1398" s="12" t="str">
        <f>INDEX('рабочие дни  %ФОТ'!$F$3:$F$67,MATCH('загрузка табеля'!$H1398,'рабочие дни  %ФОТ'!$H$3:$H$67,0),1)</f>
        <v>ХХХ YYY-14</v>
      </c>
      <c r="B1398" s="21">
        <f t="shared" si="63"/>
        <v>763.83999999999992</v>
      </c>
      <c r="C1398" s="22">
        <f t="shared" si="64"/>
        <v>2</v>
      </c>
      <c r="D1398" s="23">
        <f t="shared" si="65"/>
        <v>22</v>
      </c>
      <c r="E1398" s="21">
        <f>SUMIFS(тарифы!G:G,тарифы!B:B,J1398)</f>
        <v>34.72</v>
      </c>
      <c r="F1398" s="21"/>
      <c r="G1398" s="12" t="str">
        <f>IFERROR(INDEX(Таблица1[#All],MATCH('загрузка табеля'!J1398,тарифы!B:B,0),4),"")</f>
        <v>пекарь 5 разряда ((В-14)цех по выпечке хлебобулочных изделий)</v>
      </c>
      <c r="H1398" s="12" t="s">
        <v>17202</v>
      </c>
      <c r="I1398" s="12" t="s">
        <v>16005</v>
      </c>
      <c r="J1398" s="12" t="s">
        <v>1783</v>
      </c>
      <c r="K1398" s="12" t="s">
        <v>1784</v>
      </c>
      <c r="L1398" s="12">
        <v>11</v>
      </c>
      <c r="M1398" s="12">
        <v>11</v>
      </c>
    </row>
    <row r="1399" spans="1:17" x14ac:dyDescent="0.2">
      <c r="A1399" s="12" t="str">
        <f>INDEX('рабочие дни  %ФОТ'!$F$3:$F$67,MATCH('загрузка табеля'!$H1399,'рабочие дни  %ФОТ'!$H$3:$H$67,0),1)</f>
        <v>ХХХ YYY-14</v>
      </c>
      <c r="B1399" s="21">
        <f t="shared" si="63"/>
        <v>1163.1199999999999</v>
      </c>
      <c r="C1399" s="22">
        <f t="shared" si="64"/>
        <v>3</v>
      </c>
      <c r="D1399" s="23">
        <f t="shared" si="65"/>
        <v>33.5</v>
      </c>
      <c r="E1399" s="21">
        <f>SUMIFS(тарифы!G:G,тарифы!B:B,J1399)</f>
        <v>34.72</v>
      </c>
      <c r="F1399" s="21"/>
      <c r="G1399" s="12" t="str">
        <f>IFERROR(INDEX(Таблица1[#All],MATCH('загрузка табеля'!J1399,тарифы!B:B,0),4),"")</f>
        <v>пекарь 5 разряда ((В-14)цех по выпечке хлебобулочных изделий)</v>
      </c>
      <c r="H1399" s="12" t="s">
        <v>17202</v>
      </c>
      <c r="I1399" s="12" t="s">
        <v>16005</v>
      </c>
      <c r="J1399" s="12" t="s">
        <v>1776</v>
      </c>
      <c r="K1399" s="12" t="s">
        <v>1777</v>
      </c>
      <c r="L1399" s="12">
        <v>11.5</v>
      </c>
      <c r="M1399" s="12">
        <v>11</v>
      </c>
      <c r="N1399" s="12">
        <v>11</v>
      </c>
      <c r="O1399" s="12">
        <v>0</v>
      </c>
    </row>
    <row r="1400" spans="1:17" x14ac:dyDescent="0.2">
      <c r="A1400" s="12" t="str">
        <f>INDEX('рабочие дни  %ФОТ'!$F$3:$F$67,MATCH('загрузка табеля'!$H1400,'рабочие дни  %ФОТ'!$H$3:$H$67,0),1)</f>
        <v>ХХХ YYY-14</v>
      </c>
      <c r="B1400" s="21">
        <f t="shared" si="63"/>
        <v>1433.79</v>
      </c>
      <c r="C1400" s="22">
        <f t="shared" si="64"/>
        <v>4</v>
      </c>
      <c r="D1400" s="23">
        <f t="shared" si="65"/>
        <v>44.5</v>
      </c>
      <c r="E1400" s="21">
        <f>SUMIFS(тарифы!G:G,тарифы!B:B,J1400)</f>
        <v>32.22</v>
      </c>
      <c r="F1400" s="21"/>
      <c r="G1400" s="12" t="str">
        <f>IFERROR(INDEX(Таблица1[#All],MATCH('загрузка табеля'!J1400,тарифы!B:B,0),4),"")</f>
        <v>пекарь 4 разряда ((В-14)цех по выпечке хлебобулочных изделий)</v>
      </c>
      <c r="H1400" s="12" t="s">
        <v>17202</v>
      </c>
      <c r="I1400" s="12" t="s">
        <v>16005</v>
      </c>
      <c r="J1400" s="12" t="s">
        <v>1774</v>
      </c>
      <c r="K1400" s="12" t="s">
        <v>1775</v>
      </c>
      <c r="L1400" s="12">
        <v>11</v>
      </c>
      <c r="M1400" s="12">
        <v>11.5</v>
      </c>
      <c r="N1400" s="12">
        <v>11</v>
      </c>
      <c r="O1400" s="12">
        <v>11</v>
      </c>
    </row>
    <row r="1401" spans="1:17" x14ac:dyDescent="0.2">
      <c r="A1401" s="12" t="str">
        <f>INDEX('рабочие дни  %ФОТ'!$F$3:$F$67,MATCH('загрузка табеля'!$H1401,'рабочие дни  %ФОТ'!$H$3:$H$67,0),1)</f>
        <v>ХХХ YYY-14</v>
      </c>
      <c r="B1401" s="21">
        <f t="shared" si="63"/>
        <v>1063.26</v>
      </c>
      <c r="C1401" s="22">
        <f t="shared" si="64"/>
        <v>3</v>
      </c>
      <c r="D1401" s="23">
        <f t="shared" si="65"/>
        <v>33</v>
      </c>
      <c r="E1401" s="21">
        <f>SUMIFS(тарифы!G:G,тарифы!B:B,J1401)</f>
        <v>32.22</v>
      </c>
      <c r="F1401" s="21"/>
      <c r="G1401" s="12" t="str">
        <f>IFERROR(INDEX(Таблица1[#All],MATCH('загрузка табеля'!J1401,тарифы!B:B,0),4),"")</f>
        <v>пекарь 4 разряда ((В-14)цех по выпечке хлебобулочных изделий)</v>
      </c>
      <c r="H1401" s="12" t="s">
        <v>17202</v>
      </c>
      <c r="I1401" s="12" t="s">
        <v>16005</v>
      </c>
      <c r="J1401" s="12" t="s">
        <v>1780</v>
      </c>
      <c r="K1401" s="12" t="s">
        <v>1781</v>
      </c>
      <c r="L1401" s="12">
        <v>11</v>
      </c>
      <c r="M1401" s="12">
        <v>11</v>
      </c>
      <c r="N1401" s="12">
        <v>11</v>
      </c>
      <c r="O1401" s="12">
        <v>0</v>
      </c>
    </row>
    <row r="1402" spans="1:17" x14ac:dyDescent="0.2">
      <c r="A1402" s="12" t="str">
        <f>INDEX('рабочие дни  %ФОТ'!$F$3:$F$67,MATCH('загрузка табеля'!$H1402,'рабочие дни  %ФОТ'!$H$3:$H$67,0),1)</f>
        <v>ХХХ YYY-14</v>
      </c>
      <c r="B1402" s="21">
        <f t="shared" si="63"/>
        <v>708.83999999999992</v>
      </c>
      <c r="C1402" s="22">
        <f t="shared" si="64"/>
        <v>2</v>
      </c>
      <c r="D1402" s="23">
        <f t="shared" si="65"/>
        <v>22</v>
      </c>
      <c r="E1402" s="21">
        <f>SUMIFS(тарифы!G:G,тарифы!B:B,J1402)</f>
        <v>32.22</v>
      </c>
      <c r="F1402" s="21"/>
      <c r="G1402" s="12" t="str">
        <f>IFERROR(INDEX(Таблица1[#All],MATCH('загрузка табеля'!J1402,тарифы!B:B,0),4),"")</f>
        <v>пекарь 4 разряда ((В-14)цех по выпечке хлебобулочных изделий)</v>
      </c>
      <c r="H1402" s="12" t="s">
        <v>17202</v>
      </c>
      <c r="I1402" s="12" t="s">
        <v>16005</v>
      </c>
      <c r="J1402" s="12" t="s">
        <v>13500</v>
      </c>
      <c r="K1402" s="12" t="s">
        <v>13499</v>
      </c>
      <c r="L1402" s="12">
        <v>11</v>
      </c>
      <c r="M1402" s="12">
        <v>11</v>
      </c>
    </row>
    <row r="1403" spans="1:17" x14ac:dyDescent="0.2">
      <c r="A1403" s="12" t="str">
        <f>INDEX('рабочие дни  %ФОТ'!$F$3:$F$67,MATCH('загрузка табеля'!$H1403,'рабочие дни  %ФОТ'!$H$3:$H$67,0),1)</f>
        <v>ХХХ YYY-14</v>
      </c>
      <c r="B1403" s="21">
        <f t="shared" si="63"/>
        <v>1680</v>
      </c>
      <c r="C1403" s="22">
        <f t="shared" si="64"/>
        <v>5</v>
      </c>
      <c r="D1403" s="23">
        <f t="shared" si="65"/>
        <v>56</v>
      </c>
      <c r="E1403" s="21">
        <f>SUMIFS(тарифы!G:G,тарифы!B:B,J1403)</f>
        <v>30</v>
      </c>
      <c r="F1403" s="21"/>
      <c r="G1403" s="12" t="str">
        <f>IFERROR(INDEX(Таблица1[#All],MATCH('загрузка табеля'!J1403,тарифы!B:B,0),4),"")</f>
        <v>повар 4 разряда* ((В-14)цех по переработке мяса)</v>
      </c>
      <c r="H1403" s="12" t="s">
        <v>17202</v>
      </c>
      <c r="I1403" s="12" t="s">
        <v>16006</v>
      </c>
      <c r="J1403" s="12" t="s">
        <v>1787</v>
      </c>
      <c r="K1403" s="12" t="s">
        <v>1788</v>
      </c>
      <c r="L1403" s="12">
        <v>11</v>
      </c>
      <c r="M1403" s="12">
        <v>11</v>
      </c>
      <c r="N1403" s="12">
        <v>11</v>
      </c>
      <c r="O1403" s="12">
        <v>11</v>
      </c>
      <c r="P1403" s="12">
        <v>12</v>
      </c>
      <c r="Q1403" s="12">
        <v>0</v>
      </c>
    </row>
    <row r="1404" spans="1:17" x14ac:dyDescent="0.2">
      <c r="A1404" s="12" t="str">
        <f>INDEX('рабочие дни  %ФОТ'!$F$3:$F$67,MATCH('загрузка табеля'!$H1404,'рабочие дни  %ФОТ'!$H$3:$H$67,0),1)</f>
        <v>ХХХ YYY-14</v>
      </c>
      <c r="B1404" s="21">
        <f t="shared" si="63"/>
        <v>451.82499999999999</v>
      </c>
      <c r="C1404" s="22">
        <f t="shared" si="64"/>
        <v>2</v>
      </c>
      <c r="D1404" s="23">
        <f t="shared" si="65"/>
        <v>15.5</v>
      </c>
      <c r="E1404" s="21">
        <f>SUMIFS(тарифы!G:G,тарифы!B:B,J1404)</f>
        <v>29.15</v>
      </c>
      <c r="F1404" s="21"/>
      <c r="G1404" s="12" t="str">
        <f>IFERROR(INDEX(Таблица1[#All],MATCH('загрузка табеля'!J1404,тарифы!B:B,0),4),"")</f>
        <v>грузчик 2 категории ((В-36)склад)</v>
      </c>
      <c r="H1404" s="12" t="s">
        <v>17202</v>
      </c>
      <c r="I1404" s="12" t="s">
        <v>5017</v>
      </c>
      <c r="J1404" s="12" t="s">
        <v>12980</v>
      </c>
      <c r="K1404" s="12" t="s">
        <v>12979</v>
      </c>
      <c r="L1404" s="12">
        <v>8</v>
      </c>
      <c r="M1404" s="12">
        <v>7.5</v>
      </c>
      <c r="N1404" s="12">
        <v>0</v>
      </c>
    </row>
    <row r="1405" spans="1:17" x14ac:dyDescent="0.2">
      <c r="A1405" s="12" t="str">
        <f>INDEX('рабочие дни  %ФОТ'!$F$3:$F$67,MATCH('загрузка табеля'!$H1405,'рабочие дни  %ФОТ'!$H$3:$H$67,0),1)</f>
        <v>ХХХ YYY-14</v>
      </c>
      <c r="B1405" s="21">
        <f t="shared" si="63"/>
        <v>0</v>
      </c>
      <c r="C1405" s="22">
        <f t="shared" si="64"/>
        <v>3</v>
      </c>
      <c r="D1405" s="23">
        <f t="shared" si="65"/>
        <v>35.5</v>
      </c>
      <c r="E1405" s="21">
        <f>SUMIFS(тарифы!G:G,тарифы!B:B,J1405)</f>
        <v>0</v>
      </c>
      <c r="F1405" s="21"/>
      <c r="G1405" s="12" t="str">
        <f>IFERROR(INDEX(Таблица1[#All],MATCH('загрузка табеля'!J1405,тарифы!B:B,0),4),"")</f>
        <v/>
      </c>
      <c r="H1405" s="12" t="s">
        <v>17202</v>
      </c>
      <c r="I1405" s="12" t="s">
        <v>16007</v>
      </c>
      <c r="J1405" s="12" t="s">
        <v>16008</v>
      </c>
      <c r="K1405" s="12" t="s">
        <v>16009</v>
      </c>
      <c r="L1405" s="12">
        <v>10</v>
      </c>
      <c r="M1405" s="12">
        <v>9.5</v>
      </c>
      <c r="N1405" s="12">
        <v>16</v>
      </c>
    </row>
    <row r="1406" spans="1:17" x14ac:dyDescent="0.2">
      <c r="A1406" s="12" t="str">
        <f>INDEX('рабочие дни  %ФОТ'!$F$3:$F$67,MATCH('загрузка табеля'!$H1406,'рабочие дни  %ФОТ'!$H$3:$H$67,0),1)</f>
        <v>ХХХ YYY-14</v>
      </c>
      <c r="B1406" s="21">
        <f t="shared" si="63"/>
        <v>0</v>
      </c>
      <c r="C1406" s="22">
        <f t="shared" si="64"/>
        <v>2</v>
      </c>
      <c r="D1406" s="23">
        <f t="shared" si="65"/>
        <v>13.5</v>
      </c>
      <c r="E1406" s="21">
        <f>SUMIFS(тарифы!G:G,тарифы!B:B,J1406)</f>
        <v>0</v>
      </c>
      <c r="F1406" s="21"/>
      <c r="G1406" s="12" t="str">
        <f>IFERROR(INDEX(Таблица1[#All],MATCH('загрузка табеля'!J1406,тарифы!B:B,0),4),"")</f>
        <v/>
      </c>
      <c r="H1406" s="12" t="s">
        <v>17202</v>
      </c>
      <c r="I1406" s="12" t="s">
        <v>16010</v>
      </c>
      <c r="J1406" s="12" t="s">
        <v>16011</v>
      </c>
      <c r="K1406" s="12" t="s">
        <v>16012</v>
      </c>
      <c r="L1406" s="12">
        <v>7</v>
      </c>
      <c r="M1406" s="12">
        <v>6.5</v>
      </c>
    </row>
    <row r="1407" spans="1:17" x14ac:dyDescent="0.2">
      <c r="A1407" s="12" t="str">
        <f>INDEX('рабочие дни  %ФОТ'!$F$3:$F$67,MATCH('загрузка табеля'!$H1407,'рабочие дни  %ФОТ'!$H$3:$H$67,0),1)</f>
        <v>ХХХ YYY-14</v>
      </c>
      <c r="B1407" s="21">
        <f t="shared" si="63"/>
        <v>0</v>
      </c>
      <c r="C1407" s="22">
        <f t="shared" si="64"/>
        <v>2</v>
      </c>
      <c r="D1407" s="23">
        <f t="shared" si="65"/>
        <v>12</v>
      </c>
      <c r="E1407" s="21">
        <f>SUMIFS(тарифы!G:G,тарифы!B:B,J1407)</f>
        <v>0</v>
      </c>
      <c r="F1407" s="21"/>
      <c r="G1407" s="12" t="str">
        <f>IFERROR(INDEX(Таблица1[#All],MATCH('загрузка табеля'!J1407,тарифы!B:B,0),4),"")</f>
        <v/>
      </c>
      <c r="H1407" s="12" t="s">
        <v>17202</v>
      </c>
      <c r="I1407" s="12" t="s">
        <v>16013</v>
      </c>
      <c r="J1407" s="12" t="s">
        <v>16014</v>
      </c>
      <c r="K1407" s="12" t="s">
        <v>16015</v>
      </c>
      <c r="L1407" s="12">
        <v>6</v>
      </c>
      <c r="M1407" s="12">
        <v>6</v>
      </c>
    </row>
    <row r="1408" spans="1:17" x14ac:dyDescent="0.2">
      <c r="A1408" s="12" t="str">
        <f>INDEX('рабочие дни  %ФОТ'!$F$3:$F$67,MATCH('загрузка табеля'!$H1408,'рабочие дни  %ФОТ'!$H$3:$H$67,0),1)</f>
        <v>ХХХ YYY-15</v>
      </c>
      <c r="B1408" s="21">
        <f t="shared" si="63"/>
        <v>1003.75</v>
      </c>
      <c r="C1408" s="22">
        <f t="shared" si="64"/>
        <v>3</v>
      </c>
      <c r="D1408" s="23">
        <f t="shared" si="65"/>
        <v>36.5</v>
      </c>
      <c r="E1408" s="21">
        <f>SUMIFS(тарифы!G:G,тарифы!B:B,J1408)</f>
        <v>27.5</v>
      </c>
      <c r="F1408" s="21"/>
      <c r="G1408" s="12" t="str">
        <f>IFERROR(INDEX(Таблица1[#All],MATCH('загрузка табеля'!J1408,тарифы!B:B,0),4),"")</f>
        <v>продавец продовольственных товаров 2 категории ((В-15)кондитерский цех)</v>
      </c>
      <c r="H1408" s="12" t="s">
        <v>17203</v>
      </c>
      <c r="I1408" s="12" t="s">
        <v>16016</v>
      </c>
      <c r="J1408" s="12" t="s">
        <v>1797</v>
      </c>
      <c r="K1408" s="12" t="s">
        <v>1798</v>
      </c>
      <c r="L1408" s="12">
        <v>12.5</v>
      </c>
      <c r="M1408" s="12">
        <v>12</v>
      </c>
      <c r="N1408" s="12">
        <v>12</v>
      </c>
    </row>
    <row r="1409" spans="1:17" x14ac:dyDescent="0.2">
      <c r="A1409" s="12" t="str">
        <f>INDEX('рабочие дни  %ФОТ'!$F$3:$F$67,MATCH('загрузка табеля'!$H1409,'рабочие дни  %ФОТ'!$H$3:$H$67,0),1)</f>
        <v>ХХХ YYY-15</v>
      </c>
      <c r="B1409" s="21">
        <f t="shared" si="63"/>
        <v>1178.5714285714284</v>
      </c>
      <c r="C1409" s="22">
        <f t="shared" si="64"/>
        <v>3</v>
      </c>
      <c r="D1409" s="23">
        <f t="shared" si="65"/>
        <v>9</v>
      </c>
      <c r="E1409" s="21">
        <f>SUMIFS(тарифы!G:G,тарифы!B:B,J1409)</f>
        <v>8250</v>
      </c>
      <c r="F1409" s="21"/>
      <c r="G1409" s="12" t="str">
        <f>IFERROR(INDEX(Таблица1[#All],MATCH('загрузка табеля'!J1409,тарифы!B:B,0),4),"")</f>
        <v>заместитель управляющего магазином по производству 4 категории ((В-15)цех по выпечке хлебобулочных и</v>
      </c>
      <c r="H1409" s="12" t="s">
        <v>17203</v>
      </c>
      <c r="I1409" s="12" t="s">
        <v>16016</v>
      </c>
      <c r="J1409" s="12" t="s">
        <v>2000</v>
      </c>
      <c r="K1409" s="12" t="s">
        <v>2001</v>
      </c>
      <c r="L1409" s="12">
        <v>3</v>
      </c>
      <c r="M1409" s="12">
        <v>3</v>
      </c>
      <c r="N1409" s="12">
        <v>3</v>
      </c>
    </row>
    <row r="1410" spans="1:17" x14ac:dyDescent="0.2">
      <c r="A1410" s="12" t="str">
        <f>INDEX('рабочие дни  %ФОТ'!$F$3:$F$67,MATCH('загрузка табеля'!$H1410,'рабочие дни  %ФОТ'!$H$3:$H$67,0),1)</f>
        <v>ХХХ YYY-15</v>
      </c>
      <c r="B1410" s="21">
        <f t="shared" si="63"/>
        <v>990</v>
      </c>
      <c r="C1410" s="22">
        <f t="shared" si="64"/>
        <v>3</v>
      </c>
      <c r="D1410" s="23">
        <f t="shared" si="65"/>
        <v>36</v>
      </c>
      <c r="E1410" s="21">
        <f>SUMIFS(тарифы!G:G,тарифы!B:B,J1410)</f>
        <v>27.5</v>
      </c>
      <c r="F1410" s="21"/>
      <c r="G1410" s="12" t="str">
        <f>IFERROR(INDEX(Таблица1[#All],MATCH('загрузка табеля'!J1410,тарифы!B:B,0),4),"")</f>
        <v>продавец продовольственных товаров 2 категории ((В-15)кондитерский цех)</v>
      </c>
      <c r="H1410" s="12" t="s">
        <v>17203</v>
      </c>
      <c r="I1410" s="12" t="s">
        <v>16016</v>
      </c>
      <c r="J1410" s="12" t="s">
        <v>1805</v>
      </c>
      <c r="K1410" s="12" t="s">
        <v>1806</v>
      </c>
      <c r="L1410" s="12">
        <v>12</v>
      </c>
      <c r="M1410" s="12">
        <v>12</v>
      </c>
      <c r="N1410" s="12">
        <v>12</v>
      </c>
      <c r="O1410" s="12">
        <v>0</v>
      </c>
    </row>
    <row r="1411" spans="1:17" x14ac:dyDescent="0.2">
      <c r="A1411" s="12" t="str">
        <f>INDEX('рабочие дни  %ФОТ'!$F$3:$F$67,MATCH('загрузка табеля'!$H1411,'рабочие дни  %ФОТ'!$H$3:$H$67,0),1)</f>
        <v>ХХХ YYY-15</v>
      </c>
      <c r="B1411" s="21">
        <f t="shared" si="63"/>
        <v>1413.75</v>
      </c>
      <c r="C1411" s="22">
        <f t="shared" si="64"/>
        <v>4</v>
      </c>
      <c r="D1411" s="23">
        <f t="shared" si="65"/>
        <v>43.5</v>
      </c>
      <c r="E1411" s="21">
        <f>SUMIFS(тарифы!G:G,тарифы!B:B,J1411)</f>
        <v>32.5</v>
      </c>
      <c r="F1411" s="21"/>
      <c r="G1411" s="12" t="str">
        <f>IFERROR(INDEX(Таблица1[#All],MATCH('загрузка табеля'!J1411,тарифы!B:B,0),4),"")</f>
        <v>повар 5 разряда ((В-15)кулинарный цех)</v>
      </c>
      <c r="H1411" s="12" t="s">
        <v>17203</v>
      </c>
      <c r="I1411" s="12" t="s">
        <v>16017</v>
      </c>
      <c r="J1411" s="12" t="s">
        <v>1820</v>
      </c>
      <c r="K1411" s="12" t="s">
        <v>1821</v>
      </c>
      <c r="L1411" s="12">
        <v>10.5</v>
      </c>
      <c r="M1411" s="12">
        <v>11</v>
      </c>
      <c r="N1411" s="12">
        <v>11</v>
      </c>
      <c r="O1411" s="12">
        <v>11</v>
      </c>
    </row>
    <row r="1412" spans="1:17" x14ac:dyDescent="0.2">
      <c r="A1412" s="12" t="str">
        <f>INDEX('рабочие дни  %ФОТ'!$F$3:$F$67,MATCH('загрузка табеля'!$H1412,'рабочие дни  %ФОТ'!$H$3:$H$67,0),1)</f>
        <v>ХХХ YYY-15</v>
      </c>
      <c r="B1412" s="21">
        <f t="shared" si="63"/>
        <v>1003.75</v>
      </c>
      <c r="C1412" s="22">
        <f t="shared" si="64"/>
        <v>3</v>
      </c>
      <c r="D1412" s="23">
        <f t="shared" si="65"/>
        <v>36.5</v>
      </c>
      <c r="E1412" s="21">
        <f>SUMIFS(тарифы!G:G,тарифы!B:B,J1412)</f>
        <v>27.5</v>
      </c>
      <c r="F1412" s="21"/>
      <c r="G1412" s="12" t="str">
        <f>IFERROR(INDEX(Таблица1[#All],MATCH('загрузка табеля'!J1412,тарифы!B:B,0),4),"")</f>
        <v>продавец продовольственных товаров 2 категории ((В-15)кулинарный цех)</v>
      </c>
      <c r="H1412" s="12" t="s">
        <v>17203</v>
      </c>
      <c r="I1412" s="12" t="s">
        <v>16017</v>
      </c>
      <c r="J1412" s="12" t="s">
        <v>1823</v>
      </c>
      <c r="K1412" s="12" t="s">
        <v>1824</v>
      </c>
      <c r="L1412" s="12">
        <v>12</v>
      </c>
      <c r="M1412" s="12">
        <v>12</v>
      </c>
      <c r="N1412" s="12">
        <v>12.5</v>
      </c>
    </row>
    <row r="1413" spans="1:17" x14ac:dyDescent="0.2">
      <c r="A1413" s="12" t="str">
        <f>INDEX('рабочие дни  %ФОТ'!$F$3:$F$67,MATCH('загрузка табеля'!$H1413,'рабочие дни  %ФОТ'!$H$3:$H$67,0),1)</f>
        <v>ХХХ YYY-15</v>
      </c>
      <c r="B1413" s="21">
        <f t="shared" si="63"/>
        <v>1178.5714285714284</v>
      </c>
      <c r="C1413" s="22">
        <f t="shared" si="64"/>
        <v>3</v>
      </c>
      <c r="D1413" s="23">
        <f t="shared" si="65"/>
        <v>9</v>
      </c>
      <c r="E1413" s="21">
        <f>SUMIFS(тарифы!G:G,тарифы!B:B,J1413)</f>
        <v>8250</v>
      </c>
      <c r="F1413" s="21"/>
      <c r="G1413" s="12" t="str">
        <f>IFERROR(INDEX(Таблица1[#All],MATCH('загрузка табеля'!J1413,тарифы!B:B,0),4),"")</f>
        <v>заместитель управляющего магазином по производству 4 категории ((В-15)цех по выпечке хлебобулочных и</v>
      </c>
      <c r="H1413" s="12" t="s">
        <v>17203</v>
      </c>
      <c r="I1413" s="12" t="s">
        <v>16017</v>
      </c>
      <c r="J1413" s="12" t="s">
        <v>2000</v>
      </c>
      <c r="K1413" s="12" t="s">
        <v>2001</v>
      </c>
      <c r="L1413" s="12">
        <v>3</v>
      </c>
      <c r="M1413" s="12">
        <v>3</v>
      </c>
      <c r="N1413" s="12">
        <v>3</v>
      </c>
    </row>
    <row r="1414" spans="1:17" x14ac:dyDescent="0.2">
      <c r="A1414" s="12" t="str">
        <f>INDEX('рабочие дни  %ФОТ'!$F$3:$F$67,MATCH('загрузка табеля'!$H1414,'рабочие дни  %ФОТ'!$H$3:$H$67,0),1)</f>
        <v>ХХХ YYY-15</v>
      </c>
      <c r="B1414" s="21">
        <f t="shared" ref="B1414:B1477" si="66">IF(AND(F1414&lt;50,F1414&gt;0),F1414*D1414,IF(F1414&gt;50,F1414/$C$1*C1414,IF(AND(E1414&lt;50,E1414&gt;0),E1414*D1414,E1414/$C$1*C1414)))</f>
        <v>1903.94</v>
      </c>
      <c r="C1414" s="22">
        <f t="shared" si="64"/>
        <v>4</v>
      </c>
      <c r="D1414" s="23">
        <f t="shared" si="65"/>
        <v>46</v>
      </c>
      <c r="E1414" s="21">
        <f>SUMIFS(тарифы!G:G,тарифы!B:B,J1414)</f>
        <v>41.39</v>
      </c>
      <c r="F1414" s="21"/>
      <c r="G1414" s="12" t="str">
        <f>IFERROR(INDEX(Таблица1[#All],MATCH('загрузка табеля'!J1414,тарифы!B:B,0),4),"")</f>
        <v>бригадир производственной бригады ((В-15)кулинарный цех)</v>
      </c>
      <c r="H1414" s="12" t="s">
        <v>17203</v>
      </c>
      <c r="I1414" s="12" t="s">
        <v>16017</v>
      </c>
      <c r="J1414" s="12" t="s">
        <v>1826</v>
      </c>
      <c r="K1414" s="12" t="s">
        <v>1827</v>
      </c>
      <c r="L1414" s="12">
        <v>11.5</v>
      </c>
      <c r="M1414" s="12">
        <v>11.5</v>
      </c>
      <c r="N1414" s="12">
        <v>11.5</v>
      </c>
      <c r="O1414" s="12">
        <v>11.5</v>
      </c>
    </row>
    <row r="1415" spans="1:17" x14ac:dyDescent="0.2">
      <c r="A1415" s="12" t="str">
        <f>INDEX('рабочие дни  %ФОТ'!$F$3:$F$67,MATCH('загрузка табеля'!$H1415,'рабочие дни  %ФОТ'!$H$3:$H$67,0),1)</f>
        <v>ХХХ YYY-15</v>
      </c>
      <c r="B1415" s="21">
        <f t="shared" si="66"/>
        <v>990</v>
      </c>
      <c r="C1415" s="22">
        <f t="shared" ref="C1415:C1478" si="67">COUNTIF(L1415:AP1415,"&gt;0")</f>
        <v>3</v>
      </c>
      <c r="D1415" s="23">
        <f t="shared" ref="D1415:D1478" si="68">IF(SUM(L1415:AP1415)&gt;0,SUM(L1415:AP1415),"")</f>
        <v>36</v>
      </c>
      <c r="E1415" s="21">
        <f>SUMIFS(тарифы!G:G,тарифы!B:B,J1415)</f>
        <v>27.5</v>
      </c>
      <c r="F1415" s="21"/>
      <c r="G1415" s="12" t="str">
        <f>IFERROR(INDEX(Таблица1[#All],MATCH('загрузка табеля'!J1415,тарифы!B:B,0),4),"")</f>
        <v>продавец продовольственных товаров 2 категории ((В-15)кулинарный цех)</v>
      </c>
      <c r="H1415" s="12" t="s">
        <v>17203</v>
      </c>
      <c r="I1415" s="12" t="s">
        <v>16017</v>
      </c>
      <c r="J1415" s="12" t="s">
        <v>1829</v>
      </c>
      <c r="K1415" s="12" t="s">
        <v>1830</v>
      </c>
      <c r="L1415" s="12">
        <v>12</v>
      </c>
      <c r="M1415" s="12">
        <v>12</v>
      </c>
      <c r="N1415" s="12">
        <v>12</v>
      </c>
      <c r="O1415" s="12">
        <v>0</v>
      </c>
    </row>
    <row r="1416" spans="1:17" x14ac:dyDescent="0.2">
      <c r="A1416" s="12" t="str">
        <f>INDEX('рабочие дни  %ФОТ'!$F$3:$F$67,MATCH('загрузка табеля'!$H1416,'рабочие дни  %ФОТ'!$H$3:$H$67,0),1)</f>
        <v>ХХХ YYY-15</v>
      </c>
      <c r="B1416" s="21">
        <f t="shared" si="66"/>
        <v>870</v>
      </c>
      <c r="C1416" s="22">
        <f t="shared" si="67"/>
        <v>3</v>
      </c>
      <c r="D1416" s="23">
        <f t="shared" si="68"/>
        <v>29</v>
      </c>
      <c r="E1416" s="21">
        <f>SUMIFS(тарифы!G:G,тарифы!B:B,J1416)</f>
        <v>30</v>
      </c>
      <c r="F1416" s="21"/>
      <c r="G1416" s="12" t="str">
        <f>IFERROR(INDEX(Таблица1[#All],MATCH('загрузка табеля'!J1416,тарифы!B:B,0),4),"")</f>
        <v>повар 4 разряда ((В-15)кулинарный цех)</v>
      </c>
      <c r="H1416" s="12" t="s">
        <v>17203</v>
      </c>
      <c r="I1416" s="12" t="s">
        <v>16017</v>
      </c>
      <c r="J1416" s="12" t="s">
        <v>1817</v>
      </c>
      <c r="K1416" s="12" t="s">
        <v>1818</v>
      </c>
      <c r="L1416" s="12">
        <v>9.5</v>
      </c>
      <c r="M1416" s="12">
        <v>10</v>
      </c>
      <c r="N1416" s="12">
        <v>9.5</v>
      </c>
    </row>
    <row r="1417" spans="1:17" x14ac:dyDescent="0.2">
      <c r="A1417" s="12" t="str">
        <f>INDEX('рабочие дни  %ФОТ'!$F$3:$F$67,MATCH('загрузка табеля'!$H1417,'рабочие дни  %ФОТ'!$H$3:$H$67,0),1)</f>
        <v>ХХХ YYY-15</v>
      </c>
      <c r="B1417" s="21">
        <f t="shared" si="66"/>
        <v>698.75</v>
      </c>
      <c r="C1417" s="22">
        <f t="shared" si="67"/>
        <v>1</v>
      </c>
      <c r="D1417" s="23">
        <f t="shared" si="68"/>
        <v>21.5</v>
      </c>
      <c r="E1417" s="21">
        <f>SUMIFS(тарифы!G:G,тарифы!B:B,J1417)</f>
        <v>32.5</v>
      </c>
      <c r="F1417" s="21"/>
      <c r="G1417" s="12" t="str">
        <f>IFERROR(INDEX(Таблица1[#All],MATCH('загрузка табеля'!J1417,тарифы!B:B,0),4),"")</f>
        <v>повар 5 разряда ((В-15)кулинарный цех)</v>
      </c>
      <c r="H1417" s="12" t="s">
        <v>17203</v>
      </c>
      <c r="I1417" s="12" t="s">
        <v>16017</v>
      </c>
      <c r="J1417" s="12" t="s">
        <v>13479</v>
      </c>
      <c r="K1417" s="12" t="s">
        <v>13478</v>
      </c>
      <c r="L1417" s="12">
        <v>21.5</v>
      </c>
      <c r="M1417" s="12">
        <v>0</v>
      </c>
    </row>
    <row r="1418" spans="1:17" x14ac:dyDescent="0.2">
      <c r="A1418" s="12" t="str">
        <f>INDEX('рабочие дни  %ФОТ'!$F$3:$F$67,MATCH('загрузка табеля'!$H1418,'рабочие дни  %ФОТ'!$H$3:$H$67,0),1)</f>
        <v>ХХХ YYY-15</v>
      </c>
      <c r="B1418" s="21">
        <f t="shared" si="66"/>
        <v>806.5200000000001</v>
      </c>
      <c r="C1418" s="22">
        <f t="shared" si="67"/>
        <v>3</v>
      </c>
      <c r="D1418" s="23">
        <f t="shared" si="68"/>
        <v>33</v>
      </c>
      <c r="E1418" s="21">
        <f>SUMIFS(тарифы!G:G,тарифы!B:B,J1418)</f>
        <v>24.44</v>
      </c>
      <c r="F1418" s="21"/>
      <c r="G1418" s="12" t="str">
        <f>IFERROR(INDEX(Таблица1[#All],MATCH('загрузка табеля'!J1418,тарифы!B:B,0),4),"")</f>
        <v>продавец продовольственных товаров ((В-15)торговый зал)</v>
      </c>
      <c r="H1418" s="12" t="s">
        <v>17203</v>
      </c>
      <c r="I1418" s="12" t="s">
        <v>16018</v>
      </c>
      <c r="J1418" s="12" t="s">
        <v>1956</v>
      </c>
      <c r="K1418" s="12" t="s">
        <v>16019</v>
      </c>
      <c r="L1418" s="12">
        <v>11</v>
      </c>
      <c r="M1418" s="12">
        <v>11</v>
      </c>
      <c r="N1418" s="12">
        <v>11</v>
      </c>
    </row>
    <row r="1419" spans="1:17" x14ac:dyDescent="0.2">
      <c r="A1419" s="12" t="str">
        <f>INDEX('рабочие дни  %ФОТ'!$F$3:$F$67,MATCH('загрузка табеля'!$H1419,'рабочие дни  %ФОТ'!$H$3:$H$67,0),1)</f>
        <v>ХХХ YYY-15</v>
      </c>
      <c r="B1419" s="21">
        <f t="shared" si="66"/>
        <v>984</v>
      </c>
      <c r="C1419" s="22">
        <f t="shared" si="67"/>
        <v>3</v>
      </c>
      <c r="D1419" s="23">
        <f t="shared" si="68"/>
        <v>24</v>
      </c>
      <c r="E1419" s="21">
        <f>SUMIFS(тарифы!G:G,тарифы!B:B,J1419)</f>
        <v>41</v>
      </c>
      <c r="F1419" s="21"/>
      <c r="G1419" s="12" t="str">
        <f>IFERROR(INDEX(Таблица1[#All],MATCH('загрузка табеля'!J1419,тарифы!B:B,0),4),"")</f>
        <v>бригадир продавцов продовольственных товаров 1 категории ((В-15)рыбный отдел)</v>
      </c>
      <c r="H1419" s="12" t="s">
        <v>17203</v>
      </c>
      <c r="I1419" s="12" t="s">
        <v>16018</v>
      </c>
      <c r="J1419" s="12" t="s">
        <v>1883</v>
      </c>
      <c r="K1419" s="12" t="s">
        <v>1884</v>
      </c>
      <c r="L1419" s="12">
        <v>9</v>
      </c>
      <c r="M1419" s="12">
        <v>8.5</v>
      </c>
      <c r="N1419" s="12">
        <v>6.5</v>
      </c>
    </row>
    <row r="1420" spans="1:17" x14ac:dyDescent="0.2">
      <c r="A1420" s="12" t="str">
        <f>INDEX('рабочие дни  %ФОТ'!$F$3:$F$67,MATCH('загрузка табеля'!$H1420,'рабочие дни  %ФОТ'!$H$3:$H$67,0),1)</f>
        <v>ХХХ YYY-15</v>
      </c>
      <c r="B1420" s="21">
        <f t="shared" si="66"/>
        <v>1217.1949999999999</v>
      </c>
      <c r="C1420" s="22">
        <f t="shared" si="67"/>
        <v>4</v>
      </c>
      <c r="D1420" s="23">
        <f t="shared" si="68"/>
        <v>41.5</v>
      </c>
      <c r="E1420" s="21">
        <f>SUMIFS(тарифы!G:G,тарифы!B:B,J1420)</f>
        <v>29.33</v>
      </c>
      <c r="F1420" s="21"/>
      <c r="G1420" s="12" t="str">
        <f>IFERROR(INDEX(Таблица1[#All],MATCH('загрузка табеля'!J1420,тарифы!B:B,0),4),"")</f>
        <v>продавец продовольственных товаров 2 категории ((В-15)рыбный отдел)</v>
      </c>
      <c r="H1420" s="12" t="s">
        <v>17203</v>
      </c>
      <c r="I1420" s="12" t="s">
        <v>16018</v>
      </c>
      <c r="J1420" s="12" t="s">
        <v>1886</v>
      </c>
      <c r="K1420" s="12" t="s">
        <v>1887</v>
      </c>
      <c r="L1420" s="12">
        <v>11</v>
      </c>
      <c r="M1420" s="12">
        <v>9.5</v>
      </c>
      <c r="N1420" s="12">
        <v>10</v>
      </c>
      <c r="O1420" s="12">
        <v>11</v>
      </c>
    </row>
    <row r="1421" spans="1:17" x14ac:dyDescent="0.2">
      <c r="A1421" s="12" t="str">
        <f>INDEX('рабочие дни  %ФОТ'!$F$3:$F$67,MATCH('загрузка табеля'!$H1421,'рабочие дни  %ФОТ'!$H$3:$H$67,0),1)</f>
        <v>ХХХ YYY-15</v>
      </c>
      <c r="B1421" s="21">
        <f t="shared" si="66"/>
        <v>1497.6899999999998</v>
      </c>
      <c r="C1421" s="22">
        <f t="shared" si="67"/>
        <v>5</v>
      </c>
      <c r="D1421" s="23">
        <f t="shared" si="68"/>
        <v>43</v>
      </c>
      <c r="E1421" s="21">
        <f>SUMIFS(тарифы!G:G,тарифы!B:B,J1421)</f>
        <v>34.83</v>
      </c>
      <c r="F1421" s="21"/>
      <c r="G1421" s="12" t="str">
        <f>IFERROR(INDEX(Таблица1[#All],MATCH('загрузка табеля'!J1421,тарифы!B:B,0),4),"")</f>
        <v>обработчик рыбы 2 категории ((В-15)рыбный отдел)</v>
      </c>
      <c r="H1421" s="12" t="s">
        <v>17203</v>
      </c>
      <c r="I1421" s="12" t="s">
        <v>16018</v>
      </c>
      <c r="J1421" s="12" t="s">
        <v>1890</v>
      </c>
      <c r="K1421" s="12" t="s">
        <v>1891</v>
      </c>
      <c r="L1421" s="12">
        <v>9</v>
      </c>
      <c r="M1421" s="12">
        <v>7.5</v>
      </c>
      <c r="N1421" s="12">
        <v>8.5</v>
      </c>
      <c r="O1421" s="12">
        <v>9</v>
      </c>
      <c r="P1421" s="12">
        <v>9</v>
      </c>
      <c r="Q1421" s="12">
        <v>0</v>
      </c>
    </row>
    <row r="1422" spans="1:17" x14ac:dyDescent="0.2">
      <c r="A1422" s="12" t="str">
        <f>INDEX('рабочие дни  %ФОТ'!$F$3:$F$67,MATCH('загрузка табеля'!$H1422,'рабочие дни  %ФОТ'!$H$3:$H$67,0),1)</f>
        <v>ХХХ YYY-15</v>
      </c>
      <c r="B1422" s="21">
        <f t="shared" si="66"/>
        <v>594.92999999999995</v>
      </c>
      <c r="C1422" s="22">
        <f t="shared" si="67"/>
        <v>2</v>
      </c>
      <c r="D1422" s="23">
        <f t="shared" si="68"/>
        <v>21</v>
      </c>
      <c r="E1422" s="21">
        <f>SUMIFS(тарифы!G:G,тарифы!B:B,J1422)</f>
        <v>28.33</v>
      </c>
      <c r="F1422" s="21"/>
      <c r="G1422" s="12" t="str">
        <f>IFERROR(INDEX(Таблица1[#All],MATCH('загрузка табеля'!J1422,тарифы!B:B,0),4),"")</f>
        <v>кассир торгового зала ((В-15)расчетно-кассовая зона)</v>
      </c>
      <c r="H1422" s="12" t="s">
        <v>17203</v>
      </c>
      <c r="I1422" s="12" t="s">
        <v>16020</v>
      </c>
      <c r="J1422" s="12" t="s">
        <v>1856</v>
      </c>
      <c r="K1422" s="12" t="s">
        <v>1857</v>
      </c>
      <c r="L1422" s="12">
        <v>10.5</v>
      </c>
      <c r="M1422" s="12">
        <v>10.5</v>
      </c>
      <c r="N1422" s="12">
        <v>0</v>
      </c>
    </row>
    <row r="1423" spans="1:17" x14ac:dyDescent="0.2">
      <c r="A1423" s="12" t="str">
        <f>INDEX('рабочие дни  %ФОТ'!$F$3:$F$67,MATCH('загрузка табеля'!$H1423,'рабочие дни  %ФОТ'!$H$3:$H$67,0),1)</f>
        <v>ХХХ YYY-15</v>
      </c>
      <c r="B1423" s="21">
        <f t="shared" si="66"/>
        <v>991.55</v>
      </c>
      <c r="C1423" s="22">
        <f t="shared" si="67"/>
        <v>3</v>
      </c>
      <c r="D1423" s="23">
        <f t="shared" si="68"/>
        <v>35</v>
      </c>
      <c r="E1423" s="21">
        <f>SUMIFS(тарифы!G:G,тарифы!B:B,J1423)</f>
        <v>28.33</v>
      </c>
      <c r="F1423" s="21"/>
      <c r="G1423" s="12" t="str">
        <f>IFERROR(INDEX(Таблица1[#All],MATCH('загрузка табеля'!J1423,тарифы!B:B,0),4),"")</f>
        <v>кассир торгового зала ((В-15)расчетно-кассовая зона)</v>
      </c>
      <c r="H1423" s="12" t="s">
        <v>17203</v>
      </c>
      <c r="I1423" s="12" t="s">
        <v>16020</v>
      </c>
      <c r="J1423" s="12" t="s">
        <v>1848</v>
      </c>
      <c r="K1423" s="12" t="s">
        <v>13484</v>
      </c>
      <c r="L1423" s="12">
        <v>12</v>
      </c>
      <c r="M1423" s="12">
        <v>11</v>
      </c>
      <c r="N1423" s="12">
        <v>12</v>
      </c>
      <c r="O1423" s="12">
        <v>0</v>
      </c>
    </row>
    <row r="1424" spans="1:17" x14ac:dyDescent="0.2">
      <c r="A1424" s="12" t="str">
        <f>INDEX('рабочие дни  %ФОТ'!$F$3:$F$67,MATCH('загрузка табеля'!$H1424,'рабочие дни  %ФОТ'!$H$3:$H$67,0),1)</f>
        <v>ХХХ YYY-15</v>
      </c>
      <c r="B1424" s="21">
        <f t="shared" si="66"/>
        <v>1398.4</v>
      </c>
      <c r="C1424" s="22">
        <f t="shared" si="67"/>
        <v>4</v>
      </c>
      <c r="D1424" s="23">
        <f t="shared" si="68"/>
        <v>47.5</v>
      </c>
      <c r="E1424" s="21">
        <f>SUMIFS(тарифы!G:G,тарифы!B:B,J1424)</f>
        <v>29.44</v>
      </c>
      <c r="F1424" s="21"/>
      <c r="G1424" s="12" t="str">
        <f>IFERROR(INDEX(Таблица1[#All],MATCH('загрузка табеля'!J1424,тарифы!B:B,0),4),"")</f>
        <v>старший кассир торгового зала ((В-15)расчетно-кассовая зона)</v>
      </c>
      <c r="H1424" s="12" t="s">
        <v>17203</v>
      </c>
      <c r="I1424" s="12" t="s">
        <v>16020</v>
      </c>
      <c r="J1424" s="12" t="s">
        <v>1870</v>
      </c>
      <c r="K1424" s="12" t="s">
        <v>1871</v>
      </c>
      <c r="L1424" s="12">
        <v>13</v>
      </c>
      <c r="M1424" s="12">
        <v>13</v>
      </c>
      <c r="N1424" s="12">
        <v>13</v>
      </c>
      <c r="O1424" s="12">
        <v>8.5</v>
      </c>
    </row>
    <row r="1425" spans="1:17" x14ac:dyDescent="0.2">
      <c r="A1425" s="12" t="str">
        <f>INDEX('рабочие дни  %ФОТ'!$F$3:$F$67,MATCH('загрузка табеля'!$H1425,'рабочие дни  %ФОТ'!$H$3:$H$67,0),1)</f>
        <v>ХХХ YYY-15</v>
      </c>
      <c r="B1425" s="21">
        <f t="shared" si="66"/>
        <v>843.41000000000008</v>
      </c>
      <c r="C1425" s="22">
        <f t="shared" si="67"/>
        <v>2</v>
      </c>
      <c r="D1425" s="23">
        <f t="shared" si="68"/>
        <v>23</v>
      </c>
      <c r="E1425" s="21">
        <f>SUMIFS(тарифы!G:G,тарифы!B:B,J1425)</f>
        <v>36.67</v>
      </c>
      <c r="F1425" s="21"/>
      <c r="G1425" s="12" t="str">
        <f>IFERROR(INDEX(Таблица1[#All],MATCH('загрузка табеля'!J1425,тарифы!B:B,0),4),"")</f>
        <v>заместитель управляющего магазином по кассовой зоне 2 категории ((В-15)расчетно-кассовая зона)</v>
      </c>
      <c r="H1425" s="12" t="s">
        <v>17203</v>
      </c>
      <c r="I1425" s="12" t="s">
        <v>16020</v>
      </c>
      <c r="J1425" s="12" t="s">
        <v>1836</v>
      </c>
      <c r="K1425" s="12" t="s">
        <v>1837</v>
      </c>
      <c r="L1425" s="12">
        <v>11.5</v>
      </c>
      <c r="M1425" s="12">
        <v>11.5</v>
      </c>
      <c r="N1425" s="12">
        <v>0</v>
      </c>
    </row>
    <row r="1426" spans="1:17" x14ac:dyDescent="0.2">
      <c r="A1426" s="12" t="str">
        <f>INDEX('рабочие дни  %ФОТ'!$F$3:$F$67,MATCH('загрузка табеля'!$H1426,'рабочие дни  %ФОТ'!$H$3:$H$67,0),1)</f>
        <v>ХХХ YYY-15</v>
      </c>
      <c r="B1426" s="21">
        <f t="shared" si="66"/>
        <v>1458.9949999999999</v>
      </c>
      <c r="C1426" s="22">
        <f t="shared" si="67"/>
        <v>5</v>
      </c>
      <c r="D1426" s="23">
        <f t="shared" si="68"/>
        <v>51.5</v>
      </c>
      <c r="E1426" s="21">
        <f>SUMIFS(тарифы!G:G,тарифы!B:B,J1426)</f>
        <v>28.33</v>
      </c>
      <c r="F1426" s="21"/>
      <c r="G1426" s="12" t="str">
        <f>IFERROR(INDEX(Таблица1[#All],MATCH('загрузка табеля'!J1426,тарифы!B:B,0),4),"")</f>
        <v>кассир торгового зала ((В-15)расчетно-кассовая зона)</v>
      </c>
      <c r="H1426" s="12" t="s">
        <v>17203</v>
      </c>
      <c r="I1426" s="12" t="s">
        <v>16020</v>
      </c>
      <c r="J1426" s="12" t="s">
        <v>1860</v>
      </c>
      <c r="K1426" s="12" t="s">
        <v>1861</v>
      </c>
      <c r="L1426" s="12">
        <v>11</v>
      </c>
      <c r="M1426" s="12">
        <v>11.5</v>
      </c>
      <c r="N1426" s="12">
        <v>7.5</v>
      </c>
      <c r="O1426" s="12">
        <v>10.5</v>
      </c>
      <c r="P1426" s="12">
        <v>11</v>
      </c>
      <c r="Q1426" s="12">
        <v>0</v>
      </c>
    </row>
    <row r="1427" spans="1:17" x14ac:dyDescent="0.2">
      <c r="A1427" s="12" t="str">
        <f>INDEX('рабочие дни  %ФОТ'!$F$3:$F$67,MATCH('загрузка табеля'!$H1427,'рабочие дни  %ФОТ'!$H$3:$H$67,0),1)</f>
        <v>ХХХ YYY-15</v>
      </c>
      <c r="B1427" s="21">
        <f t="shared" si="66"/>
        <v>311.63</v>
      </c>
      <c r="C1427" s="22">
        <f t="shared" si="67"/>
        <v>1</v>
      </c>
      <c r="D1427" s="23">
        <f t="shared" si="68"/>
        <v>11</v>
      </c>
      <c r="E1427" s="21">
        <f>SUMIFS(тарифы!G:G,тарифы!B:B,J1427)</f>
        <v>28.33</v>
      </c>
      <c r="F1427" s="21"/>
      <c r="G1427" s="12" t="str">
        <f>IFERROR(INDEX(Таблица1[#All],MATCH('загрузка табеля'!J1427,тарифы!B:B,0),4),"")</f>
        <v>кассир торгового зала ((В-15)расчетно-кассовая зона)</v>
      </c>
      <c r="H1427" s="12" t="s">
        <v>17203</v>
      </c>
      <c r="I1427" s="12" t="s">
        <v>16020</v>
      </c>
      <c r="J1427" s="12" t="s">
        <v>1854</v>
      </c>
      <c r="K1427" s="12" t="s">
        <v>1855</v>
      </c>
      <c r="L1427" s="12">
        <v>11</v>
      </c>
      <c r="M1427" s="12">
        <v>0</v>
      </c>
    </row>
    <row r="1428" spans="1:17" x14ac:dyDescent="0.2">
      <c r="A1428" s="12" t="str">
        <f>INDEX('рабочие дни  %ФОТ'!$F$3:$F$67,MATCH('загрузка табеля'!$H1428,'рабочие дни  %ФОТ'!$H$3:$H$67,0),1)</f>
        <v>ХХХ YYY-15</v>
      </c>
      <c r="B1428" s="21">
        <f t="shared" si="66"/>
        <v>1216.5449999999998</v>
      </c>
      <c r="C1428" s="22">
        <f t="shared" si="67"/>
        <v>3</v>
      </c>
      <c r="D1428" s="23">
        <f t="shared" si="68"/>
        <v>36.5</v>
      </c>
      <c r="E1428" s="21">
        <f>SUMIFS(тарифы!G:G,тарифы!B:B,J1428)</f>
        <v>33.33</v>
      </c>
      <c r="F1428" s="21"/>
      <c r="G1428" s="12" t="str">
        <f>IFERROR(INDEX(Таблица1[#All],MATCH('загрузка табеля'!J1428,тарифы!B:B,0),4),"")</f>
        <v>заместитель управляющего магазином по кассовой зоне ((В-15)расчетно-кассовая зона)</v>
      </c>
      <c r="H1428" s="12" t="s">
        <v>17203</v>
      </c>
      <c r="I1428" s="12" t="s">
        <v>16020</v>
      </c>
      <c r="J1428" s="12" t="s">
        <v>1858</v>
      </c>
      <c r="K1428" s="12" t="s">
        <v>1859</v>
      </c>
      <c r="L1428" s="12">
        <v>12.5</v>
      </c>
      <c r="M1428" s="12">
        <v>12.5</v>
      </c>
      <c r="N1428" s="12">
        <v>11.5</v>
      </c>
      <c r="O1428" s="12">
        <v>0</v>
      </c>
    </row>
    <row r="1429" spans="1:17" x14ac:dyDescent="0.2">
      <c r="A1429" s="12" t="str">
        <f>INDEX('рабочие дни  %ФОТ'!$F$3:$F$67,MATCH('загрузка табеля'!$H1429,'рабочие дни  %ФОТ'!$H$3:$H$67,0),1)</f>
        <v>ХХХ YYY-15</v>
      </c>
      <c r="B1429" s="21">
        <f t="shared" si="66"/>
        <v>665.755</v>
      </c>
      <c r="C1429" s="22">
        <f t="shared" si="67"/>
        <v>3</v>
      </c>
      <c r="D1429" s="23">
        <f t="shared" si="68"/>
        <v>23.5</v>
      </c>
      <c r="E1429" s="21">
        <f>SUMIFS(тарифы!G:G,тарифы!B:B,J1429)</f>
        <v>28.33</v>
      </c>
      <c r="F1429" s="21"/>
      <c r="G1429" s="12" t="str">
        <f>IFERROR(INDEX(Таблица1[#All],MATCH('загрузка табеля'!J1429,тарифы!B:B,0),4),"")</f>
        <v>кассир торгового зала ((В-15)расчетно-кассовая зона)</v>
      </c>
      <c r="H1429" s="12" t="s">
        <v>17203</v>
      </c>
      <c r="I1429" s="12" t="s">
        <v>16020</v>
      </c>
      <c r="J1429" s="12" t="s">
        <v>1868</v>
      </c>
      <c r="K1429" s="12" t="s">
        <v>1869</v>
      </c>
      <c r="L1429" s="12">
        <v>7.5</v>
      </c>
      <c r="M1429" s="12">
        <v>7.5</v>
      </c>
      <c r="N1429" s="12">
        <v>8.5</v>
      </c>
      <c r="O1429" s="12">
        <v>0</v>
      </c>
    </row>
    <row r="1430" spans="1:17" x14ac:dyDescent="0.2">
      <c r="A1430" s="12" t="str">
        <f>INDEX('рабочие дни  %ФОТ'!$F$3:$F$67,MATCH('загрузка табеля'!$H1430,'рабочие дни  %ФОТ'!$H$3:$H$67,0),1)</f>
        <v>ХХХ YYY-15</v>
      </c>
      <c r="B1430" s="21">
        <f t="shared" si="66"/>
        <v>736</v>
      </c>
      <c r="C1430" s="22">
        <f t="shared" si="67"/>
        <v>2</v>
      </c>
      <c r="D1430" s="23">
        <f t="shared" si="68"/>
        <v>25</v>
      </c>
      <c r="E1430" s="21">
        <f>SUMIFS(тарифы!G:G,тарифы!B:B,J1430)</f>
        <v>29.44</v>
      </c>
      <c r="F1430" s="21"/>
      <c r="G1430" s="12" t="str">
        <f>IFERROR(INDEX(Таблица1[#All],MATCH('загрузка табеля'!J1430,тарифы!B:B,0),4),"")</f>
        <v>старший кассир торгового зала ((В-15)расчетно-кассовая зона)</v>
      </c>
      <c r="H1430" s="12" t="s">
        <v>17203</v>
      </c>
      <c r="I1430" s="12" t="s">
        <v>16020</v>
      </c>
      <c r="J1430" s="12" t="s">
        <v>1839</v>
      </c>
      <c r="K1430" s="12" t="s">
        <v>1840</v>
      </c>
      <c r="L1430" s="12">
        <v>13</v>
      </c>
      <c r="M1430" s="12">
        <v>12</v>
      </c>
      <c r="N1430" s="12">
        <v>0</v>
      </c>
    </row>
    <row r="1431" spans="1:17" x14ac:dyDescent="0.2">
      <c r="A1431" s="12" t="str">
        <f>INDEX('рабочие дни  %ФОТ'!$F$3:$F$67,MATCH('загрузка табеля'!$H1431,'рабочие дни  %ФОТ'!$H$3:$H$67,0),1)</f>
        <v>ХХХ YYY-15</v>
      </c>
      <c r="B1431" s="21">
        <f t="shared" si="66"/>
        <v>861.745</v>
      </c>
      <c r="C1431" s="22">
        <f t="shared" si="67"/>
        <v>2</v>
      </c>
      <c r="D1431" s="23">
        <f t="shared" si="68"/>
        <v>23.5</v>
      </c>
      <c r="E1431" s="21">
        <f>SUMIFS(тарифы!G:G,тарифы!B:B,J1431)</f>
        <v>36.67</v>
      </c>
      <c r="F1431" s="21"/>
      <c r="G1431" s="12" t="str">
        <f>IFERROR(INDEX(Таблица1[#All],MATCH('загрузка табеля'!J1431,тарифы!B:B,0),4),"")</f>
        <v>заместитель управляющего магазином по кассовой зоне 2 категории ((В-15)расчетно-кассовая зона)</v>
      </c>
      <c r="H1431" s="12" t="s">
        <v>17203</v>
      </c>
      <c r="I1431" s="12" t="s">
        <v>16020</v>
      </c>
      <c r="J1431" s="12" t="s">
        <v>1842</v>
      </c>
      <c r="K1431" s="12" t="s">
        <v>1843</v>
      </c>
      <c r="L1431" s="12">
        <v>11.5</v>
      </c>
      <c r="M1431" s="12">
        <v>12</v>
      </c>
      <c r="N1431" s="12">
        <v>0</v>
      </c>
    </row>
    <row r="1432" spans="1:17" x14ac:dyDescent="0.2">
      <c r="A1432" s="12" t="str">
        <f>INDEX('рабочие дни  %ФОТ'!$F$3:$F$67,MATCH('загрузка табеля'!$H1432,'рабочие дни  %ФОТ'!$H$3:$H$67,0),1)</f>
        <v>ХХХ YYY-15</v>
      </c>
      <c r="B1432" s="21">
        <f t="shared" si="66"/>
        <v>1283.45</v>
      </c>
      <c r="C1432" s="22">
        <f t="shared" si="67"/>
        <v>3</v>
      </c>
      <c r="D1432" s="23">
        <f t="shared" si="68"/>
        <v>35</v>
      </c>
      <c r="E1432" s="21">
        <f>SUMIFS(тарифы!G:G,тарифы!B:B,J1432)</f>
        <v>36.67</v>
      </c>
      <c r="F1432" s="21"/>
      <c r="G1432" s="12" t="str">
        <f>IFERROR(INDEX(Таблица1[#All],MATCH('загрузка табеля'!J1432,тарифы!B:B,0),4),"")</f>
        <v>заместитель управляющего магазином по кассовой зоне 2 категории ((В-15)расчетно-кассовая зона)</v>
      </c>
      <c r="H1432" s="12" t="s">
        <v>17203</v>
      </c>
      <c r="I1432" s="12" t="s">
        <v>16020</v>
      </c>
      <c r="J1432" s="12" t="s">
        <v>1863</v>
      </c>
      <c r="K1432" s="12" t="s">
        <v>1864</v>
      </c>
      <c r="L1432" s="12">
        <v>11.5</v>
      </c>
      <c r="M1432" s="12">
        <v>12</v>
      </c>
      <c r="N1432" s="12">
        <v>11.5</v>
      </c>
    </row>
    <row r="1433" spans="1:17" x14ac:dyDescent="0.2">
      <c r="A1433" s="12" t="str">
        <f>INDEX('рабочие дни  %ФОТ'!$F$3:$F$67,MATCH('загрузка табеля'!$H1433,'рабочие дни  %ФОТ'!$H$3:$H$67,0),1)</f>
        <v>ХХХ YYY-15</v>
      </c>
      <c r="B1433" s="21">
        <f t="shared" si="66"/>
        <v>1218.1899999999998</v>
      </c>
      <c r="C1433" s="22">
        <f t="shared" si="67"/>
        <v>4</v>
      </c>
      <c r="D1433" s="23">
        <f t="shared" si="68"/>
        <v>43</v>
      </c>
      <c r="E1433" s="21">
        <f>SUMIFS(тарифы!G:G,тарифы!B:B,J1433)</f>
        <v>28.33</v>
      </c>
      <c r="F1433" s="21"/>
      <c r="G1433" s="12" t="str">
        <f>IFERROR(INDEX(Таблица1[#All],MATCH('загрузка табеля'!J1433,тарифы!B:B,0),4),"")</f>
        <v>кассир торгового зала ((В-15)расчетно-кассовая зона)</v>
      </c>
      <c r="H1433" s="12" t="s">
        <v>17203</v>
      </c>
      <c r="I1433" s="12" t="s">
        <v>16020</v>
      </c>
      <c r="J1433" s="12" t="s">
        <v>1846</v>
      </c>
      <c r="K1433" s="12" t="s">
        <v>1847</v>
      </c>
      <c r="L1433" s="12">
        <v>11</v>
      </c>
      <c r="M1433" s="12">
        <v>10.5</v>
      </c>
      <c r="N1433" s="12">
        <v>11</v>
      </c>
      <c r="O1433" s="12">
        <v>10.5</v>
      </c>
      <c r="P1433" s="12">
        <v>0</v>
      </c>
    </row>
    <row r="1434" spans="1:17" x14ac:dyDescent="0.2">
      <c r="A1434" s="12" t="str">
        <f>INDEX('рабочие дни  %ФОТ'!$F$3:$F$67,MATCH('загрузка табеля'!$H1434,'рабочие дни  %ФОТ'!$H$3:$H$67,0),1)</f>
        <v>ХХХ YYY-15</v>
      </c>
      <c r="B1434" s="21">
        <f t="shared" si="66"/>
        <v>651.58999999999992</v>
      </c>
      <c r="C1434" s="22">
        <f t="shared" si="67"/>
        <v>2</v>
      </c>
      <c r="D1434" s="23">
        <f t="shared" si="68"/>
        <v>23</v>
      </c>
      <c r="E1434" s="21">
        <f>SUMIFS(тарифы!G:G,тарифы!B:B,J1434)</f>
        <v>28.33</v>
      </c>
      <c r="F1434" s="21"/>
      <c r="G1434" s="12" t="str">
        <f>IFERROR(INDEX(Таблица1[#All],MATCH('загрузка табеля'!J1434,тарифы!B:B,0),4),"")</f>
        <v>кассир торгового зала ((В-15)расчетно-кассовая зона)</v>
      </c>
      <c r="H1434" s="12" t="s">
        <v>17203</v>
      </c>
      <c r="I1434" s="12" t="s">
        <v>16020</v>
      </c>
      <c r="J1434" s="12" t="s">
        <v>1866</v>
      </c>
      <c r="K1434" s="12" t="s">
        <v>1867</v>
      </c>
      <c r="L1434" s="12">
        <v>11.5</v>
      </c>
      <c r="M1434" s="12">
        <v>11.5</v>
      </c>
      <c r="N1434" s="12">
        <v>0</v>
      </c>
    </row>
    <row r="1435" spans="1:17" x14ac:dyDescent="0.2">
      <c r="A1435" s="12" t="str">
        <f>INDEX('рабочие дни  %ФОТ'!$F$3:$F$67,MATCH('загрузка табеля'!$H1435,'рабочие дни  %ФОТ'!$H$3:$H$67,0),1)</f>
        <v>ХХХ YYY-15</v>
      </c>
      <c r="B1435" s="21">
        <f t="shared" si="66"/>
        <v>1274.8499999999999</v>
      </c>
      <c r="C1435" s="22">
        <f t="shared" si="67"/>
        <v>4</v>
      </c>
      <c r="D1435" s="23">
        <f t="shared" si="68"/>
        <v>45</v>
      </c>
      <c r="E1435" s="21">
        <f>SUMIFS(тарифы!G:G,тарифы!B:B,J1435)</f>
        <v>28.33</v>
      </c>
      <c r="F1435" s="21"/>
      <c r="G1435" s="12" t="str">
        <f>IFERROR(INDEX(Таблица1[#All],MATCH('загрузка табеля'!J1435,тарифы!B:B,0),4),"")</f>
        <v>кассир торгового зала ((В-15)расчетно-кассовая зона)</v>
      </c>
      <c r="H1435" s="12" t="s">
        <v>17203</v>
      </c>
      <c r="I1435" s="12" t="s">
        <v>16020</v>
      </c>
      <c r="J1435" s="12" t="s">
        <v>1873</v>
      </c>
      <c r="K1435" s="12" t="s">
        <v>1874</v>
      </c>
      <c r="L1435" s="12">
        <v>10.5</v>
      </c>
      <c r="M1435" s="12">
        <v>11</v>
      </c>
      <c r="N1435" s="12">
        <v>11</v>
      </c>
      <c r="O1435" s="12">
        <v>12.5</v>
      </c>
    </row>
    <row r="1436" spans="1:17" x14ac:dyDescent="0.2">
      <c r="A1436" s="12" t="str">
        <f>INDEX('рабочие дни  %ФОТ'!$F$3:$F$67,MATCH('загрузка табеля'!$H1436,'рабочие дни  %ФОТ'!$H$3:$H$67,0),1)</f>
        <v>ХХХ YYY-15</v>
      </c>
      <c r="B1436" s="21">
        <f t="shared" si="66"/>
        <v>1260.6849999999999</v>
      </c>
      <c r="C1436" s="22">
        <f t="shared" si="67"/>
        <v>4</v>
      </c>
      <c r="D1436" s="23">
        <f t="shared" si="68"/>
        <v>44.5</v>
      </c>
      <c r="E1436" s="21">
        <f>SUMIFS(тарифы!G:G,тарифы!B:B,J1436)</f>
        <v>28.33</v>
      </c>
      <c r="F1436" s="21"/>
      <c r="G1436" s="12" t="str">
        <f>IFERROR(INDEX(Таблица1[#All],MATCH('загрузка табеля'!J1436,тарифы!B:B,0),4),"")</f>
        <v>кассир торгового зала ((В-15)расчетно-кассовая зона)</v>
      </c>
      <c r="H1436" s="12" t="s">
        <v>17203</v>
      </c>
      <c r="I1436" s="12" t="s">
        <v>16020</v>
      </c>
      <c r="J1436" s="12" t="s">
        <v>13457</v>
      </c>
      <c r="K1436" s="12" t="s">
        <v>13456</v>
      </c>
      <c r="L1436" s="12">
        <v>10.5</v>
      </c>
      <c r="M1436" s="12">
        <v>11</v>
      </c>
      <c r="N1436" s="12">
        <v>11</v>
      </c>
      <c r="O1436" s="12">
        <v>12</v>
      </c>
    </row>
    <row r="1437" spans="1:17" x14ac:dyDescent="0.2">
      <c r="A1437" s="12" t="str">
        <f>INDEX('рабочие дни  %ФОТ'!$F$3:$F$67,MATCH('загрузка табеля'!$H1437,'рабочие дни  %ФОТ'!$H$3:$H$67,0),1)</f>
        <v>ХХХ YYY-15</v>
      </c>
      <c r="B1437" s="21">
        <f t="shared" si="66"/>
        <v>934.89</v>
      </c>
      <c r="C1437" s="22">
        <f t="shared" si="67"/>
        <v>3</v>
      </c>
      <c r="D1437" s="23">
        <f t="shared" si="68"/>
        <v>33</v>
      </c>
      <c r="E1437" s="21">
        <f>SUMIFS(тарифы!G:G,тарифы!B:B,J1437)</f>
        <v>28.33</v>
      </c>
      <c r="F1437" s="21"/>
      <c r="G1437" s="12" t="str">
        <f>IFERROR(INDEX(Таблица1[#All],MATCH('загрузка табеля'!J1437,тарифы!B:B,0),4),"")</f>
        <v>кассир торгового зала ((В-15)расчетно-кассовая зона)</v>
      </c>
      <c r="H1437" s="12" t="s">
        <v>17203</v>
      </c>
      <c r="I1437" s="12" t="s">
        <v>16020</v>
      </c>
      <c r="J1437" s="12" t="s">
        <v>13483</v>
      </c>
      <c r="K1437" s="12" t="s">
        <v>13482</v>
      </c>
      <c r="L1437" s="12">
        <v>10.5</v>
      </c>
      <c r="M1437" s="12">
        <v>10.5</v>
      </c>
      <c r="N1437" s="12">
        <v>12</v>
      </c>
    </row>
    <row r="1438" spans="1:17" x14ac:dyDescent="0.2">
      <c r="A1438" s="12" t="str">
        <f>INDEX('рабочие дни  %ФОТ'!$F$3:$F$67,MATCH('загрузка табеля'!$H1438,'рабочие дни  %ФОТ'!$H$3:$H$67,0),1)</f>
        <v>ХХХ YYY-15</v>
      </c>
      <c r="B1438" s="21">
        <f t="shared" si="66"/>
        <v>934.89</v>
      </c>
      <c r="C1438" s="22">
        <f t="shared" si="67"/>
        <v>3</v>
      </c>
      <c r="D1438" s="23">
        <f t="shared" si="68"/>
        <v>33</v>
      </c>
      <c r="E1438" s="21">
        <f>SUMIFS(тарифы!G:G,тарифы!B:B,J1438)</f>
        <v>28.33</v>
      </c>
      <c r="F1438" s="21"/>
      <c r="G1438" s="12" t="str">
        <f>IFERROR(INDEX(Таблица1[#All],MATCH('загрузка табеля'!J1438,тарифы!B:B,0),4),"")</f>
        <v>кассир торгового зала ((В-15)расчетно-кассовая зона)</v>
      </c>
      <c r="H1438" s="12" t="s">
        <v>17203</v>
      </c>
      <c r="I1438" s="12" t="s">
        <v>16020</v>
      </c>
      <c r="J1438" s="12" t="s">
        <v>13486</v>
      </c>
      <c r="K1438" s="12" t="s">
        <v>13485</v>
      </c>
      <c r="L1438" s="12">
        <v>11</v>
      </c>
      <c r="M1438" s="12">
        <v>11</v>
      </c>
      <c r="N1438" s="12">
        <v>11</v>
      </c>
    </row>
    <row r="1439" spans="1:17" x14ac:dyDescent="0.2">
      <c r="A1439" s="12" t="str">
        <f>INDEX('рабочие дни  %ФОТ'!$F$3:$F$67,MATCH('загрузка табеля'!$H1439,'рабочие дни  %ФОТ'!$H$3:$H$67,0),1)</f>
        <v>ХХХ YYY-15</v>
      </c>
      <c r="B1439" s="21">
        <f t="shared" si="66"/>
        <v>0</v>
      </c>
      <c r="C1439" s="22">
        <f t="shared" si="67"/>
        <v>4</v>
      </c>
      <c r="D1439" s="23">
        <f t="shared" si="68"/>
        <v>44</v>
      </c>
      <c r="E1439" s="21">
        <f>SUMIFS(тарифы!G:G,тарифы!B:B,J1439)</f>
        <v>0</v>
      </c>
      <c r="F1439" s="21"/>
      <c r="G1439" s="12" t="str">
        <f>IFERROR(INDEX(Таблица1[#All],MATCH('загрузка табеля'!J1439,тарифы!B:B,0),4),"")</f>
        <v/>
      </c>
      <c r="H1439" s="12" t="s">
        <v>17203</v>
      </c>
      <c r="I1439" s="12" t="s">
        <v>16020</v>
      </c>
      <c r="J1439" s="12" t="s">
        <v>16021</v>
      </c>
      <c r="K1439" s="12" t="s">
        <v>16022</v>
      </c>
      <c r="L1439" s="12">
        <v>11</v>
      </c>
      <c r="M1439" s="12">
        <v>11</v>
      </c>
      <c r="N1439" s="12">
        <v>10.5</v>
      </c>
      <c r="O1439" s="12">
        <v>11.5</v>
      </c>
    </row>
    <row r="1440" spans="1:17" x14ac:dyDescent="0.2">
      <c r="A1440" s="12" t="str">
        <f>INDEX('рабочие дни  %ФОТ'!$F$3:$F$67,MATCH('загрузка табеля'!$H1440,'рабочие дни  %ФОТ'!$H$3:$H$67,0),1)</f>
        <v>ХХХ YYY-15</v>
      </c>
      <c r="B1440" s="21">
        <f t="shared" si="66"/>
        <v>0</v>
      </c>
      <c r="C1440" s="22">
        <f t="shared" si="67"/>
        <v>3</v>
      </c>
      <c r="D1440" s="23">
        <f t="shared" si="68"/>
        <v>29.5</v>
      </c>
      <c r="E1440" s="21">
        <f>SUMIFS(тарифы!G:G,тарифы!B:B,J1440)</f>
        <v>0</v>
      </c>
      <c r="F1440" s="21"/>
      <c r="G1440" s="12" t="str">
        <f>IFERROR(INDEX(Таблица1[#All],MATCH('загрузка табеля'!J1440,тарифы!B:B,0),4),"")</f>
        <v/>
      </c>
      <c r="H1440" s="12" t="s">
        <v>17203</v>
      </c>
      <c r="I1440" s="12" t="s">
        <v>16020</v>
      </c>
      <c r="J1440" s="12" t="s">
        <v>16023</v>
      </c>
      <c r="K1440" s="12" t="s">
        <v>16024</v>
      </c>
      <c r="L1440" s="12">
        <v>10.5</v>
      </c>
      <c r="M1440" s="12">
        <v>9.5</v>
      </c>
      <c r="N1440" s="12">
        <v>9.5</v>
      </c>
      <c r="O1440" s="12">
        <v>0</v>
      </c>
    </row>
    <row r="1441" spans="1:16" x14ac:dyDescent="0.2">
      <c r="A1441" s="12" t="str">
        <f>INDEX('рабочие дни  %ФОТ'!$F$3:$F$67,MATCH('загрузка табеля'!$H1441,'рабочие дни  %ФОТ'!$H$3:$H$67,0),1)</f>
        <v>ХХХ YYY-15</v>
      </c>
      <c r="B1441" s="21">
        <f t="shared" si="66"/>
        <v>1260</v>
      </c>
      <c r="C1441" s="22">
        <f t="shared" si="67"/>
        <v>4</v>
      </c>
      <c r="D1441" s="23">
        <f t="shared" si="68"/>
        <v>42</v>
      </c>
      <c r="E1441" s="21">
        <f>SUMIFS(тарифы!G:G,тарифы!B:B,J1441)</f>
        <v>30</v>
      </c>
      <c r="F1441" s="21"/>
      <c r="G1441" s="12" t="str">
        <f>IFERROR(INDEX(Таблица1[#All],MATCH('загрузка табеля'!J1441,тарифы!B:B,0),4),"")</f>
        <v>продавец продовольственных товаров 1 категории ((В-15)сектор зоны скоропорта)</v>
      </c>
      <c r="H1441" s="12" t="s">
        <v>17203</v>
      </c>
      <c r="I1441" s="12" t="s">
        <v>16025</v>
      </c>
      <c r="J1441" s="12" t="s">
        <v>1914</v>
      </c>
      <c r="K1441" s="12" t="s">
        <v>1915</v>
      </c>
      <c r="L1441" s="12">
        <v>10.5</v>
      </c>
      <c r="M1441" s="12">
        <v>10.5</v>
      </c>
      <c r="N1441" s="12">
        <v>10.5</v>
      </c>
      <c r="O1441" s="12">
        <v>10.5</v>
      </c>
    </row>
    <row r="1442" spans="1:16" x14ac:dyDescent="0.2">
      <c r="A1442" s="12" t="str">
        <f>INDEX('рабочие дни  %ФОТ'!$F$3:$F$67,MATCH('загрузка табеля'!$H1442,'рабочие дни  %ФОТ'!$H$3:$H$67,0),1)</f>
        <v>ХХХ YYY-15</v>
      </c>
      <c r="B1442" s="21">
        <f t="shared" si="66"/>
        <v>1274.9099999999999</v>
      </c>
      <c r="C1442" s="22">
        <f t="shared" si="67"/>
        <v>4</v>
      </c>
      <c r="D1442" s="23">
        <f t="shared" si="68"/>
        <v>39</v>
      </c>
      <c r="E1442" s="21">
        <f>SUMIFS(тарифы!G:G,тарифы!B:B,J1442)</f>
        <v>32.69</v>
      </c>
      <c r="F1442" s="21"/>
      <c r="G1442" s="12" t="str">
        <f>IFERROR(INDEX(Таблица1[#All],MATCH('загрузка табеля'!J1442,тарифы!B:B,0),4),"")</f>
        <v>бригадир продавцов продовольственных товаров 2 категории ((В-15)сектор зоны скоропорта)</v>
      </c>
      <c r="H1442" s="12" t="s">
        <v>17203</v>
      </c>
      <c r="I1442" s="12" t="s">
        <v>16025</v>
      </c>
      <c r="J1442" s="12" t="s">
        <v>1897</v>
      </c>
      <c r="K1442" s="12" t="s">
        <v>1898</v>
      </c>
      <c r="L1442" s="12">
        <v>10</v>
      </c>
      <c r="M1442" s="12">
        <v>10</v>
      </c>
      <c r="N1442" s="12">
        <v>8.5</v>
      </c>
      <c r="O1442" s="12">
        <v>10.5</v>
      </c>
    </row>
    <row r="1443" spans="1:16" x14ac:dyDescent="0.2">
      <c r="A1443" s="12" t="str">
        <f>INDEX('рабочие дни  %ФОТ'!$F$3:$F$67,MATCH('загрузка табеля'!$H1443,'рабочие дни  %ФОТ'!$H$3:$H$67,0),1)</f>
        <v>ХХХ YYY-15</v>
      </c>
      <c r="B1443" s="21">
        <f t="shared" si="66"/>
        <v>550</v>
      </c>
      <c r="C1443" s="22">
        <f t="shared" si="67"/>
        <v>2</v>
      </c>
      <c r="D1443" s="23">
        <f t="shared" si="68"/>
        <v>20</v>
      </c>
      <c r="E1443" s="21">
        <f>SUMIFS(тарифы!G:G,тарифы!B:B,J1443)</f>
        <v>27.5</v>
      </c>
      <c r="F1443" s="21"/>
      <c r="G1443" s="12" t="str">
        <f>IFERROR(INDEX(Таблица1[#All],MATCH('загрузка табеля'!J1443,тарифы!B:B,0),4),"")</f>
        <v>продавец продовольственных товаров 2 категории ((В-15)сектор зоны скоропорта)</v>
      </c>
      <c r="H1443" s="12" t="s">
        <v>17203</v>
      </c>
      <c r="I1443" s="12" t="s">
        <v>16025</v>
      </c>
      <c r="J1443" s="12" t="s">
        <v>1912</v>
      </c>
      <c r="K1443" s="12" t="s">
        <v>1913</v>
      </c>
      <c r="L1443" s="12">
        <v>10</v>
      </c>
      <c r="M1443" s="12">
        <v>10</v>
      </c>
      <c r="N1443" s="12">
        <v>0</v>
      </c>
    </row>
    <row r="1444" spans="1:16" x14ac:dyDescent="0.2">
      <c r="A1444" s="12" t="str">
        <f>INDEX('рабочие дни  %ФОТ'!$F$3:$F$67,MATCH('загрузка табеля'!$H1444,'рабочие дни  %ФОТ'!$H$3:$H$67,0),1)</f>
        <v>ХХХ YYY-15</v>
      </c>
      <c r="B1444" s="21">
        <f t="shared" si="66"/>
        <v>1020</v>
      </c>
      <c r="C1444" s="22">
        <f t="shared" si="67"/>
        <v>3</v>
      </c>
      <c r="D1444" s="23">
        <f t="shared" si="68"/>
        <v>34</v>
      </c>
      <c r="E1444" s="21">
        <f>SUMIFS(тарифы!G:G,тарифы!B:B,J1444)</f>
        <v>30</v>
      </c>
      <c r="F1444" s="21"/>
      <c r="G1444" s="12" t="str">
        <f>IFERROR(INDEX(Таблица1[#All],MATCH('загрузка табеля'!J1444,тарифы!B:B,0),4),"")</f>
        <v>продавец продовольственных товаров 1 категории ((В-15)сектор зоны скоропорта)</v>
      </c>
      <c r="H1444" s="12" t="s">
        <v>17203</v>
      </c>
      <c r="I1444" s="12" t="s">
        <v>16025</v>
      </c>
      <c r="J1444" s="12" t="s">
        <v>1907</v>
      </c>
      <c r="K1444" s="12" t="s">
        <v>1908</v>
      </c>
      <c r="L1444" s="12">
        <v>11.5</v>
      </c>
      <c r="M1444" s="12">
        <v>11.5</v>
      </c>
      <c r="N1444" s="12">
        <v>11</v>
      </c>
      <c r="O1444" s="12">
        <v>0</v>
      </c>
    </row>
    <row r="1445" spans="1:16" x14ac:dyDescent="0.2">
      <c r="A1445" s="12" t="str">
        <f>INDEX('рабочие дни  %ФОТ'!$F$3:$F$67,MATCH('загрузка табеля'!$H1445,'рабочие дни  %ФОТ'!$H$3:$H$67,0),1)</f>
        <v>ХХХ YYY-15</v>
      </c>
      <c r="B1445" s="21">
        <f t="shared" si="66"/>
        <v>1127.5</v>
      </c>
      <c r="C1445" s="22">
        <f t="shared" si="67"/>
        <v>4</v>
      </c>
      <c r="D1445" s="23">
        <f t="shared" si="68"/>
        <v>41</v>
      </c>
      <c r="E1445" s="21">
        <f>SUMIFS(тарифы!G:G,тарифы!B:B,J1445)</f>
        <v>27.5</v>
      </c>
      <c r="F1445" s="21"/>
      <c r="G1445" s="12" t="str">
        <f>IFERROR(INDEX(Таблица1[#All],MATCH('загрузка табеля'!J1445,тарифы!B:B,0),4),"")</f>
        <v>продавец продовольственных товаров 2 категории ((В-15)сектор зоны скоропорта)</v>
      </c>
      <c r="H1445" s="12" t="s">
        <v>17203</v>
      </c>
      <c r="I1445" s="12" t="s">
        <v>16025</v>
      </c>
      <c r="J1445" s="12" t="s">
        <v>1901</v>
      </c>
      <c r="K1445" s="12" t="s">
        <v>1902</v>
      </c>
      <c r="L1445" s="12">
        <v>10.5</v>
      </c>
      <c r="M1445" s="12">
        <v>10</v>
      </c>
      <c r="N1445" s="12">
        <v>10</v>
      </c>
      <c r="O1445" s="12">
        <v>10.5</v>
      </c>
      <c r="P1445" s="12">
        <v>0</v>
      </c>
    </row>
    <row r="1446" spans="1:16" x14ac:dyDescent="0.2">
      <c r="A1446" s="12" t="str">
        <f>INDEX('рабочие дни  %ФОТ'!$F$3:$F$67,MATCH('загрузка табеля'!$H1446,'рабочие дни  %ФОТ'!$H$3:$H$67,0),1)</f>
        <v>ХХХ YYY-15</v>
      </c>
      <c r="B1446" s="21">
        <f t="shared" si="66"/>
        <v>1087.5</v>
      </c>
      <c r="C1446" s="22">
        <f t="shared" si="67"/>
        <v>4</v>
      </c>
      <c r="D1446" s="23">
        <f t="shared" si="68"/>
        <v>43.5</v>
      </c>
      <c r="E1446" s="21">
        <f>SUMIFS(тарифы!G:G,тарифы!B:B,J1446)</f>
        <v>25</v>
      </c>
      <c r="F1446" s="21"/>
      <c r="G1446" s="12" t="str">
        <f>IFERROR(INDEX(Таблица1[#All],MATCH('загрузка табеля'!J1446,тарифы!B:B,0),4),"")</f>
        <v>продавец продовольственных товаров 3 категории ((В-15)сектор зоны скоропорта)</v>
      </c>
      <c r="H1446" s="12" t="s">
        <v>17203</v>
      </c>
      <c r="I1446" s="12" t="s">
        <v>16025</v>
      </c>
      <c r="J1446" s="12" t="s">
        <v>11610</v>
      </c>
      <c r="K1446" s="12" t="s">
        <v>11609</v>
      </c>
      <c r="L1446" s="12">
        <v>10.5</v>
      </c>
      <c r="M1446" s="12">
        <v>11</v>
      </c>
      <c r="N1446" s="12">
        <v>11</v>
      </c>
      <c r="O1446" s="12">
        <v>11</v>
      </c>
    </row>
    <row r="1447" spans="1:16" x14ac:dyDescent="0.2">
      <c r="A1447" s="12" t="str">
        <f>INDEX('рабочие дни  %ФОТ'!$F$3:$F$67,MATCH('загрузка табеля'!$H1447,'рабочие дни  %ФОТ'!$H$3:$H$67,0),1)</f>
        <v>ХХХ YYY-15</v>
      </c>
      <c r="B1447" s="21">
        <f t="shared" si="66"/>
        <v>1123.8095238095239</v>
      </c>
      <c r="C1447" s="22">
        <f t="shared" si="67"/>
        <v>4</v>
      </c>
      <c r="D1447" s="23">
        <f t="shared" si="68"/>
        <v>39</v>
      </c>
      <c r="E1447" s="21">
        <f>SUMIFS(тарифы!G:G,тарифы!B:B,J1447)</f>
        <v>5900</v>
      </c>
      <c r="F1447" s="21"/>
      <c r="G1447" s="12" t="str">
        <f>IFERROR(INDEX(Таблица1[#All],MATCH('загрузка табеля'!J1447,тарифы!B:B,0),4),"")</f>
        <v>заместитель управляющего магазином_стажер ((В-15)сектор зоны скоропорта)</v>
      </c>
      <c r="H1447" s="12" t="s">
        <v>17203</v>
      </c>
      <c r="I1447" s="12" t="s">
        <v>16025</v>
      </c>
      <c r="J1447" s="12" t="s">
        <v>13488</v>
      </c>
      <c r="K1447" s="12" t="s">
        <v>13487</v>
      </c>
      <c r="L1447" s="12">
        <v>10</v>
      </c>
      <c r="M1447" s="12">
        <v>9.5</v>
      </c>
      <c r="N1447" s="12">
        <v>10</v>
      </c>
      <c r="O1447" s="12">
        <v>9.5</v>
      </c>
    </row>
    <row r="1448" spans="1:16" x14ac:dyDescent="0.2">
      <c r="A1448" s="12" t="str">
        <f>INDEX('рабочие дни  %ФОТ'!$F$3:$F$67,MATCH('загрузка табеля'!$H1448,'рабочие дни  %ФОТ'!$H$3:$H$67,0),1)</f>
        <v>ХХХ YYY-15</v>
      </c>
      <c r="B1448" s="21">
        <f t="shared" si="66"/>
        <v>837.5</v>
      </c>
      <c r="C1448" s="22">
        <f t="shared" si="67"/>
        <v>3</v>
      </c>
      <c r="D1448" s="23">
        <f t="shared" si="68"/>
        <v>33.5</v>
      </c>
      <c r="E1448" s="21">
        <f>SUMIFS(тарифы!G:G,тарифы!B:B,J1448)</f>
        <v>25</v>
      </c>
      <c r="F1448" s="21"/>
      <c r="G1448" s="12" t="str">
        <f>IFERROR(INDEX(Таблица1[#All],MATCH('загрузка табеля'!J1448,тарифы!B:B,0),4),"")</f>
        <v>продавец продовольственных товаров 3 категории ((В-15)сектор зоны скоропорта)</v>
      </c>
      <c r="H1448" s="12" t="s">
        <v>17203</v>
      </c>
      <c r="I1448" s="12" t="s">
        <v>16025</v>
      </c>
      <c r="J1448" s="12" t="s">
        <v>13475</v>
      </c>
      <c r="K1448" s="12" t="s">
        <v>6417</v>
      </c>
      <c r="L1448" s="12">
        <v>11</v>
      </c>
      <c r="M1448" s="12">
        <v>11.5</v>
      </c>
      <c r="N1448" s="12">
        <v>11</v>
      </c>
      <c r="O1448" s="12">
        <v>0</v>
      </c>
    </row>
    <row r="1449" spans="1:16" x14ac:dyDescent="0.2">
      <c r="A1449" s="12" t="str">
        <f>INDEX('рабочие дни  %ФОТ'!$F$3:$F$67,MATCH('загрузка табеля'!$H1449,'рабочие дни  %ФОТ'!$H$3:$H$67,0),1)</f>
        <v>ХХХ YYY-15</v>
      </c>
      <c r="B1449" s="21">
        <f t="shared" si="66"/>
        <v>0</v>
      </c>
      <c r="C1449" s="22">
        <f t="shared" si="67"/>
        <v>3</v>
      </c>
      <c r="D1449" s="23">
        <f t="shared" si="68"/>
        <v>38</v>
      </c>
      <c r="E1449" s="21">
        <f>SUMIFS(тарифы!G:G,тарифы!B:B,J1449)</f>
        <v>0</v>
      </c>
      <c r="F1449" s="21"/>
      <c r="G1449" s="12" t="str">
        <f>IFERROR(INDEX(Таблица1[#All],MATCH('загрузка табеля'!J1449,тарифы!B:B,0),4),"")</f>
        <v/>
      </c>
      <c r="H1449" s="12" t="s">
        <v>17203</v>
      </c>
      <c r="I1449" s="12" t="s">
        <v>16025</v>
      </c>
      <c r="J1449" s="12" t="s">
        <v>16026</v>
      </c>
      <c r="K1449" s="12" t="s">
        <v>16027</v>
      </c>
      <c r="L1449" s="12">
        <v>13</v>
      </c>
      <c r="M1449" s="12">
        <v>12.5</v>
      </c>
      <c r="N1449" s="12">
        <v>12.5</v>
      </c>
    </row>
    <row r="1450" spans="1:16" x14ac:dyDescent="0.2">
      <c r="A1450" s="12" t="str">
        <f>INDEX('рабочие дни  %ФОТ'!$F$3:$F$67,MATCH('загрузка табеля'!$H1450,'рабочие дни  %ФОТ'!$H$3:$H$67,0),1)</f>
        <v>ХХХ YYY-15</v>
      </c>
      <c r="B1450" s="21">
        <f t="shared" si="66"/>
        <v>0</v>
      </c>
      <c r="C1450" s="22">
        <f t="shared" si="67"/>
        <v>4</v>
      </c>
      <c r="D1450" s="23">
        <f t="shared" si="68"/>
        <v>41</v>
      </c>
      <c r="E1450" s="21">
        <f>SUMIFS(тарифы!G:G,тарифы!B:B,J1450)</f>
        <v>0</v>
      </c>
      <c r="F1450" s="21"/>
      <c r="G1450" s="12" t="str">
        <f>IFERROR(INDEX(Таблица1[#All],MATCH('загрузка табеля'!J1450,тарифы!B:B,0),4),"")</f>
        <v/>
      </c>
      <c r="H1450" s="12" t="s">
        <v>17203</v>
      </c>
      <c r="I1450" s="12" t="s">
        <v>16025</v>
      </c>
      <c r="J1450" s="12" t="s">
        <v>16028</v>
      </c>
      <c r="K1450" s="12" t="s">
        <v>16029</v>
      </c>
      <c r="L1450" s="12">
        <v>10</v>
      </c>
      <c r="M1450" s="12">
        <v>10</v>
      </c>
      <c r="N1450" s="12">
        <v>10.5</v>
      </c>
      <c r="O1450" s="12">
        <v>10.5</v>
      </c>
    </row>
    <row r="1451" spans="1:16" x14ac:dyDescent="0.2">
      <c r="A1451" s="12" t="str">
        <f>INDEX('рабочие дни  %ФОТ'!$F$3:$F$67,MATCH('загрузка табеля'!$H1451,'рабочие дни  %ФОТ'!$H$3:$H$67,0),1)</f>
        <v>ХХХ YYY-15</v>
      </c>
      <c r="B1451" s="21">
        <f t="shared" si="66"/>
        <v>1075.5999999999999</v>
      </c>
      <c r="C1451" s="22">
        <f t="shared" si="67"/>
        <v>4</v>
      </c>
      <c r="D1451" s="23">
        <f t="shared" si="68"/>
        <v>40</v>
      </c>
      <c r="E1451" s="21">
        <f>SUMIFS(тарифы!G:G,тарифы!B:B,J1451)</f>
        <v>26.89</v>
      </c>
      <c r="F1451" s="21"/>
      <c r="G1451" s="12" t="str">
        <f>IFERROR(INDEX(Таблица1[#All],MATCH('загрузка табеля'!J1451,тарифы!B:B,0),4),"")</f>
        <v>продавец продовольственных товаров 2 категории ((В-15)сектор стеллажной зоны)</v>
      </c>
      <c r="H1451" s="12" t="s">
        <v>17203</v>
      </c>
      <c r="I1451" s="12" t="s">
        <v>16030</v>
      </c>
      <c r="J1451" s="12" t="s">
        <v>1921</v>
      </c>
      <c r="K1451" s="12" t="s">
        <v>1922</v>
      </c>
      <c r="L1451" s="12">
        <v>10</v>
      </c>
      <c r="M1451" s="12">
        <v>10</v>
      </c>
      <c r="N1451" s="12">
        <v>10</v>
      </c>
      <c r="O1451" s="12">
        <v>10</v>
      </c>
      <c r="P1451" s="12">
        <v>0</v>
      </c>
    </row>
    <row r="1452" spans="1:16" x14ac:dyDescent="0.2">
      <c r="A1452" s="12" t="str">
        <f>INDEX('рабочие дни  %ФОТ'!$F$3:$F$67,MATCH('загрузка табеля'!$H1452,'рабочие дни  %ФОТ'!$H$3:$H$67,0),1)</f>
        <v>ХХХ YYY-15</v>
      </c>
      <c r="B1452" s="21">
        <f t="shared" si="66"/>
        <v>1495.8095238095239</v>
      </c>
      <c r="C1452" s="22">
        <f t="shared" si="67"/>
        <v>4</v>
      </c>
      <c r="D1452" s="23">
        <f t="shared" si="68"/>
        <v>40</v>
      </c>
      <c r="E1452" s="21">
        <f>SUMIFS(тарифы!G:G,тарифы!B:B,J1452)</f>
        <v>7853</v>
      </c>
      <c r="F1452" s="21"/>
      <c r="G1452" s="12" t="str">
        <f>IFERROR(INDEX(Таблица1[#All],MATCH('загрузка табеля'!J1452,тарифы!B:B,0),4),"")</f>
        <v>заместитель управляющего магазином 2 категории ((В-15)сектор стеллажной зоны)</v>
      </c>
      <c r="H1452" s="12" t="s">
        <v>17203</v>
      </c>
      <c r="I1452" s="12" t="s">
        <v>16030</v>
      </c>
      <c r="J1452" s="12" t="s">
        <v>1924</v>
      </c>
      <c r="K1452" s="12" t="s">
        <v>1925</v>
      </c>
      <c r="L1452" s="12">
        <v>10</v>
      </c>
      <c r="M1452" s="12">
        <v>9</v>
      </c>
      <c r="N1452" s="12">
        <v>11</v>
      </c>
      <c r="O1452" s="12">
        <v>10</v>
      </c>
    </row>
    <row r="1453" spans="1:16" x14ac:dyDescent="0.2">
      <c r="A1453" s="12" t="str">
        <f>INDEX('рабочие дни  %ФОТ'!$F$3:$F$67,MATCH('загрузка табеля'!$H1453,'рабочие дни  %ФОТ'!$H$3:$H$67,0),1)</f>
        <v>ХХХ YYY-15</v>
      </c>
      <c r="B1453" s="21">
        <f t="shared" si="66"/>
        <v>806.5200000000001</v>
      </c>
      <c r="C1453" s="22">
        <f t="shared" si="67"/>
        <v>3</v>
      </c>
      <c r="D1453" s="23">
        <f t="shared" si="68"/>
        <v>33</v>
      </c>
      <c r="E1453" s="21">
        <f>SUMIFS(тарифы!G:G,тарифы!B:B,J1453)</f>
        <v>24.44</v>
      </c>
      <c r="F1453" s="21"/>
      <c r="G1453" s="12" t="str">
        <f>IFERROR(INDEX(Таблица1[#All],MATCH('загрузка табеля'!J1453,тарифы!B:B,0),4),"")</f>
        <v>продавец продовольственных товаров 3 категории ((В-15)сектор стеллажной зоны)</v>
      </c>
      <c r="H1453" s="12" t="s">
        <v>17203</v>
      </c>
      <c r="I1453" s="12" t="s">
        <v>16030</v>
      </c>
      <c r="J1453" s="12" t="s">
        <v>1935</v>
      </c>
      <c r="K1453" s="12" t="s">
        <v>1936</v>
      </c>
      <c r="L1453" s="12">
        <v>11.5</v>
      </c>
      <c r="M1453" s="12">
        <v>10.5</v>
      </c>
      <c r="N1453" s="12">
        <v>11</v>
      </c>
      <c r="O1453" s="12">
        <v>0</v>
      </c>
    </row>
    <row r="1454" spans="1:16" x14ac:dyDescent="0.2">
      <c r="A1454" s="12" t="str">
        <f>INDEX('рабочие дни  %ФОТ'!$F$3:$F$67,MATCH('загрузка табеля'!$H1454,'рабочие дни  %ФОТ'!$H$3:$H$67,0),1)</f>
        <v>ХХХ YYY-15</v>
      </c>
      <c r="B1454" s="21">
        <f t="shared" si="66"/>
        <v>850.56999999999994</v>
      </c>
      <c r="C1454" s="22">
        <f t="shared" si="67"/>
        <v>3</v>
      </c>
      <c r="D1454" s="23">
        <f t="shared" si="68"/>
        <v>29</v>
      </c>
      <c r="E1454" s="21">
        <f>SUMIFS(тарифы!G:G,тарифы!B:B,J1454)</f>
        <v>29.33</v>
      </c>
      <c r="F1454" s="21"/>
      <c r="G1454" s="12" t="str">
        <f>IFERROR(INDEX(Таблица1[#All],MATCH('загрузка табеля'!J1454,тарифы!B:B,0),4),"")</f>
        <v>продавец продовольственных товаров 1 категории ((В-15)сектор стеллажной зоны)</v>
      </c>
      <c r="H1454" s="12" t="s">
        <v>17203</v>
      </c>
      <c r="I1454" s="12" t="s">
        <v>16030</v>
      </c>
      <c r="J1454" s="12" t="s">
        <v>1930</v>
      </c>
      <c r="K1454" s="12" t="s">
        <v>1931</v>
      </c>
      <c r="L1454" s="12">
        <v>10</v>
      </c>
      <c r="M1454" s="12">
        <v>10</v>
      </c>
      <c r="N1454" s="12">
        <v>9</v>
      </c>
      <c r="O1454" s="12">
        <v>0</v>
      </c>
    </row>
    <row r="1455" spans="1:16" x14ac:dyDescent="0.2">
      <c r="A1455" s="12" t="str">
        <f>INDEX('рабочие дни  %ФОТ'!$F$3:$F$67,MATCH('загрузка табеля'!$H1455,'рабочие дни  %ФОТ'!$H$3:$H$67,0),1)</f>
        <v>ХХХ YYY-15</v>
      </c>
      <c r="B1455" s="21">
        <f t="shared" si="66"/>
        <v>1102.49</v>
      </c>
      <c r="C1455" s="22">
        <f t="shared" si="67"/>
        <v>4</v>
      </c>
      <c r="D1455" s="23">
        <f t="shared" si="68"/>
        <v>41</v>
      </c>
      <c r="E1455" s="21">
        <f>SUMIFS(тарифы!G:G,тарифы!B:B,J1455)</f>
        <v>26.89</v>
      </c>
      <c r="F1455" s="21"/>
      <c r="G1455" s="12" t="str">
        <f>IFERROR(INDEX(Таблица1[#All],MATCH('загрузка табеля'!J1455,тарифы!B:B,0),4),"")</f>
        <v>продавец продовольственных товаров 2 категории ((В-15)сектор стеллажной зоны)</v>
      </c>
      <c r="H1455" s="12" t="s">
        <v>17203</v>
      </c>
      <c r="I1455" s="12" t="s">
        <v>16030</v>
      </c>
      <c r="J1455" s="12" t="s">
        <v>1917</v>
      </c>
      <c r="K1455" s="12" t="s">
        <v>1918</v>
      </c>
      <c r="L1455" s="12">
        <v>11</v>
      </c>
      <c r="M1455" s="12">
        <v>10</v>
      </c>
      <c r="N1455" s="12">
        <v>10</v>
      </c>
      <c r="O1455" s="12">
        <v>10</v>
      </c>
    </row>
    <row r="1456" spans="1:16" x14ac:dyDescent="0.2">
      <c r="A1456" s="12" t="str">
        <f>INDEX('рабочие дни  %ФОТ'!$F$3:$F$67,MATCH('загрузка табеля'!$H1456,'рабочие дни  %ФОТ'!$H$3:$H$67,0),1)</f>
        <v>ХХХ YYY-15</v>
      </c>
      <c r="B1456" s="21">
        <f t="shared" si="66"/>
        <v>1184.625</v>
      </c>
      <c r="C1456" s="22">
        <f t="shared" si="67"/>
        <v>4</v>
      </c>
      <c r="D1456" s="23">
        <f t="shared" si="68"/>
        <v>37.5</v>
      </c>
      <c r="E1456" s="21">
        <f>SUMIFS(тарифы!G:G,тарифы!B:B,J1456)</f>
        <v>31.59</v>
      </c>
      <c r="F1456" s="21"/>
      <c r="G1456" s="12" t="str">
        <f>IFERROR(INDEX(Таблица1[#All],MATCH('загрузка табеля'!J1456,тарифы!B:B,0),4),"")</f>
        <v>бригадир продавцов продовольственных товаров 2 категории ((В-15)сектор стеллажной зоны)</v>
      </c>
      <c r="H1456" s="12" t="s">
        <v>17203</v>
      </c>
      <c r="I1456" s="12" t="s">
        <v>16030</v>
      </c>
      <c r="J1456" s="12" t="s">
        <v>13490</v>
      </c>
      <c r="K1456" s="12" t="s">
        <v>13489</v>
      </c>
      <c r="L1456" s="12">
        <v>7.5</v>
      </c>
      <c r="M1456" s="12">
        <v>10</v>
      </c>
      <c r="N1456" s="12">
        <v>10</v>
      </c>
      <c r="O1456" s="12">
        <v>10</v>
      </c>
    </row>
    <row r="1457" spans="1:16" x14ac:dyDescent="0.2">
      <c r="A1457" s="12" t="str">
        <f>INDEX('рабочие дни  %ФОТ'!$F$3:$F$67,MATCH('загрузка табеля'!$H1457,'рабочие дни  %ФОТ'!$H$3:$H$67,0),1)</f>
        <v>ХХХ YYY-15</v>
      </c>
      <c r="B1457" s="21">
        <f t="shared" si="66"/>
        <v>879.84</v>
      </c>
      <c r="C1457" s="22">
        <f t="shared" si="67"/>
        <v>3</v>
      </c>
      <c r="D1457" s="23">
        <f t="shared" si="68"/>
        <v>36</v>
      </c>
      <c r="E1457" s="21">
        <f>SUMIFS(тарифы!G:G,тарифы!B:B,J1457)</f>
        <v>24.44</v>
      </c>
      <c r="F1457" s="21"/>
      <c r="G1457" s="12" t="str">
        <f>IFERROR(INDEX(Таблица1[#All],MATCH('загрузка табеля'!J1457,тарифы!B:B,0),4),"")</f>
        <v>продавец продовольственных товаров 3 категории ((В-15)сектор стеллажной зоны)</v>
      </c>
      <c r="H1457" s="12" t="s">
        <v>17203</v>
      </c>
      <c r="I1457" s="12" t="s">
        <v>16030</v>
      </c>
      <c r="J1457" s="12" t="s">
        <v>13474</v>
      </c>
      <c r="K1457" s="12" t="s">
        <v>13473</v>
      </c>
      <c r="L1457" s="12">
        <v>12</v>
      </c>
      <c r="M1457" s="12">
        <v>12</v>
      </c>
      <c r="N1457" s="12">
        <v>12</v>
      </c>
    </row>
    <row r="1458" spans="1:16" x14ac:dyDescent="0.2">
      <c r="A1458" s="12" t="str">
        <f>INDEX('рабочие дни  %ФОТ'!$F$3:$F$67,MATCH('загрузка табеля'!$H1458,'рабочие дни  %ФОТ'!$H$3:$H$67,0),1)</f>
        <v>ХХХ YYY-15</v>
      </c>
      <c r="B1458" s="21">
        <f t="shared" si="66"/>
        <v>0</v>
      </c>
      <c r="C1458" s="22">
        <f t="shared" si="67"/>
        <v>3</v>
      </c>
      <c r="D1458" s="23">
        <f t="shared" si="68"/>
        <v>30</v>
      </c>
      <c r="E1458" s="21">
        <f>SUMIFS(тарифы!G:G,тарифы!B:B,J1458)</f>
        <v>0</v>
      </c>
      <c r="F1458" s="21"/>
      <c r="G1458" s="12" t="str">
        <f>IFERROR(INDEX(Таблица1[#All],MATCH('загрузка табеля'!J1458,тарифы!B:B,0),4),"")</f>
        <v/>
      </c>
      <c r="H1458" s="12" t="s">
        <v>17203</v>
      </c>
      <c r="I1458" s="12" t="s">
        <v>16030</v>
      </c>
      <c r="J1458" s="12" t="s">
        <v>16031</v>
      </c>
      <c r="K1458" s="12" t="s">
        <v>16032</v>
      </c>
      <c r="L1458" s="12">
        <v>10</v>
      </c>
      <c r="M1458" s="12">
        <v>10</v>
      </c>
      <c r="N1458" s="12">
        <v>10</v>
      </c>
      <c r="O1458" s="12">
        <v>0</v>
      </c>
    </row>
    <row r="1459" spans="1:16" x14ac:dyDescent="0.2">
      <c r="A1459" s="12" t="str">
        <f>INDEX('рабочие дни  %ФОТ'!$F$3:$F$67,MATCH('загрузка табеля'!$H1459,'рабочие дни  %ФОТ'!$H$3:$H$67,0),1)</f>
        <v>ХХХ YYY-15</v>
      </c>
      <c r="B1459" s="21">
        <f t="shared" si="66"/>
        <v>0</v>
      </c>
      <c r="C1459" s="22">
        <f t="shared" si="67"/>
        <v>3</v>
      </c>
      <c r="D1459" s="23">
        <f t="shared" si="68"/>
        <v>31.5</v>
      </c>
      <c r="E1459" s="21">
        <f>SUMIFS(тарифы!G:G,тарифы!B:B,J1459)</f>
        <v>0</v>
      </c>
      <c r="F1459" s="21"/>
      <c r="G1459" s="12" t="str">
        <f>IFERROR(INDEX(Таблица1[#All],MATCH('загрузка табеля'!J1459,тарифы!B:B,0),4),"")</f>
        <v/>
      </c>
      <c r="H1459" s="12" t="s">
        <v>17203</v>
      </c>
      <c r="I1459" s="12" t="s">
        <v>16030</v>
      </c>
      <c r="J1459" s="12" t="s">
        <v>16033</v>
      </c>
      <c r="K1459" s="12" t="s">
        <v>16034</v>
      </c>
      <c r="L1459" s="12">
        <v>10.5</v>
      </c>
      <c r="M1459" s="12">
        <v>10.5</v>
      </c>
      <c r="N1459" s="12">
        <v>10.5</v>
      </c>
    </row>
    <row r="1460" spans="1:16" x14ac:dyDescent="0.2">
      <c r="A1460" s="12" t="str">
        <f>INDEX('рабочие дни  %ФОТ'!$F$3:$F$67,MATCH('загрузка табеля'!$H1460,'рабочие дни  %ФОТ'!$H$3:$H$67,0),1)</f>
        <v>ХХХ YYY-15</v>
      </c>
      <c r="B1460" s="21">
        <f t="shared" si="66"/>
        <v>1320</v>
      </c>
      <c r="C1460" s="22">
        <f t="shared" si="67"/>
        <v>4</v>
      </c>
      <c r="D1460" s="23">
        <f t="shared" si="68"/>
        <v>44</v>
      </c>
      <c r="E1460" s="21">
        <f>SUMIFS(тарифы!G:G,тарифы!B:B,J1460)</f>
        <v>6930</v>
      </c>
      <c r="F1460" s="21"/>
      <c r="G1460" s="12" t="str">
        <f>IFERROR(INDEX(Таблица1[#All],MATCH('загрузка табеля'!J1460,тарифы!B:B,0),4),"")</f>
        <v>старший кладовщик 2 категории ((В-15)склад)</v>
      </c>
      <c r="H1460" s="12" t="s">
        <v>17203</v>
      </c>
      <c r="I1460" s="12" t="s">
        <v>1938</v>
      </c>
      <c r="J1460" s="12" t="s">
        <v>1939</v>
      </c>
      <c r="K1460" s="12" t="s">
        <v>1940</v>
      </c>
      <c r="L1460" s="12">
        <v>11</v>
      </c>
      <c r="M1460" s="12">
        <v>11</v>
      </c>
      <c r="N1460" s="12">
        <v>11</v>
      </c>
      <c r="O1460" s="12">
        <v>11</v>
      </c>
    </row>
    <row r="1461" spans="1:16" x14ac:dyDescent="0.2">
      <c r="A1461" s="12" t="str">
        <f>INDEX('рабочие дни  %ФОТ'!$F$3:$F$67,MATCH('загрузка табеля'!$H1461,'рабочие дни  %ФОТ'!$H$3:$H$67,0),1)</f>
        <v>ХХХ YYY-15</v>
      </c>
      <c r="B1461" s="21">
        <f t="shared" si="66"/>
        <v>571.42857142857144</v>
      </c>
      <c r="C1461" s="22">
        <f t="shared" si="67"/>
        <v>3</v>
      </c>
      <c r="D1461" s="23">
        <f t="shared" si="68"/>
        <v>25.5</v>
      </c>
      <c r="E1461" s="21">
        <f>SUMIFS(тарифы!G:G,тарифы!B:B,J1461)</f>
        <v>4000</v>
      </c>
      <c r="F1461" s="21"/>
      <c r="G1461" s="12" t="str">
        <f>IFERROR(INDEX(Таблица1[#All],MATCH('загрузка табеля'!J1461,тарифы!B:B,0),4),"")</f>
        <v>оператор по вводу данных 3 категории ((В-15)склад)</v>
      </c>
      <c r="H1461" s="12" t="s">
        <v>17203</v>
      </c>
      <c r="I1461" s="12" t="s">
        <v>1938</v>
      </c>
      <c r="J1461" s="12" t="s">
        <v>1942</v>
      </c>
      <c r="K1461" s="12" t="s">
        <v>1943</v>
      </c>
      <c r="L1461" s="12">
        <v>10</v>
      </c>
      <c r="M1461" s="12">
        <v>5.5</v>
      </c>
      <c r="N1461" s="12">
        <v>10</v>
      </c>
      <c r="O1461" s="12">
        <v>0</v>
      </c>
    </row>
    <row r="1462" spans="1:16" x14ac:dyDescent="0.2">
      <c r="A1462" s="12" t="str">
        <f>INDEX('рабочие дни  %ФОТ'!$F$3:$F$67,MATCH('загрузка табеля'!$H1462,'рабочие дни  %ФОТ'!$H$3:$H$67,0),1)</f>
        <v>ХХХ YYY-15</v>
      </c>
      <c r="B1462" s="21">
        <f t="shared" si="66"/>
        <v>1253.45</v>
      </c>
      <c r="C1462" s="22">
        <f t="shared" si="67"/>
        <v>4</v>
      </c>
      <c r="D1462" s="23">
        <f t="shared" si="68"/>
        <v>43</v>
      </c>
      <c r="E1462" s="21">
        <f>SUMIFS(тарифы!G:G,тарифы!B:B,J1462)</f>
        <v>29.15</v>
      </c>
      <c r="F1462" s="21"/>
      <c r="G1462" s="12" t="str">
        <f>IFERROR(INDEX(Таблица1[#All],MATCH('загрузка табеля'!J1462,тарифы!B:B,0),4),"")</f>
        <v>грузчик 2 категории ((В-15)склад)</v>
      </c>
      <c r="H1462" s="12" t="s">
        <v>17203</v>
      </c>
      <c r="I1462" s="12" t="s">
        <v>1938</v>
      </c>
      <c r="J1462" s="12" t="s">
        <v>1952</v>
      </c>
      <c r="K1462" s="12" t="s">
        <v>1953</v>
      </c>
      <c r="L1462" s="12">
        <v>10.5</v>
      </c>
      <c r="M1462" s="12">
        <v>11.5</v>
      </c>
      <c r="N1462" s="12">
        <v>10.5</v>
      </c>
      <c r="O1462" s="12">
        <v>10.5</v>
      </c>
      <c r="P1462" s="12">
        <v>0</v>
      </c>
    </row>
    <row r="1463" spans="1:16" x14ac:dyDescent="0.2">
      <c r="A1463" s="12" t="str">
        <f>INDEX('рабочие дни  %ФОТ'!$F$3:$F$67,MATCH('загрузка табеля'!$H1463,'рабочие дни  %ФОТ'!$H$3:$H$67,0),1)</f>
        <v>ХХХ YYY-15</v>
      </c>
      <c r="B1463" s="21">
        <f t="shared" si="66"/>
        <v>349.8</v>
      </c>
      <c r="C1463" s="22">
        <f t="shared" si="67"/>
        <v>1</v>
      </c>
      <c r="D1463" s="23">
        <f t="shared" si="68"/>
        <v>11</v>
      </c>
      <c r="E1463" s="21">
        <f>SUMIFS(тарифы!G:G,тарифы!B:B,J1463)</f>
        <v>31.8</v>
      </c>
      <c r="F1463" s="21"/>
      <c r="G1463" s="12" t="str">
        <f>IFERROR(INDEX(Таблица1[#All],MATCH('загрузка табеля'!J1463,тарифы!B:B,0),4),"")</f>
        <v>грузчик 1 категории ((В-15)склад)</v>
      </c>
      <c r="H1463" s="12" t="s">
        <v>17203</v>
      </c>
      <c r="I1463" s="12" t="s">
        <v>1938</v>
      </c>
      <c r="J1463" s="12" t="s">
        <v>3886</v>
      </c>
      <c r="K1463" s="12" t="s">
        <v>3887</v>
      </c>
      <c r="L1463" s="12">
        <v>11</v>
      </c>
    </row>
    <row r="1464" spans="1:16" x14ac:dyDescent="0.2">
      <c r="A1464" s="12" t="str">
        <f>INDEX('рабочие дни  %ФОТ'!$F$3:$F$67,MATCH('загрузка табеля'!$H1464,'рабочие дни  %ФОТ'!$H$3:$H$67,0),1)</f>
        <v>ХХХ YYY-15</v>
      </c>
      <c r="B1464" s="21">
        <f t="shared" si="66"/>
        <v>1415.92</v>
      </c>
      <c r="C1464" s="22">
        <f t="shared" si="67"/>
        <v>4</v>
      </c>
      <c r="D1464" s="23">
        <f t="shared" si="68"/>
        <v>44</v>
      </c>
      <c r="E1464" s="21">
        <f>SUMIFS(тарифы!G:G,тарифы!B:B,J1464)</f>
        <v>32.18</v>
      </c>
      <c r="F1464" s="21"/>
      <c r="G1464" s="12" t="str">
        <f>IFERROR(INDEX(Таблица1[#All],MATCH('загрузка табеля'!J1464,тарифы!B:B,0),4),"")</f>
        <v>кладовщик по приему товара 2 категории ((В-15)склад)</v>
      </c>
      <c r="H1464" s="12" t="s">
        <v>17203</v>
      </c>
      <c r="I1464" s="12" t="s">
        <v>1938</v>
      </c>
      <c r="J1464" s="12" t="s">
        <v>1945</v>
      </c>
      <c r="K1464" s="12" t="s">
        <v>1946</v>
      </c>
      <c r="L1464" s="12">
        <v>11</v>
      </c>
      <c r="M1464" s="12">
        <v>11</v>
      </c>
      <c r="N1464" s="12">
        <v>11</v>
      </c>
      <c r="O1464" s="12">
        <v>11</v>
      </c>
      <c r="P1464" s="12">
        <v>0</v>
      </c>
    </row>
    <row r="1465" spans="1:16" x14ac:dyDescent="0.2">
      <c r="A1465" s="12" t="str">
        <f>INDEX('рабочие дни  %ФОТ'!$F$3:$F$67,MATCH('загрузка табеля'!$H1465,'рабочие дни  %ФОТ'!$H$3:$H$67,0),1)</f>
        <v>ХХХ YYY-15</v>
      </c>
      <c r="B1465" s="21">
        <f t="shared" si="66"/>
        <v>1632.3999999999999</v>
      </c>
      <c r="C1465" s="22">
        <f t="shared" si="67"/>
        <v>5</v>
      </c>
      <c r="D1465" s="23">
        <f t="shared" si="68"/>
        <v>56</v>
      </c>
      <c r="E1465" s="21">
        <f>SUMIFS(тарифы!G:G,тарифы!B:B,J1465)</f>
        <v>29.15</v>
      </c>
      <c r="F1465" s="21"/>
      <c r="G1465" s="12" t="str">
        <f>IFERROR(INDEX(Таблица1[#All],MATCH('загрузка табеля'!J1465,тарифы!B:B,0),4),"")</f>
        <v>грузчик 2 категории ((В-15)склад)</v>
      </c>
      <c r="H1465" s="12" t="s">
        <v>17203</v>
      </c>
      <c r="I1465" s="12" t="s">
        <v>1938</v>
      </c>
      <c r="J1465" s="12" t="s">
        <v>1949</v>
      </c>
      <c r="K1465" s="12" t="s">
        <v>1950</v>
      </c>
      <c r="L1465" s="12">
        <v>11</v>
      </c>
      <c r="M1465" s="12">
        <v>11</v>
      </c>
      <c r="N1465" s="12">
        <v>11</v>
      </c>
      <c r="O1465" s="12">
        <v>11</v>
      </c>
      <c r="P1465" s="12">
        <v>12</v>
      </c>
    </row>
    <row r="1466" spans="1:16" x14ac:dyDescent="0.2">
      <c r="A1466" s="12" t="str">
        <f>INDEX('рабочие дни  %ФОТ'!$F$3:$F$67,MATCH('загрузка табеля'!$H1466,'рабочие дни  %ФОТ'!$H$3:$H$67,0),1)</f>
        <v>ХХХ YYY-15</v>
      </c>
      <c r="B1466" s="21">
        <f t="shared" si="66"/>
        <v>0</v>
      </c>
      <c r="C1466" s="22">
        <f t="shared" si="67"/>
        <v>2</v>
      </c>
      <c r="D1466" s="23">
        <f t="shared" si="68"/>
        <v>18</v>
      </c>
      <c r="E1466" s="21">
        <f>SUMIFS(тарифы!G:G,тарифы!B:B,J1466)</f>
        <v>0</v>
      </c>
      <c r="F1466" s="21"/>
      <c r="G1466" s="12" t="str">
        <f>IFERROR(INDEX(Таблица1[#All],MATCH('загрузка табеля'!J1466,тарифы!B:B,0),4),"")</f>
        <v/>
      </c>
      <c r="H1466" s="12" t="s">
        <v>17203</v>
      </c>
      <c r="I1466" s="12" t="s">
        <v>1938</v>
      </c>
      <c r="J1466" s="12" t="s">
        <v>16035</v>
      </c>
      <c r="K1466" s="12" t="s">
        <v>16036</v>
      </c>
      <c r="L1466" s="12">
        <v>9</v>
      </c>
      <c r="M1466" s="12">
        <v>9</v>
      </c>
      <c r="N1466" s="12">
        <v>0</v>
      </c>
    </row>
    <row r="1467" spans="1:16" x14ac:dyDescent="0.2">
      <c r="A1467" s="12" t="str">
        <f>INDEX('рабочие дни  %ФОТ'!$F$3:$F$67,MATCH('загрузка табеля'!$H1467,'рабочие дни  %ФОТ'!$H$3:$H$67,0),1)</f>
        <v>ХХХ YYY-15</v>
      </c>
      <c r="B1467" s="21">
        <f t="shared" si="66"/>
        <v>1601.3333333333333</v>
      </c>
      <c r="C1467" s="22">
        <f t="shared" si="67"/>
        <v>4</v>
      </c>
      <c r="D1467" s="23">
        <f t="shared" si="68"/>
        <v>42</v>
      </c>
      <c r="E1467" s="21">
        <f>SUMIFS(тарифы!G:G,тарифы!B:B,J1467)</f>
        <v>8407</v>
      </c>
      <c r="F1467" s="21"/>
      <c r="G1467" s="12" t="str">
        <f>IFERROR(INDEX(Таблица1[#All],MATCH('загрузка табеля'!J1467,тарифы!B:B,0),4),"")</f>
        <v>управляющий магазином 4 категории _стажер ((В-15)управление)</v>
      </c>
      <c r="H1467" s="12" t="s">
        <v>17203</v>
      </c>
      <c r="I1467" s="12" t="s">
        <v>15993</v>
      </c>
      <c r="J1467" s="12" t="s">
        <v>3866</v>
      </c>
      <c r="K1467" s="12" t="s">
        <v>3867</v>
      </c>
      <c r="L1467" s="12">
        <v>10</v>
      </c>
      <c r="M1467" s="12">
        <v>10</v>
      </c>
      <c r="N1467" s="12">
        <v>11</v>
      </c>
      <c r="O1467" s="12">
        <v>11</v>
      </c>
    </row>
    <row r="1468" spans="1:16" x14ac:dyDescent="0.2">
      <c r="A1468" s="12" t="str">
        <f>INDEX('рабочие дни  %ФОТ'!$F$3:$F$67,MATCH('загрузка табеля'!$H1468,'рабочие дни  %ФОТ'!$H$3:$H$67,0),1)</f>
        <v>ХХХ YYY-15</v>
      </c>
      <c r="B1468" s="21">
        <f t="shared" si="66"/>
        <v>309.52380952380952</v>
      </c>
      <c r="C1468" s="22">
        <f t="shared" si="67"/>
        <v>1</v>
      </c>
      <c r="D1468" s="23">
        <f t="shared" si="68"/>
        <v>5</v>
      </c>
      <c r="E1468" s="21">
        <f>SUMIFS(тарифы!G:G,тарифы!B:B,J1468)</f>
        <v>6500</v>
      </c>
      <c r="F1468" s="21"/>
      <c r="G1468" s="12" t="str">
        <f>IFERROR(INDEX(Таблица1[#All],MATCH('загрузка табеля'!J1468,тарифы!B:B,0),4),"")</f>
        <v>менеджер по персоналу ((В-15)управление)</v>
      </c>
      <c r="H1468" s="12" t="s">
        <v>17203</v>
      </c>
      <c r="I1468" s="12" t="s">
        <v>15993</v>
      </c>
      <c r="J1468" s="12" t="s">
        <v>1970</v>
      </c>
      <c r="K1468" s="12" t="s">
        <v>1971</v>
      </c>
      <c r="L1468" s="12">
        <v>5</v>
      </c>
      <c r="M1468" s="12">
        <v>0</v>
      </c>
    </row>
    <row r="1469" spans="1:16" x14ac:dyDescent="0.2">
      <c r="A1469" s="12" t="str">
        <f>INDEX('рабочие дни  %ФОТ'!$F$3:$F$67,MATCH('загрузка табеля'!$H1469,'рабочие дни  %ФОТ'!$H$3:$H$67,0),1)</f>
        <v>ХХХ YYY-15</v>
      </c>
      <c r="B1469" s="21">
        <f t="shared" si="66"/>
        <v>552.38095238095241</v>
      </c>
      <c r="C1469" s="22">
        <f t="shared" si="67"/>
        <v>2</v>
      </c>
      <c r="D1469" s="23">
        <f t="shared" si="68"/>
        <v>6</v>
      </c>
      <c r="E1469" s="21">
        <f>SUMIFS(тарифы!G:G,тарифы!B:B,J1469)</f>
        <v>5800</v>
      </c>
      <c r="F1469" s="21"/>
      <c r="G1469" s="12" t="str">
        <f>IFERROR(INDEX(Таблица1[#All],MATCH('загрузка табеля'!J1469,тарифы!B:B,0),4),"")</f>
        <v>главный инженер ((В-15)управление)</v>
      </c>
      <c r="H1469" s="12" t="s">
        <v>17203</v>
      </c>
      <c r="I1469" s="12" t="s">
        <v>15993</v>
      </c>
      <c r="J1469" s="12" t="s">
        <v>1967</v>
      </c>
      <c r="K1469" s="12" t="s">
        <v>1968</v>
      </c>
      <c r="L1469" s="12">
        <v>0.5</v>
      </c>
      <c r="M1469" s="12">
        <v>5.5</v>
      </c>
      <c r="N1469" s="12">
        <v>0</v>
      </c>
    </row>
    <row r="1470" spans="1:16" x14ac:dyDescent="0.2">
      <c r="A1470" s="12" t="str">
        <f>INDEX('рабочие дни  %ФОТ'!$F$3:$F$67,MATCH('загрузка табеля'!$H1470,'рабочие дни  %ФОТ'!$H$3:$H$67,0),1)</f>
        <v>ХХХ YYY-15</v>
      </c>
      <c r="B1470" s="21">
        <f t="shared" si="66"/>
        <v>381.91999999999996</v>
      </c>
      <c r="C1470" s="22">
        <f t="shared" si="67"/>
        <v>1</v>
      </c>
      <c r="D1470" s="23">
        <f t="shared" si="68"/>
        <v>11</v>
      </c>
      <c r="E1470" s="21">
        <f>SUMIFS(тарифы!G:G,тарифы!B:B,J1470)</f>
        <v>34.72</v>
      </c>
      <c r="F1470" s="21"/>
      <c r="G1470" s="12" t="str">
        <f>IFERROR(INDEX(Таблица1[#All],MATCH('загрузка табеля'!J1470,тарифы!B:B,0),4),"")</f>
        <v>пекарь 5 разряда* ((В-15)цех по выпечке хлебобулочных изделий)</v>
      </c>
      <c r="H1470" s="12" t="s">
        <v>17203</v>
      </c>
      <c r="I1470" s="12" t="s">
        <v>16037</v>
      </c>
      <c r="J1470" s="12" t="s">
        <v>1997</v>
      </c>
      <c r="K1470" s="12" t="s">
        <v>1998</v>
      </c>
      <c r="L1470" s="12">
        <v>11</v>
      </c>
      <c r="M1470" s="12">
        <v>0</v>
      </c>
    </row>
    <row r="1471" spans="1:16" x14ac:dyDescent="0.2">
      <c r="A1471" s="12" t="str">
        <f>INDEX('рабочие дни  %ФОТ'!$F$3:$F$67,MATCH('загрузка табеля'!$H1471,'рабочие дни  %ФОТ'!$H$3:$H$67,0),1)</f>
        <v>ХХХ YYY-15</v>
      </c>
      <c r="B1471" s="21">
        <f t="shared" si="66"/>
        <v>1145.76</v>
      </c>
      <c r="C1471" s="22">
        <f t="shared" si="67"/>
        <v>3</v>
      </c>
      <c r="D1471" s="23">
        <f t="shared" si="68"/>
        <v>33</v>
      </c>
      <c r="E1471" s="21">
        <f>SUMIFS(тарифы!G:G,тарифы!B:B,J1471)</f>
        <v>34.72</v>
      </c>
      <c r="F1471" s="21"/>
      <c r="G1471" s="12" t="str">
        <f>IFERROR(INDEX(Таблица1[#All],MATCH('загрузка табеля'!J1471,тарифы!B:B,0),4),"")</f>
        <v>пекарь 5 разряда* ((В-15)цех по выпечке хлебобулочных изделий)</v>
      </c>
      <c r="H1471" s="12" t="s">
        <v>17203</v>
      </c>
      <c r="I1471" s="12" t="s">
        <v>16037</v>
      </c>
      <c r="J1471" s="12" t="s">
        <v>1987</v>
      </c>
      <c r="K1471" s="12" t="s">
        <v>1988</v>
      </c>
      <c r="L1471" s="12">
        <v>11</v>
      </c>
      <c r="M1471" s="12">
        <v>11</v>
      </c>
      <c r="N1471" s="12">
        <v>11</v>
      </c>
      <c r="O1471" s="12">
        <v>0</v>
      </c>
    </row>
    <row r="1472" spans="1:16" x14ac:dyDescent="0.2">
      <c r="A1472" s="12" t="str">
        <f>INDEX('рабочие дни  %ФОТ'!$F$3:$F$67,MATCH('загрузка табеля'!$H1472,'рабочие дни  %ФОТ'!$H$3:$H$67,0),1)</f>
        <v>ХХХ YYY-15</v>
      </c>
      <c r="B1472" s="21">
        <f t="shared" si="66"/>
        <v>1926.78</v>
      </c>
      <c r="C1472" s="22">
        <f t="shared" si="67"/>
        <v>5</v>
      </c>
      <c r="D1472" s="23">
        <f t="shared" si="68"/>
        <v>51</v>
      </c>
      <c r="E1472" s="21">
        <f>SUMIFS(тарифы!G:G,тарифы!B:B,J1472)</f>
        <v>37.78</v>
      </c>
      <c r="F1472" s="21"/>
      <c r="G1472" s="12" t="str">
        <f>IFERROR(INDEX(Таблица1[#All],MATCH('загрузка табеля'!J1472,тарифы!B:B,0),4),"")</f>
        <v>пекарь 6 разряда* ((В-15)цех по выпечке хлебобулочных изделий)</v>
      </c>
      <c r="H1472" s="12" t="s">
        <v>17203</v>
      </c>
      <c r="I1472" s="12" t="s">
        <v>16037</v>
      </c>
      <c r="J1472" s="12" t="s">
        <v>1993</v>
      </c>
      <c r="K1472" s="12" t="s">
        <v>1994</v>
      </c>
      <c r="L1472" s="12">
        <v>11.5</v>
      </c>
      <c r="M1472" s="12">
        <v>11</v>
      </c>
      <c r="N1472" s="12">
        <v>11.5</v>
      </c>
      <c r="O1472" s="12">
        <v>7.5</v>
      </c>
      <c r="P1472" s="12">
        <v>9.5</v>
      </c>
    </row>
    <row r="1473" spans="1:16" x14ac:dyDescent="0.2">
      <c r="A1473" s="12" t="str">
        <f>INDEX('рабочие дни  %ФОТ'!$F$3:$F$67,MATCH('загрузка табеля'!$H1473,'рабочие дни  %ФОТ'!$H$3:$H$67,0),1)</f>
        <v>ХХХ YYY-15</v>
      </c>
      <c r="B1473" s="21">
        <f t="shared" si="66"/>
        <v>1246.74</v>
      </c>
      <c r="C1473" s="22">
        <f t="shared" si="67"/>
        <v>3</v>
      </c>
      <c r="D1473" s="23">
        <f t="shared" si="68"/>
        <v>33</v>
      </c>
      <c r="E1473" s="21">
        <f>SUMIFS(тарифы!G:G,тарифы!B:B,J1473)</f>
        <v>37.78</v>
      </c>
      <c r="F1473" s="21"/>
      <c r="G1473" s="12" t="str">
        <f>IFERROR(INDEX(Таблица1[#All],MATCH('загрузка табеля'!J1473,тарифы!B:B,0),4),"")</f>
        <v>пекарь 6 разряда* ((В-15)цех по выпечке хлебобулочных изделий)</v>
      </c>
      <c r="H1473" s="12" t="s">
        <v>17203</v>
      </c>
      <c r="I1473" s="12" t="s">
        <v>16037</v>
      </c>
      <c r="J1473" s="12" t="s">
        <v>1990</v>
      </c>
      <c r="K1473" s="12" t="s">
        <v>1991</v>
      </c>
      <c r="L1473" s="12">
        <v>10.5</v>
      </c>
      <c r="M1473" s="12">
        <v>11</v>
      </c>
      <c r="N1473" s="12">
        <v>11.5</v>
      </c>
    </row>
    <row r="1474" spans="1:16" x14ac:dyDescent="0.2">
      <c r="A1474" s="12" t="str">
        <f>INDEX('рабочие дни  %ФОТ'!$F$3:$F$67,MATCH('загрузка табеля'!$H1474,'рабочие дни  %ФОТ'!$H$3:$H$67,0),1)</f>
        <v>ХХХ YYY-15</v>
      </c>
      <c r="B1474" s="21">
        <f t="shared" si="66"/>
        <v>745.02</v>
      </c>
      <c r="C1474" s="22">
        <f t="shared" si="67"/>
        <v>2</v>
      </c>
      <c r="D1474" s="23">
        <f t="shared" si="68"/>
        <v>18</v>
      </c>
      <c r="E1474" s="21">
        <f>SUMIFS(тарифы!G:G,тарифы!B:B,J1474)</f>
        <v>41.39</v>
      </c>
      <c r="F1474" s="21"/>
      <c r="G1474" s="12" t="str">
        <f>IFERROR(INDEX(Таблица1[#All],MATCH('загрузка табеля'!J1474,тарифы!B:B,0),4),"")</f>
        <v>бригадир производственной бригады* ((В-15)цех по выпечке хлебобулочных изделий)</v>
      </c>
      <c r="H1474" s="12" t="s">
        <v>17203</v>
      </c>
      <c r="I1474" s="12" t="s">
        <v>16037</v>
      </c>
      <c r="J1474" s="12" t="s">
        <v>1977</v>
      </c>
      <c r="K1474" s="12" t="s">
        <v>1978</v>
      </c>
      <c r="L1474" s="12">
        <v>9</v>
      </c>
      <c r="M1474" s="12">
        <v>9</v>
      </c>
    </row>
    <row r="1475" spans="1:16" x14ac:dyDescent="0.2">
      <c r="A1475" s="12" t="str">
        <f>INDEX('рабочие дни  %ФОТ'!$F$3:$F$67,MATCH('загрузка табеля'!$H1475,'рабочие дни  %ФОТ'!$H$3:$H$67,0),1)</f>
        <v>ХХХ YYY-15</v>
      </c>
      <c r="B1475" s="21">
        <f t="shared" si="66"/>
        <v>1178.5714285714284</v>
      </c>
      <c r="C1475" s="22">
        <f t="shared" si="67"/>
        <v>3</v>
      </c>
      <c r="D1475" s="23">
        <f t="shared" si="68"/>
        <v>12</v>
      </c>
      <c r="E1475" s="21">
        <f>SUMIFS(тарифы!G:G,тарифы!B:B,J1475)</f>
        <v>8250</v>
      </c>
      <c r="F1475" s="21"/>
      <c r="G1475" s="12" t="str">
        <f>IFERROR(INDEX(Таблица1[#All],MATCH('загрузка табеля'!J1475,тарифы!B:B,0),4),"")</f>
        <v>заместитель управляющего магазином по производству 4 категории ((В-15)цех по выпечке хлебобулочных и</v>
      </c>
      <c r="H1475" s="12" t="s">
        <v>17203</v>
      </c>
      <c r="I1475" s="12" t="s">
        <v>16037</v>
      </c>
      <c r="J1475" s="12" t="s">
        <v>2000</v>
      </c>
      <c r="K1475" s="12" t="s">
        <v>2001</v>
      </c>
      <c r="L1475" s="12">
        <v>4</v>
      </c>
      <c r="M1475" s="12">
        <v>4</v>
      </c>
      <c r="N1475" s="12">
        <v>4</v>
      </c>
    </row>
    <row r="1476" spans="1:16" x14ac:dyDescent="0.2">
      <c r="A1476" s="12" t="str">
        <f>INDEX('рабочие дни  %ФОТ'!$F$3:$F$67,MATCH('загрузка табеля'!$H1476,'рабочие дни  %ФОТ'!$H$3:$H$67,0),1)</f>
        <v>ХХХ YYY-15</v>
      </c>
      <c r="B1476" s="21">
        <f t="shared" si="66"/>
        <v>1492.96</v>
      </c>
      <c r="C1476" s="22">
        <f t="shared" si="67"/>
        <v>4</v>
      </c>
      <c r="D1476" s="23">
        <f t="shared" si="68"/>
        <v>43</v>
      </c>
      <c r="E1476" s="21">
        <f>SUMIFS(тарифы!G:G,тарифы!B:B,J1476)</f>
        <v>34.72</v>
      </c>
      <c r="F1476" s="21"/>
      <c r="G1476" s="12" t="str">
        <f>IFERROR(INDEX(Таблица1[#All],MATCH('загрузка табеля'!J1476,тарифы!B:B,0),4),"")</f>
        <v>пекарь 5 разряда* ((В-15)цех по выпечке хлебобулочных изделий)</v>
      </c>
      <c r="H1476" s="12" t="s">
        <v>17203</v>
      </c>
      <c r="I1476" s="12" t="s">
        <v>16037</v>
      </c>
      <c r="J1476" s="12" t="s">
        <v>1980</v>
      </c>
      <c r="K1476" s="12" t="s">
        <v>1981</v>
      </c>
      <c r="L1476" s="12">
        <v>11</v>
      </c>
      <c r="M1476" s="12">
        <v>9</v>
      </c>
      <c r="N1476" s="12">
        <v>11.5</v>
      </c>
      <c r="O1476" s="12">
        <v>11.5</v>
      </c>
    </row>
    <row r="1477" spans="1:16" x14ac:dyDescent="0.2">
      <c r="A1477" s="12" t="str">
        <f>INDEX('рабочие дни  %ФОТ'!$F$3:$F$67,MATCH('загрузка табеля'!$H1477,'рабочие дни  %ФОТ'!$H$3:$H$67,0),1)</f>
        <v>ХХХ YYY-15</v>
      </c>
      <c r="B1477" s="21">
        <f t="shared" si="66"/>
        <v>1076.32</v>
      </c>
      <c r="C1477" s="22">
        <f t="shared" si="67"/>
        <v>3</v>
      </c>
      <c r="D1477" s="23">
        <f t="shared" si="68"/>
        <v>31</v>
      </c>
      <c r="E1477" s="21">
        <f>SUMIFS(тарифы!G:G,тарифы!B:B,J1477)</f>
        <v>34.72</v>
      </c>
      <c r="F1477" s="21"/>
      <c r="G1477" s="12" t="str">
        <f>IFERROR(INDEX(Таблица1[#All],MATCH('загрузка табеля'!J1477,тарифы!B:B,0),4),"")</f>
        <v>пекарь 5 разряда* ((В-15)цех по выпечке хлебобулочных изделий)</v>
      </c>
      <c r="H1477" s="12" t="s">
        <v>17203</v>
      </c>
      <c r="I1477" s="12" t="s">
        <v>16037</v>
      </c>
      <c r="J1477" s="12" t="s">
        <v>1995</v>
      </c>
      <c r="K1477" s="12" t="s">
        <v>1996</v>
      </c>
      <c r="L1477" s="12">
        <v>11</v>
      </c>
      <c r="M1477" s="12">
        <v>11</v>
      </c>
      <c r="N1477" s="12">
        <v>9</v>
      </c>
      <c r="O1477" s="12">
        <v>0</v>
      </c>
    </row>
    <row r="1478" spans="1:16" x14ac:dyDescent="0.2">
      <c r="A1478" s="12" t="str">
        <f>INDEX('рабочие дни  %ФОТ'!$F$3:$F$67,MATCH('загрузка табеля'!$H1478,'рабочие дни  %ФОТ'!$H$3:$H$67,0),1)</f>
        <v>ХХХ YYY-15</v>
      </c>
      <c r="B1478" s="21">
        <f t="shared" ref="B1478:B1541" si="69">IF(AND(F1478&lt;50,F1478&gt;0),F1478*D1478,IF(F1478&gt;50,F1478/$C$1*C1478,IF(AND(E1478&lt;50,E1478&gt;0),E1478*D1478,E1478/$C$1*C1478)))</f>
        <v>1475.91</v>
      </c>
      <c r="C1478" s="22">
        <f t="shared" si="67"/>
        <v>3</v>
      </c>
      <c r="D1478" s="23">
        <f t="shared" si="68"/>
        <v>34.5</v>
      </c>
      <c r="E1478" s="21">
        <f>SUMIFS(тарифы!G:G,тарифы!B:B,J1478)</f>
        <v>42.78</v>
      </c>
      <c r="F1478" s="21"/>
      <c r="G1478" s="12" t="str">
        <f>IFERROR(INDEX(Таблица1[#All],MATCH('загрузка табеля'!J1478,тарифы!B:B,0),4),"")</f>
        <v>обвальщик мяса мастер-класс 2 категории ((В-15)цех по переработке мяса)</v>
      </c>
      <c r="H1478" s="12" t="s">
        <v>17203</v>
      </c>
      <c r="I1478" s="12" t="s">
        <v>16038</v>
      </c>
      <c r="J1478" s="12" t="s">
        <v>2013</v>
      </c>
      <c r="K1478" s="12" t="s">
        <v>2014</v>
      </c>
      <c r="L1478" s="12">
        <v>11.5</v>
      </c>
      <c r="M1478" s="12">
        <v>11.5</v>
      </c>
      <c r="N1478" s="12">
        <v>11.5</v>
      </c>
    </row>
    <row r="1479" spans="1:16" x14ac:dyDescent="0.2">
      <c r="A1479" s="12" t="str">
        <f>INDEX('рабочие дни  %ФОТ'!$F$3:$F$67,MATCH('загрузка табеля'!$H1479,'рабочие дни  %ФОТ'!$H$3:$H$67,0),1)</f>
        <v>ХХХ YYY-15</v>
      </c>
      <c r="B1479" s="21">
        <f t="shared" si="69"/>
        <v>962.5</v>
      </c>
      <c r="C1479" s="22">
        <f t="shared" ref="C1479:C1542" si="70">COUNTIF(L1479:AP1479,"&gt;0")</f>
        <v>3</v>
      </c>
      <c r="D1479" s="23">
        <f t="shared" ref="D1479:D1542" si="71">IF(SUM(L1479:AP1479)&gt;0,SUM(L1479:AP1479),"")</f>
        <v>35</v>
      </c>
      <c r="E1479" s="21">
        <f>SUMIFS(тарифы!G:G,тарифы!B:B,J1479)</f>
        <v>27.5</v>
      </c>
      <c r="F1479" s="21"/>
      <c r="G1479" s="12" t="str">
        <f>IFERROR(INDEX(Таблица1[#All],MATCH('загрузка табеля'!J1479,тарифы!B:B,0),4),"")</f>
        <v>продавец продовольственных товаров 2 категории ((В-15)цех по переработке мяса)</v>
      </c>
      <c r="H1479" s="12" t="s">
        <v>17203</v>
      </c>
      <c r="I1479" s="12" t="s">
        <v>16038</v>
      </c>
      <c r="J1479" s="12" t="s">
        <v>2003</v>
      </c>
      <c r="K1479" s="12" t="s">
        <v>2004</v>
      </c>
      <c r="L1479" s="12">
        <v>11.5</v>
      </c>
      <c r="M1479" s="12">
        <v>11.5</v>
      </c>
      <c r="N1479" s="12">
        <v>12</v>
      </c>
      <c r="O1479" s="12">
        <v>0</v>
      </c>
    </row>
    <row r="1480" spans="1:16" x14ac:dyDescent="0.2">
      <c r="A1480" s="12" t="str">
        <f>INDEX('рабочие дни  %ФОТ'!$F$3:$F$67,MATCH('загрузка табеля'!$H1480,'рабочие дни  %ФОТ'!$H$3:$H$67,0),1)</f>
        <v>ХХХ YYY-15</v>
      </c>
      <c r="B1480" s="21">
        <f t="shared" si="69"/>
        <v>491.97</v>
      </c>
      <c r="C1480" s="22">
        <f t="shared" si="70"/>
        <v>1</v>
      </c>
      <c r="D1480" s="23">
        <f t="shared" si="71"/>
        <v>11.5</v>
      </c>
      <c r="E1480" s="21">
        <f>SUMIFS(тарифы!G:G,тарифы!B:B,J1480)</f>
        <v>42.78</v>
      </c>
      <c r="F1480" s="21"/>
      <c r="G1480" s="12" t="str">
        <f>IFERROR(INDEX(Таблица1[#All],MATCH('загрузка табеля'!J1480,тарифы!B:B,0),4),"")</f>
        <v>обвальщик мяса мастер-класс 2 категории ((В-15)цех по переработке мяса)</v>
      </c>
      <c r="H1480" s="12" t="s">
        <v>17203</v>
      </c>
      <c r="I1480" s="12" t="s">
        <v>16038</v>
      </c>
      <c r="J1480" s="12" t="s">
        <v>2017</v>
      </c>
      <c r="K1480" s="12" t="s">
        <v>2018</v>
      </c>
      <c r="L1480" s="12">
        <v>11.5</v>
      </c>
      <c r="M1480" s="12">
        <v>0</v>
      </c>
    </row>
    <row r="1481" spans="1:16" x14ac:dyDescent="0.2">
      <c r="A1481" s="12" t="str">
        <f>INDEX('рабочие дни  %ФОТ'!$F$3:$F$67,MATCH('загрузка табеля'!$H1481,'рабочие дни  %ФОТ'!$H$3:$H$67,0),1)</f>
        <v>ХХХ YYY-15</v>
      </c>
      <c r="B1481" s="21">
        <f t="shared" si="69"/>
        <v>1035</v>
      </c>
      <c r="C1481" s="22">
        <f t="shared" si="70"/>
        <v>3</v>
      </c>
      <c r="D1481" s="23">
        <f t="shared" si="71"/>
        <v>34.5</v>
      </c>
      <c r="E1481" s="21">
        <f>SUMIFS(тарифы!G:G,тарифы!B:B,J1481)</f>
        <v>30</v>
      </c>
      <c r="F1481" s="21"/>
      <c r="G1481" s="12" t="str">
        <f>IFERROR(INDEX(Таблица1[#All],MATCH('загрузка табеля'!J1481,тарифы!B:B,0),4),"")</f>
        <v>повар 4 разряда ((В-15)цех по переработке мяса)</v>
      </c>
      <c r="H1481" s="12" t="s">
        <v>17203</v>
      </c>
      <c r="I1481" s="12" t="s">
        <v>16038</v>
      </c>
      <c r="J1481" s="12" t="s">
        <v>2010</v>
      </c>
      <c r="K1481" s="12" t="s">
        <v>2011</v>
      </c>
      <c r="L1481" s="12">
        <v>11.5</v>
      </c>
      <c r="M1481" s="12">
        <v>11.5</v>
      </c>
      <c r="N1481" s="12">
        <v>11.5</v>
      </c>
    </row>
    <row r="1482" spans="1:16" x14ac:dyDescent="0.2">
      <c r="A1482" s="12" t="str">
        <f>INDEX('рабочие дни  %ФОТ'!$F$3:$F$67,MATCH('загрузка табеля'!$H1482,'рабочие дни  %ФОТ'!$H$3:$H$67,0),1)</f>
        <v>ХХХ YYY-15</v>
      </c>
      <c r="B1482" s="21">
        <f t="shared" si="69"/>
        <v>600</v>
      </c>
      <c r="C1482" s="22">
        <f t="shared" si="70"/>
        <v>2</v>
      </c>
      <c r="D1482" s="23">
        <f t="shared" si="71"/>
        <v>24</v>
      </c>
      <c r="E1482" s="21">
        <f>SUMIFS(тарифы!G:G,тарифы!B:B,J1482)</f>
        <v>25</v>
      </c>
      <c r="F1482" s="21"/>
      <c r="G1482" s="12" t="str">
        <f>IFERROR(INDEX(Таблица1[#All],MATCH('загрузка табеля'!J1482,тарифы!B:B,0),4),"")</f>
        <v>продавец продовольственных товаров 3 категории ((В-15)цех по переработке мяса)</v>
      </c>
      <c r="H1482" s="12" t="s">
        <v>17203</v>
      </c>
      <c r="I1482" s="12" t="s">
        <v>16038</v>
      </c>
      <c r="J1482" s="12" t="s">
        <v>13477</v>
      </c>
      <c r="K1482" s="12" t="s">
        <v>13476</v>
      </c>
      <c r="L1482" s="12">
        <v>12</v>
      </c>
      <c r="M1482" s="12">
        <v>12</v>
      </c>
      <c r="N1482" s="12">
        <v>0</v>
      </c>
    </row>
    <row r="1483" spans="1:16" x14ac:dyDescent="0.2">
      <c r="A1483" s="12" t="str">
        <f>INDEX('рабочие дни  %ФОТ'!$F$3:$F$67,MATCH('загрузка табеля'!$H1483,'рабочие дни  %ФОТ'!$H$3:$H$67,0),1)</f>
        <v>ХХХ YYY-16</v>
      </c>
      <c r="B1483" s="21">
        <f t="shared" si="69"/>
        <v>643.5</v>
      </c>
      <c r="C1483" s="22">
        <f t="shared" si="70"/>
        <v>3</v>
      </c>
      <c r="D1483" s="23">
        <f t="shared" si="71"/>
        <v>33</v>
      </c>
      <c r="E1483" s="21">
        <f>SUMIFS(тарифы!G:G,тарифы!B:B,J1483)</f>
        <v>19.5</v>
      </c>
      <c r="F1483" s="21"/>
      <c r="G1483" s="12" t="str">
        <f>IFERROR(INDEX(Таблица1[#All],MATCH('загрузка табеля'!J1483,тарифы!B:B,0),4),"")</f>
        <v>младший инспектор ((В-16)отдел безопасности)</v>
      </c>
      <c r="H1483" s="12" t="s">
        <v>17204</v>
      </c>
      <c r="I1483" s="12" t="s">
        <v>16039</v>
      </c>
      <c r="J1483" s="12" t="s">
        <v>2162</v>
      </c>
      <c r="K1483" s="12" t="s">
        <v>2163</v>
      </c>
      <c r="L1483" s="12">
        <v>11</v>
      </c>
      <c r="M1483" s="12">
        <v>11</v>
      </c>
      <c r="N1483" s="12">
        <v>11</v>
      </c>
      <c r="O1483" s="12">
        <v>0</v>
      </c>
    </row>
    <row r="1484" spans="1:16" x14ac:dyDescent="0.2">
      <c r="A1484" s="12" t="str">
        <f>INDEX('рабочие дни  %ФОТ'!$F$3:$F$67,MATCH('загрузка табеля'!$H1484,'рабочие дни  %ФОТ'!$H$3:$H$67,0),1)</f>
        <v>ХХХ YYY-16</v>
      </c>
      <c r="B1484" s="21">
        <f t="shared" si="69"/>
        <v>952.16000000000008</v>
      </c>
      <c r="C1484" s="22">
        <f t="shared" si="70"/>
        <v>4</v>
      </c>
      <c r="D1484" s="23">
        <f t="shared" si="71"/>
        <v>44</v>
      </c>
      <c r="E1484" s="21">
        <f>SUMIFS(тарифы!G:G,тарифы!B:B,J1484)</f>
        <v>21.64</v>
      </c>
      <c r="F1484" s="21"/>
      <c r="G1484" s="12" t="str">
        <f>IFERROR(INDEX(Таблица1[#All],MATCH('загрузка табеля'!J1484,тарифы!B:B,0),4),"")</f>
        <v>инспектор ((В-16)отдел безопасности)</v>
      </c>
      <c r="H1484" s="12" t="s">
        <v>17204</v>
      </c>
      <c r="I1484" s="12" t="s">
        <v>16039</v>
      </c>
      <c r="J1484" s="12" t="s">
        <v>2137</v>
      </c>
      <c r="K1484" s="12" t="s">
        <v>2138</v>
      </c>
      <c r="L1484" s="12">
        <v>11</v>
      </c>
      <c r="M1484" s="12">
        <v>11</v>
      </c>
      <c r="N1484" s="12">
        <v>11</v>
      </c>
      <c r="O1484" s="12">
        <v>11</v>
      </c>
    </row>
    <row r="1485" spans="1:16" x14ac:dyDescent="0.2">
      <c r="A1485" s="12" t="str">
        <f>INDEX('рабочие дни  %ФОТ'!$F$3:$F$67,MATCH('загрузка табеля'!$H1485,'рабочие дни  %ФОТ'!$H$3:$H$67,0),1)</f>
        <v>ХХХ YYY-16</v>
      </c>
      <c r="B1485" s="21">
        <f t="shared" si="69"/>
        <v>760.5</v>
      </c>
      <c r="C1485" s="22">
        <f t="shared" si="70"/>
        <v>3</v>
      </c>
      <c r="D1485" s="23">
        <f t="shared" si="71"/>
        <v>39</v>
      </c>
      <c r="E1485" s="21">
        <f>SUMIFS(тарифы!G:G,тарифы!B:B,J1485)</f>
        <v>19.5</v>
      </c>
      <c r="F1485" s="21"/>
      <c r="G1485" s="12" t="str">
        <f>IFERROR(INDEX(Таблица1[#All],MATCH('загрузка табеля'!J1485,тарифы!B:B,0),4),"")</f>
        <v>младший инспектор ((В-16)отдел безопасности)</v>
      </c>
      <c r="H1485" s="12" t="s">
        <v>17204</v>
      </c>
      <c r="I1485" s="12" t="s">
        <v>16039</v>
      </c>
      <c r="J1485" s="12" t="s">
        <v>2150</v>
      </c>
      <c r="K1485" s="12" t="s">
        <v>2151</v>
      </c>
      <c r="L1485" s="12">
        <v>13</v>
      </c>
      <c r="M1485" s="12">
        <v>13</v>
      </c>
      <c r="N1485" s="12">
        <v>13</v>
      </c>
      <c r="O1485" s="12">
        <v>0</v>
      </c>
    </row>
    <row r="1486" spans="1:16" x14ac:dyDescent="0.2">
      <c r="A1486" s="12" t="str">
        <f>INDEX('рабочие дни  %ФОТ'!$F$3:$F$67,MATCH('загрузка табеля'!$H1486,'рабочие дни  %ФОТ'!$H$3:$H$67,0),1)</f>
        <v>ХХХ YYY-16</v>
      </c>
      <c r="B1486" s="21">
        <f t="shared" si="69"/>
        <v>633.75</v>
      </c>
      <c r="C1486" s="22">
        <f t="shared" si="70"/>
        <v>3</v>
      </c>
      <c r="D1486" s="23">
        <f t="shared" si="71"/>
        <v>32.5</v>
      </c>
      <c r="E1486" s="21">
        <f>SUMIFS(тарифы!G:G,тарифы!B:B,J1486)</f>
        <v>19.5</v>
      </c>
      <c r="F1486" s="21"/>
      <c r="G1486" s="12" t="str">
        <f>IFERROR(INDEX(Таблица1[#All],MATCH('загрузка табеля'!J1486,тарифы!B:B,0),4),"")</f>
        <v>младший инспектор ((В-16)отдел безопасности)</v>
      </c>
      <c r="H1486" s="12" t="s">
        <v>17204</v>
      </c>
      <c r="I1486" s="12" t="s">
        <v>16039</v>
      </c>
      <c r="J1486" s="12" t="s">
        <v>2152</v>
      </c>
      <c r="K1486" s="12" t="s">
        <v>2153</v>
      </c>
      <c r="L1486" s="12">
        <v>10.5</v>
      </c>
      <c r="M1486" s="12">
        <v>11</v>
      </c>
      <c r="N1486" s="12">
        <v>11</v>
      </c>
      <c r="O1486" s="12">
        <v>0</v>
      </c>
    </row>
    <row r="1487" spans="1:16" x14ac:dyDescent="0.2">
      <c r="A1487" s="12" t="str">
        <f>INDEX('рабочие дни  %ФОТ'!$F$3:$F$67,MATCH('загрузка табеля'!$H1487,'рабочие дни  %ФОТ'!$H$3:$H$67,0),1)</f>
        <v>ХХХ YYY-16</v>
      </c>
      <c r="B1487" s="21">
        <f t="shared" si="69"/>
        <v>1952.3809523809523</v>
      </c>
      <c r="C1487" s="22">
        <f t="shared" si="70"/>
        <v>5</v>
      </c>
      <c r="D1487" s="23">
        <f t="shared" si="71"/>
        <v>52</v>
      </c>
      <c r="E1487" s="21">
        <f>SUMIFS(тарифы!G:G,тарифы!B:B,J1487)</f>
        <v>8200</v>
      </c>
      <c r="F1487" s="21"/>
      <c r="G1487" s="12" t="str">
        <f>IFERROR(INDEX(Таблица1[#All],MATCH('загрузка табеля'!J1487,тарифы!B:B,0),4),"")</f>
        <v>начальник отдела ((В-16)отдел безопасности)</v>
      </c>
      <c r="H1487" s="12" t="s">
        <v>17204</v>
      </c>
      <c r="I1487" s="12" t="s">
        <v>16039</v>
      </c>
      <c r="J1487" s="12" t="s">
        <v>2156</v>
      </c>
      <c r="K1487" s="12" t="s">
        <v>2157</v>
      </c>
      <c r="L1487" s="12">
        <v>11</v>
      </c>
      <c r="M1487" s="12">
        <v>11</v>
      </c>
      <c r="N1487" s="12">
        <v>11</v>
      </c>
      <c r="O1487" s="12">
        <v>11</v>
      </c>
      <c r="P1487" s="12">
        <v>8</v>
      </c>
    </row>
    <row r="1488" spans="1:16" x14ac:dyDescent="0.2">
      <c r="A1488" s="12" t="str">
        <f>INDEX('рабочие дни  %ФОТ'!$F$3:$F$67,MATCH('загрузка табеля'!$H1488,'рабочие дни  %ФОТ'!$H$3:$H$67,0),1)</f>
        <v>ХХХ YYY-16</v>
      </c>
      <c r="B1488" s="21">
        <f t="shared" si="69"/>
        <v>703.30000000000007</v>
      </c>
      <c r="C1488" s="22">
        <f t="shared" si="70"/>
        <v>3</v>
      </c>
      <c r="D1488" s="23">
        <f t="shared" si="71"/>
        <v>32.5</v>
      </c>
      <c r="E1488" s="21">
        <f>SUMIFS(тарифы!G:G,тарифы!B:B,J1488)</f>
        <v>21.64</v>
      </c>
      <c r="F1488" s="21"/>
      <c r="G1488" s="12" t="str">
        <f>IFERROR(INDEX(Таблица1[#All],MATCH('загрузка табеля'!J1488,тарифы!B:B,0),4),"")</f>
        <v>старший охранник ((В-16)отдел безопасности)</v>
      </c>
      <c r="H1488" s="12" t="s">
        <v>17204</v>
      </c>
      <c r="I1488" s="12" t="s">
        <v>16039</v>
      </c>
      <c r="J1488" s="12" t="s">
        <v>2147</v>
      </c>
      <c r="K1488" s="12" t="s">
        <v>2148</v>
      </c>
      <c r="L1488" s="12">
        <v>10.5</v>
      </c>
      <c r="M1488" s="12">
        <v>11</v>
      </c>
      <c r="N1488" s="12">
        <v>11</v>
      </c>
      <c r="O1488" s="12">
        <v>0</v>
      </c>
    </row>
    <row r="1489" spans="1:17" x14ac:dyDescent="0.2">
      <c r="A1489" s="12" t="str">
        <f>INDEX('рабочие дни  %ФОТ'!$F$3:$F$67,MATCH('загрузка табеля'!$H1489,'рабочие дни  %ФОТ'!$H$3:$H$67,0),1)</f>
        <v>ХХХ YYY-16</v>
      </c>
      <c r="B1489" s="21">
        <f t="shared" si="69"/>
        <v>952.16000000000008</v>
      </c>
      <c r="C1489" s="22">
        <f t="shared" si="70"/>
        <v>4</v>
      </c>
      <c r="D1489" s="23">
        <f t="shared" si="71"/>
        <v>44</v>
      </c>
      <c r="E1489" s="21">
        <f>SUMIFS(тарифы!G:G,тарифы!B:B,J1489)</f>
        <v>21.64</v>
      </c>
      <c r="F1489" s="21"/>
      <c r="G1489" s="12" t="str">
        <f>IFERROR(INDEX(Таблица1[#All],MATCH('загрузка табеля'!J1489,тарифы!B:B,0),4),"")</f>
        <v>инспектор ((В-16)отдел безопасности)</v>
      </c>
      <c r="H1489" s="12" t="s">
        <v>17204</v>
      </c>
      <c r="I1489" s="12" t="s">
        <v>16039</v>
      </c>
      <c r="J1489" s="12" t="s">
        <v>2140</v>
      </c>
      <c r="K1489" s="12" t="s">
        <v>2141</v>
      </c>
      <c r="L1489" s="12">
        <v>11</v>
      </c>
      <c r="M1489" s="12">
        <v>11</v>
      </c>
      <c r="N1489" s="12">
        <v>11</v>
      </c>
      <c r="O1489" s="12">
        <v>11</v>
      </c>
    </row>
    <row r="1490" spans="1:17" x14ac:dyDescent="0.2">
      <c r="A1490" s="12" t="str">
        <f>INDEX('рабочие дни  %ФОТ'!$F$3:$F$67,MATCH('загрузка табеля'!$H1490,'рабочие дни  %ФОТ'!$H$3:$H$67,0),1)</f>
        <v>ХХХ YYY-16</v>
      </c>
      <c r="B1490" s="21">
        <f t="shared" si="69"/>
        <v>1155.8799999999999</v>
      </c>
      <c r="C1490" s="22">
        <f t="shared" si="70"/>
        <v>4</v>
      </c>
      <c r="D1490" s="23">
        <f t="shared" si="71"/>
        <v>44</v>
      </c>
      <c r="E1490" s="21">
        <f>SUMIFS(тарифы!G:G,тарифы!B:B,J1490)</f>
        <v>26.27</v>
      </c>
      <c r="F1490" s="21"/>
      <c r="G1490" s="12" t="str">
        <f>IFERROR(INDEX(Таблица1[#All],MATCH('загрузка табеля'!J1490,тарифы!B:B,0),4),"")</f>
        <v>заместитель начальника отдела ((В-16)отдел безопасности)</v>
      </c>
      <c r="H1490" s="12" t="s">
        <v>17204</v>
      </c>
      <c r="I1490" s="12" t="s">
        <v>16039</v>
      </c>
      <c r="J1490" s="12" t="s">
        <v>2142</v>
      </c>
      <c r="K1490" s="12" t="s">
        <v>2143</v>
      </c>
      <c r="L1490" s="12">
        <v>11</v>
      </c>
      <c r="M1490" s="12">
        <v>11</v>
      </c>
      <c r="N1490" s="12">
        <v>11</v>
      </c>
      <c r="O1490" s="12">
        <v>11</v>
      </c>
      <c r="P1490" s="12">
        <v>0</v>
      </c>
    </row>
    <row r="1491" spans="1:17" x14ac:dyDescent="0.2">
      <c r="A1491" s="12" t="str">
        <f>INDEX('рабочие дни  %ФОТ'!$F$3:$F$67,MATCH('загрузка табеля'!$H1491,'рабочие дни  %ФОТ'!$H$3:$H$67,0),1)</f>
        <v>ХХХ YYY-16</v>
      </c>
      <c r="B1491" s="21">
        <f t="shared" si="69"/>
        <v>866.91</v>
      </c>
      <c r="C1491" s="22">
        <f t="shared" si="70"/>
        <v>3</v>
      </c>
      <c r="D1491" s="23">
        <f t="shared" si="71"/>
        <v>33</v>
      </c>
      <c r="E1491" s="21">
        <f>SUMIFS(тарифы!G:G,тарифы!B:B,J1491)</f>
        <v>26.27</v>
      </c>
      <c r="F1491" s="21"/>
      <c r="G1491" s="12" t="str">
        <f>IFERROR(INDEX(Таблица1[#All],MATCH('загрузка табеля'!J1491,тарифы!B:B,0),4),"")</f>
        <v>заместитель начальника отдела ((В-16)отдел безопасности)</v>
      </c>
      <c r="H1491" s="12" t="s">
        <v>17204</v>
      </c>
      <c r="I1491" s="12" t="s">
        <v>16039</v>
      </c>
      <c r="J1491" s="12" t="s">
        <v>2145</v>
      </c>
      <c r="K1491" s="12" t="s">
        <v>2146</v>
      </c>
      <c r="L1491" s="12">
        <v>11</v>
      </c>
      <c r="M1491" s="12">
        <v>11</v>
      </c>
      <c r="N1491" s="12">
        <v>11</v>
      </c>
    </row>
    <row r="1492" spans="1:17" x14ac:dyDescent="0.2">
      <c r="A1492" s="12" t="str">
        <f>INDEX('рабочие дни  %ФОТ'!$F$3:$F$67,MATCH('загрузка табеля'!$H1492,'рабочие дни  %ФОТ'!$H$3:$H$67,0),1)</f>
        <v>ХХХ YYY-16</v>
      </c>
      <c r="B1492" s="21">
        <f t="shared" si="69"/>
        <v>866.91</v>
      </c>
      <c r="C1492" s="22">
        <f t="shared" si="70"/>
        <v>3</v>
      </c>
      <c r="D1492" s="23">
        <f t="shared" si="71"/>
        <v>33</v>
      </c>
      <c r="E1492" s="21">
        <f>SUMIFS(тарифы!G:G,тарифы!B:B,J1492)</f>
        <v>26.27</v>
      </c>
      <c r="F1492" s="21"/>
      <c r="G1492" s="12" t="str">
        <f>IFERROR(INDEX(Таблица1[#All],MATCH('загрузка табеля'!J1492,тарифы!B:B,0),4),"")</f>
        <v>заместитель начальника отдела ((В-16)отдел безопасности)</v>
      </c>
      <c r="H1492" s="12" t="s">
        <v>17204</v>
      </c>
      <c r="I1492" s="12" t="s">
        <v>16039</v>
      </c>
      <c r="J1492" s="12" t="s">
        <v>2154</v>
      </c>
      <c r="K1492" s="12" t="s">
        <v>2155</v>
      </c>
      <c r="L1492" s="12">
        <v>11</v>
      </c>
      <c r="M1492" s="12">
        <v>11</v>
      </c>
      <c r="N1492" s="12">
        <v>11</v>
      </c>
    </row>
    <row r="1493" spans="1:17" x14ac:dyDescent="0.2">
      <c r="A1493" s="12" t="str">
        <f>INDEX('рабочие дни  %ФОТ'!$F$3:$F$67,MATCH('загрузка табеля'!$H1493,'рабочие дни  %ФОТ'!$H$3:$H$67,0),1)</f>
        <v>ХХХ YYY-16</v>
      </c>
      <c r="B1493" s="21">
        <f t="shared" si="69"/>
        <v>858</v>
      </c>
      <c r="C1493" s="22">
        <f t="shared" si="70"/>
        <v>4</v>
      </c>
      <c r="D1493" s="23">
        <f t="shared" si="71"/>
        <v>44</v>
      </c>
      <c r="E1493" s="21">
        <f>SUMIFS(тарифы!G:G,тарифы!B:B,J1493)</f>
        <v>19.5</v>
      </c>
      <c r="F1493" s="21"/>
      <c r="G1493" s="12" t="str">
        <f>IFERROR(INDEX(Таблица1[#All],MATCH('загрузка табеля'!J1493,тарифы!B:B,0),4),"")</f>
        <v>охоронник ((В-16)отдел безопасности)</v>
      </c>
      <c r="H1493" s="12" t="s">
        <v>17204</v>
      </c>
      <c r="I1493" s="12" t="s">
        <v>16039</v>
      </c>
      <c r="J1493" s="12" t="s">
        <v>2159</v>
      </c>
      <c r="K1493" s="12" t="s">
        <v>2160</v>
      </c>
      <c r="L1493" s="12">
        <v>11</v>
      </c>
      <c r="M1493" s="12">
        <v>11</v>
      </c>
      <c r="N1493" s="12">
        <v>11</v>
      </c>
      <c r="O1493" s="12">
        <v>11</v>
      </c>
    </row>
    <row r="1494" spans="1:17" x14ac:dyDescent="0.2">
      <c r="A1494" s="12" t="str">
        <f>INDEX('рабочие дни  %ФОТ'!$F$3:$F$67,MATCH('загрузка табеля'!$H1494,'рабочие дни  %ФОТ'!$H$3:$H$67,0),1)</f>
        <v>ХХХ YYY-16</v>
      </c>
      <c r="B1494" s="21">
        <f t="shared" si="69"/>
        <v>429</v>
      </c>
      <c r="C1494" s="22">
        <f t="shared" si="70"/>
        <v>2</v>
      </c>
      <c r="D1494" s="23">
        <f t="shared" si="71"/>
        <v>22</v>
      </c>
      <c r="E1494" s="21">
        <f>SUMIFS(тарифы!G:G,тарифы!B:B,J1494)</f>
        <v>19.5</v>
      </c>
      <c r="F1494" s="21"/>
      <c r="G1494" s="12" t="str">
        <f>IFERROR(INDEX(Таблица1[#All],MATCH('загрузка табеля'!J1494,тарифы!B:B,0),4),"")</f>
        <v>охоронник ((В-16)отдел безопасности)</v>
      </c>
      <c r="H1494" s="12" t="s">
        <v>17204</v>
      </c>
      <c r="I1494" s="12" t="s">
        <v>16039</v>
      </c>
      <c r="J1494" s="12" t="s">
        <v>2164</v>
      </c>
      <c r="K1494" s="12" t="s">
        <v>2165</v>
      </c>
      <c r="L1494" s="12">
        <v>11</v>
      </c>
      <c r="M1494" s="12">
        <v>11</v>
      </c>
      <c r="N1494" s="12">
        <v>0</v>
      </c>
    </row>
    <row r="1495" spans="1:17" x14ac:dyDescent="0.2">
      <c r="A1495" s="12" t="str">
        <f>INDEX('рабочие дни  %ФОТ'!$F$3:$F$67,MATCH('загрузка табеля'!$H1495,'рабочие дни  %ФОТ'!$H$3:$H$67,0),1)</f>
        <v>ХХХ YYY-16</v>
      </c>
      <c r="B1495" s="21">
        <f t="shared" si="69"/>
        <v>0</v>
      </c>
      <c r="C1495" s="22">
        <f t="shared" si="70"/>
        <v>6</v>
      </c>
      <c r="D1495" s="23">
        <f t="shared" si="71"/>
        <v>65.5</v>
      </c>
      <c r="E1495" s="21">
        <f>SUMIFS(тарифы!G:G,тарифы!B:B,J1495)</f>
        <v>0</v>
      </c>
      <c r="F1495" s="21"/>
      <c r="G1495" s="12" t="str">
        <f>IFERROR(INDEX(Таблица1[#All],MATCH('загрузка табеля'!J1495,тарифы!B:B,0),4),"")</f>
        <v/>
      </c>
      <c r="H1495" s="12" t="s">
        <v>17204</v>
      </c>
      <c r="I1495" s="12" t="s">
        <v>16039</v>
      </c>
      <c r="J1495" s="12" t="s">
        <v>16040</v>
      </c>
      <c r="K1495" s="12" t="s">
        <v>16041</v>
      </c>
      <c r="L1495" s="12">
        <v>11</v>
      </c>
      <c r="M1495" s="12">
        <v>11</v>
      </c>
      <c r="N1495" s="12">
        <v>11</v>
      </c>
      <c r="O1495" s="12">
        <v>11</v>
      </c>
      <c r="P1495" s="12">
        <v>11</v>
      </c>
      <c r="Q1495" s="12">
        <v>10.5</v>
      </c>
    </row>
    <row r="1496" spans="1:17" x14ac:dyDescent="0.2">
      <c r="A1496" s="12" t="str">
        <f>INDEX('рабочие дни  %ФОТ'!$F$3:$F$67,MATCH('загрузка табеля'!$H1496,'рабочие дни  %ФОТ'!$H$3:$H$67,0),1)</f>
        <v>ХХХ YYY-16</v>
      </c>
      <c r="B1496" s="21">
        <f t="shared" si="69"/>
        <v>0</v>
      </c>
      <c r="C1496" s="22">
        <f t="shared" si="70"/>
        <v>3</v>
      </c>
      <c r="D1496" s="23">
        <f t="shared" si="71"/>
        <v>38.5</v>
      </c>
      <c r="E1496" s="21">
        <f>SUMIFS(тарифы!G:G,тарифы!B:B,J1496)</f>
        <v>0</v>
      </c>
      <c r="F1496" s="21"/>
      <c r="G1496" s="12" t="str">
        <f>IFERROR(INDEX(Таблица1[#All],MATCH('загрузка табеля'!J1496,тарифы!B:B,0),4),"")</f>
        <v/>
      </c>
      <c r="H1496" s="12" t="s">
        <v>17204</v>
      </c>
      <c r="I1496" s="12" t="s">
        <v>16039</v>
      </c>
      <c r="J1496" s="12" t="s">
        <v>16042</v>
      </c>
      <c r="K1496" s="12" t="s">
        <v>16043</v>
      </c>
      <c r="L1496" s="12">
        <v>13</v>
      </c>
      <c r="M1496" s="12">
        <v>13</v>
      </c>
      <c r="N1496" s="12">
        <v>12.5</v>
      </c>
    </row>
    <row r="1497" spans="1:17" x14ac:dyDescent="0.2">
      <c r="A1497" s="12" t="str">
        <f>INDEX('рабочие дни  %ФОТ'!$F$3:$F$67,MATCH('загрузка табеля'!$H1497,'рабочие дни  %ФОТ'!$H$3:$H$67,0),1)</f>
        <v>ХХХ YYY-16</v>
      </c>
      <c r="B1497" s="21">
        <f t="shared" si="69"/>
        <v>257.51</v>
      </c>
      <c r="C1497" s="22">
        <f t="shared" si="70"/>
        <v>1</v>
      </c>
      <c r="D1497" s="23">
        <f t="shared" si="71"/>
        <v>11</v>
      </c>
      <c r="E1497" s="21">
        <f>SUMIFS(тарифы!G:G,тарифы!B:B,J1497)</f>
        <v>23.41</v>
      </c>
      <c r="F1497" s="21"/>
      <c r="G1497" s="12" t="str">
        <f>IFERROR(INDEX(Таблица1[#All],MATCH('загрузка табеля'!J1497,тарифы!B:B,0),4),"")</f>
        <v>продавец продовольственных товаров 2 категории ((В-16)цех по переработке мяса)</v>
      </c>
      <c r="H1497" s="12" t="s">
        <v>17204</v>
      </c>
      <c r="I1497" s="12" t="s">
        <v>16044</v>
      </c>
      <c r="J1497" s="12" t="s">
        <v>2388</v>
      </c>
      <c r="K1497" s="12" t="s">
        <v>2389</v>
      </c>
      <c r="L1497" s="12">
        <v>11</v>
      </c>
      <c r="M1497" s="12">
        <v>0</v>
      </c>
    </row>
    <row r="1498" spans="1:17" x14ac:dyDescent="0.2">
      <c r="A1498" s="12" t="str">
        <f>INDEX('рабочие дни  %ФОТ'!$F$3:$F$67,MATCH('загрузка табеля'!$H1498,'рабочие дни  %ФОТ'!$H$3:$H$67,0),1)</f>
        <v>ХХХ YYY-16</v>
      </c>
      <c r="B1498" s="21">
        <f t="shared" si="69"/>
        <v>1213.1999999999998</v>
      </c>
      <c r="C1498" s="22">
        <f t="shared" si="70"/>
        <v>4</v>
      </c>
      <c r="D1498" s="23">
        <f t="shared" si="71"/>
        <v>40</v>
      </c>
      <c r="E1498" s="21">
        <f>SUMIFS(тарифы!G:G,тарифы!B:B,J1498)</f>
        <v>30.33</v>
      </c>
      <c r="F1498" s="21"/>
      <c r="G1498" s="12" t="str">
        <f>IFERROR(INDEX(Таблица1[#All],MATCH('загрузка табеля'!J1498,тарифы!B:B,0),4),"")</f>
        <v>бригадир продавцов продовольственных товаров 1 категории ((В-16)отдел гастрономии)</v>
      </c>
      <c r="H1498" s="12" t="s">
        <v>17204</v>
      </c>
      <c r="I1498" s="12" t="s">
        <v>16044</v>
      </c>
      <c r="J1498" s="12" t="s">
        <v>2178</v>
      </c>
      <c r="K1498" s="12" t="s">
        <v>2179</v>
      </c>
      <c r="L1498" s="12">
        <v>10.5</v>
      </c>
      <c r="M1498" s="12">
        <v>9.5</v>
      </c>
      <c r="N1498" s="12">
        <v>10</v>
      </c>
      <c r="O1498" s="12">
        <v>10</v>
      </c>
    </row>
    <row r="1499" spans="1:17" x14ac:dyDescent="0.2">
      <c r="A1499" s="12" t="str">
        <f>INDEX('рабочие дни  %ФОТ'!$F$3:$F$67,MATCH('загрузка табеля'!$H1499,'рабочие дни  %ФОТ'!$H$3:$H$67,0),1)</f>
        <v>ХХХ YYY-16</v>
      </c>
      <c r="B1499" s="21">
        <f t="shared" si="69"/>
        <v>1088.5650000000001</v>
      </c>
      <c r="C1499" s="22">
        <f t="shared" si="70"/>
        <v>5</v>
      </c>
      <c r="D1499" s="23">
        <f t="shared" si="71"/>
        <v>46.5</v>
      </c>
      <c r="E1499" s="21">
        <f>SUMIFS(тарифы!G:G,тарифы!B:B,J1499)</f>
        <v>23.41</v>
      </c>
      <c r="F1499" s="21"/>
      <c r="G1499" s="12" t="str">
        <f>IFERROR(INDEX(Таблица1[#All],MATCH('загрузка табеля'!J1499,тарифы!B:B,0),4),"")</f>
        <v>продавец продовольственных товаров 2 категории ((В-16)отдел гастрономии)</v>
      </c>
      <c r="H1499" s="12" t="s">
        <v>17204</v>
      </c>
      <c r="I1499" s="12" t="s">
        <v>16044</v>
      </c>
      <c r="J1499" s="12" t="s">
        <v>2173</v>
      </c>
      <c r="K1499" s="12" t="s">
        <v>2174</v>
      </c>
      <c r="L1499" s="12">
        <v>10</v>
      </c>
      <c r="M1499" s="12">
        <v>9.5</v>
      </c>
      <c r="N1499" s="12">
        <v>8</v>
      </c>
      <c r="O1499" s="12">
        <v>10</v>
      </c>
      <c r="P1499" s="12">
        <v>9</v>
      </c>
      <c r="Q1499" s="12">
        <v>0</v>
      </c>
    </row>
    <row r="1500" spans="1:17" x14ac:dyDescent="0.2">
      <c r="A1500" s="12" t="str">
        <f>INDEX('рабочие дни  %ФОТ'!$F$3:$F$67,MATCH('загрузка табеля'!$H1500,'рабочие дни  %ФОТ'!$H$3:$H$67,0),1)</f>
        <v>ХХХ YYY-16</v>
      </c>
      <c r="B1500" s="21">
        <f t="shared" si="69"/>
        <v>808.6400000000001</v>
      </c>
      <c r="C1500" s="22">
        <f t="shared" si="70"/>
        <v>4</v>
      </c>
      <c r="D1500" s="23">
        <f t="shared" si="71"/>
        <v>38</v>
      </c>
      <c r="E1500" s="21">
        <f>SUMIFS(тарифы!G:G,тарифы!B:B,J1500)</f>
        <v>21.28</v>
      </c>
      <c r="F1500" s="21"/>
      <c r="G1500" s="12" t="str">
        <f>IFERROR(INDEX(Таблица1[#All],MATCH('загрузка табеля'!J1500,тарифы!B:B,0),4),"")</f>
        <v>продавец продовольственных товаров 3 категории ((В-16)отдел гастрономии)</v>
      </c>
      <c r="H1500" s="12" t="s">
        <v>17204</v>
      </c>
      <c r="I1500" s="12" t="s">
        <v>16044</v>
      </c>
      <c r="J1500" s="12" t="s">
        <v>2123</v>
      </c>
      <c r="K1500" s="12" t="s">
        <v>2124</v>
      </c>
      <c r="L1500" s="12">
        <v>10</v>
      </c>
      <c r="M1500" s="12">
        <v>10</v>
      </c>
      <c r="N1500" s="12">
        <v>9</v>
      </c>
      <c r="O1500" s="12">
        <v>9</v>
      </c>
    </row>
    <row r="1501" spans="1:17" x14ac:dyDescent="0.2">
      <c r="A1501" s="12" t="str">
        <f>INDEX('рабочие дни  %ФОТ'!$F$3:$F$67,MATCH('загрузка табеля'!$H1501,'рабочие дни  %ФОТ'!$H$3:$H$67,0),1)</f>
        <v>ХХХ YYY-16</v>
      </c>
      <c r="B1501" s="21">
        <f t="shared" si="69"/>
        <v>245.80500000000001</v>
      </c>
      <c r="C1501" s="22">
        <f t="shared" si="70"/>
        <v>1</v>
      </c>
      <c r="D1501" s="23">
        <f t="shared" si="71"/>
        <v>10.5</v>
      </c>
      <c r="E1501" s="21">
        <f>SUMIFS(тарифы!G:G,тарифы!B:B,J1501)</f>
        <v>23.41</v>
      </c>
      <c r="F1501" s="21"/>
      <c r="G1501" s="12" t="str">
        <f>IFERROR(INDEX(Таблица1[#All],MATCH('загрузка табеля'!J1501,тарифы!B:B,0),4),"")</f>
        <v>продавец продовольственных товаров 2 категории ((В-16)отдел гастрономии)</v>
      </c>
      <c r="H1501" s="12" t="s">
        <v>17204</v>
      </c>
      <c r="I1501" s="12" t="s">
        <v>16044</v>
      </c>
      <c r="J1501" s="12" t="s">
        <v>2121</v>
      </c>
      <c r="K1501" s="12" t="s">
        <v>2122</v>
      </c>
      <c r="L1501" s="12">
        <v>10.5</v>
      </c>
    </row>
    <row r="1502" spans="1:17" x14ac:dyDescent="0.2">
      <c r="A1502" s="12" t="str">
        <f>INDEX('рабочие дни  %ФОТ'!$F$3:$F$67,MATCH('загрузка табеля'!$H1502,'рабочие дни  %ФОТ'!$H$3:$H$67,0),1)</f>
        <v>ХХХ YYY-16</v>
      </c>
      <c r="B1502" s="21">
        <f t="shared" si="69"/>
        <v>1170.4000000000001</v>
      </c>
      <c r="C1502" s="22">
        <f t="shared" si="70"/>
        <v>5</v>
      </c>
      <c r="D1502" s="23">
        <f t="shared" si="71"/>
        <v>55</v>
      </c>
      <c r="E1502" s="21">
        <f>SUMIFS(тарифы!G:G,тарифы!B:B,J1502)</f>
        <v>21.28</v>
      </c>
      <c r="F1502" s="21"/>
      <c r="G1502" s="12" t="str">
        <f>IFERROR(INDEX(Таблица1[#All],MATCH('загрузка табеля'!J1502,тарифы!B:B,0),4),"")</f>
        <v>продавец продовольственных товаров 3 категории ((В-16)отдел гастрономии)</v>
      </c>
      <c r="H1502" s="12" t="s">
        <v>17204</v>
      </c>
      <c r="I1502" s="12" t="s">
        <v>16044</v>
      </c>
      <c r="J1502" s="12" t="s">
        <v>13428</v>
      </c>
      <c r="K1502" s="12" t="s">
        <v>2177</v>
      </c>
      <c r="L1502" s="12">
        <v>11</v>
      </c>
      <c r="M1502" s="12">
        <v>11</v>
      </c>
      <c r="N1502" s="12">
        <v>11</v>
      </c>
      <c r="O1502" s="12">
        <v>11</v>
      </c>
      <c r="P1502" s="12">
        <v>11</v>
      </c>
    </row>
    <row r="1503" spans="1:17" x14ac:dyDescent="0.2">
      <c r="A1503" s="12" t="str">
        <f>INDEX('рабочие дни  %ФОТ'!$F$3:$F$67,MATCH('загрузка табеля'!$H1503,'рабочие дни  %ФОТ'!$H$3:$H$67,0),1)</f>
        <v>ХХХ YYY-16</v>
      </c>
      <c r="B1503" s="21">
        <f t="shared" si="69"/>
        <v>744.80000000000007</v>
      </c>
      <c r="C1503" s="22">
        <f t="shared" si="70"/>
        <v>3</v>
      </c>
      <c r="D1503" s="23">
        <f t="shared" si="71"/>
        <v>35</v>
      </c>
      <c r="E1503" s="21">
        <f>SUMIFS(тарифы!G:G,тарифы!B:B,J1503)</f>
        <v>21.28</v>
      </c>
      <c r="F1503" s="21"/>
      <c r="G1503" s="12" t="str">
        <f>IFERROR(INDEX(Таблица1[#All],MATCH('загрузка табеля'!J1503,тарифы!B:B,0),4),"")</f>
        <v>продавец продовольственных товаров 3 категории ((В-16)отдел гастрономии)</v>
      </c>
      <c r="H1503" s="12" t="s">
        <v>17204</v>
      </c>
      <c r="I1503" s="12" t="s">
        <v>16044</v>
      </c>
      <c r="J1503" s="12" t="s">
        <v>13440</v>
      </c>
      <c r="K1503" s="12" t="s">
        <v>13439</v>
      </c>
      <c r="L1503" s="12">
        <v>11.5</v>
      </c>
      <c r="M1503" s="12">
        <v>12</v>
      </c>
      <c r="N1503" s="12">
        <v>11.5</v>
      </c>
    </row>
    <row r="1504" spans="1:17" x14ac:dyDescent="0.2">
      <c r="A1504" s="12" t="str">
        <f>INDEX('рабочие дни  %ФОТ'!$F$3:$F$67,MATCH('загрузка табеля'!$H1504,'рабочие дни  %ФОТ'!$H$3:$H$67,0),1)</f>
        <v>ХХХ YYY-16</v>
      </c>
      <c r="B1504" s="21">
        <f t="shared" si="69"/>
        <v>737.69</v>
      </c>
      <c r="C1504" s="22">
        <f t="shared" si="70"/>
        <v>4</v>
      </c>
      <c r="D1504" s="23">
        <f t="shared" si="71"/>
        <v>35.5</v>
      </c>
      <c r="E1504" s="21">
        <f>SUMIFS(тарифы!G:G,тарифы!B:B,J1504)</f>
        <v>20.78</v>
      </c>
      <c r="F1504" s="21"/>
      <c r="G1504" s="12" t="str">
        <f>IFERROR(INDEX(Таблица1[#All],MATCH('загрузка табеля'!J1504,тарифы!B:B,0),4),"")</f>
        <v>продавец продовольственных товаров 3 категории ((В-16)отдел кондитерских изделий)</v>
      </c>
      <c r="H1504" s="12" t="s">
        <v>17204</v>
      </c>
      <c r="I1504" s="12" t="s">
        <v>16045</v>
      </c>
      <c r="J1504" s="12" t="s">
        <v>2190</v>
      </c>
      <c r="K1504" s="12" t="s">
        <v>2191</v>
      </c>
      <c r="L1504" s="12">
        <v>9</v>
      </c>
      <c r="M1504" s="12">
        <v>9</v>
      </c>
      <c r="N1504" s="12">
        <v>9</v>
      </c>
      <c r="O1504" s="12">
        <v>8.5</v>
      </c>
      <c r="P1504" s="12">
        <v>0</v>
      </c>
    </row>
    <row r="1505" spans="1:16" x14ac:dyDescent="0.2">
      <c r="A1505" s="12" t="str">
        <f>INDEX('рабочие дни  %ФОТ'!$F$3:$F$67,MATCH('загрузка табеля'!$H1505,'рабочие дни  %ФОТ'!$H$3:$H$67,0),1)</f>
        <v>ХХХ YYY-16</v>
      </c>
      <c r="B1505" s="21">
        <f t="shared" si="69"/>
        <v>285.75</v>
      </c>
      <c r="C1505" s="22">
        <f t="shared" si="70"/>
        <v>2</v>
      </c>
      <c r="D1505" s="23">
        <f t="shared" si="71"/>
        <v>12.5</v>
      </c>
      <c r="E1505" s="21">
        <f>SUMIFS(тарифы!G:G,тарифы!B:B,J1505)</f>
        <v>22.86</v>
      </c>
      <c r="F1505" s="21"/>
      <c r="G1505" s="12" t="str">
        <f>IFERROR(INDEX(Таблица1[#All],MATCH('загрузка табеля'!J1505,тарифы!B:B,0),4),"")</f>
        <v>продавец продовольственных товаров 2 категории ((В-16)отдел кондитерских изделий)</v>
      </c>
      <c r="H1505" s="12" t="s">
        <v>17204</v>
      </c>
      <c r="I1505" s="12" t="s">
        <v>16045</v>
      </c>
      <c r="J1505" s="12" t="s">
        <v>2187</v>
      </c>
      <c r="K1505" s="12" t="s">
        <v>2188</v>
      </c>
      <c r="L1505" s="12">
        <v>9</v>
      </c>
      <c r="M1505" s="12">
        <v>3.5</v>
      </c>
      <c r="N1505" s="12">
        <v>0</v>
      </c>
    </row>
    <row r="1506" spans="1:16" x14ac:dyDescent="0.2">
      <c r="A1506" s="12" t="str">
        <f>INDEX('рабочие дни  %ФОТ'!$F$3:$F$67,MATCH('загрузка табеля'!$H1506,'рабочие дни  %ФОТ'!$H$3:$H$67,0),1)</f>
        <v>ХХХ YYY-16</v>
      </c>
      <c r="B1506" s="21">
        <f t="shared" si="69"/>
        <v>1017.27</v>
      </c>
      <c r="C1506" s="22">
        <f t="shared" si="70"/>
        <v>5</v>
      </c>
      <c r="D1506" s="23">
        <f t="shared" si="71"/>
        <v>44.5</v>
      </c>
      <c r="E1506" s="21">
        <f>SUMIFS(тарифы!G:G,тарифы!B:B,J1506)</f>
        <v>22.86</v>
      </c>
      <c r="F1506" s="21"/>
      <c r="G1506" s="12" t="str">
        <f>IFERROR(INDEX(Таблица1[#All],MATCH('загрузка табеля'!J1506,тарифы!B:B,0),4),"")</f>
        <v>продавец продовольственных товаров 2 категории ((В-16)отдел кондитерских изделий)</v>
      </c>
      <c r="H1506" s="12" t="s">
        <v>17204</v>
      </c>
      <c r="I1506" s="12" t="s">
        <v>16045</v>
      </c>
      <c r="J1506" s="12" t="s">
        <v>2183</v>
      </c>
      <c r="K1506" s="12" t="s">
        <v>2184</v>
      </c>
      <c r="L1506" s="12">
        <v>9</v>
      </c>
      <c r="M1506" s="12">
        <v>9</v>
      </c>
      <c r="N1506" s="12">
        <v>9</v>
      </c>
      <c r="O1506" s="12">
        <v>9</v>
      </c>
      <c r="P1506" s="12">
        <v>8.5</v>
      </c>
    </row>
    <row r="1507" spans="1:16" x14ac:dyDescent="0.2">
      <c r="A1507" s="12" t="str">
        <f>INDEX('рабочие дни  %ФОТ'!$F$3:$F$67,MATCH('загрузка табеля'!$H1507,'рабочие дни  %ФОТ'!$H$3:$H$67,0),1)</f>
        <v>ХХХ YYY-16</v>
      </c>
      <c r="B1507" s="21">
        <f t="shared" si="69"/>
        <v>945.49</v>
      </c>
      <c r="C1507" s="22">
        <f t="shared" si="70"/>
        <v>5</v>
      </c>
      <c r="D1507" s="23">
        <f t="shared" si="71"/>
        <v>45.5</v>
      </c>
      <c r="E1507" s="21">
        <f>SUMIFS(тарифы!G:G,тарифы!B:B,J1507)</f>
        <v>20.78</v>
      </c>
      <c r="F1507" s="21"/>
      <c r="G1507" s="12" t="str">
        <f>IFERROR(INDEX(Таблица1[#All],MATCH('загрузка табеля'!J1507,тарифы!B:B,0),4),"")</f>
        <v>продавец продовольственных товаров 3 категории ((В-16)отдел кондитерских изделий)</v>
      </c>
      <c r="H1507" s="12" t="s">
        <v>17204</v>
      </c>
      <c r="I1507" s="12" t="s">
        <v>16045</v>
      </c>
      <c r="J1507" s="12" t="s">
        <v>13436</v>
      </c>
      <c r="K1507" s="12" t="s">
        <v>13435</v>
      </c>
      <c r="L1507" s="12">
        <v>9</v>
      </c>
      <c r="M1507" s="12">
        <v>9</v>
      </c>
      <c r="N1507" s="12">
        <v>9.5</v>
      </c>
      <c r="O1507" s="12">
        <v>9</v>
      </c>
      <c r="P1507" s="12">
        <v>9</v>
      </c>
    </row>
    <row r="1508" spans="1:16" x14ac:dyDescent="0.2">
      <c r="A1508" s="12" t="str">
        <f>INDEX('рабочие дни  %ФОТ'!$F$3:$F$67,MATCH('загрузка табеля'!$H1508,'рабочие дни  %ФОТ'!$H$3:$H$67,0),1)</f>
        <v>ХХХ YYY-16</v>
      </c>
      <c r="B1508" s="21">
        <f t="shared" si="69"/>
        <v>605.79</v>
      </c>
      <c r="C1508" s="22">
        <f t="shared" si="70"/>
        <v>3</v>
      </c>
      <c r="D1508" s="23">
        <f t="shared" si="71"/>
        <v>26.5</v>
      </c>
      <c r="E1508" s="21">
        <f>SUMIFS(тарифы!G:G,тарифы!B:B,J1508)</f>
        <v>22.86</v>
      </c>
      <c r="F1508" s="21"/>
      <c r="G1508" s="12" t="str">
        <f>IFERROR(INDEX(Таблица1[#All],MATCH('загрузка табеля'!J1508,тарифы!B:B,0),4),"")</f>
        <v>продавец продовольственных товаров 2 категории ((В-16)отдел напитков)</v>
      </c>
      <c r="H1508" s="12" t="s">
        <v>17204</v>
      </c>
      <c r="I1508" s="12" t="s">
        <v>16046</v>
      </c>
      <c r="J1508" s="12" t="s">
        <v>2200</v>
      </c>
      <c r="K1508" s="12" t="s">
        <v>2201</v>
      </c>
      <c r="L1508" s="12">
        <v>9</v>
      </c>
      <c r="M1508" s="12">
        <v>8.5</v>
      </c>
      <c r="N1508" s="12">
        <v>9</v>
      </c>
    </row>
    <row r="1509" spans="1:16" x14ac:dyDescent="0.2">
      <c r="A1509" s="12" t="str">
        <f>INDEX('рабочие дни  %ФОТ'!$F$3:$F$67,MATCH('загрузка табеля'!$H1509,'рабочие дни  %ФОТ'!$H$3:$H$67,0),1)</f>
        <v>ХХХ YYY-16</v>
      </c>
      <c r="B1509" s="21">
        <f t="shared" si="69"/>
        <v>268.84000000000003</v>
      </c>
      <c r="C1509" s="22">
        <f t="shared" si="70"/>
        <v>1</v>
      </c>
      <c r="D1509" s="23">
        <f t="shared" si="71"/>
        <v>11</v>
      </c>
      <c r="E1509" s="21">
        <f>SUMIFS(тарифы!G:G,тарифы!B:B,J1509)</f>
        <v>24.44</v>
      </c>
      <c r="F1509" s="21"/>
      <c r="G1509" s="12" t="str">
        <f>IFERROR(INDEX(Таблица1[#All],MATCH('загрузка табеля'!J1509,тарифы!B:B,0),4),"")</f>
        <v>бригадир продавцов продовольственных товаров 3 категории ((В-16)отдел напитков)</v>
      </c>
      <c r="H1509" s="12" t="s">
        <v>17204</v>
      </c>
      <c r="I1509" s="12" t="s">
        <v>16046</v>
      </c>
      <c r="J1509" s="12" t="s">
        <v>2210</v>
      </c>
      <c r="K1509" s="12" t="s">
        <v>2211</v>
      </c>
      <c r="L1509" s="12">
        <v>11</v>
      </c>
    </row>
    <row r="1510" spans="1:16" x14ac:dyDescent="0.2">
      <c r="A1510" s="12" t="str">
        <f>INDEX('рабочие дни  %ФОТ'!$F$3:$F$67,MATCH('загрузка табеля'!$H1510,'рабочие дни  %ФОТ'!$H$3:$H$67,0),1)</f>
        <v>ХХХ YYY-16</v>
      </c>
      <c r="B1510" s="21">
        <f t="shared" si="69"/>
        <v>640.07999999999993</v>
      </c>
      <c r="C1510" s="22">
        <f t="shared" si="70"/>
        <v>3</v>
      </c>
      <c r="D1510" s="23">
        <f t="shared" si="71"/>
        <v>28</v>
      </c>
      <c r="E1510" s="21">
        <f>SUMIFS(тарифы!G:G,тарифы!B:B,J1510)</f>
        <v>22.86</v>
      </c>
      <c r="F1510" s="21"/>
      <c r="G1510" s="12" t="str">
        <f>IFERROR(INDEX(Таблица1[#All],MATCH('загрузка табеля'!J1510,тарифы!B:B,0),4),"")</f>
        <v>продавец продовольственных товаров 2 категории ((В-16)отдел напитков)</v>
      </c>
      <c r="H1510" s="12" t="s">
        <v>17204</v>
      </c>
      <c r="I1510" s="12" t="s">
        <v>16046</v>
      </c>
      <c r="J1510" s="12" t="s">
        <v>2208</v>
      </c>
      <c r="K1510" s="12" t="s">
        <v>2209</v>
      </c>
      <c r="L1510" s="12">
        <v>9</v>
      </c>
      <c r="M1510" s="12">
        <v>9</v>
      </c>
      <c r="N1510" s="12">
        <v>10</v>
      </c>
      <c r="O1510" s="12">
        <v>0</v>
      </c>
    </row>
    <row r="1511" spans="1:16" x14ac:dyDescent="0.2">
      <c r="A1511" s="12" t="str">
        <f>INDEX('рабочие дни  %ФОТ'!$F$3:$F$67,MATCH('загрузка табеля'!$H1511,'рабочие дни  %ФОТ'!$H$3:$H$67,0),1)</f>
        <v>ХХХ YYY-16</v>
      </c>
      <c r="B1511" s="21">
        <f t="shared" si="69"/>
        <v>706.52</v>
      </c>
      <c r="C1511" s="22">
        <f t="shared" si="70"/>
        <v>4</v>
      </c>
      <c r="D1511" s="23">
        <f t="shared" si="71"/>
        <v>34</v>
      </c>
      <c r="E1511" s="21">
        <f>SUMIFS(тарифы!G:G,тарифы!B:B,J1511)</f>
        <v>20.78</v>
      </c>
      <c r="F1511" s="21"/>
      <c r="G1511" s="12" t="str">
        <f>IFERROR(INDEX(Таблица1[#All],MATCH('загрузка табеля'!J1511,тарифы!B:B,0),4),"")</f>
        <v>продавец продовольственных товаров 3 категории ((В-16)отдел напитков)</v>
      </c>
      <c r="H1511" s="12" t="s">
        <v>17204</v>
      </c>
      <c r="I1511" s="12" t="s">
        <v>16046</v>
      </c>
      <c r="J1511" s="12" t="s">
        <v>13442</v>
      </c>
      <c r="K1511" s="12" t="s">
        <v>13441</v>
      </c>
      <c r="L1511" s="12">
        <v>8.5</v>
      </c>
      <c r="M1511" s="12">
        <v>8.5</v>
      </c>
      <c r="N1511" s="12">
        <v>8.5</v>
      </c>
      <c r="O1511" s="12">
        <v>8.5</v>
      </c>
    </row>
    <row r="1512" spans="1:16" x14ac:dyDescent="0.2">
      <c r="A1512" s="12" t="str">
        <f>INDEX('рабочие дни  %ФОТ'!$F$3:$F$67,MATCH('загрузка табеля'!$H1512,'рабочие дни  %ФОТ'!$H$3:$H$67,0),1)</f>
        <v>ХХХ YYY-16</v>
      </c>
      <c r="B1512" s="21">
        <f t="shared" si="69"/>
        <v>651.51</v>
      </c>
      <c r="C1512" s="22">
        <f t="shared" si="70"/>
        <v>3</v>
      </c>
      <c r="D1512" s="23">
        <f t="shared" si="71"/>
        <v>28.5</v>
      </c>
      <c r="E1512" s="21">
        <f>SUMIFS(тарифы!G:G,тарифы!B:B,J1512)</f>
        <v>22.86</v>
      </c>
      <c r="F1512" s="21"/>
      <c r="G1512" s="12" t="str">
        <f>IFERROR(INDEX(Таблица1[#All],MATCH('загрузка табеля'!J1512,тарифы!B:B,0),4),"")</f>
        <v>продавец непродовольственных товаров 2 категории ((В-16)отдел непродовольственных товаров)</v>
      </c>
      <c r="H1512" s="12" t="s">
        <v>17204</v>
      </c>
      <c r="I1512" s="12" t="s">
        <v>16047</v>
      </c>
      <c r="J1512" s="12" t="s">
        <v>2216</v>
      </c>
      <c r="K1512" s="12" t="s">
        <v>2217</v>
      </c>
      <c r="L1512" s="12">
        <v>9</v>
      </c>
      <c r="M1512" s="12">
        <v>9</v>
      </c>
      <c r="N1512" s="12">
        <v>10.5</v>
      </c>
    </row>
    <row r="1513" spans="1:16" x14ac:dyDescent="0.2">
      <c r="A1513" s="12" t="str">
        <f>INDEX('рабочие дни  %ФОТ'!$F$3:$F$67,MATCH('загрузка табеля'!$H1513,'рабочие дни  %ФОТ'!$H$3:$H$67,0),1)</f>
        <v>ХХХ YYY-16</v>
      </c>
      <c r="B1513" s="21">
        <f t="shared" si="69"/>
        <v>831.2</v>
      </c>
      <c r="C1513" s="22">
        <f t="shared" si="70"/>
        <v>4</v>
      </c>
      <c r="D1513" s="23">
        <f t="shared" si="71"/>
        <v>40</v>
      </c>
      <c r="E1513" s="21">
        <f>SUMIFS(тарифы!G:G,тарифы!B:B,J1513)</f>
        <v>20.78</v>
      </c>
      <c r="F1513" s="21"/>
      <c r="G1513" s="12" t="str">
        <f>IFERROR(INDEX(Таблица1[#All],MATCH('загрузка табеля'!J1513,тарифы!B:B,0),4),"")</f>
        <v>продавец непродовольственных товаров 3 категории ((В-16)отдел непродовольственных товаров)</v>
      </c>
      <c r="H1513" s="12" t="s">
        <v>17204</v>
      </c>
      <c r="I1513" s="12" t="s">
        <v>16047</v>
      </c>
      <c r="J1513" s="12" t="s">
        <v>2222</v>
      </c>
      <c r="K1513" s="12" t="s">
        <v>2223</v>
      </c>
      <c r="L1513" s="12">
        <v>10</v>
      </c>
      <c r="M1513" s="12">
        <v>10</v>
      </c>
      <c r="N1513" s="12">
        <v>10</v>
      </c>
      <c r="O1513" s="12">
        <v>10</v>
      </c>
      <c r="P1513" s="12">
        <v>0</v>
      </c>
    </row>
    <row r="1514" spans="1:16" x14ac:dyDescent="0.2">
      <c r="A1514" s="12" t="str">
        <f>INDEX('рабочие дни  %ФОТ'!$F$3:$F$67,MATCH('загрузка табеля'!$H1514,'рабочие дни  %ФОТ'!$H$3:$H$67,0),1)</f>
        <v>ХХХ YYY-16</v>
      </c>
      <c r="B1514" s="21">
        <f t="shared" si="69"/>
        <v>632.38095238095241</v>
      </c>
      <c r="C1514" s="22">
        <f t="shared" si="70"/>
        <v>4</v>
      </c>
      <c r="D1514" s="23">
        <f t="shared" si="71"/>
        <v>48.5</v>
      </c>
      <c r="E1514" s="21">
        <f>SUMIFS(тарифы!G:G,тарифы!B:B,J1514)</f>
        <v>3320</v>
      </c>
      <c r="F1514" s="21"/>
      <c r="G1514" s="12" t="str">
        <f>IFERROR(INDEX(Таблица1[#All],MATCH('загрузка табеля'!J1514,тарифы!B:B,0),4),"")</f>
        <v>заведующий хозяйственной частью ((В-16)хозяйственная часть)</v>
      </c>
      <c r="H1514" s="12" t="s">
        <v>17204</v>
      </c>
      <c r="I1514" s="12" t="s">
        <v>16048</v>
      </c>
      <c r="J1514" s="12" t="s">
        <v>13463</v>
      </c>
      <c r="K1514" s="12" t="s">
        <v>13462</v>
      </c>
      <c r="L1514" s="12">
        <v>9</v>
      </c>
      <c r="M1514" s="12">
        <v>9</v>
      </c>
      <c r="N1514" s="12">
        <v>22</v>
      </c>
      <c r="O1514" s="12">
        <v>8.5</v>
      </c>
    </row>
    <row r="1515" spans="1:16" x14ac:dyDescent="0.2">
      <c r="A1515" s="12" t="str">
        <f>INDEX('рабочие дни  %ФОТ'!$F$3:$F$67,MATCH('загрузка табеля'!$H1515,'рабочие дни  %ФОТ'!$H$3:$H$67,0),1)</f>
        <v>ХХХ YYY-16</v>
      </c>
      <c r="B1515" s="21">
        <f t="shared" si="69"/>
        <v>1213.365</v>
      </c>
      <c r="C1515" s="22">
        <f t="shared" si="70"/>
        <v>3</v>
      </c>
      <c r="D1515" s="23">
        <f t="shared" si="71"/>
        <v>34.5</v>
      </c>
      <c r="E1515" s="21">
        <f>SUMIFS(тарифы!G:G,тарифы!B:B,J1515)</f>
        <v>35.17</v>
      </c>
      <c r="F1515" s="21"/>
      <c r="G1515" s="12" t="str">
        <f>IFERROR(INDEX(Таблица1[#All],MATCH('загрузка табеля'!J1515,тарифы!B:B,0),4),"")</f>
        <v>бригадир производственной бригады* ((В-16)кондитерский цех)</v>
      </c>
      <c r="H1515" s="12" t="s">
        <v>17204</v>
      </c>
      <c r="I1515" s="12" t="s">
        <v>16049</v>
      </c>
      <c r="J1515" s="12" t="s">
        <v>2025</v>
      </c>
      <c r="K1515" s="12" t="s">
        <v>2026</v>
      </c>
      <c r="L1515" s="12">
        <v>11.5</v>
      </c>
      <c r="M1515" s="12">
        <v>11.5</v>
      </c>
      <c r="N1515" s="12">
        <v>11.5</v>
      </c>
    </row>
    <row r="1516" spans="1:16" x14ac:dyDescent="0.2">
      <c r="A1516" s="12" t="str">
        <f>INDEX('рабочие дни  %ФОТ'!$F$3:$F$67,MATCH('загрузка табеля'!$H1516,'рабочие дни  %ФОТ'!$H$3:$H$67,0),1)</f>
        <v>ХХХ YYY-16</v>
      </c>
      <c r="B1516" s="21">
        <f t="shared" si="69"/>
        <v>1155.75</v>
      </c>
      <c r="C1516" s="22">
        <f t="shared" si="70"/>
        <v>3</v>
      </c>
      <c r="D1516" s="23">
        <f t="shared" si="71"/>
        <v>33.5</v>
      </c>
      <c r="E1516" s="21">
        <f>SUMIFS(тарифы!G:G,тарифы!B:B,J1516)</f>
        <v>34.5</v>
      </c>
      <c r="F1516" s="21"/>
      <c r="G1516" s="12" t="str">
        <f>IFERROR(INDEX(Таблица1[#All],MATCH('загрузка табеля'!J1516,тарифы!B:B,0),4),"")</f>
        <v>кондитер мастер ((В-16)кондитерский цех)</v>
      </c>
      <c r="H1516" s="12" t="s">
        <v>17204</v>
      </c>
      <c r="I1516" s="12" t="s">
        <v>16049</v>
      </c>
      <c r="J1516" s="12" t="s">
        <v>2043</v>
      </c>
      <c r="K1516" s="12" t="s">
        <v>2044</v>
      </c>
      <c r="L1516" s="12">
        <v>11.5</v>
      </c>
      <c r="M1516" s="12">
        <v>11</v>
      </c>
      <c r="N1516" s="12">
        <v>11</v>
      </c>
    </row>
    <row r="1517" spans="1:16" x14ac:dyDescent="0.2">
      <c r="A1517" s="12" t="str">
        <f>INDEX('рабочие дни  %ФОТ'!$F$3:$F$67,MATCH('загрузка табеля'!$H1517,'рабочие дни  %ФОТ'!$H$3:$H$67,0),1)</f>
        <v>ХХХ YYY-16</v>
      </c>
      <c r="B1517" s="21">
        <f t="shared" si="69"/>
        <v>1942.655</v>
      </c>
      <c r="C1517" s="22">
        <f t="shared" si="70"/>
        <v>4</v>
      </c>
      <c r="D1517" s="23">
        <f t="shared" si="71"/>
        <v>60.5</v>
      </c>
      <c r="E1517" s="21">
        <f>SUMIFS(тарифы!G:G,тарифы!B:B,J1517)</f>
        <v>32.11</v>
      </c>
      <c r="F1517" s="21"/>
      <c r="G1517" s="12" t="str">
        <f>IFERROR(INDEX(Таблица1[#All],MATCH('загрузка табеля'!J1517,тарифы!B:B,0),4),"")</f>
        <v>кондитер-пекарь 5 разряда* ((В-16)кондитерский цех)</v>
      </c>
      <c r="H1517" s="12" t="s">
        <v>17204</v>
      </c>
      <c r="I1517" s="12" t="s">
        <v>16049</v>
      </c>
      <c r="J1517" s="12" t="s">
        <v>2045</v>
      </c>
      <c r="K1517" s="12" t="s">
        <v>2046</v>
      </c>
      <c r="L1517" s="12">
        <v>11.5</v>
      </c>
      <c r="M1517" s="12">
        <v>11.5</v>
      </c>
      <c r="N1517" s="12">
        <v>16.5</v>
      </c>
      <c r="O1517" s="12">
        <v>21</v>
      </c>
    </row>
    <row r="1518" spans="1:16" x14ac:dyDescent="0.2">
      <c r="A1518" s="12" t="str">
        <f>INDEX('рабочие дни  %ФОТ'!$F$3:$F$67,MATCH('загрузка табеля'!$H1518,'рабочие дни  %ФОТ'!$H$3:$H$67,0),1)</f>
        <v>ХХХ YYY-16</v>
      </c>
      <c r="B1518" s="21">
        <f t="shared" si="69"/>
        <v>1075.6849999999999</v>
      </c>
      <c r="C1518" s="22">
        <f t="shared" si="70"/>
        <v>3</v>
      </c>
      <c r="D1518" s="23">
        <f t="shared" si="71"/>
        <v>33.5</v>
      </c>
      <c r="E1518" s="21">
        <f>SUMIFS(тарифы!G:G,тарифы!B:B,J1518)</f>
        <v>32.11</v>
      </c>
      <c r="F1518" s="21"/>
      <c r="G1518" s="12" t="str">
        <f>IFERROR(INDEX(Таблица1[#All],MATCH('загрузка табеля'!J1518,тарифы!B:B,0),4),"")</f>
        <v>кондитер-пекарь 5 разряда* ((В-16)кондитерский цех)</v>
      </c>
      <c r="H1518" s="12" t="s">
        <v>17204</v>
      </c>
      <c r="I1518" s="12" t="s">
        <v>16049</v>
      </c>
      <c r="J1518" s="12" t="s">
        <v>2058</v>
      </c>
      <c r="K1518" s="12" t="s">
        <v>2059</v>
      </c>
      <c r="L1518" s="12">
        <v>11.5</v>
      </c>
      <c r="M1518" s="12">
        <v>11</v>
      </c>
      <c r="N1518" s="12">
        <v>11</v>
      </c>
    </row>
    <row r="1519" spans="1:16" x14ac:dyDescent="0.2">
      <c r="A1519" s="12" t="str">
        <f>INDEX('рабочие дни  %ФОТ'!$F$3:$F$67,MATCH('загрузка табеля'!$H1519,'рабочие дни  %ФОТ'!$H$3:$H$67,0),1)</f>
        <v>ХХХ YYY-16</v>
      </c>
      <c r="B1519" s="21">
        <f t="shared" si="69"/>
        <v>2145.37</v>
      </c>
      <c r="C1519" s="22">
        <f t="shared" si="70"/>
        <v>4</v>
      </c>
      <c r="D1519" s="23">
        <f t="shared" si="71"/>
        <v>61</v>
      </c>
      <c r="E1519" s="21">
        <f>SUMIFS(тарифы!G:G,тарифы!B:B,J1519)</f>
        <v>35.17</v>
      </c>
      <c r="F1519" s="21"/>
      <c r="G1519" s="12" t="str">
        <f>IFERROR(INDEX(Таблица1[#All],MATCH('загрузка табеля'!J1519,тарифы!B:B,0),4),"")</f>
        <v>бригадир производственной бригады* ((В-16)кондитерский цех)</v>
      </c>
      <c r="H1519" s="12" t="s">
        <v>17204</v>
      </c>
      <c r="I1519" s="12" t="s">
        <v>16049</v>
      </c>
      <c r="J1519" s="12" t="s">
        <v>2056</v>
      </c>
      <c r="K1519" s="12" t="s">
        <v>2057</v>
      </c>
      <c r="L1519" s="12">
        <v>11.5</v>
      </c>
      <c r="M1519" s="12">
        <v>11.5</v>
      </c>
      <c r="N1519" s="12">
        <v>17</v>
      </c>
      <c r="O1519" s="12">
        <v>21</v>
      </c>
    </row>
    <row r="1520" spans="1:16" x14ac:dyDescent="0.2">
      <c r="A1520" s="12" t="str">
        <f>INDEX('рабочие дни  %ФОТ'!$F$3:$F$67,MATCH('загрузка табеля'!$H1520,'рабочие дни  %ФОТ'!$H$3:$H$67,0),1)</f>
        <v>ХХХ YYY-16</v>
      </c>
      <c r="B1520" s="21">
        <f t="shared" si="69"/>
        <v>1190.25</v>
      </c>
      <c r="C1520" s="22">
        <f t="shared" si="70"/>
        <v>3</v>
      </c>
      <c r="D1520" s="23">
        <f t="shared" si="71"/>
        <v>34.5</v>
      </c>
      <c r="E1520" s="21">
        <f>SUMIFS(тарифы!G:G,тарифы!B:B,J1520)</f>
        <v>34.5</v>
      </c>
      <c r="F1520" s="21"/>
      <c r="G1520" s="12" t="str">
        <f>IFERROR(INDEX(Таблица1[#All],MATCH('загрузка табеля'!J1520,тарифы!B:B,0),4),"")</f>
        <v>кондитер мастер ((В-16)кондитерский цех)</v>
      </c>
      <c r="H1520" s="12" t="s">
        <v>17204</v>
      </c>
      <c r="I1520" s="12" t="s">
        <v>16049</v>
      </c>
      <c r="J1520" s="12" t="s">
        <v>2021</v>
      </c>
      <c r="K1520" s="12" t="s">
        <v>2022</v>
      </c>
      <c r="L1520" s="12">
        <v>11.5</v>
      </c>
      <c r="M1520" s="12">
        <v>11.5</v>
      </c>
      <c r="N1520" s="12">
        <v>11.5</v>
      </c>
      <c r="O1520" s="12">
        <v>0</v>
      </c>
    </row>
    <row r="1521" spans="1:17" x14ac:dyDescent="0.2">
      <c r="A1521" s="12" t="str">
        <f>INDEX('рабочие дни  %ФОТ'!$F$3:$F$67,MATCH('загрузка табеля'!$H1521,'рабочие дни  %ФОТ'!$H$3:$H$67,0),1)</f>
        <v>ХХХ YYY-16</v>
      </c>
      <c r="B1521" s="21">
        <f t="shared" si="69"/>
        <v>1174.3800000000001</v>
      </c>
      <c r="C1521" s="22">
        <f t="shared" si="70"/>
        <v>4</v>
      </c>
      <c r="D1521" s="23">
        <f t="shared" si="71"/>
        <v>46</v>
      </c>
      <c r="E1521" s="21">
        <f>SUMIFS(тарифы!G:G,тарифы!B:B,J1521)</f>
        <v>25.53</v>
      </c>
      <c r="F1521" s="21"/>
      <c r="G1521" s="12" t="str">
        <f>IFERROR(INDEX(Таблица1[#All],MATCH('загрузка табеля'!J1521,тарифы!B:B,0),4),"")</f>
        <v>продавец продовольственных товаров 1 категории ((В-16)кондитерский цех)</v>
      </c>
      <c r="H1521" s="12" t="s">
        <v>17204</v>
      </c>
      <c r="I1521" s="12" t="s">
        <v>16049</v>
      </c>
      <c r="J1521" s="12" t="s">
        <v>2039</v>
      </c>
      <c r="K1521" s="12" t="s">
        <v>2040</v>
      </c>
      <c r="L1521" s="12">
        <v>11.5</v>
      </c>
      <c r="M1521" s="12">
        <v>11.5</v>
      </c>
      <c r="N1521" s="12">
        <v>11.5</v>
      </c>
      <c r="O1521" s="12">
        <v>11.5</v>
      </c>
    </row>
    <row r="1522" spans="1:17" x14ac:dyDescent="0.2">
      <c r="A1522" s="12" t="str">
        <f>INDEX('рабочие дни  %ФОТ'!$F$3:$F$67,MATCH('загрузка табеля'!$H1522,'рабочие дни  %ФОТ'!$H$3:$H$67,0),1)</f>
        <v>ХХХ YYY-16</v>
      </c>
      <c r="B1522" s="21">
        <f t="shared" si="69"/>
        <v>1396.7850000000001</v>
      </c>
      <c r="C1522" s="22">
        <f t="shared" si="70"/>
        <v>4</v>
      </c>
      <c r="D1522" s="23">
        <f t="shared" si="71"/>
        <v>43.5</v>
      </c>
      <c r="E1522" s="21">
        <f>SUMIFS(тарифы!G:G,тарифы!B:B,J1522)</f>
        <v>32.11</v>
      </c>
      <c r="F1522" s="21"/>
      <c r="G1522" s="12" t="str">
        <f>IFERROR(INDEX(Таблица1[#All],MATCH('загрузка табеля'!J1522,тарифы!B:B,0),4),"")</f>
        <v>кондитер 5 разряда ((В-16)кондитерский цех)</v>
      </c>
      <c r="H1522" s="12" t="s">
        <v>17204</v>
      </c>
      <c r="I1522" s="12" t="s">
        <v>16049</v>
      </c>
      <c r="J1522" s="12" t="s">
        <v>2033</v>
      </c>
      <c r="K1522" s="12" t="s">
        <v>2034</v>
      </c>
      <c r="L1522" s="12">
        <v>9</v>
      </c>
      <c r="M1522" s="12">
        <v>11.5</v>
      </c>
      <c r="N1522" s="12">
        <v>11.5</v>
      </c>
      <c r="O1522" s="12">
        <v>11.5</v>
      </c>
      <c r="P1522" s="12">
        <v>0</v>
      </c>
    </row>
    <row r="1523" spans="1:17" x14ac:dyDescent="0.2">
      <c r="A1523" s="12" t="str">
        <f>INDEX('рабочие дни  %ФОТ'!$F$3:$F$67,MATCH('загрузка табеля'!$H1523,'рабочие дни  %ФОТ'!$H$3:$H$67,0),1)</f>
        <v>ХХХ YYY-16</v>
      </c>
      <c r="B1523" s="21">
        <f t="shared" si="69"/>
        <v>1091.74</v>
      </c>
      <c r="C1523" s="22">
        <f t="shared" si="70"/>
        <v>3</v>
      </c>
      <c r="D1523" s="23">
        <f t="shared" si="71"/>
        <v>34</v>
      </c>
      <c r="E1523" s="21">
        <f>SUMIFS(тарифы!G:G,тарифы!B:B,J1523)</f>
        <v>32.11</v>
      </c>
      <c r="F1523" s="21"/>
      <c r="G1523" s="12" t="str">
        <f>IFERROR(INDEX(Таблица1[#All],MATCH('загрузка табеля'!J1523,тарифы!B:B,0),4),"")</f>
        <v>кондитер 5 разряда ((В-16)кондитерский цех)</v>
      </c>
      <c r="H1523" s="12" t="s">
        <v>17204</v>
      </c>
      <c r="I1523" s="12" t="s">
        <v>16049</v>
      </c>
      <c r="J1523" s="12" t="s">
        <v>2030</v>
      </c>
      <c r="K1523" s="12" t="s">
        <v>2031</v>
      </c>
      <c r="L1523" s="12">
        <v>11.5</v>
      </c>
      <c r="M1523" s="12">
        <v>11</v>
      </c>
      <c r="N1523" s="12">
        <v>11.5</v>
      </c>
    </row>
    <row r="1524" spans="1:17" x14ac:dyDescent="0.2">
      <c r="A1524" s="12" t="str">
        <f>INDEX('рабочие дни  %ФОТ'!$F$3:$F$67,MATCH('загрузка табеля'!$H1524,'рабочие дни  %ФОТ'!$H$3:$H$67,0),1)</f>
        <v>ХХХ YYY-16</v>
      </c>
      <c r="B1524" s="21">
        <f t="shared" si="69"/>
        <v>1091.74</v>
      </c>
      <c r="C1524" s="22">
        <f t="shared" si="70"/>
        <v>3</v>
      </c>
      <c r="D1524" s="23">
        <f t="shared" si="71"/>
        <v>34</v>
      </c>
      <c r="E1524" s="21">
        <f>SUMIFS(тарифы!G:G,тарифы!B:B,J1524)</f>
        <v>32.11</v>
      </c>
      <c r="F1524" s="21"/>
      <c r="G1524" s="12" t="str">
        <f>IFERROR(INDEX(Таблица1[#All],MATCH('загрузка табеля'!J1524,тарифы!B:B,0),4),"")</f>
        <v>кондитер-пекарь 5 разряда* ((В-16)кондитерский цех)</v>
      </c>
      <c r="H1524" s="12" t="s">
        <v>17204</v>
      </c>
      <c r="I1524" s="12" t="s">
        <v>16049</v>
      </c>
      <c r="J1524" s="12" t="s">
        <v>2035</v>
      </c>
      <c r="K1524" s="12" t="s">
        <v>2036</v>
      </c>
      <c r="L1524" s="12">
        <v>11.5</v>
      </c>
      <c r="M1524" s="12">
        <v>11</v>
      </c>
      <c r="N1524" s="12">
        <v>11.5</v>
      </c>
    </row>
    <row r="1525" spans="1:17" x14ac:dyDescent="0.2">
      <c r="A1525" s="12" t="str">
        <f>INDEX('рабочие дни  %ФОТ'!$F$3:$F$67,MATCH('загрузка табеля'!$H1525,'рабочие дни  %ФОТ'!$H$3:$H$67,0),1)</f>
        <v>ХХХ YYY-16</v>
      </c>
      <c r="B1525" s="21">
        <f t="shared" si="69"/>
        <v>1003</v>
      </c>
      <c r="C1525" s="22">
        <f t="shared" si="70"/>
        <v>3</v>
      </c>
      <c r="D1525" s="23">
        <f t="shared" si="71"/>
        <v>34</v>
      </c>
      <c r="E1525" s="21">
        <f>SUMIFS(тарифы!G:G,тарифы!B:B,J1525)</f>
        <v>29.5</v>
      </c>
      <c r="F1525" s="21"/>
      <c r="G1525" s="12" t="str">
        <f>IFERROR(INDEX(Таблица1[#All],MATCH('загрузка табеля'!J1525,тарифы!B:B,0),4),"")</f>
        <v>кондитер-пекарь 4 разряда ((В-16)кондитерский цех)</v>
      </c>
      <c r="H1525" s="12" t="s">
        <v>17204</v>
      </c>
      <c r="I1525" s="12" t="s">
        <v>16049</v>
      </c>
      <c r="J1525" s="12" t="s">
        <v>2051</v>
      </c>
      <c r="K1525" s="12" t="s">
        <v>2052</v>
      </c>
      <c r="L1525" s="12">
        <v>11.5</v>
      </c>
      <c r="M1525" s="12">
        <v>11</v>
      </c>
      <c r="N1525" s="12">
        <v>11.5</v>
      </c>
    </row>
    <row r="1526" spans="1:17" x14ac:dyDescent="0.2">
      <c r="A1526" s="12" t="str">
        <f>INDEX('рабочие дни  %ФОТ'!$F$3:$F$67,MATCH('загрузка табеля'!$H1526,'рабочие дни  %ФОТ'!$H$3:$H$67,0),1)</f>
        <v>ХХХ YYY-16</v>
      </c>
      <c r="B1526" s="21">
        <f t="shared" si="69"/>
        <v>489.44000000000005</v>
      </c>
      <c r="C1526" s="22">
        <f t="shared" si="70"/>
        <v>2</v>
      </c>
      <c r="D1526" s="23">
        <f t="shared" si="71"/>
        <v>23</v>
      </c>
      <c r="E1526" s="21">
        <f>SUMIFS(тарифы!G:G,тарифы!B:B,J1526)</f>
        <v>21.28</v>
      </c>
      <c r="F1526" s="21"/>
      <c r="G1526" s="12" t="str">
        <f>IFERROR(INDEX(Таблица1[#All],MATCH('загрузка табеля'!J1526,тарифы!B:B,0),4),"")</f>
        <v>продавец продовольственных товаров 3 категории ((В-16)кондитерский цех)</v>
      </c>
      <c r="H1526" s="12" t="s">
        <v>17204</v>
      </c>
      <c r="I1526" s="12" t="s">
        <v>16049</v>
      </c>
      <c r="J1526" s="12" t="s">
        <v>2193</v>
      </c>
      <c r="K1526" s="12" t="s">
        <v>2194</v>
      </c>
      <c r="L1526" s="12">
        <v>11.5</v>
      </c>
      <c r="M1526" s="12">
        <v>11.5</v>
      </c>
      <c r="N1526" s="12">
        <v>0</v>
      </c>
    </row>
    <row r="1527" spans="1:17" x14ac:dyDescent="0.2">
      <c r="A1527" s="12" t="str">
        <f>INDEX('рабочие дни  %ФОТ'!$F$3:$F$67,MATCH('загрузка табеля'!$H1527,'рабочие дни  %ФОТ'!$H$3:$H$67,0),1)</f>
        <v>ХХХ YYY-16</v>
      </c>
      <c r="B1527" s="21">
        <f t="shared" si="69"/>
        <v>2357.1428571428569</v>
      </c>
      <c r="C1527" s="22">
        <f t="shared" si="70"/>
        <v>6</v>
      </c>
      <c r="D1527" s="23">
        <f t="shared" si="71"/>
        <v>22</v>
      </c>
      <c r="E1527" s="21">
        <f>SUMIFS(тарифы!G:G,тарифы!B:B,J1527)</f>
        <v>8250</v>
      </c>
      <c r="F1527" s="21"/>
      <c r="G1527" s="12" t="str">
        <f>IFERROR(INDEX(Таблица1[#All],MATCH('загрузка табеля'!J1527,тарифы!B:B,0),4),"")</f>
        <v>заместитель управляющего магазином по производству 4 категории ((В-16)кондитерский цех)</v>
      </c>
      <c r="H1527" s="12" t="s">
        <v>17204</v>
      </c>
      <c r="I1527" s="12" t="s">
        <v>16049</v>
      </c>
      <c r="J1527" s="12" t="s">
        <v>2028</v>
      </c>
      <c r="K1527" s="12" t="s">
        <v>2029</v>
      </c>
      <c r="L1527" s="12">
        <v>4.5</v>
      </c>
      <c r="M1527" s="12">
        <v>4.5</v>
      </c>
      <c r="N1527" s="12">
        <v>4.5</v>
      </c>
      <c r="O1527" s="12">
        <v>2.5</v>
      </c>
      <c r="P1527" s="12">
        <v>1</v>
      </c>
      <c r="Q1527" s="12">
        <v>5</v>
      </c>
    </row>
    <row r="1528" spans="1:17" x14ac:dyDescent="0.2">
      <c r="A1528" s="12" t="str">
        <f>INDEX('рабочие дни  %ФОТ'!$F$3:$F$67,MATCH('загрузка табеля'!$H1528,'рабочие дни  %ФОТ'!$H$3:$H$67,0),1)</f>
        <v>ХХХ YYY-16</v>
      </c>
      <c r="B1528" s="21">
        <f t="shared" si="69"/>
        <v>1017.75</v>
      </c>
      <c r="C1528" s="22">
        <f t="shared" si="70"/>
        <v>3</v>
      </c>
      <c r="D1528" s="23">
        <f t="shared" si="71"/>
        <v>34.5</v>
      </c>
      <c r="E1528" s="21">
        <f>SUMIFS(тарифы!G:G,тарифы!B:B,J1528)</f>
        <v>29.5</v>
      </c>
      <c r="F1528" s="21"/>
      <c r="G1528" s="12" t="str">
        <f>IFERROR(INDEX(Таблица1[#All],MATCH('загрузка табеля'!J1528,тарифы!B:B,0),4),"")</f>
        <v>кондитер 4 разряда ((В-16)кондитерский цех)</v>
      </c>
      <c r="H1528" s="12" t="s">
        <v>17204</v>
      </c>
      <c r="I1528" s="12" t="s">
        <v>16049</v>
      </c>
      <c r="J1528" s="12" t="s">
        <v>2053</v>
      </c>
      <c r="K1528" s="12" t="s">
        <v>2054</v>
      </c>
      <c r="L1528" s="12">
        <v>11.5</v>
      </c>
      <c r="M1528" s="12">
        <v>11.5</v>
      </c>
      <c r="N1528" s="12">
        <v>11.5</v>
      </c>
      <c r="O1528" s="12">
        <v>0</v>
      </c>
    </row>
    <row r="1529" spans="1:17" x14ac:dyDescent="0.2">
      <c r="A1529" s="12" t="str">
        <f>INDEX('рабочие дни  %ФОТ'!$F$3:$F$67,MATCH('загрузка табеля'!$H1529,'рабочие дни  %ФОТ'!$H$3:$H$67,0),1)</f>
        <v>ХХХ YYY-16</v>
      </c>
      <c r="B1529" s="21">
        <f t="shared" si="69"/>
        <v>1784.75</v>
      </c>
      <c r="C1529" s="22">
        <f t="shared" si="70"/>
        <v>4</v>
      </c>
      <c r="D1529" s="23">
        <f t="shared" si="71"/>
        <v>60.5</v>
      </c>
      <c r="E1529" s="21">
        <f>SUMIFS(тарифы!G:G,тарифы!B:B,J1529)</f>
        <v>29.5</v>
      </c>
      <c r="F1529" s="21"/>
      <c r="G1529" s="12" t="str">
        <f>IFERROR(INDEX(Таблица1[#All],MATCH('загрузка табеля'!J1529,тарифы!B:B,0),4),"")</f>
        <v>кондитер-пекарь 4 разряда ((В-16)кондитерский цех)</v>
      </c>
      <c r="H1529" s="12" t="s">
        <v>17204</v>
      </c>
      <c r="I1529" s="12" t="s">
        <v>16049</v>
      </c>
      <c r="J1529" s="12" t="s">
        <v>13453</v>
      </c>
      <c r="K1529" s="12" t="s">
        <v>13452</v>
      </c>
      <c r="L1529" s="12">
        <v>11.5</v>
      </c>
      <c r="M1529" s="12">
        <v>11.5</v>
      </c>
      <c r="N1529" s="12">
        <v>16.5</v>
      </c>
      <c r="O1529" s="12">
        <v>21</v>
      </c>
    </row>
    <row r="1530" spans="1:17" x14ac:dyDescent="0.2">
      <c r="A1530" s="12" t="str">
        <f>INDEX('рабочие дни  %ФОТ'!$F$3:$F$67,MATCH('загрузка табеля'!$H1530,'рабочие дни  %ФОТ'!$H$3:$H$67,0),1)</f>
        <v>ХХХ YYY-16</v>
      </c>
      <c r="B1530" s="21">
        <f t="shared" si="69"/>
        <v>973.5</v>
      </c>
      <c r="C1530" s="22">
        <f t="shared" si="70"/>
        <v>3</v>
      </c>
      <c r="D1530" s="23">
        <f t="shared" si="71"/>
        <v>33</v>
      </c>
      <c r="E1530" s="21">
        <f>SUMIFS(тарифы!G:G,тарифы!B:B,J1530)</f>
        <v>29.5</v>
      </c>
      <c r="F1530" s="21"/>
      <c r="G1530" s="12" t="str">
        <f>IFERROR(INDEX(Таблица1[#All],MATCH('загрузка табеля'!J1530,тарифы!B:B,0),4),"")</f>
        <v>кондитер 4 разряда ((В-16)кондитерский цех)</v>
      </c>
      <c r="H1530" s="12" t="s">
        <v>17204</v>
      </c>
      <c r="I1530" s="12" t="s">
        <v>16049</v>
      </c>
      <c r="J1530" s="12" t="s">
        <v>13451</v>
      </c>
      <c r="K1530" s="12" t="s">
        <v>13450</v>
      </c>
      <c r="L1530" s="12">
        <v>11.5</v>
      </c>
      <c r="M1530" s="12">
        <v>10</v>
      </c>
      <c r="N1530" s="12">
        <v>11.5</v>
      </c>
      <c r="O1530" s="12">
        <v>0</v>
      </c>
    </row>
    <row r="1531" spans="1:17" x14ac:dyDescent="0.2">
      <c r="A1531" s="12" t="str">
        <f>INDEX('рабочие дни  %ФОТ'!$F$3:$F$67,MATCH('загрузка табеля'!$H1531,'рабочие дни  %ФОТ'!$H$3:$H$67,0),1)</f>
        <v>ХХХ YYY-16</v>
      </c>
      <c r="B1531" s="21">
        <f t="shared" si="69"/>
        <v>1017.75</v>
      </c>
      <c r="C1531" s="22">
        <f t="shared" si="70"/>
        <v>3</v>
      </c>
      <c r="D1531" s="23">
        <f t="shared" si="71"/>
        <v>34.5</v>
      </c>
      <c r="E1531" s="21">
        <f>SUMIFS(тарифы!G:G,тарифы!B:B,J1531)</f>
        <v>29.5</v>
      </c>
      <c r="F1531" s="21"/>
      <c r="G1531" s="12" t="str">
        <f>IFERROR(INDEX(Таблица1[#All],MATCH('загрузка табеля'!J1531,тарифы!B:B,0),4),"")</f>
        <v>кондитер 4 разряда ((В-16)кондитерский цех)</v>
      </c>
      <c r="H1531" s="12" t="s">
        <v>17204</v>
      </c>
      <c r="I1531" s="12" t="s">
        <v>16049</v>
      </c>
      <c r="J1531" s="12" t="s">
        <v>13449</v>
      </c>
      <c r="K1531" s="12" t="s">
        <v>13448</v>
      </c>
      <c r="L1531" s="12">
        <v>11.5</v>
      </c>
      <c r="M1531" s="12">
        <v>11.5</v>
      </c>
      <c r="N1531" s="12">
        <v>11.5</v>
      </c>
      <c r="O1531" s="12">
        <v>0</v>
      </c>
    </row>
    <row r="1532" spans="1:17" x14ac:dyDescent="0.2">
      <c r="A1532" s="12" t="str">
        <f>INDEX('рабочие дни  %ФОТ'!$F$3:$F$67,MATCH('загрузка табеля'!$H1532,'рабочие дни  %ФОТ'!$H$3:$H$67,0),1)</f>
        <v>ХХХ YYY-16</v>
      </c>
      <c r="B1532" s="21">
        <f t="shared" si="69"/>
        <v>0</v>
      </c>
      <c r="C1532" s="22">
        <f t="shared" si="70"/>
        <v>2</v>
      </c>
      <c r="D1532" s="23">
        <f t="shared" si="71"/>
        <v>22</v>
      </c>
      <c r="E1532" s="21">
        <f>SUMIFS(тарифы!G:G,тарифы!B:B,J1532)</f>
        <v>0</v>
      </c>
      <c r="F1532" s="21"/>
      <c r="G1532" s="12" t="str">
        <f>IFERROR(INDEX(Таблица1[#All],MATCH('загрузка табеля'!J1532,тарифы!B:B,0),4),"")</f>
        <v/>
      </c>
      <c r="H1532" s="12" t="s">
        <v>17204</v>
      </c>
      <c r="I1532" s="12" t="s">
        <v>16049</v>
      </c>
      <c r="J1532" s="12" t="s">
        <v>16050</v>
      </c>
      <c r="K1532" s="12" t="s">
        <v>16051</v>
      </c>
      <c r="L1532" s="12">
        <v>11</v>
      </c>
      <c r="M1532" s="12">
        <v>11</v>
      </c>
    </row>
    <row r="1533" spans="1:17" x14ac:dyDescent="0.2">
      <c r="A1533" s="12" t="str">
        <f>INDEX('рабочие дни  %ФОТ'!$F$3:$F$67,MATCH('загрузка табеля'!$H1533,'рабочие дни  %ФОТ'!$H$3:$H$67,0),1)</f>
        <v>ХХХ YYY-16</v>
      </c>
      <c r="B1533" s="21">
        <f t="shared" si="69"/>
        <v>1076.79</v>
      </c>
      <c r="C1533" s="22">
        <f t="shared" si="70"/>
        <v>4</v>
      </c>
      <c r="D1533" s="23">
        <f t="shared" si="71"/>
        <v>39</v>
      </c>
      <c r="E1533" s="21">
        <f>SUMIFS(тарифы!G:G,тарифы!B:B,J1533)</f>
        <v>27.61</v>
      </c>
      <c r="F1533" s="21"/>
      <c r="G1533" s="12" t="str">
        <f>IFERROR(INDEX(Таблица1[#All],MATCH('загрузка табеля'!J1533,тарифы!B:B,0),4),"")</f>
        <v>повар 5 разряда* ((В-16)кулинарный цех)</v>
      </c>
      <c r="H1533" s="12" t="s">
        <v>17204</v>
      </c>
      <c r="I1533" s="12" t="s">
        <v>16052</v>
      </c>
      <c r="J1533" s="12" t="s">
        <v>2094</v>
      </c>
      <c r="K1533" s="12" t="s">
        <v>2095</v>
      </c>
      <c r="L1533" s="12">
        <v>10</v>
      </c>
      <c r="M1533" s="12">
        <v>9</v>
      </c>
      <c r="N1533" s="12">
        <v>10</v>
      </c>
      <c r="O1533" s="12">
        <v>10</v>
      </c>
    </row>
    <row r="1534" spans="1:17" x14ac:dyDescent="0.2">
      <c r="A1534" s="12" t="str">
        <f>INDEX('рабочие дни  %ФОТ'!$F$3:$F$67,MATCH('загрузка табеля'!$H1534,'рабочие дни  %ФОТ'!$H$3:$H$67,0),1)</f>
        <v>ХХХ YYY-16</v>
      </c>
      <c r="B1534" s="21">
        <f t="shared" si="69"/>
        <v>432.14285714285717</v>
      </c>
      <c r="C1534" s="22">
        <f t="shared" si="70"/>
        <v>1</v>
      </c>
      <c r="D1534" s="23">
        <f t="shared" si="71"/>
        <v>5</v>
      </c>
      <c r="E1534" s="21">
        <f>SUMIFS(тарифы!G:G,тарифы!B:B,J1534)</f>
        <v>9075</v>
      </c>
      <c r="F1534" s="21"/>
      <c r="G1534" s="12" t="str">
        <f>IFERROR(INDEX(Таблица1[#All],MATCH('загрузка табеля'!J1534,тарифы!B:B,0),4),"")</f>
        <v>заместитель управляющего магазином по производству 3 категории ((В-16)кулинарный цех)</v>
      </c>
      <c r="H1534" s="12" t="s">
        <v>17204</v>
      </c>
      <c r="I1534" s="12" t="s">
        <v>16052</v>
      </c>
      <c r="J1534" s="12" t="s">
        <v>2078</v>
      </c>
      <c r="K1534" s="12" t="s">
        <v>2079</v>
      </c>
      <c r="L1534" s="12">
        <v>5</v>
      </c>
    </row>
    <row r="1535" spans="1:17" x14ac:dyDescent="0.2">
      <c r="A1535" s="12" t="str">
        <f>INDEX('рабочие дни  %ФОТ'!$F$3:$F$67,MATCH('загрузка табеля'!$H1535,'рабочие дни  %ФОТ'!$H$3:$H$67,0),1)</f>
        <v>ХХХ YYY-16</v>
      </c>
      <c r="B1535" s="21">
        <f t="shared" si="69"/>
        <v>1758.5</v>
      </c>
      <c r="C1535" s="22">
        <f t="shared" si="70"/>
        <v>5</v>
      </c>
      <c r="D1535" s="23">
        <f t="shared" si="71"/>
        <v>50</v>
      </c>
      <c r="E1535" s="21">
        <f>SUMIFS(тарифы!G:G,тарифы!B:B,J1535)</f>
        <v>35.17</v>
      </c>
      <c r="F1535" s="21"/>
      <c r="G1535" s="12" t="str">
        <f>IFERROR(INDEX(Таблица1[#All],MATCH('загрузка табеля'!J1535,тарифы!B:B,0),4),"")</f>
        <v>бригадир производственной бригады* ((В-16)кулинарный цех)</v>
      </c>
      <c r="H1535" s="12" t="s">
        <v>17204</v>
      </c>
      <c r="I1535" s="12" t="s">
        <v>16052</v>
      </c>
      <c r="J1535" s="12" t="s">
        <v>2080</v>
      </c>
      <c r="K1535" s="12" t="s">
        <v>2081</v>
      </c>
      <c r="L1535" s="12">
        <v>10</v>
      </c>
      <c r="M1535" s="12">
        <v>10</v>
      </c>
      <c r="N1535" s="12">
        <v>10</v>
      </c>
      <c r="O1535" s="12">
        <v>10</v>
      </c>
      <c r="P1535" s="12">
        <v>10</v>
      </c>
    </row>
    <row r="1536" spans="1:17" x14ac:dyDescent="0.2">
      <c r="A1536" s="12" t="str">
        <f>INDEX('рабочие дни  %ФОТ'!$F$3:$F$67,MATCH('загрузка табеля'!$H1536,'рабочие дни  %ФОТ'!$H$3:$H$67,0),1)</f>
        <v>ХХХ YYY-16</v>
      </c>
      <c r="B1536" s="21">
        <f t="shared" si="69"/>
        <v>1617.8200000000002</v>
      </c>
      <c r="C1536" s="22">
        <f t="shared" si="70"/>
        <v>4</v>
      </c>
      <c r="D1536" s="23">
        <f t="shared" si="71"/>
        <v>46</v>
      </c>
      <c r="E1536" s="21">
        <f>SUMIFS(тарифы!G:G,тарифы!B:B,J1536)</f>
        <v>35.17</v>
      </c>
      <c r="F1536" s="21"/>
      <c r="G1536" s="12" t="str">
        <f>IFERROR(INDEX(Таблица1[#All],MATCH('загрузка табеля'!J1536,тарифы!B:B,0),4),"")</f>
        <v>бригадир производственной бригады* ((В-16)кулинарный цех)</v>
      </c>
      <c r="H1536" s="12" t="s">
        <v>17204</v>
      </c>
      <c r="I1536" s="12" t="s">
        <v>16052</v>
      </c>
      <c r="J1536" s="12" t="s">
        <v>2104</v>
      </c>
      <c r="K1536" s="12" t="s">
        <v>2105</v>
      </c>
      <c r="L1536" s="12">
        <v>11.5</v>
      </c>
      <c r="M1536" s="12">
        <v>11.5</v>
      </c>
      <c r="N1536" s="12">
        <v>11.5</v>
      </c>
      <c r="O1536" s="12">
        <v>11.5</v>
      </c>
      <c r="P1536" s="12">
        <v>0</v>
      </c>
    </row>
    <row r="1537" spans="1:17" x14ac:dyDescent="0.2">
      <c r="A1537" s="12" t="str">
        <f>INDEX('рабочие дни  %ФОТ'!$F$3:$F$67,MATCH('загрузка табеля'!$H1537,'рабочие дни  %ФОТ'!$H$3:$H$67,0),1)</f>
        <v>ХХХ YYY-16</v>
      </c>
      <c r="B1537" s="21">
        <f t="shared" si="69"/>
        <v>969</v>
      </c>
      <c r="C1537" s="22">
        <f t="shared" si="70"/>
        <v>4</v>
      </c>
      <c r="D1537" s="23">
        <f t="shared" si="71"/>
        <v>38</v>
      </c>
      <c r="E1537" s="21">
        <f>SUMIFS(тарифы!G:G,тарифы!B:B,J1537)</f>
        <v>25.5</v>
      </c>
      <c r="F1537" s="21"/>
      <c r="G1537" s="12" t="str">
        <f>IFERROR(INDEX(Таблица1[#All],MATCH('загрузка табеля'!J1537,тарифы!B:B,0),4),"")</f>
        <v>повар 4 разряда* ((В-16)кулинарный цех)</v>
      </c>
      <c r="H1537" s="12" t="s">
        <v>17204</v>
      </c>
      <c r="I1537" s="12" t="s">
        <v>16052</v>
      </c>
      <c r="J1537" s="12" t="s">
        <v>2066</v>
      </c>
      <c r="K1537" s="12" t="s">
        <v>2067</v>
      </c>
      <c r="L1537" s="12">
        <v>10</v>
      </c>
      <c r="M1537" s="12">
        <v>8</v>
      </c>
      <c r="N1537" s="12">
        <v>10</v>
      </c>
      <c r="O1537" s="12">
        <v>10</v>
      </c>
    </row>
    <row r="1538" spans="1:17" x14ac:dyDescent="0.2">
      <c r="A1538" s="12" t="str">
        <f>INDEX('рабочие дни  %ФОТ'!$F$3:$F$67,MATCH('загрузка табеля'!$H1538,'рабочие дни  %ФОТ'!$H$3:$H$67,0),1)</f>
        <v>ХХХ YYY-16</v>
      </c>
      <c r="B1538" s="21">
        <f t="shared" si="69"/>
        <v>1455.21</v>
      </c>
      <c r="C1538" s="22">
        <f t="shared" si="70"/>
        <v>5</v>
      </c>
      <c r="D1538" s="23">
        <f t="shared" si="71"/>
        <v>57</v>
      </c>
      <c r="E1538" s="21">
        <f>SUMIFS(тарифы!G:G,тарифы!B:B,J1538)</f>
        <v>25.53</v>
      </c>
      <c r="F1538" s="21"/>
      <c r="G1538" s="12" t="str">
        <f>IFERROR(INDEX(Таблица1[#All],MATCH('загрузка табеля'!J1538,тарифы!B:B,0),4),"")</f>
        <v>продавец продовольственных товаров 1 категории ((В-16)кулинарный цех)</v>
      </c>
      <c r="H1538" s="12" t="s">
        <v>17204</v>
      </c>
      <c r="I1538" s="12" t="s">
        <v>16052</v>
      </c>
      <c r="J1538" s="12" t="s">
        <v>2096</v>
      </c>
      <c r="K1538" s="12" t="s">
        <v>2097</v>
      </c>
      <c r="L1538" s="12">
        <v>11</v>
      </c>
      <c r="M1538" s="12">
        <v>11</v>
      </c>
      <c r="N1538" s="12">
        <v>11</v>
      </c>
      <c r="O1538" s="12">
        <v>12</v>
      </c>
      <c r="P1538" s="12">
        <v>12</v>
      </c>
    </row>
    <row r="1539" spans="1:17" x14ac:dyDescent="0.2">
      <c r="A1539" s="12" t="str">
        <f>INDEX('рабочие дни  %ФОТ'!$F$3:$F$67,MATCH('загрузка табеля'!$H1539,'рабочие дни  %ФОТ'!$H$3:$H$67,0),1)</f>
        <v>ХХХ YYY-16</v>
      </c>
      <c r="B1539" s="21">
        <f t="shared" si="69"/>
        <v>1118.2049999999999</v>
      </c>
      <c r="C1539" s="22">
        <f t="shared" si="70"/>
        <v>4</v>
      </c>
      <c r="D1539" s="23">
        <f t="shared" si="71"/>
        <v>40.5</v>
      </c>
      <c r="E1539" s="21">
        <f>SUMIFS(тарифы!G:G,тарифы!B:B,J1539)</f>
        <v>27.61</v>
      </c>
      <c r="F1539" s="21"/>
      <c r="G1539" s="12" t="str">
        <f>IFERROR(INDEX(Таблица1[#All],MATCH('загрузка табеля'!J1539,тарифы!B:B,0),4),"")</f>
        <v>повар 5 разряда* ((В-16)кулинарный цех)</v>
      </c>
      <c r="H1539" s="12" t="s">
        <v>17204</v>
      </c>
      <c r="I1539" s="12" t="s">
        <v>16052</v>
      </c>
      <c r="J1539" s="12" t="s">
        <v>2062</v>
      </c>
      <c r="K1539" s="12" t="s">
        <v>2063</v>
      </c>
      <c r="L1539" s="12">
        <v>10</v>
      </c>
      <c r="M1539" s="12">
        <v>10</v>
      </c>
      <c r="N1539" s="12">
        <v>10</v>
      </c>
      <c r="O1539" s="12">
        <v>10.5</v>
      </c>
    </row>
    <row r="1540" spans="1:17" x14ac:dyDescent="0.2">
      <c r="A1540" s="12" t="str">
        <f>INDEX('рабочие дни  %ФОТ'!$F$3:$F$67,MATCH('загрузка табеля'!$H1540,'рабочие дни  %ФОТ'!$H$3:$H$67,0),1)</f>
        <v>ХХХ YYY-16</v>
      </c>
      <c r="B1540" s="21">
        <f t="shared" si="69"/>
        <v>680.96</v>
      </c>
      <c r="C1540" s="22">
        <f t="shared" si="70"/>
        <v>4</v>
      </c>
      <c r="D1540" s="23">
        <f t="shared" si="71"/>
        <v>32</v>
      </c>
      <c r="E1540" s="21">
        <f>SUMIFS(тарифы!G:G,тарифы!B:B,J1540)</f>
        <v>21.28</v>
      </c>
      <c r="F1540" s="21"/>
      <c r="G1540" s="12" t="str">
        <f>IFERROR(INDEX(Таблица1[#All],MATCH('загрузка табеля'!J1540,тарифы!B:B,0),4),"")</f>
        <v>продавец продовольственных товаров 3 категории ((В-16)кулинарный цех)</v>
      </c>
      <c r="H1540" s="12" t="s">
        <v>17204</v>
      </c>
      <c r="I1540" s="12" t="s">
        <v>16052</v>
      </c>
      <c r="J1540" s="12" t="s">
        <v>2100</v>
      </c>
      <c r="K1540" s="12" t="s">
        <v>2101</v>
      </c>
      <c r="L1540" s="12">
        <v>8</v>
      </c>
      <c r="M1540" s="12">
        <v>8</v>
      </c>
      <c r="N1540" s="12">
        <v>8</v>
      </c>
      <c r="O1540" s="12">
        <v>8</v>
      </c>
    </row>
    <row r="1541" spans="1:17" x14ac:dyDescent="0.2">
      <c r="A1541" s="12" t="str">
        <f>INDEX('рабочие дни  %ФОТ'!$F$3:$F$67,MATCH('загрузка табеля'!$H1541,'рабочие дни  %ФОТ'!$H$3:$H$67,0),1)</f>
        <v>ХХХ YYY-16</v>
      </c>
      <c r="B1541" s="21">
        <f t="shared" si="69"/>
        <v>1020</v>
      </c>
      <c r="C1541" s="22">
        <f t="shared" si="70"/>
        <v>4</v>
      </c>
      <c r="D1541" s="23">
        <f t="shared" si="71"/>
        <v>40</v>
      </c>
      <c r="E1541" s="21">
        <f>SUMIFS(тарифы!G:G,тарифы!B:B,J1541)</f>
        <v>25.5</v>
      </c>
      <c r="F1541" s="21"/>
      <c r="G1541" s="12" t="str">
        <f>IFERROR(INDEX(Таблица1[#All],MATCH('загрузка табеля'!J1541,тарифы!B:B,0),4),"")</f>
        <v>повар 4 разряда* ((В-16)кулинарный цех)</v>
      </c>
      <c r="H1541" s="12" t="s">
        <v>17204</v>
      </c>
      <c r="I1541" s="12" t="s">
        <v>16052</v>
      </c>
      <c r="J1541" s="12" t="s">
        <v>2092</v>
      </c>
      <c r="K1541" s="12" t="s">
        <v>13447</v>
      </c>
      <c r="L1541" s="12">
        <v>10</v>
      </c>
      <c r="M1541" s="12">
        <v>10</v>
      </c>
      <c r="N1541" s="12">
        <v>10</v>
      </c>
      <c r="O1541" s="12">
        <v>10</v>
      </c>
      <c r="P1541" s="12">
        <v>0</v>
      </c>
    </row>
    <row r="1542" spans="1:17" x14ac:dyDescent="0.2">
      <c r="A1542" s="12" t="str">
        <f>INDEX('рабочие дни  %ФОТ'!$F$3:$F$67,MATCH('загрузка табеля'!$H1542,'рабочие дни  %ФОТ'!$H$3:$H$67,0),1)</f>
        <v>ХХХ YYY-16</v>
      </c>
      <c r="B1542" s="21">
        <f t="shared" ref="B1542:B1605" si="72">IF(AND(F1542&lt;50,F1542&gt;0),F1542*D1542,IF(F1542&gt;50,F1542/$C$1*C1542,IF(AND(E1542&lt;50,E1542&gt;0),E1542*D1542,E1542/$C$1*C1542)))</f>
        <v>926.80000000000007</v>
      </c>
      <c r="C1542" s="22">
        <f t="shared" si="70"/>
        <v>4</v>
      </c>
      <c r="D1542" s="23">
        <f t="shared" si="71"/>
        <v>40</v>
      </c>
      <c r="E1542" s="21">
        <f>SUMIFS(тарифы!G:G,тарифы!B:B,J1542)</f>
        <v>23.17</v>
      </c>
      <c r="F1542" s="21"/>
      <c r="G1542" s="12" t="str">
        <f>IFERROR(INDEX(Таблица1[#All],MATCH('загрузка табеля'!J1542,тарифы!B:B,0),4),"")</f>
        <v>повар 3 разряда* ((В-16)кулинарный цех)</v>
      </c>
      <c r="H1542" s="12" t="s">
        <v>17204</v>
      </c>
      <c r="I1542" s="12" t="s">
        <v>16052</v>
      </c>
      <c r="J1542" s="12" t="s">
        <v>2083</v>
      </c>
      <c r="K1542" s="12" t="s">
        <v>2084</v>
      </c>
      <c r="L1542" s="12">
        <v>10</v>
      </c>
      <c r="M1542" s="12">
        <v>10</v>
      </c>
      <c r="N1542" s="12">
        <v>10</v>
      </c>
      <c r="O1542" s="12">
        <v>10</v>
      </c>
    </row>
    <row r="1543" spans="1:17" x14ac:dyDescent="0.2">
      <c r="A1543" s="12" t="str">
        <f>INDEX('рабочие дни  %ФОТ'!$F$3:$F$67,MATCH('загрузка табеля'!$H1543,'рабочие дни  %ФОТ'!$H$3:$H$67,0),1)</f>
        <v>ХХХ YYY-16</v>
      </c>
      <c r="B1543" s="21">
        <f t="shared" si="72"/>
        <v>234.08</v>
      </c>
      <c r="C1543" s="22">
        <f t="shared" ref="C1543:C1606" si="73">COUNTIF(L1543:AP1543,"&gt;0")</f>
        <v>1</v>
      </c>
      <c r="D1543" s="23">
        <f t="shared" ref="D1543:D1606" si="74">IF(SUM(L1543:AP1543)&gt;0,SUM(L1543:AP1543),"")</f>
        <v>11</v>
      </c>
      <c r="E1543" s="21">
        <f>SUMIFS(тарифы!G:G,тарифы!B:B,J1543)</f>
        <v>21.28</v>
      </c>
      <c r="F1543" s="21"/>
      <c r="G1543" s="12" t="str">
        <f>IFERROR(INDEX(Таблица1[#All],MATCH('загрузка табеля'!J1543,тарифы!B:B,0),4),"")</f>
        <v>продавец продовольственных товаров 3 категории ((В-16)кондитерский цех)</v>
      </c>
      <c r="H1543" s="12" t="s">
        <v>17204</v>
      </c>
      <c r="I1543" s="12" t="s">
        <v>16052</v>
      </c>
      <c r="J1543" s="12" t="s">
        <v>2193</v>
      </c>
      <c r="K1543" s="12" t="s">
        <v>2194</v>
      </c>
      <c r="L1543" s="12">
        <v>11</v>
      </c>
      <c r="M1543" s="12">
        <v>0</v>
      </c>
    </row>
    <row r="1544" spans="1:17" x14ac:dyDescent="0.2">
      <c r="A1544" s="12" t="str">
        <f>INDEX('рабочие дни  %ФОТ'!$F$3:$F$67,MATCH('загрузка табеля'!$H1544,'рабочие дни  %ФОТ'!$H$3:$H$67,0),1)</f>
        <v>ХХХ YYY-16</v>
      </c>
      <c r="B1544" s="21">
        <f t="shared" si="72"/>
        <v>1468.3200000000002</v>
      </c>
      <c r="C1544" s="22">
        <f t="shared" si="73"/>
        <v>6</v>
      </c>
      <c r="D1544" s="23">
        <f t="shared" si="74"/>
        <v>69</v>
      </c>
      <c r="E1544" s="21">
        <f>SUMIFS(тарифы!G:G,тарифы!B:B,J1544)</f>
        <v>21.28</v>
      </c>
      <c r="F1544" s="21"/>
      <c r="G1544" s="12" t="str">
        <f>IFERROR(INDEX(Таблица1[#All],MATCH('загрузка табеля'!J1544,тарифы!B:B,0),4),"")</f>
        <v>продавец продовольственных товаров 3 категории ((В-16)кулинарный цех)</v>
      </c>
      <c r="H1544" s="12" t="s">
        <v>17204</v>
      </c>
      <c r="I1544" s="12" t="s">
        <v>16052</v>
      </c>
      <c r="J1544" s="12" t="s">
        <v>2131</v>
      </c>
      <c r="K1544" s="12" t="s">
        <v>2132</v>
      </c>
      <c r="L1544" s="12">
        <v>11.5</v>
      </c>
      <c r="M1544" s="12">
        <v>11.5</v>
      </c>
      <c r="N1544" s="12">
        <v>11.5</v>
      </c>
      <c r="O1544" s="12">
        <v>11.5</v>
      </c>
      <c r="P1544" s="12">
        <v>11.5</v>
      </c>
      <c r="Q1544" s="12">
        <v>11.5</v>
      </c>
    </row>
    <row r="1545" spans="1:17" x14ac:dyDescent="0.2">
      <c r="A1545" s="12" t="str">
        <f>INDEX('рабочие дни  %ФОТ'!$F$3:$F$67,MATCH('загрузка табеля'!$H1545,'рабочие дни  %ФОТ'!$H$3:$H$67,0),1)</f>
        <v>ХХХ YYY-16</v>
      </c>
      <c r="B1545" s="21">
        <f t="shared" si="72"/>
        <v>266.45500000000004</v>
      </c>
      <c r="C1545" s="22">
        <f t="shared" si="73"/>
        <v>1</v>
      </c>
      <c r="D1545" s="23">
        <f t="shared" si="74"/>
        <v>11.5</v>
      </c>
      <c r="E1545" s="21">
        <f>SUMIFS(тарифы!G:G,тарифы!B:B,J1545)</f>
        <v>23.17</v>
      </c>
      <c r="F1545" s="21"/>
      <c r="G1545" s="12" t="str">
        <f>IFERROR(INDEX(Таблица1[#All],MATCH('загрузка табеля'!J1545,тарифы!B:B,0),4),"")</f>
        <v>повар 3 разряда* ((В-16)кулинарный цех)</v>
      </c>
      <c r="H1545" s="12" t="s">
        <v>17204</v>
      </c>
      <c r="I1545" s="12" t="s">
        <v>16052</v>
      </c>
      <c r="J1545" s="12" t="s">
        <v>2070</v>
      </c>
      <c r="K1545" s="12" t="s">
        <v>2071</v>
      </c>
      <c r="L1545" s="12">
        <v>11.5</v>
      </c>
      <c r="M1545" s="12">
        <v>0</v>
      </c>
    </row>
    <row r="1546" spans="1:17" x14ac:dyDescent="0.2">
      <c r="A1546" s="12" t="str">
        <f>INDEX('рабочие дни  %ФОТ'!$F$3:$F$67,MATCH('загрузка табеля'!$H1546,'рабочие дни  %ФОТ'!$H$3:$H$67,0),1)</f>
        <v>ХХХ YYY-16</v>
      </c>
      <c r="B1546" s="21">
        <f t="shared" si="72"/>
        <v>500.08000000000004</v>
      </c>
      <c r="C1546" s="22">
        <f t="shared" si="73"/>
        <v>3</v>
      </c>
      <c r="D1546" s="23">
        <f t="shared" si="74"/>
        <v>23.5</v>
      </c>
      <c r="E1546" s="21">
        <f>SUMIFS(тарифы!G:G,тарифы!B:B,J1546)</f>
        <v>21.28</v>
      </c>
      <c r="F1546" s="21"/>
      <c r="G1546" s="12" t="str">
        <f>IFERROR(INDEX(Таблица1[#All],MATCH('загрузка табеля'!J1546,тарифы!B:B,0),4),"")</f>
        <v>продавец продовольственных товаров 3 категории ((В-16)молочный отдел)</v>
      </c>
      <c r="H1546" s="12" t="s">
        <v>17204</v>
      </c>
      <c r="I1546" s="12" t="s">
        <v>16053</v>
      </c>
      <c r="J1546" s="12" t="s">
        <v>2116</v>
      </c>
      <c r="K1546" s="12" t="s">
        <v>2117</v>
      </c>
      <c r="L1546" s="12">
        <v>8</v>
      </c>
      <c r="M1546" s="12">
        <v>7.5</v>
      </c>
      <c r="N1546" s="12">
        <v>8</v>
      </c>
    </row>
    <row r="1547" spans="1:17" x14ac:dyDescent="0.2">
      <c r="A1547" s="12" t="str">
        <f>INDEX('рабочие дни  %ФОТ'!$F$3:$F$67,MATCH('загрузка табеля'!$H1547,'рабочие дни  %ФОТ'!$H$3:$H$67,0),1)</f>
        <v>ХХХ YYY-16</v>
      </c>
      <c r="B1547" s="21">
        <f t="shared" si="72"/>
        <v>903.82499999999993</v>
      </c>
      <c r="C1547" s="22">
        <f t="shared" si="73"/>
        <v>4</v>
      </c>
      <c r="D1547" s="23">
        <f t="shared" si="74"/>
        <v>32.5</v>
      </c>
      <c r="E1547" s="21">
        <f>SUMIFS(тарифы!G:G,тарифы!B:B,J1547)</f>
        <v>27.81</v>
      </c>
      <c r="F1547" s="21"/>
      <c r="G1547" s="12" t="str">
        <f>IFERROR(INDEX(Таблица1[#All],MATCH('загрузка табеля'!J1547,тарифы!B:B,0),4),"")</f>
        <v>бригадир продавцов продовольственных товаров 2 категории ((В-16)молочный отдел)</v>
      </c>
      <c r="H1547" s="12" t="s">
        <v>17204</v>
      </c>
      <c r="I1547" s="12" t="s">
        <v>16053</v>
      </c>
      <c r="J1547" s="12" t="s">
        <v>2108</v>
      </c>
      <c r="K1547" s="12" t="s">
        <v>2109</v>
      </c>
      <c r="L1547" s="12">
        <v>8</v>
      </c>
      <c r="M1547" s="12">
        <v>10.5</v>
      </c>
      <c r="N1547" s="12">
        <v>5.5</v>
      </c>
      <c r="O1547" s="12">
        <v>8.5</v>
      </c>
    </row>
    <row r="1548" spans="1:17" x14ac:dyDescent="0.2">
      <c r="A1548" s="12" t="str">
        <f>INDEX('рабочие дни  %ФОТ'!$F$3:$F$67,MATCH('загрузка табеля'!$H1548,'рабочие дни  %ФОТ'!$H$3:$H$67,0),1)</f>
        <v>ХХХ YYY-16</v>
      </c>
      <c r="B1548" s="21">
        <f t="shared" si="72"/>
        <v>868.02</v>
      </c>
      <c r="C1548" s="22">
        <f t="shared" si="73"/>
        <v>3</v>
      </c>
      <c r="D1548" s="23">
        <f t="shared" si="74"/>
        <v>34</v>
      </c>
      <c r="E1548" s="21">
        <f>SUMIFS(тарифы!G:G,тарифы!B:B,J1548)</f>
        <v>25.53</v>
      </c>
      <c r="F1548" s="21"/>
      <c r="G1548" s="12" t="str">
        <f>IFERROR(INDEX(Таблица1[#All],MATCH('загрузка табеля'!J1548,тарифы!B:B,0),4),"")</f>
        <v>продавец продовольственных товаров 1 категории ((В-16)молочный отдел)</v>
      </c>
      <c r="H1548" s="12" t="s">
        <v>17204</v>
      </c>
      <c r="I1548" s="12" t="s">
        <v>16053</v>
      </c>
      <c r="J1548" s="12" t="s">
        <v>2112</v>
      </c>
      <c r="K1548" s="12" t="s">
        <v>2113</v>
      </c>
      <c r="L1548" s="12">
        <v>11</v>
      </c>
      <c r="M1548" s="12">
        <v>11</v>
      </c>
      <c r="N1548" s="12">
        <v>12</v>
      </c>
      <c r="O1548" s="12">
        <v>0</v>
      </c>
    </row>
    <row r="1549" spans="1:17" x14ac:dyDescent="0.2">
      <c r="A1549" s="12" t="str">
        <f>INDEX('рабочие дни  %ФОТ'!$F$3:$F$67,MATCH('загрузка табеля'!$H1549,'рабочие дни  %ФОТ'!$H$3:$H$67,0),1)</f>
        <v>ХХХ YYY-16</v>
      </c>
      <c r="B1549" s="21">
        <f t="shared" si="72"/>
        <v>808.6400000000001</v>
      </c>
      <c r="C1549" s="22">
        <f t="shared" si="73"/>
        <v>4</v>
      </c>
      <c r="D1549" s="23">
        <f t="shared" si="74"/>
        <v>38</v>
      </c>
      <c r="E1549" s="21">
        <f>SUMIFS(тарифы!G:G,тарифы!B:B,J1549)</f>
        <v>21.28</v>
      </c>
      <c r="F1549" s="21"/>
      <c r="G1549" s="12" t="str">
        <f>IFERROR(INDEX(Таблица1[#All],MATCH('загрузка табеля'!J1549,тарифы!B:B,0),4),"")</f>
        <v>продавец продовольственных товаров 3 категории ((В-16)молочный отдел)</v>
      </c>
      <c r="H1549" s="12" t="s">
        <v>17204</v>
      </c>
      <c r="I1549" s="12" t="s">
        <v>16053</v>
      </c>
      <c r="J1549" s="12" t="s">
        <v>2119</v>
      </c>
      <c r="K1549" s="12" t="s">
        <v>2120</v>
      </c>
      <c r="L1549" s="12">
        <v>11</v>
      </c>
      <c r="M1549" s="12">
        <v>8.5</v>
      </c>
      <c r="N1549" s="12">
        <v>10</v>
      </c>
      <c r="O1549" s="12">
        <v>8.5</v>
      </c>
    </row>
    <row r="1550" spans="1:17" x14ac:dyDescent="0.2">
      <c r="A1550" s="12" t="str">
        <f>INDEX('рабочие дни  %ФОТ'!$F$3:$F$67,MATCH('загрузка табеля'!$H1550,'рабочие дни  %ФОТ'!$H$3:$H$67,0),1)</f>
        <v>ХХХ YYY-16</v>
      </c>
      <c r="B1550" s="21">
        <f t="shared" si="72"/>
        <v>646.59999999999991</v>
      </c>
      <c r="C1550" s="22">
        <f t="shared" si="73"/>
        <v>2</v>
      </c>
      <c r="D1550" s="23">
        <f t="shared" si="74"/>
        <v>20</v>
      </c>
      <c r="E1550" s="21">
        <f>SUMIFS(тарифы!G:G,тарифы!B:B,J1550)</f>
        <v>32.33</v>
      </c>
      <c r="F1550" s="21"/>
      <c r="G1550" s="12" t="str">
        <f>IFERROR(INDEX(Таблица1[#All],MATCH('загрузка табеля'!J1550,тарифы!B:B,0),4),"")</f>
        <v>обработчик рыбы 1 категории ((В-16)рыбный отдел)</v>
      </c>
      <c r="H1550" s="12" t="s">
        <v>17204</v>
      </c>
      <c r="I1550" s="12" t="s">
        <v>16054</v>
      </c>
      <c r="J1550" s="12" t="s">
        <v>2295</v>
      </c>
      <c r="K1550" s="12" t="s">
        <v>2296</v>
      </c>
      <c r="L1550" s="12">
        <v>9</v>
      </c>
      <c r="M1550" s="12">
        <v>11</v>
      </c>
      <c r="N1550" s="12">
        <v>0</v>
      </c>
    </row>
    <row r="1551" spans="1:17" x14ac:dyDescent="0.2">
      <c r="A1551" s="12" t="str">
        <f>INDEX('рабочие дни  %ФОТ'!$F$3:$F$67,MATCH('загрузка табеля'!$H1551,'рабочие дни  %ФОТ'!$H$3:$H$67,0),1)</f>
        <v>ХХХ YYY-16</v>
      </c>
      <c r="B1551" s="21">
        <f t="shared" si="72"/>
        <v>1390.4</v>
      </c>
      <c r="C1551" s="22">
        <f t="shared" si="73"/>
        <v>5</v>
      </c>
      <c r="D1551" s="23">
        <f t="shared" si="74"/>
        <v>55</v>
      </c>
      <c r="E1551" s="21">
        <f>SUMIFS(тарифы!G:G,тарифы!B:B,J1551)</f>
        <v>25.28</v>
      </c>
      <c r="F1551" s="21"/>
      <c r="G1551" s="12" t="str">
        <f>IFERROR(INDEX(Таблица1[#All],MATCH('загрузка табеля'!J1551,тарифы!B:B,0),4),"")</f>
        <v>бригадир продавцов продовольственных товаров 3 категории ((В-16)овощной отдел)</v>
      </c>
      <c r="H1551" s="12" t="s">
        <v>17204</v>
      </c>
      <c r="I1551" s="12" t="s">
        <v>16054</v>
      </c>
      <c r="J1551" s="12" t="s">
        <v>2134</v>
      </c>
      <c r="K1551" s="12" t="s">
        <v>2135</v>
      </c>
      <c r="L1551" s="12">
        <v>11</v>
      </c>
      <c r="M1551" s="12">
        <v>11</v>
      </c>
      <c r="N1551" s="12">
        <v>11</v>
      </c>
      <c r="O1551" s="12">
        <v>11</v>
      </c>
      <c r="P1551" s="12">
        <v>11</v>
      </c>
      <c r="Q1551" s="12">
        <v>0</v>
      </c>
    </row>
    <row r="1552" spans="1:17" x14ac:dyDescent="0.2">
      <c r="A1552" s="12" t="str">
        <f>INDEX('рабочие дни  %ФОТ'!$F$3:$F$67,MATCH('загрузка табеля'!$H1552,'рабочие дни  %ФОТ'!$H$3:$H$67,0),1)</f>
        <v>ХХХ YYY-16</v>
      </c>
      <c r="B1552" s="21">
        <f t="shared" si="72"/>
        <v>383.57</v>
      </c>
      <c r="C1552" s="22">
        <f t="shared" si="73"/>
        <v>1</v>
      </c>
      <c r="D1552" s="23">
        <f t="shared" si="74"/>
        <v>11</v>
      </c>
      <c r="E1552" s="21">
        <f>SUMIFS(тарифы!G:G,тарифы!B:B,J1552)</f>
        <v>34.869999999999997</v>
      </c>
      <c r="F1552" s="21"/>
      <c r="G1552" s="12" t="str">
        <f>IFERROR(INDEX(Таблица1[#All],MATCH('загрузка табеля'!J1552,тарифы!B:B,0),4),"")</f>
        <v>бригадир продавцов продовольственных товаров 1 категории ((В-16)рыбный отдел)</v>
      </c>
      <c r="H1552" s="12" t="s">
        <v>17204</v>
      </c>
      <c r="I1552" s="12" t="s">
        <v>16054</v>
      </c>
      <c r="J1552" s="12" t="s">
        <v>2128</v>
      </c>
      <c r="K1552" s="12" t="s">
        <v>2129</v>
      </c>
      <c r="L1552" s="12">
        <v>11</v>
      </c>
      <c r="M1552" s="12">
        <v>0</v>
      </c>
    </row>
    <row r="1553" spans="1:17" x14ac:dyDescent="0.2">
      <c r="A1553" s="12" t="str">
        <f>INDEX('рабочие дни  %ФОТ'!$F$3:$F$67,MATCH('загрузка табеля'!$H1553,'рабочие дни  %ФОТ'!$H$3:$H$67,0),1)</f>
        <v>ХХХ YYY-16</v>
      </c>
      <c r="B1553" s="21">
        <f t="shared" si="72"/>
        <v>946.96</v>
      </c>
      <c r="C1553" s="22">
        <f t="shared" si="73"/>
        <v>4</v>
      </c>
      <c r="D1553" s="23">
        <f t="shared" si="74"/>
        <v>44.5</v>
      </c>
      <c r="E1553" s="21">
        <f>SUMIFS(тарифы!G:G,тарифы!B:B,J1553)</f>
        <v>21.28</v>
      </c>
      <c r="F1553" s="21"/>
      <c r="G1553" s="12" t="str">
        <f>IFERROR(INDEX(Таблица1[#All],MATCH('загрузка табеля'!J1553,тарифы!B:B,0),4),"")</f>
        <v>продавец продовольственных товаров 3 категории ((В-16)овощной отдел)</v>
      </c>
      <c r="H1553" s="12" t="s">
        <v>17204</v>
      </c>
      <c r="I1553" s="12" t="s">
        <v>16054</v>
      </c>
      <c r="J1553" s="12" t="s">
        <v>13438</v>
      </c>
      <c r="K1553" s="12" t="s">
        <v>13437</v>
      </c>
      <c r="L1553" s="12">
        <v>11</v>
      </c>
      <c r="M1553" s="12">
        <v>11</v>
      </c>
      <c r="N1553" s="12">
        <v>11</v>
      </c>
      <c r="O1553" s="12">
        <v>11.5</v>
      </c>
    </row>
    <row r="1554" spans="1:17" x14ac:dyDescent="0.2">
      <c r="A1554" s="12" t="str">
        <f>INDEX('рабочие дни  %ФОТ'!$F$3:$F$67,MATCH('загрузка табеля'!$H1554,'рабочие дни  %ФОТ'!$H$3:$H$67,0),1)</f>
        <v>ХХХ YYY-16</v>
      </c>
      <c r="B1554" s="21">
        <f t="shared" si="72"/>
        <v>85.12</v>
      </c>
      <c r="C1554" s="22">
        <f t="shared" si="73"/>
        <v>1</v>
      </c>
      <c r="D1554" s="23">
        <f t="shared" si="74"/>
        <v>4</v>
      </c>
      <c r="E1554" s="21">
        <f>SUMIFS(тарифы!G:G,тарифы!B:B,J1554)</f>
        <v>21.28</v>
      </c>
      <c r="F1554" s="21"/>
      <c r="G1554" s="12" t="str">
        <f>IFERROR(INDEX(Таблица1[#All],MATCH('загрузка табеля'!J1554,тарифы!B:B,0),4),"")</f>
        <v>продавец продовольственных товаров 3 категории ((В-16)овощной отдел)</v>
      </c>
      <c r="H1554" s="12" t="s">
        <v>17204</v>
      </c>
      <c r="I1554" s="12" t="s">
        <v>16054</v>
      </c>
      <c r="J1554" s="12" t="s">
        <v>13427</v>
      </c>
      <c r="K1554" s="12" t="s">
        <v>13426</v>
      </c>
      <c r="L1554" s="12">
        <v>4</v>
      </c>
      <c r="M1554" s="12">
        <v>0</v>
      </c>
    </row>
    <row r="1555" spans="1:17" x14ac:dyDescent="0.2">
      <c r="A1555" s="12" t="str">
        <f>INDEX('рабочие дни  %ФОТ'!$F$3:$F$67,MATCH('загрузка табеля'!$H1555,'рабочие дни  %ФОТ'!$H$3:$H$67,0),1)</f>
        <v>ХХХ YYY-16</v>
      </c>
      <c r="B1555" s="21">
        <f t="shared" si="72"/>
        <v>0</v>
      </c>
      <c r="C1555" s="22">
        <f t="shared" si="73"/>
        <v>3</v>
      </c>
      <c r="D1555" s="23">
        <f t="shared" si="74"/>
        <v>32.5</v>
      </c>
      <c r="E1555" s="21">
        <f>SUMIFS(тарифы!G:G,тарифы!B:B,J1555)</f>
        <v>0</v>
      </c>
      <c r="F1555" s="21"/>
      <c r="G1555" s="12" t="str">
        <f>IFERROR(INDEX(Таблица1[#All],MATCH('загрузка табеля'!J1555,тарифы!B:B,0),4),"")</f>
        <v/>
      </c>
      <c r="H1555" s="12" t="s">
        <v>17204</v>
      </c>
      <c r="I1555" s="12" t="s">
        <v>16054</v>
      </c>
      <c r="J1555" s="12" t="s">
        <v>16055</v>
      </c>
      <c r="K1555" s="12" t="s">
        <v>16056</v>
      </c>
      <c r="L1555" s="12">
        <v>10.5</v>
      </c>
      <c r="M1555" s="12">
        <v>11</v>
      </c>
      <c r="N1555" s="12">
        <v>11</v>
      </c>
      <c r="O1555" s="12">
        <v>0</v>
      </c>
    </row>
    <row r="1556" spans="1:17" x14ac:dyDescent="0.2">
      <c r="A1556" s="12" t="str">
        <f>INDEX('рабочие дни  %ФОТ'!$F$3:$F$67,MATCH('загрузка табеля'!$H1556,'рабочие дни  %ФОТ'!$H$3:$H$67,0),1)</f>
        <v>ХХХ YYY-16</v>
      </c>
      <c r="B1556" s="21">
        <f t="shared" si="72"/>
        <v>1246.8500000000001</v>
      </c>
      <c r="C1556" s="22">
        <f t="shared" si="73"/>
        <v>5</v>
      </c>
      <c r="D1556" s="23">
        <f t="shared" si="74"/>
        <v>55</v>
      </c>
      <c r="E1556" s="21">
        <f>SUMIFS(тарифы!G:G,тарифы!B:B,J1556)</f>
        <v>22.67</v>
      </c>
      <c r="F1556" s="21"/>
      <c r="G1556" s="12" t="str">
        <f>IFERROR(INDEX(Таблица1[#All],MATCH('загрузка табеля'!J1556,тарифы!B:B,0),4),"")</f>
        <v>продавец продовольственных товаров 3 категории ((В-16)рыбный отдел)</v>
      </c>
      <c r="H1556" s="12" t="s">
        <v>17204</v>
      </c>
      <c r="I1556" s="12" t="s">
        <v>16057</v>
      </c>
      <c r="J1556" s="12" t="s">
        <v>2167</v>
      </c>
      <c r="K1556" s="12" t="s">
        <v>2168</v>
      </c>
      <c r="L1556" s="12">
        <v>11</v>
      </c>
      <c r="M1556" s="12">
        <v>11</v>
      </c>
      <c r="N1556" s="12">
        <v>11</v>
      </c>
      <c r="O1556" s="12">
        <v>11</v>
      </c>
      <c r="P1556" s="12">
        <v>11</v>
      </c>
    </row>
    <row r="1557" spans="1:17" x14ac:dyDescent="0.2">
      <c r="A1557" s="12" t="str">
        <f>INDEX('рабочие дни  %ФОТ'!$F$3:$F$67,MATCH('загрузка табеля'!$H1557,'рабочие дни  %ФОТ'!$H$3:$H$67,0),1)</f>
        <v>ХХХ YYY-16</v>
      </c>
      <c r="B1557" s="21">
        <f t="shared" si="72"/>
        <v>1341.6949999999999</v>
      </c>
      <c r="C1557" s="22">
        <f t="shared" si="73"/>
        <v>4</v>
      </c>
      <c r="D1557" s="23">
        <f t="shared" si="74"/>
        <v>41.5</v>
      </c>
      <c r="E1557" s="21">
        <f>SUMIFS(тарифы!G:G,тарифы!B:B,J1557)</f>
        <v>32.33</v>
      </c>
      <c r="F1557" s="21"/>
      <c r="G1557" s="12" t="str">
        <f>IFERROR(INDEX(Таблица1[#All],MATCH('загрузка табеля'!J1557,тарифы!B:B,0),4),"")</f>
        <v>обработчик рыбы 1 категории ((В-16)рыбный отдел)</v>
      </c>
      <c r="H1557" s="12" t="s">
        <v>17204</v>
      </c>
      <c r="I1557" s="12" t="s">
        <v>16057</v>
      </c>
      <c r="J1557" s="12" t="s">
        <v>2295</v>
      </c>
      <c r="K1557" s="12" t="s">
        <v>2296</v>
      </c>
      <c r="L1557" s="12">
        <v>9</v>
      </c>
      <c r="M1557" s="12">
        <v>10</v>
      </c>
      <c r="N1557" s="12">
        <v>11</v>
      </c>
      <c r="O1557" s="12">
        <v>11.5</v>
      </c>
    </row>
    <row r="1558" spans="1:17" x14ac:dyDescent="0.2">
      <c r="A1558" s="12" t="str">
        <f>INDEX('рабочие дни  %ФОТ'!$F$3:$F$67,MATCH('загрузка табеля'!$H1558,'рабочие дни  %ФОТ'!$H$3:$H$67,0),1)</f>
        <v>ХХХ YYY-16</v>
      </c>
      <c r="B1558" s="21">
        <f t="shared" si="72"/>
        <v>1464.54</v>
      </c>
      <c r="C1558" s="22">
        <f t="shared" si="73"/>
        <v>4</v>
      </c>
      <c r="D1558" s="23">
        <f t="shared" si="74"/>
        <v>42</v>
      </c>
      <c r="E1558" s="21">
        <f>SUMIFS(тарифы!G:G,тарифы!B:B,J1558)</f>
        <v>34.869999999999997</v>
      </c>
      <c r="F1558" s="21"/>
      <c r="G1558" s="12" t="str">
        <f>IFERROR(INDEX(Таблица1[#All],MATCH('загрузка табеля'!J1558,тарифы!B:B,0),4),"")</f>
        <v>бригадир продавцов продовольственных товаров 1 категории ((В-16)рыбный отдел)</v>
      </c>
      <c r="H1558" s="12" t="s">
        <v>17204</v>
      </c>
      <c r="I1558" s="12" t="s">
        <v>16057</v>
      </c>
      <c r="J1558" s="12" t="s">
        <v>2128</v>
      </c>
      <c r="K1558" s="12" t="s">
        <v>2129</v>
      </c>
      <c r="L1558" s="12">
        <v>10</v>
      </c>
      <c r="M1558" s="12">
        <v>10</v>
      </c>
      <c r="N1558" s="12">
        <v>11</v>
      </c>
      <c r="O1558" s="12">
        <v>11</v>
      </c>
    </row>
    <row r="1559" spans="1:17" x14ac:dyDescent="0.2">
      <c r="A1559" s="12" t="str">
        <f>INDEX('рабочие дни  %ФОТ'!$F$3:$F$67,MATCH('загрузка табеля'!$H1559,'рабочие дни  %ФОТ'!$H$3:$H$67,0),1)</f>
        <v>ХХХ YYY-16</v>
      </c>
      <c r="B1559" s="21">
        <f t="shared" si="72"/>
        <v>797.76</v>
      </c>
      <c r="C1559" s="22">
        <f t="shared" si="73"/>
        <v>3</v>
      </c>
      <c r="D1559" s="23">
        <f t="shared" si="74"/>
        <v>32</v>
      </c>
      <c r="E1559" s="21">
        <f>SUMIFS(тарифы!G:G,тарифы!B:B,J1559)</f>
        <v>24.93</v>
      </c>
      <c r="F1559" s="21"/>
      <c r="G1559" s="12" t="str">
        <f>IFERROR(INDEX(Таблица1[#All],MATCH('загрузка табеля'!J1559,тарифы!B:B,0),4),"")</f>
        <v>продавец продовольственных товаров 2 категории ((В-16)рыбный отдел)</v>
      </c>
      <c r="H1559" s="12" t="s">
        <v>17204</v>
      </c>
      <c r="I1559" s="12" t="s">
        <v>16057</v>
      </c>
      <c r="J1559" s="12" t="s">
        <v>2298</v>
      </c>
      <c r="K1559" s="12" t="s">
        <v>2299</v>
      </c>
      <c r="L1559" s="12">
        <v>11</v>
      </c>
      <c r="M1559" s="12">
        <v>11</v>
      </c>
      <c r="N1559" s="12">
        <v>10</v>
      </c>
      <c r="O1559" s="12">
        <v>0</v>
      </c>
    </row>
    <row r="1560" spans="1:17" x14ac:dyDescent="0.2">
      <c r="A1560" s="12" t="str">
        <f>INDEX('рабочие дни  %ФОТ'!$F$3:$F$67,MATCH('загрузка табеля'!$H1560,'рабочие дни  %ФОТ'!$H$3:$H$67,0),1)</f>
        <v>ХХХ YYY-16</v>
      </c>
      <c r="B1560" s="21">
        <f t="shared" si="72"/>
        <v>748.11</v>
      </c>
      <c r="C1560" s="22">
        <f t="shared" si="73"/>
        <v>3</v>
      </c>
      <c r="D1560" s="23">
        <f t="shared" si="74"/>
        <v>33</v>
      </c>
      <c r="E1560" s="21">
        <f>SUMIFS(тарифы!G:G,тарифы!B:B,J1560)</f>
        <v>22.67</v>
      </c>
      <c r="F1560" s="21"/>
      <c r="G1560" s="12" t="str">
        <f>IFERROR(INDEX(Таблица1[#All],MATCH('загрузка табеля'!J1560,тарифы!B:B,0),4),"")</f>
        <v>продавец продовольственных товаров 3 категории ((В-16)рыбный отдел)</v>
      </c>
      <c r="H1560" s="12" t="s">
        <v>17204</v>
      </c>
      <c r="I1560" s="12" t="s">
        <v>16057</v>
      </c>
      <c r="J1560" s="12" t="s">
        <v>13430</v>
      </c>
      <c r="K1560" s="12" t="s">
        <v>13429</v>
      </c>
      <c r="L1560" s="12">
        <v>11</v>
      </c>
      <c r="M1560" s="12">
        <v>11</v>
      </c>
      <c r="N1560" s="12">
        <v>11</v>
      </c>
    </row>
    <row r="1561" spans="1:17" x14ac:dyDescent="0.2">
      <c r="A1561" s="12" t="str">
        <f>INDEX('рабочие дни  %ФОТ'!$F$3:$F$67,MATCH('загрузка табеля'!$H1561,'рабочие дни  %ФОТ'!$H$3:$H$67,0),1)</f>
        <v>ХХХ YYY-16</v>
      </c>
      <c r="B1561" s="21">
        <f t="shared" si="72"/>
        <v>0</v>
      </c>
      <c r="C1561" s="22">
        <f t="shared" si="73"/>
        <v>4</v>
      </c>
      <c r="D1561" s="23">
        <f t="shared" si="74"/>
        <v>40.5</v>
      </c>
      <c r="E1561" s="21">
        <f>SUMIFS(тарифы!G:G,тарифы!B:B,J1561)</f>
        <v>0</v>
      </c>
      <c r="F1561" s="21"/>
      <c r="G1561" s="12" t="str">
        <f>IFERROR(INDEX(Таблица1[#All],MATCH('загрузка табеля'!J1561,тарифы!B:B,0),4),"")</f>
        <v/>
      </c>
      <c r="H1561" s="12" t="s">
        <v>17204</v>
      </c>
      <c r="I1561" s="12" t="s">
        <v>16057</v>
      </c>
      <c r="J1561" s="12" t="s">
        <v>16058</v>
      </c>
      <c r="K1561" s="12" t="s">
        <v>16059</v>
      </c>
      <c r="L1561" s="12">
        <v>10</v>
      </c>
      <c r="M1561" s="12">
        <v>10</v>
      </c>
      <c r="N1561" s="12">
        <v>10</v>
      </c>
      <c r="O1561" s="12">
        <v>10.5</v>
      </c>
    </row>
    <row r="1562" spans="1:17" x14ac:dyDescent="0.2">
      <c r="A1562" s="12" t="str">
        <f>INDEX('рабочие дни  %ФОТ'!$F$3:$F$67,MATCH('загрузка табеля'!$H1562,'рабочие дни  %ФОТ'!$H$3:$H$67,0),1)</f>
        <v>ХХХ YYY-16</v>
      </c>
      <c r="B1562" s="21">
        <f t="shared" si="72"/>
        <v>1446.6</v>
      </c>
      <c r="C1562" s="22">
        <f t="shared" si="73"/>
        <v>6</v>
      </c>
      <c r="D1562" s="23">
        <f t="shared" si="74"/>
        <v>60</v>
      </c>
      <c r="E1562" s="21">
        <f>SUMIFS(тарифы!G:G,тарифы!B:B,J1562)</f>
        <v>24.11</v>
      </c>
      <c r="F1562" s="21"/>
      <c r="G1562" s="12" t="str">
        <f>IFERROR(INDEX(Таблица1[#All],MATCH('загрузка табеля'!J1562,тарифы!B:B,0),4),"")</f>
        <v>кассир торгового зала ((В-16)расчетно-кассовая зона)</v>
      </c>
      <c r="H1562" s="12" t="s">
        <v>17204</v>
      </c>
      <c r="I1562" s="12" t="s">
        <v>16060</v>
      </c>
      <c r="J1562" s="12" t="s">
        <v>2265</v>
      </c>
      <c r="K1562" s="12" t="s">
        <v>2266</v>
      </c>
      <c r="L1562" s="12">
        <v>11</v>
      </c>
      <c r="M1562" s="12">
        <v>11</v>
      </c>
      <c r="N1562" s="12">
        <v>11</v>
      </c>
      <c r="O1562" s="12">
        <v>11</v>
      </c>
      <c r="P1562" s="12">
        <v>5</v>
      </c>
      <c r="Q1562" s="12">
        <v>11</v>
      </c>
    </row>
    <row r="1563" spans="1:17" x14ac:dyDescent="0.2">
      <c r="A1563" s="12" t="str">
        <f>INDEX('рабочие дни  %ФОТ'!$F$3:$F$67,MATCH('загрузка табеля'!$H1563,'рабочие дни  %ФОТ'!$H$3:$H$67,0),1)</f>
        <v>ХХХ YYY-16</v>
      </c>
      <c r="B1563" s="21">
        <f t="shared" si="72"/>
        <v>1072.895</v>
      </c>
      <c r="C1563" s="22">
        <f t="shared" si="73"/>
        <v>4</v>
      </c>
      <c r="D1563" s="23">
        <f t="shared" si="74"/>
        <v>44.5</v>
      </c>
      <c r="E1563" s="21">
        <f>SUMIFS(тарифы!G:G,тарифы!B:B,J1563)</f>
        <v>24.11</v>
      </c>
      <c r="F1563" s="21"/>
      <c r="G1563" s="12" t="str">
        <f>IFERROR(INDEX(Таблица1[#All],MATCH('загрузка табеля'!J1563,тарифы!B:B,0),4),"")</f>
        <v>кассир торгового зала ((В-16)расчетно-кассовая зона)</v>
      </c>
      <c r="H1563" s="12" t="s">
        <v>17204</v>
      </c>
      <c r="I1563" s="12" t="s">
        <v>16060</v>
      </c>
      <c r="J1563" s="12" t="s">
        <v>2254</v>
      </c>
      <c r="K1563" s="12" t="s">
        <v>2255</v>
      </c>
      <c r="L1563" s="12">
        <v>11</v>
      </c>
      <c r="M1563" s="12">
        <v>11</v>
      </c>
      <c r="N1563" s="12">
        <v>11</v>
      </c>
      <c r="O1563" s="12">
        <v>11.5</v>
      </c>
    </row>
    <row r="1564" spans="1:17" x14ac:dyDescent="0.2">
      <c r="A1564" s="12" t="str">
        <f>INDEX('рабочие дни  %ФОТ'!$F$3:$F$67,MATCH('загрузка табеля'!$H1564,'рабочие дни  %ФОТ'!$H$3:$H$67,0),1)</f>
        <v>ХХХ YYY-16</v>
      </c>
      <c r="B1564" s="21">
        <f t="shared" si="72"/>
        <v>166.85999999999999</v>
      </c>
      <c r="C1564" s="22">
        <f t="shared" si="73"/>
        <v>2</v>
      </c>
      <c r="D1564" s="23">
        <f t="shared" si="74"/>
        <v>6</v>
      </c>
      <c r="E1564" s="21">
        <f>SUMIFS(тарифы!G:G,тарифы!B:B,J1564)</f>
        <v>27.81</v>
      </c>
      <c r="F1564" s="21"/>
      <c r="G1564" s="12" t="str">
        <f>IFERROR(INDEX(Таблица1[#All],MATCH('загрузка табеля'!J1564,тарифы!B:B,0),4),"")</f>
        <v>бригадир продавцов продовольственных товаров 2 категории ((В-16)молочный отдел)</v>
      </c>
      <c r="H1564" s="12" t="s">
        <v>17204</v>
      </c>
      <c r="I1564" s="12" t="s">
        <v>16060</v>
      </c>
      <c r="J1564" s="12" t="s">
        <v>2108</v>
      </c>
      <c r="K1564" s="12" t="s">
        <v>2109</v>
      </c>
      <c r="L1564" s="12">
        <v>2</v>
      </c>
      <c r="M1564" s="12">
        <v>4</v>
      </c>
      <c r="N1564" s="12">
        <v>0</v>
      </c>
    </row>
    <row r="1565" spans="1:17" x14ac:dyDescent="0.2">
      <c r="A1565" s="12" t="str">
        <f>INDEX('рабочие дни  %ФОТ'!$F$3:$F$67,MATCH('загрузка табеля'!$H1565,'рабочие дни  %ФОТ'!$H$3:$H$67,0),1)</f>
        <v>ХХХ YYY-16</v>
      </c>
      <c r="B1565" s="21">
        <f t="shared" si="72"/>
        <v>601.43999999999994</v>
      </c>
      <c r="C1565" s="22">
        <f t="shared" si="73"/>
        <v>2</v>
      </c>
      <c r="D1565" s="23">
        <f t="shared" si="74"/>
        <v>24</v>
      </c>
      <c r="E1565" s="21">
        <f>SUMIFS(тарифы!G:G,тарифы!B:B,J1565)</f>
        <v>25.06</v>
      </c>
      <c r="F1565" s="21"/>
      <c r="G1565" s="12" t="str">
        <f>IFERROR(INDEX(Таблица1[#All],MATCH('загрузка табеля'!J1565,тарифы!B:B,0),4),"")</f>
        <v>старший кассир торгового зала ((В-16)расчетно-кассовая зона)</v>
      </c>
      <c r="H1565" s="12" t="s">
        <v>17204</v>
      </c>
      <c r="I1565" s="12" t="s">
        <v>16060</v>
      </c>
      <c r="J1565" s="12" t="s">
        <v>2279</v>
      </c>
      <c r="K1565" s="12" t="s">
        <v>16061</v>
      </c>
      <c r="L1565" s="12">
        <v>12</v>
      </c>
      <c r="M1565" s="12">
        <v>12</v>
      </c>
      <c r="N1565" s="12">
        <v>0</v>
      </c>
    </row>
    <row r="1566" spans="1:17" x14ac:dyDescent="0.2">
      <c r="A1566" s="12" t="str">
        <f>INDEX('рабочие дни  %ФОТ'!$F$3:$F$67,MATCH('загрузка табеля'!$H1566,'рабочие дни  %ФОТ'!$H$3:$H$67,0),1)</f>
        <v>ХХХ YYY-16</v>
      </c>
      <c r="B1566" s="21">
        <f t="shared" si="72"/>
        <v>1024.675</v>
      </c>
      <c r="C1566" s="22">
        <f t="shared" si="73"/>
        <v>5</v>
      </c>
      <c r="D1566" s="23">
        <f t="shared" si="74"/>
        <v>42.5</v>
      </c>
      <c r="E1566" s="21">
        <f>SUMIFS(тарифы!G:G,тарифы!B:B,J1566)</f>
        <v>24.11</v>
      </c>
      <c r="F1566" s="21"/>
      <c r="G1566" s="12" t="str">
        <f>IFERROR(INDEX(Таблица1[#All],MATCH('загрузка табеля'!J1566,тарифы!B:B,0),4),"")</f>
        <v>кассир торгового зала ((В-16)расчетно-кассовая зона)</v>
      </c>
      <c r="H1566" s="12" t="s">
        <v>17204</v>
      </c>
      <c r="I1566" s="12" t="s">
        <v>16060</v>
      </c>
      <c r="J1566" s="12" t="s">
        <v>2249</v>
      </c>
      <c r="K1566" s="12" t="s">
        <v>2250</v>
      </c>
      <c r="L1566" s="12">
        <v>6.5</v>
      </c>
      <c r="M1566" s="12">
        <v>11</v>
      </c>
      <c r="N1566" s="12">
        <v>11</v>
      </c>
      <c r="O1566" s="12">
        <v>9</v>
      </c>
      <c r="P1566" s="12">
        <v>5</v>
      </c>
      <c r="Q1566" s="12">
        <v>0</v>
      </c>
    </row>
    <row r="1567" spans="1:17" x14ac:dyDescent="0.2">
      <c r="A1567" s="12" t="str">
        <f>INDEX('рабочие дни  %ФОТ'!$F$3:$F$67,MATCH('загрузка табеля'!$H1567,'рабочие дни  %ФОТ'!$H$3:$H$67,0),1)</f>
        <v>ХХХ YYY-16</v>
      </c>
      <c r="B1567" s="21">
        <f t="shared" si="72"/>
        <v>1558.5</v>
      </c>
      <c r="C1567" s="22">
        <f t="shared" si="73"/>
        <v>4</v>
      </c>
      <c r="D1567" s="23">
        <f t="shared" si="74"/>
        <v>50</v>
      </c>
      <c r="E1567" s="21">
        <f>SUMIFS(тарифы!G:G,тарифы!B:B,J1567)</f>
        <v>31.17</v>
      </c>
      <c r="F1567" s="21"/>
      <c r="G1567" s="12" t="str">
        <f>IFERROR(INDEX(Таблица1[#All],MATCH('загрузка табеля'!J1567,тарифы!B:B,0),4),"")</f>
        <v>заместитель управляющего магазином по кассовой зоне 2 категории ((В-16)расчетно-кассовая зона)</v>
      </c>
      <c r="H1567" s="12" t="s">
        <v>17204</v>
      </c>
      <c r="I1567" s="12" t="s">
        <v>16060</v>
      </c>
      <c r="J1567" s="12" t="s">
        <v>2226</v>
      </c>
      <c r="K1567" s="12" t="s">
        <v>2227</v>
      </c>
      <c r="L1567" s="12">
        <v>12</v>
      </c>
      <c r="M1567" s="12">
        <v>12</v>
      </c>
      <c r="N1567" s="12">
        <v>13</v>
      </c>
      <c r="O1567" s="12">
        <v>13</v>
      </c>
    </row>
    <row r="1568" spans="1:17" x14ac:dyDescent="0.2">
      <c r="A1568" s="12" t="str">
        <f>INDEX('рабочие дни  %ФОТ'!$F$3:$F$67,MATCH('загрузка табеля'!$H1568,'рабочие дни  %ФОТ'!$H$3:$H$67,0),1)</f>
        <v>ХХХ YYY-16</v>
      </c>
      <c r="B1568" s="21">
        <f t="shared" si="72"/>
        <v>782.08</v>
      </c>
      <c r="C1568" s="22">
        <f t="shared" si="73"/>
        <v>3</v>
      </c>
      <c r="D1568" s="23">
        <f t="shared" si="74"/>
        <v>32</v>
      </c>
      <c r="E1568" s="21">
        <f>SUMIFS(тарифы!G:G,тарифы!B:B,J1568)</f>
        <v>24.44</v>
      </c>
      <c r="F1568" s="21"/>
      <c r="G1568" s="12" t="str">
        <f>IFERROR(INDEX(Таблица1[#All],MATCH('загрузка табеля'!J1568,тарифы!B:B,0),4),"")</f>
        <v>бригадир продавцов продовольственных товаров 3 категории ((В-16)отдел напитков)</v>
      </c>
      <c r="H1568" s="12" t="s">
        <v>17204</v>
      </c>
      <c r="I1568" s="12" t="s">
        <v>16060</v>
      </c>
      <c r="J1568" s="12" t="s">
        <v>2210</v>
      </c>
      <c r="K1568" s="12" t="s">
        <v>2211</v>
      </c>
      <c r="L1568" s="12">
        <v>11</v>
      </c>
      <c r="M1568" s="12">
        <v>10</v>
      </c>
      <c r="N1568" s="12">
        <v>11</v>
      </c>
      <c r="O1568" s="12">
        <v>0</v>
      </c>
    </row>
    <row r="1569" spans="1:17" x14ac:dyDescent="0.2">
      <c r="A1569" s="12" t="str">
        <f>INDEX('рабочие дни  %ФОТ'!$F$3:$F$67,MATCH('загрузка табеля'!$H1569,'рабочие дни  %ФОТ'!$H$3:$H$67,0),1)</f>
        <v>ХХХ YYY-16</v>
      </c>
      <c r="B1569" s="21">
        <f t="shared" si="72"/>
        <v>1253.72</v>
      </c>
      <c r="C1569" s="22">
        <f t="shared" si="73"/>
        <v>4</v>
      </c>
      <c r="D1569" s="23">
        <f t="shared" si="74"/>
        <v>52</v>
      </c>
      <c r="E1569" s="21">
        <f>SUMIFS(тарифы!G:G,тарифы!B:B,J1569)</f>
        <v>24.11</v>
      </c>
      <c r="F1569" s="21"/>
      <c r="G1569" s="12" t="str">
        <f>IFERROR(INDEX(Таблица1[#All],MATCH('загрузка табеля'!J1569,тарифы!B:B,0),4),"")</f>
        <v>кассир торгового зала ((В-16)расчетно-кассовая зона)</v>
      </c>
      <c r="H1569" s="12" t="s">
        <v>17204</v>
      </c>
      <c r="I1569" s="12" t="s">
        <v>16060</v>
      </c>
      <c r="J1569" s="12" t="s">
        <v>2276</v>
      </c>
      <c r="K1569" s="12" t="s">
        <v>2277</v>
      </c>
      <c r="L1569" s="12">
        <v>12</v>
      </c>
      <c r="M1569" s="12">
        <v>13</v>
      </c>
      <c r="N1569" s="12">
        <v>12</v>
      </c>
      <c r="O1569" s="12">
        <v>15</v>
      </c>
    </row>
    <row r="1570" spans="1:17" x14ac:dyDescent="0.2">
      <c r="A1570" s="12" t="str">
        <f>INDEX('рабочие дни  %ФОТ'!$F$3:$F$67,MATCH('загрузка табеля'!$H1570,'рабочие дни  %ФОТ'!$H$3:$H$67,0),1)</f>
        <v>ХХХ YYY-16</v>
      </c>
      <c r="B1570" s="21">
        <f t="shared" si="72"/>
        <v>192.88</v>
      </c>
      <c r="C1570" s="22">
        <f t="shared" si="73"/>
        <v>1</v>
      </c>
      <c r="D1570" s="23">
        <f t="shared" si="74"/>
        <v>8</v>
      </c>
      <c r="E1570" s="21">
        <f>SUMIFS(тарифы!G:G,тарифы!B:B,J1570)</f>
        <v>24.11</v>
      </c>
      <c r="F1570" s="21"/>
      <c r="G1570" s="12" t="str">
        <f>IFERROR(INDEX(Таблица1[#All],MATCH('загрузка табеля'!J1570,тарифы!B:B,0),4),"")</f>
        <v>кассир торгового зала ((В-16)расчетно-кассовая зона)</v>
      </c>
      <c r="H1570" s="12" t="s">
        <v>17204</v>
      </c>
      <c r="I1570" s="12" t="s">
        <v>16060</v>
      </c>
      <c r="J1570" s="12" t="s">
        <v>2268</v>
      </c>
      <c r="K1570" s="12" t="s">
        <v>2269</v>
      </c>
      <c r="L1570" s="12">
        <v>8</v>
      </c>
      <c r="M1570" s="12">
        <v>0</v>
      </c>
    </row>
    <row r="1571" spans="1:17" x14ac:dyDescent="0.2">
      <c r="A1571" s="12" t="str">
        <f>INDEX('рабочие дни  %ФОТ'!$F$3:$F$67,MATCH('загрузка табеля'!$H1571,'рабочие дни  %ФОТ'!$H$3:$H$67,0),1)</f>
        <v>ХХХ YYY-16</v>
      </c>
      <c r="B1571" s="21">
        <f t="shared" si="72"/>
        <v>1573.0650000000001</v>
      </c>
      <c r="C1571" s="22">
        <f t="shared" si="73"/>
        <v>5</v>
      </c>
      <c r="D1571" s="23">
        <f t="shared" si="74"/>
        <v>58.5</v>
      </c>
      <c r="E1571" s="21">
        <f>SUMIFS(тарифы!G:G,тарифы!B:B,J1571)</f>
        <v>26.89</v>
      </c>
      <c r="F1571" s="21"/>
      <c r="G1571" s="12" t="str">
        <f>IFERROR(INDEX(Таблица1[#All],MATCH('загрузка табеля'!J1571,тарифы!B:B,0),4),"")</f>
        <v>бригадир продавцов продовольственных товаров 2 категории ((В-16)отдел кондитерских изделий)</v>
      </c>
      <c r="H1571" s="12" t="s">
        <v>17204</v>
      </c>
      <c r="I1571" s="12" t="s">
        <v>16060</v>
      </c>
      <c r="J1571" s="12" t="s">
        <v>2196</v>
      </c>
      <c r="K1571" s="12" t="s">
        <v>2197</v>
      </c>
      <c r="L1571" s="12">
        <v>11</v>
      </c>
      <c r="M1571" s="12">
        <v>11</v>
      </c>
      <c r="N1571" s="12">
        <v>11</v>
      </c>
      <c r="O1571" s="12">
        <v>12</v>
      </c>
      <c r="P1571" s="12">
        <v>13.5</v>
      </c>
    </row>
    <row r="1572" spans="1:17" x14ac:dyDescent="0.2">
      <c r="A1572" s="12" t="str">
        <f>INDEX('рабочие дни  %ФОТ'!$F$3:$F$67,MATCH('загрузка табеля'!$H1572,'рабочие дни  %ФОТ'!$H$3:$H$67,0),1)</f>
        <v>ХХХ YYY-16</v>
      </c>
      <c r="B1572" s="21">
        <f t="shared" si="72"/>
        <v>400.05</v>
      </c>
      <c r="C1572" s="22">
        <f t="shared" si="73"/>
        <v>3</v>
      </c>
      <c r="D1572" s="23">
        <f t="shared" si="74"/>
        <v>17.5</v>
      </c>
      <c r="E1572" s="21">
        <f>SUMIFS(тарифы!G:G,тарифы!B:B,J1572)</f>
        <v>22.86</v>
      </c>
      <c r="F1572" s="21"/>
      <c r="G1572" s="12" t="str">
        <f>IFERROR(INDEX(Таблица1[#All],MATCH('загрузка табеля'!J1572,тарифы!B:B,0),4),"")</f>
        <v>продавец продовольственных товаров 2 категории ((В-16)отдел кондитерских изделий)</v>
      </c>
      <c r="H1572" s="12" t="s">
        <v>17204</v>
      </c>
      <c r="I1572" s="12" t="s">
        <v>16060</v>
      </c>
      <c r="J1572" s="12" t="s">
        <v>2187</v>
      </c>
      <c r="K1572" s="12" t="s">
        <v>2188</v>
      </c>
      <c r="L1572" s="12">
        <v>6</v>
      </c>
      <c r="M1572" s="12">
        <v>6</v>
      </c>
      <c r="N1572" s="12">
        <v>5.5</v>
      </c>
      <c r="O1572" s="12">
        <v>0</v>
      </c>
    </row>
    <row r="1573" spans="1:17" x14ac:dyDescent="0.2">
      <c r="A1573" s="12" t="str">
        <f>INDEX('рабочие дни  %ФОТ'!$F$3:$F$67,MATCH('загрузка табеля'!$H1573,'рабочие дни  %ФОТ'!$H$3:$H$67,0),1)</f>
        <v>ХХХ YYY-16</v>
      </c>
      <c r="B1573" s="21">
        <f t="shared" si="72"/>
        <v>1034.0449999999998</v>
      </c>
      <c r="C1573" s="22">
        <f t="shared" si="73"/>
        <v>3</v>
      </c>
      <c r="D1573" s="23">
        <f t="shared" si="74"/>
        <v>36.5</v>
      </c>
      <c r="E1573" s="21">
        <f>SUMIFS(тарифы!G:G,тарифы!B:B,J1573)</f>
        <v>28.33</v>
      </c>
      <c r="F1573" s="21"/>
      <c r="G1573" s="12" t="str">
        <f>IFERROR(INDEX(Таблица1[#All],MATCH('загрузка табеля'!J1573,тарифы!B:B,0),4),"")</f>
        <v>заместитель управляющего магазином по кассовой зоне 3 категории ((В-16)расчетно-кассовая зона)</v>
      </c>
      <c r="H1573" s="12" t="s">
        <v>17204</v>
      </c>
      <c r="I1573" s="12" t="s">
        <v>16060</v>
      </c>
      <c r="J1573" s="12" t="s">
        <v>2235</v>
      </c>
      <c r="K1573" s="12" t="s">
        <v>2236</v>
      </c>
      <c r="L1573" s="12">
        <v>12</v>
      </c>
      <c r="M1573" s="12">
        <v>12</v>
      </c>
      <c r="N1573" s="12">
        <v>12.5</v>
      </c>
    </row>
    <row r="1574" spans="1:17" x14ac:dyDescent="0.2">
      <c r="A1574" s="12" t="str">
        <f>INDEX('рабочие дни  %ФОТ'!$F$3:$F$67,MATCH('загрузка табеля'!$H1574,'рабочие дни  %ФОТ'!$H$3:$H$67,0),1)</f>
        <v>ХХХ YYY-16</v>
      </c>
      <c r="B1574" s="21">
        <f t="shared" si="72"/>
        <v>650.97</v>
      </c>
      <c r="C1574" s="22">
        <f t="shared" si="73"/>
        <v>4</v>
      </c>
      <c r="D1574" s="23">
        <f t="shared" si="74"/>
        <v>27</v>
      </c>
      <c r="E1574" s="21">
        <f>SUMIFS(тарифы!G:G,тарифы!B:B,J1574)</f>
        <v>24.11</v>
      </c>
      <c r="F1574" s="21"/>
      <c r="G1574" s="12" t="str">
        <f>IFERROR(INDEX(Таблица1[#All],MATCH('загрузка табеля'!J1574,тарифы!B:B,0),4),"")</f>
        <v>кассир торгового зала ((В-16)расчетно-кассовая зона)</v>
      </c>
      <c r="H1574" s="12" t="s">
        <v>17204</v>
      </c>
      <c r="I1574" s="12" t="s">
        <v>16060</v>
      </c>
      <c r="J1574" s="12" t="s">
        <v>2247</v>
      </c>
      <c r="K1574" s="12" t="s">
        <v>2248</v>
      </c>
      <c r="L1574" s="12">
        <v>6.5</v>
      </c>
      <c r="M1574" s="12">
        <v>6.5</v>
      </c>
      <c r="N1574" s="12">
        <v>6.5</v>
      </c>
      <c r="O1574" s="12">
        <v>7.5</v>
      </c>
    </row>
    <row r="1575" spans="1:17" x14ac:dyDescent="0.2">
      <c r="A1575" s="12" t="str">
        <f>INDEX('рабочие дни  %ФОТ'!$F$3:$F$67,MATCH('загрузка табеля'!$H1575,'рабочие дни  %ФОТ'!$H$3:$H$67,0),1)</f>
        <v>ХХХ YYY-16</v>
      </c>
      <c r="B1575" s="21">
        <f t="shared" si="72"/>
        <v>1158.7950000000001</v>
      </c>
      <c r="C1575" s="22">
        <f t="shared" si="73"/>
        <v>5</v>
      </c>
      <c r="D1575" s="23">
        <f t="shared" si="74"/>
        <v>49.5</v>
      </c>
      <c r="E1575" s="21">
        <f>SUMIFS(тарифы!G:G,тарифы!B:B,J1575)</f>
        <v>23.41</v>
      </c>
      <c r="F1575" s="21"/>
      <c r="G1575" s="12" t="str">
        <f>IFERROR(INDEX(Таблица1[#All],MATCH('загрузка табеля'!J1575,тарифы!B:B,0),4),"")</f>
        <v>продавец продовольственных товаров 2 категории ((В-16)отдел гастрономии)</v>
      </c>
      <c r="H1575" s="12" t="s">
        <v>17204</v>
      </c>
      <c r="I1575" s="12" t="s">
        <v>16060</v>
      </c>
      <c r="J1575" s="12" t="s">
        <v>2121</v>
      </c>
      <c r="K1575" s="12" t="s">
        <v>2122</v>
      </c>
      <c r="L1575" s="12">
        <v>10</v>
      </c>
      <c r="M1575" s="12">
        <v>10</v>
      </c>
      <c r="N1575" s="12">
        <v>10</v>
      </c>
      <c r="O1575" s="12">
        <v>9.5</v>
      </c>
      <c r="P1575" s="12">
        <v>10</v>
      </c>
      <c r="Q1575" s="12">
        <v>0</v>
      </c>
    </row>
    <row r="1576" spans="1:17" x14ac:dyDescent="0.2">
      <c r="A1576" s="12" t="str">
        <f>INDEX('рабочие дни  %ФОТ'!$F$3:$F$67,MATCH('загрузка табеля'!$H1576,'рабочие дни  %ФОТ'!$H$3:$H$67,0),1)</f>
        <v>ХХХ YYY-16</v>
      </c>
      <c r="B1576" s="21">
        <f t="shared" si="72"/>
        <v>831.79499999999996</v>
      </c>
      <c r="C1576" s="22">
        <f t="shared" si="73"/>
        <v>5</v>
      </c>
      <c r="D1576" s="23">
        <f t="shared" si="74"/>
        <v>34.5</v>
      </c>
      <c r="E1576" s="21">
        <f>SUMIFS(тарифы!G:G,тарифы!B:B,J1576)</f>
        <v>24.11</v>
      </c>
      <c r="F1576" s="21"/>
      <c r="G1576" s="12" t="str">
        <f>IFERROR(INDEX(Таблица1[#All],MATCH('загрузка табеля'!J1576,тарифы!B:B,0),4),"")</f>
        <v>кассир торгового зала ((В-16)расчетно-кассовая зона)</v>
      </c>
      <c r="H1576" s="12" t="s">
        <v>17204</v>
      </c>
      <c r="I1576" s="12" t="s">
        <v>16060</v>
      </c>
      <c r="J1576" s="12" t="s">
        <v>2258</v>
      </c>
      <c r="K1576" s="12" t="s">
        <v>2259</v>
      </c>
      <c r="L1576" s="12">
        <v>5</v>
      </c>
      <c r="M1576" s="12">
        <v>9</v>
      </c>
      <c r="N1576" s="12">
        <v>10</v>
      </c>
      <c r="O1576" s="12">
        <v>5.5</v>
      </c>
      <c r="P1576" s="12">
        <v>5</v>
      </c>
      <c r="Q1576" s="12">
        <v>0</v>
      </c>
    </row>
    <row r="1577" spans="1:17" x14ac:dyDescent="0.2">
      <c r="A1577" s="12" t="str">
        <f>INDEX('рабочие дни  %ФОТ'!$F$3:$F$67,MATCH('загрузка табеля'!$H1577,'рабочие дни  %ФОТ'!$H$3:$H$67,0),1)</f>
        <v>ХХХ YYY-16</v>
      </c>
      <c r="B1577" s="21">
        <f t="shared" si="72"/>
        <v>867.96</v>
      </c>
      <c r="C1577" s="22">
        <f t="shared" si="73"/>
        <v>3</v>
      </c>
      <c r="D1577" s="23">
        <f t="shared" si="74"/>
        <v>36</v>
      </c>
      <c r="E1577" s="21">
        <f>SUMIFS(тарифы!G:G,тарифы!B:B,J1577)</f>
        <v>24.11</v>
      </c>
      <c r="F1577" s="21"/>
      <c r="G1577" s="12" t="str">
        <f>IFERROR(INDEX(Таблица1[#All],MATCH('загрузка табеля'!J1577,тарифы!B:B,0),4),"")</f>
        <v>кассир торгового зала ((В-16)расчетно-кассовая зона)</v>
      </c>
      <c r="H1577" s="12" t="s">
        <v>17204</v>
      </c>
      <c r="I1577" s="12" t="s">
        <v>16060</v>
      </c>
      <c r="J1577" s="12" t="s">
        <v>2237</v>
      </c>
      <c r="K1577" s="12" t="s">
        <v>2238</v>
      </c>
      <c r="L1577" s="12">
        <v>12</v>
      </c>
      <c r="M1577" s="12">
        <v>12</v>
      </c>
      <c r="N1577" s="12">
        <v>12</v>
      </c>
      <c r="O1577" s="12">
        <v>0</v>
      </c>
    </row>
    <row r="1578" spans="1:17" x14ac:dyDescent="0.2">
      <c r="A1578" s="12" t="str">
        <f>INDEX('рабочие дни  %ФОТ'!$F$3:$F$67,MATCH('загрузка табеля'!$H1578,'рабочие дни  %ФОТ'!$H$3:$H$67,0),1)</f>
        <v>ХХХ YYY-16</v>
      </c>
      <c r="B1578" s="21">
        <f t="shared" si="72"/>
        <v>1338.105</v>
      </c>
      <c r="C1578" s="22">
        <f t="shared" si="73"/>
        <v>5</v>
      </c>
      <c r="D1578" s="23">
        <f t="shared" si="74"/>
        <v>55.5</v>
      </c>
      <c r="E1578" s="21">
        <f>SUMIFS(тарифы!G:G,тарифы!B:B,J1578)</f>
        <v>24.11</v>
      </c>
      <c r="F1578" s="21"/>
      <c r="G1578" s="12" t="str">
        <f>IFERROR(INDEX(Таблица1[#All],MATCH('загрузка табеля'!J1578,тарифы!B:B,0),4),"")</f>
        <v>кассир торгового зала ((В-16)расчетно-кассовая зона)</v>
      </c>
      <c r="H1578" s="12" t="s">
        <v>17204</v>
      </c>
      <c r="I1578" s="12" t="s">
        <v>16060</v>
      </c>
      <c r="J1578" s="12" t="s">
        <v>2263</v>
      </c>
      <c r="K1578" s="12" t="s">
        <v>2264</v>
      </c>
      <c r="L1578" s="12">
        <v>11</v>
      </c>
      <c r="M1578" s="12">
        <v>11</v>
      </c>
      <c r="N1578" s="12">
        <v>11</v>
      </c>
      <c r="O1578" s="12">
        <v>11</v>
      </c>
      <c r="P1578" s="12">
        <v>11.5</v>
      </c>
    </row>
    <row r="1579" spans="1:17" x14ac:dyDescent="0.2">
      <c r="A1579" s="12" t="str">
        <f>INDEX('рабочие дни  %ФОТ'!$F$3:$F$67,MATCH('загрузка табеля'!$H1579,'рабочие дни  %ФОТ'!$H$3:$H$67,0),1)</f>
        <v>ХХХ YYY-16</v>
      </c>
      <c r="B1579" s="21">
        <f t="shared" si="72"/>
        <v>638.91499999999996</v>
      </c>
      <c r="C1579" s="22">
        <f t="shared" si="73"/>
        <v>4</v>
      </c>
      <c r="D1579" s="23">
        <f t="shared" si="74"/>
        <v>26.5</v>
      </c>
      <c r="E1579" s="21">
        <f>SUMIFS(тарифы!G:G,тарифы!B:B,J1579)</f>
        <v>24.11</v>
      </c>
      <c r="F1579" s="21"/>
      <c r="G1579" s="12" t="str">
        <f>IFERROR(INDEX(Таблица1[#All],MATCH('загрузка табеля'!J1579,тарифы!B:B,0),4),"")</f>
        <v>кассир торгового зала ((В-16)расчетно-кассовая зона)</v>
      </c>
      <c r="H1579" s="12" t="s">
        <v>17204</v>
      </c>
      <c r="I1579" s="12" t="s">
        <v>16060</v>
      </c>
      <c r="J1579" s="12" t="s">
        <v>2282</v>
      </c>
      <c r="K1579" s="12" t="s">
        <v>2283</v>
      </c>
      <c r="L1579" s="12">
        <v>6.5</v>
      </c>
      <c r="M1579" s="12">
        <v>6.5</v>
      </c>
      <c r="N1579" s="12">
        <v>6.5</v>
      </c>
      <c r="O1579" s="12">
        <v>7</v>
      </c>
    </row>
    <row r="1580" spans="1:17" x14ac:dyDescent="0.2">
      <c r="A1580" s="12" t="str">
        <f>INDEX('рабочие дни  %ФОТ'!$F$3:$F$67,MATCH('загрузка табеля'!$H1580,'рабочие дни  %ФОТ'!$H$3:$H$67,0),1)</f>
        <v>ХХХ YYY-16</v>
      </c>
      <c r="B1580" s="21">
        <f t="shared" si="72"/>
        <v>564.84</v>
      </c>
      <c r="C1580" s="22">
        <f t="shared" si="73"/>
        <v>3</v>
      </c>
      <c r="D1580" s="23">
        <f t="shared" si="74"/>
        <v>36</v>
      </c>
      <c r="E1580" s="21">
        <f>SUMIFS(тарифы!G:G,тарифы!B:B,J1580)</f>
        <v>15.69</v>
      </c>
      <c r="F1580" s="21"/>
      <c r="G1580" s="12" t="str">
        <f>IFERROR(INDEX(Таблица1[#All],MATCH('загрузка табеля'!J1580,тарифы!B:B,0),4),"")</f>
        <v>подсобный рабочий (сборщик тележек) ((В-16)расчетно-кассовая зона)</v>
      </c>
      <c r="H1580" s="12" t="s">
        <v>17204</v>
      </c>
      <c r="I1580" s="12" t="s">
        <v>16060</v>
      </c>
      <c r="J1580" s="12" t="s">
        <v>13446</v>
      </c>
      <c r="K1580" s="12" t="s">
        <v>13445</v>
      </c>
      <c r="L1580" s="12">
        <v>12</v>
      </c>
      <c r="M1580" s="12">
        <v>12</v>
      </c>
      <c r="N1580" s="12">
        <v>12</v>
      </c>
      <c r="O1580" s="12">
        <v>0</v>
      </c>
    </row>
    <row r="1581" spans="1:17" x14ac:dyDescent="0.2">
      <c r="A1581" s="12" t="str">
        <f>INDEX('рабочие дни  %ФОТ'!$F$3:$F$67,MATCH('загрузка табеля'!$H1581,'рабочие дни  %ФОТ'!$H$3:$H$67,0),1)</f>
        <v>ХХХ YYY-16</v>
      </c>
      <c r="B1581" s="21">
        <f t="shared" si="72"/>
        <v>556.995</v>
      </c>
      <c r="C1581" s="22">
        <f t="shared" si="73"/>
        <v>3</v>
      </c>
      <c r="D1581" s="23">
        <f t="shared" si="74"/>
        <v>35.5</v>
      </c>
      <c r="E1581" s="21">
        <f>SUMIFS(тарифы!G:G,тарифы!B:B,J1581)</f>
        <v>15.69</v>
      </c>
      <c r="F1581" s="21"/>
      <c r="G1581" s="12" t="str">
        <f>IFERROR(INDEX(Таблица1[#All],MATCH('загрузка табеля'!J1581,тарифы!B:B,0),4),"")</f>
        <v>подсобный рабочий (сборщик тележек) ((В-16)расчетно-кассовая зона)</v>
      </c>
      <c r="H1581" s="12" t="s">
        <v>17204</v>
      </c>
      <c r="I1581" s="12" t="s">
        <v>16060</v>
      </c>
      <c r="J1581" s="12" t="s">
        <v>13444</v>
      </c>
      <c r="K1581" s="12" t="s">
        <v>13443</v>
      </c>
      <c r="L1581" s="12">
        <v>12</v>
      </c>
      <c r="M1581" s="12">
        <v>12</v>
      </c>
      <c r="N1581" s="12">
        <v>11.5</v>
      </c>
    </row>
    <row r="1582" spans="1:17" x14ac:dyDescent="0.2">
      <c r="A1582" s="12" t="str">
        <f>INDEX('рабочие дни  %ФОТ'!$F$3:$F$67,MATCH('загрузка табеля'!$H1582,'рабочие дни  %ФОТ'!$H$3:$H$67,0),1)</f>
        <v>ХХХ YYY-16</v>
      </c>
      <c r="B1582" s="21">
        <f t="shared" si="72"/>
        <v>0</v>
      </c>
      <c r="C1582" s="22">
        <f t="shared" si="73"/>
        <v>5</v>
      </c>
      <c r="D1582" s="23">
        <f t="shared" si="74"/>
        <v>46</v>
      </c>
      <c r="E1582" s="21">
        <f>SUMIFS(тарифы!G:G,тарифы!B:B,J1582)</f>
        <v>0</v>
      </c>
      <c r="F1582" s="21"/>
      <c r="G1582" s="12" t="str">
        <f>IFERROR(INDEX(Таблица1[#All],MATCH('загрузка табеля'!J1582,тарифы!B:B,0),4),"")</f>
        <v/>
      </c>
      <c r="H1582" s="12" t="s">
        <v>17204</v>
      </c>
      <c r="I1582" s="12" t="s">
        <v>16060</v>
      </c>
      <c r="J1582" s="12" t="s">
        <v>16062</v>
      </c>
      <c r="K1582" s="12" t="s">
        <v>16063</v>
      </c>
      <c r="L1582" s="12">
        <v>5.5</v>
      </c>
      <c r="M1582" s="12">
        <v>11</v>
      </c>
      <c r="N1582" s="12">
        <v>11</v>
      </c>
      <c r="O1582" s="12">
        <v>11</v>
      </c>
      <c r="P1582" s="12">
        <v>7.5</v>
      </c>
    </row>
    <row r="1583" spans="1:17" x14ac:dyDescent="0.2">
      <c r="A1583" s="12" t="str">
        <f>INDEX('рабочие дни  %ФОТ'!$F$3:$F$67,MATCH('загрузка табеля'!$H1583,'рабочие дни  %ФОТ'!$H$3:$H$67,0),1)</f>
        <v>ХХХ YYY-16</v>
      </c>
      <c r="B1583" s="21">
        <f t="shared" si="72"/>
        <v>0</v>
      </c>
      <c r="C1583" s="22">
        <f t="shared" si="73"/>
        <v>4</v>
      </c>
      <c r="D1583" s="23">
        <f t="shared" si="74"/>
        <v>33</v>
      </c>
      <c r="E1583" s="21">
        <f>SUMIFS(тарифы!G:G,тарифы!B:B,J1583)</f>
        <v>0</v>
      </c>
      <c r="F1583" s="21"/>
      <c r="G1583" s="12" t="str">
        <f>IFERROR(INDEX(Таблица1[#All],MATCH('загрузка табеля'!J1583,тарифы!B:B,0),4),"")</f>
        <v/>
      </c>
      <c r="H1583" s="12" t="s">
        <v>17204</v>
      </c>
      <c r="I1583" s="12" t="s">
        <v>16060</v>
      </c>
      <c r="J1583" s="12" t="s">
        <v>16064</v>
      </c>
      <c r="K1583" s="12" t="s">
        <v>16065</v>
      </c>
      <c r="L1583" s="12">
        <v>5.5</v>
      </c>
      <c r="M1583" s="12">
        <v>11</v>
      </c>
      <c r="N1583" s="12">
        <v>11</v>
      </c>
      <c r="O1583" s="12">
        <v>5.5</v>
      </c>
      <c r="P1583" s="12">
        <v>0</v>
      </c>
    </row>
    <row r="1584" spans="1:17" x14ac:dyDescent="0.2">
      <c r="A1584" s="12" t="str">
        <f>INDEX('рабочие дни  %ФОТ'!$F$3:$F$67,MATCH('загрузка табеля'!$H1584,'рабочие дни  %ФОТ'!$H$3:$H$67,0),1)</f>
        <v>ХХХ YYY-16</v>
      </c>
      <c r="B1584" s="21">
        <f t="shared" si="72"/>
        <v>0</v>
      </c>
      <c r="C1584" s="22">
        <f t="shared" si="73"/>
        <v>2</v>
      </c>
      <c r="D1584" s="23">
        <f t="shared" si="74"/>
        <v>15</v>
      </c>
      <c r="E1584" s="21">
        <f>SUMIFS(тарифы!G:G,тарифы!B:B,J1584)</f>
        <v>0</v>
      </c>
      <c r="F1584" s="21"/>
      <c r="G1584" s="12" t="str">
        <f>IFERROR(INDEX(Таблица1[#All],MATCH('загрузка табеля'!J1584,тарифы!B:B,0),4),"")</f>
        <v/>
      </c>
      <c r="H1584" s="12" t="s">
        <v>17204</v>
      </c>
      <c r="I1584" s="12" t="s">
        <v>16060</v>
      </c>
      <c r="J1584" s="12" t="s">
        <v>16066</v>
      </c>
      <c r="K1584" s="12" t="s">
        <v>16067</v>
      </c>
      <c r="L1584" s="12">
        <v>7.5</v>
      </c>
      <c r="M1584" s="12">
        <v>7.5</v>
      </c>
      <c r="N1584" s="12">
        <v>0</v>
      </c>
    </row>
    <row r="1585" spans="1:16" x14ac:dyDescent="0.2">
      <c r="A1585" s="12" t="str">
        <f>INDEX('рабочие дни  %ФОТ'!$F$3:$F$67,MATCH('загрузка табеля'!$H1585,'рабочие дни  %ФОТ'!$H$3:$H$67,0),1)</f>
        <v>ХХХ YYY-16</v>
      </c>
      <c r="B1585" s="21">
        <f t="shared" si="72"/>
        <v>0</v>
      </c>
      <c r="C1585" s="22">
        <f t="shared" si="73"/>
        <v>3</v>
      </c>
      <c r="D1585" s="23">
        <f t="shared" si="74"/>
        <v>28.5</v>
      </c>
      <c r="E1585" s="21">
        <f>SUMIFS(тарифы!G:G,тарифы!B:B,J1585)</f>
        <v>0</v>
      </c>
      <c r="F1585" s="21"/>
      <c r="G1585" s="12" t="str">
        <f>IFERROR(INDEX(Таблица1[#All],MATCH('загрузка табеля'!J1585,тарифы!B:B,0),4),"")</f>
        <v/>
      </c>
      <c r="H1585" s="12" t="s">
        <v>17204</v>
      </c>
      <c r="I1585" s="12" t="s">
        <v>16060</v>
      </c>
      <c r="J1585" s="12" t="s">
        <v>16068</v>
      </c>
      <c r="K1585" s="12" t="s">
        <v>16069</v>
      </c>
      <c r="L1585" s="12">
        <v>5.5</v>
      </c>
      <c r="M1585" s="12">
        <v>11</v>
      </c>
      <c r="N1585" s="12">
        <v>12</v>
      </c>
    </row>
    <row r="1586" spans="1:16" x14ac:dyDescent="0.2">
      <c r="A1586" s="12" t="str">
        <f>INDEX('рабочие дни  %ФОТ'!$F$3:$F$67,MATCH('загрузка табеля'!$H1586,'рабочие дни  %ФОТ'!$H$3:$H$67,0),1)</f>
        <v>ХХХ YYY-16</v>
      </c>
      <c r="B1586" s="21">
        <f t="shared" si="72"/>
        <v>0</v>
      </c>
      <c r="C1586" s="22">
        <f t="shared" si="73"/>
        <v>4</v>
      </c>
      <c r="D1586" s="23">
        <f t="shared" si="74"/>
        <v>45</v>
      </c>
      <c r="E1586" s="21">
        <f>SUMIFS(тарифы!G:G,тарифы!B:B,J1586)</f>
        <v>0</v>
      </c>
      <c r="F1586" s="21"/>
      <c r="G1586" s="12" t="str">
        <f>IFERROR(INDEX(Таблица1[#All],MATCH('загрузка табеля'!J1586,тарифы!B:B,0),4),"")</f>
        <v/>
      </c>
      <c r="H1586" s="12" t="s">
        <v>17204</v>
      </c>
      <c r="I1586" s="12" t="s">
        <v>16060</v>
      </c>
      <c r="J1586" s="12" t="s">
        <v>16070</v>
      </c>
      <c r="K1586" s="12" t="s">
        <v>16071</v>
      </c>
      <c r="L1586" s="12">
        <v>11</v>
      </c>
      <c r="M1586" s="12">
        <v>11</v>
      </c>
      <c r="N1586" s="12">
        <v>11</v>
      </c>
      <c r="O1586" s="12">
        <v>12</v>
      </c>
    </row>
    <row r="1587" spans="1:16" x14ac:dyDescent="0.2">
      <c r="A1587" s="12" t="str">
        <f>INDEX('рабочие дни  %ФОТ'!$F$3:$F$67,MATCH('загрузка табеля'!$H1587,'рабочие дни  %ФОТ'!$H$3:$H$67,0),1)</f>
        <v>ХХХ YYY-16</v>
      </c>
      <c r="B1587" s="21">
        <f t="shared" si="72"/>
        <v>1613.3333333333333</v>
      </c>
      <c r="C1587" s="22">
        <f t="shared" si="73"/>
        <v>4</v>
      </c>
      <c r="D1587" s="23">
        <f t="shared" si="74"/>
        <v>39</v>
      </c>
      <c r="E1587" s="21">
        <f>SUMIFS(тарифы!G:G,тарифы!B:B,J1587)</f>
        <v>8470</v>
      </c>
      <c r="F1587" s="21"/>
      <c r="G1587" s="12" t="str">
        <f>IFERROR(INDEX(Таблица1[#All],MATCH('загрузка табеля'!J1587,тарифы!B:B,0),4),"")</f>
        <v>заместитель управляющего магазином 3 категории ((В-16)сектор зоны скоропорта)</v>
      </c>
      <c r="H1587" s="12" t="s">
        <v>17204</v>
      </c>
      <c r="I1587" s="12" t="s">
        <v>16072</v>
      </c>
      <c r="J1587" s="12" t="s">
        <v>5046</v>
      </c>
      <c r="K1587" s="12" t="s">
        <v>5047</v>
      </c>
      <c r="L1587" s="12">
        <v>9</v>
      </c>
      <c r="M1587" s="12">
        <v>11.5</v>
      </c>
      <c r="N1587" s="12">
        <v>10</v>
      </c>
      <c r="O1587" s="12">
        <v>8.5</v>
      </c>
    </row>
    <row r="1588" spans="1:16" x14ac:dyDescent="0.2">
      <c r="A1588" s="12" t="str">
        <f>INDEX('рабочие дни  %ФОТ'!$F$3:$F$67,MATCH('загрузка табеля'!$H1588,'рабочие дни  %ФОТ'!$H$3:$H$67,0),1)</f>
        <v>ХХХ YYY-16</v>
      </c>
      <c r="B1588" s="21">
        <f t="shared" si="72"/>
        <v>1333.3333333333333</v>
      </c>
      <c r="C1588" s="22">
        <f t="shared" si="73"/>
        <v>4</v>
      </c>
      <c r="D1588" s="23">
        <f t="shared" si="74"/>
        <v>39</v>
      </c>
      <c r="E1588" s="21">
        <f>SUMIFS(тарифы!G:G,тарифы!B:B,J1588)</f>
        <v>7000</v>
      </c>
      <c r="F1588" s="21"/>
      <c r="G1588" s="12" t="str">
        <f>IFERROR(INDEX(Таблица1[#All],MATCH('загрузка табеля'!J1588,тарифы!B:B,0),4),"")</f>
        <v>заместитель управляющего магазином 5 категории ((В-16)сектор зоны фреш)</v>
      </c>
      <c r="H1588" s="12" t="s">
        <v>17204</v>
      </c>
      <c r="I1588" s="12" t="s">
        <v>16073</v>
      </c>
      <c r="J1588" s="12" t="s">
        <v>2303</v>
      </c>
      <c r="K1588" s="12" t="s">
        <v>2304</v>
      </c>
      <c r="L1588" s="12">
        <v>9</v>
      </c>
      <c r="M1588" s="12">
        <v>9</v>
      </c>
      <c r="N1588" s="12">
        <v>9</v>
      </c>
      <c r="O1588" s="12">
        <v>12</v>
      </c>
    </row>
    <row r="1589" spans="1:16" x14ac:dyDescent="0.2">
      <c r="A1589" s="12" t="str">
        <f>INDEX('рабочие дни  %ФОТ'!$F$3:$F$67,MATCH('загрузка табеля'!$H1589,'рабочие дни  %ФОТ'!$H$3:$H$67,0),1)</f>
        <v>ХХХ YYY-16</v>
      </c>
      <c r="B1589" s="21">
        <f t="shared" si="72"/>
        <v>1068.5714285714287</v>
      </c>
      <c r="C1589" s="22">
        <f t="shared" si="73"/>
        <v>4</v>
      </c>
      <c r="D1589" s="23">
        <f t="shared" si="74"/>
        <v>42</v>
      </c>
      <c r="E1589" s="21">
        <f>SUMIFS(тарифы!G:G,тарифы!B:B,J1589)</f>
        <v>5610</v>
      </c>
      <c r="F1589" s="21"/>
      <c r="G1589" s="12" t="str">
        <f>IFERROR(INDEX(Таблица1[#All],MATCH('загрузка табеля'!J1589,тарифы!B:B,0),4),"")</f>
        <v>менеджер по сбыту 2 категории ((В-16)отдел непродовольственных товаров)</v>
      </c>
      <c r="H1589" s="12" t="s">
        <v>17204</v>
      </c>
      <c r="I1589" s="12" t="s">
        <v>16074</v>
      </c>
      <c r="J1589" s="12" t="s">
        <v>2213</v>
      </c>
      <c r="K1589" s="12" t="s">
        <v>2214</v>
      </c>
      <c r="L1589" s="12">
        <v>10.5</v>
      </c>
      <c r="M1589" s="12">
        <v>10</v>
      </c>
      <c r="N1589" s="12">
        <v>11.5</v>
      </c>
      <c r="O1589" s="12">
        <v>10</v>
      </c>
    </row>
    <row r="1590" spans="1:16" x14ac:dyDescent="0.2">
      <c r="A1590" s="12" t="str">
        <f>INDEX('рабочие дни  %ФОТ'!$F$3:$F$67,MATCH('загрузка табеля'!$H1590,'рабочие дни  %ФОТ'!$H$3:$H$67,0),1)</f>
        <v>ХХХ YYY-16</v>
      </c>
      <c r="B1590" s="21">
        <f t="shared" si="72"/>
        <v>1360</v>
      </c>
      <c r="C1590" s="22">
        <f t="shared" si="73"/>
        <v>4</v>
      </c>
      <c r="D1590" s="23">
        <f t="shared" si="74"/>
        <v>36</v>
      </c>
      <c r="E1590" s="21">
        <f>SUMIFS(тарифы!G:G,тарифы!B:B,J1590)</f>
        <v>7140</v>
      </c>
      <c r="F1590" s="21"/>
      <c r="G1590" s="12" t="str">
        <f>IFERROR(INDEX(Таблица1[#All],MATCH('загрузка табеля'!J1590,тарифы!B:B,0),4),"")</f>
        <v>заведующий складом 1 категории ((В-16)склад)</v>
      </c>
      <c r="H1590" s="12" t="s">
        <v>17204</v>
      </c>
      <c r="I1590" s="12" t="s">
        <v>2309</v>
      </c>
      <c r="J1590" s="12" t="s">
        <v>2310</v>
      </c>
      <c r="K1590" s="12" t="s">
        <v>2311</v>
      </c>
      <c r="L1590" s="12">
        <v>9</v>
      </c>
      <c r="M1590" s="12">
        <v>9</v>
      </c>
      <c r="N1590" s="12">
        <v>9</v>
      </c>
      <c r="O1590" s="12">
        <v>9</v>
      </c>
    </row>
    <row r="1591" spans="1:16" x14ac:dyDescent="0.2">
      <c r="A1591" s="12" t="str">
        <f>INDEX('рабочие дни  %ФОТ'!$F$3:$F$67,MATCH('загрузка табеля'!$H1591,'рабочие дни  %ФОТ'!$H$3:$H$67,0),1)</f>
        <v>ХХХ YYY-16</v>
      </c>
      <c r="B1591" s="21">
        <f t="shared" si="72"/>
        <v>1093.5999999999999</v>
      </c>
      <c r="C1591" s="22">
        <f t="shared" si="73"/>
        <v>4</v>
      </c>
      <c r="D1591" s="23">
        <f t="shared" si="74"/>
        <v>40</v>
      </c>
      <c r="E1591" s="21">
        <f>SUMIFS(тарифы!G:G,тарифы!B:B,J1591)</f>
        <v>27.34</v>
      </c>
      <c r="F1591" s="21"/>
      <c r="G1591" s="12" t="str">
        <f>IFERROR(INDEX(Таблица1[#All],MATCH('загрузка табеля'!J1591,тарифы!B:B,0),4),"")</f>
        <v>кладовщик по приему товара 2 категории ((В-16)склад)</v>
      </c>
      <c r="H1591" s="12" t="s">
        <v>17204</v>
      </c>
      <c r="I1591" s="12" t="s">
        <v>2309</v>
      </c>
      <c r="J1591" s="12" t="s">
        <v>2327</v>
      </c>
      <c r="K1591" s="12" t="s">
        <v>2328</v>
      </c>
      <c r="L1591" s="12">
        <v>10</v>
      </c>
      <c r="M1591" s="12">
        <v>10</v>
      </c>
      <c r="N1591" s="12">
        <v>10</v>
      </c>
      <c r="O1591" s="12">
        <v>10</v>
      </c>
    </row>
    <row r="1592" spans="1:16" x14ac:dyDescent="0.2">
      <c r="A1592" s="12" t="str">
        <f>INDEX('рабочие дни  %ФОТ'!$F$3:$F$67,MATCH('загрузка табеля'!$H1592,'рабочие дни  %ФОТ'!$H$3:$H$67,0),1)</f>
        <v>ХХХ YYY-16</v>
      </c>
      <c r="B1592" s="21">
        <f t="shared" si="72"/>
        <v>953.14285714285711</v>
      </c>
      <c r="C1592" s="22">
        <f t="shared" si="73"/>
        <v>4</v>
      </c>
      <c r="D1592" s="23">
        <f t="shared" si="74"/>
        <v>36</v>
      </c>
      <c r="E1592" s="21">
        <f>SUMIFS(тарифы!G:G,тарифы!B:B,J1592)</f>
        <v>5004</v>
      </c>
      <c r="F1592" s="21"/>
      <c r="G1592" s="12" t="str">
        <f>IFERROR(INDEX(Таблица1[#All],MATCH('загрузка табеля'!J1592,тарифы!B:B,0),4),"")</f>
        <v>старший оператор по вводу данных 1 категории ((В-16)склад)</v>
      </c>
      <c r="H1592" s="12" t="s">
        <v>17204</v>
      </c>
      <c r="I1592" s="12" t="s">
        <v>2309</v>
      </c>
      <c r="J1592" s="12" t="s">
        <v>2324</v>
      </c>
      <c r="K1592" s="12" t="s">
        <v>2325</v>
      </c>
      <c r="L1592" s="12">
        <v>9</v>
      </c>
      <c r="M1592" s="12">
        <v>9</v>
      </c>
      <c r="N1592" s="12">
        <v>9</v>
      </c>
      <c r="O1592" s="12">
        <v>9</v>
      </c>
    </row>
    <row r="1593" spans="1:16" x14ac:dyDescent="0.2">
      <c r="A1593" s="12" t="str">
        <f>INDEX('рабочие дни  %ФОТ'!$F$3:$F$67,MATCH('загрузка табеля'!$H1593,'рабочие дни  %ФОТ'!$H$3:$H$67,0),1)</f>
        <v>ХХХ YYY-16</v>
      </c>
      <c r="B1593" s="21">
        <f t="shared" si="72"/>
        <v>992.4</v>
      </c>
      <c r="C1593" s="22">
        <f t="shared" si="73"/>
        <v>4</v>
      </c>
      <c r="D1593" s="23">
        <f t="shared" si="74"/>
        <v>40</v>
      </c>
      <c r="E1593" s="21">
        <f>SUMIFS(тарифы!G:G,тарифы!B:B,J1593)</f>
        <v>24.81</v>
      </c>
      <c r="F1593" s="21"/>
      <c r="G1593" s="12" t="str">
        <f>IFERROR(INDEX(Таблица1[#All],MATCH('загрузка табеля'!J1593,тарифы!B:B,0),4),"")</f>
        <v>грузчик 2 категории ((В-16)склад)</v>
      </c>
      <c r="H1593" s="12" t="s">
        <v>17204</v>
      </c>
      <c r="I1593" s="12" t="s">
        <v>2309</v>
      </c>
      <c r="J1593" s="12" t="s">
        <v>2313</v>
      </c>
      <c r="K1593" s="12" t="s">
        <v>2314</v>
      </c>
      <c r="L1593" s="12">
        <v>10</v>
      </c>
      <c r="M1593" s="12">
        <v>10</v>
      </c>
      <c r="N1593" s="12">
        <v>10</v>
      </c>
      <c r="O1593" s="12">
        <v>10</v>
      </c>
    </row>
    <row r="1594" spans="1:16" x14ac:dyDescent="0.2">
      <c r="A1594" s="12" t="str">
        <f>INDEX('рабочие дни  %ФОТ'!$F$3:$F$67,MATCH('загрузка табеля'!$H1594,'рабочие дни  %ФОТ'!$H$3:$H$67,0),1)</f>
        <v>ХХХ YYY-16</v>
      </c>
      <c r="B1594" s="21">
        <f t="shared" si="72"/>
        <v>647.61904761904759</v>
      </c>
      <c r="C1594" s="22">
        <f t="shared" si="73"/>
        <v>4</v>
      </c>
      <c r="D1594" s="23">
        <f t="shared" si="74"/>
        <v>36</v>
      </c>
      <c r="E1594" s="21">
        <f>SUMIFS(тарифы!G:G,тарифы!B:B,J1594)</f>
        <v>3400</v>
      </c>
      <c r="F1594" s="21"/>
      <c r="G1594" s="12" t="str">
        <f>IFERROR(INDEX(Таблица1[#All],MATCH('загрузка табеля'!J1594,тарифы!B:B,0),4),"")</f>
        <v>оператор по вводу данных 3 категории ((В-16)склад)</v>
      </c>
      <c r="H1594" s="12" t="s">
        <v>17204</v>
      </c>
      <c r="I1594" s="12" t="s">
        <v>2309</v>
      </c>
      <c r="J1594" s="12" t="s">
        <v>2284</v>
      </c>
      <c r="K1594" s="12" t="s">
        <v>2285</v>
      </c>
      <c r="L1594" s="12">
        <v>9</v>
      </c>
      <c r="M1594" s="12">
        <v>9</v>
      </c>
      <c r="N1594" s="12">
        <v>9</v>
      </c>
      <c r="O1594" s="12">
        <v>9</v>
      </c>
    </row>
    <row r="1595" spans="1:16" x14ac:dyDescent="0.2">
      <c r="A1595" s="12" t="str">
        <f>INDEX('рабочие дни  %ФОТ'!$F$3:$F$67,MATCH('загрузка табеля'!$H1595,'рабочие дни  %ФОТ'!$H$3:$H$67,0),1)</f>
        <v>ХХХ YYY-16</v>
      </c>
      <c r="B1595" s="21">
        <f t="shared" si="72"/>
        <v>818.7299999999999</v>
      </c>
      <c r="C1595" s="22">
        <f t="shared" si="73"/>
        <v>3</v>
      </c>
      <c r="D1595" s="23">
        <f t="shared" si="74"/>
        <v>33</v>
      </c>
      <c r="E1595" s="21">
        <f>SUMIFS(тарифы!G:G,тарифы!B:B,J1595)</f>
        <v>24.81</v>
      </c>
      <c r="F1595" s="21"/>
      <c r="G1595" s="12" t="str">
        <f>IFERROR(INDEX(Таблица1[#All],MATCH('загрузка табеля'!J1595,тарифы!B:B,0),4),"")</f>
        <v>грузчик 2 категории ((В-16)склад)</v>
      </c>
      <c r="H1595" s="12" t="s">
        <v>17204</v>
      </c>
      <c r="I1595" s="12" t="s">
        <v>2309</v>
      </c>
      <c r="J1595" s="12" t="s">
        <v>2321</v>
      </c>
      <c r="K1595" s="12" t="s">
        <v>2322</v>
      </c>
      <c r="L1595" s="12">
        <v>11</v>
      </c>
      <c r="M1595" s="12">
        <v>11</v>
      </c>
      <c r="N1595" s="12">
        <v>11</v>
      </c>
      <c r="O1595" s="12">
        <v>0</v>
      </c>
    </row>
    <row r="1596" spans="1:16" x14ac:dyDescent="0.2">
      <c r="A1596" s="12" t="str">
        <f>INDEX('рабочие дни  %ФОТ'!$F$3:$F$67,MATCH('загрузка табеля'!$H1596,'рабочие дни  %ФОТ'!$H$3:$H$67,0),1)</f>
        <v>ХХХ YYY-16</v>
      </c>
      <c r="B1596" s="21">
        <f t="shared" si="72"/>
        <v>1150.05</v>
      </c>
      <c r="C1596" s="22">
        <f t="shared" si="73"/>
        <v>5</v>
      </c>
      <c r="D1596" s="23">
        <f t="shared" si="74"/>
        <v>51</v>
      </c>
      <c r="E1596" s="21">
        <f>SUMIFS(тарифы!G:G,тарифы!B:B,J1596)</f>
        <v>22.55</v>
      </c>
      <c r="F1596" s="21"/>
      <c r="G1596" s="12" t="str">
        <f>IFERROR(INDEX(Таблица1[#All],MATCH('загрузка табеля'!J1596,тарифы!B:B,0),4),"")</f>
        <v>грузчик 3 категории ((В-16)склад)</v>
      </c>
      <c r="H1596" s="12" t="s">
        <v>17204</v>
      </c>
      <c r="I1596" s="12" t="s">
        <v>2309</v>
      </c>
      <c r="J1596" s="12" t="s">
        <v>2316</v>
      </c>
      <c r="K1596" s="12" t="s">
        <v>2317</v>
      </c>
      <c r="L1596" s="12">
        <v>10</v>
      </c>
      <c r="M1596" s="12">
        <v>10</v>
      </c>
      <c r="N1596" s="12">
        <v>11</v>
      </c>
      <c r="O1596" s="12">
        <v>10</v>
      </c>
      <c r="P1596" s="12">
        <v>10</v>
      </c>
    </row>
    <row r="1597" spans="1:16" x14ac:dyDescent="0.2">
      <c r="A1597" s="12" t="str">
        <f>INDEX('рабочие дни  %ФОТ'!$F$3:$F$67,MATCH('загрузка табеля'!$H1597,'рабочие дни  %ФОТ'!$H$3:$H$67,0),1)</f>
        <v>ХХХ YYY-16</v>
      </c>
      <c r="B1597" s="21">
        <f t="shared" si="72"/>
        <v>721.6</v>
      </c>
      <c r="C1597" s="22">
        <f t="shared" si="73"/>
        <v>4</v>
      </c>
      <c r="D1597" s="23">
        <f t="shared" si="74"/>
        <v>32</v>
      </c>
      <c r="E1597" s="21">
        <f>SUMIFS(тарифы!G:G,тарифы!B:B,J1597)</f>
        <v>22.55</v>
      </c>
      <c r="F1597" s="21"/>
      <c r="G1597" s="12" t="str">
        <f>IFERROR(INDEX(Таблица1[#All],MATCH('загрузка табеля'!J1597,тарифы!B:B,0),4),"")</f>
        <v>грузчик 3 категории ((В-16)склад)</v>
      </c>
      <c r="H1597" s="12" t="s">
        <v>17204</v>
      </c>
      <c r="I1597" s="12" t="s">
        <v>2309</v>
      </c>
      <c r="J1597" s="12" t="s">
        <v>13466</v>
      </c>
      <c r="K1597" s="12" t="s">
        <v>13465</v>
      </c>
      <c r="L1597" s="12">
        <v>8</v>
      </c>
      <c r="M1597" s="12">
        <v>8</v>
      </c>
      <c r="N1597" s="12">
        <v>8</v>
      </c>
      <c r="O1597" s="12">
        <v>8</v>
      </c>
      <c r="P1597" s="12">
        <v>0</v>
      </c>
    </row>
    <row r="1598" spans="1:16" x14ac:dyDescent="0.2">
      <c r="A1598" s="12" t="str">
        <f>INDEX('рабочие дни  %ФОТ'!$F$3:$F$67,MATCH('загрузка табеля'!$H1598,'рабочие дни  %ФОТ'!$H$3:$H$67,0),1)</f>
        <v>ХХХ YYY-16</v>
      </c>
      <c r="B1598" s="21">
        <f t="shared" si="72"/>
        <v>0</v>
      </c>
      <c r="C1598" s="22">
        <f t="shared" si="73"/>
        <v>3</v>
      </c>
      <c r="D1598" s="23">
        <f t="shared" si="74"/>
        <v>31</v>
      </c>
      <c r="E1598" s="21">
        <f>SUMIFS(тарифы!G:G,тарифы!B:B,J1598)</f>
        <v>0</v>
      </c>
      <c r="F1598" s="21"/>
      <c r="G1598" s="12" t="str">
        <f>IFERROR(INDEX(Таблица1[#All],MATCH('загрузка табеля'!J1598,тарифы!B:B,0),4),"")</f>
        <v/>
      </c>
      <c r="H1598" s="12" t="s">
        <v>17204</v>
      </c>
      <c r="I1598" s="12" t="s">
        <v>2309</v>
      </c>
      <c r="J1598" s="12" t="s">
        <v>16075</v>
      </c>
      <c r="K1598" s="12" t="s">
        <v>16076</v>
      </c>
      <c r="L1598" s="12">
        <v>10</v>
      </c>
      <c r="M1598" s="12">
        <v>10.5</v>
      </c>
      <c r="N1598" s="12">
        <v>10.5</v>
      </c>
      <c r="O1598" s="12">
        <v>0</v>
      </c>
    </row>
    <row r="1599" spans="1:16" x14ac:dyDescent="0.2">
      <c r="A1599" s="12" t="str">
        <f>INDEX('рабочие дни  %ФОТ'!$F$3:$F$67,MATCH('загрузка табеля'!$H1599,'рабочие дни  %ФОТ'!$H$3:$H$67,0),1)</f>
        <v>ХХХ YYY-16</v>
      </c>
      <c r="B1599" s="21">
        <f t="shared" si="72"/>
        <v>1022.3809523809524</v>
      </c>
      <c r="C1599" s="22">
        <f t="shared" si="73"/>
        <v>2</v>
      </c>
      <c r="D1599" s="23">
        <f t="shared" si="74"/>
        <v>38</v>
      </c>
      <c r="E1599" s="21">
        <f>SUMIFS(тарифы!G:G,тарифы!B:B,J1599)</f>
        <v>10735</v>
      </c>
      <c r="F1599" s="21"/>
      <c r="G1599" s="12" t="str">
        <f>IFERROR(INDEX(Таблица1[#All],MATCH('загрузка табеля'!J1599,тарифы!B:B,0),4),"")</f>
        <v>управляющий магазином 4 категории ((В-46) управление)</v>
      </c>
      <c r="H1599" s="12" t="s">
        <v>17204</v>
      </c>
      <c r="I1599" s="12" t="s">
        <v>16077</v>
      </c>
      <c r="J1599" s="12" t="s">
        <v>7179</v>
      </c>
      <c r="K1599" s="12" t="s">
        <v>7180</v>
      </c>
      <c r="L1599" s="12">
        <v>26</v>
      </c>
      <c r="M1599" s="12">
        <v>12</v>
      </c>
      <c r="N1599" s="12">
        <v>0</v>
      </c>
    </row>
    <row r="1600" spans="1:16" x14ac:dyDescent="0.2">
      <c r="A1600" s="12" t="str">
        <f>INDEX('рабочие дни  %ФОТ'!$F$3:$F$67,MATCH('загрузка табеля'!$H1600,'рабочие дни  %ФОТ'!$H$3:$H$67,0),1)</f>
        <v>ХХХ YYY-16</v>
      </c>
      <c r="B1600" s="21">
        <f t="shared" si="72"/>
        <v>703.2299999999999</v>
      </c>
      <c r="C1600" s="22">
        <f t="shared" si="73"/>
        <v>3</v>
      </c>
      <c r="D1600" s="23">
        <f t="shared" si="74"/>
        <v>33</v>
      </c>
      <c r="E1600" s="21">
        <f>SUMIFS(тарифы!G:G,тарифы!B:B,J1600)</f>
        <v>21.31</v>
      </c>
      <c r="F1600" s="21"/>
      <c r="G1600" s="12" t="str">
        <f>IFERROR(INDEX(Таблица1[#All],MATCH('загрузка табеля'!J1600,тарифы!B:B,0),4),"")</f>
        <v>помощник инспектора по инвентаризации 1 категории ((В-16)управление)</v>
      </c>
      <c r="H1600" s="12" t="s">
        <v>17204</v>
      </c>
      <c r="I1600" s="12" t="s">
        <v>16077</v>
      </c>
      <c r="J1600" s="12" t="s">
        <v>2336</v>
      </c>
      <c r="K1600" s="12" t="s">
        <v>2337</v>
      </c>
      <c r="L1600" s="12">
        <v>11</v>
      </c>
      <c r="M1600" s="12">
        <v>11</v>
      </c>
      <c r="N1600" s="12">
        <v>11</v>
      </c>
    </row>
    <row r="1601" spans="1:17" x14ac:dyDescent="0.2">
      <c r="A1601" s="12" t="str">
        <f>INDEX('рабочие дни  %ФОТ'!$F$3:$F$67,MATCH('загрузка табеля'!$H1601,'рабочие дни  %ФОТ'!$H$3:$H$67,0),1)</f>
        <v>ХХХ YYY-16</v>
      </c>
      <c r="B1601" s="21">
        <f t="shared" si="72"/>
        <v>854.85714285714289</v>
      </c>
      <c r="C1601" s="22">
        <f t="shared" si="73"/>
        <v>4</v>
      </c>
      <c r="D1601" s="23">
        <f t="shared" si="74"/>
        <v>38</v>
      </c>
      <c r="E1601" s="21">
        <f>SUMIFS(тарифы!G:G,тарифы!B:B,J1601)</f>
        <v>4488</v>
      </c>
      <c r="F1601" s="21"/>
      <c r="G1601" s="12" t="str">
        <f>IFERROR(INDEX(Таблица1[#All],MATCH('загрузка табеля'!J1601,тарифы!B:B,0),4),"")</f>
        <v>инспектор по инвентаризации 1 категории ((В-16)управление)</v>
      </c>
      <c r="H1601" s="12" t="s">
        <v>17204</v>
      </c>
      <c r="I1601" s="12" t="s">
        <v>16077</v>
      </c>
      <c r="J1601" s="12" t="s">
        <v>2330</v>
      </c>
      <c r="K1601" s="12" t="s">
        <v>2331</v>
      </c>
      <c r="L1601" s="12">
        <v>8.5</v>
      </c>
      <c r="M1601" s="12">
        <v>8</v>
      </c>
      <c r="N1601" s="12">
        <v>10.5</v>
      </c>
      <c r="O1601" s="12">
        <v>11</v>
      </c>
    </row>
    <row r="1602" spans="1:17" x14ac:dyDescent="0.2">
      <c r="A1602" s="12" t="str">
        <f>INDEX('рабочие дни  %ФОТ'!$F$3:$F$67,MATCH('загрузка табеля'!$H1602,'рабочие дни  %ФОТ'!$H$3:$H$67,0),1)</f>
        <v>ХХХ YYY-16</v>
      </c>
      <c r="B1602" s="21">
        <f t="shared" si="72"/>
        <v>1547.6190476190477</v>
      </c>
      <c r="C1602" s="22">
        <f t="shared" si="73"/>
        <v>5</v>
      </c>
      <c r="D1602" s="23">
        <f t="shared" si="74"/>
        <v>44</v>
      </c>
      <c r="E1602" s="21">
        <f>SUMIFS(тарифы!G:G,тарифы!B:B,J1602)</f>
        <v>6500</v>
      </c>
      <c r="F1602" s="21"/>
      <c r="G1602" s="12" t="str">
        <f>IFERROR(INDEX(Таблица1[#All],MATCH('загрузка табеля'!J1602,тарифы!B:B,0),4),"")</f>
        <v>менеджер по персоналу ((В-16)управление)</v>
      </c>
      <c r="H1602" s="12" t="s">
        <v>17204</v>
      </c>
      <c r="I1602" s="12" t="s">
        <v>16077</v>
      </c>
      <c r="J1602" s="12" t="s">
        <v>2340</v>
      </c>
      <c r="K1602" s="12" t="s">
        <v>2341</v>
      </c>
      <c r="L1602" s="12">
        <v>9</v>
      </c>
      <c r="M1602" s="12">
        <v>9</v>
      </c>
      <c r="N1602" s="12">
        <v>9</v>
      </c>
      <c r="O1602" s="12">
        <v>8.5</v>
      </c>
      <c r="P1602" s="12">
        <v>8.5</v>
      </c>
    </row>
    <row r="1603" spans="1:17" x14ac:dyDescent="0.2">
      <c r="A1603" s="12" t="str">
        <f>INDEX('рабочие дни  %ФОТ'!$F$3:$F$67,MATCH('загрузка табеля'!$H1603,'рабочие дни  %ФОТ'!$H$3:$H$67,0),1)</f>
        <v>ХХХ YYY-16</v>
      </c>
      <c r="B1603" s="21">
        <f t="shared" si="72"/>
        <v>1104.7619047619048</v>
      </c>
      <c r="C1603" s="22">
        <f t="shared" si="73"/>
        <v>4</v>
      </c>
      <c r="D1603" s="23">
        <f t="shared" si="74"/>
        <v>33</v>
      </c>
      <c r="E1603" s="21">
        <f>SUMIFS(тарифы!G:G,тарифы!B:B,J1603)</f>
        <v>5800</v>
      </c>
      <c r="F1603" s="21"/>
      <c r="G1603" s="12" t="str">
        <f>IFERROR(INDEX(Таблица1[#All],MATCH('загрузка табеля'!J1603,тарифы!B:B,0),4),"")</f>
        <v>главный инженер ((В-16)управление)</v>
      </c>
      <c r="H1603" s="12" t="s">
        <v>17204</v>
      </c>
      <c r="I1603" s="12" t="s">
        <v>16077</v>
      </c>
      <c r="J1603" s="12" t="s">
        <v>2333</v>
      </c>
      <c r="K1603" s="12" t="s">
        <v>2334</v>
      </c>
      <c r="L1603" s="12">
        <v>8.5</v>
      </c>
      <c r="M1603" s="12">
        <v>8.5</v>
      </c>
      <c r="N1603" s="12">
        <v>7.5</v>
      </c>
      <c r="O1603" s="12">
        <v>8.5</v>
      </c>
    </row>
    <row r="1604" spans="1:17" x14ac:dyDescent="0.2">
      <c r="A1604" s="12" t="str">
        <f>INDEX('рабочие дни  %ФОТ'!$F$3:$F$67,MATCH('загрузка табеля'!$H1604,'рабочие дни  %ФОТ'!$H$3:$H$67,0),1)</f>
        <v>ХХХ YYY-16</v>
      </c>
      <c r="B1604" s="21">
        <f t="shared" si="72"/>
        <v>1017.75</v>
      </c>
      <c r="C1604" s="22">
        <f t="shared" si="73"/>
        <v>3</v>
      </c>
      <c r="D1604" s="23">
        <f t="shared" si="74"/>
        <v>34.5</v>
      </c>
      <c r="E1604" s="21">
        <f>SUMIFS(тарифы!G:G,тарифы!B:B,J1604)</f>
        <v>29.5</v>
      </c>
      <c r="F1604" s="21"/>
      <c r="G1604" s="12" t="str">
        <f>IFERROR(INDEX(Таблица1[#All],MATCH('загрузка табеля'!J1604,тарифы!B:B,0),4),"")</f>
        <v>пекарь 5 разряда* ((В-16)цех по выпечке хлебобулочных изделий)</v>
      </c>
      <c r="H1604" s="12" t="s">
        <v>17204</v>
      </c>
      <c r="I1604" s="12" t="s">
        <v>16078</v>
      </c>
      <c r="J1604" s="12" t="s">
        <v>2367</v>
      </c>
      <c r="K1604" s="12" t="s">
        <v>2368</v>
      </c>
      <c r="L1604" s="12">
        <v>11.5</v>
      </c>
      <c r="M1604" s="12">
        <v>11.5</v>
      </c>
      <c r="N1604" s="12">
        <v>11.5</v>
      </c>
      <c r="O1604" s="12">
        <v>0</v>
      </c>
    </row>
    <row r="1605" spans="1:17" x14ac:dyDescent="0.2">
      <c r="A1605" s="12" t="str">
        <f>INDEX('рабочие дни  %ФОТ'!$F$3:$F$67,MATCH('загрузка табеля'!$H1605,'рабочие дни  %ФОТ'!$H$3:$H$67,0),1)</f>
        <v>ХХХ YYY-16</v>
      </c>
      <c r="B1605" s="21">
        <f t="shared" si="72"/>
        <v>1146.78</v>
      </c>
      <c r="C1605" s="22">
        <f t="shared" si="73"/>
        <v>4</v>
      </c>
      <c r="D1605" s="23">
        <f t="shared" si="74"/>
        <v>46</v>
      </c>
      <c r="E1605" s="21">
        <f>SUMIFS(тарифы!G:G,тарифы!B:B,J1605)</f>
        <v>24.93</v>
      </c>
      <c r="F1605" s="21"/>
      <c r="G1605" s="12" t="str">
        <f>IFERROR(INDEX(Таблица1[#All],MATCH('загрузка табеля'!J1605,тарифы!B:B,0),4),"")</f>
        <v>продавец продовольственных товаров 1 категории ((В-16)цех по выпечке хлебобулочных изделий)</v>
      </c>
      <c r="H1605" s="12" t="s">
        <v>17204</v>
      </c>
      <c r="I1605" s="12" t="s">
        <v>16078</v>
      </c>
      <c r="J1605" s="12" t="s">
        <v>2347</v>
      </c>
      <c r="K1605" s="12" t="s">
        <v>2348</v>
      </c>
      <c r="L1605" s="12">
        <v>11.5</v>
      </c>
      <c r="M1605" s="12">
        <v>11.5</v>
      </c>
      <c r="N1605" s="12">
        <v>11.5</v>
      </c>
      <c r="O1605" s="12">
        <v>11.5</v>
      </c>
      <c r="P1605" s="12">
        <v>0</v>
      </c>
    </row>
    <row r="1606" spans="1:17" x14ac:dyDescent="0.2">
      <c r="A1606" s="12" t="str">
        <f>INDEX('рабочие дни  %ФОТ'!$F$3:$F$67,MATCH('загрузка табеля'!$H1606,'рабочие дни  %ФОТ'!$H$3:$H$67,0),1)</f>
        <v>ХХХ YYY-16</v>
      </c>
      <c r="B1606" s="21">
        <f t="shared" ref="B1606:B1669" si="75">IF(AND(F1606&lt;50,F1606&gt;0),F1606*D1606,IF(F1606&gt;50,F1606/$C$1*C1606,IF(AND(E1606&lt;50,E1606&gt;0),E1606*D1606,E1606/$C$1*C1606)))</f>
        <v>808.91000000000008</v>
      </c>
      <c r="C1606" s="22">
        <f t="shared" si="73"/>
        <v>2</v>
      </c>
      <c r="D1606" s="23">
        <f t="shared" si="74"/>
        <v>23</v>
      </c>
      <c r="E1606" s="21">
        <f>SUMIFS(тарифы!G:G,тарифы!B:B,J1606)</f>
        <v>35.17</v>
      </c>
      <c r="F1606" s="21"/>
      <c r="G1606" s="12" t="str">
        <f>IFERROR(INDEX(Таблица1[#All],MATCH('загрузка табеля'!J1606,тарифы!B:B,0),4),"")</f>
        <v>бригадир производственной бригады* ((В-16)цех по выпечке хлебобулочных изделий)</v>
      </c>
      <c r="H1606" s="12" t="s">
        <v>17204</v>
      </c>
      <c r="I1606" s="12" t="s">
        <v>16078</v>
      </c>
      <c r="J1606" s="12" t="s">
        <v>2353</v>
      </c>
      <c r="K1606" s="12" t="s">
        <v>2354</v>
      </c>
      <c r="L1606" s="12">
        <v>11.5</v>
      </c>
      <c r="M1606" s="12">
        <v>11.5</v>
      </c>
      <c r="N1606" s="12">
        <v>0</v>
      </c>
    </row>
    <row r="1607" spans="1:17" x14ac:dyDescent="0.2">
      <c r="A1607" s="12" t="str">
        <f>INDEX('рабочие дни  %ФОТ'!$F$3:$F$67,MATCH('загрузка табеля'!$H1607,'рабочие дни  %ФОТ'!$H$3:$H$67,0),1)</f>
        <v>ХХХ YYY-16</v>
      </c>
      <c r="B1607" s="21">
        <f t="shared" si="75"/>
        <v>1003</v>
      </c>
      <c r="C1607" s="22">
        <f t="shared" ref="C1607:C1670" si="76">COUNTIF(L1607:AP1607,"&gt;0")</f>
        <v>3</v>
      </c>
      <c r="D1607" s="23">
        <f t="shared" ref="D1607:D1670" si="77">IF(SUM(L1607:AP1607)&gt;0,SUM(L1607:AP1607),"")</f>
        <v>34</v>
      </c>
      <c r="E1607" s="21">
        <f>SUMIFS(тарифы!G:G,тарифы!B:B,J1607)</f>
        <v>29.5</v>
      </c>
      <c r="F1607" s="21"/>
      <c r="G1607" s="12" t="str">
        <f>IFERROR(INDEX(Таблица1[#All],MATCH('загрузка табеля'!J1607,тарифы!B:B,0),4),"")</f>
        <v>пекарь 5 разряда* ((В-16)цех по выпечке хлебобулочных изделий)</v>
      </c>
      <c r="H1607" s="12" t="s">
        <v>17204</v>
      </c>
      <c r="I1607" s="12" t="s">
        <v>16078</v>
      </c>
      <c r="J1607" s="12" t="s">
        <v>2355</v>
      </c>
      <c r="K1607" s="12" t="s">
        <v>2356</v>
      </c>
      <c r="L1607" s="12">
        <v>11.5</v>
      </c>
      <c r="M1607" s="12">
        <v>11.5</v>
      </c>
      <c r="N1607" s="12">
        <v>11</v>
      </c>
    </row>
    <row r="1608" spans="1:17" x14ac:dyDescent="0.2">
      <c r="A1608" s="12" t="str">
        <f>INDEX('рабочие дни  %ФОТ'!$F$3:$F$67,MATCH('загрузка табеля'!$H1608,'рабочие дни  %ФОТ'!$H$3:$H$67,0),1)</f>
        <v>ХХХ YYY-16</v>
      </c>
      <c r="B1608" s="21">
        <f t="shared" si="75"/>
        <v>1213.365</v>
      </c>
      <c r="C1608" s="22">
        <f t="shared" si="76"/>
        <v>3</v>
      </c>
      <c r="D1608" s="23">
        <f t="shared" si="77"/>
        <v>34.5</v>
      </c>
      <c r="E1608" s="21">
        <f>SUMIFS(тарифы!G:G,тарифы!B:B,J1608)</f>
        <v>35.17</v>
      </c>
      <c r="F1608" s="21"/>
      <c r="G1608" s="12" t="str">
        <f>IFERROR(INDEX(Таблица1[#All],MATCH('загрузка табеля'!J1608,тарифы!B:B,0),4),"")</f>
        <v>бригадир производственной бригады* ((В-16)цех по выпечке хлебобулочных изделий)</v>
      </c>
      <c r="H1608" s="12" t="s">
        <v>17204</v>
      </c>
      <c r="I1608" s="12" t="s">
        <v>16078</v>
      </c>
      <c r="J1608" s="12" t="s">
        <v>2350</v>
      </c>
      <c r="K1608" s="12" t="s">
        <v>2351</v>
      </c>
      <c r="L1608" s="12">
        <v>11.5</v>
      </c>
      <c r="M1608" s="12">
        <v>11.5</v>
      </c>
      <c r="N1608" s="12">
        <v>11.5</v>
      </c>
      <c r="O1608" s="12">
        <v>0</v>
      </c>
    </row>
    <row r="1609" spans="1:17" x14ac:dyDescent="0.2">
      <c r="A1609" s="12" t="str">
        <f>INDEX('рабочие дни  %ФОТ'!$F$3:$F$67,MATCH('загрузка табеля'!$H1609,'рабочие дни  %ФОТ'!$H$3:$H$67,0),1)</f>
        <v>ХХХ YYY-16</v>
      </c>
      <c r="B1609" s="21">
        <f t="shared" si="75"/>
        <v>1017.75</v>
      </c>
      <c r="C1609" s="22">
        <f t="shared" si="76"/>
        <v>3</v>
      </c>
      <c r="D1609" s="23">
        <f t="shared" si="77"/>
        <v>34.5</v>
      </c>
      <c r="E1609" s="21">
        <f>SUMIFS(тарифы!G:G,тарифы!B:B,J1609)</f>
        <v>29.5</v>
      </c>
      <c r="F1609" s="21"/>
      <c r="G1609" s="12" t="str">
        <f>IFERROR(INDEX(Таблица1[#All],MATCH('загрузка табеля'!J1609,тарифы!B:B,0),4),"")</f>
        <v>пекарь 5 разряда* ((В-16)цех по выпечке хлебобулочных изделий)</v>
      </c>
      <c r="H1609" s="12" t="s">
        <v>17204</v>
      </c>
      <c r="I1609" s="12" t="s">
        <v>16078</v>
      </c>
      <c r="J1609" s="12" t="s">
        <v>2375</v>
      </c>
      <c r="K1609" s="12" t="s">
        <v>2376</v>
      </c>
      <c r="L1609" s="12">
        <v>11.5</v>
      </c>
      <c r="M1609" s="12">
        <v>11.5</v>
      </c>
      <c r="N1609" s="12">
        <v>11.5</v>
      </c>
    </row>
    <row r="1610" spans="1:17" x14ac:dyDescent="0.2">
      <c r="A1610" s="12" t="str">
        <f>INDEX('рабочие дни  %ФОТ'!$F$3:$F$67,MATCH('загрузка табеля'!$H1610,'рабочие дни  %ФОТ'!$H$3:$H$67,0),1)</f>
        <v>ХХХ YYY-16</v>
      </c>
      <c r="B1610" s="21">
        <f t="shared" si="75"/>
        <v>1059.6299999999999</v>
      </c>
      <c r="C1610" s="22">
        <f t="shared" si="76"/>
        <v>3</v>
      </c>
      <c r="D1610" s="23">
        <f t="shared" si="77"/>
        <v>33</v>
      </c>
      <c r="E1610" s="21">
        <f>SUMIFS(тарифы!G:G,тарифы!B:B,J1610)</f>
        <v>32.11</v>
      </c>
      <c r="F1610" s="21"/>
      <c r="G1610" s="12" t="str">
        <f>IFERROR(INDEX(Таблица1[#All],MATCH('загрузка табеля'!J1610,тарифы!B:B,0),4),"")</f>
        <v>пекарь 6 разряда* ((В-16)цех по выпечке хлебобулочных изделий)</v>
      </c>
      <c r="H1610" s="12" t="s">
        <v>17204</v>
      </c>
      <c r="I1610" s="12" t="s">
        <v>16078</v>
      </c>
      <c r="J1610" s="12" t="s">
        <v>2363</v>
      </c>
      <c r="K1610" s="12" t="s">
        <v>2364</v>
      </c>
      <c r="L1610" s="12">
        <v>11.5</v>
      </c>
      <c r="M1610" s="12">
        <v>11.5</v>
      </c>
      <c r="N1610" s="12">
        <v>10</v>
      </c>
    </row>
    <row r="1611" spans="1:17" x14ac:dyDescent="0.2">
      <c r="A1611" s="12" t="str">
        <f>INDEX('рабочие дни  %ФОТ'!$F$3:$F$67,MATCH('загрузка табеля'!$H1611,'рабочие дни  %ФОТ'!$H$3:$H$67,0),1)</f>
        <v>ХХХ YYY-16</v>
      </c>
      <c r="B1611" s="21">
        <f t="shared" si="75"/>
        <v>944.95500000000004</v>
      </c>
      <c r="C1611" s="22">
        <f t="shared" si="76"/>
        <v>3</v>
      </c>
      <c r="D1611" s="23">
        <f t="shared" si="77"/>
        <v>34.5</v>
      </c>
      <c r="E1611" s="21">
        <f>SUMIFS(тарифы!G:G,тарифы!B:B,J1611)</f>
        <v>27.39</v>
      </c>
      <c r="F1611" s="21"/>
      <c r="G1611" s="12" t="str">
        <f>IFERROR(INDEX(Таблица1[#All],MATCH('загрузка табеля'!J1611,тарифы!B:B,0),4),"")</f>
        <v>пекарь 4 разряда ((В-16)цех по выпечке хлебобулочных изделий)</v>
      </c>
      <c r="H1611" s="12" t="s">
        <v>17204</v>
      </c>
      <c r="I1611" s="12" t="s">
        <v>16078</v>
      </c>
      <c r="J1611" s="12" t="s">
        <v>2359</v>
      </c>
      <c r="K1611" s="12" t="s">
        <v>2360</v>
      </c>
      <c r="L1611" s="12">
        <v>11.5</v>
      </c>
      <c r="M1611" s="12">
        <v>11.5</v>
      </c>
      <c r="N1611" s="12">
        <v>11.5</v>
      </c>
    </row>
    <row r="1612" spans="1:17" x14ac:dyDescent="0.2">
      <c r="A1612" s="12" t="str">
        <f>INDEX('рабочие дни  %ФОТ'!$F$3:$F$67,MATCH('загрузка табеля'!$H1612,'рабочие дни  %ФОТ'!$H$3:$H$67,0),1)</f>
        <v>ХХХ YYY-16</v>
      </c>
      <c r="B1612" s="21">
        <f t="shared" si="75"/>
        <v>2357.1428571428569</v>
      </c>
      <c r="C1612" s="22">
        <f t="shared" si="76"/>
        <v>6</v>
      </c>
      <c r="D1612" s="23">
        <f t="shared" si="77"/>
        <v>23</v>
      </c>
      <c r="E1612" s="21">
        <f>SUMIFS(тарифы!G:G,тарифы!B:B,J1612)</f>
        <v>8250</v>
      </c>
      <c r="F1612" s="21"/>
      <c r="G1612" s="12" t="str">
        <f>IFERROR(INDEX(Таблица1[#All],MATCH('загрузка табеля'!J1612,тарифы!B:B,0),4),"")</f>
        <v>заместитель управляющего магазином по производству 4 категории ((В-16)кондитерский цех)</v>
      </c>
      <c r="H1612" s="12" t="s">
        <v>17204</v>
      </c>
      <c r="I1612" s="12" t="s">
        <v>16078</v>
      </c>
      <c r="J1612" s="12" t="s">
        <v>2028</v>
      </c>
      <c r="K1612" s="12" t="s">
        <v>2029</v>
      </c>
      <c r="L1612" s="12">
        <v>5</v>
      </c>
      <c r="M1612" s="12">
        <v>5</v>
      </c>
      <c r="N1612" s="12">
        <v>5</v>
      </c>
      <c r="O1612" s="12">
        <v>2.5</v>
      </c>
      <c r="P1612" s="12">
        <v>0.5</v>
      </c>
      <c r="Q1612" s="12">
        <v>5</v>
      </c>
    </row>
    <row r="1613" spans="1:17" x14ac:dyDescent="0.2">
      <c r="A1613" s="12" t="str">
        <f>INDEX('рабочие дни  %ФОТ'!$F$3:$F$67,MATCH('загрузка табеля'!$H1613,'рабочие дни  %ФОТ'!$H$3:$H$67,0),1)</f>
        <v>ХХХ YYY-16</v>
      </c>
      <c r="B1613" s="21">
        <f t="shared" si="75"/>
        <v>1017.75</v>
      </c>
      <c r="C1613" s="22">
        <f t="shared" si="76"/>
        <v>3</v>
      </c>
      <c r="D1613" s="23">
        <f t="shared" si="77"/>
        <v>34.5</v>
      </c>
      <c r="E1613" s="21">
        <f>SUMIFS(тарифы!G:G,тарифы!B:B,J1613)</f>
        <v>29.5</v>
      </c>
      <c r="F1613" s="21"/>
      <c r="G1613" s="12" t="str">
        <f>IFERROR(INDEX(Таблица1[#All],MATCH('загрузка табеля'!J1613,тарифы!B:B,0),4),"")</f>
        <v>пекарь 5 разряда* ((В-16)цех по выпечке хлебобулочных изделий)</v>
      </c>
      <c r="H1613" s="12" t="s">
        <v>17204</v>
      </c>
      <c r="I1613" s="12" t="s">
        <v>16078</v>
      </c>
      <c r="J1613" s="12" t="s">
        <v>2370</v>
      </c>
      <c r="K1613" s="12" t="s">
        <v>2371</v>
      </c>
      <c r="L1613" s="12">
        <v>11.5</v>
      </c>
      <c r="M1613" s="12">
        <v>11.5</v>
      </c>
      <c r="N1613" s="12">
        <v>11.5</v>
      </c>
      <c r="O1613" s="12">
        <v>0</v>
      </c>
    </row>
    <row r="1614" spans="1:17" x14ac:dyDescent="0.2">
      <c r="A1614" s="12" t="str">
        <f>INDEX('рабочие дни  %ФОТ'!$F$3:$F$67,MATCH('загрузка табеля'!$H1614,'рабочие дни  %ФОТ'!$H$3:$H$67,0),1)</f>
        <v>ХХХ YYY-16</v>
      </c>
      <c r="B1614" s="21">
        <f t="shared" si="75"/>
        <v>1428.895</v>
      </c>
      <c r="C1614" s="22">
        <f t="shared" si="76"/>
        <v>4</v>
      </c>
      <c r="D1614" s="23">
        <f t="shared" si="77"/>
        <v>44.5</v>
      </c>
      <c r="E1614" s="21">
        <f>SUMIFS(тарифы!G:G,тарифы!B:B,J1614)</f>
        <v>32.11</v>
      </c>
      <c r="F1614" s="21"/>
      <c r="G1614" s="12" t="str">
        <f>IFERROR(INDEX(Таблица1[#All],MATCH('загрузка табеля'!J1614,тарифы!B:B,0),4),"")</f>
        <v>пекарь 6 разряда* ((В-16)цех по выпечке хлебобулочных изделий)</v>
      </c>
      <c r="H1614" s="12" t="s">
        <v>17204</v>
      </c>
      <c r="I1614" s="12" t="s">
        <v>16078</v>
      </c>
      <c r="J1614" s="12" t="s">
        <v>2373</v>
      </c>
      <c r="K1614" s="12" t="s">
        <v>2374</v>
      </c>
      <c r="L1614" s="12">
        <v>11.5</v>
      </c>
      <c r="M1614" s="12">
        <v>11.5</v>
      </c>
      <c r="N1614" s="12">
        <v>11.5</v>
      </c>
      <c r="O1614" s="12">
        <v>10</v>
      </c>
    </row>
    <row r="1615" spans="1:17" x14ac:dyDescent="0.2">
      <c r="A1615" s="12" t="str">
        <f>INDEX('рабочие дни  %ФОТ'!$F$3:$F$67,MATCH('загрузка табеля'!$H1615,'рабочие дни  %ФОТ'!$H$3:$H$67,0),1)</f>
        <v>ХХХ YYY-16</v>
      </c>
      <c r="B1615" s="21">
        <f t="shared" si="75"/>
        <v>1013.4300000000001</v>
      </c>
      <c r="C1615" s="22">
        <f t="shared" si="76"/>
        <v>4</v>
      </c>
      <c r="D1615" s="23">
        <f t="shared" si="77"/>
        <v>37</v>
      </c>
      <c r="E1615" s="21">
        <f>SUMIFS(тарифы!G:G,тарифы!B:B,J1615)</f>
        <v>27.39</v>
      </c>
      <c r="F1615" s="21"/>
      <c r="G1615" s="12" t="str">
        <f>IFERROR(INDEX(Таблица1[#All],MATCH('загрузка табеля'!J1615,тарифы!B:B,0),4),"")</f>
        <v>пекарь 4 разряда ((В-16)цех по выпечке хлебобулочных изделий)</v>
      </c>
      <c r="H1615" s="12" t="s">
        <v>17204</v>
      </c>
      <c r="I1615" s="12" t="s">
        <v>16078</v>
      </c>
      <c r="J1615" s="12" t="s">
        <v>2361</v>
      </c>
      <c r="K1615" s="12" t="s">
        <v>2362</v>
      </c>
      <c r="L1615" s="12">
        <v>11.5</v>
      </c>
      <c r="M1615" s="12">
        <v>11.5</v>
      </c>
      <c r="N1615" s="12">
        <v>11.5</v>
      </c>
      <c r="O1615" s="12">
        <v>2.5</v>
      </c>
    </row>
    <row r="1616" spans="1:17" x14ac:dyDescent="0.2">
      <c r="A1616" s="12" t="str">
        <f>INDEX('рабочие дни  %ФОТ'!$F$3:$F$67,MATCH('загрузка табеля'!$H1616,'рабочие дни  %ФОТ'!$H$3:$H$67,0),1)</f>
        <v>ХХХ YYY-16</v>
      </c>
      <c r="B1616" s="21">
        <f t="shared" si="75"/>
        <v>0</v>
      </c>
      <c r="C1616" s="22">
        <f t="shared" si="76"/>
        <v>1</v>
      </c>
      <c r="D1616" s="23">
        <f t="shared" si="77"/>
        <v>11.5</v>
      </c>
      <c r="E1616" s="21">
        <f>SUMIFS(тарифы!G:G,тарифы!B:B,J1616)</f>
        <v>0</v>
      </c>
      <c r="F1616" s="21"/>
      <c r="G1616" s="12" t="str">
        <f>IFERROR(INDEX(Таблица1[#All],MATCH('загрузка табеля'!J1616,тарифы!B:B,0),4),"")</f>
        <v/>
      </c>
      <c r="H1616" s="12" t="s">
        <v>17204</v>
      </c>
      <c r="I1616" s="12" t="s">
        <v>16078</v>
      </c>
      <c r="J1616" s="12" t="s">
        <v>16079</v>
      </c>
      <c r="K1616" s="12" t="s">
        <v>16080</v>
      </c>
      <c r="L1616" s="12">
        <v>11.5</v>
      </c>
      <c r="M1616" s="12">
        <v>0</v>
      </c>
    </row>
    <row r="1617" spans="1:17" x14ac:dyDescent="0.2">
      <c r="A1617" s="12" t="str">
        <f>INDEX('рабочие дни  %ФОТ'!$F$3:$F$67,MATCH('загрузка табеля'!$H1617,'рабочие дни  %ФОТ'!$H$3:$H$67,0),1)</f>
        <v>ХХХ YYY-16</v>
      </c>
      <c r="B1617" s="21">
        <f t="shared" si="75"/>
        <v>1309.1100000000001</v>
      </c>
      <c r="C1617" s="22">
        <f t="shared" si="76"/>
        <v>3</v>
      </c>
      <c r="D1617" s="23">
        <f t="shared" si="77"/>
        <v>33</v>
      </c>
      <c r="E1617" s="21">
        <f>SUMIFS(тарифы!G:G,тарифы!B:B,J1617)</f>
        <v>39.67</v>
      </c>
      <c r="F1617" s="21"/>
      <c r="G1617" s="12" t="str">
        <f>IFERROR(INDEX(Таблица1[#All],MATCH('загрузка табеля'!J1617,тарифы!B:B,0),4),"")</f>
        <v>обвальщик мяса мастер-класс 1 категории ((В-16)цех по переработке мяса)</v>
      </c>
      <c r="H1617" s="12" t="s">
        <v>17204</v>
      </c>
      <c r="I1617" s="12" t="s">
        <v>16081</v>
      </c>
      <c r="J1617" s="12" t="s">
        <v>2391</v>
      </c>
      <c r="K1617" s="12" t="s">
        <v>2392</v>
      </c>
      <c r="L1617" s="12">
        <v>11</v>
      </c>
      <c r="M1617" s="12">
        <v>11</v>
      </c>
      <c r="N1617" s="12">
        <v>11</v>
      </c>
    </row>
    <row r="1618" spans="1:17" x14ac:dyDescent="0.2">
      <c r="A1618" s="12" t="str">
        <f>INDEX('рабочие дни  %ФОТ'!$F$3:$F$67,MATCH('загрузка табеля'!$H1618,'рабочие дни  %ФОТ'!$H$3:$H$67,0),1)</f>
        <v>ХХХ YYY-16</v>
      </c>
      <c r="B1618" s="21">
        <f t="shared" si="75"/>
        <v>1309.1100000000001</v>
      </c>
      <c r="C1618" s="22">
        <f t="shared" si="76"/>
        <v>3</v>
      </c>
      <c r="D1618" s="23">
        <f t="shared" si="77"/>
        <v>33</v>
      </c>
      <c r="E1618" s="21">
        <f>SUMIFS(тарифы!G:G,тарифы!B:B,J1618)</f>
        <v>39.67</v>
      </c>
      <c r="F1618" s="21"/>
      <c r="G1618" s="12" t="str">
        <f>IFERROR(INDEX(Таблица1[#All],MATCH('загрузка табеля'!J1618,тарифы!B:B,0),4),"")</f>
        <v>обвальщик мяса мастер-класс 1 категории ((В-16)цех по переработке мяса)</v>
      </c>
      <c r="H1618" s="12" t="s">
        <v>17204</v>
      </c>
      <c r="I1618" s="12" t="s">
        <v>16081</v>
      </c>
      <c r="J1618" s="12" t="s">
        <v>2382</v>
      </c>
      <c r="K1618" s="12" t="s">
        <v>2383</v>
      </c>
      <c r="L1618" s="12">
        <v>11</v>
      </c>
      <c r="M1618" s="12">
        <v>11</v>
      </c>
      <c r="N1618" s="12">
        <v>11</v>
      </c>
      <c r="O1618" s="12">
        <v>0</v>
      </c>
    </row>
    <row r="1619" spans="1:17" x14ac:dyDescent="0.2">
      <c r="A1619" s="12" t="str">
        <f>INDEX('рабочие дни  %ФОТ'!$F$3:$F$67,MATCH('загрузка табеля'!$H1619,'рабочие дни  %ФОТ'!$H$3:$H$67,0),1)</f>
        <v>ХХХ YYY-16</v>
      </c>
      <c r="B1619" s="21">
        <f t="shared" si="75"/>
        <v>772.53</v>
      </c>
      <c r="C1619" s="22">
        <f t="shared" si="76"/>
        <v>3</v>
      </c>
      <c r="D1619" s="23">
        <f t="shared" si="77"/>
        <v>33</v>
      </c>
      <c r="E1619" s="21">
        <f>SUMIFS(тарифы!G:G,тарифы!B:B,J1619)</f>
        <v>23.41</v>
      </c>
      <c r="F1619" s="21"/>
      <c r="G1619" s="12" t="str">
        <f>IFERROR(INDEX(Таблица1[#All],MATCH('загрузка табеля'!J1619,тарифы!B:B,0),4),"")</f>
        <v>продавец продовольственных товаров 2 категории ((В-16)цех по переработке мяса)</v>
      </c>
      <c r="H1619" s="12" t="s">
        <v>17204</v>
      </c>
      <c r="I1619" s="12" t="s">
        <v>16081</v>
      </c>
      <c r="J1619" s="12" t="s">
        <v>2385</v>
      </c>
      <c r="K1619" s="12" t="s">
        <v>2386</v>
      </c>
      <c r="L1619" s="12">
        <v>10</v>
      </c>
      <c r="M1619" s="12">
        <v>13</v>
      </c>
      <c r="N1619" s="12">
        <v>10</v>
      </c>
    </row>
    <row r="1620" spans="1:17" x14ac:dyDescent="0.2">
      <c r="A1620" s="12" t="str">
        <f>INDEX('рабочие дни  %ФОТ'!$F$3:$F$67,MATCH('загрузка табеля'!$H1620,'рабочие дни  %ФОТ'!$H$3:$H$67,0),1)</f>
        <v>ХХХ YYY-16</v>
      </c>
      <c r="B1620" s="21">
        <f t="shared" si="75"/>
        <v>432.14285714285717</v>
      </c>
      <c r="C1620" s="22">
        <f t="shared" si="76"/>
        <v>1</v>
      </c>
      <c r="D1620" s="23">
        <f t="shared" si="77"/>
        <v>4.5</v>
      </c>
      <c r="E1620" s="21">
        <f>SUMIFS(тарифы!G:G,тарифы!B:B,J1620)</f>
        <v>9075</v>
      </c>
      <c r="F1620" s="21"/>
      <c r="G1620" s="12" t="str">
        <f>IFERROR(INDEX(Таблица1[#All],MATCH('загрузка табеля'!J1620,тарифы!B:B,0),4),"")</f>
        <v>заместитель управляющего магазином по производству 3 категории ((В-16)кулинарный цех)</v>
      </c>
      <c r="H1620" s="12" t="s">
        <v>17204</v>
      </c>
      <c r="I1620" s="12" t="s">
        <v>16081</v>
      </c>
      <c r="J1620" s="12" t="s">
        <v>2078</v>
      </c>
      <c r="K1620" s="12" t="s">
        <v>2079</v>
      </c>
      <c r="L1620" s="12">
        <v>4.5</v>
      </c>
    </row>
    <row r="1621" spans="1:17" x14ac:dyDescent="0.2">
      <c r="A1621" s="12" t="str">
        <f>INDEX('рабочие дни  %ФОТ'!$F$3:$F$67,MATCH('загрузка табеля'!$H1621,'рабочие дни  %ФОТ'!$H$3:$H$67,0),1)</f>
        <v>ХХХ YYY-16</v>
      </c>
      <c r="B1621" s="21">
        <f t="shared" si="75"/>
        <v>1030.04</v>
      </c>
      <c r="C1621" s="22">
        <f t="shared" si="76"/>
        <v>4</v>
      </c>
      <c r="D1621" s="23">
        <f t="shared" si="77"/>
        <v>44</v>
      </c>
      <c r="E1621" s="21">
        <f>SUMIFS(тарифы!G:G,тарифы!B:B,J1621)</f>
        <v>23.41</v>
      </c>
      <c r="F1621" s="21"/>
      <c r="G1621" s="12" t="str">
        <f>IFERROR(INDEX(Таблица1[#All],MATCH('загрузка табеля'!J1621,тарифы!B:B,0),4),"")</f>
        <v>продавец продовольственных товаров 2 категории ((В-16)цех по переработке мяса)</v>
      </c>
      <c r="H1621" s="12" t="s">
        <v>17204</v>
      </c>
      <c r="I1621" s="12" t="s">
        <v>16081</v>
      </c>
      <c r="J1621" s="12" t="s">
        <v>2388</v>
      </c>
      <c r="K1621" s="12" t="s">
        <v>2389</v>
      </c>
      <c r="L1621" s="12">
        <v>10</v>
      </c>
      <c r="M1621" s="12">
        <v>10</v>
      </c>
      <c r="N1621" s="12">
        <v>13</v>
      </c>
      <c r="O1621" s="12">
        <v>11</v>
      </c>
      <c r="P1621" s="12">
        <v>0</v>
      </c>
    </row>
    <row r="1622" spans="1:17" x14ac:dyDescent="0.2">
      <c r="A1622" s="12" t="str">
        <f>INDEX('рабочие дни  %ФОТ'!$F$3:$F$67,MATCH('загрузка табеля'!$H1622,'рабочие дни  %ФОТ'!$H$3:$H$67,0),1)</f>
        <v>ХХХ YYY-16</v>
      </c>
      <c r="B1622" s="21">
        <f t="shared" si="75"/>
        <v>766.08</v>
      </c>
      <c r="C1622" s="22">
        <f t="shared" si="76"/>
        <v>3</v>
      </c>
      <c r="D1622" s="23">
        <f t="shared" si="77"/>
        <v>36</v>
      </c>
      <c r="E1622" s="21">
        <f>SUMIFS(тарифы!G:G,тарифы!B:B,J1622)</f>
        <v>21.28</v>
      </c>
      <c r="F1622" s="21"/>
      <c r="G1622" s="12" t="str">
        <f>IFERROR(INDEX(Таблица1[#All],MATCH('загрузка табеля'!J1622,тарифы!B:B,0),4),"")</f>
        <v>продавец продовольственных товаров 3 категории ((В-16)цех по переработке мяса)</v>
      </c>
      <c r="H1622" s="12" t="s">
        <v>17204</v>
      </c>
      <c r="I1622" s="12" t="s">
        <v>16081</v>
      </c>
      <c r="J1622" s="12" t="s">
        <v>13432</v>
      </c>
      <c r="K1622" s="12" t="s">
        <v>13431</v>
      </c>
      <c r="L1622" s="12">
        <v>13</v>
      </c>
      <c r="M1622" s="12">
        <v>10</v>
      </c>
      <c r="N1622" s="12">
        <v>13</v>
      </c>
    </row>
    <row r="1623" spans="1:17" x14ac:dyDescent="0.2">
      <c r="A1623" s="12" t="str">
        <f>INDEX('рабочие дни  %ФОТ'!$F$3:$F$67,MATCH('загрузка табеля'!$H1623,'рабочие дни  %ФОТ'!$H$3:$H$67,0),1)</f>
        <v>ХХХ YYY-16</v>
      </c>
      <c r="B1623" s="21">
        <f t="shared" si="75"/>
        <v>1747.8300000000002</v>
      </c>
      <c r="C1623" s="22">
        <f t="shared" si="76"/>
        <v>5</v>
      </c>
      <c r="D1623" s="23">
        <f t="shared" si="77"/>
        <v>49</v>
      </c>
      <c r="E1623" s="21">
        <f>SUMIFS(тарифы!G:G,тарифы!B:B,J1623)</f>
        <v>35.67</v>
      </c>
      <c r="F1623" s="21"/>
      <c r="G1623" s="12" t="str">
        <f>IFERROR(INDEX(Таблица1[#All],MATCH('загрузка табеля'!J1623,тарифы!B:B,0),4),"")</f>
        <v>бригадир производственной бригады ((В-16)цех по переработке мяса)</v>
      </c>
      <c r="H1623" s="12" t="s">
        <v>17204</v>
      </c>
      <c r="I1623" s="12" t="s">
        <v>16081</v>
      </c>
      <c r="J1623" s="12" t="s">
        <v>13468</v>
      </c>
      <c r="K1623" s="12" t="s">
        <v>13467</v>
      </c>
      <c r="L1623" s="12">
        <v>11</v>
      </c>
      <c r="M1623" s="12">
        <v>11</v>
      </c>
      <c r="N1623" s="12">
        <v>5</v>
      </c>
      <c r="O1623" s="12">
        <v>11</v>
      </c>
      <c r="P1623" s="12">
        <v>11</v>
      </c>
    </row>
    <row r="1624" spans="1:17" x14ac:dyDescent="0.2">
      <c r="A1624" s="12" t="str">
        <f>INDEX('рабочие дни  %ФОТ'!$F$3:$F$67,MATCH('загрузка табеля'!$H1624,'рабочие дни  %ФОТ'!$H$3:$H$67,0),1)</f>
        <v>ХХХ YYY-16</v>
      </c>
      <c r="B1624" s="21">
        <f t="shared" si="75"/>
        <v>0</v>
      </c>
      <c r="C1624" s="22">
        <f t="shared" si="76"/>
        <v>4</v>
      </c>
      <c r="D1624" s="23">
        <f t="shared" si="77"/>
        <v>47</v>
      </c>
      <c r="E1624" s="21">
        <f>SUMIFS(тарифы!G:G,тарифы!B:B,J1624)</f>
        <v>0</v>
      </c>
      <c r="F1624" s="21"/>
      <c r="G1624" s="12" t="str">
        <f>IFERROR(INDEX(Таблица1[#All],MATCH('загрузка табеля'!J1624,тарифы!B:B,0),4),"")</f>
        <v/>
      </c>
      <c r="H1624" s="12" t="s">
        <v>17204</v>
      </c>
      <c r="I1624" s="12" t="s">
        <v>16081</v>
      </c>
      <c r="J1624" s="12" t="s">
        <v>16082</v>
      </c>
      <c r="K1624" s="12" t="s">
        <v>16083</v>
      </c>
      <c r="L1624" s="12">
        <v>13</v>
      </c>
      <c r="M1624" s="12">
        <v>10</v>
      </c>
      <c r="N1624" s="12">
        <v>13</v>
      </c>
      <c r="O1624" s="12">
        <v>11</v>
      </c>
      <c r="P1624" s="12">
        <v>0</v>
      </c>
    </row>
    <row r="1625" spans="1:17" x14ac:dyDescent="0.2">
      <c r="A1625" s="12" t="str">
        <f>INDEX('рабочие дни  %ФОТ'!$F$3:$F$67,MATCH('загрузка табеля'!$H1625,'рабочие дни  %ФОТ'!$H$3:$H$67,0),1)</f>
        <v>ХХХ YYY-16</v>
      </c>
      <c r="B1625" s="21">
        <f t="shared" si="75"/>
        <v>765</v>
      </c>
      <c r="C1625" s="22">
        <f t="shared" si="76"/>
        <v>2</v>
      </c>
      <c r="D1625" s="23">
        <f t="shared" si="77"/>
        <v>22.5</v>
      </c>
      <c r="E1625" s="21">
        <f>SUMIFS(тарифы!G:G,тарифы!B:B,J1625)</f>
        <v>34</v>
      </c>
      <c r="F1625" s="21"/>
      <c r="G1625" s="12" t="str">
        <f>IFERROR(INDEX(Таблица1[#All],MATCH('загрузка табеля'!J1625,тарифы!B:B,0),4),"")</f>
        <v>заместитель управляющего магазином по кассовой зоне 1 категории ((В-46) расчетно-кассовая зона)</v>
      </c>
      <c r="H1625" s="12" t="s">
        <v>17204</v>
      </c>
      <c r="I1625" s="12" t="s">
        <v>16084</v>
      </c>
      <c r="J1625" s="12" t="s">
        <v>7128</v>
      </c>
      <c r="K1625" s="12" t="s">
        <v>7129</v>
      </c>
      <c r="L1625" s="12">
        <v>11.5</v>
      </c>
      <c r="M1625" s="12">
        <v>11</v>
      </c>
      <c r="N1625" s="12">
        <v>0</v>
      </c>
    </row>
    <row r="1626" spans="1:17" x14ac:dyDescent="0.2">
      <c r="A1626" s="12" t="str">
        <f>INDEX('рабочие дни  %ФОТ'!$F$3:$F$67,MATCH('загрузка табеля'!$H1626,'рабочие дни  %ФОТ'!$H$3:$H$67,0),1)</f>
        <v>ХХХ YYY-17</v>
      </c>
      <c r="B1626" s="21">
        <f t="shared" si="75"/>
        <v>963.9</v>
      </c>
      <c r="C1626" s="22">
        <f t="shared" si="76"/>
        <v>4</v>
      </c>
      <c r="D1626" s="23">
        <f t="shared" si="77"/>
        <v>42</v>
      </c>
      <c r="E1626" s="21">
        <f>SUMIFS(тарифы!G:G,тарифы!B:B,J1626)</f>
        <v>22.95</v>
      </c>
      <c r="F1626" s="21"/>
      <c r="G1626" s="12" t="str">
        <f>IFERROR(INDEX(Таблица1[#All],MATCH('загрузка табеля'!J1626,тарифы!B:B,0),4),"")</f>
        <v>младший инспектор ((В-17)отдел безопасности)</v>
      </c>
      <c r="H1626" s="12" t="s">
        <v>17205</v>
      </c>
      <c r="I1626" s="12" t="s">
        <v>16085</v>
      </c>
      <c r="J1626" s="12" t="s">
        <v>2452</v>
      </c>
      <c r="K1626" s="12" t="s">
        <v>2453</v>
      </c>
      <c r="L1626" s="12">
        <v>10</v>
      </c>
      <c r="M1626" s="12">
        <v>11</v>
      </c>
      <c r="N1626" s="12">
        <v>10.5</v>
      </c>
      <c r="O1626" s="12">
        <v>10.5</v>
      </c>
    </row>
    <row r="1627" spans="1:17" x14ac:dyDescent="0.2">
      <c r="A1627" s="12" t="str">
        <f>INDEX('рабочие дни  %ФОТ'!$F$3:$F$67,MATCH('загрузка табеля'!$H1627,'рабочие дни  %ФОТ'!$H$3:$H$67,0),1)</f>
        <v>ХХХ YYY-17</v>
      </c>
      <c r="B1627" s="21">
        <f t="shared" si="75"/>
        <v>1790.1</v>
      </c>
      <c r="C1627" s="22">
        <f t="shared" si="76"/>
        <v>6</v>
      </c>
      <c r="D1627" s="23">
        <f t="shared" si="77"/>
        <v>78</v>
      </c>
      <c r="E1627" s="21">
        <f>SUMIFS(тарифы!G:G,тарифы!B:B,J1627)</f>
        <v>22.95</v>
      </c>
      <c r="F1627" s="21"/>
      <c r="G1627" s="12" t="str">
        <f>IFERROR(INDEX(Таблица1[#All],MATCH('загрузка табеля'!J1627,тарифы!B:B,0),4),"")</f>
        <v>младший инспектор ((В-17)отдел безопасности)</v>
      </c>
      <c r="H1627" s="12" t="s">
        <v>17205</v>
      </c>
      <c r="I1627" s="12" t="s">
        <v>16085</v>
      </c>
      <c r="J1627" s="12" t="s">
        <v>2455</v>
      </c>
      <c r="K1627" s="12" t="s">
        <v>2456</v>
      </c>
      <c r="L1627" s="12">
        <v>13</v>
      </c>
      <c r="M1627" s="12">
        <v>13</v>
      </c>
      <c r="N1627" s="12">
        <v>13</v>
      </c>
      <c r="O1627" s="12">
        <v>13</v>
      </c>
      <c r="P1627" s="12">
        <v>13</v>
      </c>
      <c r="Q1627" s="12">
        <v>13</v>
      </c>
    </row>
    <row r="1628" spans="1:17" x14ac:dyDescent="0.2">
      <c r="A1628" s="12" t="str">
        <f>INDEX('рабочие дни  %ФОТ'!$F$3:$F$67,MATCH('загрузка табеля'!$H1628,'рабочие дни  %ФОТ'!$H$3:$H$67,0),1)</f>
        <v>ХХХ YYY-17</v>
      </c>
      <c r="B1628" s="21">
        <f t="shared" si="75"/>
        <v>1952.3809523809523</v>
      </c>
      <c r="C1628" s="22">
        <f t="shared" si="76"/>
        <v>5</v>
      </c>
      <c r="D1628" s="23">
        <f t="shared" si="77"/>
        <v>44</v>
      </c>
      <c r="E1628" s="21">
        <f>SUMIFS(тарифы!G:G,тарифы!B:B,J1628)</f>
        <v>8200</v>
      </c>
      <c r="F1628" s="21"/>
      <c r="G1628" s="12" t="str">
        <f>IFERROR(INDEX(Таблица1[#All],MATCH('загрузка табеля'!J1628,тарифы!B:B,0),4),"")</f>
        <v>начальник отдела (офис) ((В-17)отдел безопасности)</v>
      </c>
      <c r="H1628" s="12" t="s">
        <v>17205</v>
      </c>
      <c r="I1628" s="12" t="s">
        <v>16085</v>
      </c>
      <c r="J1628" s="12" t="s">
        <v>2457</v>
      </c>
      <c r="K1628" s="12" t="s">
        <v>2458</v>
      </c>
      <c r="L1628" s="12">
        <v>9.5</v>
      </c>
      <c r="M1628" s="12">
        <v>9.5</v>
      </c>
      <c r="N1628" s="12">
        <v>7</v>
      </c>
      <c r="O1628" s="12">
        <v>8.5</v>
      </c>
      <c r="P1628" s="12">
        <v>9.5</v>
      </c>
    </row>
    <row r="1629" spans="1:17" x14ac:dyDescent="0.2">
      <c r="A1629" s="12" t="str">
        <f>INDEX('рабочие дни  %ФОТ'!$F$3:$F$67,MATCH('загрузка табеля'!$H1629,'рабочие дни  %ФОТ'!$H$3:$H$67,0),1)</f>
        <v>ХХХ YYY-17</v>
      </c>
      <c r="B1629" s="21">
        <f t="shared" si="75"/>
        <v>1020.03</v>
      </c>
      <c r="C1629" s="22">
        <f t="shared" si="76"/>
        <v>3</v>
      </c>
      <c r="D1629" s="23">
        <f t="shared" si="77"/>
        <v>33</v>
      </c>
      <c r="E1629" s="21">
        <f>SUMIFS(тарифы!G:G,тарифы!B:B,J1629)</f>
        <v>30.91</v>
      </c>
      <c r="F1629" s="21"/>
      <c r="G1629" s="12" t="str">
        <f>IFERROR(INDEX(Таблица1[#All],MATCH('загрузка табеля'!J1629,тарифы!B:B,0),4),"")</f>
        <v>заместитель начальника отдела ((В-17)отдел безопасности)</v>
      </c>
      <c r="H1629" s="12" t="s">
        <v>17205</v>
      </c>
      <c r="I1629" s="12" t="s">
        <v>16085</v>
      </c>
      <c r="J1629" s="12" t="s">
        <v>2465</v>
      </c>
      <c r="K1629" s="12" t="s">
        <v>2466</v>
      </c>
      <c r="L1629" s="12">
        <v>11</v>
      </c>
      <c r="M1629" s="12">
        <v>10.5</v>
      </c>
      <c r="N1629" s="12">
        <v>11.5</v>
      </c>
      <c r="O1629" s="12">
        <v>0</v>
      </c>
    </row>
    <row r="1630" spans="1:17" x14ac:dyDescent="0.2">
      <c r="A1630" s="12" t="str">
        <f>INDEX('рабочие дни  %ФОТ'!$F$3:$F$67,MATCH('загрузка табеля'!$H1630,'рабочие дни  %ФОТ'!$H$3:$H$67,0),1)</f>
        <v>ХХХ YYY-17</v>
      </c>
      <c r="B1630" s="21">
        <f t="shared" si="75"/>
        <v>1503.2249999999999</v>
      </c>
      <c r="C1630" s="22">
        <f t="shared" si="76"/>
        <v>5</v>
      </c>
      <c r="D1630" s="23">
        <f t="shared" si="77"/>
        <v>65.5</v>
      </c>
      <c r="E1630" s="21">
        <f>SUMIFS(тарифы!G:G,тарифы!B:B,J1630)</f>
        <v>22.95</v>
      </c>
      <c r="F1630" s="21"/>
      <c r="G1630" s="12" t="str">
        <f>IFERROR(INDEX(Таблица1[#All],MATCH('загрузка табеля'!J1630,тарифы!B:B,0),4),"")</f>
        <v>охоронник ((В-17)отдел безопасности)</v>
      </c>
      <c r="H1630" s="12" t="s">
        <v>17205</v>
      </c>
      <c r="I1630" s="12" t="s">
        <v>16085</v>
      </c>
      <c r="J1630" s="12" t="s">
        <v>2468</v>
      </c>
      <c r="K1630" s="12" t="s">
        <v>2469</v>
      </c>
      <c r="L1630" s="12">
        <v>14</v>
      </c>
      <c r="M1630" s="12">
        <v>13.5</v>
      </c>
      <c r="N1630" s="12">
        <v>12</v>
      </c>
      <c r="O1630" s="12">
        <v>12.5</v>
      </c>
      <c r="P1630" s="12">
        <v>13.5</v>
      </c>
    </row>
    <row r="1631" spans="1:17" x14ac:dyDescent="0.2">
      <c r="A1631" s="12" t="str">
        <f>INDEX('рабочие дни  %ФОТ'!$F$3:$F$67,MATCH('загрузка табеля'!$H1631,'рабочие дни  %ФОТ'!$H$3:$H$67,0),1)</f>
        <v>ХХХ YYY-17</v>
      </c>
      <c r="B1631" s="21">
        <f t="shared" si="75"/>
        <v>1078.6499999999999</v>
      </c>
      <c r="C1631" s="22">
        <f t="shared" si="76"/>
        <v>4</v>
      </c>
      <c r="D1631" s="23">
        <f t="shared" si="77"/>
        <v>47</v>
      </c>
      <c r="E1631" s="21">
        <f>SUMIFS(тарифы!G:G,тарифы!B:B,J1631)</f>
        <v>22.95</v>
      </c>
      <c r="F1631" s="21"/>
      <c r="G1631" s="12" t="str">
        <f>IFERROR(INDEX(Таблица1[#All],MATCH('загрузка табеля'!J1631,тарифы!B:B,0),4),"")</f>
        <v>охоронник ((В-17)отдел безопасности)</v>
      </c>
      <c r="H1631" s="12" t="s">
        <v>17205</v>
      </c>
      <c r="I1631" s="12" t="s">
        <v>16085</v>
      </c>
      <c r="J1631" s="12" t="s">
        <v>2460</v>
      </c>
      <c r="K1631" s="12" t="s">
        <v>2461</v>
      </c>
      <c r="L1631" s="12">
        <v>12</v>
      </c>
      <c r="M1631" s="12">
        <v>12</v>
      </c>
      <c r="N1631" s="12">
        <v>11</v>
      </c>
      <c r="O1631" s="12">
        <v>12</v>
      </c>
    </row>
    <row r="1632" spans="1:17" x14ac:dyDescent="0.2">
      <c r="A1632" s="12" t="str">
        <f>INDEX('рабочие дни  %ФОТ'!$F$3:$F$67,MATCH('загрузка табеля'!$H1632,'рабочие дни  %ФОТ'!$H$3:$H$67,0),1)</f>
        <v>ХХХ YYY-17</v>
      </c>
      <c r="B1632" s="21">
        <f t="shared" si="75"/>
        <v>750.77499999999998</v>
      </c>
      <c r="C1632" s="22">
        <f t="shared" si="76"/>
        <v>2</v>
      </c>
      <c r="D1632" s="23">
        <f t="shared" si="77"/>
        <v>29.5</v>
      </c>
      <c r="E1632" s="21">
        <f>SUMIFS(тарифы!G:G,тарифы!B:B,J1632)</f>
        <v>25.45</v>
      </c>
      <c r="F1632" s="21"/>
      <c r="G1632" s="12" t="str">
        <f>IFERROR(INDEX(Таблица1[#All],MATCH('загрузка табеля'!J1632,тарифы!B:B,0),4),"")</f>
        <v>старший охранник ((В-17)отдел безопасности)</v>
      </c>
      <c r="H1632" s="12" t="s">
        <v>17205</v>
      </c>
      <c r="I1632" s="12" t="s">
        <v>16085</v>
      </c>
      <c r="J1632" s="12" t="s">
        <v>13393</v>
      </c>
      <c r="K1632" s="12" t="s">
        <v>13392</v>
      </c>
      <c r="L1632" s="12">
        <v>15</v>
      </c>
      <c r="M1632" s="12">
        <v>14.5</v>
      </c>
      <c r="N1632" s="12">
        <v>0</v>
      </c>
    </row>
    <row r="1633" spans="1:17" x14ac:dyDescent="0.2">
      <c r="A1633" s="12" t="str">
        <f>INDEX('рабочие дни  %ФОТ'!$F$3:$F$67,MATCH('загрузка табеля'!$H1633,'рабочие дни  %ФОТ'!$H$3:$H$67,0),1)</f>
        <v>ХХХ YYY-17</v>
      </c>
      <c r="B1633" s="21">
        <f t="shared" si="75"/>
        <v>0</v>
      </c>
      <c r="C1633" s="22">
        <f t="shared" si="76"/>
        <v>3</v>
      </c>
      <c r="D1633" s="23">
        <f t="shared" si="77"/>
        <v>44</v>
      </c>
      <c r="E1633" s="21">
        <f>SUMIFS(тарифы!G:G,тарифы!B:B,J1633)</f>
        <v>0</v>
      </c>
      <c r="F1633" s="21"/>
      <c r="G1633" s="12" t="str">
        <f>IFERROR(INDEX(Таблица1[#All],MATCH('загрузка табеля'!J1633,тарифы!B:B,0),4),"")</f>
        <v/>
      </c>
      <c r="H1633" s="12" t="s">
        <v>17205</v>
      </c>
      <c r="I1633" s="12" t="s">
        <v>16085</v>
      </c>
      <c r="J1633" s="12" t="s">
        <v>16086</v>
      </c>
      <c r="K1633" s="12" t="s">
        <v>16087</v>
      </c>
      <c r="L1633" s="12">
        <v>15</v>
      </c>
      <c r="M1633" s="12">
        <v>14.5</v>
      </c>
      <c r="N1633" s="12">
        <v>14.5</v>
      </c>
    </row>
    <row r="1634" spans="1:17" x14ac:dyDescent="0.2">
      <c r="A1634" s="12" t="str">
        <f>INDEX('рабочие дни  %ФОТ'!$F$3:$F$67,MATCH('загрузка табеля'!$H1634,'рабочие дни  %ФОТ'!$H$3:$H$67,0),1)</f>
        <v>ХХХ YYY-17</v>
      </c>
      <c r="B1634" s="21">
        <f t="shared" si="75"/>
        <v>990</v>
      </c>
      <c r="C1634" s="22">
        <f t="shared" si="76"/>
        <v>3</v>
      </c>
      <c r="D1634" s="23">
        <f t="shared" si="77"/>
        <v>36</v>
      </c>
      <c r="E1634" s="21">
        <f>SUMIFS(тарифы!G:G,тарифы!B:B,J1634)</f>
        <v>27.5</v>
      </c>
      <c r="F1634" s="21"/>
      <c r="G1634" s="12" t="str">
        <f>IFERROR(INDEX(Таблица1[#All],MATCH('загрузка табеля'!J1634,тарифы!B:B,0),4),"")</f>
        <v>продавец продовольственных товаров 2 категории ((В-17)отдел гастрономии)</v>
      </c>
      <c r="H1634" s="12" t="s">
        <v>17205</v>
      </c>
      <c r="I1634" s="12" t="s">
        <v>16088</v>
      </c>
      <c r="J1634" s="12" t="s">
        <v>2481</v>
      </c>
      <c r="K1634" s="12" t="s">
        <v>2482</v>
      </c>
      <c r="L1634" s="12">
        <v>14</v>
      </c>
      <c r="M1634" s="12">
        <v>10</v>
      </c>
      <c r="N1634" s="12">
        <v>12</v>
      </c>
    </row>
    <row r="1635" spans="1:17" x14ac:dyDescent="0.2">
      <c r="A1635" s="12" t="str">
        <f>INDEX('рабочие дни  %ФОТ'!$F$3:$F$67,MATCH('загрузка табеля'!$H1635,'рабочие дни  %ФОТ'!$H$3:$H$67,0),1)</f>
        <v>ХХХ YYY-17</v>
      </c>
      <c r="B1635" s="21">
        <f t="shared" si="75"/>
        <v>728.14</v>
      </c>
      <c r="C1635" s="22">
        <f t="shared" si="76"/>
        <v>5</v>
      </c>
      <c r="D1635" s="23">
        <f t="shared" si="77"/>
        <v>24.5</v>
      </c>
      <c r="E1635" s="21">
        <f>SUMIFS(тарифы!G:G,тарифы!B:B,J1635)</f>
        <v>29.72</v>
      </c>
      <c r="F1635" s="21"/>
      <c r="G1635" s="12" t="str">
        <f>IFERROR(INDEX(Таблица1[#All],MATCH('загрузка табеля'!J1635,тарифы!B:B,0),4),"")</f>
        <v>бригадир продавцов продовольственных товаров 3 категории ((В-17)отдел гастрономии)</v>
      </c>
      <c r="H1635" s="12" t="s">
        <v>17205</v>
      </c>
      <c r="I1635" s="12" t="s">
        <v>16088</v>
      </c>
      <c r="J1635" s="12" t="s">
        <v>2471</v>
      </c>
      <c r="K1635" s="12" t="s">
        <v>2472</v>
      </c>
      <c r="L1635" s="12">
        <v>4.5</v>
      </c>
      <c r="M1635" s="12">
        <v>5</v>
      </c>
      <c r="N1635" s="12">
        <v>5</v>
      </c>
      <c r="O1635" s="12">
        <v>5</v>
      </c>
      <c r="P1635" s="12">
        <v>5</v>
      </c>
      <c r="Q1635" s="12">
        <v>0</v>
      </c>
    </row>
    <row r="1636" spans="1:17" x14ac:dyDescent="0.2">
      <c r="A1636" s="12" t="str">
        <f>INDEX('рабочие дни  %ФОТ'!$F$3:$F$67,MATCH('загрузка табеля'!$H1636,'рабочие дни  %ФОТ'!$H$3:$H$67,0),1)</f>
        <v>ХХХ YYY-17</v>
      </c>
      <c r="B1636" s="21">
        <f t="shared" si="75"/>
        <v>937.5</v>
      </c>
      <c r="C1636" s="22">
        <f t="shared" si="76"/>
        <v>4</v>
      </c>
      <c r="D1636" s="23">
        <f t="shared" si="77"/>
        <v>37.5</v>
      </c>
      <c r="E1636" s="21">
        <f>SUMIFS(тарифы!G:G,тарифы!B:B,J1636)</f>
        <v>25</v>
      </c>
      <c r="F1636" s="21"/>
      <c r="G1636" s="12" t="str">
        <f>IFERROR(INDEX(Таблица1[#All],MATCH('загрузка табеля'!J1636,тарифы!B:B,0),4),"")</f>
        <v>продавец продовольственных товаров 3 категории ((В-17)отдел гастрономии)</v>
      </c>
      <c r="H1636" s="12" t="s">
        <v>17205</v>
      </c>
      <c r="I1636" s="12" t="s">
        <v>16088</v>
      </c>
      <c r="J1636" s="12" t="s">
        <v>13397</v>
      </c>
      <c r="K1636" s="12" t="s">
        <v>13396</v>
      </c>
      <c r="L1636" s="12">
        <v>9.5</v>
      </c>
      <c r="M1636" s="12">
        <v>9</v>
      </c>
      <c r="N1636" s="12">
        <v>9</v>
      </c>
      <c r="O1636" s="12">
        <v>10</v>
      </c>
    </row>
    <row r="1637" spans="1:17" x14ac:dyDescent="0.2">
      <c r="A1637" s="12" t="str">
        <f>INDEX('рабочие дни  %ФОТ'!$F$3:$F$67,MATCH('загрузка табеля'!$H1637,'рабочие дни  %ФОТ'!$H$3:$H$67,0),1)</f>
        <v>ХХХ YYY-17</v>
      </c>
      <c r="B1637" s="21">
        <f t="shared" si="75"/>
        <v>0</v>
      </c>
      <c r="C1637" s="22">
        <f t="shared" si="76"/>
        <v>2</v>
      </c>
      <c r="D1637" s="23">
        <f t="shared" si="77"/>
        <v>24</v>
      </c>
      <c r="E1637" s="21">
        <f>SUMIFS(тарифы!G:G,тарифы!B:B,J1637)</f>
        <v>0</v>
      </c>
      <c r="F1637" s="21"/>
      <c r="G1637" s="12" t="str">
        <f>IFERROR(INDEX(Таблица1[#All],MATCH('загрузка табеля'!J1637,тарифы!B:B,0),4),"")</f>
        <v/>
      </c>
      <c r="H1637" s="12" t="s">
        <v>17205</v>
      </c>
      <c r="I1637" s="12" t="s">
        <v>16088</v>
      </c>
      <c r="J1637" s="12" t="s">
        <v>16089</v>
      </c>
      <c r="K1637" s="12" t="s">
        <v>16090</v>
      </c>
      <c r="L1637" s="12">
        <v>12</v>
      </c>
      <c r="M1637" s="12">
        <v>12</v>
      </c>
      <c r="N1637" s="12">
        <v>0</v>
      </c>
    </row>
    <row r="1638" spans="1:17" x14ac:dyDescent="0.2">
      <c r="A1638" s="12" t="str">
        <f>INDEX('рабочие дни  %ФОТ'!$F$3:$F$67,MATCH('загрузка табеля'!$H1638,'рабочие дни  %ФОТ'!$H$3:$H$67,0),1)</f>
        <v>ХХХ YYY-17</v>
      </c>
      <c r="B1638" s="21">
        <f t="shared" si="75"/>
        <v>1441.96</v>
      </c>
      <c r="C1638" s="22">
        <f t="shared" si="76"/>
        <v>5</v>
      </c>
      <c r="D1638" s="23">
        <f t="shared" si="77"/>
        <v>59</v>
      </c>
      <c r="E1638" s="21">
        <f>SUMIFS(тарифы!G:G,тарифы!B:B,J1638)</f>
        <v>24.44</v>
      </c>
      <c r="F1638" s="21"/>
      <c r="G1638" s="12" t="str">
        <f>IFERROR(INDEX(Таблица1[#All],MATCH('загрузка табеля'!J1638,тарифы!B:B,0),4),"")</f>
        <v>продавец продовольственных товаров 3 категории ((В-17)отдел кондитерских изделий)</v>
      </c>
      <c r="H1638" s="12" t="s">
        <v>17205</v>
      </c>
      <c r="I1638" s="12" t="s">
        <v>16091</v>
      </c>
      <c r="J1638" s="12" t="s">
        <v>13399</v>
      </c>
      <c r="K1638" s="12" t="s">
        <v>13398</v>
      </c>
      <c r="L1638" s="12">
        <v>21.5</v>
      </c>
      <c r="M1638" s="12">
        <v>9</v>
      </c>
      <c r="N1638" s="12">
        <v>9.5</v>
      </c>
      <c r="O1638" s="12">
        <v>10</v>
      </c>
      <c r="P1638" s="12">
        <v>9</v>
      </c>
    </row>
    <row r="1639" spans="1:17" x14ac:dyDescent="0.2">
      <c r="A1639" s="12" t="str">
        <f>INDEX('рабочие дни  %ФОТ'!$F$3:$F$67,MATCH('загрузка табеля'!$H1639,'рабочие дни  %ФОТ'!$H$3:$H$67,0),1)</f>
        <v>ХХХ YYY-17</v>
      </c>
      <c r="B1639" s="21">
        <f t="shared" si="75"/>
        <v>904.28000000000009</v>
      </c>
      <c r="C1639" s="22">
        <f t="shared" si="76"/>
        <v>4</v>
      </c>
      <c r="D1639" s="23">
        <f t="shared" si="77"/>
        <v>37</v>
      </c>
      <c r="E1639" s="21">
        <f>SUMIFS(тарифы!G:G,тарифы!B:B,J1639)</f>
        <v>24.44</v>
      </c>
      <c r="F1639" s="21"/>
      <c r="G1639" s="12" t="str">
        <f>IFERROR(INDEX(Таблица1[#All],MATCH('загрузка табеля'!J1639,тарифы!B:B,0),4),"")</f>
        <v>продавец продовольственных товаров 3 категории ((В-17)отдел кондитерских изделий)</v>
      </c>
      <c r="H1639" s="12" t="s">
        <v>17205</v>
      </c>
      <c r="I1639" s="12" t="s">
        <v>16091</v>
      </c>
      <c r="J1639" s="12" t="s">
        <v>13764</v>
      </c>
      <c r="K1639" s="12" t="s">
        <v>13765</v>
      </c>
      <c r="L1639" s="12">
        <v>9.5</v>
      </c>
      <c r="M1639" s="12">
        <v>9</v>
      </c>
      <c r="N1639" s="12">
        <v>9.5</v>
      </c>
      <c r="O1639" s="12">
        <v>9</v>
      </c>
    </row>
    <row r="1640" spans="1:17" x14ac:dyDescent="0.2">
      <c r="A1640" s="12" t="str">
        <f>INDEX('рабочие дни  %ФОТ'!$F$3:$F$67,MATCH('загрузка табеля'!$H1640,'рабочие дни  %ФОТ'!$H$3:$H$67,0),1)</f>
        <v>ХХХ YYY-17</v>
      </c>
      <c r="B1640" s="21">
        <f t="shared" si="75"/>
        <v>0</v>
      </c>
      <c r="C1640" s="22">
        <f t="shared" si="76"/>
        <v>1</v>
      </c>
      <c r="D1640" s="23">
        <f t="shared" si="77"/>
        <v>8.5</v>
      </c>
      <c r="E1640" s="21">
        <f>SUMIFS(тарифы!G:G,тарифы!B:B,J1640)</f>
        <v>0</v>
      </c>
      <c r="F1640" s="21"/>
      <c r="G1640" s="12" t="str">
        <f>IFERROR(INDEX(Таблица1[#All],MATCH('загрузка табеля'!J1640,тарифы!B:B,0),4),"")</f>
        <v/>
      </c>
      <c r="H1640" s="12" t="s">
        <v>17205</v>
      </c>
      <c r="I1640" s="12" t="s">
        <v>16091</v>
      </c>
      <c r="J1640" s="12" t="s">
        <v>16092</v>
      </c>
      <c r="K1640" s="12" t="s">
        <v>16093</v>
      </c>
      <c r="L1640" s="12">
        <v>8.5</v>
      </c>
      <c r="M1640" s="12">
        <v>0</v>
      </c>
    </row>
    <row r="1641" spans="1:17" x14ac:dyDescent="0.2">
      <c r="A1641" s="12" t="str">
        <f>INDEX('рабочие дни  %ФОТ'!$F$3:$F$67,MATCH('загрузка табеля'!$H1641,'рабочие дни  %ФОТ'!$H$3:$H$67,0),1)</f>
        <v>ХХХ YYY-17</v>
      </c>
      <c r="B1641" s="21">
        <f t="shared" si="75"/>
        <v>1041.2149999999999</v>
      </c>
      <c r="C1641" s="22">
        <f t="shared" si="76"/>
        <v>4</v>
      </c>
      <c r="D1641" s="23">
        <f t="shared" si="77"/>
        <v>35.5</v>
      </c>
      <c r="E1641" s="21">
        <f>SUMIFS(тарифы!G:G,тарифы!B:B,J1641)</f>
        <v>29.33</v>
      </c>
      <c r="F1641" s="21"/>
      <c r="G1641" s="12" t="str">
        <f>IFERROR(INDEX(Таблица1[#All],MATCH('загрузка табеля'!J1641,тарифы!B:B,0),4),"")</f>
        <v>продавец продовольственных товаров 1 категории ((В-17)отдел напитков)</v>
      </c>
      <c r="H1641" s="12" t="s">
        <v>17205</v>
      </c>
      <c r="I1641" s="12" t="s">
        <v>16094</v>
      </c>
      <c r="J1641" s="12" t="s">
        <v>2490</v>
      </c>
      <c r="K1641" s="12" t="s">
        <v>2491</v>
      </c>
      <c r="L1641" s="12">
        <v>9</v>
      </c>
      <c r="M1641" s="12">
        <v>9</v>
      </c>
      <c r="N1641" s="12">
        <v>8.5</v>
      </c>
      <c r="O1641" s="12">
        <v>9</v>
      </c>
    </row>
    <row r="1642" spans="1:17" x14ac:dyDescent="0.2">
      <c r="A1642" s="12" t="str">
        <f>INDEX('рабочие дни  %ФОТ'!$F$3:$F$67,MATCH('загрузка табеля'!$H1642,'рабочие дни  %ФОТ'!$H$3:$H$67,0),1)</f>
        <v>ХХХ YYY-17</v>
      </c>
      <c r="B1642" s="21">
        <f t="shared" si="75"/>
        <v>1185.3400000000001</v>
      </c>
      <c r="C1642" s="22">
        <f t="shared" si="76"/>
        <v>5</v>
      </c>
      <c r="D1642" s="23">
        <f t="shared" si="77"/>
        <v>48.5</v>
      </c>
      <c r="E1642" s="21">
        <f>SUMIFS(тарифы!G:G,тарифы!B:B,J1642)</f>
        <v>24.44</v>
      </c>
      <c r="F1642" s="21"/>
      <c r="G1642" s="12" t="str">
        <f>IFERROR(INDEX(Таблица1[#All],MATCH('загрузка табеля'!J1642,тарифы!B:B,0),4),"")</f>
        <v>продавец непродовольственных товаров 3 категории ((В-17)отдел непродовольственных товаров)</v>
      </c>
      <c r="H1642" s="12" t="s">
        <v>17205</v>
      </c>
      <c r="I1642" s="12" t="s">
        <v>16095</v>
      </c>
      <c r="J1642" s="12" t="s">
        <v>13405</v>
      </c>
      <c r="K1642" s="12" t="s">
        <v>13404</v>
      </c>
      <c r="L1642" s="12">
        <v>9.5</v>
      </c>
      <c r="M1642" s="12">
        <v>9.5</v>
      </c>
      <c r="N1642" s="12">
        <v>9.5</v>
      </c>
      <c r="O1642" s="12">
        <v>10</v>
      </c>
      <c r="P1642" s="12">
        <v>10</v>
      </c>
      <c r="Q1642" s="12">
        <v>0</v>
      </c>
    </row>
    <row r="1643" spans="1:17" x14ac:dyDescent="0.2">
      <c r="A1643" s="12" t="str">
        <f>INDEX('рабочие дни  %ФОТ'!$F$3:$F$67,MATCH('загрузка табеля'!$H1643,'рабочие дни  %ФОТ'!$H$3:$H$67,0),1)</f>
        <v>ХХХ YYY-17</v>
      </c>
      <c r="B1643" s="21">
        <f t="shared" si="75"/>
        <v>1007.5</v>
      </c>
      <c r="C1643" s="22">
        <f t="shared" si="76"/>
        <v>3</v>
      </c>
      <c r="D1643" s="23">
        <f t="shared" si="77"/>
        <v>31</v>
      </c>
      <c r="E1643" s="21">
        <f>SUMIFS(тарифы!G:G,тарифы!B:B,J1643)</f>
        <v>32.5</v>
      </c>
      <c r="F1643" s="21"/>
      <c r="G1643" s="12" t="str">
        <f>IFERROR(INDEX(Таблица1[#All],MATCH('загрузка табеля'!J1643,тарифы!B:B,0),4),"")</f>
        <v>повар 5 разряда ((В-17)кулинарный цех)</v>
      </c>
      <c r="H1643" s="12" t="s">
        <v>17205</v>
      </c>
      <c r="I1643" s="12" t="s">
        <v>16096</v>
      </c>
      <c r="J1643" s="12" t="s">
        <v>2412</v>
      </c>
      <c r="K1643" s="12" t="s">
        <v>2413</v>
      </c>
      <c r="L1643" s="12">
        <v>9.5</v>
      </c>
      <c r="M1643" s="12">
        <v>11</v>
      </c>
      <c r="N1643" s="12">
        <v>10.5</v>
      </c>
      <c r="O1643" s="12">
        <v>0</v>
      </c>
    </row>
    <row r="1644" spans="1:17" x14ac:dyDescent="0.2">
      <c r="A1644" s="12" t="str">
        <f>INDEX('рабочие дни  %ФОТ'!$F$3:$F$67,MATCH('загрузка табеля'!$H1644,'рабочие дни  %ФОТ'!$H$3:$H$67,0),1)</f>
        <v>ХХХ YYY-17</v>
      </c>
      <c r="B1644" s="21">
        <f t="shared" si="75"/>
        <v>1717.6849999999999</v>
      </c>
      <c r="C1644" s="22">
        <f t="shared" si="76"/>
        <v>4</v>
      </c>
      <c r="D1644" s="23">
        <f t="shared" si="77"/>
        <v>41.5</v>
      </c>
      <c r="E1644" s="21">
        <f>SUMIFS(тарифы!G:G,тарифы!B:B,J1644)</f>
        <v>41.39</v>
      </c>
      <c r="F1644" s="21"/>
      <c r="G1644" s="12" t="str">
        <f>IFERROR(INDEX(Таблица1[#All],MATCH('загрузка табеля'!J1644,тарифы!B:B,0),4),"")</f>
        <v>бригадир производственной бригады ((В-17)кулинарный цех)</v>
      </c>
      <c r="H1644" s="12" t="s">
        <v>17205</v>
      </c>
      <c r="I1644" s="12" t="s">
        <v>16096</v>
      </c>
      <c r="J1644" s="12" t="s">
        <v>2423</v>
      </c>
      <c r="K1644" s="12" t="s">
        <v>2424</v>
      </c>
      <c r="L1644" s="12">
        <v>8</v>
      </c>
      <c r="M1644" s="12">
        <v>11</v>
      </c>
      <c r="N1644" s="12">
        <v>11</v>
      </c>
      <c r="O1644" s="12">
        <v>11.5</v>
      </c>
    </row>
    <row r="1645" spans="1:17" x14ac:dyDescent="0.2">
      <c r="A1645" s="12" t="str">
        <f>INDEX('рабочие дни  %ФОТ'!$F$3:$F$67,MATCH('загрузка табеля'!$H1645,'рабочие дни  %ФОТ'!$H$3:$H$67,0),1)</f>
        <v>ХХХ YYY-17</v>
      </c>
      <c r="B1645" s="21">
        <f t="shared" si="75"/>
        <v>1446.25</v>
      </c>
      <c r="C1645" s="22">
        <f t="shared" si="76"/>
        <v>4</v>
      </c>
      <c r="D1645" s="23">
        <f t="shared" si="77"/>
        <v>44.5</v>
      </c>
      <c r="E1645" s="21">
        <f>SUMIFS(тарифы!G:G,тарифы!B:B,J1645)</f>
        <v>32.5</v>
      </c>
      <c r="F1645" s="21"/>
      <c r="G1645" s="12" t="str">
        <f>IFERROR(INDEX(Таблица1[#All],MATCH('загрузка табеля'!J1645,тарифы!B:B,0),4),"")</f>
        <v>повар 5 разряда ((В-17)кулинарный цех)</v>
      </c>
      <c r="H1645" s="12" t="s">
        <v>17205</v>
      </c>
      <c r="I1645" s="12" t="s">
        <v>16096</v>
      </c>
      <c r="J1645" s="12" t="s">
        <v>2426</v>
      </c>
      <c r="K1645" s="12" t="s">
        <v>2427</v>
      </c>
      <c r="L1645" s="12">
        <v>11.5</v>
      </c>
      <c r="M1645" s="12">
        <v>10.5</v>
      </c>
      <c r="N1645" s="12">
        <v>11</v>
      </c>
      <c r="O1645" s="12">
        <v>11.5</v>
      </c>
    </row>
    <row r="1646" spans="1:17" x14ac:dyDescent="0.2">
      <c r="A1646" s="12" t="str">
        <f>INDEX('рабочие дни  %ФОТ'!$F$3:$F$67,MATCH('загрузка табеля'!$H1646,'рабочие дни  %ФОТ'!$H$3:$H$67,0),1)</f>
        <v>ХХХ YYY-17</v>
      </c>
      <c r="B1646" s="21">
        <f t="shared" si="75"/>
        <v>1728.5714285714287</v>
      </c>
      <c r="C1646" s="22">
        <f t="shared" si="76"/>
        <v>4</v>
      </c>
      <c r="D1646" s="23">
        <f t="shared" si="77"/>
        <v>19</v>
      </c>
      <c r="E1646" s="21">
        <f>SUMIFS(тарифы!G:G,тарифы!B:B,J1646)</f>
        <v>9075</v>
      </c>
      <c r="F1646" s="21"/>
      <c r="G1646" s="12" t="str">
        <f>IFERROR(INDEX(Таблица1[#All],MATCH('загрузка табеля'!J1646,тарифы!B:B,0),4),"")</f>
        <v>заместитель управляющего магазином по производству 3 категории ((В-17)кулинарный цех)</v>
      </c>
      <c r="H1646" s="12" t="s">
        <v>17205</v>
      </c>
      <c r="I1646" s="12" t="s">
        <v>16096</v>
      </c>
      <c r="J1646" s="12" t="s">
        <v>2420</v>
      </c>
      <c r="K1646" s="12" t="s">
        <v>2421</v>
      </c>
      <c r="L1646" s="12">
        <v>4.5</v>
      </c>
      <c r="M1646" s="12">
        <v>4.5</v>
      </c>
      <c r="N1646" s="12">
        <v>4.5</v>
      </c>
      <c r="O1646" s="12">
        <v>5.5</v>
      </c>
    </row>
    <row r="1647" spans="1:17" x14ac:dyDescent="0.2">
      <c r="A1647" s="12" t="str">
        <f>INDEX('рабочие дни  %ФОТ'!$F$3:$F$67,MATCH('загрузка табеля'!$H1647,'рабочие дни  %ФОТ'!$H$3:$H$67,0),1)</f>
        <v>ХХХ YYY-17</v>
      </c>
      <c r="B1647" s="21">
        <f t="shared" si="75"/>
        <v>990</v>
      </c>
      <c r="C1647" s="22">
        <f t="shared" si="76"/>
        <v>3</v>
      </c>
      <c r="D1647" s="23">
        <f t="shared" si="77"/>
        <v>33</v>
      </c>
      <c r="E1647" s="21">
        <f>SUMIFS(тарифы!G:G,тарифы!B:B,J1647)</f>
        <v>30</v>
      </c>
      <c r="F1647" s="21"/>
      <c r="G1647" s="12" t="str">
        <f>IFERROR(INDEX(Таблица1[#All],MATCH('загрузка табеля'!J1647,тарифы!B:B,0),4),"")</f>
        <v>повар 4 разряда ((В-17)кулинарный цех)</v>
      </c>
      <c r="H1647" s="12" t="s">
        <v>17205</v>
      </c>
      <c r="I1647" s="12" t="s">
        <v>16096</v>
      </c>
      <c r="J1647" s="12" t="s">
        <v>2401</v>
      </c>
      <c r="K1647" s="12" t="s">
        <v>2402</v>
      </c>
      <c r="L1647" s="12">
        <v>11</v>
      </c>
      <c r="M1647" s="12">
        <v>11</v>
      </c>
      <c r="N1647" s="12">
        <v>11</v>
      </c>
      <c r="O1647" s="12">
        <v>0</v>
      </c>
    </row>
    <row r="1648" spans="1:17" x14ac:dyDescent="0.2">
      <c r="A1648" s="12" t="str">
        <f>INDEX('рабочие дни  %ФОТ'!$F$3:$F$67,MATCH('загрузка табеля'!$H1648,'рабочие дни  %ФОТ'!$H$3:$H$67,0),1)</f>
        <v>ХХХ YYY-17</v>
      </c>
      <c r="B1648" s="21">
        <f t="shared" si="75"/>
        <v>1072.5</v>
      </c>
      <c r="C1648" s="22">
        <f t="shared" si="76"/>
        <v>3</v>
      </c>
      <c r="D1648" s="23">
        <f t="shared" si="77"/>
        <v>33</v>
      </c>
      <c r="E1648" s="21">
        <f>SUMIFS(тарифы!G:G,тарифы!B:B,J1648)</f>
        <v>32.5</v>
      </c>
      <c r="F1648" s="21"/>
      <c r="G1648" s="12" t="str">
        <f>IFERROR(INDEX(Таблица1[#All],MATCH('загрузка табеля'!J1648,тарифы!B:B,0),4),"")</f>
        <v>повар 5 разряда ((В-17)кулинарный цех)</v>
      </c>
      <c r="H1648" s="12" t="s">
        <v>17205</v>
      </c>
      <c r="I1648" s="12" t="s">
        <v>16096</v>
      </c>
      <c r="J1648" s="12" t="s">
        <v>2416</v>
      </c>
      <c r="K1648" s="12" t="s">
        <v>2417</v>
      </c>
      <c r="L1648" s="12">
        <v>10.5</v>
      </c>
      <c r="M1648" s="12">
        <v>11</v>
      </c>
      <c r="N1648" s="12">
        <v>11.5</v>
      </c>
    </row>
    <row r="1649" spans="1:17" x14ac:dyDescent="0.2">
      <c r="A1649" s="12" t="str">
        <f>INDEX('рабочие дни  %ФОТ'!$F$3:$F$67,MATCH('загрузка табеля'!$H1649,'рабочие дни  %ФОТ'!$H$3:$H$67,0),1)</f>
        <v>ХХХ YYY-17</v>
      </c>
      <c r="B1649" s="21">
        <f t="shared" si="75"/>
        <v>1290</v>
      </c>
      <c r="C1649" s="22">
        <f t="shared" si="76"/>
        <v>4</v>
      </c>
      <c r="D1649" s="23">
        <f t="shared" si="77"/>
        <v>43</v>
      </c>
      <c r="E1649" s="21">
        <f>SUMIFS(тарифы!G:G,тарифы!B:B,J1649)</f>
        <v>30</v>
      </c>
      <c r="F1649" s="21"/>
      <c r="G1649" s="12" t="str">
        <f>IFERROR(INDEX(Таблица1[#All],MATCH('загрузка табеля'!J1649,тарифы!B:B,0),4),"")</f>
        <v>повар 4 разряда ((В-17)кулинарный цех)</v>
      </c>
      <c r="H1649" s="12" t="s">
        <v>17205</v>
      </c>
      <c r="I1649" s="12" t="s">
        <v>16096</v>
      </c>
      <c r="J1649" s="12" t="s">
        <v>13410</v>
      </c>
      <c r="K1649" s="12" t="s">
        <v>13409</v>
      </c>
      <c r="L1649" s="12">
        <v>9</v>
      </c>
      <c r="M1649" s="12">
        <v>11.5</v>
      </c>
      <c r="N1649" s="12">
        <v>11</v>
      </c>
      <c r="O1649" s="12">
        <v>11.5</v>
      </c>
    </row>
    <row r="1650" spans="1:17" x14ac:dyDescent="0.2">
      <c r="A1650" s="12" t="str">
        <f>INDEX('рабочие дни  %ФОТ'!$F$3:$F$67,MATCH('загрузка табеля'!$H1650,'рабочие дни  %ФОТ'!$H$3:$H$67,0),1)</f>
        <v>ХХХ YYY-17</v>
      </c>
      <c r="B1650" s="21">
        <f t="shared" si="75"/>
        <v>0</v>
      </c>
      <c r="C1650" s="22">
        <f t="shared" si="76"/>
        <v>4</v>
      </c>
      <c r="D1650" s="23">
        <f t="shared" si="77"/>
        <v>40</v>
      </c>
      <c r="E1650" s="21">
        <f>SUMIFS(тарифы!G:G,тарифы!B:B,J1650)</f>
        <v>0</v>
      </c>
      <c r="F1650" s="21"/>
      <c r="G1650" s="12" t="str">
        <f>IFERROR(INDEX(Таблица1[#All],MATCH('загрузка табеля'!J1650,тарифы!B:B,0),4),"")</f>
        <v/>
      </c>
      <c r="H1650" s="12" t="s">
        <v>17205</v>
      </c>
      <c r="I1650" s="12" t="s">
        <v>16096</v>
      </c>
      <c r="J1650" s="12" t="s">
        <v>16097</v>
      </c>
      <c r="K1650" s="12" t="s">
        <v>16098</v>
      </c>
      <c r="L1650" s="12">
        <v>10</v>
      </c>
      <c r="M1650" s="12">
        <v>9.5</v>
      </c>
      <c r="N1650" s="12">
        <v>10.5</v>
      </c>
      <c r="O1650" s="12">
        <v>10</v>
      </c>
      <c r="P1650" s="12">
        <v>0</v>
      </c>
    </row>
    <row r="1651" spans="1:17" x14ac:dyDescent="0.2">
      <c r="A1651" s="12" t="str">
        <f>INDEX('рабочие дни  %ФОТ'!$F$3:$F$67,MATCH('загрузка табеля'!$H1651,'рабочие дни  %ФОТ'!$H$3:$H$67,0),1)</f>
        <v>ХХХ YYY-17</v>
      </c>
      <c r="B1651" s="21">
        <f t="shared" si="75"/>
        <v>0</v>
      </c>
      <c r="C1651" s="22">
        <f t="shared" si="76"/>
        <v>3</v>
      </c>
      <c r="D1651" s="23">
        <f t="shared" si="77"/>
        <v>34</v>
      </c>
      <c r="E1651" s="21">
        <f>SUMIFS(тарифы!G:G,тарифы!B:B,J1651)</f>
        <v>0</v>
      </c>
      <c r="F1651" s="21"/>
      <c r="G1651" s="12" t="str">
        <f>IFERROR(INDEX(Таблица1[#All],MATCH('загрузка табеля'!J1651,тарифы!B:B,0),4),"")</f>
        <v/>
      </c>
      <c r="H1651" s="12" t="s">
        <v>17205</v>
      </c>
      <c r="I1651" s="12" t="s">
        <v>16096</v>
      </c>
      <c r="J1651" s="12" t="s">
        <v>16099</v>
      </c>
      <c r="K1651" s="12" t="s">
        <v>16100</v>
      </c>
      <c r="L1651" s="12">
        <v>11</v>
      </c>
      <c r="M1651" s="12">
        <v>11</v>
      </c>
      <c r="N1651" s="12">
        <v>12</v>
      </c>
    </row>
    <row r="1652" spans="1:17" x14ac:dyDescent="0.2">
      <c r="A1652" s="12" t="str">
        <f>INDEX('рабочие дни  %ФОТ'!$F$3:$F$67,MATCH('загрузка табеля'!$H1652,'рабочие дни  %ФОТ'!$H$3:$H$67,0),1)</f>
        <v>ХХХ YYY-17</v>
      </c>
      <c r="B1652" s="21">
        <f t="shared" si="75"/>
        <v>0</v>
      </c>
      <c r="C1652" s="22">
        <f t="shared" si="76"/>
        <v>3</v>
      </c>
      <c r="D1652" s="23">
        <f t="shared" si="77"/>
        <v>31</v>
      </c>
      <c r="E1652" s="21">
        <f>SUMIFS(тарифы!G:G,тарифы!B:B,J1652)</f>
        <v>0</v>
      </c>
      <c r="F1652" s="21"/>
      <c r="G1652" s="12" t="str">
        <f>IFERROR(INDEX(Таблица1[#All],MATCH('загрузка табеля'!J1652,тарифы!B:B,0),4),"")</f>
        <v/>
      </c>
      <c r="H1652" s="12" t="s">
        <v>17205</v>
      </c>
      <c r="I1652" s="12" t="s">
        <v>16096</v>
      </c>
      <c r="J1652" s="12" t="s">
        <v>16101</v>
      </c>
      <c r="K1652" s="12" t="s">
        <v>16102</v>
      </c>
      <c r="L1652" s="12">
        <v>10</v>
      </c>
      <c r="M1652" s="12">
        <v>10</v>
      </c>
      <c r="N1652" s="12">
        <v>11</v>
      </c>
      <c r="O1652" s="12">
        <v>0</v>
      </c>
    </row>
    <row r="1653" spans="1:17" x14ac:dyDescent="0.2">
      <c r="A1653" s="12" t="str">
        <f>INDEX('рабочие дни  %ФОТ'!$F$3:$F$67,MATCH('загрузка табеля'!$H1653,'рабочие дни  %ФОТ'!$H$3:$H$67,0),1)</f>
        <v>ХХХ YYY-17</v>
      </c>
      <c r="B1653" s="21">
        <f t="shared" si="75"/>
        <v>0</v>
      </c>
      <c r="C1653" s="22">
        <f t="shared" si="76"/>
        <v>3</v>
      </c>
      <c r="D1653" s="23">
        <f t="shared" si="77"/>
        <v>34.5</v>
      </c>
      <c r="E1653" s="21">
        <f>SUMIFS(тарифы!G:G,тарифы!B:B,J1653)</f>
        <v>0</v>
      </c>
      <c r="F1653" s="21"/>
      <c r="G1653" s="12" t="str">
        <f>IFERROR(INDEX(Таблица1[#All],MATCH('загрузка табеля'!J1653,тарифы!B:B,0),4),"")</f>
        <v/>
      </c>
      <c r="H1653" s="12" t="s">
        <v>17205</v>
      </c>
      <c r="I1653" s="12" t="s">
        <v>16096</v>
      </c>
      <c r="J1653" s="12" t="s">
        <v>16103</v>
      </c>
      <c r="K1653" s="12" t="s">
        <v>16104</v>
      </c>
      <c r="L1653" s="12">
        <v>11.5</v>
      </c>
      <c r="M1653" s="12">
        <v>11.5</v>
      </c>
      <c r="N1653" s="12">
        <v>11.5</v>
      </c>
      <c r="O1653" s="12">
        <v>0</v>
      </c>
    </row>
    <row r="1654" spans="1:17" x14ac:dyDescent="0.2">
      <c r="A1654" s="12" t="str">
        <f>INDEX('рабочие дни  %ФОТ'!$F$3:$F$67,MATCH('загрузка табеля'!$H1654,'рабочие дни  %ФОТ'!$H$3:$H$67,0),1)</f>
        <v>ХХХ YYY-17</v>
      </c>
      <c r="B1654" s="21">
        <f t="shared" si="75"/>
        <v>713.28</v>
      </c>
      <c r="C1654" s="22">
        <f t="shared" si="76"/>
        <v>5</v>
      </c>
      <c r="D1654" s="23">
        <f t="shared" si="77"/>
        <v>24</v>
      </c>
      <c r="E1654" s="21">
        <f>SUMIFS(тарифы!G:G,тарифы!B:B,J1654)</f>
        <v>29.72</v>
      </c>
      <c r="F1654" s="21"/>
      <c r="G1654" s="12" t="str">
        <f>IFERROR(INDEX(Таблица1[#All],MATCH('загрузка табеля'!J1654,тарифы!B:B,0),4),"")</f>
        <v>бригадир продавцов продовольственных товаров 3 категории ((В-17)отдел гастрономии)</v>
      </c>
      <c r="H1654" s="12" t="s">
        <v>17205</v>
      </c>
      <c r="I1654" s="12" t="s">
        <v>16105</v>
      </c>
      <c r="J1654" s="12" t="s">
        <v>2471</v>
      </c>
      <c r="K1654" s="12" t="s">
        <v>2472</v>
      </c>
      <c r="L1654" s="12">
        <v>4</v>
      </c>
      <c r="M1654" s="12">
        <v>5</v>
      </c>
      <c r="N1654" s="12">
        <v>5</v>
      </c>
      <c r="O1654" s="12">
        <v>5</v>
      </c>
      <c r="P1654" s="12">
        <v>5</v>
      </c>
      <c r="Q1654" s="12">
        <v>0</v>
      </c>
    </row>
    <row r="1655" spans="1:17" x14ac:dyDescent="0.2">
      <c r="A1655" s="12" t="str">
        <f>INDEX('рабочие дни  %ФОТ'!$F$3:$F$67,MATCH('загрузка табеля'!$H1655,'рабочие дни  %ФОТ'!$H$3:$H$67,0),1)</f>
        <v>ХХХ YYY-17</v>
      </c>
      <c r="B1655" s="21">
        <f t="shared" si="75"/>
        <v>1075</v>
      </c>
      <c r="C1655" s="22">
        <f t="shared" si="76"/>
        <v>4</v>
      </c>
      <c r="D1655" s="23">
        <f t="shared" si="77"/>
        <v>43</v>
      </c>
      <c r="E1655" s="21">
        <f>SUMIFS(тарифы!G:G,тарифы!B:B,J1655)</f>
        <v>25</v>
      </c>
      <c r="F1655" s="21"/>
      <c r="G1655" s="12" t="str">
        <f>IFERROR(INDEX(Таблица1[#All],MATCH('загрузка табеля'!J1655,тарифы!B:B,0),4),"")</f>
        <v>продавец продовольственных товаров 3 категории ((В-41)сектор зоны скоропорта)</v>
      </c>
      <c r="H1655" s="12" t="s">
        <v>17205</v>
      </c>
      <c r="I1655" s="12" t="s">
        <v>16105</v>
      </c>
      <c r="J1655" s="12" t="s">
        <v>13817</v>
      </c>
      <c r="K1655" s="12" t="s">
        <v>13816</v>
      </c>
      <c r="L1655" s="12">
        <v>10.5</v>
      </c>
      <c r="M1655" s="12">
        <v>10.5</v>
      </c>
      <c r="N1655" s="12">
        <v>11</v>
      </c>
      <c r="O1655" s="12">
        <v>11</v>
      </c>
      <c r="P1655" s="12">
        <v>0</v>
      </c>
    </row>
    <row r="1656" spans="1:17" x14ac:dyDescent="0.2">
      <c r="A1656" s="12" t="str">
        <f>INDEX('рабочие дни  %ФОТ'!$F$3:$F$67,MATCH('загрузка табеля'!$H1656,'рабочие дни  %ФОТ'!$H$3:$H$67,0),1)</f>
        <v>ХХХ YYY-17</v>
      </c>
      <c r="B1656" s="21">
        <f t="shared" si="75"/>
        <v>1012.5</v>
      </c>
      <c r="C1656" s="22">
        <f t="shared" si="76"/>
        <v>4</v>
      </c>
      <c r="D1656" s="23">
        <f t="shared" si="77"/>
        <v>40.5</v>
      </c>
      <c r="E1656" s="21">
        <f>SUMIFS(тарифы!G:G,тарифы!B:B,J1656)</f>
        <v>25</v>
      </c>
      <c r="F1656" s="21"/>
      <c r="G1656" s="12" t="str">
        <f>IFERROR(INDEX(Таблица1[#All],MATCH('загрузка табеля'!J1656,тарифы!B:B,0),4),"")</f>
        <v>продавец продовольственных товаров 3 категории ((В-17)молочный отдел)</v>
      </c>
      <c r="H1656" s="12" t="s">
        <v>17205</v>
      </c>
      <c r="I1656" s="12" t="s">
        <v>16105</v>
      </c>
      <c r="J1656" s="12" t="s">
        <v>13395</v>
      </c>
      <c r="K1656" s="12" t="s">
        <v>13394</v>
      </c>
      <c r="L1656" s="12">
        <v>10</v>
      </c>
      <c r="M1656" s="12">
        <v>10</v>
      </c>
      <c r="N1656" s="12">
        <v>10</v>
      </c>
      <c r="O1656" s="12">
        <v>10.5</v>
      </c>
    </row>
    <row r="1657" spans="1:17" x14ac:dyDescent="0.2">
      <c r="A1657" s="12" t="str">
        <f>INDEX('рабочие дни  %ФОТ'!$F$3:$F$67,MATCH('загрузка табеля'!$H1657,'рабочие дни  %ФОТ'!$H$3:$H$67,0),1)</f>
        <v>ХХХ YYY-17</v>
      </c>
      <c r="B1657" s="21">
        <f t="shared" si="75"/>
        <v>1320</v>
      </c>
      <c r="C1657" s="22">
        <f t="shared" si="76"/>
        <v>4</v>
      </c>
      <c r="D1657" s="23">
        <f t="shared" si="77"/>
        <v>44</v>
      </c>
      <c r="E1657" s="21">
        <f>SUMIFS(тарифы!G:G,тарифы!B:B,J1657)</f>
        <v>30</v>
      </c>
      <c r="F1657" s="21"/>
      <c r="G1657" s="12" t="str">
        <f>IFERROR(INDEX(Таблица1[#All],MATCH('загрузка табеля'!J1657,тарифы!B:B,0),4),"")</f>
        <v>продавец продовольственных товаров 1 категории ((В-17)овощной отдел)</v>
      </c>
      <c r="H1657" s="12" t="s">
        <v>17205</v>
      </c>
      <c r="I1657" s="12" t="s">
        <v>16106</v>
      </c>
      <c r="J1657" s="12" t="s">
        <v>2448</v>
      </c>
      <c r="K1657" s="12" t="s">
        <v>2449</v>
      </c>
      <c r="L1657" s="12">
        <v>11</v>
      </c>
      <c r="M1657" s="12">
        <v>11</v>
      </c>
      <c r="N1657" s="12">
        <v>10.5</v>
      </c>
      <c r="O1657" s="12">
        <v>11.5</v>
      </c>
      <c r="P1657" s="12">
        <v>0</v>
      </c>
    </row>
    <row r="1658" spans="1:17" x14ac:dyDescent="0.2">
      <c r="A1658" s="12" t="str">
        <f>INDEX('рабочие дни  %ФОТ'!$F$3:$F$67,MATCH('загрузка табеля'!$H1658,'рабочие дни  %ФОТ'!$H$3:$H$67,0),1)</f>
        <v>ХХХ YYY-17</v>
      </c>
      <c r="B1658" s="21">
        <f t="shared" si="75"/>
        <v>1375</v>
      </c>
      <c r="C1658" s="22">
        <f t="shared" si="76"/>
        <v>4</v>
      </c>
      <c r="D1658" s="23">
        <f t="shared" si="77"/>
        <v>50</v>
      </c>
      <c r="E1658" s="21">
        <f>SUMIFS(тарифы!G:G,тарифы!B:B,J1658)</f>
        <v>27.5</v>
      </c>
      <c r="F1658" s="21"/>
      <c r="G1658" s="12" t="str">
        <f>IFERROR(INDEX(Таблица1[#All],MATCH('загрузка табеля'!J1658,тарифы!B:B,0),4),"")</f>
        <v>продавец продовольственных товаров 2 категории ((В-17)овощной отдел)</v>
      </c>
      <c r="H1658" s="12" t="s">
        <v>17205</v>
      </c>
      <c r="I1658" s="12" t="s">
        <v>16106</v>
      </c>
      <c r="J1658" s="12" t="s">
        <v>2441</v>
      </c>
      <c r="K1658" s="12" t="s">
        <v>2442</v>
      </c>
      <c r="L1658" s="12">
        <v>8.5</v>
      </c>
      <c r="M1658" s="12">
        <v>21</v>
      </c>
      <c r="N1658" s="12">
        <v>9.5</v>
      </c>
      <c r="O1658" s="12">
        <v>11</v>
      </c>
    </row>
    <row r="1659" spans="1:17" x14ac:dyDescent="0.2">
      <c r="A1659" s="12" t="str">
        <f>INDEX('рабочие дни  %ФОТ'!$F$3:$F$67,MATCH('загрузка табеля'!$H1659,'рабочие дни  %ФОТ'!$H$3:$H$67,0),1)</f>
        <v>ХХХ YYY-17</v>
      </c>
      <c r="B1659" s="21">
        <f t="shared" si="75"/>
        <v>1569.48</v>
      </c>
      <c r="C1659" s="22">
        <f t="shared" si="76"/>
        <v>5</v>
      </c>
      <c r="D1659" s="23">
        <f t="shared" si="77"/>
        <v>44</v>
      </c>
      <c r="E1659" s="21">
        <f>SUMIFS(тарифы!G:G,тарифы!B:B,J1659)</f>
        <v>35.67</v>
      </c>
      <c r="F1659" s="21"/>
      <c r="G1659" s="12" t="str">
        <f>IFERROR(INDEX(Таблица1[#All],MATCH('загрузка табеля'!J1659,тарифы!B:B,0),4),"")</f>
        <v>бригадир продавцов продовольственных товаров 1 категории ((В-17)овощной отдел)</v>
      </c>
      <c r="H1659" s="12" t="s">
        <v>17205</v>
      </c>
      <c r="I1659" s="12" t="s">
        <v>16106</v>
      </c>
      <c r="J1659" s="12" t="s">
        <v>2444</v>
      </c>
      <c r="K1659" s="12" t="s">
        <v>2445</v>
      </c>
      <c r="L1659" s="12">
        <v>3</v>
      </c>
      <c r="M1659" s="12">
        <v>9.5</v>
      </c>
      <c r="N1659" s="12">
        <v>10.5</v>
      </c>
      <c r="O1659" s="12">
        <v>9</v>
      </c>
      <c r="P1659" s="12">
        <v>12</v>
      </c>
    </row>
    <row r="1660" spans="1:17" x14ac:dyDescent="0.2">
      <c r="A1660" s="12" t="str">
        <f>INDEX('рабочие дни  %ФОТ'!$F$3:$F$67,MATCH('загрузка табеля'!$H1660,'рабочие дни  %ФОТ'!$H$3:$H$67,0),1)</f>
        <v>ХХХ YYY-17</v>
      </c>
      <c r="B1660" s="21">
        <f t="shared" si="75"/>
        <v>990</v>
      </c>
      <c r="C1660" s="22">
        <f t="shared" si="76"/>
        <v>4</v>
      </c>
      <c r="D1660" s="23">
        <f t="shared" si="77"/>
        <v>36</v>
      </c>
      <c r="E1660" s="21">
        <f>SUMIFS(тарифы!G:G,тарифы!B:B,J1660)</f>
        <v>27.5</v>
      </c>
      <c r="F1660" s="21"/>
      <c r="G1660" s="12" t="str">
        <f>IFERROR(INDEX(Таблица1[#All],MATCH('загрузка табеля'!J1660,тарифы!B:B,0),4),"")</f>
        <v>продавец продовольственных товаров 2 категории ((В-17)овощной отдел)</v>
      </c>
      <c r="H1660" s="12" t="s">
        <v>17205</v>
      </c>
      <c r="I1660" s="12" t="s">
        <v>16106</v>
      </c>
      <c r="J1660" s="12" t="s">
        <v>2437</v>
      </c>
      <c r="K1660" s="12" t="s">
        <v>2438</v>
      </c>
      <c r="L1660" s="12">
        <v>9</v>
      </c>
      <c r="M1660" s="12">
        <v>9</v>
      </c>
      <c r="N1660" s="12">
        <v>9</v>
      </c>
      <c r="O1660" s="12">
        <v>9</v>
      </c>
      <c r="P1660" s="12">
        <v>0</v>
      </c>
    </row>
    <row r="1661" spans="1:17" x14ac:dyDescent="0.2">
      <c r="A1661" s="12" t="str">
        <f>INDEX('рабочие дни  %ФОТ'!$F$3:$F$67,MATCH('загрузка табеля'!$H1661,'рабочие дни  %ФОТ'!$H$3:$H$67,0),1)</f>
        <v>ХХХ YYY-17</v>
      </c>
      <c r="B1661" s="21">
        <f t="shared" si="75"/>
        <v>1312</v>
      </c>
      <c r="C1661" s="22">
        <f t="shared" si="76"/>
        <v>4</v>
      </c>
      <c r="D1661" s="23">
        <f t="shared" si="77"/>
        <v>41</v>
      </c>
      <c r="E1661" s="21">
        <f>SUMIFS(тарифы!G:G,тарифы!B:B,J1661)</f>
        <v>32</v>
      </c>
      <c r="F1661" s="21"/>
      <c r="G1661" s="12" t="str">
        <f>IFERROR(INDEX(Таблица1[#All],MATCH('загрузка табеля'!J1661,тарифы!B:B,0),4),"")</f>
        <v>продавец продовольственных товаров 1 категории ((В-17)рыбный отдел)</v>
      </c>
      <c r="H1661" s="12" t="s">
        <v>17205</v>
      </c>
      <c r="I1661" s="12" t="s">
        <v>16107</v>
      </c>
      <c r="J1661" s="12" t="s">
        <v>2541</v>
      </c>
      <c r="K1661" s="12" t="s">
        <v>2542</v>
      </c>
      <c r="L1661" s="12">
        <v>10</v>
      </c>
      <c r="M1661" s="12">
        <v>10</v>
      </c>
      <c r="N1661" s="12">
        <v>9</v>
      </c>
      <c r="O1661" s="12">
        <v>12</v>
      </c>
    </row>
    <row r="1662" spans="1:17" x14ac:dyDescent="0.2">
      <c r="A1662" s="12" t="str">
        <f>INDEX('рабочие дни  %ФОТ'!$F$3:$F$67,MATCH('загрузка табеля'!$H1662,'рабочие дни  %ФОТ'!$H$3:$H$67,0),1)</f>
        <v>ХХХ YYY-17</v>
      </c>
      <c r="B1662" s="21">
        <f t="shared" si="75"/>
        <v>1599</v>
      </c>
      <c r="C1662" s="22">
        <f t="shared" si="76"/>
        <v>4</v>
      </c>
      <c r="D1662" s="23">
        <f t="shared" si="77"/>
        <v>39</v>
      </c>
      <c r="E1662" s="21">
        <f>SUMIFS(тарифы!G:G,тарифы!B:B,J1662)</f>
        <v>41</v>
      </c>
      <c r="F1662" s="21"/>
      <c r="G1662" s="12" t="str">
        <f>IFERROR(INDEX(Таблица1[#All],MATCH('загрузка табеля'!J1662,тарифы!B:B,0),4),"")</f>
        <v>бригадир продавцов продовольственных товаров 1 категории ((В-17)рыбный отдел)</v>
      </c>
      <c r="H1662" s="12" t="s">
        <v>17205</v>
      </c>
      <c r="I1662" s="12" t="s">
        <v>16107</v>
      </c>
      <c r="J1662" s="12" t="s">
        <v>2537</v>
      </c>
      <c r="K1662" s="12" t="s">
        <v>2538</v>
      </c>
      <c r="L1662" s="12">
        <v>10</v>
      </c>
      <c r="M1662" s="12">
        <v>9</v>
      </c>
      <c r="N1662" s="12">
        <v>9.5</v>
      </c>
      <c r="O1662" s="12">
        <v>10.5</v>
      </c>
    </row>
    <row r="1663" spans="1:17" x14ac:dyDescent="0.2">
      <c r="A1663" s="12" t="str">
        <f>INDEX('рабочие дни  %ФОТ'!$F$3:$F$67,MATCH('загрузка табеля'!$H1663,'рабочие дни  %ФОТ'!$H$3:$H$67,0),1)</f>
        <v>ХХХ YYY-17</v>
      </c>
      <c r="B1663" s="21">
        <f t="shared" si="75"/>
        <v>1253.8799999999999</v>
      </c>
      <c r="C1663" s="22">
        <f t="shared" si="76"/>
        <v>4</v>
      </c>
      <c r="D1663" s="23">
        <f t="shared" si="77"/>
        <v>36</v>
      </c>
      <c r="E1663" s="21">
        <f>SUMIFS(тарифы!G:G,тарифы!B:B,J1663)</f>
        <v>34.83</v>
      </c>
      <c r="F1663" s="21"/>
      <c r="G1663" s="12" t="str">
        <f>IFERROR(INDEX(Таблица1[#All],MATCH('загрузка табеля'!J1663,тарифы!B:B,0),4),"")</f>
        <v>обработчик рыбы 2 категории ((В-17)рыбный отдел)</v>
      </c>
      <c r="H1663" s="12" t="s">
        <v>17205</v>
      </c>
      <c r="I1663" s="12" t="s">
        <v>16107</v>
      </c>
      <c r="J1663" s="12" t="s">
        <v>2533</v>
      </c>
      <c r="K1663" s="12" t="s">
        <v>2534</v>
      </c>
      <c r="L1663" s="12">
        <v>9.5</v>
      </c>
      <c r="M1663" s="12">
        <v>8.5</v>
      </c>
      <c r="N1663" s="12">
        <v>9</v>
      </c>
      <c r="O1663" s="12">
        <v>9</v>
      </c>
    </row>
    <row r="1664" spans="1:17" x14ac:dyDescent="0.2">
      <c r="A1664" s="12" t="str">
        <f>INDEX('рабочие дни  %ФОТ'!$F$3:$F$67,MATCH('загрузка табеля'!$H1664,'рабочие дни  %ФОТ'!$H$3:$H$67,0),1)</f>
        <v>ХХХ YYY-17</v>
      </c>
      <c r="B1664" s="21">
        <f t="shared" si="75"/>
        <v>1071.4285714285716</v>
      </c>
      <c r="C1664" s="22">
        <f t="shared" si="76"/>
        <v>3</v>
      </c>
      <c r="D1664" s="23">
        <f t="shared" si="77"/>
        <v>12.5</v>
      </c>
      <c r="E1664" s="21">
        <f>SUMIFS(тарифы!G:G,тарифы!B:B,J1664)</f>
        <v>7500</v>
      </c>
      <c r="F1664" s="21"/>
      <c r="G1664" s="12" t="str">
        <f>IFERROR(INDEX(Таблица1[#All],MATCH('загрузка табеля'!J1664,тарифы!B:B,0),4),"")</f>
        <v>заместитель управляющего магазином по производству ((В-17)цех по переработке мяса)</v>
      </c>
      <c r="H1664" s="12" t="s">
        <v>17205</v>
      </c>
      <c r="I1664" s="12" t="s">
        <v>16107</v>
      </c>
      <c r="J1664" s="12" t="s">
        <v>13424</v>
      </c>
      <c r="K1664" s="12" t="s">
        <v>13423</v>
      </c>
      <c r="L1664" s="12">
        <v>4.5</v>
      </c>
      <c r="M1664" s="12">
        <v>3.5</v>
      </c>
      <c r="N1664" s="12">
        <v>4.5</v>
      </c>
    </row>
    <row r="1665" spans="1:16" x14ac:dyDescent="0.2">
      <c r="A1665" s="12" t="str">
        <f>INDEX('рабочие дни  %ФОТ'!$F$3:$F$67,MATCH('загрузка табеля'!$H1665,'рабочие дни  %ФОТ'!$H$3:$H$67,0),1)</f>
        <v>ХХХ YYY-17</v>
      </c>
      <c r="B1665" s="21">
        <f t="shared" si="75"/>
        <v>786.7650000000001</v>
      </c>
      <c r="C1665" s="22">
        <f t="shared" si="76"/>
        <v>3</v>
      </c>
      <c r="D1665" s="23">
        <f t="shared" si="77"/>
        <v>29.5</v>
      </c>
      <c r="E1665" s="21">
        <f>SUMIFS(тарифы!G:G,тарифы!B:B,J1665)</f>
        <v>26.67</v>
      </c>
      <c r="F1665" s="21"/>
      <c r="G1665" s="12" t="str">
        <f>IFERROR(INDEX(Таблица1[#All],MATCH('загрузка табеля'!J1665,тарифы!B:B,0),4),"")</f>
        <v>продавец продовольственных товаров 3 категории ((В-17)рыбный отдел)</v>
      </c>
      <c r="H1665" s="12" t="s">
        <v>17205</v>
      </c>
      <c r="I1665" s="12" t="s">
        <v>16107</v>
      </c>
      <c r="J1665" s="12" t="s">
        <v>13401</v>
      </c>
      <c r="K1665" s="12" t="s">
        <v>13400</v>
      </c>
      <c r="L1665" s="12">
        <v>9.5</v>
      </c>
      <c r="M1665" s="12">
        <v>10</v>
      </c>
      <c r="N1665" s="12">
        <v>10</v>
      </c>
      <c r="O1665" s="12">
        <v>0</v>
      </c>
    </row>
    <row r="1666" spans="1:16" x14ac:dyDescent="0.2">
      <c r="A1666" s="12" t="str">
        <f>INDEX('рабочие дни  %ФОТ'!$F$3:$F$67,MATCH('загрузка табеля'!$H1666,'рабочие дни  %ФОТ'!$H$3:$H$67,0),1)</f>
        <v>ХХХ YYY-17</v>
      </c>
      <c r="B1666" s="21">
        <f t="shared" si="75"/>
        <v>0</v>
      </c>
      <c r="C1666" s="22">
        <f t="shared" si="76"/>
        <v>3</v>
      </c>
      <c r="D1666" s="23">
        <f t="shared" si="77"/>
        <v>26.5</v>
      </c>
      <c r="E1666" s="21">
        <f>SUMIFS(тарифы!G:G,тарифы!B:B,J1666)</f>
        <v>0</v>
      </c>
      <c r="F1666" s="21"/>
      <c r="G1666" s="12" t="str">
        <f>IFERROR(INDEX(Таблица1[#All],MATCH('загрузка табеля'!J1666,тарифы!B:B,0),4),"")</f>
        <v/>
      </c>
      <c r="H1666" s="12" t="s">
        <v>17205</v>
      </c>
      <c r="I1666" s="12" t="s">
        <v>16107</v>
      </c>
      <c r="J1666" s="12" t="s">
        <v>16108</v>
      </c>
      <c r="K1666" s="12" t="s">
        <v>16109</v>
      </c>
      <c r="L1666" s="12">
        <v>11</v>
      </c>
      <c r="M1666" s="12">
        <v>8</v>
      </c>
      <c r="N1666" s="12">
        <v>7.5</v>
      </c>
      <c r="O1666" s="12">
        <v>0</v>
      </c>
    </row>
    <row r="1667" spans="1:16" x14ac:dyDescent="0.2">
      <c r="A1667" s="12" t="str">
        <f>INDEX('рабочие дни  %ФОТ'!$F$3:$F$67,MATCH('загрузка табеля'!$H1667,'рабочие дни  %ФОТ'!$H$3:$H$67,0),1)</f>
        <v>ХХХ YYY-17</v>
      </c>
      <c r="B1667" s="21">
        <f t="shared" si="75"/>
        <v>1148.1600000000001</v>
      </c>
      <c r="C1667" s="22">
        <f t="shared" si="76"/>
        <v>3</v>
      </c>
      <c r="D1667" s="23">
        <f t="shared" si="77"/>
        <v>39</v>
      </c>
      <c r="E1667" s="21">
        <f>SUMIFS(тарифы!G:G,тарифы!B:B,J1667)</f>
        <v>29.44</v>
      </c>
      <c r="F1667" s="21"/>
      <c r="G1667" s="12" t="str">
        <f>IFERROR(INDEX(Таблица1[#All],MATCH('загрузка табеля'!J1667,тарифы!B:B,0),4),"")</f>
        <v>старший кассир торгового зала ((В-17)расчетно-кассовая зона)</v>
      </c>
      <c r="H1667" s="12" t="s">
        <v>17205</v>
      </c>
      <c r="I1667" s="12" t="s">
        <v>15718</v>
      </c>
      <c r="J1667" s="12" t="s">
        <v>10756</v>
      </c>
      <c r="K1667" s="12" t="s">
        <v>10757</v>
      </c>
      <c r="L1667" s="12">
        <v>12</v>
      </c>
      <c r="M1667" s="12">
        <v>12</v>
      </c>
      <c r="N1667" s="12">
        <v>15</v>
      </c>
    </row>
    <row r="1668" spans="1:16" x14ac:dyDescent="0.2">
      <c r="A1668" s="12" t="str">
        <f>INDEX('рабочие дни  %ФОТ'!$F$3:$F$67,MATCH('загрузка табеля'!$H1668,'рабочие дни  %ФОТ'!$H$3:$H$67,0),1)</f>
        <v>ХХХ YYY-17</v>
      </c>
      <c r="B1668" s="21">
        <f t="shared" si="75"/>
        <v>1059.8400000000001</v>
      </c>
      <c r="C1668" s="22">
        <f t="shared" si="76"/>
        <v>3</v>
      </c>
      <c r="D1668" s="23">
        <f t="shared" si="77"/>
        <v>36</v>
      </c>
      <c r="E1668" s="21">
        <f>SUMIFS(тарифы!G:G,тарифы!B:B,J1668)</f>
        <v>29.44</v>
      </c>
      <c r="F1668" s="21"/>
      <c r="G1668" s="12" t="str">
        <f>IFERROR(INDEX(Таблица1[#All],MATCH('загрузка табеля'!J1668,тарифы!B:B,0),4),"")</f>
        <v>старший кассир торгового зала ((В-17)расчетно-кассовая зона)</v>
      </c>
      <c r="H1668" s="12" t="s">
        <v>17205</v>
      </c>
      <c r="I1668" s="12" t="s">
        <v>15718</v>
      </c>
      <c r="J1668" s="12" t="s">
        <v>2504</v>
      </c>
      <c r="K1668" s="12" t="s">
        <v>2505</v>
      </c>
      <c r="L1668" s="12">
        <v>12</v>
      </c>
      <c r="M1668" s="12">
        <v>12</v>
      </c>
      <c r="N1668" s="12">
        <v>12</v>
      </c>
      <c r="O1668" s="12">
        <v>0</v>
      </c>
    </row>
    <row r="1669" spans="1:16" x14ac:dyDescent="0.2">
      <c r="A1669" s="12" t="str">
        <f>INDEX('рабочие дни  %ФОТ'!$F$3:$F$67,MATCH('загрузка табеля'!$H1669,'рабочие дни  %ФОТ'!$H$3:$H$67,0),1)</f>
        <v>ХХХ YYY-17</v>
      </c>
      <c r="B1669" s="21">
        <f t="shared" si="75"/>
        <v>1246.52</v>
      </c>
      <c r="C1669" s="22">
        <f t="shared" si="76"/>
        <v>4</v>
      </c>
      <c r="D1669" s="23">
        <f t="shared" si="77"/>
        <v>44</v>
      </c>
      <c r="E1669" s="21">
        <f>SUMIFS(тарифы!G:G,тарифы!B:B,J1669)</f>
        <v>28.33</v>
      </c>
      <c r="F1669" s="21"/>
      <c r="G1669" s="12" t="str">
        <f>IFERROR(INDEX(Таблица1[#All],MATCH('загрузка табеля'!J1669,тарифы!B:B,0),4),"")</f>
        <v>кассир торгового зала ((В-17)расчетно-кассовая зона)</v>
      </c>
      <c r="H1669" s="12" t="s">
        <v>17205</v>
      </c>
      <c r="I1669" s="12" t="s">
        <v>15718</v>
      </c>
      <c r="J1669" s="12" t="s">
        <v>2501</v>
      </c>
      <c r="K1669" s="12" t="s">
        <v>2502</v>
      </c>
      <c r="L1669" s="12">
        <v>11</v>
      </c>
      <c r="M1669" s="12">
        <v>11</v>
      </c>
      <c r="N1669" s="12">
        <v>11</v>
      </c>
      <c r="O1669" s="12">
        <v>11</v>
      </c>
    </row>
    <row r="1670" spans="1:16" x14ac:dyDescent="0.2">
      <c r="A1670" s="12" t="str">
        <f>INDEX('рабочие дни  %ФОТ'!$F$3:$F$67,MATCH('загрузка табеля'!$H1670,'рабочие дни  %ФОТ'!$H$3:$H$67,0),1)</f>
        <v>ХХХ YYY-17</v>
      </c>
      <c r="B1670" s="21">
        <f t="shared" ref="B1670:B1733" si="78">IF(AND(F1670&lt;50,F1670&gt;0),F1670*D1670,IF(F1670&gt;50,F1670/$C$1*C1670,IF(AND(E1670&lt;50,E1670&gt;0),E1670*D1670,E1670/$C$1*C1670)))</f>
        <v>878.2299999999999</v>
      </c>
      <c r="C1670" s="22">
        <f t="shared" si="76"/>
        <v>3</v>
      </c>
      <c r="D1670" s="23">
        <f t="shared" si="77"/>
        <v>31</v>
      </c>
      <c r="E1670" s="21">
        <f>SUMIFS(тарифы!G:G,тарифы!B:B,J1670)</f>
        <v>28.33</v>
      </c>
      <c r="F1670" s="21"/>
      <c r="G1670" s="12" t="str">
        <f>IFERROR(INDEX(Таблица1[#All],MATCH('загрузка табеля'!J1670,тарифы!B:B,0),4),"")</f>
        <v>кассир торгового зала ((В-17)расчетно-кассовая зона)</v>
      </c>
      <c r="H1670" s="12" t="s">
        <v>17205</v>
      </c>
      <c r="I1670" s="12" t="s">
        <v>15718</v>
      </c>
      <c r="J1670" s="12" t="s">
        <v>2529</v>
      </c>
      <c r="K1670" s="12" t="s">
        <v>2530</v>
      </c>
      <c r="L1670" s="12">
        <v>8</v>
      </c>
      <c r="M1670" s="12">
        <v>11</v>
      </c>
      <c r="N1670" s="12">
        <v>12</v>
      </c>
    </row>
    <row r="1671" spans="1:16" x14ac:dyDescent="0.2">
      <c r="A1671" s="12" t="str">
        <f>INDEX('рабочие дни  %ФОТ'!$F$3:$F$67,MATCH('загрузка табеля'!$H1671,'рабочие дни  %ФОТ'!$H$3:$H$67,0),1)</f>
        <v>ХХХ YYY-17</v>
      </c>
      <c r="B1671" s="21">
        <f t="shared" si="78"/>
        <v>793.24</v>
      </c>
      <c r="C1671" s="22">
        <f t="shared" ref="C1671:C1734" si="79">COUNTIF(L1671:AP1671,"&gt;0")</f>
        <v>3</v>
      </c>
      <c r="D1671" s="23">
        <f t="shared" ref="D1671:D1734" si="80">IF(SUM(L1671:AP1671)&gt;0,SUM(L1671:AP1671),"")</f>
        <v>28</v>
      </c>
      <c r="E1671" s="21">
        <f>SUMIFS(тарифы!G:G,тарифы!B:B,J1671)</f>
        <v>28.33</v>
      </c>
      <c r="F1671" s="21"/>
      <c r="G1671" s="12" t="str">
        <f>IFERROR(INDEX(Таблица1[#All],MATCH('загрузка табеля'!J1671,тарифы!B:B,0),4),"")</f>
        <v>кассир торгового зала ((В-17)расчетно-кассовая зона)</v>
      </c>
      <c r="H1671" s="12" t="s">
        <v>17205</v>
      </c>
      <c r="I1671" s="12" t="s">
        <v>15718</v>
      </c>
      <c r="J1671" s="12" t="s">
        <v>2526</v>
      </c>
      <c r="K1671" s="12" t="s">
        <v>2527</v>
      </c>
      <c r="L1671" s="12">
        <v>10</v>
      </c>
      <c r="M1671" s="12">
        <v>9</v>
      </c>
      <c r="N1671" s="12">
        <v>9</v>
      </c>
    </row>
    <row r="1672" spans="1:16" x14ac:dyDescent="0.2">
      <c r="A1672" s="12" t="str">
        <f>INDEX('рабочие дни  %ФОТ'!$F$3:$F$67,MATCH('загрузка табеля'!$H1672,'рабочие дни  %ФОТ'!$H$3:$H$67,0),1)</f>
        <v>ХХХ YYY-17</v>
      </c>
      <c r="B1672" s="21">
        <f t="shared" si="78"/>
        <v>1076.54</v>
      </c>
      <c r="C1672" s="22">
        <f t="shared" si="79"/>
        <v>4</v>
      </c>
      <c r="D1672" s="23">
        <f t="shared" si="80"/>
        <v>38</v>
      </c>
      <c r="E1672" s="21">
        <f>SUMIFS(тарифы!G:G,тарифы!B:B,J1672)</f>
        <v>28.33</v>
      </c>
      <c r="F1672" s="21"/>
      <c r="G1672" s="12" t="str">
        <f>IFERROR(INDEX(Таблица1[#All],MATCH('загрузка табеля'!J1672,тарифы!B:B,0),4),"")</f>
        <v>кассир торгового зала ((В-17)расчетно-кассовая зона)</v>
      </c>
      <c r="H1672" s="12" t="s">
        <v>17205</v>
      </c>
      <c r="I1672" s="12" t="s">
        <v>15718</v>
      </c>
      <c r="J1672" s="12" t="s">
        <v>2494</v>
      </c>
      <c r="K1672" s="12" t="s">
        <v>2495</v>
      </c>
      <c r="L1672" s="12">
        <v>5.5</v>
      </c>
      <c r="M1672" s="12">
        <v>11</v>
      </c>
      <c r="N1672" s="12">
        <v>11</v>
      </c>
      <c r="O1672" s="12">
        <v>10.5</v>
      </c>
      <c r="P1672" s="12">
        <v>0</v>
      </c>
    </row>
    <row r="1673" spans="1:16" x14ac:dyDescent="0.2">
      <c r="A1673" s="12" t="str">
        <f>INDEX('рабочие дни  %ФОТ'!$F$3:$F$67,MATCH('загрузка табеля'!$H1673,'рабочие дни  %ФОТ'!$H$3:$H$67,0),1)</f>
        <v>ХХХ YYY-17</v>
      </c>
      <c r="B1673" s="21">
        <f t="shared" si="78"/>
        <v>1966.4699999999998</v>
      </c>
      <c r="C1673" s="22">
        <f t="shared" si="79"/>
        <v>5</v>
      </c>
      <c r="D1673" s="23">
        <f t="shared" si="80"/>
        <v>59</v>
      </c>
      <c r="E1673" s="21">
        <f>SUMIFS(тарифы!G:G,тарифы!B:B,J1673)</f>
        <v>33.33</v>
      </c>
      <c r="F1673" s="21"/>
      <c r="G1673" s="12" t="str">
        <f>IFERROR(INDEX(Таблица1[#All],MATCH('загрузка табеля'!J1673,тарифы!B:B,0),4),"")</f>
        <v>заместитель управляющего магазином по кассовой зоне 3 категории ((В-17)расчетно-кассовая зона)</v>
      </c>
      <c r="H1673" s="12" t="s">
        <v>17205</v>
      </c>
      <c r="I1673" s="12" t="s">
        <v>15718</v>
      </c>
      <c r="J1673" s="12" t="s">
        <v>2511</v>
      </c>
      <c r="K1673" s="12" t="s">
        <v>2512</v>
      </c>
      <c r="L1673" s="12">
        <v>12</v>
      </c>
      <c r="M1673" s="12">
        <v>11.5</v>
      </c>
      <c r="N1673" s="12">
        <v>12</v>
      </c>
      <c r="O1673" s="12">
        <v>11.5</v>
      </c>
      <c r="P1673" s="12">
        <v>12</v>
      </c>
    </row>
    <row r="1674" spans="1:16" x14ac:dyDescent="0.2">
      <c r="A1674" s="12" t="str">
        <f>INDEX('рабочие дни  %ФОТ'!$F$3:$F$67,MATCH('загрузка табеля'!$H1674,'рабочие дни  %ФОТ'!$H$3:$H$67,0),1)</f>
        <v>ХХХ YYY-17</v>
      </c>
      <c r="B1674" s="21">
        <f t="shared" si="78"/>
        <v>1416.5</v>
      </c>
      <c r="C1674" s="22">
        <f t="shared" si="79"/>
        <v>5</v>
      </c>
      <c r="D1674" s="23">
        <f t="shared" si="80"/>
        <v>50</v>
      </c>
      <c r="E1674" s="21">
        <f>SUMIFS(тарифы!G:G,тарифы!B:B,J1674)</f>
        <v>28.33</v>
      </c>
      <c r="F1674" s="21"/>
      <c r="G1674" s="12" t="str">
        <f>IFERROR(INDEX(Таблица1[#All],MATCH('загрузка табеля'!J1674,тарифы!B:B,0),4),"")</f>
        <v>кассир торгового зала ((В-17)расчетно-кассовая зона)</v>
      </c>
      <c r="H1674" s="12" t="s">
        <v>17205</v>
      </c>
      <c r="I1674" s="12" t="s">
        <v>15718</v>
      </c>
      <c r="J1674" s="12" t="s">
        <v>2509</v>
      </c>
      <c r="K1674" s="12" t="s">
        <v>2510</v>
      </c>
      <c r="L1674" s="12">
        <v>11</v>
      </c>
      <c r="M1674" s="12">
        <v>10</v>
      </c>
      <c r="N1674" s="12">
        <v>10</v>
      </c>
      <c r="O1674" s="12">
        <v>9</v>
      </c>
      <c r="P1674" s="12">
        <v>10</v>
      </c>
    </row>
    <row r="1675" spans="1:16" x14ac:dyDescent="0.2">
      <c r="A1675" s="12" t="str">
        <f>INDEX('рабочие дни  %ФОТ'!$F$3:$F$67,MATCH('загрузка табеля'!$H1675,'рабочие дни  %ФОТ'!$H$3:$H$67,0),1)</f>
        <v>ХХХ YYY-17</v>
      </c>
      <c r="B1675" s="21">
        <f t="shared" si="78"/>
        <v>1005.7149999999999</v>
      </c>
      <c r="C1675" s="22">
        <f t="shared" si="79"/>
        <v>4</v>
      </c>
      <c r="D1675" s="23">
        <f t="shared" si="80"/>
        <v>35.5</v>
      </c>
      <c r="E1675" s="21">
        <f>SUMIFS(тарифы!G:G,тарифы!B:B,J1675)</f>
        <v>28.33</v>
      </c>
      <c r="F1675" s="21"/>
      <c r="G1675" s="12" t="str">
        <f>IFERROR(INDEX(Таблица1[#All],MATCH('загрузка табеля'!J1675,тарифы!B:B,0),4),"")</f>
        <v>кассир торгового зала ((В-17)расчетно-кассовая зона)</v>
      </c>
      <c r="H1675" s="12" t="s">
        <v>17205</v>
      </c>
      <c r="I1675" s="12" t="s">
        <v>15718</v>
      </c>
      <c r="J1675" s="12" t="s">
        <v>2499</v>
      </c>
      <c r="K1675" s="12" t="s">
        <v>2500</v>
      </c>
      <c r="L1675" s="12">
        <v>8</v>
      </c>
      <c r="M1675" s="12">
        <v>11</v>
      </c>
      <c r="N1675" s="12">
        <v>11</v>
      </c>
      <c r="O1675" s="12">
        <v>5.5</v>
      </c>
    </row>
    <row r="1676" spans="1:16" x14ac:dyDescent="0.2">
      <c r="A1676" s="12" t="str">
        <f>INDEX('рабочие дни  %ФОТ'!$F$3:$F$67,MATCH('загрузка табеля'!$H1676,'рабочие дни  %ФОТ'!$H$3:$H$67,0),1)</f>
        <v>ХХХ YYY-17</v>
      </c>
      <c r="B1676" s="21">
        <f t="shared" si="78"/>
        <v>254.96999999999997</v>
      </c>
      <c r="C1676" s="22">
        <f t="shared" si="79"/>
        <v>1</v>
      </c>
      <c r="D1676" s="23">
        <f t="shared" si="80"/>
        <v>9</v>
      </c>
      <c r="E1676" s="21">
        <f>SUMIFS(тарифы!G:G,тарифы!B:B,J1676)</f>
        <v>28.33</v>
      </c>
      <c r="F1676" s="21"/>
      <c r="G1676" s="12" t="str">
        <f>IFERROR(INDEX(Таблица1[#All],MATCH('загрузка табеля'!J1676,тарифы!B:B,0),4),"")</f>
        <v>кассир торгового зала ((В-17)расчетно-кассовая зона)</v>
      </c>
      <c r="H1676" s="12" t="s">
        <v>17205</v>
      </c>
      <c r="I1676" s="12" t="s">
        <v>15718</v>
      </c>
      <c r="J1676" s="12" t="s">
        <v>2507</v>
      </c>
      <c r="K1676" s="12" t="s">
        <v>2508</v>
      </c>
      <c r="L1676" s="12">
        <v>9</v>
      </c>
    </row>
    <row r="1677" spans="1:16" x14ac:dyDescent="0.2">
      <c r="A1677" s="12" t="str">
        <f>INDEX('рабочие дни  %ФОТ'!$F$3:$F$67,MATCH('загрузка табеля'!$H1677,'рабочие дни  %ФОТ'!$H$3:$H$67,0),1)</f>
        <v>ХХХ YYY-17</v>
      </c>
      <c r="B1677" s="21">
        <f t="shared" si="78"/>
        <v>594.92999999999995</v>
      </c>
      <c r="C1677" s="22">
        <f t="shared" si="79"/>
        <v>2</v>
      </c>
      <c r="D1677" s="23">
        <f t="shared" si="80"/>
        <v>21</v>
      </c>
      <c r="E1677" s="21">
        <f>SUMIFS(тарифы!G:G,тарифы!B:B,J1677)</f>
        <v>28.33</v>
      </c>
      <c r="F1677" s="21"/>
      <c r="G1677" s="12" t="str">
        <f>IFERROR(INDEX(Таблица1[#All],MATCH('загрузка табеля'!J1677,тарифы!B:B,0),4),"")</f>
        <v>кассир торгового зала ((В-17)расчетно-кассовая зона)</v>
      </c>
      <c r="H1677" s="12" t="s">
        <v>17205</v>
      </c>
      <c r="I1677" s="12" t="s">
        <v>15718</v>
      </c>
      <c r="J1677" s="12" t="s">
        <v>2497</v>
      </c>
      <c r="K1677" s="12" t="s">
        <v>2498</v>
      </c>
      <c r="L1677" s="12">
        <v>11</v>
      </c>
      <c r="M1677" s="12">
        <v>10</v>
      </c>
      <c r="N1677" s="12">
        <v>0</v>
      </c>
    </row>
    <row r="1678" spans="1:16" x14ac:dyDescent="0.2">
      <c r="A1678" s="12" t="str">
        <f>INDEX('рабочие дни  %ФОТ'!$F$3:$F$67,MATCH('загрузка табеля'!$H1678,'рабочие дни  %ФОТ'!$H$3:$H$67,0),1)</f>
        <v>ХХХ YYY-17</v>
      </c>
      <c r="B1678" s="21">
        <f t="shared" si="78"/>
        <v>594.92999999999995</v>
      </c>
      <c r="C1678" s="22">
        <f t="shared" si="79"/>
        <v>2</v>
      </c>
      <c r="D1678" s="23">
        <f t="shared" si="80"/>
        <v>21</v>
      </c>
      <c r="E1678" s="21">
        <f>SUMIFS(тарифы!G:G,тарифы!B:B,J1678)</f>
        <v>28.33</v>
      </c>
      <c r="F1678" s="21"/>
      <c r="G1678" s="12" t="str">
        <f>IFERROR(INDEX(Таблица1[#All],MATCH('загрузка табеля'!J1678,тарифы!B:B,0),4),"")</f>
        <v>кассир торгового зала ((В-17)расчетно-кассовая зона)</v>
      </c>
      <c r="H1678" s="12" t="s">
        <v>17205</v>
      </c>
      <c r="I1678" s="12" t="s">
        <v>15718</v>
      </c>
      <c r="J1678" s="12" t="s">
        <v>2517</v>
      </c>
      <c r="K1678" s="12" t="s">
        <v>2518</v>
      </c>
      <c r="L1678" s="12">
        <v>11</v>
      </c>
      <c r="M1678" s="12">
        <v>10</v>
      </c>
      <c r="N1678" s="12">
        <v>0</v>
      </c>
    </row>
    <row r="1679" spans="1:16" x14ac:dyDescent="0.2">
      <c r="A1679" s="12" t="str">
        <f>INDEX('рабочие дни  %ФОТ'!$F$3:$F$67,MATCH('загрузка табеля'!$H1679,'рабочие дни  %ФОТ'!$H$3:$H$67,0),1)</f>
        <v>ХХХ YYY-17</v>
      </c>
      <c r="B1679" s="21">
        <f t="shared" si="78"/>
        <v>1189.8599999999999</v>
      </c>
      <c r="C1679" s="22">
        <f t="shared" si="79"/>
        <v>4</v>
      </c>
      <c r="D1679" s="23">
        <f t="shared" si="80"/>
        <v>42</v>
      </c>
      <c r="E1679" s="21">
        <f>SUMIFS(тарифы!G:G,тарифы!B:B,J1679)</f>
        <v>28.33</v>
      </c>
      <c r="F1679" s="21"/>
      <c r="G1679" s="12" t="str">
        <f>IFERROR(INDEX(Таблица1[#All],MATCH('загрузка табеля'!J1679,тарифы!B:B,0),4),"")</f>
        <v>кассир торгового зала ((В-17)расчетно-кассовая зона)</v>
      </c>
      <c r="H1679" s="12" t="s">
        <v>17205</v>
      </c>
      <c r="I1679" s="12" t="s">
        <v>15718</v>
      </c>
      <c r="J1679" s="12" t="s">
        <v>2520</v>
      </c>
      <c r="K1679" s="12" t="s">
        <v>2521</v>
      </c>
      <c r="L1679" s="12">
        <v>10</v>
      </c>
      <c r="M1679" s="12">
        <v>11</v>
      </c>
      <c r="N1679" s="12">
        <v>10.5</v>
      </c>
      <c r="O1679" s="12">
        <v>10.5</v>
      </c>
    </row>
    <row r="1680" spans="1:16" x14ac:dyDescent="0.2">
      <c r="A1680" s="12" t="str">
        <f>INDEX('рабочие дни  %ФОТ'!$F$3:$F$67,MATCH('загрузка табеля'!$H1680,'рабочие дни  %ФОТ'!$H$3:$H$67,0),1)</f>
        <v>ХХХ YYY-17</v>
      </c>
      <c r="B1680" s="21">
        <f t="shared" si="78"/>
        <v>481.60999999999996</v>
      </c>
      <c r="C1680" s="22">
        <f t="shared" si="79"/>
        <v>2</v>
      </c>
      <c r="D1680" s="23">
        <f t="shared" si="80"/>
        <v>17</v>
      </c>
      <c r="E1680" s="21">
        <f>SUMIFS(тарифы!G:G,тарифы!B:B,J1680)</f>
        <v>28.33</v>
      </c>
      <c r="F1680" s="21"/>
      <c r="G1680" s="12" t="str">
        <f>IFERROR(INDEX(Таблица1[#All],MATCH('загрузка табеля'!J1680,тарифы!B:B,0),4),"")</f>
        <v>кассир торгового зала ((В-17)расчетно-кассовая зона)</v>
      </c>
      <c r="H1680" s="12" t="s">
        <v>17205</v>
      </c>
      <c r="I1680" s="12" t="s">
        <v>15718</v>
      </c>
      <c r="J1680" s="12" t="s">
        <v>13417</v>
      </c>
      <c r="K1680" s="12" t="s">
        <v>13416</v>
      </c>
      <c r="L1680" s="12">
        <v>5.5</v>
      </c>
      <c r="M1680" s="12">
        <v>11.5</v>
      </c>
    </row>
    <row r="1681" spans="1:16" x14ac:dyDescent="0.2">
      <c r="A1681" s="12" t="str">
        <f>INDEX('рабочие дни  %ФОТ'!$F$3:$F$67,MATCH('загрузка табеля'!$H1681,'рабочие дни  %ФОТ'!$H$3:$H$67,0),1)</f>
        <v>ХХХ YYY-17</v>
      </c>
      <c r="B1681" s="21">
        <f t="shared" si="78"/>
        <v>722.41499999999996</v>
      </c>
      <c r="C1681" s="22">
        <f t="shared" si="79"/>
        <v>3</v>
      </c>
      <c r="D1681" s="23">
        <f t="shared" si="80"/>
        <v>25.5</v>
      </c>
      <c r="E1681" s="21">
        <f>SUMIFS(тарифы!G:G,тарифы!B:B,J1681)</f>
        <v>28.33</v>
      </c>
      <c r="F1681" s="21"/>
      <c r="G1681" s="12" t="str">
        <f>IFERROR(INDEX(Таблица1[#All],MATCH('загрузка табеля'!J1681,тарифы!B:B,0),4),"")</f>
        <v>кассир торгового зала ((В-17)расчетно-кассовая зона)</v>
      </c>
      <c r="H1681" s="12" t="s">
        <v>17205</v>
      </c>
      <c r="I1681" s="12" t="s">
        <v>15718</v>
      </c>
      <c r="J1681" s="12" t="s">
        <v>13415</v>
      </c>
      <c r="K1681" s="12" t="s">
        <v>11316</v>
      </c>
      <c r="L1681" s="12">
        <v>7.5</v>
      </c>
      <c r="M1681" s="12">
        <v>9</v>
      </c>
      <c r="N1681" s="12">
        <v>9</v>
      </c>
      <c r="O1681" s="12">
        <v>0</v>
      </c>
    </row>
    <row r="1682" spans="1:16" x14ac:dyDescent="0.2">
      <c r="A1682" s="12" t="str">
        <f>INDEX('рабочие дни  %ФОТ'!$F$3:$F$67,MATCH('загрузка табеля'!$H1682,'рабочие дни  %ФОТ'!$H$3:$H$67,0),1)</f>
        <v>ХХХ YYY-17</v>
      </c>
      <c r="B1682" s="21">
        <f t="shared" si="78"/>
        <v>1189.8599999999999</v>
      </c>
      <c r="C1682" s="22">
        <f t="shared" si="79"/>
        <v>4</v>
      </c>
      <c r="D1682" s="23">
        <f t="shared" si="80"/>
        <v>42</v>
      </c>
      <c r="E1682" s="21">
        <f>SUMIFS(тарифы!G:G,тарифы!B:B,J1682)</f>
        <v>28.33</v>
      </c>
      <c r="F1682" s="21"/>
      <c r="G1682" s="12" t="str">
        <f>IFERROR(INDEX(Таблица1[#All],MATCH('загрузка табеля'!J1682,тарифы!B:B,0),4),"")</f>
        <v>кассир торгового зала ((В-17)расчетно-кассовая зона)</v>
      </c>
      <c r="H1682" s="12" t="s">
        <v>17205</v>
      </c>
      <c r="I1682" s="12" t="s">
        <v>15718</v>
      </c>
      <c r="J1682" s="12" t="s">
        <v>13422</v>
      </c>
      <c r="K1682" s="12" t="s">
        <v>13421</v>
      </c>
      <c r="L1682" s="12">
        <v>9</v>
      </c>
      <c r="M1682" s="12">
        <v>11</v>
      </c>
      <c r="N1682" s="12">
        <v>11</v>
      </c>
      <c r="O1682" s="12">
        <v>11</v>
      </c>
      <c r="P1682" s="12">
        <v>0</v>
      </c>
    </row>
    <row r="1683" spans="1:16" x14ac:dyDescent="0.2">
      <c r="A1683" s="12" t="str">
        <f>INDEX('рабочие дни  %ФОТ'!$F$3:$F$67,MATCH('загрузка табеля'!$H1683,'рабочие дни  %ФОТ'!$H$3:$H$67,0),1)</f>
        <v>ХХХ YYY-17</v>
      </c>
      <c r="B1683" s="21">
        <f t="shared" si="78"/>
        <v>1189.8599999999999</v>
      </c>
      <c r="C1683" s="22">
        <f t="shared" si="79"/>
        <v>4</v>
      </c>
      <c r="D1683" s="23">
        <f t="shared" si="80"/>
        <v>42</v>
      </c>
      <c r="E1683" s="21">
        <f>SUMIFS(тарифы!G:G,тарифы!B:B,J1683)</f>
        <v>28.33</v>
      </c>
      <c r="F1683" s="21"/>
      <c r="G1683" s="12" t="str">
        <f>IFERROR(INDEX(Таблица1[#All],MATCH('загрузка табеля'!J1683,тарифы!B:B,0),4),"")</f>
        <v>кассир торгового зала ((В-17)расчетно-кассовая зона)</v>
      </c>
      <c r="H1683" s="12" t="s">
        <v>17205</v>
      </c>
      <c r="I1683" s="12" t="s">
        <v>15718</v>
      </c>
      <c r="J1683" s="12" t="s">
        <v>13419</v>
      </c>
      <c r="K1683" s="12" t="s">
        <v>13418</v>
      </c>
      <c r="L1683" s="12">
        <v>11</v>
      </c>
      <c r="M1683" s="12">
        <v>11</v>
      </c>
      <c r="N1683" s="12">
        <v>11</v>
      </c>
      <c r="O1683" s="12">
        <v>9</v>
      </c>
    </row>
    <row r="1684" spans="1:16" x14ac:dyDescent="0.2">
      <c r="A1684" s="12" t="str">
        <f>INDEX('рабочие дни  %ФОТ'!$F$3:$F$67,MATCH('загрузка табеля'!$H1684,'рабочие дни  %ФОТ'!$H$3:$H$67,0),1)</f>
        <v>ХХХ YYY-17</v>
      </c>
      <c r="B1684" s="21">
        <f t="shared" si="78"/>
        <v>1062.375</v>
      </c>
      <c r="C1684" s="22">
        <f t="shared" si="79"/>
        <v>4</v>
      </c>
      <c r="D1684" s="23">
        <f t="shared" si="80"/>
        <v>37.5</v>
      </c>
      <c r="E1684" s="21">
        <f>SUMIFS(тарифы!G:G,тарифы!B:B,J1684)</f>
        <v>28.33</v>
      </c>
      <c r="F1684" s="21"/>
      <c r="G1684" s="12" t="str">
        <f>IFERROR(INDEX(Таблица1[#All],MATCH('загрузка табеля'!J1684,тарифы!B:B,0),4),"")</f>
        <v>кассир торгового зала ((В-17)расчетно-кассовая зона)</v>
      </c>
      <c r="H1684" s="12" t="s">
        <v>17205</v>
      </c>
      <c r="I1684" s="12" t="s">
        <v>15718</v>
      </c>
      <c r="J1684" s="12" t="s">
        <v>13420</v>
      </c>
      <c r="K1684" s="12" t="s">
        <v>2519</v>
      </c>
      <c r="L1684" s="12">
        <v>5.5</v>
      </c>
      <c r="M1684" s="12">
        <v>10</v>
      </c>
      <c r="N1684" s="12">
        <v>11</v>
      </c>
      <c r="O1684" s="12">
        <v>11</v>
      </c>
      <c r="P1684" s="12">
        <v>0</v>
      </c>
    </row>
    <row r="1685" spans="1:16" x14ac:dyDescent="0.2">
      <c r="A1685" s="12" t="str">
        <f>INDEX('рабочие дни  %ФОТ'!$F$3:$F$67,MATCH('загрузка табеля'!$H1685,'рабочие дни  %ФОТ'!$H$3:$H$67,0),1)</f>
        <v>ХХХ YYY-17</v>
      </c>
      <c r="B1685" s="21">
        <f t="shared" si="78"/>
        <v>1371.4285714285713</v>
      </c>
      <c r="C1685" s="22">
        <f t="shared" si="79"/>
        <v>4</v>
      </c>
      <c r="D1685" s="23">
        <f t="shared" si="80"/>
        <v>41</v>
      </c>
      <c r="E1685" s="21">
        <f>SUMIFS(тарифы!G:G,тарифы!B:B,J1685)</f>
        <v>7200</v>
      </c>
      <c r="F1685" s="21"/>
      <c r="G1685" s="12" t="str">
        <f>IFERROR(INDEX(Таблица1[#All],MATCH('загрузка табеля'!J1685,тарифы!B:B,0),4),"")</f>
        <v>менеджер по сбыту 1 категории ((В-8)молочный отдел)</v>
      </c>
      <c r="H1685" s="12" t="s">
        <v>17205</v>
      </c>
      <c r="I1685" s="12" t="s">
        <v>16110</v>
      </c>
      <c r="J1685" s="12" t="s">
        <v>10643</v>
      </c>
      <c r="K1685" s="12" t="s">
        <v>10644</v>
      </c>
      <c r="L1685" s="12">
        <v>12</v>
      </c>
      <c r="M1685" s="12">
        <v>9.5</v>
      </c>
      <c r="N1685" s="12">
        <v>9.5</v>
      </c>
      <c r="O1685" s="12">
        <v>10</v>
      </c>
    </row>
    <row r="1686" spans="1:16" x14ac:dyDescent="0.2">
      <c r="A1686" s="12" t="str">
        <f>INDEX('рабочие дни  %ФОТ'!$F$3:$F$67,MATCH('загрузка табеля'!$H1686,'рабочие дни  %ФОТ'!$H$3:$H$67,0),1)</f>
        <v>ХХХ YYY-17</v>
      </c>
      <c r="B1686" s="21">
        <f t="shared" si="78"/>
        <v>1466.6666666666667</v>
      </c>
      <c r="C1686" s="22">
        <f t="shared" si="79"/>
        <v>4</v>
      </c>
      <c r="D1686" s="23">
        <f t="shared" si="80"/>
        <v>40</v>
      </c>
      <c r="E1686" s="21">
        <f>SUMIFS(тарифы!G:G,тарифы!B:B,J1686)</f>
        <v>7700</v>
      </c>
      <c r="F1686" s="21"/>
      <c r="G1686" s="12" t="str">
        <f>IFERROR(INDEX(Таблица1[#All],MATCH('загрузка табеля'!J1686,тарифы!B:B,0),4),"")</f>
        <v>заместитель управляющего магазином 4 категории ((В-17)сектор стеллажной зоны)</v>
      </c>
      <c r="H1686" s="12" t="s">
        <v>17205</v>
      </c>
      <c r="I1686" s="12" t="s">
        <v>16111</v>
      </c>
      <c r="J1686" s="12" t="s">
        <v>2546</v>
      </c>
      <c r="K1686" s="12" t="s">
        <v>2547</v>
      </c>
      <c r="L1686" s="12">
        <v>10.5</v>
      </c>
      <c r="M1686" s="12">
        <v>9.5</v>
      </c>
      <c r="N1686" s="12">
        <v>10.5</v>
      </c>
      <c r="O1686" s="12">
        <v>9.5</v>
      </c>
    </row>
    <row r="1687" spans="1:16" x14ac:dyDescent="0.2">
      <c r="A1687" s="12" t="str">
        <f>INDEX('рабочие дни  %ФОТ'!$F$3:$F$67,MATCH('загрузка табеля'!$H1687,'рабочие дни  %ФОТ'!$H$3:$H$67,0),1)</f>
        <v>ХХХ YYY-17</v>
      </c>
      <c r="B1687" s="21">
        <f t="shared" si="78"/>
        <v>914.28571428571433</v>
      </c>
      <c r="C1687" s="22">
        <f t="shared" si="79"/>
        <v>4</v>
      </c>
      <c r="D1687" s="23">
        <f t="shared" si="80"/>
        <v>32</v>
      </c>
      <c r="E1687" s="21">
        <f>SUMIFS(тарифы!G:G,тарифы!B:B,J1687)</f>
        <v>4800</v>
      </c>
      <c r="F1687" s="21"/>
      <c r="G1687" s="12" t="str">
        <f>IFERROR(INDEX(Таблица1[#All],MATCH('загрузка табеля'!J1687,тарифы!B:B,0),4),"")</f>
        <v>оператор по вводу данных 1 категории ((В-17)склад)</v>
      </c>
      <c r="H1687" s="12" t="s">
        <v>17205</v>
      </c>
      <c r="I1687" s="12" t="s">
        <v>2549</v>
      </c>
      <c r="J1687" s="12" t="s">
        <v>2550</v>
      </c>
      <c r="K1687" s="12" t="s">
        <v>2551</v>
      </c>
      <c r="L1687" s="12">
        <v>9.5</v>
      </c>
      <c r="M1687" s="12">
        <v>9.5</v>
      </c>
      <c r="N1687" s="12">
        <v>9.5</v>
      </c>
      <c r="O1687" s="12">
        <v>3.5</v>
      </c>
    </row>
    <row r="1688" spans="1:16" x14ac:dyDescent="0.2">
      <c r="A1688" s="12" t="str">
        <f>INDEX('рабочие дни  %ФОТ'!$F$3:$F$67,MATCH('загрузка табеля'!$H1688,'рабочие дни  %ФОТ'!$H$3:$H$67,0),1)</f>
        <v>ХХХ YYY-17</v>
      </c>
      <c r="B1688" s="21">
        <f t="shared" si="78"/>
        <v>1078.55</v>
      </c>
      <c r="C1688" s="22">
        <f t="shared" si="79"/>
        <v>4</v>
      </c>
      <c r="D1688" s="23">
        <f t="shared" si="80"/>
        <v>37</v>
      </c>
      <c r="E1688" s="21">
        <f>SUMIFS(тарифы!G:G,тарифы!B:B,J1688)</f>
        <v>29.15</v>
      </c>
      <c r="F1688" s="21"/>
      <c r="G1688" s="12" t="str">
        <f>IFERROR(INDEX(Таблица1[#All],MATCH('загрузка табеля'!J1688,тарифы!B:B,0),4),"")</f>
        <v>грузчик 2 категории ((В-17)склад)</v>
      </c>
      <c r="H1688" s="12" t="s">
        <v>17205</v>
      </c>
      <c r="I1688" s="12" t="s">
        <v>2549</v>
      </c>
      <c r="J1688" s="12" t="s">
        <v>2555</v>
      </c>
      <c r="K1688" s="12" t="s">
        <v>2556</v>
      </c>
      <c r="L1688" s="12">
        <v>9</v>
      </c>
      <c r="M1688" s="12">
        <v>9.5</v>
      </c>
      <c r="N1688" s="12">
        <v>10</v>
      </c>
      <c r="O1688" s="12">
        <v>8.5</v>
      </c>
      <c r="P1688" s="12">
        <v>0</v>
      </c>
    </row>
    <row r="1689" spans="1:16" x14ac:dyDescent="0.2">
      <c r="A1689" s="12" t="str">
        <f>INDEX('рабочие дни  %ФОТ'!$F$3:$F$67,MATCH('загрузка табеля'!$H1689,'рабочие дни  %ФОТ'!$H$3:$H$67,0),1)</f>
        <v>ХХХ YYY-17</v>
      </c>
      <c r="B1689" s="21">
        <f t="shared" si="78"/>
        <v>1333.3333333333333</v>
      </c>
      <c r="C1689" s="22">
        <f t="shared" si="79"/>
        <v>4</v>
      </c>
      <c r="D1689" s="23">
        <f t="shared" si="80"/>
        <v>36.5</v>
      </c>
      <c r="E1689" s="21">
        <f>SUMIFS(тарифы!G:G,тарифы!B:B,J1689)</f>
        <v>7000</v>
      </c>
      <c r="F1689" s="21"/>
      <c r="G1689" s="12" t="str">
        <f>IFERROR(INDEX(Таблица1[#All],MATCH('загрузка табеля'!J1689,тарифы!B:B,0),4),"")</f>
        <v>заведующий складом ((В-17)склад)</v>
      </c>
      <c r="H1689" s="12" t="s">
        <v>17205</v>
      </c>
      <c r="I1689" s="12" t="s">
        <v>2549</v>
      </c>
      <c r="J1689" s="12" t="s">
        <v>2553</v>
      </c>
      <c r="K1689" s="12" t="s">
        <v>2554</v>
      </c>
      <c r="L1689" s="12">
        <v>9.5</v>
      </c>
      <c r="M1689" s="12">
        <v>8</v>
      </c>
      <c r="N1689" s="12">
        <v>8.5</v>
      </c>
      <c r="O1689" s="12">
        <v>10.5</v>
      </c>
    </row>
    <row r="1690" spans="1:16" x14ac:dyDescent="0.2">
      <c r="A1690" s="12" t="str">
        <f>INDEX('рабочие дни  %ФОТ'!$F$3:$F$67,MATCH('загрузка табеля'!$H1690,'рабочие дни  %ФОТ'!$H$3:$H$67,0),1)</f>
        <v>ХХХ YYY-17</v>
      </c>
      <c r="B1690" s="21">
        <f t="shared" si="78"/>
        <v>1641.18</v>
      </c>
      <c r="C1690" s="22">
        <f t="shared" si="79"/>
        <v>5</v>
      </c>
      <c r="D1690" s="23">
        <f t="shared" si="80"/>
        <v>51</v>
      </c>
      <c r="E1690" s="21">
        <f>SUMIFS(тарифы!G:G,тарифы!B:B,J1690)</f>
        <v>32.18</v>
      </c>
      <c r="F1690" s="21"/>
      <c r="G1690" s="12" t="str">
        <f>IFERROR(INDEX(Таблица1[#All],MATCH('загрузка табеля'!J1690,тарифы!B:B,0),4),"")</f>
        <v>кладовщик по приему товара 2 категории ((В-17)склад)</v>
      </c>
      <c r="H1690" s="12" t="s">
        <v>17205</v>
      </c>
      <c r="I1690" s="12" t="s">
        <v>2549</v>
      </c>
      <c r="J1690" s="12" t="s">
        <v>2559</v>
      </c>
      <c r="K1690" s="12" t="s">
        <v>2560</v>
      </c>
      <c r="L1690" s="12">
        <v>10</v>
      </c>
      <c r="M1690" s="12">
        <v>10.5</v>
      </c>
      <c r="N1690" s="12">
        <v>9.5</v>
      </c>
      <c r="O1690" s="12">
        <v>9.5</v>
      </c>
      <c r="P1690" s="12">
        <v>11.5</v>
      </c>
    </row>
    <row r="1691" spans="1:16" x14ac:dyDescent="0.2">
      <c r="A1691" s="12" t="str">
        <f>INDEX('рабочие дни  %ФОТ'!$F$3:$F$67,MATCH('загрузка табеля'!$H1691,'рабочие дни  %ФОТ'!$H$3:$H$67,0),1)</f>
        <v>ХХХ YYY-17</v>
      </c>
      <c r="B1691" s="21">
        <f t="shared" si="78"/>
        <v>936</v>
      </c>
      <c r="C1691" s="22">
        <f t="shared" si="79"/>
        <v>4</v>
      </c>
      <c r="D1691" s="23">
        <f t="shared" si="80"/>
        <v>32</v>
      </c>
      <c r="E1691" s="21">
        <f>SUMIFS(тарифы!G:G,тарифы!B:B,J1691)</f>
        <v>29.25</v>
      </c>
      <c r="F1691" s="21"/>
      <c r="G1691" s="12" t="str">
        <f>IFERROR(INDEX(Таблица1[#All],MATCH('загрузка табеля'!J1691,тарифы!B:B,0),4),"")</f>
        <v>кладовщик по приему товара 3 категории ((В-17)склад)</v>
      </c>
      <c r="H1691" s="12" t="s">
        <v>17205</v>
      </c>
      <c r="I1691" s="12" t="s">
        <v>2549</v>
      </c>
      <c r="J1691" s="12" t="s">
        <v>13414</v>
      </c>
      <c r="K1691" s="12" t="s">
        <v>13413</v>
      </c>
      <c r="L1691" s="12">
        <v>1.5</v>
      </c>
      <c r="M1691" s="12">
        <v>9.5</v>
      </c>
      <c r="N1691" s="12">
        <v>9.5</v>
      </c>
      <c r="O1691" s="12">
        <v>11.5</v>
      </c>
    </row>
    <row r="1692" spans="1:16" x14ac:dyDescent="0.2">
      <c r="A1692" s="12" t="str">
        <f>INDEX('рабочие дни  %ФОТ'!$F$3:$F$67,MATCH('загрузка табеля'!$H1692,'рабочие дни  %ФОТ'!$H$3:$H$67,0),1)</f>
        <v>ХХХ YYY-17</v>
      </c>
      <c r="B1692" s="21">
        <f t="shared" si="78"/>
        <v>2310.6666666666665</v>
      </c>
      <c r="C1692" s="22">
        <f t="shared" si="79"/>
        <v>4</v>
      </c>
      <c r="D1692" s="23">
        <f t="shared" si="80"/>
        <v>49</v>
      </c>
      <c r="E1692" s="21">
        <f>SUMIFS(тарифы!G:G,тарифы!B:B,J1692)</f>
        <v>12131</v>
      </c>
      <c r="F1692" s="21"/>
      <c r="G1692" s="12" t="str">
        <f>IFERROR(INDEX(Таблица1[#All],MATCH('загрузка табеля'!J1692,тарифы!B:B,0),4),"")</f>
        <v>управляющий магазином 3 категории ((В-17)управление)</v>
      </c>
      <c r="H1692" s="12" t="s">
        <v>17205</v>
      </c>
      <c r="I1692" s="12" t="s">
        <v>16112</v>
      </c>
      <c r="J1692" s="12" t="s">
        <v>2573</v>
      </c>
      <c r="K1692" s="12" t="s">
        <v>2574</v>
      </c>
      <c r="L1692" s="12">
        <v>12</v>
      </c>
      <c r="M1692" s="12">
        <v>11.5</v>
      </c>
      <c r="N1692" s="12">
        <v>12.5</v>
      </c>
      <c r="O1692" s="12">
        <v>13</v>
      </c>
    </row>
    <row r="1693" spans="1:16" x14ac:dyDescent="0.2">
      <c r="A1693" s="12" t="str">
        <f>INDEX('рабочие дни  %ФОТ'!$F$3:$F$67,MATCH('загрузка табеля'!$H1693,'рабочие дни  %ФОТ'!$H$3:$H$67,0),1)</f>
        <v>ХХХ YYY-17</v>
      </c>
      <c r="B1693" s="21">
        <f t="shared" si="78"/>
        <v>1104.7619047619048</v>
      </c>
      <c r="C1693" s="22">
        <f t="shared" si="79"/>
        <v>4</v>
      </c>
      <c r="D1693" s="23">
        <f t="shared" si="80"/>
        <v>30</v>
      </c>
      <c r="E1693" s="21">
        <f>SUMIFS(тарифы!G:G,тарифы!B:B,J1693)</f>
        <v>5800</v>
      </c>
      <c r="F1693" s="21"/>
      <c r="G1693" s="12" t="str">
        <f>IFERROR(INDEX(Таблица1[#All],MATCH('загрузка табеля'!J1693,тарифы!B:B,0),4),"")</f>
        <v>главный инженер ((В-17)управление)</v>
      </c>
      <c r="H1693" s="12" t="s">
        <v>17205</v>
      </c>
      <c r="I1693" s="12" t="s">
        <v>16112</v>
      </c>
      <c r="J1693" s="12" t="s">
        <v>2570</v>
      </c>
      <c r="K1693" s="12" t="s">
        <v>2571</v>
      </c>
      <c r="L1693" s="12">
        <v>7</v>
      </c>
      <c r="M1693" s="12">
        <v>7.5</v>
      </c>
      <c r="N1693" s="12">
        <v>8</v>
      </c>
      <c r="O1693" s="12">
        <v>7.5</v>
      </c>
    </row>
    <row r="1694" spans="1:16" x14ac:dyDescent="0.2">
      <c r="A1694" s="12" t="str">
        <f>INDEX('рабочие дни  %ФОТ'!$F$3:$F$67,MATCH('загрузка табеля'!$H1694,'рабочие дни  %ФОТ'!$H$3:$H$67,0),1)</f>
        <v>ХХХ YYY-17</v>
      </c>
      <c r="B1694" s="21">
        <f t="shared" si="78"/>
        <v>914.28571428571433</v>
      </c>
      <c r="C1694" s="22">
        <f t="shared" si="79"/>
        <v>4</v>
      </c>
      <c r="D1694" s="23">
        <f t="shared" si="80"/>
        <v>15</v>
      </c>
      <c r="E1694" s="21">
        <f>SUMIFS(тарифы!G:G,тарифы!B:B,J1694)</f>
        <v>4800</v>
      </c>
      <c r="F1694" s="21"/>
      <c r="G1694" s="12" t="str">
        <f>IFERROR(INDEX(Таблица1[#All],MATCH('загрузка табеля'!J1694,тарифы!B:B,0),4),"")</f>
        <v>оператор по вводу данных 1 категории ((В-17)склад)</v>
      </c>
      <c r="H1694" s="12" t="s">
        <v>17205</v>
      </c>
      <c r="I1694" s="12" t="s">
        <v>16112</v>
      </c>
      <c r="J1694" s="12" t="s">
        <v>2550</v>
      </c>
      <c r="K1694" s="12" t="s">
        <v>2551</v>
      </c>
      <c r="L1694" s="12">
        <v>4</v>
      </c>
      <c r="M1694" s="12">
        <v>4</v>
      </c>
      <c r="N1694" s="12">
        <v>4</v>
      </c>
      <c r="O1694" s="12">
        <v>3</v>
      </c>
    </row>
    <row r="1695" spans="1:16" x14ac:dyDescent="0.2">
      <c r="A1695" s="12" t="str">
        <f>INDEX('рабочие дни  %ФОТ'!$F$3:$F$67,MATCH('загрузка табеля'!$H1695,'рабочие дни  %ФОТ'!$H$3:$H$67,0),1)</f>
        <v>ХХХ YYY-17</v>
      </c>
      <c r="B1695" s="21">
        <f t="shared" si="78"/>
        <v>928.57142857142856</v>
      </c>
      <c r="C1695" s="22">
        <f t="shared" si="79"/>
        <v>3</v>
      </c>
      <c r="D1695" s="23">
        <f t="shared" si="80"/>
        <v>18</v>
      </c>
      <c r="E1695" s="21">
        <f>SUMIFS(тарифы!G:G,тарифы!B:B,J1695)</f>
        <v>6500</v>
      </c>
      <c r="F1695" s="21"/>
      <c r="G1695" s="12" t="str">
        <f>IFERROR(INDEX(Таблица1[#All],MATCH('загрузка табеля'!J1695,тарифы!B:B,0),4),"")</f>
        <v>менеджер по персоналу ((В-17)управление)</v>
      </c>
      <c r="H1695" s="12" t="s">
        <v>17205</v>
      </c>
      <c r="I1695" s="12" t="s">
        <v>16112</v>
      </c>
      <c r="J1695" s="12" t="s">
        <v>2567</v>
      </c>
      <c r="K1695" s="12" t="s">
        <v>2568</v>
      </c>
      <c r="L1695" s="12">
        <v>6</v>
      </c>
      <c r="M1695" s="12">
        <v>2.5</v>
      </c>
      <c r="N1695" s="12">
        <v>9.5</v>
      </c>
    </row>
    <row r="1696" spans="1:16" x14ac:dyDescent="0.2">
      <c r="A1696" s="12" t="str">
        <f>INDEX('рабочие дни  %ФОТ'!$F$3:$F$67,MATCH('загрузка табеля'!$H1696,'рабочие дни  %ФОТ'!$H$3:$H$67,0),1)</f>
        <v>ХХХ YYY-17</v>
      </c>
      <c r="B1696" s="21">
        <f t="shared" si="78"/>
        <v>1490.04</v>
      </c>
      <c r="C1696" s="22">
        <f t="shared" si="79"/>
        <v>3</v>
      </c>
      <c r="D1696" s="23">
        <f t="shared" si="80"/>
        <v>36</v>
      </c>
      <c r="E1696" s="21">
        <f>SUMIFS(тарифы!G:G,тарифы!B:B,J1696)</f>
        <v>41.39</v>
      </c>
      <c r="F1696" s="21"/>
      <c r="G1696" s="12" t="str">
        <f>IFERROR(INDEX(Таблица1[#All],MATCH('загрузка табеля'!J1696,тарифы!B:B,0),4),"")</f>
        <v>бригадир производственной бригады* ((В-17)цех по выпечке хлебобулочных изделий)</v>
      </c>
      <c r="H1696" s="12" t="s">
        <v>17205</v>
      </c>
      <c r="I1696" s="12" t="s">
        <v>16113</v>
      </c>
      <c r="J1696" s="12" t="s">
        <v>2590</v>
      </c>
      <c r="K1696" s="12" t="s">
        <v>2591</v>
      </c>
      <c r="L1696" s="12">
        <v>12</v>
      </c>
      <c r="M1696" s="12">
        <v>12</v>
      </c>
      <c r="N1696" s="12">
        <v>12</v>
      </c>
    </row>
    <row r="1697" spans="1:16" x14ac:dyDescent="0.2">
      <c r="A1697" s="12" t="str">
        <f>INDEX('рабочие дни  %ФОТ'!$F$3:$F$67,MATCH('загрузка табеля'!$H1697,'рабочие дни  %ФОТ'!$H$3:$H$67,0),1)</f>
        <v>ХХХ YYY-17</v>
      </c>
      <c r="B1697" s="21">
        <f t="shared" si="78"/>
        <v>1197.8399999999999</v>
      </c>
      <c r="C1697" s="22">
        <f t="shared" si="79"/>
        <v>3</v>
      </c>
      <c r="D1697" s="23">
        <f t="shared" si="80"/>
        <v>34.5</v>
      </c>
      <c r="E1697" s="21">
        <f>SUMIFS(тарифы!G:G,тарифы!B:B,J1697)</f>
        <v>34.72</v>
      </c>
      <c r="F1697" s="21"/>
      <c r="G1697" s="12" t="str">
        <f>IFERROR(INDEX(Таблица1[#All],MATCH('загрузка табеля'!J1697,тарифы!B:B,0),4),"")</f>
        <v>пекарь 5 разряда ((В-17)цех по выпечке хлебобулочных изделий)</v>
      </c>
      <c r="H1697" s="12" t="s">
        <v>17205</v>
      </c>
      <c r="I1697" s="12" t="s">
        <v>16113</v>
      </c>
      <c r="J1697" s="12" t="s">
        <v>2587</v>
      </c>
      <c r="K1697" s="12" t="s">
        <v>2588</v>
      </c>
      <c r="L1697" s="12">
        <v>11.5</v>
      </c>
      <c r="M1697" s="12">
        <v>11.5</v>
      </c>
      <c r="N1697" s="12">
        <v>11.5</v>
      </c>
      <c r="O1697" s="12">
        <v>0</v>
      </c>
    </row>
    <row r="1698" spans="1:16" x14ac:dyDescent="0.2">
      <c r="A1698" s="12" t="str">
        <f>INDEX('рабочие дни  %ФОТ'!$F$3:$F$67,MATCH('загрузка табеля'!$H1698,'рабочие дни  %ФОТ'!$H$3:$H$67,0),1)</f>
        <v>ХХХ YYY-17</v>
      </c>
      <c r="B1698" s="21">
        <f t="shared" si="78"/>
        <v>1111.5899999999999</v>
      </c>
      <c r="C1698" s="22">
        <f t="shared" si="79"/>
        <v>3</v>
      </c>
      <c r="D1698" s="23">
        <f t="shared" si="80"/>
        <v>34.5</v>
      </c>
      <c r="E1698" s="21">
        <f>SUMIFS(тарифы!G:G,тарифы!B:B,J1698)</f>
        <v>32.22</v>
      </c>
      <c r="F1698" s="21"/>
      <c r="G1698" s="12" t="str">
        <f>IFERROR(INDEX(Таблица1[#All],MATCH('загрузка табеля'!J1698,тарифы!B:B,0),4),"")</f>
        <v>пекарь 4 разряда ((В-17)цех по выпечке хлебобулочных изделий)</v>
      </c>
      <c r="H1698" s="12" t="s">
        <v>17205</v>
      </c>
      <c r="I1698" s="12" t="s">
        <v>16113</v>
      </c>
      <c r="J1698" s="12" t="s">
        <v>2594</v>
      </c>
      <c r="K1698" s="12" t="s">
        <v>2595</v>
      </c>
      <c r="L1698" s="12">
        <v>11.5</v>
      </c>
      <c r="M1698" s="12">
        <v>11.5</v>
      </c>
      <c r="N1698" s="12">
        <v>11.5</v>
      </c>
      <c r="O1698" s="12">
        <v>0</v>
      </c>
    </row>
    <row r="1699" spans="1:16" x14ac:dyDescent="0.2">
      <c r="A1699" s="12" t="str">
        <f>INDEX('рабочие дни  %ФОТ'!$F$3:$F$67,MATCH('загрузка табеля'!$H1699,'рабочие дни  %ФОТ'!$H$3:$H$67,0),1)</f>
        <v>ХХХ YYY-17</v>
      </c>
      <c r="B1699" s="21">
        <f t="shared" si="78"/>
        <v>1527.6799999999998</v>
      </c>
      <c r="C1699" s="22">
        <f t="shared" si="79"/>
        <v>4</v>
      </c>
      <c r="D1699" s="23">
        <f t="shared" si="80"/>
        <v>44</v>
      </c>
      <c r="E1699" s="21">
        <f>SUMIFS(тарифы!G:G,тарифы!B:B,J1699)</f>
        <v>34.72</v>
      </c>
      <c r="F1699" s="21"/>
      <c r="G1699" s="12" t="str">
        <f>IFERROR(INDEX(Таблица1[#All],MATCH('загрузка табеля'!J1699,тарифы!B:B,0),4),"")</f>
        <v>пекарь 5 разряда ((В-17)цех по выпечке хлебобулочных изделий)</v>
      </c>
      <c r="H1699" s="12" t="s">
        <v>17205</v>
      </c>
      <c r="I1699" s="12" t="s">
        <v>16113</v>
      </c>
      <c r="J1699" s="12" t="s">
        <v>2577</v>
      </c>
      <c r="K1699" s="12" t="s">
        <v>2578</v>
      </c>
      <c r="L1699" s="12">
        <v>11.5</v>
      </c>
      <c r="M1699" s="12">
        <v>11</v>
      </c>
      <c r="N1699" s="12">
        <v>11.5</v>
      </c>
      <c r="O1699" s="12">
        <v>10</v>
      </c>
    </row>
    <row r="1700" spans="1:16" x14ac:dyDescent="0.2">
      <c r="A1700" s="12" t="str">
        <f>INDEX('рабочие дни  %ФОТ'!$F$3:$F$67,MATCH('загрузка табеля'!$H1700,'рабочие дни  %ФОТ'!$H$3:$H$67,0),1)</f>
        <v>ХХХ YYY-17</v>
      </c>
      <c r="B1700" s="21">
        <f t="shared" si="78"/>
        <v>1249.92</v>
      </c>
      <c r="C1700" s="22">
        <f t="shared" si="79"/>
        <v>3</v>
      </c>
      <c r="D1700" s="23">
        <f t="shared" si="80"/>
        <v>36</v>
      </c>
      <c r="E1700" s="21">
        <f>SUMIFS(тарифы!G:G,тарифы!B:B,J1700)</f>
        <v>34.72</v>
      </c>
      <c r="F1700" s="21"/>
      <c r="G1700" s="12" t="str">
        <f>IFERROR(INDEX(Таблица1[#All],MATCH('загрузка табеля'!J1700,тарифы!B:B,0),4),"")</f>
        <v>пекарь 5 разряда ((В-17)цех по выпечке хлебобулочных изделий)</v>
      </c>
      <c r="H1700" s="12" t="s">
        <v>17205</v>
      </c>
      <c r="I1700" s="12" t="s">
        <v>16113</v>
      </c>
      <c r="J1700" s="12" t="s">
        <v>2597</v>
      </c>
      <c r="K1700" s="12" t="s">
        <v>2598</v>
      </c>
      <c r="L1700" s="12">
        <v>12</v>
      </c>
      <c r="M1700" s="12">
        <v>12</v>
      </c>
      <c r="N1700" s="12">
        <v>12</v>
      </c>
    </row>
    <row r="1701" spans="1:16" x14ac:dyDescent="0.2">
      <c r="A1701" s="12" t="str">
        <f>INDEX('рабочие дни  %ФОТ'!$F$3:$F$67,MATCH('загрузка табеля'!$H1701,'рабочие дни  %ФОТ'!$H$3:$H$67,0),1)</f>
        <v>ХХХ YYY-17</v>
      </c>
      <c r="B1701" s="21">
        <f t="shared" si="78"/>
        <v>1862.55</v>
      </c>
      <c r="C1701" s="22">
        <f t="shared" si="79"/>
        <v>4</v>
      </c>
      <c r="D1701" s="23">
        <f t="shared" si="80"/>
        <v>45</v>
      </c>
      <c r="E1701" s="21">
        <f>SUMIFS(тарифы!G:G,тарифы!B:B,J1701)</f>
        <v>41.39</v>
      </c>
      <c r="F1701" s="21"/>
      <c r="G1701" s="12" t="str">
        <f>IFERROR(INDEX(Таблица1[#All],MATCH('загрузка табеля'!J1701,тарифы!B:B,0),4),"")</f>
        <v>бригадир производственной бригады* ((В-17)цех по выпечке хлебобулочных изделий)</v>
      </c>
      <c r="H1701" s="12" t="s">
        <v>17205</v>
      </c>
      <c r="I1701" s="12" t="s">
        <v>16113</v>
      </c>
      <c r="J1701" s="12" t="s">
        <v>2580</v>
      </c>
      <c r="K1701" s="12" t="s">
        <v>2581</v>
      </c>
      <c r="L1701" s="12">
        <v>11.5</v>
      </c>
      <c r="M1701" s="12">
        <v>11.5</v>
      </c>
      <c r="N1701" s="12">
        <v>11</v>
      </c>
      <c r="O1701" s="12">
        <v>11</v>
      </c>
      <c r="P1701" s="12">
        <v>0</v>
      </c>
    </row>
    <row r="1702" spans="1:16" x14ac:dyDescent="0.2">
      <c r="A1702" s="12" t="str">
        <f>INDEX('рабочие дни  %ФОТ'!$F$3:$F$67,MATCH('загрузка табеля'!$H1702,'рабочие дни  %ФОТ'!$H$3:$H$67,0),1)</f>
        <v>ХХХ YYY-17</v>
      </c>
      <c r="B1702" s="21">
        <f t="shared" si="78"/>
        <v>1728.5714285714287</v>
      </c>
      <c r="C1702" s="22">
        <f t="shared" si="79"/>
        <v>4</v>
      </c>
      <c r="D1702" s="23">
        <f t="shared" si="80"/>
        <v>19</v>
      </c>
      <c r="E1702" s="21">
        <f>SUMIFS(тарифы!G:G,тарифы!B:B,J1702)</f>
        <v>9075</v>
      </c>
      <c r="F1702" s="21"/>
      <c r="G1702" s="12" t="str">
        <f>IFERROR(INDEX(Таблица1[#All],MATCH('загрузка табеля'!J1702,тарифы!B:B,0),4),"")</f>
        <v>заместитель управляющего магазином по производству 3 категории ((В-17)кулинарный цех)</v>
      </c>
      <c r="H1702" s="12" t="s">
        <v>17205</v>
      </c>
      <c r="I1702" s="12" t="s">
        <v>16113</v>
      </c>
      <c r="J1702" s="12" t="s">
        <v>2420</v>
      </c>
      <c r="K1702" s="12" t="s">
        <v>2421</v>
      </c>
      <c r="L1702" s="12">
        <v>4.5</v>
      </c>
      <c r="M1702" s="12">
        <v>4.5</v>
      </c>
      <c r="N1702" s="12">
        <v>4.5</v>
      </c>
      <c r="O1702" s="12">
        <v>5.5</v>
      </c>
    </row>
    <row r="1703" spans="1:16" x14ac:dyDescent="0.2">
      <c r="A1703" s="12" t="str">
        <f>INDEX('рабочие дни  %ФОТ'!$F$3:$F$67,MATCH('загрузка табеля'!$H1703,'рабочие дни  %ФОТ'!$H$3:$H$67,0),1)</f>
        <v>ХХХ YYY-17</v>
      </c>
      <c r="B1703" s="21">
        <f t="shared" si="78"/>
        <v>1545.04</v>
      </c>
      <c r="C1703" s="22">
        <f t="shared" si="79"/>
        <v>4</v>
      </c>
      <c r="D1703" s="23">
        <f t="shared" si="80"/>
        <v>44.5</v>
      </c>
      <c r="E1703" s="21">
        <f>SUMIFS(тарифы!G:G,тарифы!B:B,J1703)</f>
        <v>34.72</v>
      </c>
      <c r="F1703" s="21"/>
      <c r="G1703" s="12" t="str">
        <f>IFERROR(INDEX(Таблица1[#All],MATCH('загрузка табеля'!J1703,тарифы!B:B,0),4),"")</f>
        <v>пекарь 5 разряда ((В-17)цех по выпечке хлебобулочных изделий)</v>
      </c>
      <c r="H1703" s="12" t="s">
        <v>17205</v>
      </c>
      <c r="I1703" s="12" t="s">
        <v>16113</v>
      </c>
      <c r="J1703" s="12" t="s">
        <v>2592</v>
      </c>
      <c r="K1703" s="12" t="s">
        <v>2593</v>
      </c>
      <c r="L1703" s="12">
        <v>11.5</v>
      </c>
      <c r="M1703" s="12">
        <v>11.5</v>
      </c>
      <c r="N1703" s="12">
        <v>10.5</v>
      </c>
      <c r="O1703" s="12">
        <v>11</v>
      </c>
      <c r="P1703" s="12">
        <v>0</v>
      </c>
    </row>
    <row r="1704" spans="1:16" x14ac:dyDescent="0.2">
      <c r="A1704" s="12" t="str">
        <f>INDEX('рабочие дни  %ФОТ'!$F$3:$F$67,MATCH('загрузка табеля'!$H1704,'рабочие дни  %ФОТ'!$H$3:$H$67,0),1)</f>
        <v>ХХХ YYY-17</v>
      </c>
      <c r="B1704" s="21">
        <f t="shared" si="78"/>
        <v>370.53</v>
      </c>
      <c r="C1704" s="22">
        <f t="shared" si="79"/>
        <v>1</v>
      </c>
      <c r="D1704" s="23">
        <f t="shared" si="80"/>
        <v>11.5</v>
      </c>
      <c r="E1704" s="21">
        <f>SUMIFS(тарифы!G:G,тарифы!B:B,J1704)</f>
        <v>32.22</v>
      </c>
      <c r="F1704" s="21"/>
      <c r="G1704" s="12" t="str">
        <f>IFERROR(INDEX(Таблица1[#All],MATCH('загрузка табеля'!J1704,тарифы!B:B,0),4),"")</f>
        <v>пекарь 4 разряда ((В-17)цех по выпечке хлебобулочных изделий)</v>
      </c>
      <c r="H1704" s="12" t="s">
        <v>17205</v>
      </c>
      <c r="I1704" s="12" t="s">
        <v>16113</v>
      </c>
      <c r="J1704" s="12" t="s">
        <v>2602</v>
      </c>
      <c r="K1704" s="12" t="s">
        <v>2603</v>
      </c>
      <c r="L1704" s="12">
        <v>11.5</v>
      </c>
      <c r="M1704" s="12">
        <v>0</v>
      </c>
    </row>
    <row r="1705" spans="1:16" x14ac:dyDescent="0.2">
      <c r="A1705" s="12" t="str">
        <f>INDEX('рабочие дни  %ФОТ'!$F$3:$F$67,MATCH('загрузка табеля'!$H1705,'рабочие дни  %ФОТ'!$H$3:$H$67,0),1)</f>
        <v>ХХХ YYY-17</v>
      </c>
      <c r="B1705" s="21">
        <f t="shared" si="78"/>
        <v>0</v>
      </c>
      <c r="C1705" s="22">
        <f t="shared" si="79"/>
        <v>3</v>
      </c>
      <c r="D1705" s="23">
        <f t="shared" si="80"/>
        <v>36</v>
      </c>
      <c r="E1705" s="21">
        <f>SUMIFS(тарифы!G:G,тарифы!B:B,J1705)</f>
        <v>0</v>
      </c>
      <c r="F1705" s="21"/>
      <c r="G1705" s="12" t="str">
        <f>IFERROR(INDEX(Таблица1[#All],MATCH('загрузка табеля'!J1705,тарифы!B:B,0),4),"")</f>
        <v/>
      </c>
      <c r="H1705" s="12" t="s">
        <v>17205</v>
      </c>
      <c r="I1705" s="12" t="s">
        <v>16113</v>
      </c>
      <c r="J1705" s="12" t="s">
        <v>16114</v>
      </c>
      <c r="K1705" s="12" t="s">
        <v>16115</v>
      </c>
      <c r="L1705" s="12">
        <v>12</v>
      </c>
      <c r="M1705" s="12">
        <v>12</v>
      </c>
      <c r="N1705" s="12">
        <v>12</v>
      </c>
    </row>
    <row r="1706" spans="1:16" x14ac:dyDescent="0.2">
      <c r="A1706" s="12" t="str">
        <f>INDEX('рабочие дни  %ФОТ'!$F$3:$F$67,MATCH('загрузка табеля'!$H1706,'рабочие дни  %ФОТ'!$H$3:$H$67,0),1)</f>
        <v>ХХХ YYY-17</v>
      </c>
      <c r="B1706" s="21">
        <f t="shared" si="78"/>
        <v>976.25</v>
      </c>
      <c r="C1706" s="22">
        <f t="shared" si="79"/>
        <v>4</v>
      </c>
      <c r="D1706" s="23">
        <f t="shared" si="80"/>
        <v>35.5</v>
      </c>
      <c r="E1706" s="21">
        <f>SUMIFS(тарифы!G:G,тарифы!B:B,J1706)</f>
        <v>27.5</v>
      </c>
      <c r="F1706" s="21"/>
      <c r="G1706" s="12" t="str">
        <f>IFERROR(INDEX(Таблица1[#All],MATCH('загрузка табеля'!J1706,тарифы!B:B,0),4),"")</f>
        <v>продавец продовольственных товаров 2 категории ((В-17)цех по переработке мяса)</v>
      </c>
      <c r="H1706" s="12" t="s">
        <v>17205</v>
      </c>
      <c r="I1706" s="12" t="s">
        <v>16116</v>
      </c>
      <c r="J1706" s="12" t="s">
        <v>2621</v>
      </c>
      <c r="K1706" s="12" t="s">
        <v>2622</v>
      </c>
      <c r="L1706" s="12">
        <v>9</v>
      </c>
      <c r="M1706" s="12">
        <v>9.5</v>
      </c>
      <c r="N1706" s="12">
        <v>9</v>
      </c>
      <c r="O1706" s="12">
        <v>8</v>
      </c>
    </row>
    <row r="1707" spans="1:16" x14ac:dyDescent="0.2">
      <c r="A1707" s="12" t="str">
        <f>INDEX('рабочие дни  %ФОТ'!$F$3:$F$67,MATCH('загрузка табеля'!$H1707,'рабочие дни  %ФОТ'!$H$3:$H$67,0),1)</f>
        <v>ХХХ YYY-17</v>
      </c>
      <c r="B1707" s="21">
        <f t="shared" si="78"/>
        <v>1563.4450000000002</v>
      </c>
      <c r="C1707" s="22">
        <f t="shared" si="79"/>
        <v>3</v>
      </c>
      <c r="D1707" s="23">
        <f t="shared" si="80"/>
        <v>33.5</v>
      </c>
      <c r="E1707" s="21">
        <f>SUMIFS(тарифы!G:G,тарифы!B:B,J1707)</f>
        <v>46.67</v>
      </c>
      <c r="F1707" s="21"/>
      <c r="G1707" s="12" t="str">
        <f>IFERROR(INDEX(Таблица1[#All],MATCH('загрузка табеля'!J1707,тарифы!B:B,0),4),"")</f>
        <v>обвальщик мяса мастер-класс 1 категории ((В-17)цех по переработке мяса)</v>
      </c>
      <c r="H1707" s="12" t="s">
        <v>17205</v>
      </c>
      <c r="I1707" s="12" t="s">
        <v>16116</v>
      </c>
      <c r="J1707" s="12" t="s">
        <v>2609</v>
      </c>
      <c r="K1707" s="12" t="s">
        <v>2610</v>
      </c>
      <c r="L1707" s="12">
        <v>11.5</v>
      </c>
      <c r="M1707" s="12">
        <v>11</v>
      </c>
      <c r="N1707" s="12">
        <v>11</v>
      </c>
    </row>
    <row r="1708" spans="1:16" x14ac:dyDescent="0.2">
      <c r="A1708" s="12" t="str">
        <f>INDEX('рабочие дни  %ФОТ'!$F$3:$F$67,MATCH('загрузка табеля'!$H1708,'рабочие дни  %ФОТ'!$H$3:$H$67,0),1)</f>
        <v>ХХХ YYY-17</v>
      </c>
      <c r="B1708" s="21">
        <f t="shared" si="78"/>
        <v>1140</v>
      </c>
      <c r="C1708" s="22">
        <f t="shared" si="79"/>
        <v>4</v>
      </c>
      <c r="D1708" s="23">
        <f t="shared" si="80"/>
        <v>38</v>
      </c>
      <c r="E1708" s="21">
        <f>SUMIFS(тарифы!G:G,тарифы!B:B,J1708)</f>
        <v>30</v>
      </c>
      <c r="F1708" s="21"/>
      <c r="G1708" s="12" t="str">
        <f>IFERROR(INDEX(Таблица1[#All],MATCH('загрузка табеля'!J1708,тарифы!B:B,0),4),"")</f>
        <v>продавец продовольственных товаров 1 категории ((В-17)цех по переработке мяса)</v>
      </c>
      <c r="H1708" s="12" t="s">
        <v>17205</v>
      </c>
      <c r="I1708" s="12" t="s">
        <v>16116</v>
      </c>
      <c r="J1708" s="12" t="s">
        <v>2605</v>
      </c>
      <c r="K1708" s="12" t="s">
        <v>2606</v>
      </c>
      <c r="L1708" s="12">
        <v>9.5</v>
      </c>
      <c r="M1708" s="12">
        <v>9.5</v>
      </c>
      <c r="N1708" s="12">
        <v>9.5</v>
      </c>
      <c r="O1708" s="12">
        <v>9.5</v>
      </c>
    </row>
    <row r="1709" spans="1:16" x14ac:dyDescent="0.2">
      <c r="A1709" s="12" t="str">
        <f>INDEX('рабочие дни  %ФОТ'!$F$3:$F$67,MATCH('загрузка табеля'!$H1709,'рабочие дни  %ФОТ'!$H$3:$H$67,0),1)</f>
        <v>ХХХ YYY-17</v>
      </c>
      <c r="B1709" s="21">
        <f t="shared" si="78"/>
        <v>990</v>
      </c>
      <c r="C1709" s="22">
        <f t="shared" si="79"/>
        <v>4</v>
      </c>
      <c r="D1709" s="23">
        <f t="shared" si="80"/>
        <v>36</v>
      </c>
      <c r="E1709" s="21">
        <f>SUMIFS(тарифы!G:G,тарифы!B:B,J1709)</f>
        <v>27.5</v>
      </c>
      <c r="F1709" s="21"/>
      <c r="G1709" s="12" t="str">
        <f>IFERROR(INDEX(Таблица1[#All],MATCH('загрузка табеля'!J1709,тарифы!B:B,0),4),"")</f>
        <v>продавец продовольственных товаров 2 категории ((В-17)цех по переработке мяса)</v>
      </c>
      <c r="H1709" s="12" t="s">
        <v>17205</v>
      </c>
      <c r="I1709" s="12" t="s">
        <v>16116</v>
      </c>
      <c r="J1709" s="12" t="s">
        <v>2613</v>
      </c>
      <c r="K1709" s="12" t="s">
        <v>2614</v>
      </c>
      <c r="L1709" s="12">
        <v>9</v>
      </c>
      <c r="M1709" s="12">
        <v>9</v>
      </c>
      <c r="N1709" s="12">
        <v>9</v>
      </c>
      <c r="O1709" s="12">
        <v>9</v>
      </c>
      <c r="P1709" s="12">
        <v>0</v>
      </c>
    </row>
    <row r="1710" spans="1:16" x14ac:dyDescent="0.2">
      <c r="A1710" s="12" t="str">
        <f>INDEX('рабочие дни  %ФОТ'!$F$3:$F$67,MATCH('загрузка табеля'!$H1710,'рабочие дни  %ФОТ'!$H$3:$H$67,0),1)</f>
        <v>ХХХ YYY-17</v>
      </c>
      <c r="B1710" s="21">
        <f t="shared" si="78"/>
        <v>1341.7049999999999</v>
      </c>
      <c r="C1710" s="22">
        <f t="shared" si="79"/>
        <v>3</v>
      </c>
      <c r="D1710" s="23">
        <f t="shared" si="80"/>
        <v>34.5</v>
      </c>
      <c r="E1710" s="21">
        <f>SUMIFS(тарифы!G:G,тарифы!B:B,J1710)</f>
        <v>38.89</v>
      </c>
      <c r="F1710" s="21"/>
      <c r="G1710" s="12" t="str">
        <f>IFERROR(INDEX(Таблица1[#All],MATCH('загрузка табеля'!J1710,тарифы!B:B,0),4),"")</f>
        <v>обвальщик мяса мастер-класс 3 категории ((В-17)цех по переработке мяса)</v>
      </c>
      <c r="H1710" s="12" t="s">
        <v>17205</v>
      </c>
      <c r="I1710" s="12" t="s">
        <v>16116</v>
      </c>
      <c r="J1710" s="12" t="s">
        <v>13412</v>
      </c>
      <c r="K1710" s="12" t="s">
        <v>13411</v>
      </c>
      <c r="L1710" s="12">
        <v>11</v>
      </c>
      <c r="M1710" s="12">
        <v>11.5</v>
      </c>
      <c r="N1710" s="12">
        <v>12</v>
      </c>
      <c r="O1710" s="12">
        <v>0</v>
      </c>
    </row>
    <row r="1711" spans="1:16" x14ac:dyDescent="0.2">
      <c r="A1711" s="12" t="str">
        <f>INDEX('рабочие дни  %ФОТ'!$F$3:$F$67,MATCH('загрузка табеля'!$H1711,'рабочие дни  %ФОТ'!$H$3:$H$67,0),1)</f>
        <v>ХХХ YYY-17</v>
      </c>
      <c r="B1711" s="21">
        <f t="shared" si="78"/>
        <v>1071.4285714285716</v>
      </c>
      <c r="C1711" s="22">
        <f t="shared" si="79"/>
        <v>3</v>
      </c>
      <c r="D1711" s="23">
        <f t="shared" si="80"/>
        <v>12</v>
      </c>
      <c r="E1711" s="21">
        <f>SUMIFS(тарифы!G:G,тарифы!B:B,J1711)</f>
        <v>7500</v>
      </c>
      <c r="F1711" s="21"/>
      <c r="G1711" s="12" t="str">
        <f>IFERROR(INDEX(Таблица1[#All],MATCH('загрузка табеля'!J1711,тарифы!B:B,0),4),"")</f>
        <v>заместитель управляющего магазином по производству ((В-17)цех по переработке мяса)</v>
      </c>
      <c r="H1711" s="12" t="s">
        <v>17205</v>
      </c>
      <c r="I1711" s="12" t="s">
        <v>16116</v>
      </c>
      <c r="J1711" s="12" t="s">
        <v>13424</v>
      </c>
      <c r="K1711" s="12" t="s">
        <v>13423</v>
      </c>
      <c r="L1711" s="12">
        <v>4.5</v>
      </c>
      <c r="M1711" s="12">
        <v>3.5</v>
      </c>
      <c r="N1711" s="12">
        <v>4</v>
      </c>
    </row>
    <row r="1712" spans="1:16" x14ac:dyDescent="0.2">
      <c r="A1712" s="12" t="str">
        <f>INDEX('рабочие дни  %ФОТ'!$F$3:$F$67,MATCH('загрузка табеля'!$H1712,'рабочие дни  %ФОТ'!$H$3:$H$67,0),1)</f>
        <v>ХХХ YYY-17</v>
      </c>
      <c r="B1712" s="21">
        <f t="shared" si="78"/>
        <v>825</v>
      </c>
      <c r="C1712" s="22">
        <f t="shared" si="79"/>
        <v>3</v>
      </c>
      <c r="D1712" s="23">
        <f t="shared" si="80"/>
        <v>27.5</v>
      </c>
      <c r="E1712" s="21">
        <f>SUMIFS(тарифы!G:G,тарифы!B:B,J1712)</f>
        <v>30</v>
      </c>
      <c r="F1712" s="21"/>
      <c r="G1712" s="12" t="str">
        <f>IFERROR(INDEX(Таблица1[#All],MATCH('загрузка табеля'!J1712,тарифы!B:B,0),4),"")</f>
        <v>повар 4 разряда ((В-17)цех по переработке мяса)</v>
      </c>
      <c r="H1712" s="12" t="s">
        <v>17205</v>
      </c>
      <c r="I1712" s="12" t="s">
        <v>16116</v>
      </c>
      <c r="J1712" s="12" t="s">
        <v>13408</v>
      </c>
      <c r="K1712" s="12" t="s">
        <v>13407</v>
      </c>
      <c r="L1712" s="12">
        <v>8</v>
      </c>
      <c r="M1712" s="12">
        <v>10</v>
      </c>
      <c r="N1712" s="12">
        <v>9.5</v>
      </c>
    </row>
    <row r="1713" spans="1:16" x14ac:dyDescent="0.2">
      <c r="A1713" s="12" t="str">
        <f>INDEX('рабочие дни  %ФОТ'!$F$3:$F$67,MATCH('загрузка табеля'!$H1713,'рабочие дни  %ФОТ'!$H$3:$H$67,0),1)</f>
        <v>ХХХ YYY-17</v>
      </c>
      <c r="B1713" s="21">
        <f t="shared" si="78"/>
        <v>1112.5</v>
      </c>
      <c r="C1713" s="22">
        <f t="shared" si="79"/>
        <v>4</v>
      </c>
      <c r="D1713" s="23">
        <f t="shared" si="80"/>
        <v>44.5</v>
      </c>
      <c r="E1713" s="21">
        <f>SUMIFS(тарифы!G:G,тарифы!B:B,J1713)</f>
        <v>25</v>
      </c>
      <c r="F1713" s="21"/>
      <c r="G1713" s="12" t="str">
        <f>IFERROR(INDEX(Таблица1[#All],MATCH('загрузка табеля'!J1713,тарифы!B:B,0),4),"")</f>
        <v>продавец продовольственных товаров 3 категории ((В-35)кулинарный цех)</v>
      </c>
      <c r="H1713" s="12" t="s">
        <v>17205</v>
      </c>
      <c r="I1713" s="12" t="s">
        <v>16117</v>
      </c>
      <c r="J1713" s="12" t="s">
        <v>12990</v>
      </c>
      <c r="K1713" s="12" t="s">
        <v>12989</v>
      </c>
      <c r="L1713" s="12">
        <v>11</v>
      </c>
      <c r="M1713" s="12">
        <v>11</v>
      </c>
      <c r="N1713" s="12">
        <v>11.5</v>
      </c>
      <c r="O1713" s="12">
        <v>11</v>
      </c>
      <c r="P1713" s="12">
        <v>0</v>
      </c>
    </row>
    <row r="1714" spans="1:16" x14ac:dyDescent="0.2">
      <c r="A1714" s="12" t="str">
        <f>INDEX('рабочие дни  %ФОТ'!$F$3:$F$67,MATCH('загрузка табеля'!$H1714,'рабочие дни  %ФОТ'!$H$3:$H$67,0),1)</f>
        <v>ХХХ YYY-17</v>
      </c>
      <c r="B1714" s="21">
        <f t="shared" si="78"/>
        <v>1191.7750000000001</v>
      </c>
      <c r="C1714" s="22">
        <f t="shared" si="79"/>
        <v>4</v>
      </c>
      <c r="D1714" s="23">
        <f t="shared" si="80"/>
        <v>32.5</v>
      </c>
      <c r="E1714" s="21">
        <f>SUMIFS(тарифы!G:G,тарифы!B:B,J1714)</f>
        <v>36.67</v>
      </c>
      <c r="F1714" s="21"/>
      <c r="G1714" s="12" t="str">
        <f>IFERROR(INDEX(Таблица1[#All],MATCH('загрузка табеля'!J1714,тарифы!B:B,0),4),"")</f>
        <v>заместитель управляющего магазином по кассовой зоне 2 категории ((В-50)расчетно-кассовая зона)</v>
      </c>
      <c r="H1714" s="12" t="s">
        <v>17205</v>
      </c>
      <c r="I1714" s="12" t="s">
        <v>16118</v>
      </c>
      <c r="J1714" s="12" t="s">
        <v>4883</v>
      </c>
      <c r="K1714" s="12" t="s">
        <v>4884</v>
      </c>
      <c r="L1714" s="12">
        <v>8</v>
      </c>
      <c r="M1714" s="12">
        <v>8.5</v>
      </c>
      <c r="N1714" s="12">
        <v>4.5</v>
      </c>
      <c r="O1714" s="12">
        <v>11.5</v>
      </c>
      <c r="P1714" s="12">
        <v>0</v>
      </c>
    </row>
    <row r="1715" spans="1:16" x14ac:dyDescent="0.2">
      <c r="A1715" s="12" t="str">
        <f>INDEX('рабочие дни  %ФОТ'!$F$3:$F$67,MATCH('загрузка табеля'!$H1715,'рабочие дни  %ФОТ'!$H$3:$H$67,0),1)</f>
        <v>ХХХ YYY-17</v>
      </c>
      <c r="B1715" s="21">
        <f t="shared" si="78"/>
        <v>1333.3333333333333</v>
      </c>
      <c r="C1715" s="22">
        <f t="shared" si="79"/>
        <v>4</v>
      </c>
      <c r="D1715" s="23">
        <f t="shared" si="80"/>
        <v>40</v>
      </c>
      <c r="E1715" s="21">
        <f>SUMIFS(тарифы!G:G,тарифы!B:B,J1715)</f>
        <v>7000</v>
      </c>
      <c r="F1715" s="21"/>
      <c r="G1715" s="12" t="str">
        <f>IFERROR(INDEX(Таблица1[#All],MATCH('загрузка табеля'!J1715,тарифы!B:B,0),4),"")</f>
        <v>заместитель управляющего магазином 5 категории ((В-50)сектор стеллажной зоны)</v>
      </c>
      <c r="H1715" s="12" t="s">
        <v>17205</v>
      </c>
      <c r="I1715" s="12" t="s">
        <v>16119</v>
      </c>
      <c r="J1715" s="12" t="s">
        <v>12509</v>
      </c>
      <c r="K1715" s="12" t="s">
        <v>12508</v>
      </c>
      <c r="L1715" s="12">
        <v>10.5</v>
      </c>
      <c r="M1715" s="12">
        <v>9.5</v>
      </c>
      <c r="N1715" s="12">
        <v>10.5</v>
      </c>
      <c r="O1715" s="12">
        <v>9.5</v>
      </c>
    </row>
    <row r="1716" spans="1:16" x14ac:dyDescent="0.2">
      <c r="A1716" s="12" t="str">
        <f>INDEX('рабочие дни  %ФОТ'!$F$3:$F$67,MATCH('загрузка табеля'!$H1716,'рабочие дни  %ФОТ'!$H$3:$H$67,0),1)</f>
        <v>ХХХ YYY-17</v>
      </c>
      <c r="B1716" s="21">
        <f t="shared" si="78"/>
        <v>399.28</v>
      </c>
      <c r="C1716" s="22">
        <f t="shared" si="79"/>
        <v>1</v>
      </c>
      <c r="D1716" s="23">
        <f t="shared" si="80"/>
        <v>11.5</v>
      </c>
      <c r="E1716" s="21">
        <f>SUMIFS(тарифы!G:G,тарифы!B:B,J1716)</f>
        <v>34.72</v>
      </c>
      <c r="F1716" s="21"/>
      <c r="G1716" s="12" t="str">
        <f>IFERROR(INDEX(Таблица1[#All],MATCH('загрузка табеля'!J1716,тарифы!B:B,0),4),"")</f>
        <v>пекарь 5 разряда ((В-6) цех выпечке хлебобулочных изделий )</v>
      </c>
      <c r="H1716" s="12" t="s">
        <v>17205</v>
      </c>
      <c r="I1716" s="12" t="s">
        <v>15671</v>
      </c>
      <c r="J1716" s="12" t="s">
        <v>10183</v>
      </c>
      <c r="K1716" s="12" t="s">
        <v>10184</v>
      </c>
      <c r="L1716" s="12">
        <v>11.5</v>
      </c>
    </row>
    <row r="1717" spans="1:16" x14ac:dyDescent="0.2">
      <c r="A1717" s="12" t="str">
        <f>INDEX('рабочие дни  %ФОТ'!$F$3:$F$67,MATCH('загрузка табеля'!$H1717,'рабочие дни  %ФОТ'!$H$3:$H$67,0),1)</f>
        <v>ХХХ YYY-17</v>
      </c>
      <c r="B1717" s="21">
        <f t="shared" si="78"/>
        <v>0</v>
      </c>
      <c r="C1717" s="22">
        <f t="shared" si="79"/>
        <v>3</v>
      </c>
      <c r="D1717" s="23">
        <f t="shared" si="80"/>
        <v>20</v>
      </c>
      <c r="E1717" s="21">
        <f>SUMIFS(тарифы!G:G,тарифы!B:B,J1717)</f>
        <v>0</v>
      </c>
      <c r="F1717" s="21"/>
      <c r="G1717" s="12" t="str">
        <f>IFERROR(INDEX(Таблица1[#All],MATCH('загрузка табеля'!J1717,тарифы!B:B,0),4),"")</f>
        <v/>
      </c>
      <c r="H1717" s="12" t="s">
        <v>17205</v>
      </c>
      <c r="I1717" s="12" t="s">
        <v>16120</v>
      </c>
      <c r="J1717" s="12" t="s">
        <v>16121</v>
      </c>
      <c r="K1717" s="12" t="s">
        <v>16122</v>
      </c>
      <c r="L1717" s="12">
        <v>6.5</v>
      </c>
      <c r="M1717" s="12">
        <v>8.5</v>
      </c>
      <c r="N1717" s="12">
        <v>5</v>
      </c>
      <c r="O1717" s="12">
        <v>0</v>
      </c>
    </row>
    <row r="1718" spans="1:16" x14ac:dyDescent="0.2">
      <c r="A1718" s="12" t="str">
        <f>INDEX('рабочие дни  %ФОТ'!$F$3:$F$67,MATCH('загрузка табеля'!$H1718,'рабочие дни  %ФОТ'!$H$3:$H$67,0),1)</f>
        <v>ХХХ YYY-17</v>
      </c>
      <c r="B1718" s="21">
        <f t="shared" si="78"/>
        <v>0</v>
      </c>
      <c r="C1718" s="22">
        <f t="shared" si="79"/>
        <v>1</v>
      </c>
      <c r="D1718" s="23">
        <f t="shared" si="80"/>
        <v>4.5</v>
      </c>
      <c r="E1718" s="21">
        <f>SUMIFS(тарифы!G:G,тарифы!B:B,J1718)</f>
        <v>0</v>
      </c>
      <c r="F1718" s="21"/>
      <c r="G1718" s="12" t="str">
        <f>IFERROR(INDEX(Таблица1[#All],MATCH('загрузка табеля'!J1718,тарифы!B:B,0),4),"")</f>
        <v/>
      </c>
      <c r="H1718" s="12" t="s">
        <v>17205</v>
      </c>
      <c r="I1718" s="12" t="s">
        <v>16123</v>
      </c>
      <c r="J1718" s="12" t="s">
        <v>16124</v>
      </c>
      <c r="K1718" s="12" t="s">
        <v>16125</v>
      </c>
      <c r="L1718" s="12">
        <v>4.5</v>
      </c>
      <c r="M1718" s="12">
        <v>0</v>
      </c>
    </row>
    <row r="1719" spans="1:16" x14ac:dyDescent="0.2">
      <c r="A1719" s="12" t="str">
        <f>INDEX('рабочие дни  %ФОТ'!$F$3:$F$67,MATCH('загрузка табеля'!$H1719,'рабочие дни  %ФОТ'!$H$3:$H$67,0),1)</f>
        <v>ХХХ YYY-17</v>
      </c>
      <c r="B1719" s="21">
        <f t="shared" si="78"/>
        <v>0</v>
      </c>
      <c r="C1719" s="22">
        <f t="shared" si="79"/>
        <v>2</v>
      </c>
      <c r="D1719" s="23">
        <f t="shared" si="80"/>
        <v>11</v>
      </c>
      <c r="E1719" s="21">
        <f>SUMIFS(тарифы!G:G,тарифы!B:B,J1719)</f>
        <v>0</v>
      </c>
      <c r="F1719" s="21"/>
      <c r="G1719" s="12" t="str">
        <f>IFERROR(INDEX(Таблица1[#All],MATCH('загрузка табеля'!J1719,тарифы!B:B,0),4),"")</f>
        <v/>
      </c>
      <c r="H1719" s="12" t="s">
        <v>17205</v>
      </c>
      <c r="I1719" s="12" t="s">
        <v>16126</v>
      </c>
      <c r="J1719" s="12" t="s">
        <v>16127</v>
      </c>
      <c r="K1719" s="12" t="s">
        <v>16128</v>
      </c>
      <c r="L1719" s="12">
        <v>5.5</v>
      </c>
      <c r="M1719" s="12">
        <v>5.5</v>
      </c>
    </row>
    <row r="1720" spans="1:16" x14ac:dyDescent="0.2">
      <c r="A1720" s="12" t="str">
        <f>INDEX('рабочие дни  %ФОТ'!$F$3:$F$67,MATCH('загрузка табеля'!$H1720,'рабочие дни  %ФОТ'!$H$3:$H$67,0),1)</f>
        <v>ХХХ YYY-17</v>
      </c>
      <c r="B1720" s="21">
        <f t="shared" si="78"/>
        <v>0</v>
      </c>
      <c r="C1720" s="22">
        <f t="shared" si="79"/>
        <v>1</v>
      </c>
      <c r="D1720" s="23">
        <f t="shared" si="80"/>
        <v>11</v>
      </c>
      <c r="E1720" s="21">
        <f>SUMIFS(тарифы!G:G,тарифы!B:B,J1720)</f>
        <v>0</v>
      </c>
      <c r="F1720" s="21"/>
      <c r="G1720" s="12" t="str">
        <f>IFERROR(INDEX(Таблица1[#All],MATCH('загрузка табеля'!J1720,тарифы!B:B,0),4),"")</f>
        <v/>
      </c>
      <c r="H1720" s="12" t="s">
        <v>17205</v>
      </c>
      <c r="I1720" s="12" t="s">
        <v>15798</v>
      </c>
      <c r="J1720" s="12" t="s">
        <v>15799</v>
      </c>
      <c r="K1720" s="12" t="s">
        <v>15800</v>
      </c>
      <c r="L1720" s="12">
        <v>11</v>
      </c>
      <c r="M1720" s="12">
        <v>0</v>
      </c>
    </row>
    <row r="1721" spans="1:16" x14ac:dyDescent="0.2">
      <c r="A1721" s="12" t="str">
        <f>INDEX('рабочие дни  %ФОТ'!$F$3:$F$67,MATCH('загрузка табеля'!$H1721,'рабочие дни  %ФОТ'!$H$3:$H$67,0),1)</f>
        <v>ХХХ YYY-18</v>
      </c>
      <c r="B1721" s="21">
        <f t="shared" si="78"/>
        <v>877.8</v>
      </c>
      <c r="C1721" s="22">
        <f t="shared" si="79"/>
        <v>2</v>
      </c>
      <c r="D1721" s="23">
        <f t="shared" si="80"/>
        <v>44</v>
      </c>
      <c r="E1721" s="21">
        <f>SUMIFS(тарифы!G:G,тарифы!B:B,J1721)</f>
        <v>19.95</v>
      </c>
      <c r="F1721" s="21"/>
      <c r="G1721" s="12" t="str">
        <f>IFERROR(INDEX(Таблица1[#All],MATCH('загрузка табеля'!J1721,тарифы!B:B,0),4),"")</f>
        <v>младший инспектор ((В-18)отдел безопасности)</v>
      </c>
      <c r="H1721" s="12" t="s">
        <v>17206</v>
      </c>
      <c r="I1721" s="12" t="s">
        <v>16129</v>
      </c>
      <c r="J1721" s="12" t="s">
        <v>2681</v>
      </c>
      <c r="K1721" s="12" t="s">
        <v>2682</v>
      </c>
      <c r="L1721" s="12">
        <v>22</v>
      </c>
      <c r="M1721" s="12">
        <v>22</v>
      </c>
      <c r="N1721" s="12">
        <v>0</v>
      </c>
    </row>
    <row r="1722" spans="1:16" x14ac:dyDescent="0.2">
      <c r="A1722" s="12" t="str">
        <f>INDEX('рабочие дни  %ФОТ'!$F$3:$F$67,MATCH('загрузка табеля'!$H1722,'рабочие дни  %ФОТ'!$H$3:$H$67,0),1)</f>
        <v>ХХХ YYY-18</v>
      </c>
      <c r="B1722" s="21">
        <f t="shared" si="78"/>
        <v>798</v>
      </c>
      <c r="C1722" s="22">
        <f t="shared" si="79"/>
        <v>3</v>
      </c>
      <c r="D1722" s="23">
        <f t="shared" si="80"/>
        <v>40</v>
      </c>
      <c r="E1722" s="21">
        <f>SUMIFS(тарифы!G:G,тарифы!B:B,J1722)</f>
        <v>19.95</v>
      </c>
      <c r="F1722" s="21"/>
      <c r="G1722" s="12" t="str">
        <f>IFERROR(INDEX(Таблица1[#All],MATCH('загрузка табеля'!J1722,тарифы!B:B,0),4),"")</f>
        <v>младший инспектор ((В-18)отдел безопасности)</v>
      </c>
      <c r="H1722" s="12" t="s">
        <v>17206</v>
      </c>
      <c r="I1722" s="12" t="s">
        <v>16129</v>
      </c>
      <c r="J1722" s="12" t="s">
        <v>2686</v>
      </c>
      <c r="K1722" s="12" t="s">
        <v>2687</v>
      </c>
      <c r="L1722" s="12">
        <v>13</v>
      </c>
      <c r="M1722" s="12">
        <v>13.5</v>
      </c>
      <c r="N1722" s="12">
        <v>13.5</v>
      </c>
    </row>
    <row r="1723" spans="1:16" x14ac:dyDescent="0.2">
      <c r="A1723" s="12" t="str">
        <f>INDEX('рабочие дни  %ФОТ'!$F$3:$F$67,MATCH('загрузка табеля'!$H1723,'рабочие дни  %ФОТ'!$H$3:$H$67,0),1)</f>
        <v>ХХХ YYY-18</v>
      </c>
      <c r="B1723" s="21">
        <f t="shared" si="78"/>
        <v>877.8</v>
      </c>
      <c r="C1723" s="22">
        <f t="shared" si="79"/>
        <v>2</v>
      </c>
      <c r="D1723" s="23">
        <f t="shared" si="80"/>
        <v>44</v>
      </c>
      <c r="E1723" s="21">
        <f>SUMIFS(тарифы!G:G,тарифы!B:B,J1723)</f>
        <v>19.95</v>
      </c>
      <c r="F1723" s="21"/>
      <c r="G1723" s="12" t="str">
        <f>IFERROR(INDEX(Таблица1[#All],MATCH('загрузка табеля'!J1723,тарифы!B:B,0),4),"")</f>
        <v>младший инспектор ((В-18)отдел безопасности)</v>
      </c>
      <c r="H1723" s="12" t="s">
        <v>17206</v>
      </c>
      <c r="I1723" s="12" t="s">
        <v>16129</v>
      </c>
      <c r="J1723" s="12" t="s">
        <v>2688</v>
      </c>
      <c r="K1723" s="12" t="s">
        <v>2689</v>
      </c>
      <c r="L1723" s="12">
        <v>22</v>
      </c>
      <c r="M1723" s="12">
        <v>22</v>
      </c>
    </row>
    <row r="1724" spans="1:16" x14ac:dyDescent="0.2">
      <c r="A1724" s="12" t="str">
        <f>INDEX('рабочие дни  %ФОТ'!$F$3:$F$67,MATCH('загрузка табеля'!$H1724,'рабочие дни  %ФОТ'!$H$3:$H$67,0),1)</f>
        <v>ХХХ YYY-18</v>
      </c>
      <c r="B1724" s="21">
        <f t="shared" si="78"/>
        <v>1217.7</v>
      </c>
      <c r="C1724" s="22">
        <f t="shared" si="79"/>
        <v>3</v>
      </c>
      <c r="D1724" s="23">
        <f t="shared" si="80"/>
        <v>55</v>
      </c>
      <c r="E1724" s="21">
        <f>SUMIFS(тарифы!G:G,тарифы!B:B,J1724)</f>
        <v>22.14</v>
      </c>
      <c r="F1724" s="21"/>
      <c r="G1724" s="12" t="str">
        <f>IFERROR(INDEX(Таблица1[#All],MATCH('загрузка табеля'!J1724,тарифы!B:B,0),4),"")</f>
        <v>инспектор ((В-18)отдел безопасности)</v>
      </c>
      <c r="H1724" s="12" t="s">
        <v>17206</v>
      </c>
      <c r="I1724" s="12" t="s">
        <v>16129</v>
      </c>
      <c r="J1724" s="12" t="s">
        <v>2690</v>
      </c>
      <c r="K1724" s="12" t="s">
        <v>2691</v>
      </c>
      <c r="L1724" s="12">
        <v>22.5</v>
      </c>
      <c r="M1724" s="12">
        <v>10.5</v>
      </c>
      <c r="N1724" s="12">
        <v>22</v>
      </c>
      <c r="O1724" s="12">
        <v>0</v>
      </c>
    </row>
    <row r="1725" spans="1:16" x14ac:dyDescent="0.2">
      <c r="A1725" s="12" t="str">
        <f>INDEX('рабочие дни  %ФОТ'!$F$3:$F$67,MATCH('загрузка табеля'!$H1725,'рабочие дни  %ФОТ'!$H$3:$H$67,0),1)</f>
        <v>ХХХ YYY-18</v>
      </c>
      <c r="B1725" s="21">
        <f t="shared" si="78"/>
        <v>1228.77</v>
      </c>
      <c r="C1725" s="22">
        <f t="shared" si="79"/>
        <v>3</v>
      </c>
      <c r="D1725" s="23">
        <f t="shared" si="80"/>
        <v>55.5</v>
      </c>
      <c r="E1725" s="21">
        <f>SUMIFS(тарифы!G:G,тарифы!B:B,J1725)</f>
        <v>22.14</v>
      </c>
      <c r="F1725" s="21"/>
      <c r="G1725" s="12" t="str">
        <f>IFERROR(INDEX(Таблица1[#All],MATCH('загрузка табеля'!J1725,тарифы!B:B,0),4),"")</f>
        <v>инспектор ((В-18)отдел безопасности)</v>
      </c>
      <c r="H1725" s="12" t="s">
        <v>17206</v>
      </c>
      <c r="I1725" s="12" t="s">
        <v>16129</v>
      </c>
      <c r="J1725" s="12" t="s">
        <v>2692</v>
      </c>
      <c r="K1725" s="12" t="s">
        <v>2693</v>
      </c>
      <c r="L1725" s="12">
        <v>22</v>
      </c>
      <c r="M1725" s="12">
        <v>11</v>
      </c>
      <c r="N1725" s="12">
        <v>22.5</v>
      </c>
      <c r="O1725" s="12">
        <v>0</v>
      </c>
    </row>
    <row r="1726" spans="1:16" x14ac:dyDescent="0.2">
      <c r="A1726" s="12" t="str">
        <f>INDEX('рабочие дни  %ФОТ'!$F$3:$F$67,MATCH('загрузка табеля'!$H1726,'рабочие дни  %ФОТ'!$H$3:$H$67,0),1)</f>
        <v>ХХХ YYY-18</v>
      </c>
      <c r="B1726" s="21">
        <f t="shared" si="78"/>
        <v>867.82499999999993</v>
      </c>
      <c r="C1726" s="22">
        <f t="shared" si="79"/>
        <v>2</v>
      </c>
      <c r="D1726" s="23">
        <f t="shared" si="80"/>
        <v>43.5</v>
      </c>
      <c r="E1726" s="21">
        <f>SUMIFS(тарифы!G:G,тарифы!B:B,J1726)</f>
        <v>19.95</v>
      </c>
      <c r="F1726" s="21"/>
      <c r="G1726" s="12" t="str">
        <f>IFERROR(INDEX(Таблица1[#All],MATCH('загрузка табеля'!J1726,тарифы!B:B,0),4),"")</f>
        <v>младший инспектор ((В-18)отдел безопасности)</v>
      </c>
      <c r="H1726" s="12" t="s">
        <v>17206</v>
      </c>
      <c r="I1726" s="12" t="s">
        <v>16129</v>
      </c>
      <c r="J1726" s="12" t="s">
        <v>2669</v>
      </c>
      <c r="K1726" s="12" t="s">
        <v>2670</v>
      </c>
      <c r="L1726" s="12">
        <v>22</v>
      </c>
      <c r="M1726" s="12">
        <v>21.5</v>
      </c>
      <c r="N1726" s="12">
        <v>0</v>
      </c>
    </row>
    <row r="1727" spans="1:16" x14ac:dyDescent="0.2">
      <c r="A1727" s="12" t="str">
        <f>INDEX('рабочие дни  %ФОТ'!$F$3:$F$67,MATCH('загрузка табеля'!$H1727,'рабочие дни  %ФОТ'!$H$3:$H$67,0),1)</f>
        <v>ХХХ YYY-18</v>
      </c>
      <c r="B1727" s="21">
        <f t="shared" si="78"/>
        <v>1143.675</v>
      </c>
      <c r="C1727" s="22">
        <f t="shared" si="79"/>
        <v>4</v>
      </c>
      <c r="D1727" s="23">
        <f t="shared" si="80"/>
        <v>42.5</v>
      </c>
      <c r="E1727" s="21">
        <f>SUMIFS(тарифы!G:G,тарифы!B:B,J1727)</f>
        <v>26.91</v>
      </c>
      <c r="F1727" s="21"/>
      <c r="G1727" s="12" t="str">
        <f>IFERROR(INDEX(Таблица1[#All],MATCH('загрузка табеля'!J1727,тарифы!B:B,0),4),"")</f>
        <v>заместитель начальника отдела ((В-18)отдел безопасности)</v>
      </c>
      <c r="H1727" s="12" t="s">
        <v>17206</v>
      </c>
      <c r="I1727" s="12" t="s">
        <v>16129</v>
      </c>
      <c r="J1727" s="12" t="s">
        <v>2683</v>
      </c>
      <c r="K1727" s="12" t="s">
        <v>2684</v>
      </c>
      <c r="L1727" s="12">
        <v>10.5</v>
      </c>
      <c r="M1727" s="12">
        <v>11</v>
      </c>
      <c r="N1727" s="12">
        <v>10.5</v>
      </c>
      <c r="O1727" s="12">
        <v>10.5</v>
      </c>
      <c r="P1727" s="12">
        <v>0</v>
      </c>
    </row>
    <row r="1728" spans="1:16" x14ac:dyDescent="0.2">
      <c r="A1728" s="12" t="str">
        <f>INDEX('рабочие дни  %ФОТ'!$F$3:$F$67,MATCH('загрузка табеля'!$H1728,'рабочие дни  %ФОТ'!$H$3:$H$67,0),1)</f>
        <v>ХХХ YYY-18</v>
      </c>
      <c r="B1728" s="21">
        <f t="shared" si="78"/>
        <v>1952.3809523809523</v>
      </c>
      <c r="C1728" s="22">
        <f t="shared" si="79"/>
        <v>5</v>
      </c>
      <c r="D1728" s="23">
        <f t="shared" si="80"/>
        <v>51</v>
      </c>
      <c r="E1728" s="21">
        <f>SUMIFS(тарифы!G:G,тарифы!B:B,J1728)</f>
        <v>8200</v>
      </c>
      <c r="F1728" s="21"/>
      <c r="G1728" s="12" t="str">
        <f>IFERROR(INDEX(Таблица1[#All],MATCH('загрузка табеля'!J1728,тарифы!B:B,0),4),"")</f>
        <v>начальник отдела (офис) ((В-18)отдел безопасности)</v>
      </c>
      <c r="H1728" s="12" t="s">
        <v>17206</v>
      </c>
      <c r="I1728" s="12" t="s">
        <v>16129</v>
      </c>
      <c r="J1728" s="12" t="s">
        <v>2675</v>
      </c>
      <c r="K1728" s="12" t="s">
        <v>2676</v>
      </c>
      <c r="L1728" s="12">
        <v>10</v>
      </c>
      <c r="M1728" s="12">
        <v>10</v>
      </c>
      <c r="N1728" s="12">
        <v>9.5</v>
      </c>
      <c r="O1728" s="12">
        <v>11</v>
      </c>
      <c r="P1728" s="12">
        <v>10.5</v>
      </c>
    </row>
    <row r="1729" spans="1:16" x14ac:dyDescent="0.2">
      <c r="A1729" s="12" t="str">
        <f>INDEX('рабочие дни  %ФОТ'!$F$3:$F$67,MATCH('загрузка табеля'!$H1729,'рабочие дни  %ФОТ'!$H$3:$H$67,0),1)</f>
        <v>ХХХ YYY-18</v>
      </c>
      <c r="B1729" s="21">
        <f t="shared" si="78"/>
        <v>538.65</v>
      </c>
      <c r="C1729" s="22">
        <f t="shared" si="79"/>
        <v>2</v>
      </c>
      <c r="D1729" s="23">
        <f t="shared" si="80"/>
        <v>27</v>
      </c>
      <c r="E1729" s="21">
        <f>SUMIFS(тарифы!G:G,тарифы!B:B,J1729)</f>
        <v>19.95</v>
      </c>
      <c r="F1729" s="21"/>
      <c r="G1729" s="12" t="str">
        <f>IFERROR(INDEX(Таблица1[#All],MATCH('загрузка табеля'!J1729,тарифы!B:B,0),4),"")</f>
        <v>охоронник ((В-18)отдел безопасности)</v>
      </c>
      <c r="H1729" s="12" t="s">
        <v>17206</v>
      </c>
      <c r="I1729" s="12" t="s">
        <v>16129</v>
      </c>
      <c r="J1729" s="12" t="s">
        <v>13378</v>
      </c>
      <c r="K1729" s="12" t="s">
        <v>13377</v>
      </c>
      <c r="L1729" s="12">
        <v>13.5</v>
      </c>
      <c r="M1729" s="12">
        <v>13.5</v>
      </c>
      <c r="N1729" s="12">
        <v>0</v>
      </c>
    </row>
    <row r="1730" spans="1:16" x14ac:dyDescent="0.2">
      <c r="A1730" s="12" t="str">
        <f>INDEX('рабочие дни  %ФОТ'!$F$3:$F$67,MATCH('загрузка табеля'!$H1730,'рабочие дни  %ФОТ'!$H$3:$H$67,0),1)</f>
        <v>ХХХ YYY-18</v>
      </c>
      <c r="B1730" s="21">
        <f t="shared" si="78"/>
        <v>1090.18</v>
      </c>
      <c r="C1730" s="22">
        <f t="shared" si="79"/>
        <v>4</v>
      </c>
      <c r="D1730" s="23">
        <f t="shared" si="80"/>
        <v>45.5</v>
      </c>
      <c r="E1730" s="21">
        <f>SUMIFS(тарифы!G:G,тарифы!B:B,J1730)</f>
        <v>23.96</v>
      </c>
      <c r="F1730" s="21"/>
      <c r="G1730" s="12" t="str">
        <f>IFERROR(INDEX(Таблица1[#All],MATCH('загрузка табеля'!J1730,тарифы!B:B,0),4),"")</f>
        <v>продавец продовольственных товаров 2 категории ((В-18)отдел гастрономии)</v>
      </c>
      <c r="H1730" s="12" t="s">
        <v>17206</v>
      </c>
      <c r="I1730" s="12" t="s">
        <v>16130</v>
      </c>
      <c r="J1730" s="12" t="s">
        <v>2704</v>
      </c>
      <c r="K1730" s="12" t="s">
        <v>2705</v>
      </c>
      <c r="L1730" s="12">
        <v>12.5</v>
      </c>
      <c r="M1730" s="12">
        <v>11</v>
      </c>
      <c r="N1730" s="12">
        <v>11</v>
      </c>
      <c r="O1730" s="12">
        <v>11</v>
      </c>
      <c r="P1730" s="12">
        <v>0</v>
      </c>
    </row>
    <row r="1731" spans="1:16" x14ac:dyDescent="0.2">
      <c r="A1731" s="12" t="str">
        <f>INDEX('рабочие дни  %ФОТ'!$F$3:$F$67,MATCH('загрузка табеля'!$H1731,'рабочие дни  %ФОТ'!$H$3:$H$67,0),1)</f>
        <v>ХХХ YYY-18</v>
      </c>
      <c r="B1731" s="21">
        <f t="shared" si="78"/>
        <v>642.51</v>
      </c>
      <c r="C1731" s="22">
        <f t="shared" si="79"/>
        <v>3</v>
      </c>
      <c r="D1731" s="23">
        <f t="shared" si="80"/>
        <v>29.5</v>
      </c>
      <c r="E1731" s="21">
        <f>SUMIFS(тарифы!G:G,тарифы!B:B,J1731)</f>
        <v>21.78</v>
      </c>
      <c r="F1731" s="21"/>
      <c r="G1731" s="12" t="str">
        <f>IFERROR(INDEX(Таблица1[#All],MATCH('загрузка табеля'!J1731,тарифы!B:B,0),4),"")</f>
        <v>продавец продовольственных товаров 3 категории ((В-18)отдел гастрономии)</v>
      </c>
      <c r="H1731" s="12" t="s">
        <v>17206</v>
      </c>
      <c r="I1731" s="12" t="s">
        <v>16130</v>
      </c>
      <c r="J1731" s="12" t="s">
        <v>2695</v>
      </c>
      <c r="K1731" s="12" t="s">
        <v>2696</v>
      </c>
      <c r="L1731" s="12">
        <v>9</v>
      </c>
      <c r="M1731" s="12">
        <v>9</v>
      </c>
      <c r="N1731" s="12">
        <v>11.5</v>
      </c>
      <c r="O1731" s="12">
        <v>0</v>
      </c>
    </row>
    <row r="1732" spans="1:16" x14ac:dyDescent="0.2">
      <c r="A1732" s="12" t="str">
        <f>INDEX('рабочие дни  %ФОТ'!$F$3:$F$67,MATCH('загрузка табеля'!$H1732,'рабочие дни  %ФОТ'!$H$3:$H$67,0),1)</f>
        <v>ХХХ YYY-18</v>
      </c>
      <c r="B1732" s="21">
        <f t="shared" si="78"/>
        <v>215.64000000000001</v>
      </c>
      <c r="C1732" s="22">
        <f t="shared" si="79"/>
        <v>2</v>
      </c>
      <c r="D1732" s="23">
        <f t="shared" si="80"/>
        <v>9</v>
      </c>
      <c r="E1732" s="21">
        <f>SUMIFS(тарифы!G:G,тарифы!B:B,J1732)</f>
        <v>23.96</v>
      </c>
      <c r="F1732" s="21"/>
      <c r="G1732" s="12" t="str">
        <f>IFERROR(INDEX(Таблица1[#All],MATCH('загрузка табеля'!J1732,тарифы!B:B,0),4),"")</f>
        <v>продавец продовольственных товаров 2 категории ((В-18)отдел гастрономии)</v>
      </c>
      <c r="H1732" s="12" t="s">
        <v>17206</v>
      </c>
      <c r="I1732" s="12" t="s">
        <v>16130</v>
      </c>
      <c r="J1732" s="12" t="s">
        <v>2708</v>
      </c>
      <c r="K1732" s="12" t="s">
        <v>2709</v>
      </c>
      <c r="L1732" s="12">
        <v>4.5</v>
      </c>
      <c r="M1732" s="12">
        <v>4.5</v>
      </c>
      <c r="N1732" s="12">
        <v>0</v>
      </c>
    </row>
    <row r="1733" spans="1:16" x14ac:dyDescent="0.2">
      <c r="A1733" s="12" t="str">
        <f>INDEX('рабочие дни  %ФОТ'!$F$3:$F$67,MATCH('загрузка табеля'!$H1733,'рабочие дни  %ФОТ'!$H$3:$H$67,0),1)</f>
        <v>ХХХ YYY-18</v>
      </c>
      <c r="B1733" s="21">
        <f t="shared" si="78"/>
        <v>718.74</v>
      </c>
      <c r="C1733" s="22">
        <f t="shared" si="79"/>
        <v>3</v>
      </c>
      <c r="D1733" s="23">
        <f t="shared" si="80"/>
        <v>33</v>
      </c>
      <c r="E1733" s="21">
        <f>SUMIFS(тарифы!G:G,тарифы!B:B,J1733)</f>
        <v>21.78</v>
      </c>
      <c r="F1733" s="21"/>
      <c r="G1733" s="12" t="str">
        <f>IFERROR(INDEX(Таблица1[#All],MATCH('загрузка табеля'!J1733,тарифы!B:B,0),4),"")</f>
        <v>продавец продовольственных товаров 3 категории ((В-18)отдел гастрономии)</v>
      </c>
      <c r="H1733" s="12" t="s">
        <v>17206</v>
      </c>
      <c r="I1733" s="12" t="s">
        <v>16130</v>
      </c>
      <c r="J1733" s="12" t="s">
        <v>13366</v>
      </c>
      <c r="K1733" s="12" t="s">
        <v>13365</v>
      </c>
      <c r="L1733" s="12">
        <v>11</v>
      </c>
      <c r="M1733" s="12">
        <v>11</v>
      </c>
      <c r="N1733" s="12">
        <v>11</v>
      </c>
    </row>
    <row r="1734" spans="1:16" x14ac:dyDescent="0.2">
      <c r="A1734" s="12" t="str">
        <f>INDEX('рабочие дни  %ФОТ'!$F$3:$F$67,MATCH('загрузка табеля'!$H1734,'рабочие дни  %ФОТ'!$H$3:$H$67,0),1)</f>
        <v>ХХХ YYY-18</v>
      </c>
      <c r="B1734" s="21">
        <f t="shared" ref="B1734:B1797" si="81">IF(AND(F1734&lt;50,F1734&gt;0),F1734*D1734,IF(F1734&gt;50,F1734/$C$1*C1734,IF(AND(E1734&lt;50,E1734&gt;0),E1734*D1734,E1734/$C$1*C1734)))</f>
        <v>877.875</v>
      </c>
      <c r="C1734" s="22">
        <f t="shared" si="79"/>
        <v>4</v>
      </c>
      <c r="D1734" s="23">
        <f t="shared" si="80"/>
        <v>37.5</v>
      </c>
      <c r="E1734" s="21">
        <f>SUMIFS(тарифы!G:G,тарифы!B:B,J1734)</f>
        <v>23.41</v>
      </c>
      <c r="F1734" s="21"/>
      <c r="G1734" s="12" t="str">
        <f>IFERROR(INDEX(Таблица1[#All],MATCH('загрузка табеля'!J1734,тарифы!B:B,0),4),"")</f>
        <v>продавец продовольственных товаров 2 категории ((В-18)отдел кондитерских изделий)</v>
      </c>
      <c r="H1734" s="12" t="s">
        <v>17206</v>
      </c>
      <c r="I1734" s="12" t="s">
        <v>16131</v>
      </c>
      <c r="J1734" s="12" t="s">
        <v>2725</v>
      </c>
      <c r="K1734" s="12" t="s">
        <v>2726</v>
      </c>
      <c r="L1734" s="12">
        <v>9</v>
      </c>
      <c r="M1734" s="12">
        <v>9.5</v>
      </c>
      <c r="N1734" s="12">
        <v>9.5</v>
      </c>
      <c r="O1734" s="12">
        <v>9.5</v>
      </c>
      <c r="P1734" s="12">
        <v>0</v>
      </c>
    </row>
    <row r="1735" spans="1:16" x14ac:dyDescent="0.2">
      <c r="A1735" s="12" t="str">
        <f>INDEX('рабочие дни  %ФОТ'!$F$3:$F$67,MATCH('загрузка табеля'!$H1735,'рабочие дни  %ФОТ'!$H$3:$H$67,0),1)</f>
        <v>ХХХ YYY-18</v>
      </c>
      <c r="B1735" s="21">
        <f t="shared" si="81"/>
        <v>944.61</v>
      </c>
      <c r="C1735" s="22">
        <f t="shared" ref="C1735:C1798" si="82">COUNTIF(L1735:AP1735,"&gt;0")</f>
        <v>4</v>
      </c>
      <c r="D1735" s="23">
        <f t="shared" ref="D1735:D1798" si="83">IF(SUM(L1735:AP1735)&gt;0,SUM(L1735:AP1735),"")</f>
        <v>37</v>
      </c>
      <c r="E1735" s="21">
        <f>SUMIFS(тарифы!G:G,тарифы!B:B,J1735)</f>
        <v>25.53</v>
      </c>
      <c r="F1735" s="21"/>
      <c r="G1735" s="12" t="str">
        <f>IFERROR(INDEX(Таблица1[#All],MATCH('загрузка табеля'!J1735,тарифы!B:B,0),4),"")</f>
        <v>продавец продовольственных товаров 1 категории ((В-18)отдел кондитерских изделий)</v>
      </c>
      <c r="H1735" s="12" t="s">
        <v>17206</v>
      </c>
      <c r="I1735" s="12" t="s">
        <v>16131</v>
      </c>
      <c r="J1735" s="12" t="s">
        <v>2729</v>
      </c>
      <c r="K1735" s="12" t="s">
        <v>2730</v>
      </c>
      <c r="L1735" s="12">
        <v>10</v>
      </c>
      <c r="M1735" s="12">
        <v>9</v>
      </c>
      <c r="N1735" s="12">
        <v>9</v>
      </c>
      <c r="O1735" s="12">
        <v>9</v>
      </c>
    </row>
    <row r="1736" spans="1:16" x14ac:dyDescent="0.2">
      <c r="A1736" s="12" t="str">
        <f>INDEX('рабочие дни  %ФОТ'!$F$3:$F$67,MATCH('загрузка табеля'!$H1736,'рабочие дни  %ФОТ'!$H$3:$H$67,0),1)</f>
        <v>ХХХ YYY-18</v>
      </c>
      <c r="B1736" s="21">
        <f t="shared" si="81"/>
        <v>1265</v>
      </c>
      <c r="C1736" s="22">
        <f t="shared" si="82"/>
        <v>5</v>
      </c>
      <c r="D1736" s="23">
        <f t="shared" si="83"/>
        <v>46</v>
      </c>
      <c r="E1736" s="21">
        <f>SUMIFS(тарифы!G:G,тарифы!B:B,J1736)</f>
        <v>27.5</v>
      </c>
      <c r="F1736" s="21"/>
      <c r="G1736" s="12" t="str">
        <f>IFERROR(INDEX(Таблица1[#All],MATCH('загрузка табеля'!J1736,тарифы!B:B,0),4),"")</f>
        <v>бригадир продавцов продовольственных товаров 2 категории ((В-18)отдел кондитерских изделий)</v>
      </c>
      <c r="H1736" s="12" t="s">
        <v>17206</v>
      </c>
      <c r="I1736" s="12" t="s">
        <v>16131</v>
      </c>
      <c r="J1736" s="12" t="s">
        <v>2721</v>
      </c>
      <c r="K1736" s="12" t="s">
        <v>2722</v>
      </c>
      <c r="L1736" s="12">
        <v>9</v>
      </c>
      <c r="M1736" s="12">
        <v>9</v>
      </c>
      <c r="N1736" s="12">
        <v>9</v>
      </c>
      <c r="O1736" s="12">
        <v>9.5</v>
      </c>
      <c r="P1736" s="12">
        <v>9.5</v>
      </c>
    </row>
    <row r="1737" spans="1:16" x14ac:dyDescent="0.2">
      <c r="A1737" s="12" t="str">
        <f>INDEX('рабочие дни  %ФОТ'!$F$3:$F$67,MATCH('загрузка табеля'!$H1737,'рабочие дни  %ФОТ'!$H$3:$H$67,0),1)</f>
        <v>ХХХ YYY-18</v>
      </c>
      <c r="B1737" s="21">
        <f t="shared" si="81"/>
        <v>606.48</v>
      </c>
      <c r="C1737" s="22">
        <f t="shared" si="82"/>
        <v>3</v>
      </c>
      <c r="D1737" s="23">
        <f t="shared" si="83"/>
        <v>28.5</v>
      </c>
      <c r="E1737" s="21">
        <f>SUMIFS(тарифы!G:G,тарифы!B:B,J1737)</f>
        <v>21.28</v>
      </c>
      <c r="F1737" s="21"/>
      <c r="G1737" s="12" t="str">
        <f>IFERROR(INDEX(Таблица1[#All],MATCH('загрузка табеля'!J1737,тарифы!B:B,0),4),"")</f>
        <v>продавец продовольственных товаров 3 категории ((В-18)отдел напитков)</v>
      </c>
      <c r="H1737" s="12" t="s">
        <v>17206</v>
      </c>
      <c r="I1737" s="12" t="s">
        <v>16131</v>
      </c>
      <c r="J1737" s="12" t="s">
        <v>2738</v>
      </c>
      <c r="K1737" s="12" t="s">
        <v>2739</v>
      </c>
      <c r="L1737" s="12">
        <v>9</v>
      </c>
      <c r="M1737" s="12">
        <v>10</v>
      </c>
      <c r="N1737" s="12">
        <v>9.5</v>
      </c>
    </row>
    <row r="1738" spans="1:16" x14ac:dyDescent="0.2">
      <c r="A1738" s="12" t="str">
        <f>INDEX('рабочие дни  %ФОТ'!$F$3:$F$67,MATCH('загрузка табеля'!$H1738,'рабочие дни  %ФОТ'!$H$3:$H$67,0),1)</f>
        <v>ХХХ YYY-18</v>
      </c>
      <c r="B1738" s="21">
        <f t="shared" si="81"/>
        <v>357.5</v>
      </c>
      <c r="C1738" s="22">
        <f t="shared" si="82"/>
        <v>3</v>
      </c>
      <c r="D1738" s="23">
        <f t="shared" si="83"/>
        <v>13</v>
      </c>
      <c r="E1738" s="21">
        <f>SUMIFS(тарифы!G:G,тарифы!B:B,J1738)</f>
        <v>27.5</v>
      </c>
      <c r="F1738" s="21"/>
      <c r="G1738" s="12" t="str">
        <f>IFERROR(INDEX(Таблица1[#All],MATCH('загрузка табеля'!J1738,тарифы!B:B,0),4),"")</f>
        <v>бригадир продавцов непродовольственных товаров 2 категории ((В-18)отдел непродовольственных товаров)</v>
      </c>
      <c r="H1738" s="12" t="s">
        <v>17206</v>
      </c>
      <c r="I1738" s="12" t="s">
        <v>16132</v>
      </c>
      <c r="J1738" s="12" t="s">
        <v>2744</v>
      </c>
      <c r="K1738" s="12" t="s">
        <v>2745</v>
      </c>
      <c r="L1738" s="12">
        <v>4</v>
      </c>
      <c r="M1738" s="12">
        <v>4.5</v>
      </c>
      <c r="N1738" s="12">
        <v>4.5</v>
      </c>
      <c r="O1738" s="12">
        <v>0</v>
      </c>
    </row>
    <row r="1739" spans="1:16" x14ac:dyDescent="0.2">
      <c r="A1739" s="12" t="str">
        <f>INDEX('рабочие дни  %ФОТ'!$F$3:$F$67,MATCH('загрузка табеля'!$H1739,'рабочие дни  %ФОТ'!$H$3:$H$67,0),1)</f>
        <v>ХХХ YYY-18</v>
      </c>
      <c r="B1739" s="21">
        <f t="shared" si="81"/>
        <v>957.6</v>
      </c>
      <c r="C1739" s="22">
        <f t="shared" si="82"/>
        <v>5</v>
      </c>
      <c r="D1739" s="23">
        <f t="shared" si="83"/>
        <v>45</v>
      </c>
      <c r="E1739" s="21">
        <f>SUMIFS(тарифы!G:G,тарифы!B:B,J1739)</f>
        <v>21.28</v>
      </c>
      <c r="F1739" s="21"/>
      <c r="G1739" s="12" t="str">
        <f>IFERROR(INDEX(Таблица1[#All],MATCH('загрузка табеля'!J1739,тарифы!B:B,0),4),"")</f>
        <v>продавец продовольственных товаров 3 категории ((В-18)отдел напитков)</v>
      </c>
      <c r="H1739" s="12" t="s">
        <v>17206</v>
      </c>
      <c r="I1739" s="12" t="s">
        <v>16132</v>
      </c>
      <c r="J1739" s="12" t="s">
        <v>13372</v>
      </c>
      <c r="K1739" s="12" t="s">
        <v>13371</v>
      </c>
      <c r="L1739" s="12">
        <v>9</v>
      </c>
      <c r="M1739" s="12">
        <v>9</v>
      </c>
      <c r="N1739" s="12">
        <v>9</v>
      </c>
      <c r="O1739" s="12">
        <v>9</v>
      </c>
      <c r="P1739" s="12">
        <v>9</v>
      </c>
    </row>
    <row r="1740" spans="1:16" x14ac:dyDescent="0.2">
      <c r="A1740" s="12" t="str">
        <f>INDEX('рабочие дни  %ФОТ'!$F$3:$F$67,MATCH('загрузка табеля'!$H1740,'рабочие дни  %ФОТ'!$H$3:$H$67,0),1)</f>
        <v>ХХХ YYY-18</v>
      </c>
      <c r="B1740" s="21">
        <f t="shared" si="81"/>
        <v>0</v>
      </c>
      <c r="C1740" s="22">
        <f t="shared" si="82"/>
        <v>4</v>
      </c>
      <c r="D1740" s="23">
        <f t="shared" si="83"/>
        <v>39</v>
      </c>
      <c r="E1740" s="21">
        <f>SUMIFS(тарифы!G:G,тарифы!B:B,J1740)</f>
        <v>0</v>
      </c>
      <c r="F1740" s="21"/>
      <c r="G1740" s="12" t="str">
        <f>IFERROR(INDEX(Таблица1[#All],MATCH('загрузка табеля'!J1740,тарифы!B:B,0),4),"")</f>
        <v/>
      </c>
      <c r="H1740" s="12" t="s">
        <v>17206</v>
      </c>
      <c r="I1740" s="12" t="s">
        <v>16132</v>
      </c>
      <c r="J1740" s="12" t="s">
        <v>16133</v>
      </c>
      <c r="K1740" s="12" t="s">
        <v>16134</v>
      </c>
      <c r="L1740" s="12">
        <v>9.5</v>
      </c>
      <c r="M1740" s="12">
        <v>9.5</v>
      </c>
      <c r="N1740" s="12">
        <v>9.5</v>
      </c>
      <c r="O1740" s="12">
        <v>10.5</v>
      </c>
      <c r="P1740" s="12">
        <v>0</v>
      </c>
    </row>
    <row r="1741" spans="1:16" x14ac:dyDescent="0.2">
      <c r="A1741" s="12" t="str">
        <f>INDEX('рабочие дни  %ФОТ'!$F$3:$F$67,MATCH('загрузка табеля'!$H1741,'рабочие дни  %ФОТ'!$H$3:$H$67,0),1)</f>
        <v>ХХХ YYY-18</v>
      </c>
      <c r="B1741" s="21">
        <f t="shared" si="81"/>
        <v>357.5</v>
      </c>
      <c r="C1741" s="22">
        <f t="shared" si="82"/>
        <v>3</v>
      </c>
      <c r="D1741" s="23">
        <f t="shared" si="83"/>
        <v>13</v>
      </c>
      <c r="E1741" s="21">
        <f>SUMIFS(тарифы!G:G,тарифы!B:B,J1741)</f>
        <v>27.5</v>
      </c>
      <c r="F1741" s="21"/>
      <c r="G1741" s="12" t="str">
        <f>IFERROR(INDEX(Таблица1[#All],MATCH('загрузка табеля'!J1741,тарифы!B:B,0),4),"")</f>
        <v>бригадир продавцов непродовольственных товаров 2 категории ((В-18)отдел непродовольственных товаров)</v>
      </c>
      <c r="H1741" s="12" t="s">
        <v>17206</v>
      </c>
      <c r="I1741" s="12" t="s">
        <v>16135</v>
      </c>
      <c r="J1741" s="12" t="s">
        <v>2744</v>
      </c>
      <c r="K1741" s="12" t="s">
        <v>2745</v>
      </c>
      <c r="L1741" s="12">
        <v>4</v>
      </c>
      <c r="M1741" s="12">
        <v>4.5</v>
      </c>
      <c r="N1741" s="12">
        <v>4.5</v>
      </c>
      <c r="O1741" s="12">
        <v>0</v>
      </c>
    </row>
    <row r="1742" spans="1:16" x14ac:dyDescent="0.2">
      <c r="A1742" s="12" t="str">
        <f>INDEX('рабочие дни  %ФОТ'!$F$3:$F$67,MATCH('загрузка табеля'!$H1742,'рабочие дни  %ФОТ'!$H$3:$H$67,0),1)</f>
        <v>ХХХ YYY-18</v>
      </c>
      <c r="B1742" s="21">
        <f t="shared" si="81"/>
        <v>1225.44</v>
      </c>
      <c r="C1742" s="22">
        <f t="shared" si="82"/>
        <v>5</v>
      </c>
      <c r="D1742" s="23">
        <f t="shared" si="83"/>
        <v>48</v>
      </c>
      <c r="E1742" s="21">
        <f>SUMIFS(тарифы!G:G,тарифы!B:B,J1742)</f>
        <v>25.53</v>
      </c>
      <c r="F1742" s="21"/>
      <c r="G1742" s="12" t="str">
        <f>IFERROR(INDEX(Таблица1[#All],MATCH('загрузка табеля'!J1742,тарифы!B:B,0),4),"")</f>
        <v>продавец непродовольственных товаров 1 категории ((В-18)отдел непродовольственных товаров)</v>
      </c>
      <c r="H1742" s="12" t="s">
        <v>17206</v>
      </c>
      <c r="I1742" s="12" t="s">
        <v>16135</v>
      </c>
      <c r="J1742" s="12" t="s">
        <v>2741</v>
      </c>
      <c r="K1742" s="12" t="s">
        <v>2742</v>
      </c>
      <c r="L1742" s="12">
        <v>10</v>
      </c>
      <c r="M1742" s="12">
        <v>9.5</v>
      </c>
      <c r="N1742" s="12">
        <v>9.5</v>
      </c>
      <c r="O1742" s="12">
        <v>9.5</v>
      </c>
      <c r="P1742" s="12">
        <v>9.5</v>
      </c>
    </row>
    <row r="1743" spans="1:16" x14ac:dyDescent="0.2">
      <c r="A1743" s="12" t="str">
        <f>INDEX('рабочие дни  %ФОТ'!$F$3:$F$67,MATCH('загрузка табеля'!$H1743,'рабочие дни  %ФОТ'!$H$3:$H$67,0),1)</f>
        <v>ХХХ YYY-18</v>
      </c>
      <c r="B1743" s="21">
        <f t="shared" si="81"/>
        <v>585.20000000000005</v>
      </c>
      <c r="C1743" s="22">
        <f t="shared" si="82"/>
        <v>3</v>
      </c>
      <c r="D1743" s="23">
        <f t="shared" si="83"/>
        <v>27.5</v>
      </c>
      <c r="E1743" s="21">
        <f>SUMIFS(тарифы!G:G,тарифы!B:B,J1743)</f>
        <v>21.28</v>
      </c>
      <c r="F1743" s="21"/>
      <c r="G1743" s="12" t="str">
        <f>IFERROR(INDEX(Таблица1[#All],MATCH('загрузка табеля'!J1743,тарифы!B:B,0),4),"")</f>
        <v>продавец непродовольственных товаров 3 категории ((В-18)отдел непродовольственных товаров)</v>
      </c>
      <c r="H1743" s="12" t="s">
        <v>17206</v>
      </c>
      <c r="I1743" s="12" t="s">
        <v>16135</v>
      </c>
      <c r="J1743" s="12" t="s">
        <v>13374</v>
      </c>
      <c r="K1743" s="12" t="s">
        <v>13373</v>
      </c>
      <c r="L1743" s="12">
        <v>9</v>
      </c>
      <c r="M1743" s="12">
        <v>9</v>
      </c>
      <c r="N1743" s="12">
        <v>9.5</v>
      </c>
    </row>
    <row r="1744" spans="1:16" x14ac:dyDescent="0.2">
      <c r="A1744" s="12" t="str">
        <f>INDEX('рабочие дни  %ФОТ'!$F$3:$F$67,MATCH('загрузка табеля'!$H1744,'рабочие дни  %ФОТ'!$H$3:$H$67,0),1)</f>
        <v>ХХХ YYY-18</v>
      </c>
      <c r="B1744" s="21">
        <f t="shared" si="81"/>
        <v>1571.4285714285713</v>
      </c>
      <c r="C1744" s="22">
        <f t="shared" si="82"/>
        <v>4</v>
      </c>
      <c r="D1744" s="23">
        <f t="shared" si="83"/>
        <v>13.5</v>
      </c>
      <c r="E1744" s="21">
        <f>SUMIFS(тарифы!G:G,тарифы!B:B,J1744)</f>
        <v>8250</v>
      </c>
      <c r="F1744" s="21"/>
      <c r="G1744" s="12" t="str">
        <f>IFERROR(INDEX(Таблица1[#All],MATCH('загрузка табеля'!J1744,тарифы!B:B,0),4),"")</f>
        <v>заместитель управляющего магазином по производству 4 категории ((В-18)цех по переработке мяса)</v>
      </c>
      <c r="H1744" s="12" t="s">
        <v>17206</v>
      </c>
      <c r="I1744" s="12" t="s">
        <v>16136</v>
      </c>
      <c r="J1744" s="12" t="s">
        <v>2882</v>
      </c>
      <c r="K1744" s="12" t="s">
        <v>2883</v>
      </c>
      <c r="L1744" s="12">
        <v>3.5</v>
      </c>
      <c r="M1744" s="12">
        <v>3.5</v>
      </c>
      <c r="N1744" s="12">
        <v>3.5</v>
      </c>
      <c r="O1744" s="12">
        <v>3</v>
      </c>
    </row>
    <row r="1745" spans="1:16" x14ac:dyDescent="0.2">
      <c r="A1745" s="12" t="str">
        <f>INDEX('рабочие дни  %ФОТ'!$F$3:$F$67,MATCH('загрузка табеля'!$H1745,'рабочие дни  %ФОТ'!$H$3:$H$67,0),1)</f>
        <v>ХХХ YYY-18</v>
      </c>
      <c r="B1745" s="21">
        <f t="shared" si="81"/>
        <v>1170</v>
      </c>
      <c r="C1745" s="22">
        <f t="shared" si="82"/>
        <v>3</v>
      </c>
      <c r="D1745" s="23">
        <f t="shared" si="83"/>
        <v>32.5</v>
      </c>
      <c r="E1745" s="21">
        <f>SUMIFS(тарифы!G:G,тарифы!B:B,J1745)</f>
        <v>36</v>
      </c>
      <c r="F1745" s="21"/>
      <c r="G1745" s="12" t="str">
        <f>IFERROR(INDEX(Таблица1[#All],MATCH('загрузка табеля'!J1745,тарифы!B:B,0),4),"")</f>
        <v>бригадир производственной бригады* ((В-18)кулинарный цех)</v>
      </c>
      <c r="H1745" s="12" t="s">
        <v>17206</v>
      </c>
      <c r="I1745" s="12" t="s">
        <v>16136</v>
      </c>
      <c r="J1745" s="12" t="s">
        <v>2632</v>
      </c>
      <c r="K1745" s="12" t="s">
        <v>2633</v>
      </c>
      <c r="L1745" s="12">
        <v>11</v>
      </c>
      <c r="M1745" s="12">
        <v>11</v>
      </c>
      <c r="N1745" s="12">
        <v>10.5</v>
      </c>
    </row>
    <row r="1746" spans="1:16" x14ac:dyDescent="0.2">
      <c r="A1746" s="12" t="str">
        <f>INDEX('рабочие дни  %ФОТ'!$F$3:$F$67,MATCH('загрузка табеля'!$H1746,'рабочие дни  %ФОТ'!$H$3:$H$67,0),1)</f>
        <v>ХХХ YYY-18</v>
      </c>
      <c r="B1746" s="21">
        <f t="shared" si="81"/>
        <v>871.2</v>
      </c>
      <c r="C1746" s="22">
        <f t="shared" si="82"/>
        <v>4</v>
      </c>
      <c r="D1746" s="23">
        <f t="shared" si="83"/>
        <v>40</v>
      </c>
      <c r="E1746" s="21">
        <f>SUMIFS(тарифы!G:G,тарифы!B:B,J1746)</f>
        <v>21.78</v>
      </c>
      <c r="F1746" s="21"/>
      <c r="G1746" s="12" t="str">
        <f>IFERROR(INDEX(Таблица1[#All],MATCH('загрузка табеля'!J1746,тарифы!B:B,0),4),"")</f>
        <v>продавец продовольственных товаров 3 категории ((В-18)кулинарный цех)</v>
      </c>
      <c r="H1746" s="12" t="s">
        <v>17206</v>
      </c>
      <c r="I1746" s="12" t="s">
        <v>16136</v>
      </c>
      <c r="J1746" s="12" t="s">
        <v>2812</v>
      </c>
      <c r="K1746" s="12" t="s">
        <v>2813</v>
      </c>
      <c r="L1746" s="12">
        <v>10</v>
      </c>
      <c r="M1746" s="12">
        <v>10</v>
      </c>
      <c r="N1746" s="12">
        <v>10</v>
      </c>
      <c r="O1746" s="12">
        <v>10</v>
      </c>
      <c r="P1746" s="12">
        <v>0</v>
      </c>
    </row>
    <row r="1747" spans="1:16" x14ac:dyDescent="0.2">
      <c r="A1747" s="12" t="str">
        <f>INDEX('рабочие дни  %ФОТ'!$F$3:$F$67,MATCH('загрузка табеля'!$H1747,'рабочие дни  %ФОТ'!$H$3:$H$67,0),1)</f>
        <v>ХХХ YYY-18</v>
      </c>
      <c r="B1747" s="21">
        <f t="shared" si="81"/>
        <v>933.24</v>
      </c>
      <c r="C1747" s="22">
        <f t="shared" si="82"/>
        <v>3</v>
      </c>
      <c r="D1747" s="23">
        <f t="shared" si="83"/>
        <v>33</v>
      </c>
      <c r="E1747" s="21">
        <f>SUMIFS(тарифы!G:G,тарифы!B:B,J1747)</f>
        <v>28.28</v>
      </c>
      <c r="F1747" s="21"/>
      <c r="G1747" s="12" t="str">
        <f>IFERROR(INDEX(Таблица1[#All],MATCH('загрузка табеля'!J1747,тарифы!B:B,0),4),"")</f>
        <v>повар 5 разряда* ((В-18)кулинарный цех)</v>
      </c>
      <c r="H1747" s="12" t="s">
        <v>17206</v>
      </c>
      <c r="I1747" s="12" t="s">
        <v>16136</v>
      </c>
      <c r="J1747" s="12" t="s">
        <v>2625</v>
      </c>
      <c r="K1747" s="12" t="s">
        <v>2626</v>
      </c>
      <c r="L1747" s="12">
        <v>11</v>
      </c>
      <c r="M1747" s="12">
        <v>11</v>
      </c>
      <c r="N1747" s="12">
        <v>11</v>
      </c>
      <c r="O1747" s="12">
        <v>0</v>
      </c>
    </row>
    <row r="1748" spans="1:16" x14ac:dyDescent="0.2">
      <c r="A1748" s="12" t="str">
        <f>INDEX('рабочие дни  %ФОТ'!$F$3:$F$67,MATCH('загрузка табеля'!$H1748,'рабочие дни  %ФОТ'!$H$3:$H$67,0),1)</f>
        <v>ХХХ YYY-18</v>
      </c>
      <c r="B1748" s="21">
        <f t="shared" si="81"/>
        <v>718.74</v>
      </c>
      <c r="C1748" s="22">
        <f t="shared" si="82"/>
        <v>3</v>
      </c>
      <c r="D1748" s="23">
        <f t="shared" si="83"/>
        <v>33</v>
      </c>
      <c r="E1748" s="21">
        <f>SUMIFS(тарифы!G:G,тарифы!B:B,J1748)</f>
        <v>21.78</v>
      </c>
      <c r="F1748" s="21"/>
      <c r="G1748" s="12" t="str">
        <f>IFERROR(INDEX(Таблица1[#All],MATCH('загрузка табеля'!J1748,тарифы!B:B,0),4),"")</f>
        <v>продавец продовольственных товаров 3 категории ((В-18)кулинарный цех)</v>
      </c>
      <c r="H1748" s="12" t="s">
        <v>17206</v>
      </c>
      <c r="I1748" s="12" t="s">
        <v>16136</v>
      </c>
      <c r="J1748" s="12" t="s">
        <v>13360</v>
      </c>
      <c r="K1748" s="12" t="s">
        <v>13359</v>
      </c>
      <c r="L1748" s="12">
        <v>11</v>
      </c>
      <c r="M1748" s="12">
        <v>11</v>
      </c>
      <c r="N1748" s="12">
        <v>11</v>
      </c>
      <c r="O1748" s="12">
        <v>0</v>
      </c>
    </row>
    <row r="1749" spans="1:16" x14ac:dyDescent="0.2">
      <c r="A1749" s="12" t="str">
        <f>INDEX('рабочие дни  %ФОТ'!$F$3:$F$67,MATCH('загрузка табеля'!$H1749,'рабочие дни  %ФОТ'!$H$3:$H$67,0),1)</f>
        <v>ХХХ YYY-18</v>
      </c>
      <c r="B1749" s="21">
        <f t="shared" si="81"/>
        <v>0</v>
      </c>
      <c r="C1749" s="22">
        <f t="shared" si="82"/>
        <v>2</v>
      </c>
      <c r="D1749" s="23">
        <f t="shared" si="83"/>
        <v>22</v>
      </c>
      <c r="E1749" s="21">
        <f>SUMIFS(тарифы!G:G,тарифы!B:B,J1749)</f>
        <v>0</v>
      </c>
      <c r="F1749" s="21"/>
      <c r="G1749" s="12" t="str">
        <f>IFERROR(INDEX(Таблица1[#All],MATCH('загрузка табеля'!J1749,тарифы!B:B,0),4),"")</f>
        <v/>
      </c>
      <c r="H1749" s="12" t="s">
        <v>17206</v>
      </c>
      <c r="I1749" s="12" t="s">
        <v>16136</v>
      </c>
      <c r="J1749" s="12" t="s">
        <v>16137</v>
      </c>
      <c r="K1749" s="12" t="s">
        <v>16138</v>
      </c>
      <c r="L1749" s="12">
        <v>11</v>
      </c>
      <c r="M1749" s="12">
        <v>11</v>
      </c>
      <c r="N1749" s="12">
        <v>0</v>
      </c>
    </row>
    <row r="1750" spans="1:16" x14ac:dyDescent="0.2">
      <c r="A1750" s="12" t="str">
        <f>INDEX('рабочие дни  %ФОТ'!$F$3:$F$67,MATCH('загрузка табеля'!$H1750,'рабочие дни  %ФОТ'!$H$3:$H$67,0),1)</f>
        <v>ХХХ YYY-18</v>
      </c>
      <c r="B1750" s="21">
        <f t="shared" si="81"/>
        <v>215.64000000000001</v>
      </c>
      <c r="C1750" s="22">
        <f t="shared" si="82"/>
        <v>2</v>
      </c>
      <c r="D1750" s="23">
        <f t="shared" si="83"/>
        <v>9</v>
      </c>
      <c r="E1750" s="21">
        <f>SUMIFS(тарифы!G:G,тарифы!B:B,J1750)</f>
        <v>23.96</v>
      </c>
      <c r="F1750" s="21"/>
      <c r="G1750" s="12" t="str">
        <f>IFERROR(INDEX(Таблица1[#All],MATCH('загрузка табеля'!J1750,тарифы!B:B,0),4),"")</f>
        <v>продавец продовольственных товаров 2 категории ((В-18)отдел гастрономии)</v>
      </c>
      <c r="H1750" s="12" t="s">
        <v>17206</v>
      </c>
      <c r="I1750" s="12" t="s">
        <v>16139</v>
      </c>
      <c r="J1750" s="12" t="s">
        <v>2708</v>
      </c>
      <c r="K1750" s="12" t="s">
        <v>2709</v>
      </c>
      <c r="L1750" s="12">
        <v>4.5</v>
      </c>
      <c r="M1750" s="12">
        <v>4.5</v>
      </c>
      <c r="N1750" s="12">
        <v>0</v>
      </c>
    </row>
    <row r="1751" spans="1:16" x14ac:dyDescent="0.2">
      <c r="A1751" s="12" t="str">
        <f>INDEX('рабочие дни  %ФОТ'!$F$3:$F$67,MATCH('загрузка табеля'!$H1751,'рабочие дни  %ФОТ'!$H$3:$H$67,0),1)</f>
        <v>ХХХ YYY-18</v>
      </c>
      <c r="B1751" s="21">
        <f t="shared" si="81"/>
        <v>457.38</v>
      </c>
      <c r="C1751" s="22">
        <f t="shared" si="82"/>
        <v>2</v>
      </c>
      <c r="D1751" s="23">
        <f t="shared" si="83"/>
        <v>21</v>
      </c>
      <c r="E1751" s="21">
        <f>SUMIFS(тарифы!G:G,тарифы!B:B,J1751)</f>
        <v>21.78</v>
      </c>
      <c r="F1751" s="21"/>
      <c r="G1751" s="12" t="str">
        <f>IFERROR(INDEX(Таблица1[#All],MATCH('загрузка табеля'!J1751,тарифы!B:B,0),4),"")</f>
        <v>продавец продовольственных товаров 3 категории ((В-18)молочный отдел)</v>
      </c>
      <c r="H1751" s="12" t="s">
        <v>17206</v>
      </c>
      <c r="I1751" s="12" t="s">
        <v>16139</v>
      </c>
      <c r="J1751" s="12" t="s">
        <v>2649</v>
      </c>
      <c r="K1751" s="12" t="s">
        <v>2650</v>
      </c>
      <c r="L1751" s="12">
        <v>10.5</v>
      </c>
      <c r="M1751" s="12">
        <v>10.5</v>
      </c>
    </row>
    <row r="1752" spans="1:16" x14ac:dyDescent="0.2">
      <c r="A1752" s="12" t="str">
        <f>INDEX('рабочие дни  %ФОТ'!$F$3:$F$67,MATCH('загрузка табеля'!$H1752,'рабочие дни  %ФОТ'!$H$3:$H$67,0),1)</f>
        <v>ХХХ YYY-18</v>
      </c>
      <c r="B1752" s="21">
        <f t="shared" si="81"/>
        <v>838.53000000000009</v>
      </c>
      <c r="C1752" s="22">
        <f t="shared" si="82"/>
        <v>4</v>
      </c>
      <c r="D1752" s="23">
        <f t="shared" si="83"/>
        <v>38.5</v>
      </c>
      <c r="E1752" s="21">
        <f>SUMIFS(тарифы!G:G,тарифы!B:B,J1752)</f>
        <v>21.78</v>
      </c>
      <c r="F1752" s="21"/>
      <c r="G1752" s="12" t="str">
        <f>IFERROR(INDEX(Таблица1[#All],MATCH('загрузка табеля'!J1752,тарифы!B:B,0),4),"")</f>
        <v>продавец продовольственных товаров 3 категории ((В-18)молочный отдел)</v>
      </c>
      <c r="H1752" s="12" t="s">
        <v>17206</v>
      </c>
      <c r="I1752" s="12" t="s">
        <v>16139</v>
      </c>
      <c r="J1752" s="12" t="s">
        <v>13362</v>
      </c>
      <c r="K1752" s="12" t="s">
        <v>13361</v>
      </c>
      <c r="L1752" s="12">
        <v>9</v>
      </c>
      <c r="M1752" s="12">
        <v>9</v>
      </c>
      <c r="N1752" s="12">
        <v>9</v>
      </c>
      <c r="O1752" s="12">
        <v>11.5</v>
      </c>
    </row>
    <row r="1753" spans="1:16" x14ac:dyDescent="0.2">
      <c r="A1753" s="12" t="str">
        <f>INDEX('рабочие дни  %ФОТ'!$F$3:$F$67,MATCH('загрузка табеля'!$H1753,'рабочие дни  %ФОТ'!$H$3:$H$67,0),1)</f>
        <v>ХХХ YYY-18</v>
      </c>
      <c r="B1753" s="21">
        <f t="shared" si="81"/>
        <v>610.98</v>
      </c>
      <c r="C1753" s="22">
        <f t="shared" si="82"/>
        <v>3</v>
      </c>
      <c r="D1753" s="23">
        <f t="shared" si="83"/>
        <v>25.5</v>
      </c>
      <c r="E1753" s="21">
        <f>SUMIFS(тарифы!G:G,тарифы!B:B,J1753)</f>
        <v>23.96</v>
      </c>
      <c r="F1753" s="21"/>
      <c r="G1753" s="12" t="str">
        <f>IFERROR(INDEX(Таблица1[#All],MATCH('загрузка табеля'!J1753,тарифы!B:B,0),4),"")</f>
        <v>продавец продовольственных товаров 2 категории ((В-18)овощной отдел)</v>
      </c>
      <c r="H1753" s="12" t="s">
        <v>17206</v>
      </c>
      <c r="I1753" s="12" t="s">
        <v>16140</v>
      </c>
      <c r="J1753" s="12" t="s">
        <v>2653</v>
      </c>
      <c r="K1753" s="12" t="s">
        <v>2654</v>
      </c>
      <c r="L1753" s="12">
        <v>8.5</v>
      </c>
      <c r="M1753" s="12">
        <v>9</v>
      </c>
      <c r="N1753" s="12">
        <v>8</v>
      </c>
    </row>
    <row r="1754" spans="1:16" x14ac:dyDescent="0.2">
      <c r="A1754" s="12" t="str">
        <f>INDEX('рабочие дни  %ФОТ'!$F$3:$F$67,MATCH('загрузка табеля'!$H1754,'рабочие дни  %ФОТ'!$H$3:$H$67,0),1)</f>
        <v>ХХХ YYY-18</v>
      </c>
      <c r="B1754" s="21">
        <f t="shared" si="81"/>
        <v>862.56000000000006</v>
      </c>
      <c r="C1754" s="22">
        <f t="shared" si="82"/>
        <v>4</v>
      </c>
      <c r="D1754" s="23">
        <f t="shared" si="83"/>
        <v>36</v>
      </c>
      <c r="E1754" s="21">
        <f>SUMIFS(тарифы!G:G,тарифы!B:B,J1754)</f>
        <v>23.96</v>
      </c>
      <c r="F1754" s="21"/>
      <c r="G1754" s="12" t="str">
        <f>IFERROR(INDEX(Таблица1[#All],MATCH('загрузка табеля'!J1754,тарифы!B:B,0),4),"")</f>
        <v>продавец продовольственных товаров 2 категории ((В-18)овощной отдел)</v>
      </c>
      <c r="H1754" s="12" t="s">
        <v>17206</v>
      </c>
      <c r="I1754" s="12" t="s">
        <v>16140</v>
      </c>
      <c r="J1754" s="12" t="s">
        <v>2661</v>
      </c>
      <c r="K1754" s="12" t="s">
        <v>2662</v>
      </c>
      <c r="L1754" s="12">
        <v>9</v>
      </c>
      <c r="M1754" s="12">
        <v>8.5</v>
      </c>
      <c r="N1754" s="12">
        <v>9.5</v>
      </c>
      <c r="O1754" s="12">
        <v>9</v>
      </c>
    </row>
    <row r="1755" spans="1:16" x14ac:dyDescent="0.2">
      <c r="A1755" s="12" t="str">
        <f>INDEX('рабочие дни  %ФОТ'!$F$3:$F$67,MATCH('загрузка табеля'!$H1755,'рабочие дни  %ФОТ'!$H$3:$H$67,0),1)</f>
        <v>ХХХ YYY-18</v>
      </c>
      <c r="B1755" s="21">
        <f t="shared" si="81"/>
        <v>898.5</v>
      </c>
      <c r="C1755" s="22">
        <f t="shared" si="82"/>
        <v>4</v>
      </c>
      <c r="D1755" s="23">
        <f t="shared" si="83"/>
        <v>37.5</v>
      </c>
      <c r="E1755" s="21">
        <f>SUMIFS(тарифы!G:G,тарифы!B:B,J1755)</f>
        <v>23.96</v>
      </c>
      <c r="F1755" s="21"/>
      <c r="G1755" s="12" t="str">
        <f>IFERROR(INDEX(Таблица1[#All],MATCH('загрузка табеля'!J1755,тарифы!B:B,0),4),"")</f>
        <v>продавец продовольственных товаров 2 категории ((В-18)овощной отдел)</v>
      </c>
      <c r="H1755" s="12" t="s">
        <v>17206</v>
      </c>
      <c r="I1755" s="12" t="s">
        <v>16140</v>
      </c>
      <c r="J1755" s="12" t="s">
        <v>2657</v>
      </c>
      <c r="K1755" s="12" t="s">
        <v>2658</v>
      </c>
      <c r="L1755" s="12">
        <v>10</v>
      </c>
      <c r="M1755" s="12">
        <v>8.5</v>
      </c>
      <c r="N1755" s="12">
        <v>9.5</v>
      </c>
      <c r="O1755" s="12">
        <v>9.5</v>
      </c>
    </row>
    <row r="1756" spans="1:16" x14ac:dyDescent="0.2">
      <c r="A1756" s="12" t="str">
        <f>INDEX('рабочие дни  %ФОТ'!$F$3:$F$67,MATCH('загрузка табеля'!$H1756,'рабочие дни  %ФОТ'!$H$3:$H$67,0),1)</f>
        <v>ХХХ YYY-18</v>
      </c>
      <c r="B1756" s="21">
        <f t="shared" si="81"/>
        <v>0</v>
      </c>
      <c r="C1756" s="22">
        <f t="shared" si="82"/>
        <v>3</v>
      </c>
      <c r="D1756" s="23">
        <f t="shared" si="83"/>
        <v>26</v>
      </c>
      <c r="E1756" s="21">
        <f>SUMIFS(тарифы!G:G,тарифы!B:B,J1756)</f>
        <v>0</v>
      </c>
      <c r="F1756" s="21"/>
      <c r="G1756" s="12" t="str">
        <f>IFERROR(INDEX(Таблица1[#All],MATCH('загрузка табеля'!J1756,тарифы!B:B,0),4),"")</f>
        <v/>
      </c>
      <c r="H1756" s="12" t="s">
        <v>17206</v>
      </c>
      <c r="I1756" s="12" t="s">
        <v>16140</v>
      </c>
      <c r="J1756" s="12" t="s">
        <v>16141</v>
      </c>
      <c r="K1756" s="12" t="s">
        <v>16142</v>
      </c>
      <c r="L1756" s="12">
        <v>8.5</v>
      </c>
      <c r="M1756" s="12">
        <v>9</v>
      </c>
      <c r="N1756" s="12">
        <v>8.5</v>
      </c>
      <c r="O1756" s="12">
        <v>0</v>
      </c>
    </row>
    <row r="1757" spans="1:16" x14ac:dyDescent="0.2">
      <c r="A1757" s="12" t="str">
        <f>INDEX('рабочие дни  %ФОТ'!$F$3:$F$67,MATCH('загрузка табеля'!$H1757,'рабочие дни  %ФОТ'!$H$3:$H$67,0),1)</f>
        <v>ХХХ YYY-18</v>
      </c>
      <c r="B1757" s="21">
        <f t="shared" si="81"/>
        <v>1243.3599999999999</v>
      </c>
      <c r="C1757" s="22">
        <f t="shared" si="82"/>
        <v>4</v>
      </c>
      <c r="D1757" s="23">
        <f t="shared" si="83"/>
        <v>38</v>
      </c>
      <c r="E1757" s="21">
        <f>SUMIFS(тарифы!G:G,тарифы!B:B,J1757)</f>
        <v>32.72</v>
      </c>
      <c r="F1757" s="21"/>
      <c r="G1757" s="12" t="str">
        <f>IFERROR(INDEX(Таблица1[#All],MATCH('загрузка табеля'!J1757,тарифы!B:B,0),4),"")</f>
        <v>бригадир продавцов продовольственных товаров 2 категории ((В-18)рыбный отдел)</v>
      </c>
      <c r="H1757" s="12" t="s">
        <v>17206</v>
      </c>
      <c r="I1757" s="12" t="s">
        <v>16143</v>
      </c>
      <c r="J1757" s="12" t="s">
        <v>2819</v>
      </c>
      <c r="K1757" s="12" t="s">
        <v>2820</v>
      </c>
      <c r="L1757" s="12">
        <v>10</v>
      </c>
      <c r="M1757" s="12">
        <v>9.5</v>
      </c>
      <c r="N1757" s="12">
        <v>9</v>
      </c>
      <c r="O1757" s="12">
        <v>9.5</v>
      </c>
    </row>
    <row r="1758" spans="1:16" x14ac:dyDescent="0.2">
      <c r="A1758" s="12" t="str">
        <f>INDEX('рабочие дни  %ФОТ'!$F$3:$F$67,MATCH('загрузка табеля'!$H1758,'рабочие дни  %ФОТ'!$H$3:$H$67,0),1)</f>
        <v>ХХХ YYY-18</v>
      </c>
      <c r="B1758" s="21">
        <f t="shared" si="81"/>
        <v>712.28499999999997</v>
      </c>
      <c r="C1758" s="22">
        <f t="shared" si="82"/>
        <v>3</v>
      </c>
      <c r="D1758" s="23">
        <f t="shared" si="83"/>
        <v>23.5</v>
      </c>
      <c r="E1758" s="21">
        <f>SUMIFS(тарифы!G:G,тарифы!B:B,J1758)</f>
        <v>30.31</v>
      </c>
      <c r="F1758" s="21"/>
      <c r="G1758" s="12" t="str">
        <f>IFERROR(INDEX(Таблица1[#All],MATCH('загрузка табеля'!J1758,тарифы!B:B,0),4),"")</f>
        <v>обработчик рыбы 2 категории ((В-18)рыбный отдел)</v>
      </c>
      <c r="H1758" s="12" t="s">
        <v>17206</v>
      </c>
      <c r="I1758" s="12" t="s">
        <v>16143</v>
      </c>
      <c r="J1758" s="12" t="s">
        <v>2816</v>
      </c>
      <c r="K1758" s="12" t="s">
        <v>2817</v>
      </c>
      <c r="L1758" s="12">
        <v>8</v>
      </c>
      <c r="M1758" s="12">
        <v>8</v>
      </c>
      <c r="N1758" s="12">
        <v>7.5</v>
      </c>
      <c r="O1758" s="12">
        <v>0</v>
      </c>
    </row>
    <row r="1759" spans="1:16" x14ac:dyDescent="0.2">
      <c r="A1759" s="12" t="str">
        <f>INDEX('рабочие дни  %ФОТ'!$F$3:$F$67,MATCH('загрузка табеля'!$H1759,'рабочие дни  %ФОТ'!$H$3:$H$67,0),1)</f>
        <v>ХХХ YYY-18</v>
      </c>
      <c r="B1759" s="21">
        <f t="shared" si="81"/>
        <v>499.22999999999996</v>
      </c>
      <c r="C1759" s="22">
        <f t="shared" si="82"/>
        <v>2</v>
      </c>
      <c r="D1759" s="23">
        <f t="shared" si="83"/>
        <v>21.5</v>
      </c>
      <c r="E1759" s="21">
        <f>SUMIFS(тарифы!G:G,тарифы!B:B,J1759)</f>
        <v>23.22</v>
      </c>
      <c r="F1759" s="21"/>
      <c r="G1759" s="12" t="str">
        <f>IFERROR(INDEX(Таблица1[#All],MATCH('загрузка табеля'!J1759,тарифы!B:B,0),4),"")</f>
        <v>продавец продовольственных товаров 3 категории ((В-18)рыбный отдел)</v>
      </c>
      <c r="H1759" s="12" t="s">
        <v>17206</v>
      </c>
      <c r="I1759" s="12" t="s">
        <v>16143</v>
      </c>
      <c r="J1759" s="12" t="s">
        <v>13364</v>
      </c>
      <c r="K1759" s="12" t="s">
        <v>13363</v>
      </c>
      <c r="L1759" s="12">
        <v>10.5</v>
      </c>
      <c r="M1759" s="12">
        <v>11</v>
      </c>
      <c r="N1759" s="12">
        <v>0</v>
      </c>
    </row>
    <row r="1760" spans="1:16" x14ac:dyDescent="0.2">
      <c r="A1760" s="12" t="str">
        <f>INDEX('рабочие дни  %ФОТ'!$F$3:$F$67,MATCH('загрузка табеля'!$H1760,'рабочие дни  %ФОТ'!$H$3:$H$67,0),1)</f>
        <v>ХХХ YYY-18</v>
      </c>
      <c r="B1760" s="21">
        <f t="shared" si="81"/>
        <v>0</v>
      </c>
      <c r="C1760" s="22">
        <f t="shared" si="82"/>
        <v>3</v>
      </c>
      <c r="D1760" s="23">
        <f t="shared" si="83"/>
        <v>34.5</v>
      </c>
      <c r="E1760" s="21">
        <f>SUMIFS(тарифы!G:G,тарифы!B:B,J1760)</f>
        <v>0</v>
      </c>
      <c r="F1760" s="21"/>
      <c r="G1760" s="12" t="str">
        <f>IFERROR(INDEX(Таблица1[#All],MATCH('загрузка табеля'!J1760,тарифы!B:B,0),4),"")</f>
        <v/>
      </c>
      <c r="H1760" s="12" t="s">
        <v>17206</v>
      </c>
      <c r="I1760" s="12" t="s">
        <v>16143</v>
      </c>
      <c r="J1760" s="12" t="s">
        <v>16144</v>
      </c>
      <c r="K1760" s="12" t="s">
        <v>16145</v>
      </c>
      <c r="L1760" s="12">
        <v>10.5</v>
      </c>
      <c r="M1760" s="12">
        <v>12.5</v>
      </c>
      <c r="N1760" s="12">
        <v>11.5</v>
      </c>
      <c r="O1760" s="12">
        <v>0</v>
      </c>
    </row>
    <row r="1761" spans="1:16" x14ac:dyDescent="0.2">
      <c r="A1761" s="12" t="str">
        <f>INDEX('рабочие дни  %ФОТ'!$F$3:$F$67,MATCH('загрузка табеля'!$H1761,'рабочие дни  %ФОТ'!$H$3:$H$67,0),1)</f>
        <v>ХХХ YYY-18</v>
      </c>
      <c r="B1761" s="21">
        <f t="shared" si="81"/>
        <v>1510.99</v>
      </c>
      <c r="C1761" s="22">
        <f t="shared" si="82"/>
        <v>4</v>
      </c>
      <c r="D1761" s="23">
        <f t="shared" si="83"/>
        <v>59</v>
      </c>
      <c r="E1761" s="21">
        <f>SUMIFS(тарифы!G:G,тарифы!B:B,J1761)</f>
        <v>25.61</v>
      </c>
      <c r="F1761" s="21"/>
      <c r="G1761" s="12" t="str">
        <f>IFERROR(INDEX(Таблица1[#All],MATCH('загрузка табеля'!J1761,тарифы!B:B,0),4),"")</f>
        <v>старший кассир торгового зала ((В-18)расчетно-кассовая зона)</v>
      </c>
      <c r="H1761" s="12" t="s">
        <v>17206</v>
      </c>
      <c r="I1761" s="12" t="s">
        <v>16146</v>
      </c>
      <c r="J1761" s="12" t="s">
        <v>2790</v>
      </c>
      <c r="K1761" s="12" t="s">
        <v>2791</v>
      </c>
      <c r="L1761" s="12">
        <v>15</v>
      </c>
      <c r="M1761" s="12">
        <v>14.5</v>
      </c>
      <c r="N1761" s="12">
        <v>14.5</v>
      </c>
      <c r="O1761" s="12">
        <v>15</v>
      </c>
    </row>
    <row r="1762" spans="1:16" x14ac:dyDescent="0.2">
      <c r="A1762" s="12" t="str">
        <f>INDEX('рабочие дни  %ФОТ'!$F$3:$F$67,MATCH('загрузка табеля'!$H1762,'рабочие дни  %ФОТ'!$H$3:$H$67,0),1)</f>
        <v>ХХХ YYY-18</v>
      </c>
      <c r="B1762" s="21">
        <f t="shared" si="81"/>
        <v>1282.8400000000001</v>
      </c>
      <c r="C1762" s="22">
        <f t="shared" si="82"/>
        <v>5</v>
      </c>
      <c r="D1762" s="23">
        <f t="shared" si="83"/>
        <v>52</v>
      </c>
      <c r="E1762" s="21">
        <f>SUMIFS(тарифы!G:G,тарифы!B:B,J1762)</f>
        <v>24.67</v>
      </c>
      <c r="F1762" s="21"/>
      <c r="G1762" s="12" t="str">
        <f>IFERROR(INDEX(Таблица1[#All],MATCH('загрузка табеля'!J1762,тарифы!B:B,0),4),"")</f>
        <v>кассир торгового зала ((В-18)расчетно-кассовая зона)</v>
      </c>
      <c r="H1762" s="12" t="s">
        <v>17206</v>
      </c>
      <c r="I1762" s="12" t="s">
        <v>16146</v>
      </c>
      <c r="J1762" s="12" t="s">
        <v>2771</v>
      </c>
      <c r="K1762" s="12" t="s">
        <v>2772</v>
      </c>
      <c r="L1762" s="12">
        <v>10</v>
      </c>
      <c r="M1762" s="12">
        <v>10</v>
      </c>
      <c r="N1762" s="12">
        <v>10.5</v>
      </c>
      <c r="O1762" s="12">
        <v>10.5</v>
      </c>
      <c r="P1762" s="12">
        <v>11</v>
      </c>
    </row>
    <row r="1763" spans="1:16" x14ac:dyDescent="0.2">
      <c r="A1763" s="12" t="str">
        <f>INDEX('рабочие дни  %ФОТ'!$F$3:$F$67,MATCH('загрузка табеля'!$H1763,'рабочие дни  %ФОТ'!$H$3:$H$67,0),1)</f>
        <v>ХХХ YYY-18</v>
      </c>
      <c r="B1763" s="21">
        <f t="shared" si="81"/>
        <v>1435.5</v>
      </c>
      <c r="C1763" s="22">
        <f t="shared" si="82"/>
        <v>4</v>
      </c>
      <c r="D1763" s="23">
        <f t="shared" si="83"/>
        <v>45</v>
      </c>
      <c r="E1763" s="21">
        <f>SUMIFS(тарифы!G:G,тарифы!B:B,J1763)</f>
        <v>31.9</v>
      </c>
      <c r="F1763" s="21"/>
      <c r="G1763" s="12" t="str">
        <f>IFERROR(INDEX(Таблица1[#All],MATCH('загрузка табеля'!J1763,тарифы!B:B,0),4),"")</f>
        <v>заместитель управляющего магазином по кассовой зоне 2 категории ((В-18)расчетно-кассовая зона)</v>
      </c>
      <c r="H1763" s="12" t="s">
        <v>17206</v>
      </c>
      <c r="I1763" s="12" t="s">
        <v>16146</v>
      </c>
      <c r="J1763" s="12" t="s">
        <v>2787</v>
      </c>
      <c r="K1763" s="12" t="s">
        <v>2788</v>
      </c>
      <c r="L1763" s="12">
        <v>11</v>
      </c>
      <c r="M1763" s="12">
        <v>12</v>
      </c>
      <c r="N1763" s="12">
        <v>11</v>
      </c>
      <c r="O1763" s="12">
        <v>11</v>
      </c>
    </row>
    <row r="1764" spans="1:16" x14ac:dyDescent="0.2">
      <c r="A1764" s="12" t="str">
        <f>INDEX('рабочие дни  %ФОТ'!$F$3:$F$67,MATCH('загрузка табеля'!$H1764,'рабочие дни  %ФОТ'!$H$3:$H$67,0),1)</f>
        <v>ХХХ YYY-18</v>
      </c>
      <c r="B1764" s="21">
        <f t="shared" si="81"/>
        <v>667</v>
      </c>
      <c r="C1764" s="22">
        <f t="shared" si="82"/>
        <v>2</v>
      </c>
      <c r="D1764" s="23">
        <f t="shared" si="83"/>
        <v>23</v>
      </c>
      <c r="E1764" s="21">
        <f>SUMIFS(тарифы!G:G,тарифы!B:B,J1764)</f>
        <v>29</v>
      </c>
      <c r="F1764" s="21"/>
      <c r="G1764" s="12" t="str">
        <f>IFERROR(INDEX(Таблица1[#All],MATCH('загрузка табеля'!J1764,тарифы!B:B,0),4),"")</f>
        <v>заместитель управляющего магазином по кассовой зоне 3 категории ((В-18)расчетно-кассовая зона)</v>
      </c>
      <c r="H1764" s="12" t="s">
        <v>17206</v>
      </c>
      <c r="I1764" s="12" t="s">
        <v>16146</v>
      </c>
      <c r="J1764" s="12" t="s">
        <v>2795</v>
      </c>
      <c r="K1764" s="12" t="s">
        <v>2796</v>
      </c>
      <c r="L1764" s="12">
        <v>11</v>
      </c>
      <c r="M1764" s="12">
        <v>12</v>
      </c>
      <c r="N1764" s="12">
        <v>0</v>
      </c>
    </row>
    <row r="1765" spans="1:16" x14ac:dyDescent="0.2">
      <c r="A1765" s="12" t="str">
        <f>INDEX('рабочие дни  %ФОТ'!$F$3:$F$67,MATCH('загрузка табеля'!$H1765,'рабочие дни  %ФОТ'!$H$3:$H$67,0),1)</f>
        <v>ХХХ YYY-18</v>
      </c>
      <c r="B1765" s="21">
        <f t="shared" si="81"/>
        <v>912.79000000000008</v>
      </c>
      <c r="C1765" s="22">
        <f t="shared" si="82"/>
        <v>4</v>
      </c>
      <c r="D1765" s="23">
        <f t="shared" si="83"/>
        <v>37</v>
      </c>
      <c r="E1765" s="21">
        <f>SUMIFS(тарифы!G:G,тарифы!B:B,J1765)</f>
        <v>24.67</v>
      </c>
      <c r="F1765" s="21"/>
      <c r="G1765" s="12" t="str">
        <f>IFERROR(INDEX(Таблица1[#All],MATCH('загрузка табеля'!J1765,тарифы!B:B,0),4),"")</f>
        <v>кассир торгового зала ((В-18)расчетно-кассовая зона)</v>
      </c>
      <c r="H1765" s="12" t="s">
        <v>17206</v>
      </c>
      <c r="I1765" s="12" t="s">
        <v>16146</v>
      </c>
      <c r="J1765" s="12" t="s">
        <v>2782</v>
      </c>
      <c r="K1765" s="12" t="s">
        <v>2783</v>
      </c>
      <c r="L1765" s="12">
        <v>11</v>
      </c>
      <c r="M1765" s="12">
        <v>10.5</v>
      </c>
      <c r="N1765" s="12">
        <v>10.5</v>
      </c>
      <c r="O1765" s="12">
        <v>5</v>
      </c>
      <c r="P1765" s="12">
        <v>0</v>
      </c>
    </row>
    <row r="1766" spans="1:16" x14ac:dyDescent="0.2">
      <c r="A1766" s="12" t="str">
        <f>INDEX('рабочие дни  %ФОТ'!$F$3:$F$67,MATCH('загрузка табеля'!$H1766,'рабочие дни  %ФОТ'!$H$3:$H$67,0),1)</f>
        <v>ХХХ YYY-18</v>
      </c>
      <c r="B1766" s="21">
        <f t="shared" si="81"/>
        <v>1060.8100000000002</v>
      </c>
      <c r="C1766" s="22">
        <f t="shared" si="82"/>
        <v>4</v>
      </c>
      <c r="D1766" s="23">
        <f t="shared" si="83"/>
        <v>43</v>
      </c>
      <c r="E1766" s="21">
        <f>SUMIFS(тарифы!G:G,тарифы!B:B,J1766)</f>
        <v>24.67</v>
      </c>
      <c r="F1766" s="21"/>
      <c r="G1766" s="12" t="str">
        <f>IFERROR(INDEX(Таблица1[#All],MATCH('загрузка табеля'!J1766,тарифы!B:B,0),4),"")</f>
        <v>кассир торгового зала ((В-18)расчетно-кассовая зона)</v>
      </c>
      <c r="H1766" s="12" t="s">
        <v>17206</v>
      </c>
      <c r="I1766" s="12" t="s">
        <v>16146</v>
      </c>
      <c r="J1766" s="12" t="s">
        <v>2777</v>
      </c>
      <c r="K1766" s="12" t="s">
        <v>2778</v>
      </c>
      <c r="L1766" s="12">
        <v>11</v>
      </c>
      <c r="M1766" s="12">
        <v>11</v>
      </c>
      <c r="N1766" s="12">
        <v>10</v>
      </c>
      <c r="O1766" s="12">
        <v>11</v>
      </c>
      <c r="P1766" s="12">
        <v>0</v>
      </c>
    </row>
    <row r="1767" spans="1:16" x14ac:dyDescent="0.2">
      <c r="A1767" s="12" t="str">
        <f>INDEX('рабочие дни  %ФОТ'!$F$3:$F$67,MATCH('загрузка табеля'!$H1767,'рабочие дни  %ФОТ'!$H$3:$H$67,0),1)</f>
        <v>ХХХ YYY-18</v>
      </c>
      <c r="B1767" s="21">
        <f t="shared" si="81"/>
        <v>768.3</v>
      </c>
      <c r="C1767" s="22">
        <f t="shared" si="82"/>
        <v>2</v>
      </c>
      <c r="D1767" s="23">
        <f t="shared" si="83"/>
        <v>30</v>
      </c>
      <c r="E1767" s="21">
        <f>SUMIFS(тарифы!G:G,тарифы!B:B,J1767)</f>
        <v>25.61</v>
      </c>
      <c r="F1767" s="21"/>
      <c r="G1767" s="12" t="str">
        <f>IFERROR(INDEX(Таблица1[#All],MATCH('загрузка табеля'!J1767,тарифы!B:B,0),4),"")</f>
        <v>старший кассир торгового зала ((В-18)расчетно-кассовая зона)</v>
      </c>
      <c r="H1767" s="12" t="s">
        <v>17206</v>
      </c>
      <c r="I1767" s="12" t="s">
        <v>16146</v>
      </c>
      <c r="J1767" s="12" t="s">
        <v>2805</v>
      </c>
      <c r="K1767" s="12" t="s">
        <v>2806</v>
      </c>
      <c r="L1767" s="12">
        <v>15</v>
      </c>
      <c r="M1767" s="12">
        <v>15</v>
      </c>
      <c r="N1767" s="12">
        <v>0</v>
      </c>
    </row>
    <row r="1768" spans="1:16" x14ac:dyDescent="0.2">
      <c r="A1768" s="12" t="str">
        <f>INDEX('рабочие дни  %ФОТ'!$F$3:$F$67,MATCH('загрузка табеля'!$H1768,'рабочие дни  %ФОТ'!$H$3:$H$67,0),1)</f>
        <v>ХХХ YYY-18</v>
      </c>
      <c r="B1768" s="21">
        <f t="shared" si="81"/>
        <v>1058.5</v>
      </c>
      <c r="C1768" s="22">
        <f t="shared" si="82"/>
        <v>3</v>
      </c>
      <c r="D1768" s="23">
        <f t="shared" si="83"/>
        <v>36.5</v>
      </c>
      <c r="E1768" s="21">
        <f>SUMIFS(тарифы!G:G,тарифы!B:B,J1768)</f>
        <v>29</v>
      </c>
      <c r="F1768" s="21"/>
      <c r="G1768" s="12" t="str">
        <f>IFERROR(INDEX(Таблица1[#All],MATCH('загрузка табеля'!J1768,тарифы!B:B,0),4),"")</f>
        <v>заместитель управляющего магазином по кассовой зоне 3 категории ((В-18)расчетно-кассовая зона)</v>
      </c>
      <c r="H1768" s="12" t="s">
        <v>17206</v>
      </c>
      <c r="I1768" s="12" t="s">
        <v>16146</v>
      </c>
      <c r="J1768" s="12" t="s">
        <v>2803</v>
      </c>
      <c r="K1768" s="12" t="s">
        <v>2804</v>
      </c>
      <c r="L1768" s="12">
        <v>12</v>
      </c>
      <c r="M1768" s="12">
        <v>12</v>
      </c>
      <c r="N1768" s="12">
        <v>12.5</v>
      </c>
    </row>
    <row r="1769" spans="1:16" x14ac:dyDescent="0.2">
      <c r="A1769" s="12" t="str">
        <f>INDEX('рабочие дни  %ФОТ'!$F$3:$F$67,MATCH('загрузка табеля'!$H1769,'рабочие дни  %ФОТ'!$H$3:$H$67,0),1)</f>
        <v>ХХХ YYY-18</v>
      </c>
      <c r="B1769" s="21">
        <f t="shared" si="81"/>
        <v>752.43500000000006</v>
      </c>
      <c r="C1769" s="22">
        <f t="shared" si="82"/>
        <v>3</v>
      </c>
      <c r="D1769" s="23">
        <f t="shared" si="83"/>
        <v>30.5</v>
      </c>
      <c r="E1769" s="21">
        <f>SUMIFS(тарифы!G:G,тарифы!B:B,J1769)</f>
        <v>24.67</v>
      </c>
      <c r="F1769" s="21"/>
      <c r="G1769" s="12" t="str">
        <f>IFERROR(INDEX(Таблица1[#All],MATCH('загрузка табеля'!J1769,тарифы!B:B,0),4),"")</f>
        <v>кассир торгового зала ((В-18)расчетно-кассовая зона)</v>
      </c>
      <c r="H1769" s="12" t="s">
        <v>17206</v>
      </c>
      <c r="I1769" s="12" t="s">
        <v>16146</v>
      </c>
      <c r="J1769" s="12" t="s">
        <v>2769</v>
      </c>
      <c r="K1769" s="12" t="s">
        <v>2770</v>
      </c>
      <c r="L1769" s="12">
        <v>11</v>
      </c>
      <c r="M1769" s="12">
        <v>8</v>
      </c>
      <c r="N1769" s="12">
        <v>11.5</v>
      </c>
    </row>
    <row r="1770" spans="1:16" x14ac:dyDescent="0.2">
      <c r="A1770" s="12" t="str">
        <f>INDEX('рабочие дни  %ФОТ'!$F$3:$F$67,MATCH('загрузка табеля'!$H1770,'рабочие дни  %ФОТ'!$H$3:$H$67,0),1)</f>
        <v>ХХХ YYY-18</v>
      </c>
      <c r="B1770" s="21">
        <f t="shared" si="81"/>
        <v>682</v>
      </c>
      <c r="C1770" s="22">
        <f t="shared" si="82"/>
        <v>2</v>
      </c>
      <c r="D1770" s="23">
        <f t="shared" si="83"/>
        <v>22</v>
      </c>
      <c r="E1770" s="21">
        <f>SUMIFS(тарифы!G:G,тарифы!B:B,J1770)</f>
        <v>31</v>
      </c>
      <c r="F1770" s="21"/>
      <c r="G1770" s="12" t="str">
        <f>IFERROR(INDEX(Таблица1[#All],MATCH('загрузка табеля'!J1770,тарифы!B:B,0),4),"")</f>
        <v>бригадир продавцов продовольственных товаров 1 категории ((В-18)овощной отдел)</v>
      </c>
      <c r="H1770" s="12" t="s">
        <v>17206</v>
      </c>
      <c r="I1770" s="12" t="s">
        <v>16146</v>
      </c>
      <c r="J1770" s="12" t="s">
        <v>2664</v>
      </c>
      <c r="K1770" s="12" t="s">
        <v>2665</v>
      </c>
      <c r="L1770" s="12">
        <v>11</v>
      </c>
      <c r="M1770" s="12">
        <v>11</v>
      </c>
      <c r="N1770" s="12">
        <v>0</v>
      </c>
    </row>
    <row r="1771" spans="1:16" x14ac:dyDescent="0.2">
      <c r="A1771" s="12" t="str">
        <f>INDEX('рабочие дни  %ФОТ'!$F$3:$F$67,MATCH('загрузка табеля'!$H1771,'рабочие дни  %ФОТ'!$H$3:$H$67,0),1)</f>
        <v>ХХХ YYY-18</v>
      </c>
      <c r="B1771" s="21">
        <f t="shared" si="81"/>
        <v>1295.1750000000002</v>
      </c>
      <c r="C1771" s="22">
        <f t="shared" si="82"/>
        <v>5</v>
      </c>
      <c r="D1771" s="23">
        <f t="shared" si="83"/>
        <v>52.5</v>
      </c>
      <c r="E1771" s="21">
        <f>SUMIFS(тарифы!G:G,тарифы!B:B,J1771)</f>
        <v>24.67</v>
      </c>
      <c r="F1771" s="21"/>
      <c r="G1771" s="12" t="str">
        <f>IFERROR(INDEX(Таблица1[#All],MATCH('загрузка табеля'!J1771,тарифы!B:B,0),4),"")</f>
        <v>кассир торгового зала ((В-18)расчетно-кассовая зона)</v>
      </c>
      <c r="H1771" s="12" t="s">
        <v>17206</v>
      </c>
      <c r="I1771" s="12" t="s">
        <v>16146</v>
      </c>
      <c r="J1771" s="12" t="s">
        <v>2793</v>
      </c>
      <c r="K1771" s="12" t="s">
        <v>2794</v>
      </c>
      <c r="L1771" s="12">
        <v>11</v>
      </c>
      <c r="M1771" s="12">
        <v>11</v>
      </c>
      <c r="N1771" s="12">
        <v>10</v>
      </c>
      <c r="O1771" s="12">
        <v>9</v>
      </c>
      <c r="P1771" s="12">
        <v>11.5</v>
      </c>
    </row>
    <row r="1772" spans="1:16" x14ac:dyDescent="0.2">
      <c r="A1772" s="12" t="str">
        <f>INDEX('рабочие дни  %ФОТ'!$F$3:$F$67,MATCH('загрузка табеля'!$H1772,'рабочие дни  %ФОТ'!$H$3:$H$67,0),1)</f>
        <v>ХХХ YYY-18</v>
      </c>
      <c r="B1772" s="21">
        <f t="shared" si="81"/>
        <v>814.11</v>
      </c>
      <c r="C1772" s="22">
        <f t="shared" si="82"/>
        <v>3</v>
      </c>
      <c r="D1772" s="23">
        <f t="shared" si="83"/>
        <v>33</v>
      </c>
      <c r="E1772" s="21">
        <f>SUMIFS(тарифы!G:G,тарифы!B:B,J1772)</f>
        <v>24.67</v>
      </c>
      <c r="F1772" s="21"/>
      <c r="G1772" s="12" t="str">
        <f>IFERROR(INDEX(Таблица1[#All],MATCH('загрузка табеля'!J1772,тарифы!B:B,0),4),"")</f>
        <v>кассир торгового зала ((В-18)расчетно-кассовая зона)</v>
      </c>
      <c r="H1772" s="12" t="s">
        <v>17206</v>
      </c>
      <c r="I1772" s="12" t="s">
        <v>16146</v>
      </c>
      <c r="J1772" s="12" t="s">
        <v>2800</v>
      </c>
      <c r="K1772" s="12" t="s">
        <v>2801</v>
      </c>
      <c r="L1772" s="12">
        <v>11</v>
      </c>
      <c r="M1772" s="12">
        <v>11</v>
      </c>
      <c r="N1772" s="12">
        <v>11</v>
      </c>
      <c r="O1772" s="12">
        <v>0</v>
      </c>
    </row>
    <row r="1773" spans="1:16" x14ac:dyDescent="0.2">
      <c r="A1773" s="12" t="str">
        <f>INDEX('рабочие дни  %ФОТ'!$F$3:$F$67,MATCH('загрузка табеля'!$H1773,'рабочие дни  %ФОТ'!$H$3:$H$67,0),1)</f>
        <v>ХХХ YYY-18</v>
      </c>
      <c r="B1773" s="21">
        <f t="shared" si="81"/>
        <v>937.46</v>
      </c>
      <c r="C1773" s="22">
        <f t="shared" si="82"/>
        <v>4</v>
      </c>
      <c r="D1773" s="23">
        <f t="shared" si="83"/>
        <v>38</v>
      </c>
      <c r="E1773" s="21">
        <f>SUMIFS(тарифы!G:G,тарифы!B:B,J1773)</f>
        <v>24.67</v>
      </c>
      <c r="F1773" s="21"/>
      <c r="G1773" s="12" t="str">
        <f>IFERROR(INDEX(Таблица1[#All],MATCH('загрузка табеля'!J1773,тарифы!B:B,0),4),"")</f>
        <v>кассир торгового зала ((В-18)расчетно-кассовая зона)</v>
      </c>
      <c r="H1773" s="12" t="s">
        <v>17206</v>
      </c>
      <c r="I1773" s="12" t="s">
        <v>16146</v>
      </c>
      <c r="J1773" s="12" t="s">
        <v>2775</v>
      </c>
      <c r="K1773" s="12" t="s">
        <v>2776</v>
      </c>
      <c r="L1773" s="12">
        <v>7.5</v>
      </c>
      <c r="M1773" s="12">
        <v>10</v>
      </c>
      <c r="N1773" s="12">
        <v>10</v>
      </c>
      <c r="O1773" s="12">
        <v>10.5</v>
      </c>
    </row>
    <row r="1774" spans="1:16" x14ac:dyDescent="0.2">
      <c r="A1774" s="12" t="str">
        <f>INDEX('рабочие дни  %ФОТ'!$F$3:$F$67,MATCH('загрузка табеля'!$H1774,'рабочие дни  %ФОТ'!$H$3:$H$67,0),1)</f>
        <v>ХХХ YYY-18</v>
      </c>
      <c r="B1774" s="21">
        <f t="shared" si="81"/>
        <v>690.15</v>
      </c>
      <c r="C1774" s="22">
        <f t="shared" si="82"/>
        <v>4</v>
      </c>
      <c r="D1774" s="23">
        <f t="shared" si="83"/>
        <v>43</v>
      </c>
      <c r="E1774" s="21">
        <f>SUMIFS(тарифы!G:G,тарифы!B:B,J1774)</f>
        <v>16.05</v>
      </c>
      <c r="F1774" s="21"/>
      <c r="G1774" s="12" t="str">
        <f>IFERROR(INDEX(Таблица1[#All],MATCH('загрузка табеля'!J1774,тарифы!B:B,0),4),"")</f>
        <v>подсобный рабочий (сборщик тележек) ((В-18)расчетно-кассовая зона)</v>
      </c>
      <c r="H1774" s="12" t="s">
        <v>17206</v>
      </c>
      <c r="I1774" s="12" t="s">
        <v>16146</v>
      </c>
      <c r="J1774" s="12" t="s">
        <v>2764</v>
      </c>
      <c r="K1774" s="12" t="s">
        <v>2765</v>
      </c>
      <c r="L1774" s="12">
        <v>11.5</v>
      </c>
      <c r="M1774" s="12">
        <v>8.5</v>
      </c>
      <c r="N1774" s="12">
        <v>11.5</v>
      </c>
      <c r="O1774" s="12">
        <v>11.5</v>
      </c>
      <c r="P1774" s="12">
        <v>0</v>
      </c>
    </row>
    <row r="1775" spans="1:16" x14ac:dyDescent="0.2">
      <c r="A1775" s="12" t="str">
        <f>INDEX('рабочие дни  %ФОТ'!$F$3:$F$67,MATCH('загрузка табеля'!$H1775,'рабочие дни  %ФОТ'!$H$3:$H$67,0),1)</f>
        <v>ХХХ YYY-18</v>
      </c>
      <c r="B1775" s="21">
        <f t="shared" si="81"/>
        <v>1073.145</v>
      </c>
      <c r="C1775" s="22">
        <f t="shared" si="82"/>
        <v>4</v>
      </c>
      <c r="D1775" s="23">
        <f t="shared" si="83"/>
        <v>43.5</v>
      </c>
      <c r="E1775" s="21">
        <f>SUMIFS(тарифы!G:G,тарифы!B:B,J1775)</f>
        <v>24.67</v>
      </c>
      <c r="F1775" s="21"/>
      <c r="G1775" s="12" t="str">
        <f>IFERROR(INDEX(Таблица1[#All],MATCH('загрузка табеля'!J1775,тарифы!B:B,0),4),"")</f>
        <v>кассир торгового зала ((В-18)расчетно-кассовая зона)</v>
      </c>
      <c r="H1775" s="12" t="s">
        <v>17206</v>
      </c>
      <c r="I1775" s="12" t="s">
        <v>16146</v>
      </c>
      <c r="J1775" s="12" t="s">
        <v>2752</v>
      </c>
      <c r="K1775" s="12" t="s">
        <v>2753</v>
      </c>
      <c r="L1775" s="12">
        <v>11</v>
      </c>
      <c r="M1775" s="12">
        <v>10</v>
      </c>
      <c r="N1775" s="12">
        <v>11</v>
      </c>
      <c r="O1775" s="12">
        <v>11.5</v>
      </c>
    </row>
    <row r="1776" spans="1:16" x14ac:dyDescent="0.2">
      <c r="A1776" s="12" t="str">
        <f>INDEX('рабочие дни  %ФОТ'!$F$3:$F$67,MATCH('загрузка табеля'!$H1776,'рабочие дни  %ФОТ'!$H$3:$H$67,0),1)</f>
        <v>ХХХ YYY-18</v>
      </c>
      <c r="B1776" s="21">
        <f t="shared" si="81"/>
        <v>1085.48</v>
      </c>
      <c r="C1776" s="22">
        <f t="shared" si="82"/>
        <v>4</v>
      </c>
      <c r="D1776" s="23">
        <f t="shared" si="83"/>
        <v>44</v>
      </c>
      <c r="E1776" s="21">
        <f>SUMIFS(тарифы!G:G,тарифы!B:B,J1776)</f>
        <v>24.67</v>
      </c>
      <c r="F1776" s="21"/>
      <c r="G1776" s="12" t="str">
        <f>IFERROR(INDEX(Таблица1[#All],MATCH('загрузка табеля'!J1776,тарифы!B:B,0),4),"")</f>
        <v>кассир торгового зала ((В-18)расчетно-кассовая зона)</v>
      </c>
      <c r="H1776" s="12" t="s">
        <v>17206</v>
      </c>
      <c r="I1776" s="12" t="s">
        <v>16146</v>
      </c>
      <c r="J1776" s="12" t="s">
        <v>2780</v>
      </c>
      <c r="K1776" s="12" t="s">
        <v>2781</v>
      </c>
      <c r="L1776" s="12">
        <v>11</v>
      </c>
      <c r="M1776" s="12">
        <v>10.5</v>
      </c>
      <c r="N1776" s="12">
        <v>11</v>
      </c>
      <c r="O1776" s="12">
        <v>11.5</v>
      </c>
    </row>
    <row r="1777" spans="1:16" x14ac:dyDescent="0.2">
      <c r="A1777" s="12" t="str">
        <f>INDEX('рабочие дни  %ФОТ'!$F$3:$F$67,MATCH('загрузка табеля'!$H1777,'рабочие дни  %ФОТ'!$H$3:$H$67,0),1)</f>
        <v>ХХХ YYY-18</v>
      </c>
      <c r="B1777" s="21">
        <f t="shared" si="81"/>
        <v>1060.8100000000002</v>
      </c>
      <c r="C1777" s="22">
        <f t="shared" si="82"/>
        <v>4</v>
      </c>
      <c r="D1777" s="23">
        <f t="shared" si="83"/>
        <v>43</v>
      </c>
      <c r="E1777" s="21">
        <f>SUMIFS(тарифы!G:G,тарифы!B:B,J1777)</f>
        <v>24.67</v>
      </c>
      <c r="F1777" s="21"/>
      <c r="G1777" s="12" t="str">
        <f>IFERROR(INDEX(Таблица1[#All],MATCH('загрузка табеля'!J1777,тарифы!B:B,0),4),"")</f>
        <v>кассир торгового зала ((В-18)расчетно-кассовая зона)</v>
      </c>
      <c r="H1777" s="12" t="s">
        <v>17206</v>
      </c>
      <c r="I1777" s="12" t="s">
        <v>16146</v>
      </c>
      <c r="J1777" s="12" t="s">
        <v>13386</v>
      </c>
      <c r="K1777" s="12" t="s">
        <v>13385</v>
      </c>
      <c r="L1777" s="12">
        <v>11</v>
      </c>
      <c r="M1777" s="12">
        <v>10.5</v>
      </c>
      <c r="N1777" s="12">
        <v>10</v>
      </c>
      <c r="O1777" s="12">
        <v>11.5</v>
      </c>
    </row>
    <row r="1778" spans="1:16" x14ac:dyDescent="0.2">
      <c r="A1778" s="12" t="str">
        <f>INDEX('рабочие дни  %ФОТ'!$F$3:$F$67,MATCH('загрузка табеля'!$H1778,'рабочие дни  %ФОТ'!$H$3:$H$67,0),1)</f>
        <v>ХХХ YYY-18</v>
      </c>
      <c r="B1778" s="21">
        <f t="shared" si="81"/>
        <v>986.80000000000007</v>
      </c>
      <c r="C1778" s="22">
        <f t="shared" si="82"/>
        <v>4</v>
      </c>
      <c r="D1778" s="23">
        <f t="shared" si="83"/>
        <v>40</v>
      </c>
      <c r="E1778" s="21">
        <f>SUMIFS(тарифы!G:G,тарифы!B:B,J1778)</f>
        <v>24.67</v>
      </c>
      <c r="F1778" s="21"/>
      <c r="G1778" s="12" t="str">
        <f>IFERROR(INDEX(Таблица1[#All],MATCH('загрузка табеля'!J1778,тарифы!B:B,0),4),"")</f>
        <v>кассир торгового зала ((В-18)расчетно-кассовая зона)</v>
      </c>
      <c r="H1778" s="12" t="s">
        <v>17206</v>
      </c>
      <c r="I1778" s="12" t="s">
        <v>16146</v>
      </c>
      <c r="J1778" s="12" t="s">
        <v>13382</v>
      </c>
      <c r="K1778" s="12" t="s">
        <v>13381</v>
      </c>
      <c r="L1778" s="12">
        <v>9</v>
      </c>
      <c r="M1778" s="12">
        <v>8</v>
      </c>
      <c r="N1778" s="12">
        <v>11</v>
      </c>
      <c r="O1778" s="12">
        <v>12</v>
      </c>
    </row>
    <row r="1779" spans="1:16" x14ac:dyDescent="0.2">
      <c r="A1779" s="12" t="str">
        <f>INDEX('рабочие дни  %ФОТ'!$F$3:$F$67,MATCH('загрузка табеля'!$H1779,'рабочие дни  %ФОТ'!$H$3:$H$67,0),1)</f>
        <v>ХХХ YYY-18</v>
      </c>
      <c r="B1779" s="21">
        <f t="shared" si="81"/>
        <v>690.76</v>
      </c>
      <c r="C1779" s="22">
        <f t="shared" si="82"/>
        <v>3</v>
      </c>
      <c r="D1779" s="23">
        <f t="shared" si="83"/>
        <v>28</v>
      </c>
      <c r="E1779" s="21">
        <f>SUMIFS(тарифы!G:G,тарифы!B:B,J1779)</f>
        <v>24.67</v>
      </c>
      <c r="F1779" s="21"/>
      <c r="G1779" s="12" t="str">
        <f>IFERROR(INDEX(Таблица1[#All],MATCH('загрузка табеля'!J1779,тарифы!B:B,0),4),"")</f>
        <v>кассир торгового зала ((В-18)расчетно-кассовая зона)</v>
      </c>
      <c r="H1779" s="12" t="s">
        <v>17206</v>
      </c>
      <c r="I1779" s="12" t="s">
        <v>16146</v>
      </c>
      <c r="J1779" s="12" t="s">
        <v>13388</v>
      </c>
      <c r="K1779" s="12" t="s">
        <v>13387</v>
      </c>
      <c r="L1779" s="12">
        <v>9</v>
      </c>
      <c r="M1779" s="12">
        <v>11</v>
      </c>
      <c r="N1779" s="12">
        <v>8</v>
      </c>
    </row>
    <row r="1780" spans="1:16" x14ac:dyDescent="0.2">
      <c r="A1780" s="12" t="str">
        <f>INDEX('рабочие дни  %ФОТ'!$F$3:$F$67,MATCH('загрузка табеля'!$H1780,'рабочие дни  %ФОТ'!$H$3:$H$67,0),1)</f>
        <v>ХХХ YYY-18</v>
      </c>
      <c r="B1780" s="21">
        <f t="shared" si="81"/>
        <v>0</v>
      </c>
      <c r="C1780" s="22">
        <f t="shared" si="82"/>
        <v>4</v>
      </c>
      <c r="D1780" s="23">
        <f t="shared" si="83"/>
        <v>38</v>
      </c>
      <c r="E1780" s="21">
        <f>SUMIFS(тарифы!G:G,тарифы!B:B,J1780)</f>
        <v>0</v>
      </c>
      <c r="F1780" s="21"/>
      <c r="G1780" s="12" t="str">
        <f>IFERROR(INDEX(Таблица1[#All],MATCH('загрузка табеля'!J1780,тарифы!B:B,0),4),"")</f>
        <v/>
      </c>
      <c r="H1780" s="12" t="s">
        <v>17206</v>
      </c>
      <c r="I1780" s="12" t="s">
        <v>16146</v>
      </c>
      <c r="J1780" s="12" t="s">
        <v>16147</v>
      </c>
      <c r="K1780" s="12" t="s">
        <v>16148</v>
      </c>
      <c r="L1780" s="12">
        <v>11</v>
      </c>
      <c r="M1780" s="12">
        <v>5</v>
      </c>
      <c r="N1780" s="12">
        <v>11</v>
      </c>
      <c r="O1780" s="12">
        <v>11</v>
      </c>
      <c r="P1780" s="12">
        <v>0</v>
      </c>
    </row>
    <row r="1781" spans="1:16" x14ac:dyDescent="0.2">
      <c r="A1781" s="12" t="str">
        <f>INDEX('рабочие дни  %ФОТ'!$F$3:$F$67,MATCH('загрузка табеля'!$H1781,'рабочие дни  %ФОТ'!$H$3:$H$67,0),1)</f>
        <v>ХХХ YYY-18</v>
      </c>
      <c r="B1781" s="21">
        <f t="shared" si="81"/>
        <v>0</v>
      </c>
      <c r="C1781" s="22">
        <f t="shared" si="82"/>
        <v>5</v>
      </c>
      <c r="D1781" s="23">
        <f t="shared" si="83"/>
        <v>47.5</v>
      </c>
      <c r="E1781" s="21">
        <f>SUMIFS(тарифы!G:G,тарифы!B:B,J1781)</f>
        <v>0</v>
      </c>
      <c r="F1781" s="21"/>
      <c r="G1781" s="12" t="str">
        <f>IFERROR(INDEX(Таблица1[#All],MATCH('загрузка табеля'!J1781,тарифы!B:B,0),4),"")</f>
        <v/>
      </c>
      <c r="H1781" s="12" t="s">
        <v>17206</v>
      </c>
      <c r="I1781" s="12" t="s">
        <v>16146</v>
      </c>
      <c r="J1781" s="12" t="s">
        <v>16149</v>
      </c>
      <c r="K1781" s="12" t="s">
        <v>16150</v>
      </c>
      <c r="L1781" s="12">
        <v>9.5</v>
      </c>
      <c r="M1781" s="12">
        <v>11</v>
      </c>
      <c r="N1781" s="12">
        <v>11</v>
      </c>
      <c r="O1781" s="12">
        <v>11</v>
      </c>
      <c r="P1781" s="12">
        <v>5</v>
      </c>
    </row>
    <row r="1782" spans="1:16" x14ac:dyDescent="0.2">
      <c r="A1782" s="12" t="str">
        <f>INDEX('рабочие дни  %ФОТ'!$F$3:$F$67,MATCH('загрузка табеля'!$H1782,'рабочие дни  %ФОТ'!$H$3:$H$67,0),1)</f>
        <v>ХХХ YYY-18</v>
      </c>
      <c r="B1782" s="21">
        <f t="shared" si="81"/>
        <v>1193.5</v>
      </c>
      <c r="C1782" s="22">
        <f t="shared" si="82"/>
        <v>4</v>
      </c>
      <c r="D1782" s="23">
        <f t="shared" si="83"/>
        <v>38.5</v>
      </c>
      <c r="E1782" s="21">
        <f>SUMIFS(тарифы!G:G,тарифы!B:B,J1782)</f>
        <v>31</v>
      </c>
      <c r="F1782" s="21"/>
      <c r="G1782" s="12" t="str">
        <f>IFERROR(INDEX(Таблица1[#All],MATCH('загрузка табеля'!J1782,тарифы!B:B,0),4),"")</f>
        <v>бригадир продавцов продовольственных товаров 1 категории ((В-18)отдел гастрономии)</v>
      </c>
      <c r="H1782" s="12" t="s">
        <v>17206</v>
      </c>
      <c r="I1782" s="12" t="s">
        <v>16151</v>
      </c>
      <c r="J1782" s="12" t="s">
        <v>2700</v>
      </c>
      <c r="K1782" s="12" t="s">
        <v>2701</v>
      </c>
      <c r="L1782" s="12">
        <v>10.5</v>
      </c>
      <c r="M1782" s="12">
        <v>10.5</v>
      </c>
      <c r="N1782" s="12">
        <v>10.5</v>
      </c>
      <c r="O1782" s="12">
        <v>7</v>
      </c>
    </row>
    <row r="1783" spans="1:16" x14ac:dyDescent="0.2">
      <c r="A1783" s="12" t="str">
        <f>INDEX('рабочие дни  %ФОТ'!$F$3:$F$67,MATCH('загрузка табеля'!$H1783,'рабочие дни  %ФОТ'!$H$3:$H$67,0),1)</f>
        <v>ХХХ YYY-18</v>
      </c>
      <c r="B1783" s="21">
        <f t="shared" si="81"/>
        <v>366.66666666666669</v>
      </c>
      <c r="C1783" s="22">
        <f t="shared" si="82"/>
        <v>1</v>
      </c>
      <c r="D1783" s="23">
        <f t="shared" si="83"/>
        <v>9.5</v>
      </c>
      <c r="E1783" s="21">
        <f>SUMIFS(тарифы!G:G,тарифы!B:B,J1783)</f>
        <v>7700</v>
      </c>
      <c r="F1783" s="21"/>
      <c r="G1783" s="12" t="str">
        <f>IFERROR(INDEX(Таблица1[#All],MATCH('загрузка табеля'!J1783,тарифы!B:B,0),4),"")</f>
        <v>заместитель управляющего магазином 4 категории ((В-18)сектор зоны фреш)</v>
      </c>
      <c r="H1783" s="12" t="s">
        <v>17206</v>
      </c>
      <c r="I1783" s="12" t="s">
        <v>16152</v>
      </c>
      <c r="J1783" s="12" t="s">
        <v>2827</v>
      </c>
      <c r="K1783" s="12" t="s">
        <v>2828</v>
      </c>
      <c r="L1783" s="12">
        <v>9.5</v>
      </c>
      <c r="M1783" s="12">
        <v>0</v>
      </c>
    </row>
    <row r="1784" spans="1:16" x14ac:dyDescent="0.2">
      <c r="A1784" s="12" t="str">
        <f>INDEX('рабочие дни  %ФОТ'!$F$3:$F$67,MATCH('загрузка табеля'!$H1784,'рабочие дни  %ФОТ'!$H$3:$H$67,0),1)</f>
        <v>ХХХ YYY-18</v>
      </c>
      <c r="B1784" s="21">
        <f t="shared" si="81"/>
        <v>1333.3333333333333</v>
      </c>
      <c r="C1784" s="22">
        <f t="shared" si="82"/>
        <v>4</v>
      </c>
      <c r="D1784" s="23">
        <f t="shared" si="83"/>
        <v>47.5</v>
      </c>
      <c r="E1784" s="21">
        <f>SUMIFS(тарифы!G:G,тарифы!B:B,J1784)</f>
        <v>7000</v>
      </c>
      <c r="F1784" s="21"/>
      <c r="G1784" s="12" t="str">
        <f>IFERROR(INDEX(Таблица1[#All],MATCH('загрузка табеля'!J1784,тарифы!B:B,0),4),"")</f>
        <v>заместитель управляющего магазином 5 категории ((В-18)сектор стеллажной зоны)</v>
      </c>
      <c r="H1784" s="12" t="s">
        <v>17206</v>
      </c>
      <c r="I1784" s="12" t="s">
        <v>16153</v>
      </c>
      <c r="J1784" s="12" t="s">
        <v>2823</v>
      </c>
      <c r="K1784" s="12" t="s">
        <v>2824</v>
      </c>
      <c r="L1784" s="12">
        <v>15</v>
      </c>
      <c r="M1784" s="12">
        <v>11.5</v>
      </c>
      <c r="N1784" s="12">
        <v>10</v>
      </c>
      <c r="O1784" s="12">
        <v>11</v>
      </c>
    </row>
    <row r="1785" spans="1:16" x14ac:dyDescent="0.2">
      <c r="A1785" s="12" t="str">
        <f>INDEX('рабочие дни  %ФОТ'!$F$3:$F$67,MATCH('загрузка табеля'!$H1785,'рабочие дни  %ФОТ'!$H$3:$H$67,0),1)</f>
        <v>ХХХ YYY-18</v>
      </c>
      <c r="B1785" s="21">
        <f t="shared" si="81"/>
        <v>795.42857142857144</v>
      </c>
      <c r="C1785" s="22">
        <f t="shared" si="82"/>
        <v>4</v>
      </c>
      <c r="D1785" s="23">
        <f t="shared" si="83"/>
        <v>36</v>
      </c>
      <c r="E1785" s="21">
        <f>SUMIFS(тарифы!G:G,тарифы!B:B,J1785)</f>
        <v>4176</v>
      </c>
      <c r="F1785" s="21"/>
      <c r="G1785" s="12" t="str">
        <f>IFERROR(INDEX(Таблица1[#All],MATCH('загрузка табеля'!J1785,тарифы!B:B,0),4),"")</f>
        <v>оператор по вводу данных 1 категории ((В-18)склад)</v>
      </c>
      <c r="H1785" s="12" t="s">
        <v>17206</v>
      </c>
      <c r="I1785" s="12" t="s">
        <v>2829</v>
      </c>
      <c r="J1785" s="12" t="s">
        <v>2830</v>
      </c>
      <c r="K1785" s="12" t="s">
        <v>2831</v>
      </c>
      <c r="L1785" s="12">
        <v>9</v>
      </c>
      <c r="M1785" s="12">
        <v>9</v>
      </c>
      <c r="N1785" s="12">
        <v>9</v>
      </c>
      <c r="O1785" s="12">
        <v>9</v>
      </c>
    </row>
    <row r="1786" spans="1:16" x14ac:dyDescent="0.2">
      <c r="A1786" s="12" t="str">
        <f>INDEX('рабочие дни  %ФОТ'!$F$3:$F$67,MATCH('загрузка табеля'!$H1786,'рабочие дни  %ФОТ'!$H$3:$H$67,0),1)</f>
        <v>ХХХ YYY-18</v>
      </c>
      <c r="B1786" s="21">
        <f t="shared" si="81"/>
        <v>1392</v>
      </c>
      <c r="C1786" s="22">
        <f t="shared" si="82"/>
        <v>4</v>
      </c>
      <c r="D1786" s="23">
        <f t="shared" si="83"/>
        <v>44.5</v>
      </c>
      <c r="E1786" s="21">
        <f>SUMIFS(тарифы!G:G,тарифы!B:B,J1786)</f>
        <v>7308</v>
      </c>
      <c r="F1786" s="21"/>
      <c r="G1786" s="12" t="str">
        <f>IFERROR(INDEX(Таблица1[#All],MATCH('загрузка табеля'!J1786,тарифы!B:B,0),4),"")</f>
        <v>заведующий складом 1 категории ((В-18)склад)</v>
      </c>
      <c r="H1786" s="12" t="s">
        <v>17206</v>
      </c>
      <c r="I1786" s="12" t="s">
        <v>2829</v>
      </c>
      <c r="J1786" s="12" t="s">
        <v>2838</v>
      </c>
      <c r="K1786" s="12" t="s">
        <v>2839</v>
      </c>
      <c r="L1786" s="12">
        <v>11</v>
      </c>
      <c r="M1786" s="12">
        <v>11</v>
      </c>
      <c r="N1786" s="12">
        <v>11.5</v>
      </c>
      <c r="O1786" s="12">
        <v>11</v>
      </c>
    </row>
    <row r="1787" spans="1:16" x14ac:dyDescent="0.2">
      <c r="A1787" s="12" t="str">
        <f>INDEX('рабочие дни  %ФОТ'!$F$3:$F$67,MATCH('загрузка табеля'!$H1787,'рабочие дни  %ФОТ'!$H$3:$H$67,0),1)</f>
        <v>ХХХ YYY-18</v>
      </c>
      <c r="B1787" s="21">
        <f t="shared" si="81"/>
        <v>1008</v>
      </c>
      <c r="C1787" s="22">
        <f t="shared" si="82"/>
        <v>4</v>
      </c>
      <c r="D1787" s="23">
        <f t="shared" si="83"/>
        <v>36</v>
      </c>
      <c r="E1787" s="21">
        <f>SUMIFS(тарифы!G:G,тарифы!B:B,J1787)</f>
        <v>28</v>
      </c>
      <c r="F1787" s="21"/>
      <c r="G1787" s="12" t="str">
        <f>IFERROR(INDEX(Таблица1[#All],MATCH('загрузка табеля'!J1787,тарифы!B:B,0),4),"")</f>
        <v>кладовщик по приему товара 2 категории ((В-18)склад)</v>
      </c>
      <c r="H1787" s="12" t="s">
        <v>17206</v>
      </c>
      <c r="I1787" s="12" t="s">
        <v>2829</v>
      </c>
      <c r="J1787" s="12" t="s">
        <v>2847</v>
      </c>
      <c r="K1787" s="12" t="s">
        <v>2848</v>
      </c>
      <c r="L1787" s="12">
        <v>9</v>
      </c>
      <c r="M1787" s="12">
        <v>7.5</v>
      </c>
      <c r="N1787" s="12">
        <v>9.5</v>
      </c>
      <c r="O1787" s="12">
        <v>10</v>
      </c>
    </row>
    <row r="1788" spans="1:16" x14ac:dyDescent="0.2">
      <c r="A1788" s="12" t="str">
        <f>INDEX('рабочие дни  %ФОТ'!$F$3:$F$67,MATCH('загрузка табеля'!$H1788,'рабочие дни  %ФОТ'!$H$3:$H$67,0),1)</f>
        <v>ХХХ YYY-18</v>
      </c>
      <c r="B1788" s="21">
        <f t="shared" si="81"/>
        <v>532</v>
      </c>
      <c r="C1788" s="22">
        <f t="shared" si="82"/>
        <v>2</v>
      </c>
      <c r="D1788" s="23">
        <f t="shared" si="83"/>
        <v>19</v>
      </c>
      <c r="E1788" s="21">
        <f>SUMIFS(тарифы!G:G,тарифы!B:B,J1788)</f>
        <v>28</v>
      </c>
      <c r="F1788" s="21"/>
      <c r="G1788" s="12" t="str">
        <f>IFERROR(INDEX(Таблица1[#All],MATCH('загрузка табеля'!J1788,тарифы!B:B,0),4),"")</f>
        <v>кладовщик по приему товара 2 категории ((В-18)склад)</v>
      </c>
      <c r="H1788" s="12" t="s">
        <v>17206</v>
      </c>
      <c r="I1788" s="12" t="s">
        <v>2829</v>
      </c>
      <c r="J1788" s="12" t="s">
        <v>2844</v>
      </c>
      <c r="K1788" s="12" t="s">
        <v>2845</v>
      </c>
      <c r="L1788" s="12">
        <v>10</v>
      </c>
      <c r="M1788" s="12">
        <v>9</v>
      </c>
    </row>
    <row r="1789" spans="1:16" x14ac:dyDescent="0.2">
      <c r="A1789" s="12" t="str">
        <f>INDEX('рабочие дни  %ФОТ'!$F$3:$F$67,MATCH('загрузка табеля'!$H1789,'рабочие дни  %ФОТ'!$H$3:$H$67,0),1)</f>
        <v>ХХХ YYY-18</v>
      </c>
      <c r="B1789" s="21">
        <f t="shared" si="81"/>
        <v>841.32500000000005</v>
      </c>
      <c r="C1789" s="22">
        <f t="shared" si="82"/>
        <v>4</v>
      </c>
      <c r="D1789" s="23">
        <f t="shared" si="83"/>
        <v>36.5</v>
      </c>
      <c r="E1789" s="21">
        <f>SUMIFS(тарифы!G:G,тарифы!B:B,J1789)</f>
        <v>23.05</v>
      </c>
      <c r="F1789" s="21"/>
      <c r="G1789" s="12" t="str">
        <f>IFERROR(INDEX(Таблица1[#All],MATCH('загрузка табеля'!J1789,тарифы!B:B,0),4),"")</f>
        <v>грузчик 3 категории ((В-18)склад)</v>
      </c>
      <c r="H1789" s="12" t="s">
        <v>17206</v>
      </c>
      <c r="I1789" s="12" t="s">
        <v>2829</v>
      </c>
      <c r="J1789" s="12" t="s">
        <v>2849</v>
      </c>
      <c r="K1789" s="12" t="s">
        <v>2850</v>
      </c>
      <c r="L1789" s="12">
        <v>9</v>
      </c>
      <c r="M1789" s="12">
        <v>9</v>
      </c>
      <c r="N1789" s="12">
        <v>9.5</v>
      </c>
      <c r="O1789" s="12">
        <v>9</v>
      </c>
    </row>
    <row r="1790" spans="1:16" x14ac:dyDescent="0.2">
      <c r="A1790" s="12" t="str">
        <f>INDEX('рабочие дни  %ФОТ'!$F$3:$F$67,MATCH('загрузка табеля'!$H1790,'рабочие дни  %ФОТ'!$H$3:$H$67,0),1)</f>
        <v>ХХХ YYY-18</v>
      </c>
      <c r="B1790" s="21">
        <f t="shared" si="81"/>
        <v>1187.075</v>
      </c>
      <c r="C1790" s="22">
        <f t="shared" si="82"/>
        <v>4</v>
      </c>
      <c r="D1790" s="23">
        <f t="shared" si="83"/>
        <v>51.5</v>
      </c>
      <c r="E1790" s="21">
        <f>SUMIFS(тарифы!G:G,тарифы!B:B,J1790)</f>
        <v>23.05</v>
      </c>
      <c r="F1790" s="21"/>
      <c r="G1790" s="12" t="str">
        <f>IFERROR(INDEX(Таблица1[#All],MATCH('загрузка табеля'!J1790,тарифы!B:B,0),4),"")</f>
        <v>грузчик 3 категории ((В-18)склад)</v>
      </c>
      <c r="H1790" s="12" t="s">
        <v>17206</v>
      </c>
      <c r="I1790" s="12" t="s">
        <v>2829</v>
      </c>
      <c r="J1790" s="12" t="s">
        <v>2833</v>
      </c>
      <c r="K1790" s="12" t="s">
        <v>2834</v>
      </c>
      <c r="L1790" s="12">
        <v>10</v>
      </c>
      <c r="M1790" s="12">
        <v>9</v>
      </c>
      <c r="N1790" s="12">
        <v>10.5</v>
      </c>
      <c r="O1790" s="12">
        <v>22</v>
      </c>
    </row>
    <row r="1791" spans="1:16" x14ac:dyDescent="0.2">
      <c r="A1791" s="12" t="str">
        <f>INDEX('рабочие дни  %ФОТ'!$F$3:$F$67,MATCH('загрузка табеля'!$H1791,'рабочие дни  %ФОТ'!$H$3:$H$67,0),1)</f>
        <v>ХХХ YYY-18</v>
      </c>
      <c r="B1791" s="21">
        <f t="shared" si="81"/>
        <v>437.95</v>
      </c>
      <c r="C1791" s="22">
        <f t="shared" si="82"/>
        <v>2</v>
      </c>
      <c r="D1791" s="23">
        <f t="shared" si="83"/>
        <v>19</v>
      </c>
      <c r="E1791" s="21">
        <f>SUMIFS(тарифы!G:G,тарифы!B:B,J1791)</f>
        <v>23.05</v>
      </c>
      <c r="F1791" s="21"/>
      <c r="G1791" s="12" t="str">
        <f>IFERROR(INDEX(Таблица1[#All],MATCH('загрузка табеля'!J1791,тарифы!B:B,0),4),"")</f>
        <v>грузчик 3 категории ((В-18)склад)</v>
      </c>
      <c r="H1791" s="12" t="s">
        <v>17206</v>
      </c>
      <c r="I1791" s="12" t="s">
        <v>2829</v>
      </c>
      <c r="J1791" s="12" t="s">
        <v>13391</v>
      </c>
      <c r="K1791" s="12" t="s">
        <v>13390</v>
      </c>
      <c r="L1791" s="12">
        <v>10</v>
      </c>
      <c r="M1791" s="12">
        <v>9</v>
      </c>
      <c r="N1791" s="12">
        <v>0</v>
      </c>
    </row>
    <row r="1792" spans="1:16" x14ac:dyDescent="0.2">
      <c r="A1792" s="12" t="str">
        <f>INDEX('рабочие дни  %ФОТ'!$F$3:$F$67,MATCH('загрузка табеля'!$H1792,'рабочие дни  %ФОТ'!$H$3:$H$67,0),1)</f>
        <v>ХХХ YYY-18</v>
      </c>
      <c r="B1792" s="21">
        <f t="shared" si="81"/>
        <v>0</v>
      </c>
      <c r="C1792" s="22">
        <f t="shared" si="82"/>
        <v>4</v>
      </c>
      <c r="D1792" s="23">
        <f t="shared" si="83"/>
        <v>36.5</v>
      </c>
      <c r="E1792" s="21">
        <f>SUMIFS(тарифы!G:G,тарифы!B:B,J1792)</f>
        <v>0</v>
      </c>
      <c r="F1792" s="21"/>
      <c r="G1792" s="12" t="str">
        <f>IFERROR(INDEX(Таблица1[#All],MATCH('загрузка табеля'!J1792,тарифы!B:B,0),4),"")</f>
        <v/>
      </c>
      <c r="H1792" s="12" t="s">
        <v>17206</v>
      </c>
      <c r="I1792" s="12" t="s">
        <v>2829</v>
      </c>
      <c r="J1792" s="12" t="s">
        <v>16154</v>
      </c>
      <c r="K1792" s="12" t="s">
        <v>16155</v>
      </c>
      <c r="L1792" s="12">
        <v>9</v>
      </c>
      <c r="M1792" s="12">
        <v>9</v>
      </c>
      <c r="N1792" s="12">
        <v>9.5</v>
      </c>
      <c r="O1792" s="12">
        <v>9</v>
      </c>
    </row>
    <row r="1793" spans="1:16" x14ac:dyDescent="0.2">
      <c r="A1793" s="12" t="str">
        <f>INDEX('рабочие дни  %ФОТ'!$F$3:$F$67,MATCH('загрузка табеля'!$H1793,'рабочие дни  %ФОТ'!$H$3:$H$67,0),1)</f>
        <v>ХХХ YYY-18</v>
      </c>
      <c r="B1793" s="21">
        <f t="shared" si="81"/>
        <v>552.38095238095241</v>
      </c>
      <c r="C1793" s="22">
        <f t="shared" si="82"/>
        <v>2</v>
      </c>
      <c r="D1793" s="23">
        <f t="shared" si="83"/>
        <v>18.5</v>
      </c>
      <c r="E1793" s="21">
        <f>SUMIFS(тарифы!G:G,тарифы!B:B,J1793)</f>
        <v>5800</v>
      </c>
      <c r="F1793" s="21"/>
      <c r="G1793" s="12" t="str">
        <f>IFERROR(INDEX(Таблица1[#All],MATCH('загрузка табеля'!J1793,тарифы!B:B,0),4),"")</f>
        <v>главный инженер_стажер ((В-20)управление)</v>
      </c>
      <c r="H1793" s="12" t="s">
        <v>17206</v>
      </c>
      <c r="I1793" s="12" t="s">
        <v>15973</v>
      </c>
      <c r="J1793" s="12" t="s">
        <v>3158</v>
      </c>
      <c r="K1793" s="12" t="s">
        <v>3159</v>
      </c>
      <c r="L1793" s="12">
        <v>9.5</v>
      </c>
      <c r="M1793" s="12">
        <v>9</v>
      </c>
    </row>
    <row r="1794" spans="1:16" x14ac:dyDescent="0.2">
      <c r="A1794" s="12" t="str">
        <f>INDEX('рабочие дни  %ФОТ'!$F$3:$F$67,MATCH('загрузка табеля'!$H1794,'рабочие дни  %ФОТ'!$H$3:$H$67,0),1)</f>
        <v>ХХХ YYY-18</v>
      </c>
      <c r="B1794" s="21">
        <f t="shared" si="81"/>
        <v>0</v>
      </c>
      <c r="C1794" s="22">
        <f t="shared" si="82"/>
        <v>4</v>
      </c>
      <c r="D1794" s="23">
        <f t="shared" si="83"/>
        <v>22</v>
      </c>
      <c r="E1794" s="21">
        <f>SUMIFS(тарифы!G:G,тарифы!B:B,J1794)</f>
        <v>0</v>
      </c>
      <c r="F1794" s="21"/>
      <c r="G1794" s="12" t="str">
        <f>IFERROR(INDEX(Таблица1[#All],MATCH('загрузка табеля'!J1794,тарифы!B:B,0),4),"")</f>
        <v/>
      </c>
      <c r="H1794" s="12" t="s">
        <v>17206</v>
      </c>
      <c r="I1794" s="12" t="s">
        <v>15973</v>
      </c>
      <c r="J1794" s="12" t="s">
        <v>15974</v>
      </c>
      <c r="K1794" s="12" t="s">
        <v>15975</v>
      </c>
      <c r="L1794" s="12">
        <v>8.5</v>
      </c>
      <c r="M1794" s="12">
        <v>0.5</v>
      </c>
      <c r="N1794" s="12">
        <v>5.5</v>
      </c>
      <c r="O1794" s="12">
        <v>7.5</v>
      </c>
    </row>
    <row r="1795" spans="1:16" x14ac:dyDescent="0.2">
      <c r="A1795" s="12" t="str">
        <f>INDEX('рабочие дни  %ФОТ'!$F$3:$F$67,MATCH('загрузка табеля'!$H1795,'рабочие дни  %ФОТ'!$H$3:$H$67,0),1)</f>
        <v>ХХХ YYY-18</v>
      </c>
      <c r="B1795" s="21">
        <f t="shared" si="81"/>
        <v>1571.4285714285713</v>
      </c>
      <c r="C1795" s="22">
        <f t="shared" si="82"/>
        <v>4</v>
      </c>
      <c r="D1795" s="23">
        <f t="shared" si="83"/>
        <v>13.5</v>
      </c>
      <c r="E1795" s="21">
        <f>SUMIFS(тарифы!G:G,тарифы!B:B,J1795)</f>
        <v>8250</v>
      </c>
      <c r="F1795" s="21"/>
      <c r="G1795" s="12" t="str">
        <f>IFERROR(INDEX(Таблица1[#All],MATCH('загрузка табеля'!J1795,тарифы!B:B,0),4),"")</f>
        <v>заместитель управляющего магазином по производству 4 категории ((В-18)цех по переработке мяса)</v>
      </c>
      <c r="H1795" s="12" t="s">
        <v>17206</v>
      </c>
      <c r="I1795" s="12" t="s">
        <v>16156</v>
      </c>
      <c r="J1795" s="12" t="s">
        <v>2882</v>
      </c>
      <c r="K1795" s="12" t="s">
        <v>2883</v>
      </c>
      <c r="L1795" s="12">
        <v>3.5</v>
      </c>
      <c r="M1795" s="12">
        <v>3.5</v>
      </c>
      <c r="N1795" s="12">
        <v>3.5</v>
      </c>
      <c r="O1795" s="12">
        <v>3</v>
      </c>
    </row>
    <row r="1796" spans="1:16" x14ac:dyDescent="0.2">
      <c r="A1796" s="12" t="str">
        <f>INDEX('рабочие дни  %ФОТ'!$F$3:$F$67,MATCH('загрузка табеля'!$H1796,'рабочие дни  %ФОТ'!$H$3:$H$67,0),1)</f>
        <v>ХХХ YYY-18</v>
      </c>
      <c r="B1796" s="21">
        <f t="shared" si="81"/>
        <v>1152</v>
      </c>
      <c r="C1796" s="22">
        <f t="shared" si="82"/>
        <v>3</v>
      </c>
      <c r="D1796" s="23">
        <f t="shared" si="83"/>
        <v>32</v>
      </c>
      <c r="E1796" s="21">
        <f>SUMIFS(тарифы!G:G,тарифы!B:B,J1796)</f>
        <v>36</v>
      </c>
      <c r="F1796" s="21"/>
      <c r="G1796" s="12" t="str">
        <f>IFERROR(INDEX(Таблица1[#All],MATCH('загрузка табеля'!J1796,тарифы!B:B,0),4),"")</f>
        <v>бригадир производственной бригады* ((В-18)цех по выпечке хлебобулочных изделий)</v>
      </c>
      <c r="H1796" s="12" t="s">
        <v>17206</v>
      </c>
      <c r="I1796" s="12" t="s">
        <v>16156</v>
      </c>
      <c r="J1796" s="12" t="s">
        <v>2865</v>
      </c>
      <c r="K1796" s="12" t="s">
        <v>2866</v>
      </c>
      <c r="L1796" s="12">
        <v>11</v>
      </c>
      <c r="M1796" s="12">
        <v>10.5</v>
      </c>
      <c r="N1796" s="12">
        <v>10.5</v>
      </c>
      <c r="O1796" s="12">
        <v>0</v>
      </c>
    </row>
    <row r="1797" spans="1:16" x14ac:dyDescent="0.2">
      <c r="A1797" s="12" t="str">
        <f>INDEX('рабочие дни  %ФОТ'!$F$3:$F$67,MATCH('загрузка табеля'!$H1797,'рабочие дни  %ФОТ'!$H$3:$H$67,0),1)</f>
        <v>ХХХ YYY-18</v>
      </c>
      <c r="B1797" s="21">
        <f t="shared" si="81"/>
        <v>302.2</v>
      </c>
      <c r="C1797" s="22">
        <f t="shared" si="82"/>
        <v>1</v>
      </c>
      <c r="D1797" s="23">
        <f t="shared" si="83"/>
        <v>10</v>
      </c>
      <c r="E1797" s="21">
        <f>SUMIFS(тарифы!G:G,тарифы!B:B,J1797)</f>
        <v>30.22</v>
      </c>
      <c r="F1797" s="21"/>
      <c r="G1797" s="12" t="str">
        <f>IFERROR(INDEX(Таблица1[#All],MATCH('загрузка табеля'!J1797,тарифы!B:B,0),4),"")</f>
        <v>пекарь 5 разряда ((В-18)цех по выпечке хлебобулочных изделий)</v>
      </c>
      <c r="H1797" s="12" t="s">
        <v>17206</v>
      </c>
      <c r="I1797" s="12" t="s">
        <v>16156</v>
      </c>
      <c r="J1797" s="12" t="s">
        <v>2871</v>
      </c>
      <c r="K1797" s="12" t="s">
        <v>2872</v>
      </c>
      <c r="L1797" s="12">
        <v>10</v>
      </c>
      <c r="M1797" s="12">
        <v>0</v>
      </c>
    </row>
    <row r="1798" spans="1:16" x14ac:dyDescent="0.2">
      <c r="A1798" s="12" t="str">
        <f>INDEX('рабочие дни  %ФОТ'!$F$3:$F$67,MATCH('загрузка табеля'!$H1798,'рабочие дни  %ФОТ'!$H$3:$H$67,0),1)</f>
        <v>ХХХ YYY-18</v>
      </c>
      <c r="B1798" s="21">
        <f t="shared" ref="B1798:B1861" si="84">IF(AND(F1798&lt;50,F1798&gt;0),F1798*D1798,IF(F1798&gt;50,F1798/$C$1*C1798,IF(AND(E1798&lt;50,E1798&gt;0),E1798*D1798,E1798/$C$1*C1798)))</f>
        <v>1193.69</v>
      </c>
      <c r="C1798" s="22">
        <f t="shared" si="82"/>
        <v>4</v>
      </c>
      <c r="D1798" s="23">
        <f t="shared" si="83"/>
        <v>39.5</v>
      </c>
      <c r="E1798" s="21">
        <f>SUMIFS(тарифы!G:G,тарифы!B:B,J1798)</f>
        <v>30.22</v>
      </c>
      <c r="F1798" s="21"/>
      <c r="G1798" s="12" t="str">
        <f>IFERROR(INDEX(Таблица1[#All],MATCH('загрузка табеля'!J1798,тарифы!B:B,0),4),"")</f>
        <v>пекарь 5 разряда ((В-18)цех по выпечке хлебобулочных изделий)</v>
      </c>
      <c r="H1798" s="12" t="s">
        <v>17206</v>
      </c>
      <c r="I1798" s="12" t="s">
        <v>16156</v>
      </c>
      <c r="J1798" s="12" t="s">
        <v>2856</v>
      </c>
      <c r="K1798" s="12" t="s">
        <v>2857</v>
      </c>
      <c r="L1798" s="12">
        <v>10</v>
      </c>
      <c r="M1798" s="12">
        <v>10</v>
      </c>
      <c r="N1798" s="12">
        <v>10</v>
      </c>
      <c r="O1798" s="12">
        <v>9.5</v>
      </c>
      <c r="P1798" s="12">
        <v>0</v>
      </c>
    </row>
    <row r="1799" spans="1:16" x14ac:dyDescent="0.2">
      <c r="A1799" s="12" t="str">
        <f>INDEX('рабочие дни  %ФОТ'!$F$3:$F$67,MATCH('загрузка табеля'!$H1799,'рабочие дни  %ФОТ'!$H$3:$H$67,0),1)</f>
        <v>ХХХ YYY-18</v>
      </c>
      <c r="B1799" s="21">
        <f t="shared" si="84"/>
        <v>1188</v>
      </c>
      <c r="C1799" s="22">
        <f t="shared" ref="C1799:C1862" si="85">COUNTIF(L1799:AP1799,"&gt;0")</f>
        <v>3</v>
      </c>
      <c r="D1799" s="23">
        <f t="shared" ref="D1799:D1862" si="86">IF(SUM(L1799:AP1799)&gt;0,SUM(L1799:AP1799),"")</f>
        <v>33</v>
      </c>
      <c r="E1799" s="21">
        <f>SUMIFS(тарифы!G:G,тарифы!B:B,J1799)</f>
        <v>36</v>
      </c>
      <c r="F1799" s="21"/>
      <c r="G1799" s="12" t="str">
        <f>IFERROR(INDEX(Таблица1[#All],MATCH('загрузка табеля'!J1799,тарифы!B:B,0),4),"")</f>
        <v>бригадир производственной бригады* ((В-18)цех по выпечке хлебобулочных изделий)</v>
      </c>
      <c r="H1799" s="12" t="s">
        <v>17206</v>
      </c>
      <c r="I1799" s="12" t="s">
        <v>16156</v>
      </c>
      <c r="J1799" s="12" t="s">
        <v>2868</v>
      </c>
      <c r="K1799" s="12" t="s">
        <v>2869</v>
      </c>
      <c r="L1799" s="12">
        <v>11</v>
      </c>
      <c r="M1799" s="12">
        <v>11</v>
      </c>
      <c r="N1799" s="12">
        <v>11</v>
      </c>
    </row>
    <row r="1800" spans="1:16" x14ac:dyDescent="0.2">
      <c r="A1800" s="12" t="str">
        <f>INDEX('рабочие дни  %ФОТ'!$F$3:$F$67,MATCH('загрузка табеля'!$H1800,'рабочие дни  %ФОТ'!$H$3:$H$67,0),1)</f>
        <v>ХХХ YYY-18</v>
      </c>
      <c r="B1800" s="21">
        <f t="shared" si="84"/>
        <v>906.59999999999991</v>
      </c>
      <c r="C1800" s="22">
        <f t="shared" si="85"/>
        <v>3</v>
      </c>
      <c r="D1800" s="23">
        <f t="shared" si="86"/>
        <v>30</v>
      </c>
      <c r="E1800" s="21">
        <f>SUMIFS(тарифы!G:G,тарифы!B:B,J1800)</f>
        <v>30.22</v>
      </c>
      <c r="F1800" s="21"/>
      <c r="G1800" s="12" t="str">
        <f>IFERROR(INDEX(Таблица1[#All],MATCH('загрузка табеля'!J1800,тарифы!B:B,0),4),"")</f>
        <v>пекарь 5 разряда ((В-18)цех по выпечке хлебобулочных изделий)</v>
      </c>
      <c r="H1800" s="12" t="s">
        <v>17206</v>
      </c>
      <c r="I1800" s="12" t="s">
        <v>16156</v>
      </c>
      <c r="J1800" s="12" t="s">
        <v>2874</v>
      </c>
      <c r="K1800" s="12" t="s">
        <v>2875</v>
      </c>
      <c r="L1800" s="12">
        <v>10</v>
      </c>
      <c r="M1800" s="12">
        <v>10</v>
      </c>
      <c r="N1800" s="12">
        <v>10</v>
      </c>
      <c r="O1800" s="12">
        <v>0</v>
      </c>
    </row>
    <row r="1801" spans="1:16" x14ac:dyDescent="0.2">
      <c r="A1801" s="12" t="str">
        <f>INDEX('рабочие дни  %ФОТ'!$F$3:$F$67,MATCH('загрузка табеля'!$H1801,'рабочие дни  %ФОТ'!$H$3:$H$67,0),1)</f>
        <v>ХХХ YYY-18</v>
      </c>
      <c r="B1801" s="21">
        <f t="shared" si="84"/>
        <v>1108.3699999999999</v>
      </c>
      <c r="C1801" s="22">
        <f t="shared" si="85"/>
        <v>4</v>
      </c>
      <c r="D1801" s="23">
        <f t="shared" si="86"/>
        <v>39.5</v>
      </c>
      <c r="E1801" s="21">
        <f>SUMIFS(тарифы!G:G,тарифы!B:B,J1801)</f>
        <v>28.06</v>
      </c>
      <c r="F1801" s="21"/>
      <c r="G1801" s="12" t="str">
        <f>IFERROR(INDEX(Таблица1[#All],MATCH('загрузка табеля'!J1801,тарифы!B:B,0),4),"")</f>
        <v>пекарь 4 разряда ((В-18)цех по выпечке хлебобулочных изделий)</v>
      </c>
      <c r="H1801" s="12" t="s">
        <v>17206</v>
      </c>
      <c r="I1801" s="12" t="s">
        <v>16156</v>
      </c>
      <c r="J1801" s="12" t="s">
        <v>2862</v>
      </c>
      <c r="K1801" s="12" t="s">
        <v>2863</v>
      </c>
      <c r="L1801" s="12">
        <v>10</v>
      </c>
      <c r="M1801" s="12">
        <v>10.5</v>
      </c>
      <c r="N1801" s="12">
        <v>9.5</v>
      </c>
      <c r="O1801" s="12">
        <v>9.5</v>
      </c>
    </row>
    <row r="1802" spans="1:16" x14ac:dyDescent="0.2">
      <c r="A1802" s="12" t="str">
        <f>INDEX('рабочие дни  %ФОТ'!$F$3:$F$67,MATCH('загрузка табеля'!$H1802,'рабочие дни  %ФОТ'!$H$3:$H$67,0),1)</f>
        <v>ХХХ YYY-18</v>
      </c>
      <c r="B1802" s="21">
        <f t="shared" si="84"/>
        <v>936.81999999999994</v>
      </c>
      <c r="C1802" s="22">
        <f t="shared" si="85"/>
        <v>3</v>
      </c>
      <c r="D1802" s="23">
        <f t="shared" si="86"/>
        <v>31</v>
      </c>
      <c r="E1802" s="21">
        <f>SUMIFS(тарифы!G:G,тарифы!B:B,J1802)</f>
        <v>30.22</v>
      </c>
      <c r="F1802" s="21"/>
      <c r="G1802" s="12" t="str">
        <f>IFERROR(INDEX(Таблица1[#All],MATCH('загрузка табеля'!J1802,тарифы!B:B,0),4),"")</f>
        <v>пекарь 5 разряда ((В-18)цех по выпечке хлебобулочных изделий)</v>
      </c>
      <c r="H1802" s="12" t="s">
        <v>17206</v>
      </c>
      <c r="I1802" s="12" t="s">
        <v>16156</v>
      </c>
      <c r="J1802" s="12" t="s">
        <v>2860</v>
      </c>
      <c r="K1802" s="12" t="s">
        <v>2861</v>
      </c>
      <c r="L1802" s="12">
        <v>10.5</v>
      </c>
      <c r="M1802" s="12">
        <v>10</v>
      </c>
      <c r="N1802" s="12">
        <v>10.5</v>
      </c>
    </row>
    <row r="1803" spans="1:16" x14ac:dyDescent="0.2">
      <c r="A1803" s="12" t="str">
        <f>INDEX('рабочие дни  %ФОТ'!$F$3:$F$67,MATCH('загрузка табеля'!$H1803,'рабочие дни  %ФОТ'!$H$3:$H$67,0),1)</f>
        <v>ХХХ YYY-18</v>
      </c>
      <c r="B1803" s="21">
        <f t="shared" si="84"/>
        <v>809.41</v>
      </c>
      <c r="C1803" s="22">
        <f t="shared" si="85"/>
        <v>3</v>
      </c>
      <c r="D1803" s="23">
        <f t="shared" si="86"/>
        <v>31</v>
      </c>
      <c r="E1803" s="21">
        <f>SUMIFS(тарифы!G:G,тарифы!B:B,J1803)</f>
        <v>26.11</v>
      </c>
      <c r="F1803" s="21"/>
      <c r="G1803" s="12" t="str">
        <f>IFERROR(INDEX(Таблица1[#All],MATCH('загрузка табеля'!J1803,тарифы!B:B,0),4),"")</f>
        <v>повар 4 разряда ((В-12)кулинарный цех)</v>
      </c>
      <c r="H1803" s="12" t="s">
        <v>17206</v>
      </c>
      <c r="I1803" s="12" t="s">
        <v>16156</v>
      </c>
      <c r="J1803" s="12" t="s">
        <v>1231</v>
      </c>
      <c r="K1803" s="12" t="s">
        <v>1232</v>
      </c>
      <c r="L1803" s="12">
        <v>11</v>
      </c>
      <c r="M1803" s="12">
        <v>10</v>
      </c>
      <c r="N1803" s="12">
        <v>10</v>
      </c>
    </row>
    <row r="1804" spans="1:16" x14ac:dyDescent="0.2">
      <c r="A1804" s="12" t="str">
        <f>INDEX('рабочие дни  %ФОТ'!$F$3:$F$67,MATCH('загрузка табеля'!$H1804,'рабочие дни  %ФОТ'!$H$3:$H$67,0),1)</f>
        <v>ХХХ YYY-18</v>
      </c>
      <c r="B1804" s="21">
        <f t="shared" si="84"/>
        <v>280.59999999999997</v>
      </c>
      <c r="C1804" s="22">
        <f t="shared" si="85"/>
        <v>1</v>
      </c>
      <c r="D1804" s="23">
        <f t="shared" si="86"/>
        <v>10</v>
      </c>
      <c r="E1804" s="21">
        <f>SUMIFS(тарифы!G:G,тарифы!B:B,J1804)</f>
        <v>28.06</v>
      </c>
      <c r="F1804" s="21"/>
      <c r="G1804" s="12" t="str">
        <f>IFERROR(INDEX(Таблица1[#All],MATCH('загрузка табеля'!J1804,тарифы!B:B,0),4),"")</f>
        <v>пекарь 4 разряда ((В-18)цех по выпечке хлебобулочных изделий)</v>
      </c>
      <c r="H1804" s="12" t="s">
        <v>17206</v>
      </c>
      <c r="I1804" s="12" t="s">
        <v>16156</v>
      </c>
      <c r="J1804" s="12" t="s">
        <v>2858</v>
      </c>
      <c r="K1804" s="12" t="s">
        <v>2859</v>
      </c>
      <c r="L1804" s="12">
        <v>10</v>
      </c>
      <c r="M1804" s="12">
        <v>0</v>
      </c>
    </row>
    <row r="1805" spans="1:16" x14ac:dyDescent="0.2">
      <c r="A1805" s="12" t="str">
        <f>INDEX('рабочие дни  %ФОТ'!$F$3:$F$67,MATCH('загрузка табеля'!$H1805,'рабочие дни  %ФОТ'!$H$3:$H$67,0),1)</f>
        <v>ХХХ YYY-18</v>
      </c>
      <c r="B1805" s="21">
        <f t="shared" si="84"/>
        <v>1571.4285714285713</v>
      </c>
      <c r="C1805" s="22">
        <f t="shared" si="85"/>
        <v>4</v>
      </c>
      <c r="D1805" s="23">
        <f t="shared" si="86"/>
        <v>15.5</v>
      </c>
      <c r="E1805" s="21">
        <f>SUMIFS(тарифы!G:G,тарифы!B:B,J1805)</f>
        <v>8250</v>
      </c>
      <c r="F1805" s="21"/>
      <c r="G1805" s="12" t="str">
        <f>IFERROR(INDEX(Таблица1[#All],MATCH('загрузка табеля'!J1805,тарифы!B:B,0),4),"")</f>
        <v>заместитель управляющего магазином по производству 4 категории ((В-18)цех по переработке мяса)</v>
      </c>
      <c r="H1805" s="12" t="s">
        <v>17206</v>
      </c>
      <c r="I1805" s="12" t="s">
        <v>16157</v>
      </c>
      <c r="J1805" s="12" t="s">
        <v>2882</v>
      </c>
      <c r="K1805" s="12" t="s">
        <v>2883</v>
      </c>
      <c r="L1805" s="12">
        <v>3.5</v>
      </c>
      <c r="M1805" s="12">
        <v>4</v>
      </c>
      <c r="N1805" s="12">
        <v>4</v>
      </c>
      <c r="O1805" s="12">
        <v>4</v>
      </c>
    </row>
    <row r="1806" spans="1:16" x14ac:dyDescent="0.2">
      <c r="A1806" s="12" t="str">
        <f>INDEX('рабочие дни  %ФОТ'!$F$3:$F$67,MATCH('загрузка табеля'!$H1806,'рабочие дни  %ФОТ'!$H$3:$H$67,0),1)</f>
        <v>ХХХ YYY-18</v>
      </c>
      <c r="B1806" s="21">
        <f t="shared" si="84"/>
        <v>934.44</v>
      </c>
      <c r="C1806" s="22">
        <f t="shared" si="85"/>
        <v>4</v>
      </c>
      <c r="D1806" s="23">
        <f t="shared" si="86"/>
        <v>39</v>
      </c>
      <c r="E1806" s="21">
        <f>SUMIFS(тарифы!G:G,тарифы!B:B,J1806)</f>
        <v>23.96</v>
      </c>
      <c r="F1806" s="21"/>
      <c r="G1806" s="12" t="str">
        <f>IFERROR(INDEX(Таблица1[#All],MATCH('загрузка табеля'!J1806,тарифы!B:B,0),4),"")</f>
        <v>продавец продовольственных товаров 2 категории ((В-18)цех по переработке мяса)</v>
      </c>
      <c r="H1806" s="12" t="s">
        <v>17206</v>
      </c>
      <c r="I1806" s="12" t="s">
        <v>16157</v>
      </c>
      <c r="J1806" s="12" t="s">
        <v>2892</v>
      </c>
      <c r="K1806" s="12" t="s">
        <v>2893</v>
      </c>
      <c r="L1806" s="12">
        <v>10</v>
      </c>
      <c r="M1806" s="12">
        <v>9</v>
      </c>
      <c r="N1806" s="12">
        <v>10</v>
      </c>
      <c r="O1806" s="12">
        <v>10</v>
      </c>
    </row>
    <row r="1807" spans="1:16" x14ac:dyDescent="0.2">
      <c r="A1807" s="12" t="str">
        <f>INDEX('рабочие дни  %ФОТ'!$F$3:$F$67,MATCH('загрузка табеля'!$H1807,'рабочие дни  %ФОТ'!$H$3:$H$67,0),1)</f>
        <v>ХХХ YYY-18</v>
      </c>
      <c r="B1807" s="21">
        <f t="shared" si="84"/>
        <v>1116.3899999999999</v>
      </c>
      <c r="C1807" s="22">
        <f t="shared" si="85"/>
        <v>3</v>
      </c>
      <c r="D1807" s="23">
        <f t="shared" si="86"/>
        <v>33</v>
      </c>
      <c r="E1807" s="21">
        <f>SUMIFS(тарифы!G:G,тарифы!B:B,J1807)</f>
        <v>33.83</v>
      </c>
      <c r="F1807" s="21"/>
      <c r="G1807" s="12" t="str">
        <f>IFERROR(INDEX(Таблица1[#All],MATCH('загрузка табеля'!J1807,тарифы!B:B,0),4),"")</f>
        <v>обвальщик мяса мастер-класс 3 категории ((В-18)цех по переработке мяса)</v>
      </c>
      <c r="H1807" s="12" t="s">
        <v>17206</v>
      </c>
      <c r="I1807" s="12" t="s">
        <v>16157</v>
      </c>
      <c r="J1807" s="12" t="s">
        <v>2888</v>
      </c>
      <c r="K1807" s="12" t="s">
        <v>2889</v>
      </c>
      <c r="L1807" s="12">
        <v>11</v>
      </c>
      <c r="M1807" s="12">
        <v>11</v>
      </c>
      <c r="N1807" s="12">
        <v>11</v>
      </c>
    </row>
    <row r="1808" spans="1:16" x14ac:dyDescent="0.2">
      <c r="A1808" s="12" t="str">
        <f>INDEX('рабочие дни  %ФОТ'!$F$3:$F$67,MATCH('загрузка табеля'!$H1808,'рабочие дни  %ФОТ'!$H$3:$H$67,0),1)</f>
        <v>ХХХ YYY-18</v>
      </c>
      <c r="B1808" s="21">
        <f t="shared" si="84"/>
        <v>1209.6499999999999</v>
      </c>
      <c r="C1808" s="22">
        <f t="shared" si="85"/>
        <v>3</v>
      </c>
      <c r="D1808" s="23">
        <f t="shared" si="86"/>
        <v>32.5</v>
      </c>
      <c r="E1808" s="21">
        <f>SUMIFS(тарифы!G:G,тарифы!B:B,J1808)</f>
        <v>37.22</v>
      </c>
      <c r="F1808" s="21"/>
      <c r="G1808" s="12" t="str">
        <f>IFERROR(INDEX(Таблица1[#All],MATCH('загрузка табеля'!J1808,тарифы!B:B,0),4),"")</f>
        <v>обвальщик мяса мастер-класс 2 категории ((В-18)цех по переработке мяса)</v>
      </c>
      <c r="H1808" s="12" t="s">
        <v>17206</v>
      </c>
      <c r="I1808" s="12" t="s">
        <v>16157</v>
      </c>
      <c r="J1808" s="12" t="s">
        <v>2884</v>
      </c>
      <c r="K1808" s="12" t="s">
        <v>2885</v>
      </c>
      <c r="L1808" s="12">
        <v>11</v>
      </c>
      <c r="M1808" s="12">
        <v>11</v>
      </c>
      <c r="N1808" s="12">
        <v>10.5</v>
      </c>
      <c r="O1808" s="12">
        <v>0</v>
      </c>
    </row>
    <row r="1809" spans="1:16" x14ac:dyDescent="0.2">
      <c r="A1809" s="12" t="str">
        <f>INDEX('рабочие дни  %ФОТ'!$F$3:$F$67,MATCH('загрузка табеля'!$H1809,'рабочие дни  %ФОТ'!$H$3:$H$67,0),1)</f>
        <v>ХХХ YYY-18</v>
      </c>
      <c r="B1809" s="21">
        <f t="shared" si="84"/>
        <v>946.42000000000007</v>
      </c>
      <c r="C1809" s="22">
        <f t="shared" si="85"/>
        <v>4</v>
      </c>
      <c r="D1809" s="23">
        <f t="shared" si="86"/>
        <v>39.5</v>
      </c>
      <c r="E1809" s="21">
        <f>SUMIFS(тарифы!G:G,тарифы!B:B,J1809)</f>
        <v>23.96</v>
      </c>
      <c r="F1809" s="21"/>
      <c r="G1809" s="12" t="str">
        <f>IFERROR(INDEX(Таблица1[#All],MATCH('загрузка табеля'!J1809,тарифы!B:B,0),4),"")</f>
        <v>продавец продовольственных товаров 2 категории ((В-18)цех по переработке мяса)</v>
      </c>
      <c r="H1809" s="12" t="s">
        <v>17206</v>
      </c>
      <c r="I1809" s="12" t="s">
        <v>16157</v>
      </c>
      <c r="J1809" s="12" t="s">
        <v>2878</v>
      </c>
      <c r="K1809" s="12" t="s">
        <v>2879</v>
      </c>
      <c r="L1809" s="12">
        <v>10</v>
      </c>
      <c r="M1809" s="12">
        <v>10</v>
      </c>
      <c r="N1809" s="12">
        <v>9.5</v>
      </c>
      <c r="O1809" s="12">
        <v>10</v>
      </c>
    </row>
    <row r="1810" spans="1:16" x14ac:dyDescent="0.2">
      <c r="A1810" s="12" t="str">
        <f>INDEX('рабочие дни  %ФОТ'!$F$3:$F$67,MATCH('загрузка табеля'!$H1810,'рабочие дни  %ФОТ'!$H$3:$H$67,0),1)</f>
        <v>ХХХ YYY-18</v>
      </c>
      <c r="B1810" s="21">
        <f t="shared" si="84"/>
        <v>871.2</v>
      </c>
      <c r="C1810" s="22">
        <f t="shared" si="85"/>
        <v>4</v>
      </c>
      <c r="D1810" s="23">
        <f t="shared" si="86"/>
        <v>40</v>
      </c>
      <c r="E1810" s="21">
        <f>SUMIFS(тарифы!G:G,тарифы!B:B,J1810)</f>
        <v>21.78</v>
      </c>
      <c r="F1810" s="21"/>
      <c r="G1810" s="12" t="str">
        <f>IFERROR(INDEX(Таблица1[#All],MATCH('загрузка табеля'!J1810,тарифы!B:B,0),4),"")</f>
        <v>продавец продовольственных товаров 3 категории ((В-18)цех по переработке мяса)</v>
      </c>
      <c r="H1810" s="12" t="s">
        <v>17206</v>
      </c>
      <c r="I1810" s="12" t="s">
        <v>16157</v>
      </c>
      <c r="J1810" s="12" t="s">
        <v>13368</v>
      </c>
      <c r="K1810" s="12" t="s">
        <v>13367</v>
      </c>
      <c r="L1810" s="12">
        <v>10</v>
      </c>
      <c r="M1810" s="12">
        <v>10</v>
      </c>
      <c r="N1810" s="12">
        <v>10</v>
      </c>
      <c r="O1810" s="12">
        <v>10</v>
      </c>
    </row>
    <row r="1811" spans="1:16" x14ac:dyDescent="0.2">
      <c r="A1811" s="12" t="str">
        <f>INDEX('рабочие дни  %ФОТ'!$F$3:$F$67,MATCH('загрузка табеля'!$H1811,'рабочие дни  %ФОТ'!$H$3:$H$67,0),1)</f>
        <v>ХХХ YYY-19</v>
      </c>
      <c r="B1811" s="21">
        <f t="shared" si="84"/>
        <v>180.82499999999999</v>
      </c>
      <c r="C1811" s="22">
        <f t="shared" si="85"/>
        <v>1</v>
      </c>
      <c r="D1811" s="23">
        <f t="shared" si="86"/>
        <v>7.5</v>
      </c>
      <c r="E1811" s="21">
        <f>SUMIFS(тарифы!G:G,тарифы!B:B,J1811)</f>
        <v>24.11</v>
      </c>
      <c r="F1811" s="21"/>
      <c r="G1811" s="12" t="str">
        <f>IFERROR(INDEX(Таблица1[#All],MATCH('загрузка табеля'!J1811,тарифы!B:B,0),4),"")</f>
        <v>кассир торгового зала ((В-19)расчетно-кассовая зона)</v>
      </c>
      <c r="H1811" s="12" t="s">
        <v>17207</v>
      </c>
      <c r="I1811" s="12" t="s">
        <v>16158</v>
      </c>
      <c r="J1811" s="12" t="s">
        <v>2895</v>
      </c>
      <c r="K1811" s="12" t="s">
        <v>2896</v>
      </c>
      <c r="L1811" s="12">
        <v>7.5</v>
      </c>
      <c r="M1811" s="12">
        <v>0</v>
      </c>
    </row>
    <row r="1812" spans="1:16" x14ac:dyDescent="0.2">
      <c r="A1812" s="12" t="str">
        <f>INDEX('рабочие дни  %ФОТ'!$F$3:$F$67,MATCH('загрузка табеля'!$H1812,'рабочие дни  %ФОТ'!$H$3:$H$67,0),1)</f>
        <v>ХХХ YYY-19</v>
      </c>
      <c r="B1812" s="21">
        <f t="shared" si="84"/>
        <v>849.9</v>
      </c>
      <c r="C1812" s="22">
        <f t="shared" si="85"/>
        <v>2</v>
      </c>
      <c r="D1812" s="23">
        <f t="shared" si="86"/>
        <v>30</v>
      </c>
      <c r="E1812" s="21">
        <f>SUMIFS(тарифы!G:G,тарифы!B:B,J1812)</f>
        <v>28.33</v>
      </c>
      <c r="F1812" s="21"/>
      <c r="G1812" s="12" t="str">
        <f>IFERROR(INDEX(Таблица1[#All],MATCH('загрузка табеля'!J1812,тарифы!B:B,0),4),"")</f>
        <v>заместитель управляющего магазином по кассовой зоне ((В-19)расчетно-кассовая зона)</v>
      </c>
      <c r="H1812" s="12" t="s">
        <v>17207</v>
      </c>
      <c r="I1812" s="12" t="s">
        <v>16158</v>
      </c>
      <c r="J1812" s="12" t="s">
        <v>2929</v>
      </c>
      <c r="K1812" s="12" t="s">
        <v>2930</v>
      </c>
      <c r="L1812" s="12">
        <v>15</v>
      </c>
      <c r="M1812" s="12">
        <v>15</v>
      </c>
      <c r="N1812" s="12">
        <v>0</v>
      </c>
    </row>
    <row r="1813" spans="1:16" x14ac:dyDescent="0.2">
      <c r="A1813" s="12" t="str">
        <f>INDEX('рабочие дни  %ФОТ'!$F$3:$F$67,MATCH('загрузка табеля'!$H1813,'рабочие дни  %ФОТ'!$H$3:$H$67,0),1)</f>
        <v>ХХХ YYY-19</v>
      </c>
      <c r="B1813" s="21">
        <f t="shared" si="84"/>
        <v>1301.94</v>
      </c>
      <c r="C1813" s="22">
        <f t="shared" si="85"/>
        <v>5</v>
      </c>
      <c r="D1813" s="23">
        <f t="shared" si="86"/>
        <v>54</v>
      </c>
      <c r="E1813" s="21">
        <f>SUMIFS(тарифы!G:G,тарифы!B:B,J1813)</f>
        <v>24.11</v>
      </c>
      <c r="F1813" s="21"/>
      <c r="G1813" s="12" t="str">
        <f>IFERROR(INDEX(Таблица1[#All],MATCH('загрузка табеля'!J1813,тарифы!B:B,0),4),"")</f>
        <v>кассир торгового зала ((В-19)расчетно-кассовая зона)</v>
      </c>
      <c r="H1813" s="12" t="s">
        <v>17207</v>
      </c>
      <c r="I1813" s="12" t="s">
        <v>16158</v>
      </c>
      <c r="J1813" s="12" t="s">
        <v>2931</v>
      </c>
      <c r="K1813" s="12" t="s">
        <v>2932</v>
      </c>
      <c r="L1813" s="12">
        <v>11</v>
      </c>
      <c r="M1813" s="12">
        <v>11</v>
      </c>
      <c r="N1813" s="12">
        <v>11</v>
      </c>
      <c r="O1813" s="12">
        <v>11</v>
      </c>
      <c r="P1813" s="12">
        <v>10</v>
      </c>
    </row>
    <row r="1814" spans="1:16" x14ac:dyDescent="0.2">
      <c r="A1814" s="12" t="str">
        <f>INDEX('рабочие дни  %ФОТ'!$F$3:$F$67,MATCH('загрузка табеля'!$H1814,'рабочие дни  %ФОТ'!$H$3:$H$67,0),1)</f>
        <v>ХХХ YYY-19</v>
      </c>
      <c r="B1814" s="21">
        <f t="shared" si="84"/>
        <v>795.63</v>
      </c>
      <c r="C1814" s="22">
        <f t="shared" si="85"/>
        <v>3</v>
      </c>
      <c r="D1814" s="23">
        <f t="shared" si="86"/>
        <v>33</v>
      </c>
      <c r="E1814" s="21">
        <f>SUMIFS(тарифы!G:G,тарифы!B:B,J1814)</f>
        <v>24.11</v>
      </c>
      <c r="F1814" s="21"/>
      <c r="G1814" s="12" t="str">
        <f>IFERROR(INDEX(Таблица1[#All],MATCH('загрузка табеля'!J1814,тарифы!B:B,0),4),"")</f>
        <v>кассир торгового зала ((В-19)расчетно-кассовая зона)</v>
      </c>
      <c r="H1814" s="12" t="s">
        <v>17207</v>
      </c>
      <c r="I1814" s="12" t="s">
        <v>16158</v>
      </c>
      <c r="J1814" s="12" t="s">
        <v>2936</v>
      </c>
      <c r="K1814" s="12" t="s">
        <v>2937</v>
      </c>
      <c r="L1814" s="12">
        <v>11</v>
      </c>
      <c r="M1814" s="12">
        <v>11</v>
      </c>
      <c r="N1814" s="12">
        <v>11</v>
      </c>
      <c r="O1814" s="12">
        <v>0</v>
      </c>
    </row>
    <row r="1815" spans="1:16" x14ac:dyDescent="0.2">
      <c r="A1815" s="12" t="str">
        <f>INDEX('рабочие дни  %ФОТ'!$F$3:$F$67,MATCH('загрузка табеля'!$H1815,'рабочие дни  %ФОТ'!$H$3:$H$67,0),1)</f>
        <v>ХХХ YYY-19</v>
      </c>
      <c r="B1815" s="21">
        <f t="shared" si="84"/>
        <v>265.20999999999998</v>
      </c>
      <c r="C1815" s="22">
        <f t="shared" si="85"/>
        <v>1</v>
      </c>
      <c r="D1815" s="23">
        <f t="shared" si="86"/>
        <v>11</v>
      </c>
      <c r="E1815" s="21">
        <f>SUMIFS(тарифы!G:G,тарифы!B:B,J1815)</f>
        <v>24.11</v>
      </c>
      <c r="F1815" s="21"/>
      <c r="G1815" s="12" t="str">
        <f>IFERROR(INDEX(Таблица1[#All],MATCH('загрузка табеля'!J1815,тарифы!B:B,0),4),"")</f>
        <v>кассир торгового зала ((В-19)расчетно-кассовая зона)</v>
      </c>
      <c r="H1815" s="12" t="s">
        <v>17207</v>
      </c>
      <c r="I1815" s="12" t="s">
        <v>16158</v>
      </c>
      <c r="J1815" s="12" t="s">
        <v>2913</v>
      </c>
      <c r="K1815" s="12" t="s">
        <v>2914</v>
      </c>
      <c r="L1815" s="12">
        <v>11</v>
      </c>
      <c r="M1815" s="12">
        <v>0</v>
      </c>
    </row>
    <row r="1816" spans="1:16" x14ac:dyDescent="0.2">
      <c r="A1816" s="12" t="str">
        <f>INDEX('рабочие дни  %ФОТ'!$F$3:$F$67,MATCH('загрузка табеля'!$H1816,'рабочие дни  %ФОТ'!$H$3:$H$67,0),1)</f>
        <v>ХХХ YYY-19</v>
      </c>
      <c r="B1816" s="21">
        <f t="shared" si="84"/>
        <v>935.1</v>
      </c>
      <c r="C1816" s="22">
        <f t="shared" si="85"/>
        <v>2</v>
      </c>
      <c r="D1816" s="23">
        <f t="shared" si="86"/>
        <v>30</v>
      </c>
      <c r="E1816" s="21">
        <f>SUMIFS(тарифы!G:G,тарифы!B:B,J1816)</f>
        <v>31.17</v>
      </c>
      <c r="F1816" s="21"/>
      <c r="G1816" s="12" t="str">
        <f>IFERROR(INDEX(Таблица1[#All],MATCH('загрузка табеля'!J1816,тарифы!B:B,0),4),"")</f>
        <v>заместитель управляющего магазином по кассовой зоне 2 категории ((В-19)расчетно-кассовая зона)</v>
      </c>
      <c r="H1816" s="12" t="s">
        <v>17207</v>
      </c>
      <c r="I1816" s="12" t="s">
        <v>16158</v>
      </c>
      <c r="J1816" s="12" t="s">
        <v>2899</v>
      </c>
      <c r="K1816" s="12" t="s">
        <v>2900</v>
      </c>
      <c r="L1816" s="12">
        <v>15</v>
      </c>
      <c r="M1816" s="12">
        <v>15</v>
      </c>
    </row>
    <row r="1817" spans="1:16" x14ac:dyDescent="0.2">
      <c r="A1817" s="12" t="str">
        <f>INDEX('рабочие дни  %ФОТ'!$F$3:$F$67,MATCH('загрузка табеля'!$H1817,'рабочие дни  %ФОТ'!$H$3:$H$67,0),1)</f>
        <v>ХХХ YYY-19</v>
      </c>
      <c r="B1817" s="21">
        <f t="shared" si="84"/>
        <v>935.1</v>
      </c>
      <c r="C1817" s="22">
        <f t="shared" si="85"/>
        <v>2</v>
      </c>
      <c r="D1817" s="23">
        <f t="shared" si="86"/>
        <v>30</v>
      </c>
      <c r="E1817" s="21">
        <f>SUMIFS(тарифы!G:G,тарифы!B:B,J1817)</f>
        <v>31.17</v>
      </c>
      <c r="F1817" s="21"/>
      <c r="G1817" s="12" t="str">
        <f>IFERROR(INDEX(Таблица1[#All],MATCH('загрузка табеля'!J1817,тарифы!B:B,0),4),"")</f>
        <v>заместитель управляющего магазином по кассовой зоне 2 категории ((В-19)расчетно-кассовая зона)</v>
      </c>
      <c r="H1817" s="12" t="s">
        <v>17207</v>
      </c>
      <c r="I1817" s="12" t="s">
        <v>16158</v>
      </c>
      <c r="J1817" s="12" t="s">
        <v>2903</v>
      </c>
      <c r="K1817" s="12" t="s">
        <v>2904</v>
      </c>
      <c r="L1817" s="12">
        <v>15</v>
      </c>
      <c r="M1817" s="12">
        <v>15</v>
      </c>
      <c r="N1817" s="12">
        <v>0</v>
      </c>
    </row>
    <row r="1818" spans="1:16" x14ac:dyDescent="0.2">
      <c r="A1818" s="12" t="str">
        <f>INDEX('рабочие дни  %ФОТ'!$F$3:$F$67,MATCH('загрузка табеля'!$H1818,'рабочие дни  %ФОТ'!$H$3:$H$67,0),1)</f>
        <v>ХХХ YYY-19</v>
      </c>
      <c r="B1818" s="21">
        <f t="shared" si="84"/>
        <v>976.45499999999993</v>
      </c>
      <c r="C1818" s="22">
        <f t="shared" si="85"/>
        <v>4</v>
      </c>
      <c r="D1818" s="23">
        <f t="shared" si="86"/>
        <v>40.5</v>
      </c>
      <c r="E1818" s="21">
        <f>SUMIFS(тарифы!G:G,тарифы!B:B,J1818)</f>
        <v>24.11</v>
      </c>
      <c r="F1818" s="21"/>
      <c r="G1818" s="12" t="str">
        <f>IFERROR(INDEX(Таблица1[#All],MATCH('загрузка табеля'!J1818,тарифы!B:B,0),4),"")</f>
        <v>кассир торгового зала ((В-19)расчетно-кассовая зона)</v>
      </c>
      <c r="H1818" s="12" t="s">
        <v>17207</v>
      </c>
      <c r="I1818" s="12" t="s">
        <v>16158</v>
      </c>
      <c r="J1818" s="12" t="s">
        <v>2921</v>
      </c>
      <c r="K1818" s="12" t="s">
        <v>2922</v>
      </c>
      <c r="L1818" s="12">
        <v>11</v>
      </c>
      <c r="M1818" s="12">
        <v>11</v>
      </c>
      <c r="N1818" s="12">
        <v>11</v>
      </c>
      <c r="O1818" s="12">
        <v>7.5</v>
      </c>
    </row>
    <row r="1819" spans="1:16" x14ac:dyDescent="0.2">
      <c r="A1819" s="12" t="str">
        <f>INDEX('рабочие дни  %ФОТ'!$F$3:$F$67,MATCH('загрузка табеля'!$H1819,'рабочие дни  %ФОТ'!$H$3:$H$67,0),1)</f>
        <v>ХХХ YYY-19</v>
      </c>
      <c r="B1819" s="21">
        <f t="shared" si="84"/>
        <v>1024.675</v>
      </c>
      <c r="C1819" s="22">
        <f t="shared" si="85"/>
        <v>4</v>
      </c>
      <c r="D1819" s="23">
        <f t="shared" si="86"/>
        <v>42.5</v>
      </c>
      <c r="E1819" s="21">
        <f>SUMIFS(тарифы!G:G,тарифы!B:B,J1819)</f>
        <v>24.11</v>
      </c>
      <c r="F1819" s="21"/>
      <c r="G1819" s="12" t="str">
        <f>IFERROR(INDEX(Таблица1[#All],MATCH('загрузка табеля'!J1819,тарифы!B:B,0),4),"")</f>
        <v>кассир торгового зала ((В-19)расчетно-кассовая зона)</v>
      </c>
      <c r="H1819" s="12" t="s">
        <v>17207</v>
      </c>
      <c r="I1819" s="12" t="s">
        <v>16158</v>
      </c>
      <c r="J1819" s="12" t="s">
        <v>2911</v>
      </c>
      <c r="K1819" s="12" t="s">
        <v>2912</v>
      </c>
      <c r="L1819" s="12">
        <v>10</v>
      </c>
      <c r="M1819" s="12">
        <v>11</v>
      </c>
      <c r="N1819" s="12">
        <v>11</v>
      </c>
      <c r="O1819" s="12">
        <v>10.5</v>
      </c>
    </row>
    <row r="1820" spans="1:16" x14ac:dyDescent="0.2">
      <c r="A1820" s="12" t="str">
        <f>INDEX('рабочие дни  %ФОТ'!$F$3:$F$67,MATCH('загрузка табеля'!$H1820,'рабочие дни  %ФОТ'!$H$3:$H$67,0),1)</f>
        <v>ХХХ YYY-19</v>
      </c>
      <c r="B1820" s="21">
        <f t="shared" si="84"/>
        <v>1012.62</v>
      </c>
      <c r="C1820" s="22">
        <f t="shared" si="85"/>
        <v>4</v>
      </c>
      <c r="D1820" s="23">
        <f t="shared" si="86"/>
        <v>42</v>
      </c>
      <c r="E1820" s="21">
        <f>SUMIFS(тарифы!G:G,тарифы!B:B,J1820)</f>
        <v>24.11</v>
      </c>
      <c r="F1820" s="21"/>
      <c r="G1820" s="12" t="str">
        <f>IFERROR(INDEX(Таблица1[#All],MATCH('загрузка табеля'!J1820,тарифы!B:B,0),4),"")</f>
        <v>кассир торгового зала ((В-19)расчетно-кассовая зона)</v>
      </c>
      <c r="H1820" s="12" t="s">
        <v>17207</v>
      </c>
      <c r="I1820" s="12" t="s">
        <v>16158</v>
      </c>
      <c r="J1820" s="12" t="s">
        <v>2927</v>
      </c>
      <c r="K1820" s="12" t="s">
        <v>2928</v>
      </c>
      <c r="L1820" s="12">
        <v>11</v>
      </c>
      <c r="M1820" s="12">
        <v>11</v>
      </c>
      <c r="N1820" s="12">
        <v>10</v>
      </c>
      <c r="O1820" s="12">
        <v>10</v>
      </c>
    </row>
    <row r="1821" spans="1:16" x14ac:dyDescent="0.2">
      <c r="A1821" s="12" t="str">
        <f>INDEX('рабочие дни  %ФОТ'!$F$3:$F$67,MATCH('загрузка табеля'!$H1821,'рабочие дни  %ФОТ'!$H$3:$H$67,0),1)</f>
        <v>ХХХ YYY-19</v>
      </c>
      <c r="B1821" s="21">
        <f t="shared" si="84"/>
        <v>940.29</v>
      </c>
      <c r="C1821" s="22">
        <f t="shared" si="85"/>
        <v>4</v>
      </c>
      <c r="D1821" s="23">
        <f t="shared" si="86"/>
        <v>39</v>
      </c>
      <c r="E1821" s="21">
        <f>SUMIFS(тарифы!G:G,тарифы!B:B,J1821)</f>
        <v>24.11</v>
      </c>
      <c r="F1821" s="21"/>
      <c r="G1821" s="12" t="str">
        <f>IFERROR(INDEX(Таблица1[#All],MATCH('загрузка табеля'!J1821,тарифы!B:B,0),4),"")</f>
        <v>кассир торгового зала ((В-19)расчетно-кассовая зона)</v>
      </c>
      <c r="H1821" s="12" t="s">
        <v>17207</v>
      </c>
      <c r="I1821" s="12" t="s">
        <v>16158</v>
      </c>
      <c r="J1821" s="12" t="s">
        <v>13354</v>
      </c>
      <c r="K1821" s="12" t="s">
        <v>13353</v>
      </c>
      <c r="L1821" s="12">
        <v>11</v>
      </c>
      <c r="M1821" s="12">
        <v>11</v>
      </c>
      <c r="N1821" s="12">
        <v>11</v>
      </c>
      <c r="O1821" s="12">
        <v>6</v>
      </c>
    </row>
    <row r="1822" spans="1:16" x14ac:dyDescent="0.2">
      <c r="A1822" s="12" t="str">
        <f>INDEX('рабочие дни  %ФОТ'!$F$3:$F$67,MATCH('загрузка табеля'!$H1822,'рабочие дни  %ФОТ'!$H$3:$H$67,0),1)</f>
        <v>ХХХ YYY-19</v>
      </c>
      <c r="B1822" s="21">
        <f t="shared" si="84"/>
        <v>1157.28</v>
      </c>
      <c r="C1822" s="22">
        <f t="shared" si="85"/>
        <v>5</v>
      </c>
      <c r="D1822" s="23">
        <f t="shared" si="86"/>
        <v>48</v>
      </c>
      <c r="E1822" s="21">
        <f>SUMIFS(тарифы!G:G,тарифы!B:B,J1822)</f>
        <v>24.11</v>
      </c>
      <c r="F1822" s="21"/>
      <c r="G1822" s="12" t="str">
        <f>IFERROR(INDEX(Таблица1[#All],MATCH('загрузка табеля'!J1822,тарифы!B:B,0),4),"")</f>
        <v>кассир торгового зала ((В-19)расчетно-кассовая зона)</v>
      </c>
      <c r="H1822" s="12" t="s">
        <v>17207</v>
      </c>
      <c r="I1822" s="12" t="s">
        <v>16158</v>
      </c>
      <c r="J1822" s="12" t="s">
        <v>13356</v>
      </c>
      <c r="K1822" s="12" t="s">
        <v>13355</v>
      </c>
      <c r="L1822" s="12">
        <v>7.5</v>
      </c>
      <c r="M1822" s="12">
        <v>11</v>
      </c>
      <c r="N1822" s="12">
        <v>11</v>
      </c>
      <c r="O1822" s="12">
        <v>11</v>
      </c>
      <c r="P1822" s="12">
        <v>7.5</v>
      </c>
    </row>
    <row r="1823" spans="1:16" x14ac:dyDescent="0.2">
      <c r="A1823" s="12" t="str">
        <f>INDEX('рабочие дни  %ФОТ'!$F$3:$F$67,MATCH('загрузка табеля'!$H1823,'рабочие дни  %ФОТ'!$H$3:$H$67,0),1)</f>
        <v>ХХХ YYY-19</v>
      </c>
      <c r="B1823" s="21">
        <f t="shared" si="84"/>
        <v>702.3</v>
      </c>
      <c r="C1823" s="22">
        <f t="shared" si="85"/>
        <v>3</v>
      </c>
      <c r="D1823" s="23">
        <f t="shared" si="86"/>
        <v>30</v>
      </c>
      <c r="E1823" s="21">
        <f>SUMIFS(тарифы!G:G,тарифы!B:B,J1823)</f>
        <v>23.41</v>
      </c>
      <c r="F1823" s="21"/>
      <c r="G1823" s="12" t="str">
        <f>IFERROR(INDEX(Таблица1[#All],MATCH('загрузка табеля'!J1823,тарифы!B:B,0),4),"")</f>
        <v>продавец продовольственных товаров 2 категории ((В-19)сектор зоны скоропорта)</v>
      </c>
      <c r="H1823" s="12" t="s">
        <v>17207</v>
      </c>
      <c r="I1823" s="12" t="s">
        <v>16159</v>
      </c>
      <c r="J1823" s="12" t="s">
        <v>2958</v>
      </c>
      <c r="K1823" s="12" t="s">
        <v>2959</v>
      </c>
      <c r="L1823" s="12">
        <v>10</v>
      </c>
      <c r="M1823" s="12">
        <v>10</v>
      </c>
      <c r="N1823" s="12">
        <v>10</v>
      </c>
      <c r="O1823" s="12">
        <v>0</v>
      </c>
    </row>
    <row r="1824" spans="1:16" x14ac:dyDescent="0.2">
      <c r="A1824" s="12" t="str">
        <f>INDEX('рабочие дни  %ФОТ'!$F$3:$F$67,MATCH('загрузка табеля'!$H1824,'рабочие дни  %ФОТ'!$H$3:$H$67,0),1)</f>
        <v>ХХХ YYY-19</v>
      </c>
      <c r="B1824" s="21">
        <f t="shared" si="84"/>
        <v>755.44</v>
      </c>
      <c r="C1824" s="22">
        <f t="shared" si="85"/>
        <v>4</v>
      </c>
      <c r="D1824" s="23">
        <f t="shared" si="86"/>
        <v>35.5</v>
      </c>
      <c r="E1824" s="21">
        <f>SUMIFS(тарифы!G:G,тарифы!B:B,J1824)</f>
        <v>21.28</v>
      </c>
      <c r="F1824" s="21"/>
      <c r="G1824" s="12" t="str">
        <f>IFERROR(INDEX(Таблица1[#All],MATCH('загрузка табеля'!J1824,тарифы!B:B,0),4),"")</f>
        <v>продавец продов. товаров(кул.,мясо ,гастр) ((В-19)торговый зал)</v>
      </c>
      <c r="H1824" s="12" t="s">
        <v>17207</v>
      </c>
      <c r="I1824" s="12" t="s">
        <v>16159</v>
      </c>
      <c r="J1824" s="12" t="s">
        <v>2988</v>
      </c>
      <c r="K1824" s="12" t="s">
        <v>2989</v>
      </c>
      <c r="L1824" s="12">
        <v>10</v>
      </c>
      <c r="M1824" s="12">
        <v>8</v>
      </c>
      <c r="N1824" s="12">
        <v>8</v>
      </c>
      <c r="O1824" s="12">
        <v>9.5</v>
      </c>
    </row>
    <row r="1825" spans="1:17" x14ac:dyDescent="0.2">
      <c r="A1825" s="12" t="str">
        <f>INDEX('рабочие дни  %ФОТ'!$F$3:$F$67,MATCH('загрузка табеля'!$H1825,'рабочие дни  %ФОТ'!$H$3:$H$67,0),1)</f>
        <v>ХХХ YYY-19</v>
      </c>
      <c r="B1825" s="21">
        <f t="shared" si="84"/>
        <v>851.2</v>
      </c>
      <c r="C1825" s="22">
        <f t="shared" si="85"/>
        <v>4</v>
      </c>
      <c r="D1825" s="23">
        <f t="shared" si="86"/>
        <v>40</v>
      </c>
      <c r="E1825" s="21">
        <f>SUMIFS(тарифы!G:G,тарифы!B:B,J1825)</f>
        <v>21.28</v>
      </c>
      <c r="F1825" s="21"/>
      <c r="G1825" s="12" t="str">
        <f>IFERROR(INDEX(Таблица1[#All],MATCH('загрузка табеля'!J1825,тарифы!B:B,0),4),"")</f>
        <v>продавец продовольственных товаров 3 категории ((В-19)сектор зоны скоропорта)</v>
      </c>
      <c r="H1825" s="12" t="s">
        <v>17207</v>
      </c>
      <c r="I1825" s="12" t="s">
        <v>16159</v>
      </c>
      <c r="J1825" s="12" t="s">
        <v>2944</v>
      </c>
      <c r="K1825" s="12" t="s">
        <v>2945</v>
      </c>
      <c r="L1825" s="12">
        <v>10</v>
      </c>
      <c r="M1825" s="12">
        <v>10</v>
      </c>
      <c r="N1825" s="12">
        <v>10</v>
      </c>
      <c r="O1825" s="12">
        <v>10</v>
      </c>
    </row>
    <row r="1826" spans="1:17" x14ac:dyDescent="0.2">
      <c r="A1826" s="12" t="str">
        <f>INDEX('рабочие дни  %ФОТ'!$F$3:$F$67,MATCH('загрузка табеля'!$H1826,'рабочие дни  %ФОТ'!$H$3:$H$67,0),1)</f>
        <v>ХХХ YYY-19</v>
      </c>
      <c r="B1826" s="21">
        <f t="shared" si="84"/>
        <v>702.3</v>
      </c>
      <c r="C1826" s="22">
        <f t="shared" si="85"/>
        <v>2</v>
      </c>
      <c r="D1826" s="23">
        <f t="shared" si="86"/>
        <v>30</v>
      </c>
      <c r="E1826" s="21">
        <f>SUMIFS(тарифы!G:G,тарифы!B:B,J1826)</f>
        <v>23.41</v>
      </c>
      <c r="F1826" s="21"/>
      <c r="G1826" s="12" t="str">
        <f>IFERROR(INDEX(Таблица1[#All],MATCH('загрузка табеля'!J1826,тарифы!B:B,0),4),"")</f>
        <v>продавец продовольственных товаров 2 категории ((В-19)сектор зоны скоропорта)</v>
      </c>
      <c r="H1826" s="12" t="s">
        <v>17207</v>
      </c>
      <c r="I1826" s="12" t="s">
        <v>16159</v>
      </c>
      <c r="J1826" s="12" t="s">
        <v>2940</v>
      </c>
      <c r="K1826" s="12" t="s">
        <v>2941</v>
      </c>
      <c r="L1826" s="12">
        <v>15</v>
      </c>
      <c r="M1826" s="12">
        <v>15</v>
      </c>
      <c r="N1826" s="12">
        <v>0</v>
      </c>
    </row>
    <row r="1827" spans="1:17" x14ac:dyDescent="0.2">
      <c r="A1827" s="12" t="str">
        <f>INDEX('рабочие дни  %ФОТ'!$F$3:$F$67,MATCH('загрузка табеля'!$H1827,'рабочие дни  %ФОТ'!$H$3:$H$67,0),1)</f>
        <v>ХХХ YYY-19</v>
      </c>
      <c r="B1827" s="21">
        <f t="shared" si="84"/>
        <v>303.29999999999995</v>
      </c>
      <c r="C1827" s="22">
        <f t="shared" si="85"/>
        <v>1</v>
      </c>
      <c r="D1827" s="23">
        <f t="shared" si="86"/>
        <v>10</v>
      </c>
      <c r="E1827" s="21">
        <f>SUMIFS(тарифы!G:G,тарифы!B:B,J1827)</f>
        <v>30.33</v>
      </c>
      <c r="F1827" s="21"/>
      <c r="G1827" s="12" t="str">
        <f>IFERROR(INDEX(Таблица1[#All],MATCH('загрузка табеля'!J1827,тарифы!B:B,0),4),"")</f>
        <v>бригадир продавцов продовольственных товаров 1 категории ((В-19)сектор зоны скоропорта)</v>
      </c>
      <c r="H1827" s="12" t="s">
        <v>17207</v>
      </c>
      <c r="I1827" s="12" t="s">
        <v>16159</v>
      </c>
      <c r="J1827" s="12" t="s">
        <v>2963</v>
      </c>
      <c r="K1827" s="12" t="s">
        <v>2964</v>
      </c>
      <c r="L1827" s="12">
        <v>10</v>
      </c>
      <c r="M1827" s="12">
        <v>0</v>
      </c>
    </row>
    <row r="1828" spans="1:17" x14ac:dyDescent="0.2">
      <c r="A1828" s="12" t="str">
        <f>INDEX('рабочие дни  %ФОТ'!$F$3:$F$67,MATCH('загрузка табеля'!$H1828,'рабочие дни  %ФОТ'!$H$3:$H$67,0),1)</f>
        <v>ХХХ YYY-19</v>
      </c>
      <c r="B1828" s="21">
        <f t="shared" si="84"/>
        <v>1121.8571428571429</v>
      </c>
      <c r="C1828" s="22">
        <f t="shared" si="85"/>
        <v>3</v>
      </c>
      <c r="D1828" s="23">
        <f t="shared" si="86"/>
        <v>13</v>
      </c>
      <c r="E1828" s="21">
        <f>SUMIFS(тарифы!G:G,тарифы!B:B,J1828)</f>
        <v>7853</v>
      </c>
      <c r="F1828" s="21"/>
      <c r="G1828" s="12" t="str">
        <f>IFERROR(INDEX(Таблица1[#All],MATCH('загрузка табеля'!J1828,тарифы!B:B,0),4),"")</f>
        <v>заместитель управляющего магазином 2 категории ((В-19)сектор зоны скоропорта)</v>
      </c>
      <c r="H1828" s="12" t="s">
        <v>17207</v>
      </c>
      <c r="I1828" s="12" t="s">
        <v>16159</v>
      </c>
      <c r="J1828" s="12" t="s">
        <v>2952</v>
      </c>
      <c r="K1828" s="12" t="s">
        <v>2953</v>
      </c>
      <c r="L1828" s="12">
        <v>4.5</v>
      </c>
      <c r="M1828" s="12">
        <v>4.5</v>
      </c>
      <c r="N1828" s="12">
        <v>4</v>
      </c>
    </row>
    <row r="1829" spans="1:17" x14ac:dyDescent="0.2">
      <c r="A1829" s="12" t="str">
        <f>INDEX('рабочие дни  %ФОТ'!$F$3:$F$67,MATCH('загрузка табеля'!$H1829,'рабочие дни  %ФОТ'!$H$3:$H$67,0),1)</f>
        <v>ХХХ YYY-19</v>
      </c>
      <c r="B1829" s="21">
        <f t="shared" si="84"/>
        <v>948.10500000000002</v>
      </c>
      <c r="C1829" s="22">
        <f t="shared" si="85"/>
        <v>4</v>
      </c>
      <c r="D1829" s="23">
        <f t="shared" si="86"/>
        <v>40.5</v>
      </c>
      <c r="E1829" s="21">
        <f>SUMIFS(тарифы!G:G,тарифы!B:B,J1829)</f>
        <v>23.41</v>
      </c>
      <c r="F1829" s="21"/>
      <c r="G1829" s="12" t="str">
        <f>IFERROR(INDEX(Таблица1[#All],MATCH('загрузка табеля'!J1829,тарифы!B:B,0),4),"")</f>
        <v>продавец продовольственных товаров 2 категории ((В-19)сектор зоны скоропорта)</v>
      </c>
      <c r="H1829" s="12" t="s">
        <v>17207</v>
      </c>
      <c r="I1829" s="12" t="s">
        <v>16159</v>
      </c>
      <c r="J1829" s="12" t="s">
        <v>2949</v>
      </c>
      <c r="K1829" s="12" t="s">
        <v>2950</v>
      </c>
      <c r="L1829" s="12">
        <v>10</v>
      </c>
      <c r="M1829" s="12">
        <v>10</v>
      </c>
      <c r="N1829" s="12">
        <v>10</v>
      </c>
      <c r="O1829" s="12">
        <v>10.5</v>
      </c>
    </row>
    <row r="1830" spans="1:17" x14ac:dyDescent="0.2">
      <c r="A1830" s="12" t="str">
        <f>INDEX('рабочие дни  %ФОТ'!$F$3:$F$67,MATCH('загрузка табеля'!$H1830,'рабочие дни  %ФОТ'!$H$3:$H$67,0),1)</f>
        <v>ХХХ YYY-19</v>
      </c>
      <c r="B1830" s="21">
        <f t="shared" si="84"/>
        <v>1495.8</v>
      </c>
      <c r="C1830" s="22">
        <f t="shared" si="85"/>
        <v>4</v>
      </c>
      <c r="D1830" s="23">
        <f t="shared" si="86"/>
        <v>60</v>
      </c>
      <c r="E1830" s="21">
        <f>SUMIFS(тарифы!G:G,тарифы!B:B,J1830)</f>
        <v>24.93</v>
      </c>
      <c r="F1830" s="21"/>
      <c r="G1830" s="12" t="str">
        <f>IFERROR(INDEX(Таблица1[#All],MATCH('загрузка табеля'!J1830,тарифы!B:B,0),4),"")</f>
        <v>продавец продовольственных товаров 1 категории ((В-19)сектор стеллажной зоны)</v>
      </c>
      <c r="H1830" s="12" t="s">
        <v>17207</v>
      </c>
      <c r="I1830" s="12" t="s">
        <v>16159</v>
      </c>
      <c r="J1830" s="12" t="s">
        <v>2966</v>
      </c>
      <c r="K1830" s="12" t="s">
        <v>2967</v>
      </c>
      <c r="L1830" s="12">
        <v>15</v>
      </c>
      <c r="M1830" s="12">
        <v>15</v>
      </c>
      <c r="N1830" s="12">
        <v>15</v>
      </c>
      <c r="O1830" s="12">
        <v>15</v>
      </c>
    </row>
    <row r="1831" spans="1:17" x14ac:dyDescent="0.2">
      <c r="A1831" s="12" t="str">
        <f>INDEX('рабочие дни  %ФОТ'!$F$3:$F$67,MATCH('загрузка табеля'!$H1831,'рабочие дни  %ФОТ'!$H$3:$H$67,0),1)</f>
        <v>ХХХ YYY-19</v>
      </c>
      <c r="B1831" s="21">
        <f t="shared" si="84"/>
        <v>702.3</v>
      </c>
      <c r="C1831" s="22">
        <f t="shared" si="85"/>
        <v>3</v>
      </c>
      <c r="D1831" s="23">
        <f t="shared" si="86"/>
        <v>30</v>
      </c>
      <c r="E1831" s="21">
        <f>SUMIFS(тарифы!G:G,тарифы!B:B,J1831)</f>
        <v>23.41</v>
      </c>
      <c r="F1831" s="21"/>
      <c r="G1831" s="12" t="str">
        <f>IFERROR(INDEX(Таблица1[#All],MATCH('загрузка табеля'!J1831,тарифы!B:B,0),4),"")</f>
        <v>продавец продовольственных товаров 2 категории ((В-19)сектор зоны скоропорта)</v>
      </c>
      <c r="H1831" s="12" t="s">
        <v>17207</v>
      </c>
      <c r="I1831" s="12" t="s">
        <v>16159</v>
      </c>
      <c r="J1831" s="12" t="s">
        <v>13352</v>
      </c>
      <c r="K1831" s="12" t="s">
        <v>13351</v>
      </c>
      <c r="L1831" s="12">
        <v>10</v>
      </c>
      <c r="M1831" s="12">
        <v>10</v>
      </c>
      <c r="N1831" s="12">
        <v>10</v>
      </c>
      <c r="O1831" s="12">
        <v>0</v>
      </c>
    </row>
    <row r="1832" spans="1:17" x14ac:dyDescent="0.2">
      <c r="A1832" s="12" t="str">
        <f>INDEX('рабочие дни  %ФОТ'!$F$3:$F$67,MATCH('загрузка табеля'!$H1832,'рабочие дни  %ФОТ'!$H$3:$H$67,0),1)</f>
        <v>ХХХ YYY-19</v>
      </c>
      <c r="B1832" s="21">
        <f t="shared" si="84"/>
        <v>1789.1299999999999</v>
      </c>
      <c r="C1832" s="22">
        <f t="shared" si="85"/>
        <v>6</v>
      </c>
      <c r="D1832" s="23">
        <f t="shared" si="86"/>
        <v>61</v>
      </c>
      <c r="E1832" s="21">
        <f>SUMIFS(тарифы!G:G,тарифы!B:B,J1832)</f>
        <v>29.33</v>
      </c>
      <c r="F1832" s="21"/>
      <c r="G1832" s="12" t="str">
        <f>IFERROR(INDEX(Таблица1[#All],MATCH('загрузка табеля'!J1832,тарифы!B:B,0),4),"")</f>
        <v>бригадир продавцов продовольственных товаров 1 категории ((В-19)сектор стеллажной зоны)</v>
      </c>
      <c r="H1832" s="12" t="s">
        <v>17207</v>
      </c>
      <c r="I1832" s="12" t="s">
        <v>16160</v>
      </c>
      <c r="J1832" s="12" t="s">
        <v>2954</v>
      </c>
      <c r="K1832" s="12" t="s">
        <v>2955</v>
      </c>
      <c r="L1832" s="12">
        <v>10.5</v>
      </c>
      <c r="M1832" s="12">
        <v>10</v>
      </c>
      <c r="N1832" s="12">
        <v>10</v>
      </c>
      <c r="O1832" s="12">
        <v>10</v>
      </c>
      <c r="P1832" s="12">
        <v>10</v>
      </c>
      <c r="Q1832" s="12">
        <v>10.5</v>
      </c>
    </row>
    <row r="1833" spans="1:17" x14ac:dyDescent="0.2">
      <c r="A1833" s="12" t="str">
        <f>INDEX('рабочие дни  %ФОТ'!$F$3:$F$67,MATCH('загрузка табеля'!$H1833,'рабочие дни  %ФОТ'!$H$3:$H$67,0),1)</f>
        <v>ХХХ YYY-19</v>
      </c>
      <c r="B1833" s="21">
        <f t="shared" si="84"/>
        <v>1121.8571428571429</v>
      </c>
      <c r="C1833" s="22">
        <f t="shared" si="85"/>
        <v>3</v>
      </c>
      <c r="D1833" s="23">
        <f t="shared" si="86"/>
        <v>13</v>
      </c>
      <c r="E1833" s="21">
        <f>SUMIFS(тарифы!G:G,тарифы!B:B,J1833)</f>
        <v>7853</v>
      </c>
      <c r="F1833" s="21"/>
      <c r="G1833" s="12" t="str">
        <f>IFERROR(INDEX(Таблица1[#All],MATCH('загрузка табеля'!J1833,тарифы!B:B,0),4),"")</f>
        <v>заместитель управляющего магазином 2 категории ((В-19)сектор зоны скоропорта)</v>
      </c>
      <c r="H1833" s="12" t="s">
        <v>17207</v>
      </c>
      <c r="I1833" s="12" t="s">
        <v>16160</v>
      </c>
      <c r="J1833" s="12" t="s">
        <v>2952</v>
      </c>
      <c r="K1833" s="12" t="s">
        <v>2953</v>
      </c>
      <c r="L1833" s="12">
        <v>4.5</v>
      </c>
      <c r="M1833" s="12">
        <v>4.5</v>
      </c>
      <c r="N1833" s="12">
        <v>4</v>
      </c>
    </row>
    <row r="1834" spans="1:17" x14ac:dyDescent="0.2">
      <c r="A1834" s="12" t="str">
        <f>INDEX('рабочие дни  %ФОТ'!$F$3:$F$67,MATCH('загрузка табеля'!$H1834,'рабочие дни  %ФОТ'!$H$3:$H$67,0),1)</f>
        <v>ХХХ YYY-19</v>
      </c>
      <c r="B1834" s="21">
        <f t="shared" si="84"/>
        <v>697.23</v>
      </c>
      <c r="C1834" s="22">
        <f t="shared" si="85"/>
        <v>3</v>
      </c>
      <c r="D1834" s="23">
        <f t="shared" si="86"/>
        <v>30.5</v>
      </c>
      <c r="E1834" s="21">
        <f>SUMIFS(тарифы!G:G,тарифы!B:B,J1834)</f>
        <v>22.86</v>
      </c>
      <c r="F1834" s="21"/>
      <c r="G1834" s="12" t="str">
        <f>IFERROR(INDEX(Таблица1[#All],MATCH('загрузка табеля'!J1834,тарифы!B:B,0),4),"")</f>
        <v>продавец продовольственных товаров 2 категории ((В-19)сектор стеллажной зоны)</v>
      </c>
      <c r="H1834" s="12" t="s">
        <v>17207</v>
      </c>
      <c r="I1834" s="12" t="s">
        <v>16160</v>
      </c>
      <c r="J1834" s="12" t="s">
        <v>2969</v>
      </c>
      <c r="K1834" s="12" t="s">
        <v>2970</v>
      </c>
      <c r="L1834" s="12">
        <v>10</v>
      </c>
      <c r="M1834" s="12">
        <v>10</v>
      </c>
      <c r="N1834" s="12">
        <v>10.5</v>
      </c>
    </row>
    <row r="1835" spans="1:17" x14ac:dyDescent="0.2">
      <c r="A1835" s="12" t="str">
        <f>INDEX('рабочие дни  %ФОТ'!$F$3:$F$67,MATCH('загрузка табеля'!$H1835,'рабочие дни  %ФОТ'!$H$3:$H$67,0),1)</f>
        <v>ХХХ YYY-19</v>
      </c>
      <c r="B1835" s="21">
        <f t="shared" si="84"/>
        <v>644.18000000000006</v>
      </c>
      <c r="C1835" s="22">
        <f t="shared" si="85"/>
        <v>3</v>
      </c>
      <c r="D1835" s="23">
        <f t="shared" si="86"/>
        <v>31</v>
      </c>
      <c r="E1835" s="21">
        <f>SUMIFS(тарифы!G:G,тарифы!B:B,J1835)</f>
        <v>20.78</v>
      </c>
      <c r="F1835" s="21"/>
      <c r="G1835" s="12" t="str">
        <f>IFERROR(INDEX(Таблица1[#All],MATCH('загрузка табеля'!J1835,тарифы!B:B,0),4),"")</f>
        <v>продавец продовольственных товаров 3 категории ((В-19)сектор стеллажной зоны)</v>
      </c>
      <c r="H1835" s="12" t="s">
        <v>17207</v>
      </c>
      <c r="I1835" s="12" t="s">
        <v>16160</v>
      </c>
      <c r="J1835" s="12" t="s">
        <v>13348</v>
      </c>
      <c r="K1835" s="12" t="s">
        <v>13347</v>
      </c>
      <c r="L1835" s="12">
        <v>10</v>
      </c>
      <c r="M1835" s="12">
        <v>10</v>
      </c>
      <c r="N1835" s="12">
        <v>11</v>
      </c>
      <c r="O1835" s="12">
        <v>0</v>
      </c>
    </row>
    <row r="1836" spans="1:17" x14ac:dyDescent="0.2">
      <c r="A1836" s="12" t="str">
        <f>INDEX('рабочие дни  %ФОТ'!$F$3:$F$67,MATCH('загрузка табеля'!$H1836,'рабочие дни  %ФОТ'!$H$3:$H$67,0),1)</f>
        <v>ХХХ YYY-19</v>
      </c>
      <c r="B1836" s="21">
        <f t="shared" si="84"/>
        <v>623.40000000000009</v>
      </c>
      <c r="C1836" s="22">
        <f t="shared" si="85"/>
        <v>3</v>
      </c>
      <c r="D1836" s="23">
        <f t="shared" si="86"/>
        <v>30</v>
      </c>
      <c r="E1836" s="21">
        <f>SUMIFS(тарифы!G:G,тарифы!B:B,J1836)</f>
        <v>20.78</v>
      </c>
      <c r="F1836" s="21"/>
      <c r="G1836" s="12" t="str">
        <f>IFERROR(INDEX(Таблица1[#All],MATCH('загрузка табеля'!J1836,тарифы!B:B,0),4),"")</f>
        <v>продавец продовольственных товаров 3 категории ((В-19)сектор стеллажной зоны)</v>
      </c>
      <c r="H1836" s="12" t="s">
        <v>17207</v>
      </c>
      <c r="I1836" s="12" t="s">
        <v>16160</v>
      </c>
      <c r="J1836" s="12" t="s">
        <v>13350</v>
      </c>
      <c r="K1836" s="12" t="s">
        <v>13349</v>
      </c>
      <c r="L1836" s="12">
        <v>10</v>
      </c>
      <c r="M1836" s="12">
        <v>10</v>
      </c>
      <c r="N1836" s="12">
        <v>10</v>
      </c>
      <c r="O1836" s="12">
        <v>0</v>
      </c>
    </row>
    <row r="1837" spans="1:17" x14ac:dyDescent="0.2">
      <c r="A1837" s="12" t="str">
        <f>INDEX('рабочие дни  %ФОТ'!$F$3:$F$67,MATCH('загрузка табеля'!$H1837,'рабочие дни  %ФОТ'!$H$3:$H$67,0),1)</f>
        <v>ХХХ YYY-19</v>
      </c>
      <c r="B1837" s="21">
        <f t="shared" si="84"/>
        <v>0</v>
      </c>
      <c r="C1837" s="22">
        <f t="shared" si="85"/>
        <v>4</v>
      </c>
      <c r="D1837" s="23">
        <f t="shared" si="86"/>
        <v>40</v>
      </c>
      <c r="E1837" s="21">
        <f>SUMIFS(тарифы!G:G,тарифы!B:B,J1837)</f>
        <v>0</v>
      </c>
      <c r="F1837" s="21"/>
      <c r="G1837" s="12" t="str">
        <f>IFERROR(INDEX(Таблица1[#All],MATCH('загрузка табеля'!J1837,тарифы!B:B,0),4),"")</f>
        <v/>
      </c>
      <c r="H1837" s="12" t="s">
        <v>17207</v>
      </c>
      <c r="I1837" s="12" t="s">
        <v>16160</v>
      </c>
      <c r="J1837" s="12" t="s">
        <v>16161</v>
      </c>
      <c r="K1837" s="12" t="s">
        <v>16162</v>
      </c>
      <c r="L1837" s="12">
        <v>10</v>
      </c>
      <c r="M1837" s="12">
        <v>10</v>
      </c>
      <c r="N1837" s="12">
        <v>10</v>
      </c>
      <c r="O1837" s="12">
        <v>10</v>
      </c>
      <c r="P1837" s="12">
        <v>0</v>
      </c>
    </row>
    <row r="1838" spans="1:17" x14ac:dyDescent="0.2">
      <c r="A1838" s="12" t="str">
        <f>INDEX('рабочие дни  %ФОТ'!$F$3:$F$67,MATCH('загрузка табеля'!$H1838,'рабочие дни  %ФОТ'!$H$3:$H$67,0),1)</f>
        <v>ХХХ YYY-19</v>
      </c>
      <c r="B1838" s="21">
        <f t="shared" si="84"/>
        <v>894.6</v>
      </c>
      <c r="C1838" s="22">
        <f t="shared" si="85"/>
        <v>3</v>
      </c>
      <c r="D1838" s="23">
        <f t="shared" si="86"/>
        <v>30</v>
      </c>
      <c r="E1838" s="21">
        <f>SUMIFS(тарифы!G:G,тарифы!B:B,J1838)</f>
        <v>29.82</v>
      </c>
      <c r="F1838" s="21"/>
      <c r="G1838" s="12" t="str">
        <f>IFERROR(INDEX(Таблица1[#All],MATCH('загрузка табеля'!J1838,тарифы!B:B,0),4),"")</f>
        <v>кладовщик по приему товара 1 категории ((В-19)склад)</v>
      </c>
      <c r="H1838" s="12" t="s">
        <v>17207</v>
      </c>
      <c r="I1838" s="12" t="s">
        <v>2971</v>
      </c>
      <c r="J1838" s="12" t="s">
        <v>2972</v>
      </c>
      <c r="K1838" s="12" t="s">
        <v>2973</v>
      </c>
      <c r="L1838" s="12">
        <v>10</v>
      </c>
      <c r="M1838" s="12">
        <v>10</v>
      </c>
      <c r="N1838" s="12">
        <v>10</v>
      </c>
      <c r="O1838" s="12">
        <v>0</v>
      </c>
    </row>
    <row r="1839" spans="1:17" x14ac:dyDescent="0.2">
      <c r="A1839" s="12" t="str">
        <f>INDEX('рабочие дни  %ФОТ'!$F$3:$F$67,MATCH('загрузка табеля'!$H1839,'рабочие дни  %ФОТ'!$H$3:$H$67,0),1)</f>
        <v>ХХХ YYY-19</v>
      </c>
      <c r="B1839" s="21">
        <f t="shared" si="84"/>
        <v>712.38095238095241</v>
      </c>
      <c r="C1839" s="22">
        <f t="shared" si="85"/>
        <v>4</v>
      </c>
      <c r="D1839" s="23">
        <f t="shared" si="86"/>
        <v>36.5</v>
      </c>
      <c r="E1839" s="21">
        <f>SUMIFS(тарифы!G:G,тарифы!B:B,J1839)</f>
        <v>3740</v>
      </c>
      <c r="F1839" s="21"/>
      <c r="G1839" s="12" t="str">
        <f>IFERROR(INDEX(Таблица1[#All],MATCH('загрузка табеля'!J1839,тарифы!B:B,0),4),"")</f>
        <v>оператор по вводу данных 2 категории ((В-19)склад)</v>
      </c>
      <c r="H1839" s="12" t="s">
        <v>17207</v>
      </c>
      <c r="I1839" s="12" t="s">
        <v>2971</v>
      </c>
      <c r="J1839" s="12" t="s">
        <v>2975</v>
      </c>
      <c r="K1839" s="12" t="s">
        <v>2976</v>
      </c>
      <c r="L1839" s="12">
        <v>9</v>
      </c>
      <c r="M1839" s="12">
        <v>9.5</v>
      </c>
      <c r="N1839" s="12">
        <v>9</v>
      </c>
      <c r="O1839" s="12">
        <v>9</v>
      </c>
    </row>
    <row r="1840" spans="1:17" x14ac:dyDescent="0.2">
      <c r="A1840" s="12" t="str">
        <f>INDEX('рабочие дни  %ФОТ'!$F$3:$F$67,MATCH('загрузка табеля'!$H1840,'рабочие дни  %ФОТ'!$H$3:$H$67,0),1)</f>
        <v>ХХХ YYY-19</v>
      </c>
      <c r="B1840" s="21">
        <f t="shared" si="84"/>
        <v>967.58999999999992</v>
      </c>
      <c r="C1840" s="22">
        <f t="shared" si="85"/>
        <v>4</v>
      </c>
      <c r="D1840" s="23">
        <f t="shared" si="86"/>
        <v>39</v>
      </c>
      <c r="E1840" s="21">
        <f>SUMIFS(тарифы!G:G,тарифы!B:B,J1840)</f>
        <v>24.81</v>
      </c>
      <c r="F1840" s="21"/>
      <c r="G1840" s="12" t="str">
        <f>IFERROR(INDEX(Таблица1[#All],MATCH('загрузка табеля'!J1840,тарифы!B:B,0),4),"")</f>
        <v>грузчик 2 категории ((В-19)склад)</v>
      </c>
      <c r="H1840" s="12" t="s">
        <v>17207</v>
      </c>
      <c r="I1840" s="12" t="s">
        <v>2971</v>
      </c>
      <c r="J1840" s="12" t="s">
        <v>13358</v>
      </c>
      <c r="K1840" s="12" t="s">
        <v>13357</v>
      </c>
      <c r="L1840" s="12">
        <v>9</v>
      </c>
      <c r="M1840" s="12">
        <v>10</v>
      </c>
      <c r="N1840" s="12">
        <v>10</v>
      </c>
      <c r="O1840" s="12">
        <v>10</v>
      </c>
      <c r="P1840" s="12">
        <v>0</v>
      </c>
    </row>
    <row r="1841" spans="1:17" x14ac:dyDescent="0.2">
      <c r="A1841" s="12" t="str">
        <f>INDEX('рабочие дни  %ФОТ'!$F$3:$F$67,MATCH('загрузка табеля'!$H1841,'рабочие дни  %ФОТ'!$H$3:$H$67,0),1)</f>
        <v>ХХХ YYY-19</v>
      </c>
      <c r="B1841" s="21">
        <f t="shared" si="84"/>
        <v>1020.952380952381</v>
      </c>
      <c r="C1841" s="22">
        <f t="shared" si="85"/>
        <v>4</v>
      </c>
      <c r="D1841" s="23">
        <f t="shared" si="86"/>
        <v>39.5</v>
      </c>
      <c r="E1841" s="21">
        <f>SUMIFS(тарифы!G:G,тарифы!B:B,J1841)</f>
        <v>5360</v>
      </c>
      <c r="F1841" s="21"/>
      <c r="G1841" s="12" t="str">
        <f>IFERROR(INDEX(Таблица1[#All],MATCH('загрузка табеля'!J1841,тарифы!B:B,0),4),"")</f>
        <v>старший кладовщик 3 категории ((В-19)склад)</v>
      </c>
      <c r="H1841" s="12" t="s">
        <v>17207</v>
      </c>
      <c r="I1841" s="12" t="s">
        <v>2971</v>
      </c>
      <c r="J1841" s="12" t="s">
        <v>13346</v>
      </c>
      <c r="K1841" s="12" t="s">
        <v>13345</v>
      </c>
      <c r="L1841" s="12">
        <v>10</v>
      </c>
      <c r="M1841" s="12">
        <v>10</v>
      </c>
      <c r="N1841" s="12">
        <v>9.5</v>
      </c>
      <c r="O1841" s="12">
        <v>10</v>
      </c>
    </row>
    <row r="1842" spans="1:17" x14ac:dyDescent="0.2">
      <c r="A1842" s="12" t="str">
        <f>INDEX('рабочие дни  %ФОТ'!$F$3:$F$67,MATCH('загрузка табеля'!$H1842,'рабочие дни  %ФОТ'!$H$3:$H$67,0),1)</f>
        <v>ХХХ YYY-19</v>
      </c>
      <c r="B1842" s="21">
        <f t="shared" si="84"/>
        <v>587.71428571428567</v>
      </c>
      <c r="C1842" s="22">
        <f t="shared" si="85"/>
        <v>3</v>
      </c>
      <c r="D1842" s="23">
        <f t="shared" si="86"/>
        <v>23</v>
      </c>
      <c r="E1842" s="21">
        <f>SUMIFS(тарифы!G:G,тарифы!B:B,J1842)</f>
        <v>4114</v>
      </c>
      <c r="F1842" s="21"/>
      <c r="G1842" s="12" t="str">
        <f>IFERROR(INDEX(Таблица1[#All],MATCH('загрузка табеля'!J1842,тарифы!B:B,0),4),"")</f>
        <v>инспектор по инвентаризации 2 категории ((В-19)управление)</v>
      </c>
      <c r="H1842" s="12" t="s">
        <v>17207</v>
      </c>
      <c r="I1842" s="12" t="s">
        <v>16163</v>
      </c>
      <c r="J1842" s="12" t="s">
        <v>2986</v>
      </c>
      <c r="K1842" s="12" t="s">
        <v>2987</v>
      </c>
      <c r="L1842" s="12">
        <v>7.5</v>
      </c>
      <c r="M1842" s="12">
        <v>7.5</v>
      </c>
      <c r="N1842" s="12">
        <v>8</v>
      </c>
      <c r="O1842" s="12">
        <v>0</v>
      </c>
    </row>
    <row r="1843" spans="1:17" x14ac:dyDescent="0.2">
      <c r="A1843" s="12" t="str">
        <f>INDEX('рабочие дни  %ФОТ'!$F$3:$F$67,MATCH('загрузка табеля'!$H1843,'рабочие дни  %ФОТ'!$H$3:$H$67,0),1)</f>
        <v>ХХХ YYY-19</v>
      </c>
      <c r="B1843" s="21">
        <f t="shared" si="84"/>
        <v>1657.1428571428573</v>
      </c>
      <c r="C1843" s="22">
        <f t="shared" si="85"/>
        <v>6</v>
      </c>
      <c r="D1843" s="23">
        <f t="shared" si="86"/>
        <v>29.5</v>
      </c>
      <c r="E1843" s="21">
        <f>SUMIFS(тарифы!G:G,тарифы!B:B,J1843)</f>
        <v>5800</v>
      </c>
      <c r="F1843" s="21"/>
      <c r="G1843" s="12" t="str">
        <f>IFERROR(INDEX(Таблица1[#All],MATCH('загрузка табеля'!J1843,тарифы!B:B,0),4),"")</f>
        <v>главный инженер ((В-19)управление)</v>
      </c>
      <c r="H1843" s="12" t="s">
        <v>17207</v>
      </c>
      <c r="I1843" s="12" t="s">
        <v>16163</v>
      </c>
      <c r="J1843" s="12" t="s">
        <v>2992</v>
      </c>
      <c r="K1843" s="12" t="s">
        <v>2993</v>
      </c>
      <c r="L1843" s="12">
        <v>4.5</v>
      </c>
      <c r="M1843" s="12">
        <v>4.5</v>
      </c>
      <c r="N1843" s="12">
        <v>5</v>
      </c>
      <c r="O1843" s="12">
        <v>4</v>
      </c>
      <c r="P1843" s="12">
        <v>4</v>
      </c>
      <c r="Q1843" s="12">
        <v>7.5</v>
      </c>
    </row>
    <row r="1844" spans="1:17" x14ac:dyDescent="0.2">
      <c r="A1844" s="12" t="str">
        <f>INDEX('рабочие дни  %ФОТ'!$F$3:$F$67,MATCH('загрузка табеля'!$H1844,'рабочие дни  %ФОТ'!$H$3:$H$67,0),1)</f>
        <v>ХХХ YYY-19</v>
      </c>
      <c r="B1844" s="21">
        <f t="shared" si="84"/>
        <v>1201</v>
      </c>
      <c r="C1844" s="22">
        <f t="shared" si="85"/>
        <v>3</v>
      </c>
      <c r="D1844" s="23">
        <f t="shared" si="86"/>
        <v>29</v>
      </c>
      <c r="E1844" s="21">
        <f>SUMIFS(тарифы!G:G,тарифы!B:B,J1844)</f>
        <v>8407</v>
      </c>
      <c r="F1844" s="21"/>
      <c r="G1844" s="12" t="str">
        <f>IFERROR(INDEX(Таблица1[#All],MATCH('загрузка табеля'!J1844,тарифы!B:B,0),4),"")</f>
        <v>управляющий магазином 4 категории ((В-19)управление)</v>
      </c>
      <c r="H1844" s="12" t="s">
        <v>17207</v>
      </c>
      <c r="I1844" s="12" t="s">
        <v>16163</v>
      </c>
      <c r="J1844" s="12" t="s">
        <v>2995</v>
      </c>
      <c r="K1844" s="12" t="s">
        <v>2996</v>
      </c>
      <c r="L1844" s="12">
        <v>10</v>
      </c>
      <c r="M1844" s="12">
        <v>10.5</v>
      </c>
      <c r="N1844" s="12">
        <v>8.5</v>
      </c>
    </row>
    <row r="1845" spans="1:17" x14ac:dyDescent="0.2">
      <c r="A1845" s="12" t="str">
        <f>INDEX('рабочие дни  %ФОТ'!$F$3:$F$67,MATCH('загрузка табеля'!$H1845,'рабочие дни  %ФОТ'!$H$3:$H$67,0),1)</f>
        <v>ХХХ YYY-19</v>
      </c>
      <c r="B1845" s="21">
        <f t="shared" si="84"/>
        <v>841.5</v>
      </c>
      <c r="C1845" s="22">
        <f t="shared" si="85"/>
        <v>3</v>
      </c>
      <c r="D1845" s="23">
        <f t="shared" si="86"/>
        <v>33</v>
      </c>
      <c r="E1845" s="21">
        <f>SUMIFS(тарифы!G:G,тарифы!B:B,J1845)</f>
        <v>25.5</v>
      </c>
      <c r="F1845" s="21"/>
      <c r="G1845" s="12" t="str">
        <f>IFERROR(INDEX(Таблица1[#All],MATCH('загрузка табеля'!J1845,тарифы!B:B,0),4),"")</f>
        <v>повар 4 разряда ((В-19)цех по переработке мяса)</v>
      </c>
      <c r="H1845" s="12" t="s">
        <v>17207</v>
      </c>
      <c r="I1845" s="12" t="s">
        <v>16164</v>
      </c>
      <c r="J1845" s="12" t="s">
        <v>3002</v>
      </c>
      <c r="K1845" s="12" t="s">
        <v>3003</v>
      </c>
      <c r="L1845" s="12">
        <v>11</v>
      </c>
      <c r="M1845" s="12">
        <v>11</v>
      </c>
      <c r="N1845" s="12">
        <v>11</v>
      </c>
    </row>
    <row r="1846" spans="1:17" x14ac:dyDescent="0.2">
      <c r="A1846" s="12" t="str">
        <f>INDEX('рабочие дни  %ФОТ'!$F$3:$F$67,MATCH('загрузка табеля'!$H1846,'рабочие дни  %ФОТ'!$H$3:$H$67,0),1)</f>
        <v>ХХХ YYY-19</v>
      </c>
      <c r="B1846" s="21">
        <f t="shared" si="84"/>
        <v>854.46500000000003</v>
      </c>
      <c r="C1846" s="22">
        <f t="shared" si="85"/>
        <v>4</v>
      </c>
      <c r="D1846" s="23">
        <f t="shared" si="86"/>
        <v>36.5</v>
      </c>
      <c r="E1846" s="21">
        <f>SUMIFS(тарифы!G:G,тарифы!B:B,J1846)</f>
        <v>23.41</v>
      </c>
      <c r="F1846" s="21"/>
      <c r="G1846" s="12" t="str">
        <f>IFERROR(INDEX(Таблица1[#All],MATCH('загрузка табеля'!J1846,тарифы!B:B,0),4),"")</f>
        <v>продавец продовольственных товаров 2 категории ((В-19)сектор зоны скоропорта)</v>
      </c>
      <c r="H1846" s="12" t="s">
        <v>17207</v>
      </c>
      <c r="I1846" s="12" t="s">
        <v>16164</v>
      </c>
      <c r="J1846" s="12" t="s">
        <v>2947</v>
      </c>
      <c r="K1846" s="12" t="s">
        <v>2948</v>
      </c>
      <c r="L1846" s="12">
        <v>8.5</v>
      </c>
      <c r="M1846" s="12">
        <v>10</v>
      </c>
      <c r="N1846" s="12">
        <v>8.5</v>
      </c>
      <c r="O1846" s="12">
        <v>9.5</v>
      </c>
      <c r="P1846" s="12">
        <v>0</v>
      </c>
    </row>
    <row r="1847" spans="1:17" x14ac:dyDescent="0.2">
      <c r="A1847" s="12" t="str">
        <f>INDEX('рабочие дни  %ФОТ'!$F$3:$F$67,MATCH('загрузка табеля'!$H1847,'рабочие дни  %ФОТ'!$H$3:$H$67,0),1)</f>
        <v>ХХХ YYY-20</v>
      </c>
      <c r="B1847" s="21">
        <f t="shared" si="84"/>
        <v>1428.5714285714287</v>
      </c>
      <c r="C1847" s="22">
        <f t="shared" si="85"/>
        <v>4</v>
      </c>
      <c r="D1847" s="23">
        <f t="shared" si="86"/>
        <v>12.5</v>
      </c>
      <c r="E1847" s="21">
        <f>SUMIFS(тарифы!G:G,тарифы!B:B,J1847)</f>
        <v>7500</v>
      </c>
      <c r="F1847" s="21"/>
      <c r="G1847" s="12" t="str">
        <f>IFERROR(INDEX(Таблица1[#All],MATCH('загрузка табеля'!J1847,тарифы!B:B,0),4),"")</f>
        <v>заместитель управляющего магазином по производству 5 категории ((В-20)цех по выпечке хлебобулочных и</v>
      </c>
      <c r="H1847" s="12" t="s">
        <v>17208</v>
      </c>
      <c r="I1847" s="12" t="s">
        <v>16165</v>
      </c>
      <c r="J1847" s="12" t="s">
        <v>3021</v>
      </c>
      <c r="K1847" s="12" t="s">
        <v>3022</v>
      </c>
      <c r="L1847" s="12">
        <v>3</v>
      </c>
      <c r="M1847" s="12">
        <v>3</v>
      </c>
      <c r="N1847" s="12">
        <v>3.5</v>
      </c>
      <c r="O1847" s="12">
        <v>3</v>
      </c>
    </row>
    <row r="1848" spans="1:17" x14ac:dyDescent="0.2">
      <c r="A1848" s="12" t="str">
        <f>INDEX('рабочие дни  %ФОТ'!$F$3:$F$67,MATCH('загрузка табеля'!$H1848,'рабочие дни  %ФОТ'!$H$3:$H$67,0),1)</f>
        <v>ХХХ YYY-20</v>
      </c>
      <c r="B1848" s="21">
        <f t="shared" si="84"/>
        <v>551.46</v>
      </c>
      <c r="C1848" s="22">
        <f t="shared" si="85"/>
        <v>2</v>
      </c>
      <c r="D1848" s="23">
        <f t="shared" si="86"/>
        <v>19.5</v>
      </c>
      <c r="E1848" s="21">
        <f>SUMIFS(тарифы!G:G,тарифы!B:B,J1848)</f>
        <v>28.28</v>
      </c>
      <c r="F1848" s="21"/>
      <c r="G1848" s="12" t="str">
        <f>IFERROR(INDEX(Таблица1[#All],MATCH('загрузка табеля'!J1848,тарифы!B:B,0),4),"")</f>
        <v>повар 5 разряда* ((В-20)кулинарный цех)</v>
      </c>
      <c r="H1848" s="12" t="s">
        <v>17208</v>
      </c>
      <c r="I1848" s="12" t="s">
        <v>16165</v>
      </c>
      <c r="J1848" s="12" t="s">
        <v>3010</v>
      </c>
      <c r="K1848" s="12" t="s">
        <v>3011</v>
      </c>
      <c r="L1848" s="12">
        <v>9</v>
      </c>
      <c r="M1848" s="12">
        <v>10.5</v>
      </c>
      <c r="N1848" s="12">
        <v>0</v>
      </c>
    </row>
    <row r="1849" spans="1:17" x14ac:dyDescent="0.2">
      <c r="A1849" s="12" t="str">
        <f>INDEX('рабочие дни  %ФОТ'!$F$3:$F$67,MATCH('загрузка табеля'!$H1849,'рабочие дни  %ФОТ'!$H$3:$H$67,0),1)</f>
        <v>ХХХ YYY-20</v>
      </c>
      <c r="B1849" s="21">
        <f t="shared" si="84"/>
        <v>992.18</v>
      </c>
      <c r="C1849" s="22">
        <f t="shared" si="85"/>
        <v>4</v>
      </c>
      <c r="D1849" s="23">
        <f t="shared" si="86"/>
        <v>38</v>
      </c>
      <c r="E1849" s="21">
        <f>SUMIFS(тарифы!G:G,тарифы!B:B,J1849)</f>
        <v>26.11</v>
      </c>
      <c r="F1849" s="21"/>
      <c r="G1849" s="12" t="str">
        <f>IFERROR(INDEX(Таблица1[#All],MATCH('загрузка табеля'!J1849,тарифы!B:B,0),4),"")</f>
        <v>повар 4 разряда ((В-20)кулинарный цех)</v>
      </c>
      <c r="H1849" s="12" t="s">
        <v>17208</v>
      </c>
      <c r="I1849" s="12" t="s">
        <v>16165</v>
      </c>
      <c r="J1849" s="12" t="s">
        <v>3018</v>
      </c>
      <c r="K1849" s="12" t="s">
        <v>3019</v>
      </c>
      <c r="L1849" s="12">
        <v>10</v>
      </c>
      <c r="M1849" s="12">
        <v>9</v>
      </c>
      <c r="N1849" s="12">
        <v>9</v>
      </c>
      <c r="O1849" s="12">
        <v>10</v>
      </c>
    </row>
    <row r="1850" spans="1:17" x14ac:dyDescent="0.2">
      <c r="A1850" s="12" t="str">
        <f>INDEX('рабочие дни  %ФОТ'!$F$3:$F$67,MATCH('загрузка табеля'!$H1850,'рабочие дни  %ФОТ'!$H$3:$H$67,0),1)</f>
        <v>ХХХ YYY-20</v>
      </c>
      <c r="B1850" s="21">
        <f t="shared" si="84"/>
        <v>456.92500000000001</v>
      </c>
      <c r="C1850" s="22">
        <f t="shared" si="85"/>
        <v>2</v>
      </c>
      <c r="D1850" s="23">
        <f t="shared" si="86"/>
        <v>17.5</v>
      </c>
      <c r="E1850" s="21">
        <f>SUMIFS(тарифы!G:G,тарифы!B:B,J1850)</f>
        <v>26.11</v>
      </c>
      <c r="F1850" s="21"/>
      <c r="G1850" s="12" t="str">
        <f>IFERROR(INDEX(Таблица1[#All],MATCH('загрузка табеля'!J1850,тарифы!B:B,0),4),"")</f>
        <v>повар 4 разряда ((В-20)кулинарный цех)</v>
      </c>
      <c r="H1850" s="12" t="s">
        <v>17208</v>
      </c>
      <c r="I1850" s="12" t="s">
        <v>16165</v>
      </c>
      <c r="J1850" s="12" t="s">
        <v>3025</v>
      </c>
      <c r="K1850" s="12" t="s">
        <v>3026</v>
      </c>
      <c r="L1850" s="12">
        <v>8.5</v>
      </c>
      <c r="M1850" s="12">
        <v>9</v>
      </c>
    </row>
    <row r="1851" spans="1:17" x14ac:dyDescent="0.2">
      <c r="A1851" s="12" t="str">
        <f>INDEX('рабочие дни  %ФОТ'!$F$3:$F$67,MATCH('загрузка табеля'!$H1851,'рабочие дни  %ФОТ'!$H$3:$H$67,0),1)</f>
        <v>ХХХ YYY-20</v>
      </c>
      <c r="B1851" s="21">
        <f t="shared" si="84"/>
        <v>1242</v>
      </c>
      <c r="C1851" s="22">
        <f t="shared" si="85"/>
        <v>4</v>
      </c>
      <c r="D1851" s="23">
        <f t="shared" si="86"/>
        <v>34.5</v>
      </c>
      <c r="E1851" s="21">
        <f>SUMIFS(тарифы!G:G,тарифы!B:B,J1851)</f>
        <v>36</v>
      </c>
      <c r="F1851" s="21"/>
      <c r="G1851" s="12" t="str">
        <f>IFERROR(INDEX(Таблица1[#All],MATCH('загрузка табеля'!J1851,тарифы!B:B,0),4),"")</f>
        <v>бригадир производственной бригады ((В-20)кулинарный цех)</v>
      </c>
      <c r="H1851" s="12" t="s">
        <v>17208</v>
      </c>
      <c r="I1851" s="12" t="s">
        <v>16165</v>
      </c>
      <c r="J1851" s="12" t="s">
        <v>13328</v>
      </c>
      <c r="K1851" s="12" t="s">
        <v>13327</v>
      </c>
      <c r="L1851" s="12">
        <v>8.5</v>
      </c>
      <c r="M1851" s="12">
        <v>8.5</v>
      </c>
      <c r="N1851" s="12">
        <v>8.5</v>
      </c>
      <c r="O1851" s="12">
        <v>9</v>
      </c>
    </row>
    <row r="1852" spans="1:17" x14ac:dyDescent="0.2">
      <c r="A1852" s="12" t="str">
        <f>INDEX('рабочие дни  %ФОТ'!$F$3:$F$67,MATCH('загрузка табеля'!$H1852,'рабочие дни  %ФОТ'!$H$3:$H$67,0),1)</f>
        <v>ХХХ YYY-20</v>
      </c>
      <c r="B1852" s="21">
        <f t="shared" si="84"/>
        <v>527.12</v>
      </c>
      <c r="C1852" s="22">
        <f t="shared" si="85"/>
        <v>2</v>
      </c>
      <c r="D1852" s="23">
        <f t="shared" si="86"/>
        <v>22</v>
      </c>
      <c r="E1852" s="21">
        <f>SUMIFS(тарифы!G:G,тарифы!B:B,J1852)</f>
        <v>23.96</v>
      </c>
      <c r="F1852" s="21"/>
      <c r="G1852" s="12" t="str">
        <f>IFERROR(INDEX(Таблица1[#All],MATCH('загрузка табеля'!J1852,тарифы!B:B,0),4),"")</f>
        <v>продавец продовольственных товаров 2 категории ((В-20)кулинарный цех)</v>
      </c>
      <c r="H1852" s="12" t="s">
        <v>17208</v>
      </c>
      <c r="I1852" s="12" t="s">
        <v>16165</v>
      </c>
      <c r="J1852" s="12" t="s">
        <v>13332</v>
      </c>
      <c r="K1852" s="12" t="s">
        <v>13331</v>
      </c>
      <c r="L1852" s="12">
        <v>11</v>
      </c>
      <c r="M1852" s="12">
        <v>11</v>
      </c>
      <c r="N1852" s="12">
        <v>0</v>
      </c>
    </row>
    <row r="1853" spans="1:17" x14ac:dyDescent="0.2">
      <c r="A1853" s="12" t="str">
        <f>INDEX('рабочие дни  %ФОТ'!$F$3:$F$67,MATCH('загрузка табеля'!$H1853,'рабочие дни  %ФОТ'!$H$3:$H$67,0),1)</f>
        <v>ХХХ YYY-20</v>
      </c>
      <c r="B1853" s="21">
        <f t="shared" si="84"/>
        <v>243.81</v>
      </c>
      <c r="C1853" s="22">
        <f t="shared" si="85"/>
        <v>1</v>
      </c>
      <c r="D1853" s="23">
        <f t="shared" si="86"/>
        <v>10.5</v>
      </c>
      <c r="E1853" s="21">
        <f>SUMIFS(тарифы!G:G,тарифы!B:B,J1853)</f>
        <v>23.22</v>
      </c>
      <c r="F1853" s="21"/>
      <c r="G1853" s="12" t="str">
        <f>IFERROR(INDEX(Таблица1[#All],MATCH('загрузка табеля'!J1853,тарифы!B:B,0),4),"")</f>
        <v>продавец продовольственных товаров 3 категории ((В-20)рыбный отдел)</v>
      </c>
      <c r="H1853" s="12" t="s">
        <v>17208</v>
      </c>
      <c r="I1853" s="12" t="s">
        <v>16165</v>
      </c>
      <c r="J1853" s="12" t="s">
        <v>13330</v>
      </c>
      <c r="K1853" s="12" t="s">
        <v>13329</v>
      </c>
      <c r="L1853" s="12">
        <v>10.5</v>
      </c>
      <c r="M1853" s="12">
        <v>0</v>
      </c>
    </row>
    <row r="1854" spans="1:17" x14ac:dyDescent="0.2">
      <c r="A1854" s="12" t="str">
        <f>INDEX('рабочие дни  %ФОТ'!$F$3:$F$67,MATCH('загрузка табеля'!$H1854,'рабочие дни  %ФОТ'!$H$3:$H$67,0),1)</f>
        <v>ХХХ YYY-20</v>
      </c>
      <c r="B1854" s="21">
        <f t="shared" si="84"/>
        <v>1161</v>
      </c>
      <c r="C1854" s="22">
        <f t="shared" si="85"/>
        <v>5</v>
      </c>
      <c r="D1854" s="23">
        <f t="shared" si="86"/>
        <v>50</v>
      </c>
      <c r="E1854" s="21">
        <f>SUMIFS(тарифы!G:G,тарифы!B:B,J1854)</f>
        <v>23.22</v>
      </c>
      <c r="F1854" s="21"/>
      <c r="G1854" s="12" t="str">
        <f>IFERROR(INDEX(Таблица1[#All],MATCH('загрузка табеля'!J1854,тарифы!B:B,0),4),"")</f>
        <v>продавец продовольственных товаров 3 категории ((В-20)рыбный отдел)</v>
      </c>
      <c r="H1854" s="12" t="s">
        <v>17208</v>
      </c>
      <c r="I1854" s="12" t="s">
        <v>16166</v>
      </c>
      <c r="J1854" s="12" t="s">
        <v>3081</v>
      </c>
      <c r="K1854" s="12" t="s">
        <v>3082</v>
      </c>
      <c r="L1854" s="12">
        <v>10</v>
      </c>
      <c r="M1854" s="12">
        <v>11</v>
      </c>
      <c r="N1854" s="12">
        <v>9.5</v>
      </c>
      <c r="O1854" s="12">
        <v>10</v>
      </c>
      <c r="P1854" s="12">
        <v>9.5</v>
      </c>
    </row>
    <row r="1855" spans="1:17" x14ac:dyDescent="0.2">
      <c r="A1855" s="12" t="str">
        <f>INDEX('рабочие дни  %ФОТ'!$F$3:$F$67,MATCH('загрузка табеля'!$H1855,'рабочие дни  %ФОТ'!$H$3:$H$67,0),1)</f>
        <v>ХХХ YYY-20</v>
      </c>
      <c r="B1855" s="21">
        <f t="shared" si="84"/>
        <v>1435.5</v>
      </c>
      <c r="C1855" s="22">
        <f t="shared" si="85"/>
        <v>3</v>
      </c>
      <c r="D1855" s="23">
        <f t="shared" si="86"/>
        <v>45</v>
      </c>
      <c r="E1855" s="21">
        <f>SUMIFS(тарифы!G:G,тарифы!B:B,J1855)</f>
        <v>31.9</v>
      </c>
      <c r="F1855" s="21"/>
      <c r="G1855" s="12" t="str">
        <f>IFERROR(INDEX(Таблица1[#All],MATCH('загрузка табеля'!J1855,тарифы!B:B,0),4),"")</f>
        <v>заместитель управляющего магазином по кассовой зоне 2 категории ((В-20)расчетно-кассовая зона)</v>
      </c>
      <c r="H1855" s="12" t="s">
        <v>17208</v>
      </c>
      <c r="I1855" s="12" t="s">
        <v>16167</v>
      </c>
      <c r="J1855" s="12" t="s">
        <v>3051</v>
      </c>
      <c r="K1855" s="12" t="s">
        <v>3052</v>
      </c>
      <c r="L1855" s="12">
        <v>13</v>
      </c>
      <c r="M1855" s="12">
        <v>21</v>
      </c>
      <c r="N1855" s="12">
        <v>11</v>
      </c>
    </row>
    <row r="1856" spans="1:17" x14ac:dyDescent="0.2">
      <c r="A1856" s="12" t="str">
        <f>INDEX('рабочие дни  %ФОТ'!$F$3:$F$67,MATCH('загрузка табеля'!$H1856,'рабочие дни  %ФОТ'!$H$3:$H$67,0),1)</f>
        <v>ХХХ YYY-20</v>
      </c>
      <c r="B1856" s="21">
        <f t="shared" si="84"/>
        <v>1307.51</v>
      </c>
      <c r="C1856" s="22">
        <f t="shared" si="85"/>
        <v>5</v>
      </c>
      <c r="D1856" s="23">
        <f t="shared" si="86"/>
        <v>53</v>
      </c>
      <c r="E1856" s="21">
        <f>SUMIFS(тарифы!G:G,тарифы!B:B,J1856)</f>
        <v>24.67</v>
      </c>
      <c r="F1856" s="21"/>
      <c r="G1856" s="12" t="str">
        <f>IFERROR(INDEX(Таблица1[#All],MATCH('загрузка табеля'!J1856,тарифы!B:B,0),4),"")</f>
        <v>кассир торгового зала ((В-20)расчетно-кассовая зона)</v>
      </c>
      <c r="H1856" s="12" t="s">
        <v>17208</v>
      </c>
      <c r="I1856" s="12" t="s">
        <v>16167</v>
      </c>
      <c r="J1856" s="12" t="s">
        <v>3065</v>
      </c>
      <c r="K1856" s="12" t="s">
        <v>3066</v>
      </c>
      <c r="L1856" s="12">
        <v>11</v>
      </c>
      <c r="M1856" s="12">
        <v>11</v>
      </c>
      <c r="N1856" s="12">
        <v>8.5</v>
      </c>
      <c r="O1856" s="12">
        <v>11</v>
      </c>
      <c r="P1856" s="12">
        <v>11.5</v>
      </c>
    </row>
    <row r="1857" spans="1:17" x14ac:dyDescent="0.2">
      <c r="A1857" s="12" t="str">
        <f>INDEX('рабочие дни  %ФОТ'!$F$3:$F$67,MATCH('загрузка табеля'!$H1857,'рабочие дни  %ФОТ'!$H$3:$H$67,0),1)</f>
        <v>ХХХ YYY-20</v>
      </c>
      <c r="B1857" s="21">
        <f t="shared" si="84"/>
        <v>777.10500000000002</v>
      </c>
      <c r="C1857" s="22">
        <f t="shared" si="85"/>
        <v>3</v>
      </c>
      <c r="D1857" s="23">
        <f t="shared" si="86"/>
        <v>31.5</v>
      </c>
      <c r="E1857" s="21">
        <f>SUMIFS(тарифы!G:G,тарифы!B:B,J1857)</f>
        <v>24.67</v>
      </c>
      <c r="F1857" s="21"/>
      <c r="G1857" s="12" t="str">
        <f>IFERROR(INDEX(Таблица1[#All],MATCH('загрузка табеля'!J1857,тарифы!B:B,0),4),"")</f>
        <v>кассир торгового зала ((В-20)расчетно-кассовая зона)</v>
      </c>
      <c r="H1857" s="12" t="s">
        <v>17208</v>
      </c>
      <c r="I1857" s="12" t="s">
        <v>16167</v>
      </c>
      <c r="J1857" s="12" t="s">
        <v>3060</v>
      </c>
      <c r="K1857" s="12" t="s">
        <v>3061</v>
      </c>
      <c r="L1857" s="12">
        <v>9</v>
      </c>
      <c r="M1857" s="12">
        <v>11</v>
      </c>
      <c r="N1857" s="12">
        <v>11.5</v>
      </c>
      <c r="O1857" s="12">
        <v>0</v>
      </c>
    </row>
    <row r="1858" spans="1:17" x14ac:dyDescent="0.2">
      <c r="A1858" s="12" t="str">
        <f>INDEX('рабочие дни  %ФОТ'!$F$3:$F$67,MATCH('загрузка табеля'!$H1858,'рабочие дни  %ФОТ'!$H$3:$H$67,0),1)</f>
        <v>ХХХ YYY-20</v>
      </c>
      <c r="B1858" s="21">
        <f t="shared" si="84"/>
        <v>1184.1600000000001</v>
      </c>
      <c r="C1858" s="22">
        <f t="shared" si="85"/>
        <v>4</v>
      </c>
      <c r="D1858" s="23">
        <f t="shared" si="86"/>
        <v>48</v>
      </c>
      <c r="E1858" s="21">
        <f>SUMIFS(тарифы!G:G,тарифы!B:B,J1858)</f>
        <v>24.67</v>
      </c>
      <c r="F1858" s="21"/>
      <c r="G1858" s="12" t="str">
        <f>IFERROR(INDEX(Таблица1[#All],MATCH('загрузка табеля'!J1858,тарифы!B:B,0),4),"")</f>
        <v>кассир торгового зала ((В-20)расчетно-кассовая зона)</v>
      </c>
      <c r="H1858" s="12" t="s">
        <v>17208</v>
      </c>
      <c r="I1858" s="12" t="s">
        <v>16167</v>
      </c>
      <c r="J1858" s="12" t="s">
        <v>3036</v>
      </c>
      <c r="K1858" s="12" t="s">
        <v>3037</v>
      </c>
      <c r="L1858" s="12">
        <v>12.5</v>
      </c>
      <c r="M1858" s="12">
        <v>11</v>
      </c>
      <c r="N1858" s="12">
        <v>13</v>
      </c>
      <c r="O1858" s="12">
        <v>11.5</v>
      </c>
    </row>
    <row r="1859" spans="1:17" x14ac:dyDescent="0.2">
      <c r="A1859" s="12" t="str">
        <f>INDEX('рабочие дни  %ФОТ'!$F$3:$F$67,MATCH('загрузка табеля'!$H1859,'рабочие дни  %ФОТ'!$H$3:$H$67,0),1)</f>
        <v>ХХХ YYY-20</v>
      </c>
      <c r="B1859" s="21">
        <f t="shared" si="84"/>
        <v>555.07500000000005</v>
      </c>
      <c r="C1859" s="22">
        <f t="shared" si="85"/>
        <v>2</v>
      </c>
      <c r="D1859" s="23">
        <f t="shared" si="86"/>
        <v>22.5</v>
      </c>
      <c r="E1859" s="21">
        <f>SUMIFS(тарифы!G:G,тарифы!B:B,J1859)</f>
        <v>24.67</v>
      </c>
      <c r="F1859" s="21"/>
      <c r="G1859" s="12" t="str">
        <f>IFERROR(INDEX(Таблица1[#All],MATCH('загрузка табеля'!J1859,тарифы!B:B,0),4),"")</f>
        <v>кассир торгового зала ((В-20)расчетно-кассовая зона)</v>
      </c>
      <c r="H1859" s="12" t="s">
        <v>17208</v>
      </c>
      <c r="I1859" s="12" t="s">
        <v>16167</v>
      </c>
      <c r="J1859" s="12" t="s">
        <v>3047</v>
      </c>
      <c r="K1859" s="12" t="s">
        <v>3048</v>
      </c>
      <c r="L1859" s="12">
        <v>11.5</v>
      </c>
      <c r="M1859" s="12">
        <v>11</v>
      </c>
      <c r="N1859" s="12">
        <v>0</v>
      </c>
    </row>
    <row r="1860" spans="1:17" x14ac:dyDescent="0.2">
      <c r="A1860" s="12" t="str">
        <f>INDEX('рабочие дни  %ФОТ'!$F$3:$F$67,MATCH('загрузка табеля'!$H1860,'рабочие дни  %ФОТ'!$H$3:$H$67,0),1)</f>
        <v>ХХХ YYY-20</v>
      </c>
      <c r="B1860" s="21">
        <f t="shared" si="84"/>
        <v>1147.155</v>
      </c>
      <c r="C1860" s="22">
        <f t="shared" si="85"/>
        <v>5</v>
      </c>
      <c r="D1860" s="23">
        <f t="shared" si="86"/>
        <v>46.5</v>
      </c>
      <c r="E1860" s="21">
        <f>SUMIFS(тарифы!G:G,тарифы!B:B,J1860)</f>
        <v>24.67</v>
      </c>
      <c r="F1860" s="21"/>
      <c r="G1860" s="12" t="str">
        <f>IFERROR(INDEX(Таблица1[#All],MATCH('загрузка табеля'!J1860,тарифы!B:B,0),4),"")</f>
        <v>кассир торгового зала ((В-20)расчетно-кассовая зона)</v>
      </c>
      <c r="H1860" s="12" t="s">
        <v>17208</v>
      </c>
      <c r="I1860" s="12" t="s">
        <v>16167</v>
      </c>
      <c r="J1860" s="12" t="s">
        <v>13338</v>
      </c>
      <c r="K1860" s="12" t="s">
        <v>13337</v>
      </c>
      <c r="L1860" s="12">
        <v>12</v>
      </c>
      <c r="M1860" s="12">
        <v>11</v>
      </c>
      <c r="N1860" s="12">
        <v>1.5</v>
      </c>
      <c r="O1860" s="12">
        <v>11</v>
      </c>
      <c r="P1860" s="12">
        <v>11</v>
      </c>
    </row>
    <row r="1861" spans="1:17" x14ac:dyDescent="0.2">
      <c r="A1861" s="12" t="str">
        <f>INDEX('рабочие дни  %ФОТ'!$F$3:$F$67,MATCH('загрузка табеля'!$H1861,'рабочие дни  %ФОТ'!$H$3:$H$67,0),1)</f>
        <v>ХХХ YYY-20</v>
      </c>
      <c r="B1861" s="21">
        <f t="shared" si="84"/>
        <v>313.32</v>
      </c>
      <c r="C1861" s="22">
        <f t="shared" si="85"/>
        <v>1</v>
      </c>
      <c r="D1861" s="23">
        <f t="shared" si="86"/>
        <v>12</v>
      </c>
      <c r="E1861" s="21">
        <f>SUMIFS(тарифы!G:G,тарифы!B:B,J1861)</f>
        <v>26.11</v>
      </c>
      <c r="F1861" s="21"/>
      <c r="G1861" s="12" t="str">
        <f>IFERROR(INDEX(Таблица1[#All],MATCH('загрузка табеля'!J1861,тарифы!B:B,0),4),"")</f>
        <v>продавец-консультант ((В-33)расчетно-кассовая зона)</v>
      </c>
      <c r="H1861" s="12" t="s">
        <v>17208</v>
      </c>
      <c r="I1861" s="12" t="s">
        <v>16167</v>
      </c>
      <c r="J1861" s="12" t="s">
        <v>13069</v>
      </c>
      <c r="K1861" s="12" t="s">
        <v>13068</v>
      </c>
      <c r="L1861" s="12">
        <v>12</v>
      </c>
      <c r="M1861" s="12">
        <v>0</v>
      </c>
    </row>
    <row r="1862" spans="1:17" x14ac:dyDescent="0.2">
      <c r="A1862" s="12" t="str">
        <f>INDEX('рабочие дни  %ФОТ'!$F$3:$F$67,MATCH('загрузка табеля'!$H1862,'рабочие дни  %ФОТ'!$H$3:$H$67,0),1)</f>
        <v>ХХХ YYY-20</v>
      </c>
      <c r="B1862" s="21">
        <f t="shared" ref="B1862:B1925" si="87">IF(AND(F1862&lt;50,F1862&gt;0),F1862*D1862,IF(F1862&gt;50,F1862/$C$1*C1862,IF(AND(E1862&lt;50,E1862&gt;0),E1862*D1862,E1862/$C$1*C1862)))</f>
        <v>801.77500000000009</v>
      </c>
      <c r="C1862" s="22">
        <f t="shared" si="85"/>
        <v>3</v>
      </c>
      <c r="D1862" s="23">
        <f t="shared" si="86"/>
        <v>32.5</v>
      </c>
      <c r="E1862" s="21">
        <f>SUMIFS(тарифы!G:G,тарифы!B:B,J1862)</f>
        <v>24.67</v>
      </c>
      <c r="F1862" s="21"/>
      <c r="G1862" s="12" t="str">
        <f>IFERROR(INDEX(Таблица1[#All],MATCH('загрузка табеля'!J1862,тарифы!B:B,0),4),"")</f>
        <v>кассир торгового зала ((В-20)расчетно-кассовая зона)</v>
      </c>
      <c r="H1862" s="12" t="s">
        <v>17208</v>
      </c>
      <c r="I1862" s="12" t="s">
        <v>16167</v>
      </c>
      <c r="J1862" s="12" t="s">
        <v>13340</v>
      </c>
      <c r="K1862" s="12" t="s">
        <v>13339</v>
      </c>
      <c r="L1862" s="12">
        <v>11</v>
      </c>
      <c r="M1862" s="12">
        <v>10.5</v>
      </c>
      <c r="N1862" s="12">
        <v>11</v>
      </c>
    </row>
    <row r="1863" spans="1:17" x14ac:dyDescent="0.2">
      <c r="A1863" s="12" t="str">
        <f>INDEX('рабочие дни  %ФОТ'!$F$3:$F$67,MATCH('загрузка табеля'!$H1863,'рабочие дни  %ФОТ'!$H$3:$H$67,0),1)</f>
        <v>ХХХ YYY-20</v>
      </c>
      <c r="B1863" s="21">
        <f t="shared" si="87"/>
        <v>548.30999999999995</v>
      </c>
      <c r="C1863" s="22">
        <f t="shared" ref="C1863:C1926" si="88">COUNTIF(L1863:AP1863,"&gt;0")</f>
        <v>2</v>
      </c>
      <c r="D1863" s="23">
        <f t="shared" ref="D1863:D1926" si="89">IF(SUM(L1863:AP1863)&gt;0,SUM(L1863:AP1863),"")</f>
        <v>21</v>
      </c>
      <c r="E1863" s="21">
        <f>SUMIFS(тарифы!G:G,тарифы!B:B,J1863)</f>
        <v>26.11</v>
      </c>
      <c r="F1863" s="21"/>
      <c r="G1863" s="12" t="str">
        <f>IFERROR(INDEX(Таблица1[#All],MATCH('загрузка табеля'!J1863,тарифы!B:B,0),4),"")</f>
        <v>продавец-консультант ((В-33)расчетно-кассовая зона)</v>
      </c>
      <c r="H1863" s="12" t="s">
        <v>17208</v>
      </c>
      <c r="I1863" s="12" t="s">
        <v>16167</v>
      </c>
      <c r="J1863" s="12" t="s">
        <v>13063</v>
      </c>
      <c r="K1863" s="12" t="s">
        <v>13062</v>
      </c>
      <c r="L1863" s="12">
        <v>10</v>
      </c>
      <c r="M1863" s="12">
        <v>11</v>
      </c>
    </row>
    <row r="1864" spans="1:17" x14ac:dyDescent="0.2">
      <c r="A1864" s="12" t="str">
        <f>INDEX('рабочие дни  %ФОТ'!$F$3:$F$67,MATCH('загрузка табеля'!$H1864,'рабочие дни  %ФОТ'!$H$3:$H$67,0),1)</f>
        <v>ХХХ YYY-20</v>
      </c>
      <c r="B1864" s="21">
        <f t="shared" si="87"/>
        <v>0</v>
      </c>
      <c r="C1864" s="22">
        <f t="shared" si="88"/>
        <v>1</v>
      </c>
      <c r="D1864" s="23">
        <f t="shared" si="89"/>
        <v>11</v>
      </c>
      <c r="E1864" s="21">
        <f>SUMIFS(тарифы!G:G,тарифы!B:B,J1864)</f>
        <v>0</v>
      </c>
      <c r="F1864" s="21"/>
      <c r="G1864" s="12" t="str">
        <f>IFERROR(INDEX(Таблица1[#All],MATCH('загрузка табеля'!J1864,тарифы!B:B,0),4),"")</f>
        <v/>
      </c>
      <c r="H1864" s="12" t="s">
        <v>17208</v>
      </c>
      <c r="I1864" s="12" t="s">
        <v>16167</v>
      </c>
      <c r="J1864" s="12" t="s">
        <v>16168</v>
      </c>
      <c r="K1864" s="12" t="s">
        <v>16169</v>
      </c>
      <c r="L1864" s="12">
        <v>11</v>
      </c>
      <c r="M1864" s="12">
        <v>0</v>
      </c>
    </row>
    <row r="1865" spans="1:17" x14ac:dyDescent="0.2">
      <c r="A1865" s="12" t="str">
        <f>INDEX('рабочие дни  %ФОТ'!$F$3:$F$67,MATCH('загрузка табеля'!$H1865,'рабочие дни  %ФОТ'!$H$3:$H$67,0),1)</f>
        <v>ХХХ YYY-20</v>
      </c>
      <c r="B1865" s="21">
        <f t="shared" si="87"/>
        <v>0</v>
      </c>
      <c r="C1865" s="22">
        <f t="shared" si="88"/>
        <v>1</v>
      </c>
      <c r="D1865" s="23">
        <f t="shared" si="89"/>
        <v>11.5</v>
      </c>
      <c r="E1865" s="21">
        <f>SUMIFS(тарифы!G:G,тарифы!B:B,J1865)</f>
        <v>0</v>
      </c>
      <c r="F1865" s="21"/>
      <c r="G1865" s="12" t="str">
        <f>IFERROR(INDEX(Таблица1[#All],MATCH('загрузка табеля'!J1865,тарифы!B:B,0),4),"")</f>
        <v/>
      </c>
      <c r="H1865" s="12" t="s">
        <v>17208</v>
      </c>
      <c r="I1865" s="12" t="s">
        <v>16167</v>
      </c>
      <c r="J1865" s="12" t="s">
        <v>16170</v>
      </c>
      <c r="K1865" s="12" t="s">
        <v>16171</v>
      </c>
      <c r="L1865" s="12">
        <v>11.5</v>
      </c>
      <c r="M1865" s="12">
        <v>0</v>
      </c>
    </row>
    <row r="1866" spans="1:17" x14ac:dyDescent="0.2">
      <c r="A1866" s="12" t="str">
        <f>INDEX('рабочие дни  %ФОТ'!$F$3:$F$67,MATCH('загрузка табеля'!$H1866,'рабочие дни  %ФОТ'!$H$3:$H$67,0),1)</f>
        <v>ХХХ YYY-20</v>
      </c>
      <c r="B1866" s="21">
        <f t="shared" si="87"/>
        <v>0</v>
      </c>
      <c r="C1866" s="22">
        <f t="shared" si="88"/>
        <v>1</v>
      </c>
      <c r="D1866" s="23">
        <f t="shared" si="89"/>
        <v>11</v>
      </c>
      <c r="E1866" s="21">
        <f>SUMIFS(тарифы!G:G,тарифы!B:B,J1866)</f>
        <v>0</v>
      </c>
      <c r="F1866" s="21"/>
      <c r="G1866" s="12" t="str">
        <f>IFERROR(INDEX(Таблица1[#All],MATCH('загрузка табеля'!J1866,тарифы!B:B,0),4),"")</f>
        <v/>
      </c>
      <c r="H1866" s="12" t="s">
        <v>17208</v>
      </c>
      <c r="I1866" s="12" t="s">
        <v>16167</v>
      </c>
      <c r="J1866" s="12" t="s">
        <v>16172</v>
      </c>
      <c r="K1866" s="12" t="s">
        <v>16173</v>
      </c>
      <c r="L1866" s="12">
        <v>11</v>
      </c>
    </row>
    <row r="1867" spans="1:17" x14ac:dyDescent="0.2">
      <c r="A1867" s="12" t="str">
        <f>INDEX('рабочие дни  %ФОТ'!$F$3:$F$67,MATCH('загрузка табеля'!$H1867,'рабочие дни  %ФОТ'!$H$3:$H$67,0),1)</f>
        <v>ХХХ YYY-20</v>
      </c>
      <c r="B1867" s="21">
        <f t="shared" si="87"/>
        <v>1045.2</v>
      </c>
      <c r="C1867" s="22">
        <f t="shared" si="88"/>
        <v>4</v>
      </c>
      <c r="D1867" s="23">
        <f t="shared" si="89"/>
        <v>40</v>
      </c>
      <c r="E1867" s="21">
        <f>SUMIFS(тарифы!G:G,тарифы!B:B,J1867)</f>
        <v>26.13</v>
      </c>
      <c r="F1867" s="21"/>
      <c r="G1867" s="12" t="str">
        <f>IFERROR(INDEX(Таблица1[#All],MATCH('загрузка табеля'!J1867,тарифы!B:B,0),4),"")</f>
        <v>продавец продовольственных товаров 1 категории ((В-20)сектор зоны скоропорта)</v>
      </c>
      <c r="H1867" s="12" t="s">
        <v>17208</v>
      </c>
      <c r="I1867" s="12" t="s">
        <v>16174</v>
      </c>
      <c r="J1867" s="12" t="s">
        <v>3102</v>
      </c>
      <c r="K1867" s="12" t="s">
        <v>3103</v>
      </c>
      <c r="L1867" s="12">
        <v>10</v>
      </c>
      <c r="M1867" s="12">
        <v>11</v>
      </c>
      <c r="N1867" s="12">
        <v>9</v>
      </c>
      <c r="O1867" s="12">
        <v>10</v>
      </c>
    </row>
    <row r="1868" spans="1:17" x14ac:dyDescent="0.2">
      <c r="A1868" s="12" t="str">
        <f>INDEX('рабочие дни  %ФОТ'!$F$3:$F$67,MATCH('загрузка табеля'!$H1868,'рабочие дни  %ФОТ'!$H$3:$H$67,0),1)</f>
        <v>ХХХ YYY-20</v>
      </c>
      <c r="B1868" s="21">
        <f t="shared" si="87"/>
        <v>1100.5</v>
      </c>
      <c r="C1868" s="22">
        <f t="shared" si="88"/>
        <v>4</v>
      </c>
      <c r="D1868" s="23">
        <f t="shared" si="89"/>
        <v>35.5</v>
      </c>
      <c r="E1868" s="21">
        <f>SUMIFS(тарифы!G:G,тарифы!B:B,J1868)</f>
        <v>31</v>
      </c>
      <c r="F1868" s="21"/>
      <c r="G1868" s="12" t="str">
        <f>IFERROR(INDEX(Таблица1[#All],MATCH('загрузка табеля'!J1868,тарифы!B:B,0),4),"")</f>
        <v>бригадир продавцов продовольственных товаров 1 категории ((В-20)сектор зоны скоропорта)</v>
      </c>
      <c r="H1868" s="12" t="s">
        <v>17208</v>
      </c>
      <c r="I1868" s="12" t="s">
        <v>16174</v>
      </c>
      <c r="J1868" s="12" t="s">
        <v>3088</v>
      </c>
      <c r="K1868" s="12" t="s">
        <v>3089</v>
      </c>
      <c r="L1868" s="12">
        <v>9</v>
      </c>
      <c r="M1868" s="12">
        <v>9</v>
      </c>
      <c r="N1868" s="12">
        <v>9</v>
      </c>
      <c r="O1868" s="12">
        <v>8.5</v>
      </c>
    </row>
    <row r="1869" spans="1:17" x14ac:dyDescent="0.2">
      <c r="A1869" s="12" t="str">
        <f>INDEX('рабочие дни  %ФОТ'!$F$3:$F$67,MATCH('загрузка табеля'!$H1869,'рабочие дни  %ФОТ'!$H$3:$H$67,0),1)</f>
        <v>ХХХ YYY-20</v>
      </c>
      <c r="B1869" s="21">
        <f t="shared" si="87"/>
        <v>1186.02</v>
      </c>
      <c r="C1869" s="22">
        <f t="shared" si="88"/>
        <v>5</v>
      </c>
      <c r="D1869" s="23">
        <f t="shared" si="89"/>
        <v>49.5</v>
      </c>
      <c r="E1869" s="21">
        <f>SUMIFS(тарифы!G:G,тарифы!B:B,J1869)</f>
        <v>23.96</v>
      </c>
      <c r="F1869" s="21"/>
      <c r="G1869" s="12" t="str">
        <f>IFERROR(INDEX(Таблица1[#All],MATCH('загрузка табеля'!J1869,тарифы!B:B,0),4),"")</f>
        <v>продавец продовольственных товаров 2 категории ((В-20)сектор зоны скоропорта)</v>
      </c>
      <c r="H1869" s="12" t="s">
        <v>17208</v>
      </c>
      <c r="I1869" s="12" t="s">
        <v>16174</v>
      </c>
      <c r="J1869" s="12" t="s">
        <v>3084</v>
      </c>
      <c r="K1869" s="12" t="s">
        <v>3085</v>
      </c>
      <c r="L1869" s="12">
        <v>10</v>
      </c>
      <c r="M1869" s="12">
        <v>10</v>
      </c>
      <c r="N1869" s="12">
        <v>10</v>
      </c>
      <c r="O1869" s="12">
        <v>9.5</v>
      </c>
      <c r="P1869" s="12">
        <v>10</v>
      </c>
      <c r="Q1869" s="12">
        <v>0</v>
      </c>
    </row>
    <row r="1870" spans="1:17" x14ac:dyDescent="0.2">
      <c r="A1870" s="12" t="str">
        <f>INDEX('рабочие дни  %ФОТ'!$F$3:$F$67,MATCH('загрузка табеля'!$H1870,'рабочие дни  %ФОТ'!$H$3:$H$67,0),1)</f>
        <v>ХХХ YYY-20</v>
      </c>
      <c r="B1870" s="21">
        <f t="shared" si="87"/>
        <v>1236.1904761904761</v>
      </c>
      <c r="C1870" s="22">
        <f t="shared" si="88"/>
        <v>4</v>
      </c>
      <c r="D1870" s="23">
        <f t="shared" si="89"/>
        <v>36</v>
      </c>
      <c r="E1870" s="21">
        <f>SUMIFS(тарифы!G:G,тарифы!B:B,J1870)</f>
        <v>6490</v>
      </c>
      <c r="F1870" s="21"/>
      <c r="G1870" s="12" t="str">
        <f>IFERROR(INDEX(Таблица1[#All],MATCH('загрузка табеля'!J1870,тарифы!B:B,0),4),"")</f>
        <v>заместитель управляющего магазином 4 категории ((В-20)сектор зоны скоропорта)</v>
      </c>
      <c r="H1870" s="12" t="s">
        <v>17208</v>
      </c>
      <c r="I1870" s="12" t="s">
        <v>16174</v>
      </c>
      <c r="J1870" s="12" t="s">
        <v>3096</v>
      </c>
      <c r="K1870" s="12" t="s">
        <v>3097</v>
      </c>
      <c r="L1870" s="12">
        <v>9</v>
      </c>
      <c r="M1870" s="12">
        <v>8.5</v>
      </c>
      <c r="N1870" s="12">
        <v>9.5</v>
      </c>
      <c r="O1870" s="12">
        <v>9</v>
      </c>
    </row>
    <row r="1871" spans="1:17" x14ac:dyDescent="0.2">
      <c r="A1871" s="12" t="str">
        <f>INDEX('рабочие дни  %ФОТ'!$F$3:$F$67,MATCH('загрузка табеля'!$H1871,'рабочие дни  %ФОТ'!$H$3:$H$67,0),1)</f>
        <v>ХХХ YYY-20</v>
      </c>
      <c r="B1871" s="21">
        <f t="shared" si="87"/>
        <v>740.52</v>
      </c>
      <c r="C1871" s="22">
        <f t="shared" si="88"/>
        <v>3</v>
      </c>
      <c r="D1871" s="23">
        <f t="shared" si="89"/>
        <v>34</v>
      </c>
      <c r="E1871" s="21">
        <f>SUMIFS(тарифы!G:G,тарифы!B:B,J1871)</f>
        <v>21.78</v>
      </c>
      <c r="F1871" s="21"/>
      <c r="G1871" s="12" t="str">
        <f>IFERROR(INDEX(Таблица1[#All],MATCH('загрузка табеля'!J1871,тарифы!B:B,0),4),"")</f>
        <v>продавец продовольственных товаров 3 категории ((В-20)сектор зоны скоропорта)</v>
      </c>
      <c r="H1871" s="12" t="s">
        <v>17208</v>
      </c>
      <c r="I1871" s="12" t="s">
        <v>16174</v>
      </c>
      <c r="J1871" s="12" t="s">
        <v>3107</v>
      </c>
      <c r="K1871" s="12" t="s">
        <v>3108</v>
      </c>
      <c r="L1871" s="12">
        <v>12</v>
      </c>
      <c r="M1871" s="12">
        <v>11</v>
      </c>
      <c r="N1871" s="12">
        <v>11</v>
      </c>
      <c r="O1871" s="12">
        <v>0</v>
      </c>
    </row>
    <row r="1872" spans="1:17" x14ac:dyDescent="0.2">
      <c r="A1872" s="12" t="str">
        <f>INDEX('рабочие дни  %ФОТ'!$F$3:$F$67,MATCH('загрузка табеля'!$H1872,'рабочие дни  %ФОТ'!$H$3:$H$67,0),1)</f>
        <v>ХХХ YYY-20</v>
      </c>
      <c r="B1872" s="21">
        <f t="shared" si="87"/>
        <v>860.31000000000006</v>
      </c>
      <c r="C1872" s="22">
        <f t="shared" si="88"/>
        <v>4</v>
      </c>
      <c r="D1872" s="23">
        <f t="shared" si="89"/>
        <v>39.5</v>
      </c>
      <c r="E1872" s="21">
        <f>SUMIFS(тарифы!G:G,тарифы!B:B,J1872)</f>
        <v>21.78</v>
      </c>
      <c r="F1872" s="21"/>
      <c r="G1872" s="12" t="str">
        <f>IFERROR(INDEX(Таблица1[#All],MATCH('загрузка табеля'!J1872,тарифы!B:B,0),4),"")</f>
        <v>продавец продовольственных товаров 3 категории ((В-20)сектор зоны скоропорта)</v>
      </c>
      <c r="H1872" s="12" t="s">
        <v>17208</v>
      </c>
      <c r="I1872" s="12" t="s">
        <v>16174</v>
      </c>
      <c r="J1872" s="12" t="s">
        <v>3100</v>
      </c>
      <c r="K1872" s="12" t="s">
        <v>3101</v>
      </c>
      <c r="L1872" s="12">
        <v>9</v>
      </c>
      <c r="M1872" s="12">
        <v>9</v>
      </c>
      <c r="N1872" s="12">
        <v>8.5</v>
      </c>
      <c r="O1872" s="12">
        <v>13</v>
      </c>
    </row>
    <row r="1873" spans="1:16" x14ac:dyDescent="0.2">
      <c r="A1873" s="12" t="str">
        <f>INDEX('рабочие дни  %ФОТ'!$F$3:$F$67,MATCH('загрузка табеля'!$H1873,'рабочие дни  %ФОТ'!$H$3:$H$67,0),1)</f>
        <v>ХХХ YYY-20</v>
      </c>
      <c r="B1873" s="21">
        <f t="shared" si="87"/>
        <v>969.21</v>
      </c>
      <c r="C1873" s="22">
        <f t="shared" si="88"/>
        <v>4</v>
      </c>
      <c r="D1873" s="23">
        <f t="shared" si="89"/>
        <v>44.5</v>
      </c>
      <c r="E1873" s="21">
        <f>SUMIFS(тарифы!G:G,тарифы!B:B,J1873)</f>
        <v>21.78</v>
      </c>
      <c r="F1873" s="21"/>
      <c r="G1873" s="12" t="str">
        <f>IFERROR(INDEX(Таблица1[#All],MATCH('загрузка табеля'!J1873,тарифы!B:B,0),4),"")</f>
        <v>продавец продовольственных товаров 3 категории ((В-20)сектор зоны скоропорта)</v>
      </c>
      <c r="H1873" s="12" t="s">
        <v>17208</v>
      </c>
      <c r="I1873" s="12" t="s">
        <v>16174</v>
      </c>
      <c r="J1873" s="12" t="s">
        <v>3075</v>
      </c>
      <c r="K1873" s="12" t="s">
        <v>3076</v>
      </c>
      <c r="L1873" s="12">
        <v>11</v>
      </c>
      <c r="M1873" s="12">
        <v>11</v>
      </c>
      <c r="N1873" s="12">
        <v>10.5</v>
      </c>
      <c r="O1873" s="12">
        <v>12</v>
      </c>
    </row>
    <row r="1874" spans="1:16" x14ac:dyDescent="0.2">
      <c r="A1874" s="12" t="str">
        <f>INDEX('рабочие дни  %ФОТ'!$F$3:$F$67,MATCH('загрузка табеля'!$H1874,'рабочие дни  %ФОТ'!$H$3:$H$67,0),1)</f>
        <v>ХХХ YYY-20</v>
      </c>
      <c r="B1874" s="21">
        <f t="shared" si="87"/>
        <v>871.2</v>
      </c>
      <c r="C1874" s="22">
        <f t="shared" si="88"/>
        <v>4</v>
      </c>
      <c r="D1874" s="23">
        <f t="shared" si="89"/>
        <v>40</v>
      </c>
      <c r="E1874" s="21">
        <f>SUMIFS(тарифы!G:G,тарифы!B:B,J1874)</f>
        <v>21.78</v>
      </c>
      <c r="F1874" s="21"/>
      <c r="G1874" s="12" t="str">
        <f>IFERROR(INDEX(Таблица1[#All],MATCH('загрузка табеля'!J1874,тарифы!B:B,0),4),"")</f>
        <v>продавец продовольственных товаров 3 категории ((В-20)сектор зоны скоропорта)</v>
      </c>
      <c r="H1874" s="12" t="s">
        <v>17208</v>
      </c>
      <c r="I1874" s="12" t="s">
        <v>16174</v>
      </c>
      <c r="J1874" s="12" t="s">
        <v>3105</v>
      </c>
      <c r="K1874" s="12" t="s">
        <v>3106</v>
      </c>
      <c r="L1874" s="12">
        <v>10</v>
      </c>
      <c r="M1874" s="12">
        <v>10</v>
      </c>
      <c r="N1874" s="12">
        <v>10</v>
      </c>
      <c r="O1874" s="12">
        <v>10</v>
      </c>
    </row>
    <row r="1875" spans="1:16" x14ac:dyDescent="0.2">
      <c r="A1875" s="12" t="str">
        <f>INDEX('рабочие дни  %ФОТ'!$F$3:$F$67,MATCH('загрузка табеля'!$H1875,'рабочие дни  %ФОТ'!$H$3:$H$67,0),1)</f>
        <v>ХХХ YYY-20</v>
      </c>
      <c r="B1875" s="21">
        <f t="shared" si="87"/>
        <v>622.96</v>
      </c>
      <c r="C1875" s="22">
        <f t="shared" si="88"/>
        <v>3</v>
      </c>
      <c r="D1875" s="23">
        <f t="shared" si="89"/>
        <v>26</v>
      </c>
      <c r="E1875" s="21">
        <f>SUMIFS(тарифы!G:G,тарифы!B:B,J1875)</f>
        <v>23.96</v>
      </c>
      <c r="F1875" s="21"/>
      <c r="G1875" s="12" t="str">
        <f>IFERROR(INDEX(Таблица1[#All],MATCH('загрузка табеля'!J1875,тарифы!B:B,0),4),"")</f>
        <v>продавец продовольственных товаров 2 категории ((В-20)сектор зоны скоропорта)</v>
      </c>
      <c r="H1875" s="12" t="s">
        <v>17208</v>
      </c>
      <c r="I1875" s="12" t="s">
        <v>16174</v>
      </c>
      <c r="J1875" s="12" t="s">
        <v>13334</v>
      </c>
      <c r="K1875" s="12" t="s">
        <v>13333</v>
      </c>
      <c r="L1875" s="12">
        <v>5.5</v>
      </c>
      <c r="M1875" s="12">
        <v>10</v>
      </c>
      <c r="N1875" s="12">
        <v>10.5</v>
      </c>
      <c r="O1875" s="12">
        <v>0</v>
      </c>
    </row>
    <row r="1876" spans="1:16" x14ac:dyDescent="0.2">
      <c r="A1876" s="12" t="str">
        <f>INDEX('рабочие дни  %ФОТ'!$F$3:$F$67,MATCH('загрузка табеля'!$H1876,'рабочие дни  %ФОТ'!$H$3:$H$67,0),1)</f>
        <v>ХХХ YYY-20</v>
      </c>
      <c r="B1876" s="21">
        <f t="shared" si="87"/>
        <v>0</v>
      </c>
      <c r="C1876" s="22">
        <f t="shared" si="88"/>
        <v>4</v>
      </c>
      <c r="D1876" s="23">
        <f t="shared" si="89"/>
        <v>44.5</v>
      </c>
      <c r="E1876" s="21">
        <f>SUMIFS(тарифы!G:G,тарифы!B:B,J1876)</f>
        <v>0</v>
      </c>
      <c r="F1876" s="21"/>
      <c r="G1876" s="12" t="str">
        <f>IFERROR(INDEX(Таблица1[#All],MATCH('загрузка табеля'!J1876,тарифы!B:B,0),4),"")</f>
        <v/>
      </c>
      <c r="H1876" s="12" t="s">
        <v>17208</v>
      </c>
      <c r="I1876" s="12" t="s">
        <v>16174</v>
      </c>
      <c r="J1876" s="12" t="s">
        <v>16175</v>
      </c>
      <c r="K1876" s="12" t="s">
        <v>16176</v>
      </c>
      <c r="L1876" s="12">
        <v>11</v>
      </c>
      <c r="M1876" s="12">
        <v>11</v>
      </c>
      <c r="N1876" s="12">
        <v>11</v>
      </c>
      <c r="O1876" s="12">
        <v>11.5</v>
      </c>
      <c r="P1876" s="12">
        <v>0</v>
      </c>
    </row>
    <row r="1877" spans="1:16" x14ac:dyDescent="0.2">
      <c r="A1877" s="12" t="str">
        <f>INDEX('рабочие дни  %ФОТ'!$F$3:$F$67,MATCH('загрузка табеля'!$H1877,'рабочие дни  %ФОТ'!$H$3:$H$67,0),1)</f>
        <v>ХХХ YYY-20</v>
      </c>
      <c r="B1877" s="21">
        <f t="shared" si="87"/>
        <v>0</v>
      </c>
      <c r="C1877" s="22">
        <f t="shared" si="88"/>
        <v>2</v>
      </c>
      <c r="D1877" s="23">
        <f t="shared" si="89"/>
        <v>18</v>
      </c>
      <c r="E1877" s="21">
        <f>SUMIFS(тарифы!G:G,тарифы!B:B,J1877)</f>
        <v>0</v>
      </c>
      <c r="F1877" s="21"/>
      <c r="G1877" s="12" t="str">
        <f>IFERROR(INDEX(Таблица1[#All],MATCH('загрузка табеля'!J1877,тарифы!B:B,0),4),"")</f>
        <v/>
      </c>
      <c r="H1877" s="12" t="s">
        <v>17208</v>
      </c>
      <c r="I1877" s="12" t="s">
        <v>16174</v>
      </c>
      <c r="J1877" s="12" t="s">
        <v>16177</v>
      </c>
      <c r="K1877" s="12" t="s">
        <v>16178</v>
      </c>
      <c r="L1877" s="12">
        <v>9</v>
      </c>
      <c r="M1877" s="12">
        <v>9</v>
      </c>
    </row>
    <row r="1878" spans="1:16" x14ac:dyDescent="0.2">
      <c r="A1878" s="12" t="str">
        <f>INDEX('рабочие дни  %ФОТ'!$F$3:$F$67,MATCH('загрузка табеля'!$H1878,'рабочие дни  %ФОТ'!$H$3:$H$67,0),1)</f>
        <v>ХХХ YYY-20</v>
      </c>
      <c r="B1878" s="21">
        <f t="shared" si="87"/>
        <v>927.14285714285711</v>
      </c>
      <c r="C1878" s="22">
        <f t="shared" si="88"/>
        <v>3</v>
      </c>
      <c r="D1878" s="23">
        <f t="shared" si="89"/>
        <v>29.5</v>
      </c>
      <c r="E1878" s="21">
        <f>SUMIFS(тарифы!G:G,тарифы!B:B,J1878)</f>
        <v>6490</v>
      </c>
      <c r="F1878" s="21"/>
      <c r="G1878" s="12" t="str">
        <f>IFERROR(INDEX(Таблица1[#All],MATCH('загрузка табеля'!J1878,тарифы!B:B,0),4),"")</f>
        <v>заместитель управляющего магазином 4 категории ((В-20)сектор стеллажной зоны)</v>
      </c>
      <c r="H1878" s="12" t="s">
        <v>17208</v>
      </c>
      <c r="I1878" s="12" t="s">
        <v>16179</v>
      </c>
      <c r="J1878" s="12" t="s">
        <v>3120</v>
      </c>
      <c r="K1878" s="12" t="s">
        <v>3121</v>
      </c>
      <c r="L1878" s="12">
        <v>10.5</v>
      </c>
      <c r="M1878" s="12">
        <v>10</v>
      </c>
      <c r="N1878" s="12">
        <v>9</v>
      </c>
      <c r="O1878" s="12">
        <v>0</v>
      </c>
    </row>
    <row r="1879" spans="1:16" x14ac:dyDescent="0.2">
      <c r="A1879" s="12" t="str">
        <f>INDEX('рабочие дни  %ФОТ'!$F$3:$F$67,MATCH('загрузка табеля'!$H1879,'рабочие дни  %ФОТ'!$H$3:$H$67,0),1)</f>
        <v>ХХХ YYY-20</v>
      </c>
      <c r="B1879" s="21">
        <f t="shared" si="87"/>
        <v>1033.9650000000001</v>
      </c>
      <c r="C1879" s="22">
        <f t="shared" si="88"/>
        <v>4</v>
      </c>
      <c r="D1879" s="23">
        <f t="shared" si="89"/>
        <v>40.5</v>
      </c>
      <c r="E1879" s="21">
        <f>SUMIFS(тарифы!G:G,тарифы!B:B,J1879)</f>
        <v>25.53</v>
      </c>
      <c r="F1879" s="21"/>
      <c r="G1879" s="12" t="str">
        <f>IFERROR(INDEX(Таблица1[#All],MATCH('загрузка табеля'!J1879,тарифы!B:B,0),4),"")</f>
        <v>продавец продовольственных товаров 1 категории ((В-20)сектор стеллажной зоны)</v>
      </c>
      <c r="H1879" s="12" t="s">
        <v>17208</v>
      </c>
      <c r="I1879" s="12" t="s">
        <v>16179</v>
      </c>
      <c r="J1879" s="12" t="s">
        <v>3112</v>
      </c>
      <c r="K1879" s="12" t="s">
        <v>3113</v>
      </c>
      <c r="L1879" s="12">
        <v>9</v>
      </c>
      <c r="M1879" s="12">
        <v>9</v>
      </c>
      <c r="N1879" s="12">
        <v>11.5</v>
      </c>
      <c r="O1879" s="12">
        <v>11</v>
      </c>
      <c r="P1879" s="12">
        <v>0</v>
      </c>
    </row>
    <row r="1880" spans="1:16" x14ac:dyDescent="0.2">
      <c r="A1880" s="12" t="str">
        <f>INDEX('рабочие дни  %ФОТ'!$F$3:$F$67,MATCH('загрузка табеля'!$H1880,'рабочие дни  %ФОТ'!$H$3:$H$67,0),1)</f>
        <v>ХХХ YYY-20</v>
      </c>
      <c r="B1880" s="21">
        <f t="shared" si="87"/>
        <v>570</v>
      </c>
      <c r="C1880" s="22">
        <f t="shared" si="88"/>
        <v>2</v>
      </c>
      <c r="D1880" s="23">
        <f t="shared" si="89"/>
        <v>19</v>
      </c>
      <c r="E1880" s="21">
        <f>SUMIFS(тарифы!G:G,тарифы!B:B,J1880)</f>
        <v>30</v>
      </c>
      <c r="F1880" s="21"/>
      <c r="G1880" s="12" t="str">
        <f>IFERROR(INDEX(Таблица1[#All],MATCH('загрузка табеля'!J1880,тарифы!B:B,0),4),"")</f>
        <v>бригадир продавцов продовольственных товаров 1 категории ((В-20)сектор стеллажной зоны)</v>
      </c>
      <c r="H1880" s="12" t="s">
        <v>17208</v>
      </c>
      <c r="I1880" s="12" t="s">
        <v>16179</v>
      </c>
      <c r="J1880" s="12" t="s">
        <v>3128</v>
      </c>
      <c r="K1880" s="12" t="s">
        <v>3129</v>
      </c>
      <c r="L1880" s="12">
        <v>9.5</v>
      </c>
      <c r="M1880" s="12">
        <v>9.5</v>
      </c>
    </row>
    <row r="1881" spans="1:16" x14ac:dyDescent="0.2">
      <c r="A1881" s="12" t="str">
        <f>INDEX('рабочие дни  %ФОТ'!$F$3:$F$67,MATCH('загрузка табеля'!$H1881,'рабочие дни  %ФОТ'!$H$3:$H$67,0),1)</f>
        <v>ХХХ YYY-20</v>
      </c>
      <c r="B1881" s="21">
        <f t="shared" si="87"/>
        <v>959.81000000000006</v>
      </c>
      <c r="C1881" s="22">
        <f t="shared" si="88"/>
        <v>4</v>
      </c>
      <c r="D1881" s="23">
        <f t="shared" si="89"/>
        <v>41</v>
      </c>
      <c r="E1881" s="21">
        <f>SUMIFS(тарифы!G:G,тарифы!B:B,J1881)</f>
        <v>23.41</v>
      </c>
      <c r="F1881" s="21"/>
      <c r="G1881" s="12" t="str">
        <f>IFERROR(INDEX(Таблица1[#All],MATCH('загрузка табеля'!J1881,тарифы!B:B,0),4),"")</f>
        <v>продавец продовольственных товаров 2 категории ((В-20)сектор стеллажной зоны)</v>
      </c>
      <c r="H1881" s="12" t="s">
        <v>17208</v>
      </c>
      <c r="I1881" s="12" t="s">
        <v>16179</v>
      </c>
      <c r="J1881" s="12" t="s">
        <v>3122</v>
      </c>
      <c r="K1881" s="12" t="s">
        <v>3123</v>
      </c>
      <c r="L1881" s="12">
        <v>12</v>
      </c>
      <c r="M1881" s="12">
        <v>9</v>
      </c>
      <c r="N1881" s="12">
        <v>9</v>
      </c>
      <c r="O1881" s="12">
        <v>11</v>
      </c>
    </row>
    <row r="1882" spans="1:16" x14ac:dyDescent="0.2">
      <c r="A1882" s="12" t="str">
        <f>INDEX('рабочие дни  %ФОТ'!$F$3:$F$67,MATCH('загрузка табеля'!$H1882,'рабочие дни  %ФОТ'!$H$3:$H$67,0),1)</f>
        <v>ХХХ YYY-20</v>
      </c>
      <c r="B1882" s="21">
        <f t="shared" si="87"/>
        <v>1018.335</v>
      </c>
      <c r="C1882" s="22">
        <f t="shared" si="88"/>
        <v>4</v>
      </c>
      <c r="D1882" s="23">
        <f t="shared" si="89"/>
        <v>43.5</v>
      </c>
      <c r="E1882" s="21">
        <f>SUMIFS(тарифы!G:G,тарифы!B:B,J1882)</f>
        <v>23.41</v>
      </c>
      <c r="F1882" s="21"/>
      <c r="G1882" s="12" t="str">
        <f>IFERROR(INDEX(Таблица1[#All],MATCH('загрузка табеля'!J1882,тарифы!B:B,0),4),"")</f>
        <v>продавец продовольственных товаров 2 категории ((В-20)сектор стеллажной зоны)</v>
      </c>
      <c r="H1882" s="12" t="s">
        <v>17208</v>
      </c>
      <c r="I1882" s="12" t="s">
        <v>16179</v>
      </c>
      <c r="J1882" s="12" t="s">
        <v>3117</v>
      </c>
      <c r="K1882" s="12" t="s">
        <v>3118</v>
      </c>
      <c r="L1882" s="12">
        <v>12.5</v>
      </c>
      <c r="M1882" s="12">
        <v>11.5</v>
      </c>
      <c r="N1882" s="12">
        <v>10</v>
      </c>
      <c r="O1882" s="12">
        <v>9.5</v>
      </c>
    </row>
    <row r="1883" spans="1:16" x14ac:dyDescent="0.2">
      <c r="A1883" s="12" t="str">
        <f>INDEX('рабочие дни  %ФОТ'!$F$3:$F$67,MATCH('загрузка табеля'!$H1883,'рабочие дни  %ФОТ'!$H$3:$H$67,0),1)</f>
        <v>ХХХ YYY-20</v>
      </c>
      <c r="B1883" s="21">
        <f t="shared" si="87"/>
        <v>1076.8599999999999</v>
      </c>
      <c r="C1883" s="22">
        <f t="shared" si="88"/>
        <v>4</v>
      </c>
      <c r="D1883" s="23">
        <f t="shared" si="89"/>
        <v>46</v>
      </c>
      <c r="E1883" s="21">
        <f>SUMIFS(тарифы!G:G,тарифы!B:B,J1883)</f>
        <v>23.41</v>
      </c>
      <c r="F1883" s="21"/>
      <c r="G1883" s="12" t="str">
        <f>IFERROR(INDEX(Таблица1[#All],MATCH('загрузка табеля'!J1883,тарифы!B:B,0),4),"")</f>
        <v>продавец продовольственных товаров 2 категории ((В-20)сектор стеллажной зоны)</v>
      </c>
      <c r="H1883" s="12" t="s">
        <v>17208</v>
      </c>
      <c r="I1883" s="12" t="s">
        <v>16179</v>
      </c>
      <c r="J1883" s="12" t="s">
        <v>3126</v>
      </c>
      <c r="K1883" s="12" t="s">
        <v>3127</v>
      </c>
      <c r="L1883" s="12">
        <v>9</v>
      </c>
      <c r="M1883" s="12">
        <v>12</v>
      </c>
      <c r="N1883" s="12">
        <v>12.5</v>
      </c>
      <c r="O1883" s="12">
        <v>12.5</v>
      </c>
      <c r="P1883" s="12">
        <v>0</v>
      </c>
    </row>
    <row r="1884" spans="1:16" x14ac:dyDescent="0.2">
      <c r="A1884" s="12" t="str">
        <f>INDEX('рабочие дни  %ФОТ'!$F$3:$F$67,MATCH('загрузка табеля'!$H1884,'рабочие дни  %ФОТ'!$H$3:$H$67,0),1)</f>
        <v>ХХХ YYY-20</v>
      </c>
      <c r="B1884" s="21">
        <f t="shared" si="87"/>
        <v>912.99</v>
      </c>
      <c r="C1884" s="22">
        <f t="shared" si="88"/>
        <v>4</v>
      </c>
      <c r="D1884" s="23">
        <f t="shared" si="89"/>
        <v>39</v>
      </c>
      <c r="E1884" s="21">
        <f>SUMIFS(тарифы!G:G,тарифы!B:B,J1884)</f>
        <v>23.41</v>
      </c>
      <c r="F1884" s="21"/>
      <c r="G1884" s="12" t="str">
        <f>IFERROR(INDEX(Таблица1[#All],MATCH('загрузка табеля'!J1884,тарифы!B:B,0),4),"")</f>
        <v>продавец продовольственных товаров 2 категории ((В-20)сектор стеллажной зоны)</v>
      </c>
      <c r="H1884" s="12" t="s">
        <v>17208</v>
      </c>
      <c r="I1884" s="12" t="s">
        <v>16179</v>
      </c>
      <c r="J1884" s="12" t="s">
        <v>3115</v>
      </c>
      <c r="K1884" s="12" t="s">
        <v>3116</v>
      </c>
      <c r="L1884" s="12">
        <v>9</v>
      </c>
      <c r="M1884" s="12">
        <v>11.5</v>
      </c>
      <c r="N1884" s="12">
        <v>9.5</v>
      </c>
      <c r="O1884" s="12">
        <v>9</v>
      </c>
    </row>
    <row r="1885" spans="1:16" x14ac:dyDescent="0.2">
      <c r="A1885" s="12" t="str">
        <f>INDEX('рабочие дни  %ФОТ'!$F$3:$F$67,MATCH('загрузка табеля'!$H1885,'рабочие дни  %ФОТ'!$H$3:$H$67,0),1)</f>
        <v>ХХХ YYY-20</v>
      </c>
      <c r="B1885" s="21">
        <f t="shared" si="87"/>
        <v>749.12</v>
      </c>
      <c r="C1885" s="22">
        <f t="shared" si="88"/>
        <v>3</v>
      </c>
      <c r="D1885" s="23">
        <f t="shared" si="89"/>
        <v>32</v>
      </c>
      <c r="E1885" s="21">
        <f>SUMIFS(тарифы!G:G,тарифы!B:B,J1885)</f>
        <v>23.41</v>
      </c>
      <c r="F1885" s="21"/>
      <c r="G1885" s="12" t="str">
        <f>IFERROR(INDEX(Таблица1[#All],MATCH('загрузка табеля'!J1885,тарифы!B:B,0),4),"")</f>
        <v>продавец продовольственных товаров 2 категории ((В-20)сектор стеллажной зоны)</v>
      </c>
      <c r="H1885" s="12" t="s">
        <v>17208</v>
      </c>
      <c r="I1885" s="12" t="s">
        <v>16179</v>
      </c>
      <c r="J1885" s="12" t="s">
        <v>3124</v>
      </c>
      <c r="K1885" s="12" t="s">
        <v>3125</v>
      </c>
      <c r="L1885" s="12">
        <v>13.5</v>
      </c>
      <c r="M1885" s="12">
        <v>9.5</v>
      </c>
      <c r="N1885" s="12">
        <v>9</v>
      </c>
      <c r="O1885" s="12">
        <v>0</v>
      </c>
    </row>
    <row r="1886" spans="1:16" x14ac:dyDescent="0.2">
      <c r="A1886" s="12" t="str">
        <f>INDEX('рабочие дни  %ФОТ'!$F$3:$F$67,MATCH('загрузка табеля'!$H1886,'рабочие дни  %ФОТ'!$H$3:$H$67,0),1)</f>
        <v>ХХХ YYY-20</v>
      </c>
      <c r="B1886" s="21">
        <f t="shared" si="87"/>
        <v>0</v>
      </c>
      <c r="C1886" s="22">
        <f t="shared" si="88"/>
        <v>5</v>
      </c>
      <c r="D1886" s="23">
        <f t="shared" si="89"/>
        <v>49.5</v>
      </c>
      <c r="E1886" s="21">
        <f>SUMIFS(тарифы!G:G,тарифы!B:B,J1886)</f>
        <v>0</v>
      </c>
      <c r="F1886" s="21"/>
      <c r="G1886" s="12" t="str">
        <f>IFERROR(INDEX(Таблица1[#All],MATCH('загрузка табеля'!J1886,тарифы!B:B,0),4),"")</f>
        <v/>
      </c>
      <c r="H1886" s="12" t="s">
        <v>17208</v>
      </c>
      <c r="I1886" s="12" t="s">
        <v>16179</v>
      </c>
      <c r="J1886" s="12" t="s">
        <v>16180</v>
      </c>
      <c r="K1886" s="12" t="s">
        <v>16181</v>
      </c>
      <c r="L1886" s="12">
        <v>11</v>
      </c>
      <c r="M1886" s="12">
        <v>9</v>
      </c>
      <c r="N1886" s="12">
        <v>9</v>
      </c>
      <c r="O1886" s="12">
        <v>9</v>
      </c>
      <c r="P1886" s="12">
        <v>11.5</v>
      </c>
    </row>
    <row r="1887" spans="1:16" x14ac:dyDescent="0.2">
      <c r="A1887" s="12" t="str">
        <f>INDEX('рабочие дни  %ФОТ'!$F$3:$F$67,MATCH('загрузка табеля'!$H1887,'рабочие дни  %ФОТ'!$H$3:$H$67,0),1)</f>
        <v>ХХХ YYY-20</v>
      </c>
      <c r="B1887" s="21">
        <f t="shared" si="87"/>
        <v>0</v>
      </c>
      <c r="C1887" s="22">
        <f t="shared" si="88"/>
        <v>3</v>
      </c>
      <c r="D1887" s="23">
        <f t="shared" si="89"/>
        <v>26</v>
      </c>
      <c r="E1887" s="21">
        <f>SUMIFS(тарифы!G:G,тарифы!B:B,J1887)</f>
        <v>0</v>
      </c>
      <c r="F1887" s="21"/>
      <c r="G1887" s="12" t="str">
        <f>IFERROR(INDEX(Таблица1[#All],MATCH('загрузка табеля'!J1887,тарифы!B:B,0),4),"")</f>
        <v/>
      </c>
      <c r="H1887" s="12" t="s">
        <v>17208</v>
      </c>
      <c r="I1887" s="12" t="s">
        <v>16179</v>
      </c>
      <c r="J1887" s="12" t="s">
        <v>16182</v>
      </c>
      <c r="K1887" s="12" t="s">
        <v>16183</v>
      </c>
      <c r="L1887" s="12">
        <v>8.5</v>
      </c>
      <c r="M1887" s="12">
        <v>9</v>
      </c>
      <c r="N1887" s="12">
        <v>8.5</v>
      </c>
      <c r="O1887" s="12">
        <v>0</v>
      </c>
    </row>
    <row r="1888" spans="1:16" x14ac:dyDescent="0.2">
      <c r="A1888" s="12" t="str">
        <f>INDEX('рабочие дни  %ФОТ'!$F$3:$F$67,MATCH('загрузка табеля'!$H1888,'рабочие дни  %ФОТ'!$H$3:$H$67,0),1)</f>
        <v>ХХХ YYY-20</v>
      </c>
      <c r="B1888" s="21">
        <f t="shared" si="87"/>
        <v>786.16</v>
      </c>
      <c r="C1888" s="22">
        <f t="shared" si="88"/>
        <v>3</v>
      </c>
      <c r="D1888" s="23">
        <f t="shared" si="89"/>
        <v>31</v>
      </c>
      <c r="E1888" s="21">
        <f>SUMIFS(тарифы!G:G,тарифы!B:B,J1888)</f>
        <v>25.36</v>
      </c>
      <c r="F1888" s="21"/>
      <c r="G1888" s="12" t="str">
        <f>IFERROR(INDEX(Таблица1[#All],MATCH('загрузка табеля'!J1888,тарифы!B:B,0),4),"")</f>
        <v>грузчик 2 категории ((В-20)склад)</v>
      </c>
      <c r="H1888" s="12" t="s">
        <v>17208</v>
      </c>
      <c r="I1888" s="12" t="s">
        <v>3132</v>
      </c>
      <c r="J1888" s="12" t="s">
        <v>3149</v>
      </c>
      <c r="K1888" s="12" t="s">
        <v>3150</v>
      </c>
      <c r="L1888" s="12">
        <v>10</v>
      </c>
      <c r="M1888" s="12">
        <v>11</v>
      </c>
      <c r="N1888" s="12">
        <v>10</v>
      </c>
      <c r="O1888" s="12">
        <v>0</v>
      </c>
    </row>
    <row r="1889" spans="1:16" x14ac:dyDescent="0.2">
      <c r="A1889" s="12" t="str">
        <f>INDEX('рабочие дни  %ФОТ'!$F$3:$F$67,MATCH('загрузка табеля'!$H1889,'рабочие дни  %ФОТ'!$H$3:$H$67,0),1)</f>
        <v>ХХХ YYY-20</v>
      </c>
      <c r="B1889" s="21">
        <f t="shared" si="87"/>
        <v>760.8</v>
      </c>
      <c r="C1889" s="22">
        <f t="shared" si="88"/>
        <v>3</v>
      </c>
      <c r="D1889" s="23">
        <f t="shared" si="89"/>
        <v>30</v>
      </c>
      <c r="E1889" s="21">
        <f>SUMIFS(тарифы!G:G,тарифы!B:B,J1889)</f>
        <v>25.36</v>
      </c>
      <c r="F1889" s="21"/>
      <c r="G1889" s="12" t="str">
        <f>IFERROR(INDEX(Таблица1[#All],MATCH('загрузка табеля'!J1889,тарифы!B:B,0),4),"")</f>
        <v>грузчик 2 категории ((В-20)склад)</v>
      </c>
      <c r="H1889" s="12" t="s">
        <v>17208</v>
      </c>
      <c r="I1889" s="12" t="s">
        <v>3132</v>
      </c>
      <c r="J1889" s="12" t="s">
        <v>3151</v>
      </c>
      <c r="K1889" s="12" t="s">
        <v>3152</v>
      </c>
      <c r="L1889" s="12">
        <v>10</v>
      </c>
      <c r="M1889" s="12">
        <v>10</v>
      </c>
      <c r="N1889" s="12">
        <v>10</v>
      </c>
    </row>
    <row r="1890" spans="1:16" x14ac:dyDescent="0.2">
      <c r="A1890" s="12" t="str">
        <f>INDEX('рабочие дни  %ФОТ'!$F$3:$F$67,MATCH('загрузка табеля'!$H1890,'рабочие дни  %ФОТ'!$H$3:$H$67,0),1)</f>
        <v>ХХХ YYY-20</v>
      </c>
      <c r="B1890" s="21">
        <f t="shared" si="87"/>
        <v>1565.7142857142858</v>
      </c>
      <c r="C1890" s="22">
        <f t="shared" si="88"/>
        <v>5</v>
      </c>
      <c r="D1890" s="23">
        <f t="shared" si="89"/>
        <v>48.5</v>
      </c>
      <c r="E1890" s="21">
        <f>SUMIFS(тарифы!G:G,тарифы!B:B,J1890)</f>
        <v>6576</v>
      </c>
      <c r="F1890" s="21"/>
      <c r="G1890" s="12" t="str">
        <f>IFERROR(INDEX(Таблица1[#All],MATCH('загрузка табеля'!J1890,тарифы!B:B,0),4),"")</f>
        <v>старший кладовщик 1 категории ((В-20)склад)</v>
      </c>
      <c r="H1890" s="12" t="s">
        <v>17208</v>
      </c>
      <c r="I1890" s="12" t="s">
        <v>3132</v>
      </c>
      <c r="J1890" s="12" t="s">
        <v>3142</v>
      </c>
      <c r="K1890" s="12" t="s">
        <v>3143</v>
      </c>
      <c r="L1890" s="12">
        <v>9</v>
      </c>
      <c r="M1890" s="12">
        <v>10.5</v>
      </c>
      <c r="N1890" s="12">
        <v>10</v>
      </c>
      <c r="O1890" s="12">
        <v>9.5</v>
      </c>
      <c r="P1890" s="12">
        <v>9.5</v>
      </c>
    </row>
    <row r="1891" spans="1:16" x14ac:dyDescent="0.2">
      <c r="A1891" s="12" t="str">
        <f>INDEX('рабочие дни  %ФОТ'!$F$3:$F$67,MATCH('загрузка табеля'!$H1891,'рабочие дни  %ФОТ'!$H$3:$H$67,0),1)</f>
        <v>ХХХ YYY-20</v>
      </c>
      <c r="B1891" s="21">
        <f t="shared" si="87"/>
        <v>729.14285714285711</v>
      </c>
      <c r="C1891" s="22">
        <f t="shared" si="88"/>
        <v>4</v>
      </c>
      <c r="D1891" s="23">
        <f t="shared" si="89"/>
        <v>36</v>
      </c>
      <c r="E1891" s="21">
        <f>SUMIFS(тарифы!G:G,тарифы!B:B,J1891)</f>
        <v>3828</v>
      </c>
      <c r="F1891" s="21"/>
      <c r="G1891" s="12" t="str">
        <f>IFERROR(INDEX(Таблица1[#All],MATCH('загрузка табеля'!J1891,тарифы!B:B,0),4),"")</f>
        <v>оператор по вводу данных 2 категории ((В-20)склад)</v>
      </c>
      <c r="H1891" s="12" t="s">
        <v>17208</v>
      </c>
      <c r="I1891" s="12" t="s">
        <v>3132</v>
      </c>
      <c r="J1891" s="12" t="s">
        <v>3133</v>
      </c>
      <c r="K1891" s="12" t="s">
        <v>3134</v>
      </c>
      <c r="L1891" s="12">
        <v>9</v>
      </c>
      <c r="M1891" s="12">
        <v>9</v>
      </c>
      <c r="N1891" s="12">
        <v>9</v>
      </c>
      <c r="O1891" s="12">
        <v>9</v>
      </c>
    </row>
    <row r="1892" spans="1:16" x14ac:dyDescent="0.2">
      <c r="A1892" s="12" t="str">
        <f>INDEX('рабочие дни  %ФОТ'!$F$3:$F$67,MATCH('загрузка табеля'!$H1892,'рабочие дни  %ФОТ'!$H$3:$H$67,0),1)</f>
        <v>ХХХ YYY-20</v>
      </c>
      <c r="B1892" s="21">
        <f t="shared" si="87"/>
        <v>965.9</v>
      </c>
      <c r="C1892" s="22">
        <f t="shared" si="88"/>
        <v>3</v>
      </c>
      <c r="D1892" s="23">
        <f t="shared" si="89"/>
        <v>32.5</v>
      </c>
      <c r="E1892" s="21">
        <f>SUMIFS(тарифы!G:G,тарифы!B:B,J1892)</f>
        <v>29.72</v>
      </c>
      <c r="F1892" s="21"/>
      <c r="G1892" s="12" t="str">
        <f>IFERROR(INDEX(Таблица1[#All],MATCH('загрузка табеля'!J1892,тарифы!B:B,0),4),"")</f>
        <v>бригадир продавцов продовольственных товаров 3 категории ((В-20)рыбный отдел)</v>
      </c>
      <c r="H1892" s="12" t="s">
        <v>17208</v>
      </c>
      <c r="I1892" s="12" t="s">
        <v>3132</v>
      </c>
      <c r="J1892" s="12" t="s">
        <v>3146</v>
      </c>
      <c r="K1892" s="12" t="s">
        <v>3147</v>
      </c>
      <c r="L1892" s="12">
        <v>11</v>
      </c>
      <c r="M1892" s="12">
        <v>10.5</v>
      </c>
      <c r="N1892" s="12">
        <v>11</v>
      </c>
      <c r="O1892" s="12">
        <v>0</v>
      </c>
    </row>
    <row r="1893" spans="1:16" x14ac:dyDescent="0.2">
      <c r="A1893" s="12" t="str">
        <f>INDEX('рабочие дни  %ФОТ'!$F$3:$F$67,MATCH('загрузка табеля'!$H1893,'рабочие дни  %ФОТ'!$H$3:$H$67,0),1)</f>
        <v>ХХХ YYY-20</v>
      </c>
      <c r="B1893" s="21">
        <f t="shared" si="87"/>
        <v>472.52500000000003</v>
      </c>
      <c r="C1893" s="22">
        <f t="shared" si="88"/>
        <v>2</v>
      </c>
      <c r="D1893" s="23">
        <f t="shared" si="89"/>
        <v>20.5</v>
      </c>
      <c r="E1893" s="21">
        <f>SUMIFS(тарифы!G:G,тарифы!B:B,J1893)</f>
        <v>23.05</v>
      </c>
      <c r="F1893" s="21"/>
      <c r="G1893" s="12" t="str">
        <f>IFERROR(INDEX(Таблица1[#All],MATCH('загрузка табеля'!J1893,тарифы!B:B,0),4),"")</f>
        <v>грузчик 3 категории ((В-20)склад)</v>
      </c>
      <c r="H1893" s="12" t="s">
        <v>17208</v>
      </c>
      <c r="I1893" s="12" t="s">
        <v>3132</v>
      </c>
      <c r="J1893" s="12" t="s">
        <v>13344</v>
      </c>
      <c r="K1893" s="12" t="s">
        <v>13343</v>
      </c>
      <c r="L1893" s="12">
        <v>10</v>
      </c>
      <c r="M1893" s="12">
        <v>10.5</v>
      </c>
    </row>
    <row r="1894" spans="1:16" x14ac:dyDescent="0.2">
      <c r="A1894" s="12" t="str">
        <f>INDEX('рабочие дни  %ФОТ'!$F$3:$F$67,MATCH('загрузка табеля'!$H1894,'рабочие дни  %ФОТ'!$H$3:$H$67,0),1)</f>
        <v>ХХХ YYY-20</v>
      </c>
      <c r="B1894" s="21">
        <f t="shared" si="87"/>
        <v>1357.1428571428573</v>
      </c>
      <c r="C1894" s="22">
        <f t="shared" si="88"/>
        <v>3</v>
      </c>
      <c r="D1894" s="23">
        <f t="shared" si="89"/>
        <v>32</v>
      </c>
      <c r="E1894" s="21">
        <f>SUMIFS(тарифы!G:G,тарифы!B:B,J1894)</f>
        <v>9500</v>
      </c>
      <c r="F1894" s="21"/>
      <c r="G1894" s="12" t="str">
        <f>IFERROR(INDEX(Таблица1[#All],MATCH('загрузка табеля'!J1894,тарифы!B:B,0),4),"")</f>
        <v>управляющий магазином 3 категории ((В-20)управление)</v>
      </c>
      <c r="H1894" s="12" t="s">
        <v>17208</v>
      </c>
      <c r="I1894" s="12" t="s">
        <v>16184</v>
      </c>
      <c r="J1894" s="12" t="s">
        <v>3155</v>
      </c>
      <c r="K1894" s="12" t="s">
        <v>3156</v>
      </c>
      <c r="L1894" s="12">
        <v>10.5</v>
      </c>
      <c r="M1894" s="12">
        <v>10.5</v>
      </c>
      <c r="N1894" s="12">
        <v>11</v>
      </c>
      <c r="O1894" s="12">
        <v>0</v>
      </c>
    </row>
    <row r="1895" spans="1:16" x14ac:dyDescent="0.2">
      <c r="A1895" s="12" t="str">
        <f>INDEX('рабочие дни  %ФОТ'!$F$3:$F$67,MATCH('загрузка табеля'!$H1895,'рабочие дни  %ФОТ'!$H$3:$H$67,0),1)</f>
        <v>ХХХ YYY-20</v>
      </c>
      <c r="B1895" s="21">
        <f t="shared" si="87"/>
        <v>276.1904761904762</v>
      </c>
      <c r="C1895" s="22">
        <f t="shared" si="88"/>
        <v>1</v>
      </c>
      <c r="D1895" s="23">
        <f t="shared" si="89"/>
        <v>10.5</v>
      </c>
      <c r="E1895" s="21">
        <f>SUMIFS(тарифы!G:G,тарифы!B:B,J1895)</f>
        <v>5800</v>
      </c>
      <c r="F1895" s="21"/>
      <c r="G1895" s="12" t="str">
        <f>IFERROR(INDEX(Таблица1[#All],MATCH('загрузка табеля'!J1895,тарифы!B:B,0),4),"")</f>
        <v>главный инженер_стажер ((В-20)управление)</v>
      </c>
      <c r="H1895" s="12" t="s">
        <v>17208</v>
      </c>
      <c r="I1895" s="12" t="s">
        <v>16184</v>
      </c>
      <c r="J1895" s="12" t="s">
        <v>3158</v>
      </c>
      <c r="K1895" s="12" t="s">
        <v>3159</v>
      </c>
      <c r="L1895" s="12">
        <v>10.5</v>
      </c>
      <c r="M1895" s="12">
        <v>0</v>
      </c>
    </row>
    <row r="1896" spans="1:16" x14ac:dyDescent="0.2">
      <c r="A1896" s="12" t="str">
        <f>INDEX('рабочие дни  %ФОТ'!$F$3:$F$67,MATCH('загрузка табеля'!$H1896,'рабочие дни  %ФОТ'!$H$3:$H$67,0),1)</f>
        <v>ХХХ YYY-20</v>
      </c>
      <c r="B1896" s="21">
        <f t="shared" si="87"/>
        <v>0</v>
      </c>
      <c r="C1896" s="22">
        <f t="shared" si="88"/>
        <v>2</v>
      </c>
      <c r="D1896" s="23">
        <f t="shared" si="89"/>
        <v>15</v>
      </c>
      <c r="E1896" s="21">
        <f>SUMIFS(тарифы!G:G,тарифы!B:B,J1896)</f>
        <v>0</v>
      </c>
      <c r="F1896" s="21"/>
      <c r="G1896" s="12" t="str">
        <f>IFERROR(INDEX(Таблица1[#All],MATCH('загрузка табеля'!J1896,тарифы!B:B,0),4),"")</f>
        <v/>
      </c>
      <c r="H1896" s="12" t="s">
        <v>17208</v>
      </c>
      <c r="I1896" s="12" t="s">
        <v>16184</v>
      </c>
      <c r="J1896" s="12" t="s">
        <v>15974</v>
      </c>
      <c r="K1896" s="12" t="s">
        <v>15975</v>
      </c>
      <c r="L1896" s="12">
        <v>8</v>
      </c>
      <c r="M1896" s="12">
        <v>7</v>
      </c>
      <c r="N1896" s="12">
        <v>0</v>
      </c>
    </row>
    <row r="1897" spans="1:16" x14ac:dyDescent="0.2">
      <c r="A1897" s="12" t="str">
        <f>INDEX('рабочие дни  %ФОТ'!$F$3:$F$67,MATCH('загрузка табеля'!$H1897,'рабочие дни  %ФОТ'!$H$3:$H$67,0),1)</f>
        <v>ХХХ YYY-20</v>
      </c>
      <c r="B1897" s="21">
        <f t="shared" si="87"/>
        <v>1428.5714285714287</v>
      </c>
      <c r="C1897" s="22">
        <f t="shared" si="88"/>
        <v>4</v>
      </c>
      <c r="D1897" s="23">
        <f t="shared" si="89"/>
        <v>14</v>
      </c>
      <c r="E1897" s="21">
        <f>SUMIFS(тарифы!G:G,тарифы!B:B,J1897)</f>
        <v>7500</v>
      </c>
      <c r="F1897" s="21"/>
      <c r="G1897" s="12" t="str">
        <f>IFERROR(INDEX(Таблица1[#All],MATCH('загрузка табеля'!J1897,тарифы!B:B,0),4),"")</f>
        <v>заместитель управляющего магазином по производству 5 категории ((В-20)цех по выпечке хлебобулочных и</v>
      </c>
      <c r="H1897" s="12" t="s">
        <v>17208</v>
      </c>
      <c r="I1897" s="12" t="s">
        <v>16185</v>
      </c>
      <c r="J1897" s="12" t="s">
        <v>3021</v>
      </c>
      <c r="K1897" s="12" t="s">
        <v>3022</v>
      </c>
      <c r="L1897" s="12">
        <v>3.5</v>
      </c>
      <c r="M1897" s="12">
        <v>3.5</v>
      </c>
      <c r="N1897" s="12">
        <v>3.5</v>
      </c>
      <c r="O1897" s="12">
        <v>3.5</v>
      </c>
    </row>
    <row r="1898" spans="1:16" x14ac:dyDescent="0.2">
      <c r="A1898" s="12" t="str">
        <f>INDEX('рабочие дни  %ФОТ'!$F$3:$F$67,MATCH('загрузка табеля'!$H1898,'рабочие дни  %ФОТ'!$H$3:$H$67,0),1)</f>
        <v>ХХХ YYY-20</v>
      </c>
      <c r="B1898" s="21">
        <f t="shared" si="87"/>
        <v>1346.8799999999999</v>
      </c>
      <c r="C1898" s="22">
        <f t="shared" si="88"/>
        <v>4</v>
      </c>
      <c r="D1898" s="23">
        <f t="shared" si="89"/>
        <v>48</v>
      </c>
      <c r="E1898" s="21">
        <f>SUMIFS(тарифы!G:G,тарифы!B:B,J1898)</f>
        <v>28.06</v>
      </c>
      <c r="F1898" s="21"/>
      <c r="G1898" s="12" t="str">
        <f>IFERROR(INDEX(Таблица1[#All],MATCH('загрузка табеля'!J1898,тарифы!B:B,0),4),"")</f>
        <v>пекарь 4 разряда ((В-20)цех по выпечке хлебобулочных изделий)</v>
      </c>
      <c r="H1898" s="12" t="s">
        <v>17208</v>
      </c>
      <c r="I1898" s="12" t="s">
        <v>16185</v>
      </c>
      <c r="J1898" s="12" t="s">
        <v>3167</v>
      </c>
      <c r="K1898" s="12" t="s">
        <v>3168</v>
      </c>
      <c r="L1898" s="12">
        <v>12</v>
      </c>
      <c r="M1898" s="12">
        <v>12</v>
      </c>
      <c r="N1898" s="12">
        <v>12</v>
      </c>
      <c r="O1898" s="12">
        <v>12</v>
      </c>
    </row>
    <row r="1899" spans="1:16" x14ac:dyDescent="0.2">
      <c r="A1899" s="12" t="str">
        <f>INDEX('рабочие дни  %ФОТ'!$F$3:$F$67,MATCH('загрузка табеля'!$H1899,'рабочие дни  %ФОТ'!$H$3:$H$67,0),1)</f>
        <v>ХХХ YYY-20</v>
      </c>
      <c r="B1899" s="21">
        <f t="shared" si="87"/>
        <v>968.06999999999994</v>
      </c>
      <c r="C1899" s="22">
        <f t="shared" si="88"/>
        <v>3</v>
      </c>
      <c r="D1899" s="23">
        <f t="shared" si="89"/>
        <v>34.5</v>
      </c>
      <c r="E1899" s="21">
        <f>SUMIFS(тарифы!G:G,тарифы!B:B,J1899)</f>
        <v>28.06</v>
      </c>
      <c r="F1899" s="21"/>
      <c r="G1899" s="12" t="str">
        <f>IFERROR(INDEX(Таблица1[#All],MATCH('загрузка табеля'!J1899,тарифы!B:B,0),4),"")</f>
        <v>пекарь 4 разряда ((В-20)цех по выпечке хлебобулочных изделий)</v>
      </c>
      <c r="H1899" s="12" t="s">
        <v>17208</v>
      </c>
      <c r="I1899" s="12" t="s">
        <v>16185</v>
      </c>
      <c r="J1899" s="12" t="s">
        <v>3170</v>
      </c>
      <c r="K1899" s="12" t="s">
        <v>3171</v>
      </c>
      <c r="L1899" s="12">
        <v>11</v>
      </c>
      <c r="M1899" s="12">
        <v>11.5</v>
      </c>
      <c r="N1899" s="12">
        <v>12</v>
      </c>
    </row>
    <row r="1900" spans="1:16" x14ac:dyDescent="0.2">
      <c r="A1900" s="12" t="str">
        <f>INDEX('рабочие дни  %ФОТ'!$F$3:$F$67,MATCH('загрузка табеля'!$H1900,'рабочие дни  %ФОТ'!$H$3:$H$67,0),1)</f>
        <v>ХХХ YYY-20</v>
      </c>
      <c r="B1900" s="21">
        <f t="shared" si="87"/>
        <v>1027.48</v>
      </c>
      <c r="C1900" s="22">
        <f t="shared" si="88"/>
        <v>3</v>
      </c>
      <c r="D1900" s="23">
        <f t="shared" si="89"/>
        <v>34</v>
      </c>
      <c r="E1900" s="21">
        <f>SUMIFS(тарифы!G:G,тарифы!B:B,J1900)</f>
        <v>30.22</v>
      </c>
      <c r="F1900" s="21"/>
      <c r="G1900" s="12" t="str">
        <f>IFERROR(INDEX(Таблица1[#All],MATCH('загрузка табеля'!J1900,тарифы!B:B,0),4),"")</f>
        <v>пекарь 5 разряда ((В-20)цех по выпечке хлебобулочных изделий)</v>
      </c>
      <c r="H1900" s="12" t="s">
        <v>17208</v>
      </c>
      <c r="I1900" s="12" t="s">
        <v>16185</v>
      </c>
      <c r="J1900" s="12" t="s">
        <v>3163</v>
      </c>
      <c r="K1900" s="12" t="s">
        <v>3164</v>
      </c>
      <c r="L1900" s="12">
        <v>11</v>
      </c>
      <c r="M1900" s="12">
        <v>11.5</v>
      </c>
      <c r="N1900" s="12">
        <v>11.5</v>
      </c>
      <c r="O1900" s="12">
        <v>0</v>
      </c>
    </row>
    <row r="1901" spans="1:16" x14ac:dyDescent="0.2">
      <c r="A1901" s="12" t="str">
        <f>INDEX('рабочие дни  %ФОТ'!$F$3:$F$67,MATCH('загрузка табеля'!$H1901,'рабочие дни  %ФОТ'!$H$3:$H$67,0),1)</f>
        <v>ХХХ YYY-20</v>
      </c>
      <c r="B1901" s="21">
        <f t="shared" si="87"/>
        <v>1234.6399999999999</v>
      </c>
      <c r="C1901" s="22">
        <f t="shared" si="88"/>
        <v>4</v>
      </c>
      <c r="D1901" s="23">
        <f t="shared" si="89"/>
        <v>44</v>
      </c>
      <c r="E1901" s="21">
        <f>SUMIFS(тарифы!G:G,тарифы!B:B,J1901)</f>
        <v>28.06</v>
      </c>
      <c r="F1901" s="21"/>
      <c r="G1901" s="12" t="str">
        <f>IFERROR(INDEX(Таблица1[#All],MATCH('загрузка табеля'!J1901,тарифы!B:B,0),4),"")</f>
        <v>пекарь 4 разряда ((В-20)цех по выпечке хлебобулочных изделий)</v>
      </c>
      <c r="H1901" s="12" t="s">
        <v>17208</v>
      </c>
      <c r="I1901" s="12" t="s">
        <v>16185</v>
      </c>
      <c r="J1901" s="12" t="s">
        <v>3174</v>
      </c>
      <c r="K1901" s="12" t="s">
        <v>3175</v>
      </c>
      <c r="L1901" s="12">
        <v>11</v>
      </c>
      <c r="M1901" s="12">
        <v>11</v>
      </c>
      <c r="N1901" s="12">
        <v>11</v>
      </c>
      <c r="O1901" s="12">
        <v>11</v>
      </c>
      <c r="P1901" s="12">
        <v>0</v>
      </c>
    </row>
    <row r="1902" spans="1:16" x14ac:dyDescent="0.2">
      <c r="A1902" s="12" t="str">
        <f>INDEX('рабочие дни  %ФОТ'!$F$3:$F$67,MATCH('загрузка табеля'!$H1902,'рабочие дни  %ФОТ'!$H$3:$H$67,0),1)</f>
        <v>ХХХ YYY-20</v>
      </c>
      <c r="B1902" s="21">
        <f t="shared" si="87"/>
        <v>954.04</v>
      </c>
      <c r="C1902" s="22">
        <f t="shared" si="88"/>
        <v>3</v>
      </c>
      <c r="D1902" s="23">
        <f t="shared" si="89"/>
        <v>34</v>
      </c>
      <c r="E1902" s="21">
        <f>SUMIFS(тарифы!G:G,тарифы!B:B,J1902)</f>
        <v>28.06</v>
      </c>
      <c r="F1902" s="21"/>
      <c r="G1902" s="12" t="str">
        <f>IFERROR(INDEX(Таблица1[#All],MATCH('загрузка табеля'!J1902,тарифы!B:B,0),4),"")</f>
        <v>пекарь 4 разряда ((В-20)цех по выпечке хлебобулочных изделий)</v>
      </c>
      <c r="H1902" s="12" t="s">
        <v>17208</v>
      </c>
      <c r="I1902" s="12" t="s">
        <v>16185</v>
      </c>
      <c r="J1902" s="12" t="s">
        <v>13336</v>
      </c>
      <c r="K1902" s="12" t="s">
        <v>13335</v>
      </c>
      <c r="L1902" s="12">
        <v>11.5</v>
      </c>
      <c r="M1902" s="12">
        <v>11.5</v>
      </c>
      <c r="N1902" s="12">
        <v>11</v>
      </c>
      <c r="O1902" s="12">
        <v>0</v>
      </c>
    </row>
    <row r="1903" spans="1:16" x14ac:dyDescent="0.2">
      <c r="A1903" s="12" t="str">
        <f>INDEX('рабочие дни  %ФОТ'!$F$3:$F$67,MATCH('загрузка табеля'!$H1903,'рабочие дни  %ФОТ'!$H$3:$H$67,0),1)</f>
        <v>ХХХ YYY-20</v>
      </c>
      <c r="B1903" s="21">
        <f t="shared" si="87"/>
        <v>1428.5714285714287</v>
      </c>
      <c r="C1903" s="22">
        <f t="shared" si="88"/>
        <v>4</v>
      </c>
      <c r="D1903" s="23">
        <f t="shared" si="89"/>
        <v>12.5</v>
      </c>
      <c r="E1903" s="21">
        <f>SUMIFS(тарифы!G:G,тарифы!B:B,J1903)</f>
        <v>7500</v>
      </c>
      <c r="F1903" s="21"/>
      <c r="G1903" s="12" t="str">
        <f>IFERROR(INDEX(Таблица1[#All],MATCH('загрузка табеля'!J1903,тарифы!B:B,0),4),"")</f>
        <v>заместитель управляющего магазином по производству 5 категории ((В-20)цех по выпечке хлебобулочных и</v>
      </c>
      <c r="H1903" s="12" t="s">
        <v>17208</v>
      </c>
      <c r="I1903" s="12" t="s">
        <v>16186</v>
      </c>
      <c r="J1903" s="12" t="s">
        <v>3021</v>
      </c>
      <c r="K1903" s="12" t="s">
        <v>3022</v>
      </c>
      <c r="L1903" s="12">
        <v>3</v>
      </c>
      <c r="M1903" s="12">
        <v>3</v>
      </c>
      <c r="N1903" s="12">
        <v>3.5</v>
      </c>
      <c r="O1903" s="12">
        <v>3</v>
      </c>
    </row>
    <row r="1904" spans="1:16" x14ac:dyDescent="0.2">
      <c r="A1904" s="12" t="str">
        <f>INDEX('рабочие дни  %ФОТ'!$F$3:$F$67,MATCH('загрузка табеля'!$H1904,'рабочие дни  %ФОТ'!$H$3:$H$67,0),1)</f>
        <v>ХХХ YYY-20</v>
      </c>
      <c r="B1904" s="21">
        <f t="shared" si="87"/>
        <v>1228.1499999999999</v>
      </c>
      <c r="C1904" s="22">
        <f t="shared" si="88"/>
        <v>4</v>
      </c>
      <c r="D1904" s="23">
        <f t="shared" si="89"/>
        <v>38.5</v>
      </c>
      <c r="E1904" s="21">
        <f>SUMIFS(тарифы!G:G,тарифы!B:B,J1904)</f>
        <v>31.9</v>
      </c>
      <c r="F1904" s="21"/>
      <c r="G1904" s="12" t="str">
        <f>IFERROR(INDEX(Таблица1[#All],MATCH('загрузка табеля'!J1904,тарифы!B:B,0),4),"")</f>
        <v>специалист мясного производства 2 категории ((В-20)цех по переработке мяса)</v>
      </c>
      <c r="H1904" s="12" t="s">
        <v>17208</v>
      </c>
      <c r="I1904" s="12" t="s">
        <v>16186</v>
      </c>
      <c r="J1904" s="12" t="s">
        <v>3177</v>
      </c>
      <c r="K1904" s="12" t="s">
        <v>3178</v>
      </c>
      <c r="L1904" s="12">
        <v>10.5</v>
      </c>
      <c r="M1904" s="12">
        <v>10</v>
      </c>
      <c r="N1904" s="12">
        <v>8.5</v>
      </c>
      <c r="O1904" s="12">
        <v>9.5</v>
      </c>
      <c r="P1904" s="12">
        <v>0</v>
      </c>
    </row>
    <row r="1905" spans="1:16" x14ac:dyDescent="0.2">
      <c r="A1905" s="12" t="str">
        <f>INDEX('рабочие дни  %ФОТ'!$F$3:$F$67,MATCH('загрузка табеля'!$H1905,'рабочие дни  %ФОТ'!$H$3:$H$67,0),1)</f>
        <v>ХХХ YYY-21</v>
      </c>
      <c r="B1905" s="21">
        <f t="shared" si="87"/>
        <v>639.69499999999994</v>
      </c>
      <c r="C1905" s="22">
        <f t="shared" si="88"/>
        <v>3</v>
      </c>
      <c r="D1905" s="23">
        <f t="shared" si="89"/>
        <v>24.5</v>
      </c>
      <c r="E1905" s="21">
        <f>SUMIFS(тарифы!G:G,тарифы!B:B,J1905)</f>
        <v>26.11</v>
      </c>
      <c r="F1905" s="21"/>
      <c r="G1905" s="12" t="str">
        <f>IFERROR(INDEX(Таблица1[#All],MATCH('загрузка табеля'!J1905,тарифы!B:B,0),4),"")</f>
        <v>повар 4 разряда ((В-21)кулинарный цех)</v>
      </c>
      <c r="H1905" s="12" t="s">
        <v>17209</v>
      </c>
      <c r="I1905" s="12" t="s">
        <v>16187</v>
      </c>
      <c r="J1905" s="12" t="s">
        <v>3181</v>
      </c>
      <c r="K1905" s="12" t="s">
        <v>3182</v>
      </c>
      <c r="L1905" s="12">
        <v>8</v>
      </c>
      <c r="M1905" s="12">
        <v>8</v>
      </c>
      <c r="N1905" s="12">
        <v>8.5</v>
      </c>
    </row>
    <row r="1906" spans="1:16" x14ac:dyDescent="0.2">
      <c r="A1906" s="12" t="str">
        <f>INDEX('рабочие дни  %ФОТ'!$F$3:$F$67,MATCH('загрузка табеля'!$H1906,'рабочие дни  %ФОТ'!$H$3:$H$67,0),1)</f>
        <v>ХХХ YYY-21</v>
      </c>
      <c r="B1906" s="21">
        <f t="shared" si="87"/>
        <v>691.91499999999996</v>
      </c>
      <c r="C1906" s="22">
        <f t="shared" si="88"/>
        <v>3</v>
      </c>
      <c r="D1906" s="23">
        <f t="shared" si="89"/>
        <v>26.5</v>
      </c>
      <c r="E1906" s="21">
        <f>SUMIFS(тарифы!G:G,тарифы!B:B,J1906)</f>
        <v>26.11</v>
      </c>
      <c r="F1906" s="21"/>
      <c r="G1906" s="12" t="str">
        <f>IFERROR(INDEX(Таблица1[#All],MATCH('загрузка табеля'!J1906,тарифы!B:B,0),4),"")</f>
        <v>повар 4 разряда ((В-21)кулинарный цех)</v>
      </c>
      <c r="H1906" s="12" t="s">
        <v>17209</v>
      </c>
      <c r="I1906" s="12" t="s">
        <v>16187</v>
      </c>
      <c r="J1906" s="12" t="s">
        <v>3186</v>
      </c>
      <c r="K1906" s="12" t="s">
        <v>3187</v>
      </c>
      <c r="L1906" s="12">
        <v>9</v>
      </c>
      <c r="M1906" s="12">
        <v>9</v>
      </c>
      <c r="N1906" s="12">
        <v>8.5</v>
      </c>
      <c r="O1906" s="12">
        <v>0</v>
      </c>
    </row>
    <row r="1907" spans="1:16" x14ac:dyDescent="0.2">
      <c r="A1907" s="12" t="str">
        <f>INDEX('рабочие дни  %ФОТ'!$F$3:$F$67,MATCH('загрузка табеля'!$H1907,'рабочие дни  %ФОТ'!$H$3:$H$67,0),1)</f>
        <v>ХХХ YYY-21</v>
      </c>
      <c r="B1907" s="21">
        <f t="shared" si="87"/>
        <v>992.18</v>
      </c>
      <c r="C1907" s="22">
        <f t="shared" si="88"/>
        <v>4</v>
      </c>
      <c r="D1907" s="23">
        <f t="shared" si="89"/>
        <v>38</v>
      </c>
      <c r="E1907" s="21">
        <f>SUMIFS(тарифы!G:G,тарифы!B:B,J1907)</f>
        <v>26.11</v>
      </c>
      <c r="F1907" s="21"/>
      <c r="G1907" s="12" t="str">
        <f>IFERROR(INDEX(Таблица1[#All],MATCH('загрузка табеля'!J1907,тарифы!B:B,0),4),"")</f>
        <v>повар 4 разряда ((В-21)кулинарный цех)</v>
      </c>
      <c r="H1907" s="12" t="s">
        <v>17209</v>
      </c>
      <c r="I1907" s="12" t="s">
        <v>16187</v>
      </c>
      <c r="J1907" s="12" t="s">
        <v>3184</v>
      </c>
      <c r="K1907" s="12" t="s">
        <v>3185</v>
      </c>
      <c r="L1907" s="12">
        <v>10</v>
      </c>
      <c r="M1907" s="12">
        <v>10</v>
      </c>
      <c r="N1907" s="12">
        <v>9</v>
      </c>
      <c r="O1907" s="12">
        <v>9</v>
      </c>
      <c r="P1907" s="12">
        <v>0</v>
      </c>
    </row>
    <row r="1908" spans="1:16" x14ac:dyDescent="0.2">
      <c r="A1908" s="12" t="str">
        <f>INDEX('рабочие дни  %ФОТ'!$F$3:$F$67,MATCH('загрузка табеля'!$H1908,'рабочие дни  %ФОТ'!$H$3:$H$67,0),1)</f>
        <v>ХХХ YYY-21</v>
      </c>
      <c r="B1908" s="21">
        <f t="shared" si="87"/>
        <v>835.52</v>
      </c>
      <c r="C1908" s="22">
        <f t="shared" si="88"/>
        <v>3</v>
      </c>
      <c r="D1908" s="23">
        <f t="shared" si="89"/>
        <v>32</v>
      </c>
      <c r="E1908" s="21">
        <f>SUMIFS(тарифы!G:G,тарифы!B:B,J1908)</f>
        <v>26.11</v>
      </c>
      <c r="F1908" s="21"/>
      <c r="G1908" s="12" t="str">
        <f>IFERROR(INDEX(Таблица1[#All],MATCH('загрузка табеля'!J1908,тарифы!B:B,0),4),"")</f>
        <v>продавец-консультант ((В-21)расчетно-кассовая зона)</v>
      </c>
      <c r="H1908" s="12" t="s">
        <v>17209</v>
      </c>
      <c r="I1908" s="12" t="s">
        <v>16188</v>
      </c>
      <c r="J1908" s="12" t="s">
        <v>3199</v>
      </c>
      <c r="K1908" s="12" t="s">
        <v>3200</v>
      </c>
      <c r="L1908" s="12">
        <v>11</v>
      </c>
      <c r="M1908" s="12">
        <v>10.5</v>
      </c>
      <c r="N1908" s="12">
        <v>10.5</v>
      </c>
      <c r="O1908" s="12">
        <v>0</v>
      </c>
    </row>
    <row r="1909" spans="1:16" x14ac:dyDescent="0.2">
      <c r="A1909" s="12" t="str">
        <f>INDEX('рабочие дни  %ФОТ'!$F$3:$F$67,MATCH('загрузка табеля'!$H1909,'рабочие дни  %ФОТ'!$H$3:$H$67,0),1)</f>
        <v>ХХХ YYY-21</v>
      </c>
      <c r="B1909" s="21">
        <f t="shared" si="87"/>
        <v>900.79499999999996</v>
      </c>
      <c r="C1909" s="22">
        <f t="shared" si="88"/>
        <v>3</v>
      </c>
      <c r="D1909" s="23">
        <f t="shared" si="89"/>
        <v>34.5</v>
      </c>
      <c r="E1909" s="21">
        <f>SUMIFS(тарифы!G:G,тарифы!B:B,J1909)</f>
        <v>26.11</v>
      </c>
      <c r="F1909" s="21"/>
      <c r="G1909" s="12" t="str">
        <f>IFERROR(INDEX(Таблица1[#All],MATCH('загрузка табеля'!J1909,тарифы!B:B,0),4),"")</f>
        <v>продавец-консультант ((В-21)расчетно-кассовая зона)</v>
      </c>
      <c r="H1909" s="12" t="s">
        <v>17209</v>
      </c>
      <c r="I1909" s="12" t="s">
        <v>16188</v>
      </c>
      <c r="J1909" s="12" t="s">
        <v>3196</v>
      </c>
      <c r="K1909" s="12" t="s">
        <v>3197</v>
      </c>
      <c r="L1909" s="12">
        <v>11</v>
      </c>
      <c r="M1909" s="12">
        <v>11.5</v>
      </c>
      <c r="N1909" s="12">
        <v>12</v>
      </c>
    </row>
    <row r="1910" spans="1:16" x14ac:dyDescent="0.2">
      <c r="A1910" s="12" t="str">
        <f>INDEX('рабочие дни  %ФОТ'!$F$3:$F$67,MATCH('загрузка табеля'!$H1910,'рабочие дни  %ФОТ'!$H$3:$H$67,0),1)</f>
        <v>ХХХ YYY-21</v>
      </c>
      <c r="B1910" s="21">
        <f t="shared" si="87"/>
        <v>900.79499999999996</v>
      </c>
      <c r="C1910" s="22">
        <f t="shared" si="88"/>
        <v>3</v>
      </c>
      <c r="D1910" s="23">
        <f t="shared" si="89"/>
        <v>34.5</v>
      </c>
      <c r="E1910" s="21">
        <f>SUMIFS(тарифы!G:G,тарифы!B:B,J1910)</f>
        <v>26.11</v>
      </c>
      <c r="F1910" s="21"/>
      <c r="G1910" s="12" t="str">
        <f>IFERROR(INDEX(Таблица1[#All],MATCH('загрузка табеля'!J1910,тарифы!B:B,0),4),"")</f>
        <v>продавец-консультант ((В-21)расчетно-кассовая зона)</v>
      </c>
      <c r="H1910" s="12" t="s">
        <v>17209</v>
      </c>
      <c r="I1910" s="12" t="s">
        <v>16188</v>
      </c>
      <c r="J1910" s="12" t="s">
        <v>3218</v>
      </c>
      <c r="K1910" s="12" t="s">
        <v>3219</v>
      </c>
      <c r="L1910" s="12">
        <v>11.5</v>
      </c>
      <c r="M1910" s="12">
        <v>11.5</v>
      </c>
      <c r="N1910" s="12">
        <v>11.5</v>
      </c>
      <c r="O1910" s="12">
        <v>0</v>
      </c>
    </row>
    <row r="1911" spans="1:16" x14ac:dyDescent="0.2">
      <c r="A1911" s="12" t="str">
        <f>INDEX('рабочие дни  %ФОТ'!$F$3:$F$67,MATCH('загрузка табеля'!$H1911,'рабочие дни  %ФОТ'!$H$3:$H$67,0),1)</f>
        <v>ХХХ YYY-21</v>
      </c>
      <c r="B1911" s="21">
        <f t="shared" si="87"/>
        <v>796.35500000000002</v>
      </c>
      <c r="C1911" s="22">
        <f t="shared" si="88"/>
        <v>4</v>
      </c>
      <c r="D1911" s="23">
        <f t="shared" si="89"/>
        <v>30.5</v>
      </c>
      <c r="E1911" s="21">
        <f>SUMIFS(тарифы!G:G,тарифы!B:B,J1911)</f>
        <v>26.11</v>
      </c>
      <c r="F1911" s="21"/>
      <c r="G1911" s="12" t="str">
        <f>IFERROR(INDEX(Таблица1[#All],MATCH('загрузка табеля'!J1911,тарифы!B:B,0),4),"")</f>
        <v>продавец-консультант ((В-21)расчетно-кассовая зона)</v>
      </c>
      <c r="H1911" s="12" t="s">
        <v>17209</v>
      </c>
      <c r="I1911" s="12" t="s">
        <v>16188</v>
      </c>
      <c r="J1911" s="12" t="s">
        <v>3220</v>
      </c>
      <c r="K1911" s="12" t="s">
        <v>3221</v>
      </c>
      <c r="L1911" s="12">
        <v>9.5</v>
      </c>
      <c r="M1911" s="12">
        <v>7.5</v>
      </c>
      <c r="N1911" s="12">
        <v>5.5</v>
      </c>
      <c r="O1911" s="12">
        <v>8</v>
      </c>
      <c r="P1911" s="12">
        <v>0</v>
      </c>
    </row>
    <row r="1912" spans="1:16" x14ac:dyDescent="0.2">
      <c r="A1912" s="12" t="str">
        <f>INDEX('рабочие дни  %ФОТ'!$F$3:$F$67,MATCH('загрузка табеля'!$H1912,'рабочие дни  %ФОТ'!$H$3:$H$67,0),1)</f>
        <v>ХХХ YYY-21</v>
      </c>
      <c r="B1912" s="21">
        <f t="shared" si="87"/>
        <v>861.63</v>
      </c>
      <c r="C1912" s="22">
        <f t="shared" si="88"/>
        <v>3</v>
      </c>
      <c r="D1912" s="23">
        <f t="shared" si="89"/>
        <v>33</v>
      </c>
      <c r="E1912" s="21">
        <f>SUMIFS(тарифы!G:G,тарифы!B:B,J1912)</f>
        <v>26.11</v>
      </c>
      <c r="F1912" s="21"/>
      <c r="G1912" s="12" t="str">
        <f>IFERROR(INDEX(Таблица1[#All],MATCH('загрузка табеля'!J1912,тарифы!B:B,0),4),"")</f>
        <v>продавец-консультант ((В-21)расчетно-кассовая зона)</v>
      </c>
      <c r="H1912" s="12" t="s">
        <v>17209</v>
      </c>
      <c r="I1912" s="12" t="s">
        <v>16188</v>
      </c>
      <c r="J1912" s="12" t="s">
        <v>3224</v>
      </c>
      <c r="K1912" s="12" t="s">
        <v>3225</v>
      </c>
      <c r="L1912" s="12">
        <v>11</v>
      </c>
      <c r="M1912" s="12">
        <v>11</v>
      </c>
      <c r="N1912" s="12">
        <v>11</v>
      </c>
    </row>
    <row r="1913" spans="1:16" x14ac:dyDescent="0.2">
      <c r="A1913" s="12" t="str">
        <f>INDEX('рабочие дни  %ФОТ'!$F$3:$F$67,MATCH('загрузка табеля'!$H1913,'рабочие дни  %ФОТ'!$H$3:$H$67,0),1)</f>
        <v>ХХХ YYY-21</v>
      </c>
      <c r="B1913" s="21">
        <f t="shared" si="87"/>
        <v>574.41999999999996</v>
      </c>
      <c r="C1913" s="22">
        <f t="shared" si="88"/>
        <v>2</v>
      </c>
      <c r="D1913" s="23">
        <f t="shared" si="89"/>
        <v>22</v>
      </c>
      <c r="E1913" s="21">
        <f>SUMIFS(тарифы!G:G,тарифы!B:B,J1913)</f>
        <v>26.11</v>
      </c>
      <c r="F1913" s="21"/>
      <c r="G1913" s="12" t="str">
        <f>IFERROR(INDEX(Таблица1[#All],MATCH('загрузка табеля'!J1913,тарифы!B:B,0),4),"")</f>
        <v>продавец-консультант ((В-21)расчетно-кассовая зона)</v>
      </c>
      <c r="H1913" s="12" t="s">
        <v>17209</v>
      </c>
      <c r="I1913" s="12" t="s">
        <v>16188</v>
      </c>
      <c r="J1913" s="12" t="s">
        <v>13320</v>
      </c>
      <c r="K1913" s="12" t="s">
        <v>13319</v>
      </c>
      <c r="L1913" s="12">
        <v>11</v>
      </c>
      <c r="M1913" s="12">
        <v>11</v>
      </c>
      <c r="N1913" s="12">
        <v>0</v>
      </c>
    </row>
    <row r="1914" spans="1:16" x14ac:dyDescent="0.2">
      <c r="A1914" s="12" t="str">
        <f>INDEX('рабочие дни  %ФОТ'!$F$3:$F$67,MATCH('загрузка табеля'!$H1914,'рабочие дни  %ФОТ'!$H$3:$H$67,0),1)</f>
        <v>ХХХ YYY-21</v>
      </c>
      <c r="B1914" s="21">
        <f t="shared" si="87"/>
        <v>731.07999999999993</v>
      </c>
      <c r="C1914" s="22">
        <f t="shared" si="88"/>
        <v>3</v>
      </c>
      <c r="D1914" s="23">
        <f t="shared" si="89"/>
        <v>28</v>
      </c>
      <c r="E1914" s="21">
        <f>SUMIFS(тарифы!G:G,тарифы!B:B,J1914)</f>
        <v>26.11</v>
      </c>
      <c r="F1914" s="21"/>
      <c r="G1914" s="12" t="str">
        <f>IFERROR(INDEX(Таблица1[#All],MATCH('загрузка табеля'!J1914,тарифы!B:B,0),4),"")</f>
        <v>продавец-консультант ((В-21)расчетно-кассовая зона)</v>
      </c>
      <c r="H1914" s="12" t="s">
        <v>17209</v>
      </c>
      <c r="I1914" s="12" t="s">
        <v>16188</v>
      </c>
      <c r="J1914" s="12" t="s">
        <v>13324</v>
      </c>
      <c r="K1914" s="12" t="s">
        <v>13323</v>
      </c>
      <c r="L1914" s="12">
        <v>11</v>
      </c>
      <c r="M1914" s="12">
        <v>11.5</v>
      </c>
      <c r="N1914" s="12">
        <v>5.5</v>
      </c>
      <c r="O1914" s="12">
        <v>0</v>
      </c>
    </row>
    <row r="1915" spans="1:16" x14ac:dyDescent="0.2">
      <c r="A1915" s="12" t="str">
        <f>INDEX('рабочие дни  %ФОТ'!$F$3:$F$67,MATCH('загрузка табеля'!$H1915,'рабочие дни  %ФОТ'!$H$3:$H$67,0),1)</f>
        <v>ХХХ YYY-21</v>
      </c>
      <c r="B1915" s="21">
        <f t="shared" si="87"/>
        <v>1161.895</v>
      </c>
      <c r="C1915" s="22">
        <f t="shared" si="88"/>
        <v>4</v>
      </c>
      <c r="D1915" s="23">
        <f t="shared" si="89"/>
        <v>44.5</v>
      </c>
      <c r="E1915" s="21">
        <f>SUMIFS(тарифы!G:G,тарифы!B:B,J1915)</f>
        <v>26.11</v>
      </c>
      <c r="F1915" s="21"/>
      <c r="G1915" s="12" t="str">
        <f>IFERROR(INDEX(Таблица1[#All],MATCH('загрузка табеля'!J1915,тарифы!B:B,0),4),"")</f>
        <v>продавец-консультант ((В-21)расчетно-кассовая зона)</v>
      </c>
      <c r="H1915" s="12" t="s">
        <v>17209</v>
      </c>
      <c r="I1915" s="12" t="s">
        <v>16188</v>
      </c>
      <c r="J1915" s="12" t="s">
        <v>13318</v>
      </c>
      <c r="K1915" s="12" t="s">
        <v>13317</v>
      </c>
      <c r="L1915" s="12">
        <v>11.5</v>
      </c>
      <c r="M1915" s="12">
        <v>11</v>
      </c>
      <c r="N1915" s="12">
        <v>11</v>
      </c>
      <c r="O1915" s="12">
        <v>11</v>
      </c>
      <c r="P1915" s="12">
        <v>0</v>
      </c>
    </row>
    <row r="1916" spans="1:16" x14ac:dyDescent="0.2">
      <c r="A1916" s="12" t="str">
        <f>INDEX('рабочие дни  %ФОТ'!$F$3:$F$67,MATCH('загрузка табеля'!$H1916,'рабочие дни  %ФОТ'!$H$3:$H$67,0),1)</f>
        <v>ХХХ YYY-21</v>
      </c>
      <c r="B1916" s="21">
        <f t="shared" si="87"/>
        <v>548.30999999999995</v>
      </c>
      <c r="C1916" s="22">
        <f t="shared" si="88"/>
        <v>2</v>
      </c>
      <c r="D1916" s="23">
        <f t="shared" si="89"/>
        <v>21</v>
      </c>
      <c r="E1916" s="21">
        <f>SUMIFS(тарифы!G:G,тарифы!B:B,J1916)</f>
        <v>26.11</v>
      </c>
      <c r="F1916" s="21"/>
      <c r="G1916" s="12" t="str">
        <f>IFERROR(INDEX(Таблица1[#All],MATCH('загрузка табеля'!J1916,тарифы!B:B,0),4),"")</f>
        <v>продавец-консультант ((В-21)расчетно-кассовая зона)</v>
      </c>
      <c r="H1916" s="12" t="s">
        <v>17209</v>
      </c>
      <c r="I1916" s="12" t="s">
        <v>16188</v>
      </c>
      <c r="J1916" s="12" t="s">
        <v>13322</v>
      </c>
      <c r="K1916" s="12" t="s">
        <v>13321</v>
      </c>
      <c r="L1916" s="12">
        <v>9.5</v>
      </c>
      <c r="M1916" s="12">
        <v>11.5</v>
      </c>
      <c r="N1916" s="12">
        <v>0</v>
      </c>
    </row>
    <row r="1917" spans="1:16" x14ac:dyDescent="0.2">
      <c r="A1917" s="12" t="str">
        <f>INDEX('рабочие дни  %ФОТ'!$F$3:$F$67,MATCH('загрузка табеля'!$H1917,'рабочие дни  %ФОТ'!$H$3:$H$67,0),1)</f>
        <v>ХХХ YYY-21</v>
      </c>
      <c r="B1917" s="21">
        <f t="shared" si="87"/>
        <v>0</v>
      </c>
      <c r="C1917" s="22">
        <f t="shared" si="88"/>
        <v>3</v>
      </c>
      <c r="D1917" s="23">
        <f t="shared" si="89"/>
        <v>33.5</v>
      </c>
      <c r="E1917" s="21">
        <f>SUMIFS(тарифы!G:G,тарифы!B:B,J1917)</f>
        <v>0</v>
      </c>
      <c r="F1917" s="21"/>
      <c r="G1917" s="12" t="str">
        <f>IFERROR(INDEX(Таблица1[#All],MATCH('загрузка табеля'!J1917,тарифы!B:B,0),4),"")</f>
        <v/>
      </c>
      <c r="H1917" s="12" t="s">
        <v>17209</v>
      </c>
      <c r="I1917" s="12" t="s">
        <v>16188</v>
      </c>
      <c r="J1917" s="12" t="s">
        <v>16189</v>
      </c>
      <c r="K1917" s="12" t="s">
        <v>16190</v>
      </c>
      <c r="L1917" s="12">
        <v>11</v>
      </c>
      <c r="M1917" s="12">
        <v>11</v>
      </c>
      <c r="N1917" s="12">
        <v>11.5</v>
      </c>
    </row>
    <row r="1918" spans="1:16" x14ac:dyDescent="0.2">
      <c r="A1918" s="12" t="str">
        <f>INDEX('рабочие дни  %ФОТ'!$F$3:$F$67,MATCH('загрузка табеля'!$H1918,'рабочие дни  %ФОТ'!$H$3:$H$67,0),1)</f>
        <v>ХХХ YYY-21</v>
      </c>
      <c r="B1918" s="21">
        <f t="shared" si="87"/>
        <v>1435.2380952380952</v>
      </c>
      <c r="C1918" s="22">
        <f t="shared" si="88"/>
        <v>5</v>
      </c>
      <c r="D1918" s="23">
        <f t="shared" si="89"/>
        <v>50</v>
      </c>
      <c r="E1918" s="21">
        <f>SUMIFS(тарифы!G:G,тарифы!B:B,J1918)</f>
        <v>6028</v>
      </c>
      <c r="F1918" s="21"/>
      <c r="G1918" s="12" t="str">
        <f>IFERROR(INDEX(Таблица1[#All],MATCH('загрузка табеля'!J1918,тарифы!B:B,0),4),"")</f>
        <v>старший кладовщик 2 категории ((В-21)склад)</v>
      </c>
      <c r="H1918" s="12" t="s">
        <v>17209</v>
      </c>
      <c r="I1918" s="12" t="s">
        <v>3228</v>
      </c>
      <c r="J1918" s="12" t="s">
        <v>3234</v>
      </c>
      <c r="K1918" s="12" t="s">
        <v>3235</v>
      </c>
      <c r="L1918" s="12">
        <v>10</v>
      </c>
      <c r="M1918" s="12">
        <v>10</v>
      </c>
      <c r="N1918" s="12">
        <v>10</v>
      </c>
      <c r="O1918" s="12">
        <v>10</v>
      </c>
      <c r="P1918" s="12">
        <v>10</v>
      </c>
    </row>
    <row r="1919" spans="1:16" x14ac:dyDescent="0.2">
      <c r="A1919" s="12" t="str">
        <f>INDEX('рабочие дни  %ФОТ'!$F$3:$F$67,MATCH('загрузка табеля'!$H1919,'рабочие дни  %ФОТ'!$H$3:$H$67,0),1)</f>
        <v>ХХХ YYY-21</v>
      </c>
      <c r="B1919" s="21">
        <f t="shared" si="87"/>
        <v>1027.08</v>
      </c>
      <c r="C1919" s="22">
        <f t="shared" si="88"/>
        <v>4</v>
      </c>
      <c r="D1919" s="23">
        <f t="shared" si="89"/>
        <v>40.5</v>
      </c>
      <c r="E1919" s="21">
        <f>SUMIFS(тарифы!G:G,тарифы!B:B,J1919)</f>
        <v>25.36</v>
      </c>
      <c r="F1919" s="21"/>
      <c r="G1919" s="12" t="str">
        <f>IFERROR(INDEX(Таблица1[#All],MATCH('загрузка табеля'!J1919,тарифы!B:B,0),4),"")</f>
        <v>грузчик 2 категории ((В-21)склад)</v>
      </c>
      <c r="H1919" s="12" t="s">
        <v>17209</v>
      </c>
      <c r="I1919" s="12" t="s">
        <v>3228</v>
      </c>
      <c r="J1919" s="12" t="s">
        <v>3237</v>
      </c>
      <c r="K1919" s="12" t="s">
        <v>3238</v>
      </c>
      <c r="L1919" s="12">
        <v>10.5</v>
      </c>
      <c r="M1919" s="12">
        <v>12</v>
      </c>
      <c r="N1919" s="12">
        <v>10.5</v>
      </c>
      <c r="O1919" s="12">
        <v>7.5</v>
      </c>
      <c r="P1919" s="12">
        <v>0</v>
      </c>
    </row>
    <row r="1920" spans="1:16" x14ac:dyDescent="0.2">
      <c r="A1920" s="12" t="str">
        <f>INDEX('рабочие дни  %ФОТ'!$F$3:$F$67,MATCH('загрузка табеля'!$H1920,'рабочие дни  %ФОТ'!$H$3:$H$67,0),1)</f>
        <v>ХХХ YYY-21</v>
      </c>
      <c r="B1920" s="21">
        <f t="shared" si="87"/>
        <v>545.24</v>
      </c>
      <c r="C1920" s="22">
        <f t="shared" si="88"/>
        <v>3</v>
      </c>
      <c r="D1920" s="23">
        <f t="shared" si="89"/>
        <v>21.5</v>
      </c>
      <c r="E1920" s="21">
        <f>SUMIFS(тарифы!G:G,тарифы!B:B,J1920)</f>
        <v>25.36</v>
      </c>
      <c r="F1920" s="21"/>
      <c r="G1920" s="12" t="str">
        <f>IFERROR(INDEX(Таблица1[#All],MATCH('загрузка табеля'!J1920,тарифы!B:B,0),4),"")</f>
        <v>грузчик 2 категории ((В-21)склад)</v>
      </c>
      <c r="H1920" s="12" t="s">
        <v>17209</v>
      </c>
      <c r="I1920" s="12" t="s">
        <v>3228</v>
      </c>
      <c r="J1920" s="12" t="s">
        <v>3229</v>
      </c>
      <c r="K1920" s="12" t="s">
        <v>3230</v>
      </c>
      <c r="L1920" s="12">
        <v>9.5</v>
      </c>
      <c r="M1920" s="12">
        <v>2</v>
      </c>
      <c r="N1920" s="12">
        <v>10</v>
      </c>
      <c r="O1920" s="12">
        <v>0</v>
      </c>
    </row>
    <row r="1921" spans="1:17" x14ac:dyDescent="0.2">
      <c r="A1921" s="12" t="str">
        <f>INDEX('рабочие дни  %ФОТ'!$F$3:$F$67,MATCH('загрузка табеля'!$H1921,'рабочие дни  %ФОТ'!$H$3:$H$67,0),1)</f>
        <v>ХХХ YYY-21</v>
      </c>
      <c r="B1921" s="21">
        <f t="shared" si="87"/>
        <v>0</v>
      </c>
      <c r="C1921" s="22">
        <f t="shared" si="88"/>
        <v>3</v>
      </c>
      <c r="D1921" s="23">
        <f t="shared" si="89"/>
        <v>31</v>
      </c>
      <c r="E1921" s="21">
        <f>SUMIFS(тарифы!G:G,тарифы!B:B,J1921)</f>
        <v>0</v>
      </c>
      <c r="F1921" s="21"/>
      <c r="G1921" s="12" t="str">
        <f>IFERROR(INDEX(Таблица1[#All],MATCH('загрузка табеля'!J1921,тарифы!B:B,0),4),"")</f>
        <v/>
      </c>
      <c r="H1921" s="12" t="s">
        <v>17209</v>
      </c>
      <c r="I1921" s="12" t="s">
        <v>3228</v>
      </c>
      <c r="J1921" s="12" t="s">
        <v>16191</v>
      </c>
      <c r="K1921" s="12" t="s">
        <v>16192</v>
      </c>
      <c r="L1921" s="12">
        <v>9.5</v>
      </c>
      <c r="M1921" s="12">
        <v>10</v>
      </c>
      <c r="N1921" s="12">
        <v>11.5</v>
      </c>
    </row>
    <row r="1922" spans="1:17" x14ac:dyDescent="0.2">
      <c r="A1922" s="12" t="str">
        <f>INDEX('рабочие дни  %ФОТ'!$F$3:$F$67,MATCH('загрузка табеля'!$H1922,'рабочие дни  %ФОТ'!$H$3:$H$67,0),1)</f>
        <v>ХХХ YYY-21</v>
      </c>
      <c r="B1922" s="21">
        <f t="shared" si="87"/>
        <v>836.16</v>
      </c>
      <c r="C1922" s="22">
        <f t="shared" si="88"/>
        <v>4</v>
      </c>
      <c r="D1922" s="23">
        <f t="shared" si="89"/>
        <v>32</v>
      </c>
      <c r="E1922" s="21">
        <f>SUMIFS(тарифы!G:G,тарифы!B:B,J1922)</f>
        <v>26.13</v>
      </c>
      <c r="F1922" s="21"/>
      <c r="G1922" s="12" t="str">
        <f>IFERROR(INDEX(Таблица1[#All],MATCH('загрузка табеля'!J1922,тарифы!B:B,0),4),"")</f>
        <v>продавец продовольственных товаров 1 категории ((В-21)торговый зал)</v>
      </c>
      <c r="H1922" s="12" t="s">
        <v>17209</v>
      </c>
      <c r="I1922" s="12" t="s">
        <v>16193</v>
      </c>
      <c r="J1922" s="12" t="s">
        <v>3247</v>
      </c>
      <c r="K1922" s="12" t="s">
        <v>3248</v>
      </c>
      <c r="L1922" s="12">
        <v>8</v>
      </c>
      <c r="M1922" s="12">
        <v>8</v>
      </c>
      <c r="N1922" s="12">
        <v>8</v>
      </c>
      <c r="O1922" s="12">
        <v>8</v>
      </c>
    </row>
    <row r="1923" spans="1:17" x14ac:dyDescent="0.2">
      <c r="A1923" s="12" t="str">
        <f>INDEX('рабочие дни  %ФОТ'!$F$3:$F$67,MATCH('загрузка табеля'!$H1923,'рабочие дни  %ФОТ'!$H$3:$H$67,0),1)</f>
        <v>ХХХ YYY-21</v>
      </c>
      <c r="B1923" s="21">
        <f t="shared" si="87"/>
        <v>836.16</v>
      </c>
      <c r="C1923" s="22">
        <f t="shared" si="88"/>
        <v>3</v>
      </c>
      <c r="D1923" s="23">
        <f t="shared" si="89"/>
        <v>32</v>
      </c>
      <c r="E1923" s="21">
        <f>SUMIFS(тарифы!G:G,тарифы!B:B,J1923)</f>
        <v>26.13</v>
      </c>
      <c r="F1923" s="21"/>
      <c r="G1923" s="12" t="str">
        <f>IFERROR(INDEX(Таблица1[#All],MATCH('загрузка табеля'!J1923,тарифы!B:B,0),4),"")</f>
        <v>продавец продовольственных товаров 1 категории ((В-21)торговый зал)</v>
      </c>
      <c r="H1923" s="12" t="s">
        <v>17209</v>
      </c>
      <c r="I1923" s="12" t="s">
        <v>16193</v>
      </c>
      <c r="J1923" s="12" t="s">
        <v>3241</v>
      </c>
      <c r="K1923" s="12" t="s">
        <v>3242</v>
      </c>
      <c r="L1923" s="12">
        <v>11</v>
      </c>
      <c r="M1923" s="12">
        <v>11</v>
      </c>
      <c r="N1923" s="12">
        <v>10</v>
      </c>
      <c r="O1923" s="12">
        <v>0</v>
      </c>
    </row>
    <row r="1924" spans="1:17" x14ac:dyDescent="0.2">
      <c r="A1924" s="12" t="str">
        <f>INDEX('рабочие дни  %ФОТ'!$F$3:$F$67,MATCH('загрузка табеля'!$H1924,'рабочие дни  %ФОТ'!$H$3:$H$67,0),1)</f>
        <v>ХХХ YYY-21</v>
      </c>
      <c r="B1924" s="21">
        <f t="shared" si="87"/>
        <v>326.70000000000005</v>
      </c>
      <c r="C1924" s="22">
        <f t="shared" si="88"/>
        <v>2</v>
      </c>
      <c r="D1924" s="23">
        <f t="shared" si="89"/>
        <v>15</v>
      </c>
      <c r="E1924" s="21">
        <f>SUMIFS(тарифы!G:G,тарифы!B:B,J1924)</f>
        <v>21.78</v>
      </c>
      <c r="F1924" s="21"/>
      <c r="G1924" s="12" t="str">
        <f>IFERROR(INDEX(Таблица1[#All],MATCH('загрузка табеля'!J1924,тарифы!B:B,0),4),"")</f>
        <v>продавец продовольственных товаров 3 категории ((В-21)торговый зал)</v>
      </c>
      <c r="H1924" s="12" t="s">
        <v>17209</v>
      </c>
      <c r="I1924" s="12" t="s">
        <v>16193</v>
      </c>
      <c r="J1924" s="12" t="s">
        <v>3193</v>
      </c>
      <c r="K1924" s="12" t="s">
        <v>3194</v>
      </c>
      <c r="L1924" s="12">
        <v>9.5</v>
      </c>
      <c r="M1924" s="12">
        <v>5.5</v>
      </c>
      <c r="N1924" s="12">
        <v>0</v>
      </c>
    </row>
    <row r="1925" spans="1:17" x14ac:dyDescent="0.2">
      <c r="A1925" s="12" t="str">
        <f>INDEX('рабочие дни  %ФОТ'!$F$3:$F$67,MATCH('загрузка табеля'!$H1925,'рабочие дни  %ФОТ'!$H$3:$H$67,0),1)</f>
        <v>ХХХ YYY-21</v>
      </c>
      <c r="B1925" s="21">
        <f t="shared" si="87"/>
        <v>696.96</v>
      </c>
      <c r="C1925" s="22">
        <f t="shared" si="88"/>
        <v>3</v>
      </c>
      <c r="D1925" s="23">
        <f t="shared" si="89"/>
        <v>32</v>
      </c>
      <c r="E1925" s="21">
        <f>SUMIFS(тарифы!G:G,тарифы!B:B,J1925)</f>
        <v>21.78</v>
      </c>
      <c r="F1925" s="21"/>
      <c r="G1925" s="12" t="str">
        <f>IFERROR(INDEX(Таблица1[#All],MATCH('загрузка табеля'!J1925,тарифы!B:B,0),4),"")</f>
        <v>продавец продовольственных товаров 3 категории ((В-21)торговый зал)</v>
      </c>
      <c r="H1925" s="12" t="s">
        <v>17209</v>
      </c>
      <c r="I1925" s="12" t="s">
        <v>16193</v>
      </c>
      <c r="J1925" s="12" t="s">
        <v>3245</v>
      </c>
      <c r="K1925" s="12" t="s">
        <v>3246</v>
      </c>
      <c r="L1925" s="12">
        <v>10</v>
      </c>
      <c r="M1925" s="12">
        <v>11.5</v>
      </c>
      <c r="N1925" s="12">
        <v>10.5</v>
      </c>
    </row>
    <row r="1926" spans="1:17" x14ac:dyDescent="0.2">
      <c r="A1926" s="12" t="str">
        <f>INDEX('рабочие дни  %ФОТ'!$F$3:$F$67,MATCH('загрузка табеля'!$H1926,'рабочие дни  %ФОТ'!$H$3:$H$67,0),1)</f>
        <v>ХХХ YYY-21</v>
      </c>
      <c r="B1926" s="21">
        <f t="shared" ref="B1926:B1989" si="90">IF(AND(F1926&lt;50,F1926&gt;0),F1926*D1926,IF(F1926&gt;50,F1926/$C$1*C1926,IF(AND(E1926&lt;50,E1926&gt;0),E1926*D1926,E1926/$C$1*C1926)))</f>
        <v>947.43000000000006</v>
      </c>
      <c r="C1926" s="22">
        <f t="shared" si="88"/>
        <v>5</v>
      </c>
      <c r="D1926" s="23">
        <f t="shared" si="89"/>
        <v>43.5</v>
      </c>
      <c r="E1926" s="21">
        <f>SUMIFS(тарифы!G:G,тарифы!B:B,J1926)</f>
        <v>21.78</v>
      </c>
      <c r="F1926" s="21"/>
      <c r="G1926" s="12" t="str">
        <f>IFERROR(INDEX(Таблица1[#All],MATCH('загрузка табеля'!J1926,тарифы!B:B,0),4),"")</f>
        <v>продавец продовольственных товаров 3 категории ((В-21)торговый зал)</v>
      </c>
      <c r="H1926" s="12" t="s">
        <v>17209</v>
      </c>
      <c r="I1926" s="12" t="s">
        <v>16193</v>
      </c>
      <c r="J1926" s="12" t="s">
        <v>13316</v>
      </c>
      <c r="K1926" s="12" t="s">
        <v>13315</v>
      </c>
      <c r="L1926" s="12">
        <v>9.5</v>
      </c>
      <c r="M1926" s="12">
        <v>8.5</v>
      </c>
      <c r="N1926" s="12">
        <v>8.5</v>
      </c>
      <c r="O1926" s="12">
        <v>9</v>
      </c>
      <c r="P1926" s="12">
        <v>8</v>
      </c>
      <c r="Q1926" s="12">
        <v>0</v>
      </c>
    </row>
    <row r="1927" spans="1:17" x14ac:dyDescent="0.2">
      <c r="A1927" s="12" t="str">
        <f>INDEX('рабочие дни  %ФОТ'!$F$3:$F$67,MATCH('загрузка табеля'!$H1927,'рабочие дни  %ФОТ'!$H$3:$H$67,0),1)</f>
        <v>ХХХ YYY-21</v>
      </c>
      <c r="B1927" s="21">
        <f t="shared" si="90"/>
        <v>986</v>
      </c>
      <c r="C1927" s="22">
        <f t="shared" ref="C1927:C1990" si="91">COUNTIF(L1927:AP1927,"&gt;0")</f>
        <v>3</v>
      </c>
      <c r="D1927" s="23">
        <f t="shared" ref="D1927:D1990" si="92">IF(SUM(L1927:AP1927)&gt;0,SUM(L1927:AP1927),"")</f>
        <v>34</v>
      </c>
      <c r="E1927" s="21">
        <f>SUMIFS(тарифы!G:G,тарифы!B:B,J1927)</f>
        <v>29</v>
      </c>
      <c r="F1927" s="21"/>
      <c r="G1927" s="12" t="str">
        <f>IFERROR(INDEX(Таблица1[#All],MATCH('загрузка табеля'!J1927,тарифы!B:B,0),4),"")</f>
        <v>администратор торгового зала ((В-21)расчетно-кассовая зона)</v>
      </c>
      <c r="H1927" s="12" t="s">
        <v>17209</v>
      </c>
      <c r="I1927" s="12" t="s">
        <v>16194</v>
      </c>
      <c r="J1927" s="12" t="s">
        <v>3210</v>
      </c>
      <c r="K1927" s="12" t="s">
        <v>3211</v>
      </c>
      <c r="L1927" s="12">
        <v>12</v>
      </c>
      <c r="M1927" s="12">
        <v>11</v>
      </c>
      <c r="N1927" s="12">
        <v>11</v>
      </c>
      <c r="O1927" s="12">
        <v>0</v>
      </c>
    </row>
    <row r="1928" spans="1:17" x14ac:dyDescent="0.2">
      <c r="A1928" s="12" t="str">
        <f>INDEX('рабочие дни  %ФОТ'!$F$3:$F$67,MATCH('загрузка табеля'!$H1928,'рабочие дни  %ФОТ'!$H$3:$H$67,0),1)</f>
        <v>ХХХ YYY-21</v>
      </c>
      <c r="B1928" s="21">
        <f t="shared" si="90"/>
        <v>1123.8095238095239</v>
      </c>
      <c r="C1928" s="22">
        <f t="shared" si="91"/>
        <v>4</v>
      </c>
      <c r="D1928" s="23">
        <f t="shared" si="92"/>
        <v>43</v>
      </c>
      <c r="E1928" s="21">
        <f>SUMIFS(тарифы!G:G,тарифы!B:B,J1928)</f>
        <v>5900</v>
      </c>
      <c r="F1928" s="21"/>
      <c r="G1928" s="12" t="str">
        <f>IFERROR(INDEX(Таблица1[#All],MATCH('загрузка табеля'!J1928,тарифы!B:B,0),4),"")</f>
        <v>заместитель управляющего магазином 5 категории ((В-21)управление)</v>
      </c>
      <c r="H1928" s="12" t="s">
        <v>17209</v>
      </c>
      <c r="I1928" s="12" t="s">
        <v>16194</v>
      </c>
      <c r="J1928" s="12" t="s">
        <v>3250</v>
      </c>
      <c r="K1928" s="12" t="s">
        <v>3251</v>
      </c>
      <c r="L1928" s="12">
        <v>12</v>
      </c>
      <c r="M1928" s="12">
        <v>10</v>
      </c>
      <c r="N1928" s="12">
        <v>10.5</v>
      </c>
      <c r="O1928" s="12">
        <v>10.5</v>
      </c>
    </row>
    <row r="1929" spans="1:17" x14ac:dyDescent="0.2">
      <c r="A1929" s="12" t="str">
        <f>INDEX('рабочие дни  %ФОТ'!$F$3:$F$67,MATCH('загрузка табеля'!$H1929,'рабочие дни  %ФОТ'!$H$3:$H$67,0),1)</f>
        <v>ХХХ YYY-21</v>
      </c>
      <c r="B1929" s="21">
        <f t="shared" si="90"/>
        <v>939.96</v>
      </c>
      <c r="C1929" s="22">
        <f t="shared" si="91"/>
        <v>3</v>
      </c>
      <c r="D1929" s="23">
        <f t="shared" si="92"/>
        <v>36</v>
      </c>
      <c r="E1929" s="21">
        <f>SUMIFS(тарифы!G:G,тарифы!B:B,J1929)</f>
        <v>26.11</v>
      </c>
      <c r="F1929" s="21"/>
      <c r="G1929" s="12" t="str">
        <f>IFERROR(INDEX(Таблица1[#All],MATCH('загрузка табеля'!J1929,тарифы!B:B,0),4),"")</f>
        <v>продавец-консультант ((В-21)расчетно-кассовая зона)</v>
      </c>
      <c r="H1929" s="12" t="s">
        <v>17209</v>
      </c>
      <c r="I1929" s="12" t="s">
        <v>16194</v>
      </c>
      <c r="J1929" s="12" t="s">
        <v>3201</v>
      </c>
      <c r="K1929" s="12" t="s">
        <v>3202</v>
      </c>
      <c r="L1929" s="12">
        <v>11.5</v>
      </c>
      <c r="M1929" s="12">
        <v>12.5</v>
      </c>
      <c r="N1929" s="12">
        <v>12</v>
      </c>
      <c r="O1929" s="12">
        <v>0</v>
      </c>
    </row>
    <row r="1930" spans="1:17" x14ac:dyDescent="0.2">
      <c r="A1930" s="12" t="str">
        <f>INDEX('рабочие дни  %ФОТ'!$F$3:$F$67,MATCH('загрузка табеля'!$H1930,'рабочие дни  %ФОТ'!$H$3:$H$67,0),1)</f>
        <v>ХХХ YYY-21</v>
      </c>
      <c r="B1930" s="21">
        <f t="shared" si="90"/>
        <v>992.18</v>
      </c>
      <c r="C1930" s="22">
        <f t="shared" si="91"/>
        <v>3</v>
      </c>
      <c r="D1930" s="23">
        <f t="shared" si="92"/>
        <v>38</v>
      </c>
      <c r="E1930" s="21">
        <f>SUMIFS(тарифы!G:G,тарифы!B:B,J1930)</f>
        <v>26.11</v>
      </c>
      <c r="F1930" s="21"/>
      <c r="G1930" s="12" t="str">
        <f>IFERROR(INDEX(Таблица1[#All],MATCH('загрузка табеля'!J1930,тарифы!B:B,0),4),"")</f>
        <v>продавец-консультант ((В-21)расчетно-кассовая зона)</v>
      </c>
      <c r="H1930" s="12" t="s">
        <v>17209</v>
      </c>
      <c r="I1930" s="12" t="s">
        <v>16194</v>
      </c>
      <c r="J1930" s="12" t="s">
        <v>3226</v>
      </c>
      <c r="K1930" s="12" t="s">
        <v>3227</v>
      </c>
      <c r="L1930" s="12">
        <v>13.5</v>
      </c>
      <c r="M1930" s="12">
        <v>12.5</v>
      </c>
      <c r="N1930" s="12">
        <v>12</v>
      </c>
    </row>
    <row r="1931" spans="1:17" x14ac:dyDescent="0.2">
      <c r="A1931" s="12" t="str">
        <f>INDEX('рабочие дни  %ФОТ'!$F$3:$F$67,MATCH('загрузка табеля'!$H1931,'рабочие дни  %ФОТ'!$H$3:$H$67,0),1)</f>
        <v>ХХХ YYY-21</v>
      </c>
      <c r="B1931" s="21">
        <f t="shared" si="90"/>
        <v>552.38095238095241</v>
      </c>
      <c r="C1931" s="22">
        <f t="shared" si="91"/>
        <v>2</v>
      </c>
      <c r="D1931" s="23">
        <f t="shared" si="92"/>
        <v>16</v>
      </c>
      <c r="E1931" s="21">
        <f>SUMIFS(тарифы!G:G,тарифы!B:B,J1931)</f>
        <v>5800</v>
      </c>
      <c r="F1931" s="21"/>
      <c r="G1931" s="12" t="str">
        <f>IFERROR(INDEX(Таблица1[#All],MATCH('загрузка табеля'!J1931,тарифы!B:B,0),4),"")</f>
        <v>главный инженер_стажер ((В-21)управление)</v>
      </c>
      <c r="H1931" s="12" t="s">
        <v>17209</v>
      </c>
      <c r="I1931" s="12" t="s">
        <v>16194</v>
      </c>
      <c r="J1931" s="12" t="s">
        <v>13275</v>
      </c>
      <c r="K1931" s="12" t="s">
        <v>13274</v>
      </c>
      <c r="L1931" s="12">
        <v>7.5</v>
      </c>
      <c r="M1931" s="12">
        <v>8.5</v>
      </c>
    </row>
    <row r="1932" spans="1:17" x14ac:dyDescent="0.2">
      <c r="A1932" s="12" t="str">
        <f>INDEX('рабочие дни  %ФОТ'!$F$3:$F$67,MATCH('загрузка табеля'!$H1932,'рабочие дни  %ФОТ'!$H$3:$H$67,0),1)</f>
        <v>ХХХ YYY-21</v>
      </c>
      <c r="B1932" s="21">
        <f t="shared" si="90"/>
        <v>1052.25</v>
      </c>
      <c r="C1932" s="22">
        <f t="shared" si="91"/>
        <v>4</v>
      </c>
      <c r="D1932" s="23">
        <f t="shared" si="92"/>
        <v>37.5</v>
      </c>
      <c r="E1932" s="21">
        <f>SUMIFS(тарифы!G:G,тарифы!B:B,J1932)</f>
        <v>28.06</v>
      </c>
      <c r="F1932" s="21"/>
      <c r="G1932" s="12" t="str">
        <f>IFERROR(INDEX(Таблица1[#All],MATCH('загрузка табеля'!J1932,тарифы!B:B,0),4),"")</f>
        <v>пекарь 4 разряда* ((В-21)цех по выпечке хлебобулочных изделий)</v>
      </c>
      <c r="H1932" s="12" t="s">
        <v>17209</v>
      </c>
      <c r="I1932" s="12" t="s">
        <v>16195</v>
      </c>
      <c r="J1932" s="12" t="s">
        <v>3263</v>
      </c>
      <c r="K1932" s="12" t="s">
        <v>3264</v>
      </c>
      <c r="L1932" s="12">
        <v>10</v>
      </c>
      <c r="M1932" s="12">
        <v>10</v>
      </c>
      <c r="N1932" s="12">
        <v>8</v>
      </c>
      <c r="O1932" s="12">
        <v>9.5</v>
      </c>
      <c r="P1932" s="12">
        <v>0</v>
      </c>
    </row>
    <row r="1933" spans="1:17" x14ac:dyDescent="0.2">
      <c r="A1933" s="12" t="str">
        <f>INDEX('рабочие дни  %ФОТ'!$F$3:$F$67,MATCH('загрузка табеля'!$H1933,'рабочие дни  %ФОТ'!$H$3:$H$67,0),1)</f>
        <v>ХХХ YYY-21</v>
      </c>
      <c r="B1933" s="21">
        <f t="shared" si="90"/>
        <v>1024.19</v>
      </c>
      <c r="C1933" s="22">
        <f t="shared" si="91"/>
        <v>4</v>
      </c>
      <c r="D1933" s="23">
        <f t="shared" si="92"/>
        <v>36.5</v>
      </c>
      <c r="E1933" s="21">
        <f>SUMIFS(тарифы!G:G,тарифы!B:B,J1933)</f>
        <v>28.06</v>
      </c>
      <c r="F1933" s="21"/>
      <c r="G1933" s="12" t="str">
        <f>IFERROR(INDEX(Таблица1[#All],MATCH('загрузка табеля'!J1933,тарифы!B:B,0),4),"")</f>
        <v>пекарь 4 разряда* ((В-21)цех по выпечке хлебобулочных изделий)</v>
      </c>
      <c r="H1933" s="12" t="s">
        <v>17209</v>
      </c>
      <c r="I1933" s="12" t="s">
        <v>16195</v>
      </c>
      <c r="J1933" s="12" t="s">
        <v>3260</v>
      </c>
      <c r="K1933" s="12" t="s">
        <v>3261</v>
      </c>
      <c r="L1933" s="12">
        <v>8.5</v>
      </c>
      <c r="M1933" s="12">
        <v>8.5</v>
      </c>
      <c r="N1933" s="12">
        <v>10</v>
      </c>
      <c r="O1933" s="12">
        <v>9.5</v>
      </c>
    </row>
    <row r="1934" spans="1:17" x14ac:dyDescent="0.2">
      <c r="A1934" s="12" t="str">
        <f>INDEX('рабочие дни  %ФОТ'!$F$3:$F$67,MATCH('загрузка табеля'!$H1934,'рабочие дни  %ФОТ'!$H$3:$H$67,0),1)</f>
        <v>ХХХ YYY-21</v>
      </c>
      <c r="B1934" s="21">
        <f t="shared" si="90"/>
        <v>1010.16</v>
      </c>
      <c r="C1934" s="22">
        <f t="shared" si="91"/>
        <v>4</v>
      </c>
      <c r="D1934" s="23">
        <f t="shared" si="92"/>
        <v>36</v>
      </c>
      <c r="E1934" s="21">
        <f>SUMIFS(тарифы!G:G,тарифы!B:B,J1934)</f>
        <v>28.06</v>
      </c>
      <c r="F1934" s="21"/>
      <c r="G1934" s="12" t="str">
        <f>IFERROR(INDEX(Таблица1[#All],MATCH('загрузка табеля'!J1934,тарифы!B:B,0),4),"")</f>
        <v>пекарь 4 разряда* ((В-21)цех по выпечке хлебобулочных изделий)</v>
      </c>
      <c r="H1934" s="12" t="s">
        <v>17209</v>
      </c>
      <c r="I1934" s="12" t="s">
        <v>16195</v>
      </c>
      <c r="J1934" s="12" t="s">
        <v>3266</v>
      </c>
      <c r="K1934" s="12" t="s">
        <v>3267</v>
      </c>
      <c r="L1934" s="12">
        <v>8</v>
      </c>
      <c r="M1934" s="12">
        <v>10</v>
      </c>
      <c r="N1934" s="12">
        <v>10</v>
      </c>
      <c r="O1934" s="12">
        <v>8</v>
      </c>
    </row>
    <row r="1935" spans="1:17" x14ac:dyDescent="0.2">
      <c r="A1935" s="12" t="str">
        <f>INDEX('рабочие дни  %ФОТ'!$F$3:$F$67,MATCH('загрузка табеля'!$H1935,'рабочие дни  %ФОТ'!$H$3:$H$67,0),1)</f>
        <v>ХХХ YYY-21</v>
      </c>
      <c r="B1935" s="21">
        <f t="shared" si="90"/>
        <v>913.85</v>
      </c>
      <c r="C1935" s="22">
        <f t="shared" si="91"/>
        <v>4</v>
      </c>
      <c r="D1935" s="23">
        <f t="shared" si="92"/>
        <v>35</v>
      </c>
      <c r="E1935" s="21">
        <f>SUMIFS(тарифы!G:G,тарифы!B:B,J1935)</f>
        <v>26.11</v>
      </c>
      <c r="F1935" s="21"/>
      <c r="G1935" s="12" t="str">
        <f>IFERROR(INDEX(Таблица1[#All],MATCH('загрузка табеля'!J1935,тарифы!B:B,0),4),"")</f>
        <v>повар 4 разряда* ((В-21)цех по переработке мяса)</v>
      </c>
      <c r="H1935" s="12" t="s">
        <v>17209</v>
      </c>
      <c r="I1935" s="12" t="s">
        <v>16196</v>
      </c>
      <c r="J1935" s="12" t="s">
        <v>3273</v>
      </c>
      <c r="K1935" s="12" t="s">
        <v>3274</v>
      </c>
      <c r="L1935" s="12">
        <v>9</v>
      </c>
      <c r="M1935" s="12">
        <v>9</v>
      </c>
      <c r="N1935" s="12">
        <v>9</v>
      </c>
      <c r="O1935" s="12">
        <v>8</v>
      </c>
    </row>
    <row r="1936" spans="1:17" x14ac:dyDescent="0.2">
      <c r="A1936" s="12" t="str">
        <f>INDEX('рабочие дни  %ФОТ'!$F$3:$F$67,MATCH('загрузка табеля'!$H1936,'рабочие дни  %ФОТ'!$H$3:$H$67,0),1)</f>
        <v>ХХХ YYY-22</v>
      </c>
      <c r="B1936" s="21">
        <f t="shared" si="90"/>
        <v>511.42500000000001</v>
      </c>
      <c r="C1936" s="22">
        <f t="shared" si="91"/>
        <v>2</v>
      </c>
      <c r="D1936" s="23">
        <f t="shared" si="92"/>
        <v>22.5</v>
      </c>
      <c r="E1936" s="21">
        <f>SUMIFS(тарифы!G:G,тарифы!B:B,J1936)</f>
        <v>22.73</v>
      </c>
      <c r="F1936" s="21"/>
      <c r="G1936" s="12" t="str">
        <f>IFERROR(INDEX(Таблица1[#All],MATCH('загрузка табеля'!J1936,тарифы!B:B,0),4),"")</f>
        <v>уборщик служебных помещений ((В-22)хозяйственная часть)</v>
      </c>
      <c r="H1936" s="12" t="s">
        <v>17210</v>
      </c>
      <c r="I1936" s="12" t="s">
        <v>16197</v>
      </c>
      <c r="J1936" s="12" t="s">
        <v>13308</v>
      </c>
      <c r="K1936" s="12" t="s">
        <v>13307</v>
      </c>
      <c r="L1936" s="12">
        <v>11</v>
      </c>
      <c r="M1936" s="12">
        <v>11.5</v>
      </c>
      <c r="N1936" s="12">
        <v>0</v>
      </c>
    </row>
    <row r="1937" spans="1:17" x14ac:dyDescent="0.2">
      <c r="A1937" s="12" t="str">
        <f>INDEX('рабочие дни  %ФОТ'!$F$3:$F$67,MATCH('загрузка табеля'!$H1937,'рабочие дни  %ФОТ'!$H$3:$H$67,0),1)</f>
        <v>ХХХ YYY-22</v>
      </c>
      <c r="B1937" s="21">
        <f t="shared" si="90"/>
        <v>0</v>
      </c>
      <c r="C1937" s="22">
        <f t="shared" si="91"/>
        <v>3</v>
      </c>
      <c r="D1937" s="23">
        <f t="shared" si="92"/>
        <v>33</v>
      </c>
      <c r="E1937" s="21">
        <f>SUMIFS(тарифы!G:G,тарифы!B:B,J1937)</f>
        <v>0</v>
      </c>
      <c r="F1937" s="21"/>
      <c r="G1937" s="12" t="str">
        <f>IFERROR(INDEX(Таблица1[#All],MATCH('загрузка табеля'!J1937,тарифы!B:B,0),4),"")</f>
        <v/>
      </c>
      <c r="H1937" s="12" t="s">
        <v>17210</v>
      </c>
      <c r="I1937" s="12" t="s">
        <v>16197</v>
      </c>
      <c r="J1937" s="12" t="s">
        <v>16198</v>
      </c>
      <c r="K1937" s="12" t="s">
        <v>16199</v>
      </c>
      <c r="L1937" s="12">
        <v>11</v>
      </c>
      <c r="M1937" s="12">
        <v>11</v>
      </c>
      <c r="N1937" s="12">
        <v>11</v>
      </c>
    </row>
    <row r="1938" spans="1:17" x14ac:dyDescent="0.2">
      <c r="A1938" s="12" t="str">
        <f>INDEX('рабочие дни  %ФОТ'!$F$3:$F$67,MATCH('загрузка табеля'!$H1938,'рабочие дни  %ФОТ'!$H$3:$H$67,0),1)</f>
        <v>ХХХ YYY-22</v>
      </c>
      <c r="B1938" s="21">
        <f t="shared" si="90"/>
        <v>630</v>
      </c>
      <c r="C1938" s="22">
        <f t="shared" si="91"/>
        <v>2</v>
      </c>
      <c r="D1938" s="23">
        <f t="shared" si="92"/>
        <v>21</v>
      </c>
      <c r="E1938" s="21">
        <f>SUMIFS(тарифы!G:G,тарифы!B:B,J1938)</f>
        <v>30</v>
      </c>
      <c r="F1938" s="21"/>
      <c r="G1938" s="12" t="str">
        <f>IFERROR(INDEX(Таблица1[#All],MATCH('загрузка табеля'!J1938,тарифы!B:B,0),4),"")</f>
        <v>продавец-консультант ((В-22)расчетно-кассовая зона)</v>
      </c>
      <c r="H1938" s="12" t="s">
        <v>17210</v>
      </c>
      <c r="I1938" s="12" t="s">
        <v>16200</v>
      </c>
      <c r="J1938" s="12" t="s">
        <v>3296</v>
      </c>
      <c r="K1938" s="12" t="s">
        <v>3297</v>
      </c>
      <c r="L1938" s="12">
        <v>10.5</v>
      </c>
      <c r="M1938" s="12">
        <v>10.5</v>
      </c>
      <c r="N1938" s="12">
        <v>0</v>
      </c>
    </row>
    <row r="1939" spans="1:17" x14ac:dyDescent="0.2">
      <c r="A1939" s="12" t="str">
        <f>INDEX('рабочие дни  %ФОТ'!$F$3:$F$67,MATCH('загрузка табеля'!$H1939,'рабочие дни  %ФОТ'!$H$3:$H$67,0),1)</f>
        <v>ХХХ YYY-22</v>
      </c>
      <c r="B1939" s="21">
        <f t="shared" si="90"/>
        <v>1920</v>
      </c>
      <c r="C1939" s="22">
        <f t="shared" si="91"/>
        <v>5</v>
      </c>
      <c r="D1939" s="23">
        <f t="shared" si="92"/>
        <v>64</v>
      </c>
      <c r="E1939" s="21">
        <f>SUMIFS(тарифы!G:G,тарифы!B:B,J1939)</f>
        <v>30</v>
      </c>
      <c r="F1939" s="21"/>
      <c r="G1939" s="12" t="str">
        <f>IFERROR(INDEX(Таблица1[#All],MATCH('загрузка табеля'!J1939,тарифы!B:B,0),4),"")</f>
        <v>продавец-консультант ((В-22)расчетно-кассовая зона)</v>
      </c>
      <c r="H1939" s="12" t="s">
        <v>17210</v>
      </c>
      <c r="I1939" s="12" t="s">
        <v>16200</v>
      </c>
      <c r="J1939" s="12" t="s">
        <v>3281</v>
      </c>
      <c r="K1939" s="12" t="s">
        <v>3282</v>
      </c>
      <c r="L1939" s="12">
        <v>13</v>
      </c>
      <c r="M1939" s="12">
        <v>13</v>
      </c>
      <c r="N1939" s="12">
        <v>13.5</v>
      </c>
      <c r="O1939" s="12">
        <v>12</v>
      </c>
      <c r="P1939" s="12">
        <v>12.5</v>
      </c>
    </row>
    <row r="1940" spans="1:17" x14ac:dyDescent="0.2">
      <c r="A1940" s="12" t="str">
        <f>INDEX('рабочие дни  %ФОТ'!$F$3:$F$67,MATCH('загрузка табеля'!$H1940,'рабочие дни  %ФОТ'!$H$3:$H$67,0),1)</f>
        <v>ХХХ YYY-22</v>
      </c>
      <c r="B1940" s="21">
        <f t="shared" si="90"/>
        <v>960</v>
      </c>
      <c r="C1940" s="22">
        <f t="shared" si="91"/>
        <v>3</v>
      </c>
      <c r="D1940" s="23">
        <f t="shared" si="92"/>
        <v>32</v>
      </c>
      <c r="E1940" s="21">
        <f>SUMIFS(тарифы!G:G,тарифы!B:B,J1940)</f>
        <v>30</v>
      </c>
      <c r="F1940" s="21"/>
      <c r="G1940" s="12" t="str">
        <f>IFERROR(INDEX(Таблица1[#All],MATCH('загрузка табеля'!J1940,тарифы!B:B,0),4),"")</f>
        <v>продавец-консультант ((В-22)расчетно-кассовая зона)</v>
      </c>
      <c r="H1940" s="12" t="s">
        <v>17210</v>
      </c>
      <c r="I1940" s="12" t="s">
        <v>16200</v>
      </c>
      <c r="J1940" s="12" t="s">
        <v>3286</v>
      </c>
      <c r="K1940" s="12" t="s">
        <v>3287</v>
      </c>
      <c r="L1940" s="12">
        <v>10.5</v>
      </c>
      <c r="M1940" s="12">
        <v>11</v>
      </c>
      <c r="N1940" s="12">
        <v>10.5</v>
      </c>
    </row>
    <row r="1941" spans="1:17" x14ac:dyDescent="0.2">
      <c r="A1941" s="12" t="str">
        <f>INDEX('рабочие дни  %ФОТ'!$F$3:$F$67,MATCH('загрузка табеля'!$H1941,'рабочие дни  %ФОТ'!$H$3:$H$67,0),1)</f>
        <v>ХХХ YYY-22</v>
      </c>
      <c r="B1941" s="21">
        <f t="shared" si="90"/>
        <v>225</v>
      </c>
      <c r="C1941" s="22">
        <f t="shared" si="91"/>
        <v>1</v>
      </c>
      <c r="D1941" s="23">
        <f t="shared" si="92"/>
        <v>7.5</v>
      </c>
      <c r="E1941" s="21">
        <f>SUMIFS(тарифы!G:G,тарифы!B:B,J1941)</f>
        <v>30</v>
      </c>
      <c r="F1941" s="21"/>
      <c r="G1941" s="12" t="str">
        <f>IFERROR(INDEX(Таблица1[#All],MATCH('загрузка табеля'!J1941,тарифы!B:B,0),4),"")</f>
        <v>продавец-консультант ((В-22)расчетно-кассовая зона)</v>
      </c>
      <c r="H1941" s="12" t="s">
        <v>17210</v>
      </c>
      <c r="I1941" s="12" t="s">
        <v>16200</v>
      </c>
      <c r="J1941" s="12" t="s">
        <v>3294</v>
      </c>
      <c r="K1941" s="12" t="s">
        <v>3295</v>
      </c>
      <c r="L1941" s="12">
        <v>7.5</v>
      </c>
      <c r="M1941" s="12">
        <v>0</v>
      </c>
    </row>
    <row r="1942" spans="1:17" x14ac:dyDescent="0.2">
      <c r="A1942" s="12" t="str">
        <f>INDEX('рабочие дни  %ФОТ'!$F$3:$F$67,MATCH('загрузка табеля'!$H1942,'рабочие дни  %ФОТ'!$H$3:$H$67,0),1)</f>
        <v>ХХХ YYY-22</v>
      </c>
      <c r="B1942" s="21">
        <f t="shared" si="90"/>
        <v>1755</v>
      </c>
      <c r="C1942" s="22">
        <f t="shared" si="91"/>
        <v>5</v>
      </c>
      <c r="D1942" s="23">
        <f t="shared" si="92"/>
        <v>58.5</v>
      </c>
      <c r="E1942" s="21">
        <f>SUMIFS(тарифы!G:G,тарифы!B:B,J1942)</f>
        <v>30</v>
      </c>
      <c r="F1942" s="21"/>
      <c r="G1942" s="12" t="str">
        <f>IFERROR(INDEX(Таблица1[#All],MATCH('загрузка табеля'!J1942,тарифы!B:B,0),4),"")</f>
        <v>продавец-консультант ((В-22)расчетно-кассовая зона)</v>
      </c>
      <c r="H1942" s="12" t="s">
        <v>17210</v>
      </c>
      <c r="I1942" s="12" t="s">
        <v>16200</v>
      </c>
      <c r="J1942" s="12" t="s">
        <v>3298</v>
      </c>
      <c r="K1942" s="12" t="s">
        <v>3299</v>
      </c>
      <c r="L1942" s="12">
        <v>12</v>
      </c>
      <c r="M1942" s="12">
        <v>11.5</v>
      </c>
      <c r="N1942" s="12">
        <v>11</v>
      </c>
      <c r="O1942" s="12">
        <v>12</v>
      </c>
      <c r="P1942" s="12">
        <v>12</v>
      </c>
    </row>
    <row r="1943" spans="1:17" x14ac:dyDescent="0.2">
      <c r="A1943" s="12" t="str">
        <f>INDEX('рабочие дни  %ФОТ'!$F$3:$F$67,MATCH('загрузка табеля'!$H1943,'рабочие дни  %ФОТ'!$H$3:$H$67,0),1)</f>
        <v>ХХХ YYY-22</v>
      </c>
      <c r="B1943" s="21">
        <f t="shared" si="90"/>
        <v>315</v>
      </c>
      <c r="C1943" s="22">
        <f t="shared" si="91"/>
        <v>1</v>
      </c>
      <c r="D1943" s="23">
        <f t="shared" si="92"/>
        <v>10.5</v>
      </c>
      <c r="E1943" s="21">
        <f>SUMIFS(тарифы!G:G,тарифы!B:B,J1943)</f>
        <v>30</v>
      </c>
      <c r="F1943" s="21"/>
      <c r="G1943" s="12" t="str">
        <f>IFERROR(INDEX(Таблица1[#All],MATCH('загрузка табеля'!J1943,тарифы!B:B,0),4),"")</f>
        <v>продавец-консультант ((В-22)расчетно-кассовая зона)</v>
      </c>
      <c r="H1943" s="12" t="s">
        <v>17210</v>
      </c>
      <c r="I1943" s="12" t="s">
        <v>16200</v>
      </c>
      <c r="J1943" s="12" t="s">
        <v>13311</v>
      </c>
      <c r="K1943" s="12" t="s">
        <v>13310</v>
      </c>
      <c r="L1943" s="12">
        <v>10.5</v>
      </c>
      <c r="M1943" s="12">
        <v>0</v>
      </c>
    </row>
    <row r="1944" spans="1:17" x14ac:dyDescent="0.2">
      <c r="A1944" s="12" t="str">
        <f>INDEX('рабочие дни  %ФОТ'!$F$3:$F$67,MATCH('загрузка табеля'!$H1944,'рабочие дни  %ФОТ'!$H$3:$H$67,0),1)</f>
        <v>ХХХ YYY-22</v>
      </c>
      <c r="B1944" s="21">
        <f t="shared" si="90"/>
        <v>0</v>
      </c>
      <c r="C1944" s="22">
        <f t="shared" si="91"/>
        <v>5</v>
      </c>
      <c r="D1944" s="23">
        <f t="shared" si="92"/>
        <v>45</v>
      </c>
      <c r="E1944" s="21">
        <f>SUMIFS(тарифы!G:G,тарифы!B:B,J1944)</f>
        <v>0</v>
      </c>
      <c r="F1944" s="21"/>
      <c r="G1944" s="12" t="str">
        <f>IFERROR(INDEX(Таблица1[#All],MATCH('загрузка табеля'!J1944,тарифы!B:B,0),4),"")</f>
        <v/>
      </c>
      <c r="H1944" s="12" t="s">
        <v>17210</v>
      </c>
      <c r="I1944" s="12" t="s">
        <v>16200</v>
      </c>
      <c r="J1944" s="12" t="s">
        <v>16201</v>
      </c>
      <c r="K1944" s="12" t="s">
        <v>16202</v>
      </c>
      <c r="L1944" s="12">
        <v>7.5</v>
      </c>
      <c r="M1944" s="12">
        <v>10.5</v>
      </c>
      <c r="N1944" s="12">
        <v>6</v>
      </c>
      <c r="O1944" s="12">
        <v>10.5</v>
      </c>
      <c r="P1944" s="12">
        <v>10.5</v>
      </c>
    </row>
    <row r="1945" spans="1:17" x14ac:dyDescent="0.2">
      <c r="A1945" s="12" t="str">
        <f>INDEX('рабочие дни  %ФОТ'!$F$3:$F$67,MATCH('загрузка табеля'!$H1945,'рабочие дни  %ФОТ'!$H$3:$H$67,0),1)</f>
        <v>ХХХ YYY-22</v>
      </c>
      <c r="B1945" s="21">
        <f t="shared" si="90"/>
        <v>0</v>
      </c>
      <c r="C1945" s="22">
        <f t="shared" si="91"/>
        <v>4</v>
      </c>
      <c r="D1945" s="23">
        <f t="shared" si="92"/>
        <v>45</v>
      </c>
      <c r="E1945" s="21">
        <f>SUMIFS(тарифы!G:G,тарифы!B:B,J1945)</f>
        <v>0</v>
      </c>
      <c r="F1945" s="21"/>
      <c r="G1945" s="12" t="str">
        <f>IFERROR(INDEX(Таблица1[#All],MATCH('загрузка табеля'!J1945,тарифы!B:B,0),4),"")</f>
        <v/>
      </c>
      <c r="H1945" s="12" t="s">
        <v>17210</v>
      </c>
      <c r="I1945" s="12" t="s">
        <v>16200</v>
      </c>
      <c r="J1945" s="12" t="s">
        <v>16203</v>
      </c>
      <c r="K1945" s="12" t="s">
        <v>1095</v>
      </c>
      <c r="L1945" s="12">
        <v>11</v>
      </c>
      <c r="M1945" s="12">
        <v>12</v>
      </c>
      <c r="N1945" s="12">
        <v>11</v>
      </c>
      <c r="O1945" s="12">
        <v>11</v>
      </c>
    </row>
    <row r="1946" spans="1:17" x14ac:dyDescent="0.2">
      <c r="A1946" s="12" t="str">
        <f>INDEX('рабочие дни  %ФОТ'!$F$3:$F$67,MATCH('загрузка табеля'!$H1946,'рабочие дни  %ФОТ'!$H$3:$H$67,0),1)</f>
        <v>ХХХ YYY-22</v>
      </c>
      <c r="B1946" s="21">
        <f t="shared" si="90"/>
        <v>0</v>
      </c>
      <c r="C1946" s="22">
        <f t="shared" si="91"/>
        <v>5</v>
      </c>
      <c r="D1946" s="23">
        <f t="shared" si="92"/>
        <v>60.5</v>
      </c>
      <c r="E1946" s="21">
        <f>SUMIFS(тарифы!G:G,тарифы!B:B,J1946)</f>
        <v>0</v>
      </c>
      <c r="F1946" s="21"/>
      <c r="G1946" s="12" t="str">
        <f>IFERROR(INDEX(Таблица1[#All],MATCH('загрузка табеля'!J1946,тарифы!B:B,0),4),"")</f>
        <v/>
      </c>
      <c r="H1946" s="12" t="s">
        <v>17210</v>
      </c>
      <c r="I1946" s="12" t="s">
        <v>16200</v>
      </c>
      <c r="J1946" s="12" t="s">
        <v>16204</v>
      </c>
      <c r="K1946" s="12" t="s">
        <v>16205</v>
      </c>
      <c r="L1946" s="12">
        <v>12</v>
      </c>
      <c r="M1946" s="12">
        <v>13.5</v>
      </c>
      <c r="N1946" s="12">
        <v>12</v>
      </c>
      <c r="O1946" s="12">
        <v>11</v>
      </c>
      <c r="P1946" s="12">
        <v>12</v>
      </c>
    </row>
    <row r="1947" spans="1:17" x14ac:dyDescent="0.2">
      <c r="A1947" s="12" t="str">
        <f>INDEX('рабочие дни  %ФОТ'!$F$3:$F$67,MATCH('загрузка табеля'!$H1947,'рабочие дни  %ФОТ'!$H$3:$H$67,0),1)</f>
        <v>ХХХ YYY-22</v>
      </c>
      <c r="B1947" s="21">
        <f t="shared" si="90"/>
        <v>0</v>
      </c>
      <c r="C1947" s="22">
        <f t="shared" si="91"/>
        <v>2</v>
      </c>
      <c r="D1947" s="23">
        <f t="shared" si="92"/>
        <v>22.5</v>
      </c>
      <c r="E1947" s="21">
        <f>SUMIFS(тарифы!G:G,тарифы!B:B,J1947)</f>
        <v>0</v>
      </c>
      <c r="F1947" s="21"/>
      <c r="G1947" s="12" t="str">
        <f>IFERROR(INDEX(Таблица1[#All],MATCH('загрузка табеля'!J1947,тарифы!B:B,0),4),"")</f>
        <v/>
      </c>
      <c r="H1947" s="12" t="s">
        <v>17210</v>
      </c>
      <c r="I1947" s="12" t="s">
        <v>16200</v>
      </c>
      <c r="J1947" s="12" t="s">
        <v>16206</v>
      </c>
      <c r="K1947" s="12" t="s">
        <v>16207</v>
      </c>
      <c r="L1947" s="12">
        <v>11.5</v>
      </c>
      <c r="M1947" s="12">
        <v>11</v>
      </c>
      <c r="N1947" s="12">
        <v>0</v>
      </c>
    </row>
    <row r="1948" spans="1:17" x14ac:dyDescent="0.2">
      <c r="A1948" s="12" t="str">
        <f>INDEX('рабочие дни  %ФОТ'!$F$3:$F$67,MATCH('загрузка табеля'!$H1948,'рабочие дни  %ФОТ'!$H$3:$H$67,0),1)</f>
        <v>ХХХ YYY-22</v>
      </c>
      <c r="B1948" s="21">
        <f t="shared" si="90"/>
        <v>772.31999999999994</v>
      </c>
      <c r="C1948" s="22">
        <f t="shared" si="91"/>
        <v>3</v>
      </c>
      <c r="D1948" s="23">
        <f t="shared" si="92"/>
        <v>24</v>
      </c>
      <c r="E1948" s="21">
        <f>SUMIFS(тарифы!G:G,тарифы!B:B,J1948)</f>
        <v>32.18</v>
      </c>
      <c r="F1948" s="21"/>
      <c r="G1948" s="12" t="str">
        <f>IFERROR(INDEX(Таблица1[#All],MATCH('загрузка табеля'!J1948,тарифы!B:B,0),4),"")</f>
        <v>кладовщик по приему товара 2 категории ((В-22)склад)</v>
      </c>
      <c r="H1948" s="12" t="s">
        <v>17210</v>
      </c>
      <c r="I1948" s="12" t="s">
        <v>3300</v>
      </c>
      <c r="J1948" s="12" t="s">
        <v>3307</v>
      </c>
      <c r="K1948" s="12" t="s">
        <v>3308</v>
      </c>
      <c r="L1948" s="12">
        <v>2</v>
      </c>
      <c r="M1948" s="12">
        <v>12</v>
      </c>
      <c r="N1948" s="12">
        <v>10</v>
      </c>
    </row>
    <row r="1949" spans="1:17" x14ac:dyDescent="0.2">
      <c r="A1949" s="12" t="str">
        <f>INDEX('рабочие дни  %ФОТ'!$F$3:$F$67,MATCH('загрузка табеля'!$H1949,'рабочие дни  %ФОТ'!$H$3:$H$67,0),1)</f>
        <v>ХХХ YYY-22</v>
      </c>
      <c r="B1949" s="21">
        <f t="shared" si="90"/>
        <v>1320</v>
      </c>
      <c r="C1949" s="22">
        <f t="shared" si="91"/>
        <v>4</v>
      </c>
      <c r="D1949" s="23">
        <f t="shared" si="92"/>
        <v>47.5</v>
      </c>
      <c r="E1949" s="21">
        <f>SUMIFS(тарифы!G:G,тарифы!B:B,J1949)</f>
        <v>6930</v>
      </c>
      <c r="F1949" s="21"/>
      <c r="G1949" s="12" t="str">
        <f>IFERROR(INDEX(Таблица1[#All],MATCH('загрузка табеля'!J1949,тарифы!B:B,0),4),"")</f>
        <v>старший кладовщик 2 категории ((В-22)склад)</v>
      </c>
      <c r="H1949" s="12" t="s">
        <v>17210</v>
      </c>
      <c r="I1949" s="12" t="s">
        <v>3300</v>
      </c>
      <c r="J1949" s="12" t="s">
        <v>3301</v>
      </c>
      <c r="K1949" s="12" t="s">
        <v>3302</v>
      </c>
      <c r="L1949" s="12">
        <v>13</v>
      </c>
      <c r="M1949" s="12">
        <v>10.5</v>
      </c>
      <c r="N1949" s="12">
        <v>11.5</v>
      </c>
      <c r="O1949" s="12">
        <v>12.5</v>
      </c>
      <c r="P1949" s="12">
        <v>0</v>
      </c>
    </row>
    <row r="1950" spans="1:17" x14ac:dyDescent="0.2">
      <c r="A1950" s="12" t="str">
        <f>INDEX('рабочие дни  %ФОТ'!$F$3:$F$67,MATCH('загрузка табеля'!$H1950,'рабочие дни  %ФОТ'!$H$3:$H$67,0),1)</f>
        <v>ХХХ YYY-22</v>
      </c>
      <c r="B1950" s="21">
        <f t="shared" si="90"/>
        <v>1923.8999999999999</v>
      </c>
      <c r="C1950" s="22">
        <f t="shared" si="91"/>
        <v>6</v>
      </c>
      <c r="D1950" s="23">
        <f t="shared" si="92"/>
        <v>66</v>
      </c>
      <c r="E1950" s="21">
        <f>SUMIFS(тарифы!G:G,тарифы!B:B,J1950)</f>
        <v>29.15</v>
      </c>
      <c r="F1950" s="21"/>
      <c r="G1950" s="12" t="str">
        <f>IFERROR(INDEX(Таблица1[#All],MATCH('загрузка табеля'!J1950,тарифы!B:B,0),4),"")</f>
        <v>грузчик 2 категории ((В-22)склад)</v>
      </c>
      <c r="H1950" s="12" t="s">
        <v>17210</v>
      </c>
      <c r="I1950" s="12" t="s">
        <v>3300</v>
      </c>
      <c r="J1950" s="12" t="s">
        <v>13314</v>
      </c>
      <c r="K1950" s="12" t="s">
        <v>11317</v>
      </c>
      <c r="L1950" s="12">
        <v>7.5</v>
      </c>
      <c r="M1950" s="12">
        <v>11.5</v>
      </c>
      <c r="N1950" s="12">
        <v>12</v>
      </c>
      <c r="O1950" s="12">
        <v>11.5</v>
      </c>
      <c r="P1950" s="12">
        <v>12</v>
      </c>
      <c r="Q1950" s="12">
        <v>11.5</v>
      </c>
    </row>
    <row r="1951" spans="1:17" x14ac:dyDescent="0.2">
      <c r="A1951" s="12" t="str">
        <f>INDEX('рабочие дни  %ФОТ'!$F$3:$F$67,MATCH('загрузка табеля'!$H1951,'рабочие дни  %ФОТ'!$H$3:$H$67,0),1)</f>
        <v>ХХХ YYY-22</v>
      </c>
      <c r="B1951" s="21">
        <f t="shared" si="90"/>
        <v>1017.5</v>
      </c>
      <c r="C1951" s="22">
        <f t="shared" si="91"/>
        <v>3</v>
      </c>
      <c r="D1951" s="23">
        <f t="shared" si="92"/>
        <v>37</v>
      </c>
      <c r="E1951" s="21">
        <f>SUMIFS(тарифы!G:G,тарифы!B:B,J1951)</f>
        <v>27.5</v>
      </c>
      <c r="F1951" s="21"/>
      <c r="G1951" s="12" t="str">
        <f>IFERROR(INDEX(Таблица1[#All],MATCH('загрузка табеля'!J1951,тарифы!B:B,0),4),"")</f>
        <v>продавец продовольственных товаров 2 категории ((В-22)торговый зал)</v>
      </c>
      <c r="H1951" s="12" t="s">
        <v>17210</v>
      </c>
      <c r="I1951" s="12" t="s">
        <v>16208</v>
      </c>
      <c r="J1951" s="12" t="s">
        <v>3313</v>
      </c>
      <c r="K1951" s="12" t="s">
        <v>3314</v>
      </c>
      <c r="L1951" s="12">
        <v>13.5</v>
      </c>
      <c r="M1951" s="12">
        <v>13.5</v>
      </c>
      <c r="N1951" s="12">
        <v>10</v>
      </c>
      <c r="O1951" s="12">
        <v>0</v>
      </c>
    </row>
    <row r="1952" spans="1:17" x14ac:dyDescent="0.2">
      <c r="A1952" s="12" t="str">
        <f>INDEX('рабочие дни  %ФОТ'!$F$3:$F$67,MATCH('загрузка табеля'!$H1952,'рабочие дни  %ФОТ'!$H$3:$H$67,0),1)</f>
        <v>ХХХ YYY-22</v>
      </c>
      <c r="B1952" s="21">
        <f t="shared" si="90"/>
        <v>0</v>
      </c>
      <c r="C1952" s="22">
        <f t="shared" si="91"/>
        <v>4</v>
      </c>
      <c r="D1952" s="23">
        <f t="shared" si="92"/>
        <v>54</v>
      </c>
      <c r="E1952" s="21">
        <f>SUMIFS(тарифы!G:G,тарифы!B:B,J1952)</f>
        <v>0</v>
      </c>
      <c r="F1952" s="21"/>
      <c r="G1952" s="12" t="str">
        <f>IFERROR(INDEX(Таблица1[#All],MATCH('загрузка табеля'!J1952,тарифы!B:B,0),4),"")</f>
        <v/>
      </c>
      <c r="H1952" s="12" t="s">
        <v>17210</v>
      </c>
      <c r="I1952" s="12" t="s">
        <v>16208</v>
      </c>
      <c r="J1952" s="12" t="s">
        <v>16209</v>
      </c>
      <c r="K1952" s="12" t="s">
        <v>16210</v>
      </c>
      <c r="L1952" s="12">
        <v>13.5</v>
      </c>
      <c r="M1952" s="12">
        <v>13.5</v>
      </c>
      <c r="N1952" s="12">
        <v>13.5</v>
      </c>
      <c r="O1952" s="12">
        <v>13.5</v>
      </c>
    </row>
    <row r="1953" spans="1:16" x14ac:dyDescent="0.2">
      <c r="A1953" s="12" t="str">
        <f>INDEX('рабочие дни  %ФОТ'!$F$3:$F$67,MATCH('загрузка табеля'!$H1953,'рабочие дни  %ФОТ'!$H$3:$H$67,0),1)</f>
        <v>ХХХ YYY-22</v>
      </c>
      <c r="B1953" s="21">
        <f t="shared" si="90"/>
        <v>1533.5714285714287</v>
      </c>
      <c r="C1953" s="22">
        <f t="shared" si="91"/>
        <v>3</v>
      </c>
      <c r="D1953" s="23">
        <f t="shared" si="92"/>
        <v>32.5</v>
      </c>
      <c r="E1953" s="21">
        <f>SUMIFS(тарифы!G:G,тарифы!B:B,J1953)</f>
        <v>10735</v>
      </c>
      <c r="F1953" s="21"/>
      <c r="G1953" s="12" t="str">
        <f>IFERROR(INDEX(Таблица1[#All],MATCH('загрузка табеля'!J1953,тарифы!B:B,0),4),"")</f>
        <v>управляющий магазином 2 категории ((В-22)управление)</v>
      </c>
      <c r="H1953" s="12" t="s">
        <v>17210</v>
      </c>
      <c r="I1953" s="12" t="s">
        <v>16211</v>
      </c>
      <c r="J1953" s="12" t="s">
        <v>3317</v>
      </c>
      <c r="K1953" s="12" t="s">
        <v>3318</v>
      </c>
      <c r="L1953" s="12">
        <v>11</v>
      </c>
      <c r="M1953" s="12">
        <v>10.5</v>
      </c>
      <c r="N1953" s="12">
        <v>11</v>
      </c>
    </row>
    <row r="1954" spans="1:16" x14ac:dyDescent="0.2">
      <c r="A1954" s="12" t="str">
        <f>INDEX('рабочие дни  %ФОТ'!$F$3:$F$67,MATCH('загрузка табеля'!$H1954,'рабочие дни  %ФОТ'!$H$3:$H$67,0),1)</f>
        <v>ХХХ YYY-22</v>
      </c>
      <c r="B1954" s="21">
        <f t="shared" si="90"/>
        <v>1633.1699999999998</v>
      </c>
      <c r="C1954" s="22">
        <f t="shared" si="91"/>
        <v>4</v>
      </c>
      <c r="D1954" s="23">
        <f t="shared" si="92"/>
        <v>49</v>
      </c>
      <c r="E1954" s="21">
        <f>SUMIFS(тарифы!G:G,тарифы!B:B,J1954)</f>
        <v>33.33</v>
      </c>
      <c r="F1954" s="21"/>
      <c r="G1954" s="12" t="str">
        <f>IFERROR(INDEX(Таблица1[#All],MATCH('загрузка табеля'!J1954,тарифы!B:B,0),4),"")</f>
        <v>администратор торгового зала ((В-22)расчетно-кассовая зона)</v>
      </c>
      <c r="H1954" s="12" t="s">
        <v>17210</v>
      </c>
      <c r="I1954" s="12" t="s">
        <v>16211</v>
      </c>
      <c r="J1954" s="12" t="s">
        <v>3291</v>
      </c>
      <c r="K1954" s="12" t="s">
        <v>3292</v>
      </c>
      <c r="L1954" s="12">
        <v>9.5</v>
      </c>
      <c r="M1954" s="12">
        <v>14</v>
      </c>
      <c r="N1954" s="12">
        <v>11</v>
      </c>
      <c r="O1954" s="12">
        <v>14.5</v>
      </c>
      <c r="P1954" s="12">
        <v>0</v>
      </c>
    </row>
    <row r="1955" spans="1:16" x14ac:dyDescent="0.2">
      <c r="A1955" s="12" t="str">
        <f>INDEX('рабочие дни  %ФОТ'!$F$3:$F$67,MATCH('загрузка табеля'!$H1955,'рабочие дни  %ФОТ'!$H$3:$H$67,0),1)</f>
        <v>ХХХ YYY-22</v>
      </c>
      <c r="B1955" s="21">
        <f t="shared" si="90"/>
        <v>1766.49</v>
      </c>
      <c r="C1955" s="22">
        <f t="shared" si="91"/>
        <v>5</v>
      </c>
      <c r="D1955" s="23">
        <f t="shared" si="92"/>
        <v>53</v>
      </c>
      <c r="E1955" s="21">
        <f>SUMIFS(тарифы!G:G,тарифы!B:B,J1955)</f>
        <v>33.33</v>
      </c>
      <c r="F1955" s="21"/>
      <c r="G1955" s="12" t="str">
        <f>IFERROR(INDEX(Таблица1[#All],MATCH('загрузка табеля'!J1955,тарифы!B:B,0),4),"")</f>
        <v>администратор торгового зала ((В-22)расчетно-кассовая зона)</v>
      </c>
      <c r="H1955" s="12" t="s">
        <v>17210</v>
      </c>
      <c r="I1955" s="12" t="s">
        <v>16211</v>
      </c>
      <c r="J1955" s="12" t="s">
        <v>3283</v>
      </c>
      <c r="K1955" s="12" t="s">
        <v>3284</v>
      </c>
      <c r="L1955" s="12">
        <v>10</v>
      </c>
      <c r="M1955" s="12">
        <v>10</v>
      </c>
      <c r="N1955" s="12">
        <v>14</v>
      </c>
      <c r="O1955" s="12">
        <v>10</v>
      </c>
      <c r="P1955" s="12">
        <v>9</v>
      </c>
    </row>
    <row r="1956" spans="1:16" x14ac:dyDescent="0.2">
      <c r="A1956" s="12" t="str">
        <f>INDEX('рабочие дни  %ФОТ'!$F$3:$F$67,MATCH('загрузка табеля'!$H1956,'рабочие дни  %ФОТ'!$H$3:$H$67,0),1)</f>
        <v>ХХХ YYY-22</v>
      </c>
      <c r="B1956" s="21">
        <f t="shared" si="90"/>
        <v>1602.1200000000001</v>
      </c>
      <c r="C1956" s="22">
        <f t="shared" si="91"/>
        <v>4</v>
      </c>
      <c r="D1956" s="23">
        <f t="shared" si="92"/>
        <v>39.5</v>
      </c>
      <c r="E1956" s="21">
        <f>SUMIFS(тарифы!G:G,тарифы!B:B,J1956)</f>
        <v>40.56</v>
      </c>
      <c r="F1956" s="21"/>
      <c r="G1956" s="12" t="str">
        <f>IFERROR(INDEX(Таблица1[#All],MATCH('загрузка табеля'!J1956,тарифы!B:B,0),4),"")</f>
        <v>бригадир производственной бригады ((В-22)цех по выпечке хлебобулочных изделий)</v>
      </c>
      <c r="H1956" s="12" t="s">
        <v>17210</v>
      </c>
      <c r="I1956" s="12" t="s">
        <v>16212</v>
      </c>
      <c r="J1956" s="12" t="s">
        <v>3323</v>
      </c>
      <c r="K1956" s="12" t="s">
        <v>3324</v>
      </c>
      <c r="L1956" s="12">
        <v>10</v>
      </c>
      <c r="M1956" s="12">
        <v>9.5</v>
      </c>
      <c r="N1956" s="12">
        <v>10</v>
      </c>
      <c r="O1956" s="12">
        <v>10</v>
      </c>
    </row>
    <row r="1957" spans="1:16" x14ac:dyDescent="0.2">
      <c r="A1957" s="12" t="str">
        <f>INDEX('рабочие дни  %ФОТ'!$F$3:$F$67,MATCH('загрузка табеля'!$H1957,'рабочие дни  %ФОТ'!$H$3:$H$67,0),1)</f>
        <v>ХХХ YYY-22</v>
      </c>
      <c r="B1957" s="21">
        <f t="shared" si="90"/>
        <v>1354.08</v>
      </c>
      <c r="C1957" s="22">
        <f t="shared" si="91"/>
        <v>4</v>
      </c>
      <c r="D1957" s="23">
        <f t="shared" si="92"/>
        <v>39</v>
      </c>
      <c r="E1957" s="21">
        <f>SUMIFS(тарифы!G:G,тарифы!B:B,J1957)</f>
        <v>34.72</v>
      </c>
      <c r="F1957" s="21"/>
      <c r="G1957" s="12" t="str">
        <f>IFERROR(INDEX(Таблица1[#All],MATCH('загрузка табеля'!J1957,тарифы!B:B,0),4),"")</f>
        <v>пекарь 5 разряда ((В-22)цех по выпечке хлебобулочных изделий)</v>
      </c>
      <c r="H1957" s="12" t="s">
        <v>17210</v>
      </c>
      <c r="I1957" s="12" t="s">
        <v>16212</v>
      </c>
      <c r="J1957" s="12" t="s">
        <v>3327</v>
      </c>
      <c r="K1957" s="12" t="s">
        <v>3328</v>
      </c>
      <c r="L1957" s="12">
        <v>9.5</v>
      </c>
      <c r="M1957" s="12">
        <v>10</v>
      </c>
      <c r="N1957" s="12">
        <v>9.5</v>
      </c>
      <c r="O1957" s="12">
        <v>10</v>
      </c>
      <c r="P1957" s="12">
        <v>0</v>
      </c>
    </row>
    <row r="1958" spans="1:16" x14ac:dyDescent="0.2">
      <c r="A1958" s="12" t="str">
        <f>INDEX('рабочие дни  %ФОТ'!$F$3:$F$67,MATCH('загрузка табеля'!$H1958,'рабочие дни  %ФОТ'!$H$3:$H$67,0),1)</f>
        <v>ХХХ YYY-22</v>
      </c>
      <c r="B1958" s="21">
        <f t="shared" si="90"/>
        <v>0</v>
      </c>
      <c r="C1958" s="22">
        <f t="shared" si="91"/>
        <v>1</v>
      </c>
      <c r="D1958" s="23">
        <f t="shared" si="92"/>
        <v>7</v>
      </c>
      <c r="E1958" s="21">
        <f>SUMIFS(тарифы!G:G,тарифы!B:B,J1958)</f>
        <v>0</v>
      </c>
      <c r="F1958" s="21"/>
      <c r="G1958" s="12" t="str">
        <f>IFERROR(INDEX(Таблица1[#All],MATCH('загрузка табеля'!J1958,тарифы!B:B,0),4),"")</f>
        <v/>
      </c>
      <c r="H1958" s="12" t="s">
        <v>17210</v>
      </c>
      <c r="I1958" s="12" t="s">
        <v>5017</v>
      </c>
      <c r="J1958" s="12" t="s">
        <v>16213</v>
      </c>
      <c r="K1958" s="12" t="s">
        <v>16214</v>
      </c>
      <c r="L1958" s="12">
        <v>7</v>
      </c>
      <c r="M1958" s="12">
        <v>0</v>
      </c>
    </row>
    <row r="1959" spans="1:16" x14ac:dyDescent="0.2">
      <c r="A1959" s="12" t="str">
        <f>INDEX('рабочие дни  %ФОТ'!$F$3:$F$67,MATCH('загрузка табеля'!$H1959,'рабочие дни  %ФОТ'!$H$3:$H$67,0),1)</f>
        <v>ХХХ YYY-22</v>
      </c>
      <c r="B1959" s="21">
        <f t="shared" si="90"/>
        <v>612.17999999999995</v>
      </c>
      <c r="C1959" s="22">
        <f t="shared" si="91"/>
        <v>2</v>
      </c>
      <c r="D1959" s="23">
        <f t="shared" si="92"/>
        <v>19</v>
      </c>
      <c r="E1959" s="21">
        <f>SUMIFS(тарифы!G:G,тарифы!B:B,J1959)</f>
        <v>32.22</v>
      </c>
      <c r="F1959" s="21"/>
      <c r="G1959" s="12" t="str">
        <f>IFERROR(INDEX(Таблица1[#All],MATCH('загрузка табеля'!J1959,тарифы!B:B,0),4),"")</f>
        <v>пекарь 4 разряда ((В-36)цех по выпечке хлебобулочных изделий)</v>
      </c>
      <c r="H1959" s="12" t="s">
        <v>17210</v>
      </c>
      <c r="I1959" s="12" t="s">
        <v>16215</v>
      </c>
      <c r="J1959" s="12" t="s">
        <v>4984</v>
      </c>
      <c r="K1959" s="12" t="s">
        <v>4985</v>
      </c>
      <c r="L1959" s="12">
        <v>10</v>
      </c>
      <c r="M1959" s="12">
        <v>9</v>
      </c>
    </row>
    <row r="1960" spans="1:16" x14ac:dyDescent="0.2">
      <c r="A1960" s="12" t="str">
        <f>INDEX('рабочие дни  %ФОТ'!$F$3:$F$67,MATCH('загрузка табеля'!$H1960,'рабочие дни  %ФОТ'!$H$3:$H$67,0),1)</f>
        <v>ХХХ YYY-23</v>
      </c>
      <c r="B1960" s="21">
        <f t="shared" si="90"/>
        <v>855</v>
      </c>
      <c r="C1960" s="22">
        <f t="shared" si="91"/>
        <v>3</v>
      </c>
      <c r="D1960" s="23">
        <f t="shared" si="92"/>
        <v>28.5</v>
      </c>
      <c r="E1960" s="21">
        <f>SUMIFS(тарифы!G:G,тарифы!B:B,J1960)</f>
        <v>30</v>
      </c>
      <c r="F1960" s="21"/>
      <c r="G1960" s="12" t="str">
        <f>IFERROR(INDEX(Таблица1[#All],MATCH('загрузка табеля'!J1960,тарифы!B:B,0),4),"")</f>
        <v>повар 4 разряда* ((В-23)кулинарный цех)</v>
      </c>
      <c r="H1960" s="12" t="s">
        <v>17211</v>
      </c>
      <c r="I1960" s="12" t="s">
        <v>16216</v>
      </c>
      <c r="J1960" s="12" t="s">
        <v>3341</v>
      </c>
      <c r="K1960" s="12" t="s">
        <v>3342</v>
      </c>
      <c r="L1960" s="12">
        <v>8.5</v>
      </c>
      <c r="M1960" s="12">
        <v>12</v>
      </c>
      <c r="N1960" s="12">
        <v>8</v>
      </c>
    </row>
    <row r="1961" spans="1:16" x14ac:dyDescent="0.2">
      <c r="A1961" s="12" t="str">
        <f>INDEX('рабочие дни  %ФОТ'!$F$3:$F$67,MATCH('загрузка табеля'!$H1961,'рабочие дни  %ФОТ'!$H$3:$H$67,0),1)</f>
        <v>ХХХ YYY-23</v>
      </c>
      <c r="B1961" s="21">
        <f t="shared" si="90"/>
        <v>1071.4285714285716</v>
      </c>
      <c r="C1961" s="22">
        <f t="shared" si="91"/>
        <v>3</v>
      </c>
      <c r="D1961" s="23">
        <f t="shared" si="92"/>
        <v>10.5</v>
      </c>
      <c r="E1961" s="21">
        <f>SUMIFS(тарифы!G:G,тарифы!B:B,J1961)</f>
        <v>7500</v>
      </c>
      <c r="F1961" s="21"/>
      <c r="G1961" s="12" t="str">
        <f>IFERROR(INDEX(Таблица1[#All],MATCH('загрузка табеля'!J1961,тарифы!B:B,0),4),"")</f>
        <v>заместитель управляющего магазином по производству ((В-23)цех по выпечке хлебобулочных изделий)</v>
      </c>
      <c r="H1961" s="12" t="s">
        <v>17211</v>
      </c>
      <c r="I1961" s="12" t="s">
        <v>16216</v>
      </c>
      <c r="J1961" s="12" t="s">
        <v>13304</v>
      </c>
      <c r="K1961" s="12" t="s">
        <v>13303</v>
      </c>
      <c r="L1961" s="12">
        <v>3.5</v>
      </c>
      <c r="M1961" s="12">
        <v>3.5</v>
      </c>
      <c r="N1961" s="12">
        <v>3.5</v>
      </c>
      <c r="O1961" s="12">
        <v>0</v>
      </c>
    </row>
    <row r="1962" spans="1:16" x14ac:dyDescent="0.2">
      <c r="A1962" s="12" t="str">
        <f>INDEX('рабочие дни  %ФОТ'!$F$3:$F$67,MATCH('загрузка табеля'!$H1962,'рабочие дни  %ФОТ'!$H$3:$H$67,0),1)</f>
        <v>ХХХ YYY-23</v>
      </c>
      <c r="B1962" s="21">
        <f t="shared" si="90"/>
        <v>975</v>
      </c>
      <c r="C1962" s="22">
        <f t="shared" si="91"/>
        <v>3</v>
      </c>
      <c r="D1962" s="23">
        <f t="shared" si="92"/>
        <v>39</v>
      </c>
      <c r="E1962" s="21">
        <f>SUMIFS(тарифы!G:G,тарифы!B:B,J1962)</f>
        <v>25</v>
      </c>
      <c r="F1962" s="21"/>
      <c r="G1962" s="12" t="str">
        <f>IFERROR(INDEX(Таблица1[#All],MATCH('загрузка табеля'!J1962,тарифы!B:B,0),4),"")</f>
        <v>продавец продовольственных товаров 3 категории ((В-23)кулинарный цех)</v>
      </c>
      <c r="H1962" s="12" t="s">
        <v>17211</v>
      </c>
      <c r="I1962" s="12" t="s">
        <v>16216</v>
      </c>
      <c r="J1962" s="12" t="s">
        <v>13282</v>
      </c>
      <c r="K1962" s="12" t="s">
        <v>11324</v>
      </c>
      <c r="L1962" s="12">
        <v>13.5</v>
      </c>
      <c r="M1962" s="12">
        <v>13</v>
      </c>
      <c r="N1962" s="12">
        <v>12.5</v>
      </c>
    </row>
    <row r="1963" spans="1:16" x14ac:dyDescent="0.2">
      <c r="A1963" s="12" t="str">
        <f>INDEX('рабочие дни  %ФОТ'!$F$3:$F$67,MATCH('загрузка табеля'!$H1963,'рабочие дни  %ФОТ'!$H$3:$H$67,0),1)</f>
        <v>ХХХ YYY-23</v>
      </c>
      <c r="B1963" s="21">
        <f t="shared" si="90"/>
        <v>1699.83</v>
      </c>
      <c r="C1963" s="22">
        <f t="shared" si="91"/>
        <v>4</v>
      </c>
      <c r="D1963" s="23">
        <f t="shared" si="92"/>
        <v>51</v>
      </c>
      <c r="E1963" s="21">
        <f>SUMIFS(тарифы!G:G,тарифы!B:B,J1963)</f>
        <v>33.33</v>
      </c>
      <c r="F1963" s="21"/>
      <c r="G1963" s="12" t="str">
        <f>IFERROR(INDEX(Таблица1[#All],MATCH('загрузка табеля'!J1963,тарифы!B:B,0),4),"")</f>
        <v>заместитель управляющего магазином по кассовой зоне ((В-23)расчетно-кассовая зона)</v>
      </c>
      <c r="H1963" s="12" t="s">
        <v>17211</v>
      </c>
      <c r="I1963" s="12" t="s">
        <v>16217</v>
      </c>
      <c r="J1963" s="12" t="s">
        <v>3428</v>
      </c>
      <c r="K1963" s="12" t="s">
        <v>3429</v>
      </c>
      <c r="L1963" s="12">
        <v>15</v>
      </c>
      <c r="M1963" s="12">
        <v>12</v>
      </c>
      <c r="N1963" s="12">
        <v>12</v>
      </c>
      <c r="O1963" s="12">
        <v>12</v>
      </c>
      <c r="P1963" s="12">
        <v>0</v>
      </c>
    </row>
    <row r="1964" spans="1:16" x14ac:dyDescent="0.2">
      <c r="A1964" s="12" t="str">
        <f>INDEX('рабочие дни  %ФОТ'!$F$3:$F$67,MATCH('загрузка табеля'!$H1964,'рабочие дни  %ФОТ'!$H$3:$H$67,0),1)</f>
        <v>ХХХ YYY-23</v>
      </c>
      <c r="B1964" s="21">
        <f t="shared" si="90"/>
        <v>2255.2049999999999</v>
      </c>
      <c r="C1964" s="22">
        <f t="shared" si="91"/>
        <v>5</v>
      </c>
      <c r="D1964" s="23">
        <f t="shared" si="92"/>
        <v>61.5</v>
      </c>
      <c r="E1964" s="21">
        <f>SUMIFS(тарифы!G:G,тарифы!B:B,J1964)</f>
        <v>36.67</v>
      </c>
      <c r="F1964" s="21"/>
      <c r="G1964" s="12" t="str">
        <f>IFERROR(INDEX(Таблица1[#All],MATCH('загрузка табеля'!J1964,тарифы!B:B,0),4),"")</f>
        <v>заместитель управляющего магазином по кассовой зоне 2 категории ((В-23)расчетно-кассовая зона)</v>
      </c>
      <c r="H1964" s="12" t="s">
        <v>17211</v>
      </c>
      <c r="I1964" s="12" t="s">
        <v>16217</v>
      </c>
      <c r="J1964" s="12" t="s">
        <v>3352</v>
      </c>
      <c r="K1964" s="12" t="s">
        <v>3353</v>
      </c>
      <c r="L1964" s="12">
        <v>12.5</v>
      </c>
      <c r="M1964" s="12">
        <v>13</v>
      </c>
      <c r="N1964" s="12">
        <v>12</v>
      </c>
      <c r="O1964" s="12">
        <v>12</v>
      </c>
      <c r="P1964" s="12">
        <v>12</v>
      </c>
    </row>
    <row r="1965" spans="1:16" x14ac:dyDescent="0.2">
      <c r="A1965" s="12" t="str">
        <f>INDEX('рабочие дни  %ФОТ'!$F$3:$F$67,MATCH('загрузка табеля'!$H1965,'рабочие дни  %ФОТ'!$H$3:$H$67,0),1)</f>
        <v>ХХХ YYY-23</v>
      </c>
      <c r="B1965" s="21">
        <f t="shared" si="90"/>
        <v>1685.635</v>
      </c>
      <c r="C1965" s="22">
        <f t="shared" si="91"/>
        <v>5</v>
      </c>
      <c r="D1965" s="23">
        <f t="shared" si="92"/>
        <v>59.5</v>
      </c>
      <c r="E1965" s="21">
        <f>SUMIFS(тарифы!G:G,тарифы!B:B,J1965)</f>
        <v>28.33</v>
      </c>
      <c r="F1965" s="21"/>
      <c r="G1965" s="12" t="str">
        <f>IFERROR(INDEX(Таблица1[#All],MATCH('загрузка табеля'!J1965,тарифы!B:B,0),4),"")</f>
        <v>кассир торгового зала ((В-23)расчетно-кассовая зона)</v>
      </c>
      <c r="H1965" s="12" t="s">
        <v>17211</v>
      </c>
      <c r="I1965" s="12" t="s">
        <v>16217</v>
      </c>
      <c r="J1965" s="12" t="s">
        <v>3348</v>
      </c>
      <c r="K1965" s="12" t="s">
        <v>3349</v>
      </c>
      <c r="L1965" s="12">
        <v>11.5</v>
      </c>
      <c r="M1965" s="12">
        <v>12</v>
      </c>
      <c r="N1965" s="12">
        <v>12</v>
      </c>
      <c r="O1965" s="12">
        <v>12</v>
      </c>
      <c r="P1965" s="12">
        <v>12</v>
      </c>
    </row>
    <row r="1966" spans="1:16" x14ac:dyDescent="0.2">
      <c r="A1966" s="12" t="str">
        <f>INDEX('рабочие дни  %ФОТ'!$F$3:$F$67,MATCH('загрузка табеля'!$H1966,'рабочие дни  %ФОТ'!$H$3:$H$67,0),1)</f>
        <v>ХХХ YYY-23</v>
      </c>
      <c r="B1966" s="21">
        <f t="shared" si="90"/>
        <v>1283.2049999999999</v>
      </c>
      <c r="C1966" s="22">
        <f t="shared" si="91"/>
        <v>3</v>
      </c>
      <c r="D1966" s="23">
        <f t="shared" si="92"/>
        <v>38.5</v>
      </c>
      <c r="E1966" s="21">
        <f>SUMIFS(тарифы!G:G,тарифы!B:B,J1966)</f>
        <v>33.33</v>
      </c>
      <c r="F1966" s="21"/>
      <c r="G1966" s="12" t="str">
        <f>IFERROR(INDEX(Таблица1[#All],MATCH('загрузка табеля'!J1966,тарифы!B:B,0),4),"")</f>
        <v>заместитель управляющего магазином по кассовой зоне 3 категории ((В-23)расчетно-кассовая зона)</v>
      </c>
      <c r="H1966" s="12" t="s">
        <v>17211</v>
      </c>
      <c r="I1966" s="12" t="s">
        <v>16217</v>
      </c>
      <c r="J1966" s="12" t="s">
        <v>3371</v>
      </c>
      <c r="K1966" s="12" t="s">
        <v>3372</v>
      </c>
      <c r="L1966" s="12">
        <v>12.5</v>
      </c>
      <c r="M1966" s="12">
        <v>13</v>
      </c>
      <c r="N1966" s="12">
        <v>13</v>
      </c>
    </row>
    <row r="1967" spans="1:16" x14ac:dyDescent="0.2">
      <c r="A1967" s="12" t="str">
        <f>INDEX('рабочие дни  %ФОТ'!$F$3:$F$67,MATCH('загрузка табеля'!$H1967,'рабочие дни  %ФОТ'!$H$3:$H$67,0),1)</f>
        <v>ХХХ YYY-23</v>
      </c>
      <c r="B1967" s="21">
        <f t="shared" si="90"/>
        <v>1161.53</v>
      </c>
      <c r="C1967" s="22">
        <f t="shared" si="91"/>
        <v>3</v>
      </c>
      <c r="D1967" s="23">
        <f t="shared" si="92"/>
        <v>41</v>
      </c>
      <c r="E1967" s="21">
        <f>SUMIFS(тарифы!G:G,тарифы!B:B,J1967)</f>
        <v>28.33</v>
      </c>
      <c r="F1967" s="21"/>
      <c r="G1967" s="12" t="str">
        <f>IFERROR(INDEX(Таблица1[#All],MATCH('загрузка табеля'!J1967,тарифы!B:B,0),4),"")</f>
        <v>кассир торгового зала ((В-23)расчетно-кассовая зона)</v>
      </c>
      <c r="H1967" s="12" t="s">
        <v>17211</v>
      </c>
      <c r="I1967" s="12" t="s">
        <v>16217</v>
      </c>
      <c r="J1967" s="12" t="s">
        <v>3369</v>
      </c>
      <c r="K1967" s="12" t="s">
        <v>3370</v>
      </c>
      <c r="L1967" s="12">
        <v>10</v>
      </c>
      <c r="M1967" s="12">
        <v>19.5</v>
      </c>
      <c r="N1967" s="12">
        <v>11.5</v>
      </c>
      <c r="O1967" s="12">
        <v>0</v>
      </c>
    </row>
    <row r="1968" spans="1:16" x14ac:dyDescent="0.2">
      <c r="A1968" s="12" t="str">
        <f>INDEX('рабочие дни  %ФОТ'!$F$3:$F$67,MATCH('загрузка табеля'!$H1968,'рабочие дни  %ФОТ'!$H$3:$H$67,0),1)</f>
        <v>ХХХ YYY-23</v>
      </c>
      <c r="B1968" s="21">
        <f t="shared" si="90"/>
        <v>722.41499999999996</v>
      </c>
      <c r="C1968" s="22">
        <f t="shared" si="91"/>
        <v>2</v>
      </c>
      <c r="D1968" s="23">
        <f t="shared" si="92"/>
        <v>25.5</v>
      </c>
      <c r="E1968" s="21">
        <f>SUMIFS(тарифы!G:G,тарифы!B:B,J1968)</f>
        <v>28.33</v>
      </c>
      <c r="F1968" s="21"/>
      <c r="G1968" s="12" t="str">
        <f>IFERROR(INDEX(Таблица1[#All],MATCH('загрузка табеля'!J1968,тарифы!B:B,0),4),"")</f>
        <v>кассир торгового зала ((В-23)расчетно-кассовая зона)</v>
      </c>
      <c r="H1968" s="12" t="s">
        <v>17211</v>
      </c>
      <c r="I1968" s="12" t="s">
        <v>16217</v>
      </c>
      <c r="J1968" s="12" t="s">
        <v>3360</v>
      </c>
      <c r="K1968" s="12" t="s">
        <v>3361</v>
      </c>
      <c r="L1968" s="12">
        <v>13</v>
      </c>
      <c r="M1968" s="12">
        <v>12.5</v>
      </c>
    </row>
    <row r="1969" spans="1:17" x14ac:dyDescent="0.2">
      <c r="A1969" s="12" t="str">
        <f>INDEX('рабочие дни  %ФОТ'!$F$3:$F$67,MATCH('загрузка табеля'!$H1969,'рабочие дни  %ФОТ'!$H$3:$H$67,0),1)</f>
        <v>ХХХ YYY-23</v>
      </c>
      <c r="B1969" s="21">
        <f t="shared" si="90"/>
        <v>1671.4699999999998</v>
      </c>
      <c r="C1969" s="22">
        <f t="shared" si="91"/>
        <v>5</v>
      </c>
      <c r="D1969" s="23">
        <f t="shared" si="92"/>
        <v>59</v>
      </c>
      <c r="E1969" s="21">
        <f>SUMIFS(тарифы!G:G,тарифы!B:B,J1969)</f>
        <v>28.33</v>
      </c>
      <c r="F1969" s="21"/>
      <c r="G1969" s="12" t="str">
        <f>IFERROR(INDEX(Таблица1[#All],MATCH('загрузка табеля'!J1969,тарифы!B:B,0),4),"")</f>
        <v>кассир торгового зала ((В-23)расчетно-кассовая зона)</v>
      </c>
      <c r="H1969" s="12" t="s">
        <v>17211</v>
      </c>
      <c r="I1969" s="12" t="s">
        <v>16217</v>
      </c>
      <c r="J1969" s="12" t="s">
        <v>3377</v>
      </c>
      <c r="K1969" s="12" t="s">
        <v>3378</v>
      </c>
      <c r="L1969" s="12">
        <v>12</v>
      </c>
      <c r="M1969" s="12">
        <v>12</v>
      </c>
      <c r="N1969" s="12">
        <v>10</v>
      </c>
      <c r="O1969" s="12">
        <v>12.5</v>
      </c>
      <c r="P1969" s="12">
        <v>12.5</v>
      </c>
    </row>
    <row r="1970" spans="1:17" x14ac:dyDescent="0.2">
      <c r="A1970" s="12" t="str">
        <f>INDEX('рабочие дни  %ФОТ'!$F$3:$F$67,MATCH('загрузка табеля'!$H1970,'рабочие дни  %ФОТ'!$H$3:$H$67,0),1)</f>
        <v>ХХХ YYY-23</v>
      </c>
      <c r="B1970" s="21">
        <f t="shared" si="90"/>
        <v>1005.7149999999999</v>
      </c>
      <c r="C1970" s="22">
        <f t="shared" si="91"/>
        <v>3</v>
      </c>
      <c r="D1970" s="23">
        <f t="shared" si="92"/>
        <v>35.5</v>
      </c>
      <c r="E1970" s="21">
        <f>SUMIFS(тарифы!G:G,тарифы!B:B,J1970)</f>
        <v>28.33</v>
      </c>
      <c r="F1970" s="21"/>
      <c r="G1970" s="12" t="str">
        <f>IFERROR(INDEX(Таблица1[#All],MATCH('загрузка табеля'!J1970,тарифы!B:B,0),4),"")</f>
        <v>кассир торгового зала ((В-23)расчетно-кассовая зона)</v>
      </c>
      <c r="H1970" s="12" t="s">
        <v>17211</v>
      </c>
      <c r="I1970" s="12" t="s">
        <v>16217</v>
      </c>
      <c r="J1970" s="12" t="s">
        <v>3381</v>
      </c>
      <c r="K1970" s="12" t="s">
        <v>3382</v>
      </c>
      <c r="L1970" s="12">
        <v>12.5</v>
      </c>
      <c r="M1970" s="12">
        <v>11.5</v>
      </c>
      <c r="N1970" s="12">
        <v>11.5</v>
      </c>
      <c r="O1970" s="12">
        <v>0</v>
      </c>
    </row>
    <row r="1971" spans="1:17" x14ac:dyDescent="0.2">
      <c r="A1971" s="12" t="str">
        <f>INDEX('рабочие дни  %ФОТ'!$F$3:$F$67,MATCH('загрузка табеля'!$H1971,'рабочие дни  %ФОТ'!$H$3:$H$67,0),1)</f>
        <v>ХХХ YYY-23</v>
      </c>
      <c r="B1971" s="21">
        <f t="shared" si="90"/>
        <v>906.56</v>
      </c>
      <c r="C1971" s="22">
        <f t="shared" si="91"/>
        <v>3</v>
      </c>
      <c r="D1971" s="23">
        <f t="shared" si="92"/>
        <v>32</v>
      </c>
      <c r="E1971" s="21">
        <f>SUMIFS(тарифы!G:G,тарифы!B:B,J1971)</f>
        <v>28.33</v>
      </c>
      <c r="F1971" s="21"/>
      <c r="G1971" s="12" t="str">
        <f>IFERROR(INDEX(Таблица1[#All],MATCH('загрузка табеля'!J1971,тарифы!B:B,0),4),"")</f>
        <v>кассир торгового зала ((В-23)расчетно-кассовая зона)</v>
      </c>
      <c r="H1971" s="12" t="s">
        <v>17211</v>
      </c>
      <c r="I1971" s="12" t="s">
        <v>16217</v>
      </c>
      <c r="J1971" s="12" t="s">
        <v>3367</v>
      </c>
      <c r="K1971" s="12" t="s">
        <v>3368</v>
      </c>
      <c r="L1971" s="12">
        <v>8</v>
      </c>
      <c r="M1971" s="12">
        <v>12</v>
      </c>
      <c r="N1971" s="12">
        <v>12</v>
      </c>
      <c r="O1971" s="12">
        <v>0</v>
      </c>
    </row>
    <row r="1972" spans="1:17" x14ac:dyDescent="0.2">
      <c r="A1972" s="12" t="str">
        <f>INDEX('рабочие дни  %ФОТ'!$F$3:$F$67,MATCH('загрузка табеля'!$H1972,'рабочие дни  %ФОТ'!$H$3:$H$67,0),1)</f>
        <v>ХХХ YYY-23</v>
      </c>
      <c r="B1972" s="21">
        <f t="shared" si="90"/>
        <v>1388.1699999999998</v>
      </c>
      <c r="C1972" s="22">
        <f t="shared" si="91"/>
        <v>4</v>
      </c>
      <c r="D1972" s="23">
        <f t="shared" si="92"/>
        <v>49</v>
      </c>
      <c r="E1972" s="21">
        <f>SUMIFS(тарифы!G:G,тарифы!B:B,J1972)</f>
        <v>28.33</v>
      </c>
      <c r="F1972" s="21"/>
      <c r="G1972" s="12" t="str">
        <f>IFERROR(INDEX(Таблица1[#All],MATCH('загрузка табеля'!J1972,тарифы!B:B,0),4),"")</f>
        <v>кассир торгового зала ((В-23)расчетно-кассовая зона)</v>
      </c>
      <c r="H1972" s="12" t="s">
        <v>17211</v>
      </c>
      <c r="I1972" s="12" t="s">
        <v>16217</v>
      </c>
      <c r="J1972" s="12" t="s">
        <v>3358</v>
      </c>
      <c r="K1972" s="12" t="s">
        <v>3359</v>
      </c>
      <c r="L1972" s="12">
        <v>12</v>
      </c>
      <c r="M1972" s="12">
        <v>12</v>
      </c>
      <c r="N1972" s="12">
        <v>12.5</v>
      </c>
      <c r="O1972" s="12">
        <v>12.5</v>
      </c>
      <c r="P1972" s="12">
        <v>0</v>
      </c>
    </row>
    <row r="1973" spans="1:17" x14ac:dyDescent="0.2">
      <c r="A1973" s="12" t="str">
        <f>INDEX('рабочие дни  %ФОТ'!$F$3:$F$67,MATCH('загрузка табеля'!$H1973,'рабочие дни  %ФОТ'!$H$3:$H$67,0),1)</f>
        <v>ХХХ YYY-23</v>
      </c>
      <c r="B1973" s="21">
        <f t="shared" si="90"/>
        <v>963.21999999999991</v>
      </c>
      <c r="C1973" s="22">
        <f t="shared" si="91"/>
        <v>3</v>
      </c>
      <c r="D1973" s="23">
        <f t="shared" si="92"/>
        <v>34</v>
      </c>
      <c r="E1973" s="21">
        <f>SUMIFS(тарифы!G:G,тарифы!B:B,J1973)</f>
        <v>28.33</v>
      </c>
      <c r="F1973" s="21"/>
      <c r="G1973" s="12" t="str">
        <f>IFERROR(INDEX(Таблица1[#All],MATCH('загрузка табеля'!J1973,тарифы!B:B,0),4),"")</f>
        <v>кассир торгового зала ((В-23)расчетно-кассовая зона)</v>
      </c>
      <c r="H1973" s="12" t="s">
        <v>17211</v>
      </c>
      <c r="I1973" s="12" t="s">
        <v>16217</v>
      </c>
      <c r="J1973" s="12" t="s">
        <v>13302</v>
      </c>
      <c r="K1973" s="12" t="s">
        <v>13301</v>
      </c>
      <c r="L1973" s="12">
        <v>12</v>
      </c>
      <c r="M1973" s="12">
        <v>11</v>
      </c>
      <c r="N1973" s="12">
        <v>11</v>
      </c>
      <c r="O1973" s="12">
        <v>0</v>
      </c>
    </row>
    <row r="1974" spans="1:17" x14ac:dyDescent="0.2">
      <c r="A1974" s="12" t="str">
        <f>INDEX('рабочие дни  %ФОТ'!$F$3:$F$67,MATCH('загрузка табеля'!$H1974,'рабочие дни  %ФОТ'!$H$3:$H$67,0),1)</f>
        <v>ХХХ YYY-23</v>
      </c>
      <c r="B1974" s="21">
        <f t="shared" si="90"/>
        <v>1090.7049999999999</v>
      </c>
      <c r="C1974" s="22">
        <f t="shared" si="91"/>
        <v>3</v>
      </c>
      <c r="D1974" s="23">
        <f t="shared" si="92"/>
        <v>38.5</v>
      </c>
      <c r="E1974" s="21">
        <f>SUMIFS(тарифы!G:G,тарифы!B:B,J1974)</f>
        <v>28.33</v>
      </c>
      <c r="F1974" s="21"/>
      <c r="G1974" s="12" t="str">
        <f>IFERROR(INDEX(Таблица1[#All],MATCH('загрузка табеля'!J1974,тарифы!B:B,0),4),"")</f>
        <v>кассир торгового зала ((В-23)расчетно-кассовая зона)</v>
      </c>
      <c r="H1974" s="12" t="s">
        <v>17211</v>
      </c>
      <c r="I1974" s="12" t="s">
        <v>16217</v>
      </c>
      <c r="J1974" s="12" t="s">
        <v>13281</v>
      </c>
      <c r="K1974" s="12" t="s">
        <v>13280</v>
      </c>
      <c r="L1974" s="12">
        <v>15</v>
      </c>
      <c r="M1974" s="12">
        <v>12</v>
      </c>
      <c r="N1974" s="12">
        <v>11.5</v>
      </c>
    </row>
    <row r="1975" spans="1:17" x14ac:dyDescent="0.2">
      <c r="A1975" s="12" t="str">
        <f>INDEX('рабочие дни  %ФОТ'!$F$3:$F$67,MATCH('загрузка табеля'!$H1975,'рабочие дни  %ФОТ'!$H$3:$H$67,0),1)</f>
        <v>ХХХ YYY-23</v>
      </c>
      <c r="B1975" s="21">
        <f t="shared" si="90"/>
        <v>2011.4299999999998</v>
      </c>
      <c r="C1975" s="22">
        <f t="shared" si="91"/>
        <v>5</v>
      </c>
      <c r="D1975" s="23">
        <f t="shared" si="92"/>
        <v>71</v>
      </c>
      <c r="E1975" s="21">
        <f>SUMIFS(тарифы!G:G,тарифы!B:B,J1975)</f>
        <v>28.33</v>
      </c>
      <c r="F1975" s="21"/>
      <c r="G1975" s="12" t="str">
        <f>IFERROR(INDEX(Таблица1[#All],MATCH('загрузка табеля'!J1975,тарифы!B:B,0),4),"")</f>
        <v>кассир торгового зала ((В-23)расчетно-кассовая зона)</v>
      </c>
      <c r="H1975" s="12" t="s">
        <v>17211</v>
      </c>
      <c r="I1975" s="12" t="s">
        <v>16217</v>
      </c>
      <c r="J1975" s="12" t="s">
        <v>13822</v>
      </c>
      <c r="K1975" s="12" t="s">
        <v>13821</v>
      </c>
      <c r="L1975" s="12">
        <v>21.5</v>
      </c>
      <c r="M1975" s="12">
        <v>12.5</v>
      </c>
      <c r="N1975" s="12">
        <v>12</v>
      </c>
      <c r="O1975" s="12">
        <v>12.5</v>
      </c>
      <c r="P1975" s="12">
        <v>12.5</v>
      </c>
    </row>
    <row r="1976" spans="1:17" x14ac:dyDescent="0.2">
      <c r="A1976" s="12" t="str">
        <f>INDEX('рабочие дни  %ФОТ'!$F$3:$F$67,MATCH('загрузка табеля'!$H1976,'рабочие дни  %ФОТ'!$H$3:$H$67,0),1)</f>
        <v>ХХХ YYY-23</v>
      </c>
      <c r="B1976" s="21">
        <f t="shared" si="90"/>
        <v>1100</v>
      </c>
      <c r="C1976" s="22">
        <f t="shared" si="91"/>
        <v>4</v>
      </c>
      <c r="D1976" s="23">
        <f t="shared" si="92"/>
        <v>40</v>
      </c>
      <c r="E1976" s="21">
        <f>SUMIFS(тарифы!G:G,тарифы!B:B,J1976)</f>
        <v>27.5</v>
      </c>
      <c r="F1976" s="21"/>
      <c r="G1976" s="12" t="str">
        <f>IFERROR(INDEX(Таблица1[#All],MATCH('загрузка табеля'!J1976,тарифы!B:B,0),4),"")</f>
        <v>продавец продовольственных товаров 2 категории ((В-23)сектор зоны скоропорта)</v>
      </c>
      <c r="H1976" s="12" t="s">
        <v>17211</v>
      </c>
      <c r="I1976" s="12" t="s">
        <v>16218</v>
      </c>
      <c r="J1976" s="12" t="s">
        <v>3405</v>
      </c>
      <c r="K1976" s="12" t="s">
        <v>3406</v>
      </c>
      <c r="L1976" s="12">
        <v>9</v>
      </c>
      <c r="M1976" s="12">
        <v>9</v>
      </c>
      <c r="N1976" s="12">
        <v>11</v>
      </c>
      <c r="O1976" s="12">
        <v>11</v>
      </c>
    </row>
    <row r="1977" spans="1:17" x14ac:dyDescent="0.2">
      <c r="A1977" s="12" t="str">
        <f>INDEX('рабочие дни  %ФОТ'!$F$3:$F$67,MATCH('загрузка табеля'!$H1977,'рабочие дни  %ФОТ'!$H$3:$H$67,0),1)</f>
        <v>ХХХ YYY-23</v>
      </c>
      <c r="B1977" s="21">
        <f t="shared" si="90"/>
        <v>2033.19</v>
      </c>
      <c r="C1977" s="22">
        <f t="shared" si="91"/>
        <v>5</v>
      </c>
      <c r="D1977" s="23">
        <f t="shared" si="92"/>
        <v>57</v>
      </c>
      <c r="E1977" s="21">
        <f>SUMIFS(тарифы!G:G,тарифы!B:B,J1977)</f>
        <v>35.67</v>
      </c>
      <c r="F1977" s="21"/>
      <c r="G1977" s="12" t="str">
        <f>IFERROR(INDEX(Таблица1[#All],MATCH('загрузка табеля'!J1977,тарифы!B:B,0),4),"")</f>
        <v>бригадир продавцов продовольственных товаров 1 категории ((В-23)сектор зоны скоропорта)</v>
      </c>
      <c r="H1977" s="12" t="s">
        <v>17211</v>
      </c>
      <c r="I1977" s="12" t="s">
        <v>16218</v>
      </c>
      <c r="J1977" s="12" t="s">
        <v>3389</v>
      </c>
      <c r="K1977" s="12" t="s">
        <v>3390</v>
      </c>
      <c r="L1977" s="12">
        <v>11</v>
      </c>
      <c r="M1977" s="12">
        <v>11.5</v>
      </c>
      <c r="N1977" s="12">
        <v>11</v>
      </c>
      <c r="O1977" s="12">
        <v>12</v>
      </c>
      <c r="P1977" s="12">
        <v>11.5</v>
      </c>
    </row>
    <row r="1978" spans="1:17" x14ac:dyDescent="0.2">
      <c r="A1978" s="12" t="str">
        <f>INDEX('рабочие дни  %ФОТ'!$F$3:$F$67,MATCH('загрузка табеля'!$H1978,'рабочие дни  %ФОТ'!$H$3:$H$67,0),1)</f>
        <v>ХХХ YYY-23</v>
      </c>
      <c r="B1978" s="21">
        <f t="shared" si="90"/>
        <v>747.90476190476193</v>
      </c>
      <c r="C1978" s="22">
        <f t="shared" si="91"/>
        <v>2</v>
      </c>
      <c r="D1978" s="23">
        <f t="shared" si="92"/>
        <v>23</v>
      </c>
      <c r="E1978" s="21">
        <f>SUMIFS(тарифы!G:G,тарифы!B:B,J1978)</f>
        <v>7853</v>
      </c>
      <c r="F1978" s="21"/>
      <c r="G1978" s="12" t="str">
        <f>IFERROR(INDEX(Таблица1[#All],MATCH('загрузка табеля'!J1978,тарифы!B:B,0),4),"")</f>
        <v>заместитель управляющего магазином 2 категории ((В-23)сектор стеллажной зоны)</v>
      </c>
      <c r="H1978" s="12" t="s">
        <v>17211</v>
      </c>
      <c r="I1978" s="12" t="s">
        <v>16218</v>
      </c>
      <c r="J1978" s="12" t="s">
        <v>3409</v>
      </c>
      <c r="K1978" s="12" t="s">
        <v>3410</v>
      </c>
      <c r="L1978" s="12">
        <v>6</v>
      </c>
      <c r="M1978" s="12">
        <v>17</v>
      </c>
    </row>
    <row r="1979" spans="1:17" x14ac:dyDescent="0.2">
      <c r="A1979" s="12" t="str">
        <f>INDEX('рабочие дни  %ФОТ'!$F$3:$F$67,MATCH('загрузка табеля'!$H1979,'рабочие дни  %ФОТ'!$H$3:$H$67,0),1)</f>
        <v>ХХХ YYY-23</v>
      </c>
      <c r="B1979" s="21">
        <f t="shared" si="90"/>
        <v>797.5</v>
      </c>
      <c r="C1979" s="22">
        <f t="shared" si="91"/>
        <v>3</v>
      </c>
      <c r="D1979" s="23">
        <f t="shared" si="92"/>
        <v>29</v>
      </c>
      <c r="E1979" s="21">
        <f>SUMIFS(тарифы!G:G,тарифы!B:B,J1979)</f>
        <v>27.5</v>
      </c>
      <c r="F1979" s="21"/>
      <c r="G1979" s="12" t="str">
        <f>IFERROR(INDEX(Таблица1[#All],MATCH('загрузка табеля'!J1979,тарифы!B:B,0),4),"")</f>
        <v>продавец продовольственных товаров 2 категории ((В-23)сектор зоны скоропорта)</v>
      </c>
      <c r="H1979" s="12" t="s">
        <v>17211</v>
      </c>
      <c r="I1979" s="12" t="s">
        <v>16218</v>
      </c>
      <c r="J1979" s="12" t="s">
        <v>3402</v>
      </c>
      <c r="K1979" s="12" t="s">
        <v>3403</v>
      </c>
      <c r="L1979" s="12">
        <v>9.5</v>
      </c>
      <c r="M1979" s="12">
        <v>9.5</v>
      </c>
      <c r="N1979" s="12">
        <v>10</v>
      </c>
    </row>
    <row r="1980" spans="1:17" x14ac:dyDescent="0.2">
      <c r="A1980" s="12" t="str">
        <f>INDEX('рабочие дни  %ФОТ'!$F$3:$F$67,MATCH('загрузка табеля'!$H1980,'рабочие дни  %ФОТ'!$H$3:$H$67,0),1)</f>
        <v>ХХХ YYY-23</v>
      </c>
      <c r="B1980" s="21">
        <f t="shared" si="90"/>
        <v>838.75</v>
      </c>
      <c r="C1980" s="22">
        <f t="shared" si="91"/>
        <v>3</v>
      </c>
      <c r="D1980" s="23">
        <f t="shared" si="92"/>
        <v>30.5</v>
      </c>
      <c r="E1980" s="21">
        <f>SUMIFS(тарифы!G:G,тарифы!B:B,J1980)</f>
        <v>27.5</v>
      </c>
      <c r="F1980" s="21"/>
      <c r="G1980" s="12" t="str">
        <f>IFERROR(INDEX(Таблица1[#All],MATCH('загрузка табеля'!J1980,тарифы!B:B,0),4),"")</f>
        <v>продавец продовольственных товаров 2 категории ((В-23)сектор зоны скоропорта)</v>
      </c>
      <c r="H1980" s="12" t="s">
        <v>17211</v>
      </c>
      <c r="I1980" s="12" t="s">
        <v>16218</v>
      </c>
      <c r="J1980" s="12" t="s">
        <v>3395</v>
      </c>
      <c r="K1980" s="12" t="s">
        <v>3396</v>
      </c>
      <c r="L1980" s="12">
        <v>10</v>
      </c>
      <c r="M1980" s="12">
        <v>10</v>
      </c>
      <c r="N1980" s="12">
        <v>10.5</v>
      </c>
      <c r="O1980" s="12">
        <v>0</v>
      </c>
    </row>
    <row r="1981" spans="1:17" x14ac:dyDescent="0.2">
      <c r="A1981" s="12" t="str">
        <f>INDEX('рабочие дни  %ФОТ'!$F$3:$F$67,MATCH('загрузка табеля'!$H1981,'рабочие дни  %ФОТ'!$H$3:$H$67,0),1)</f>
        <v>ХХХ YYY-23</v>
      </c>
      <c r="B1981" s="21">
        <f t="shared" si="90"/>
        <v>1168.75</v>
      </c>
      <c r="C1981" s="22">
        <f t="shared" si="91"/>
        <v>4</v>
      </c>
      <c r="D1981" s="23">
        <f t="shared" si="92"/>
        <v>42.5</v>
      </c>
      <c r="E1981" s="21">
        <f>SUMIFS(тарифы!G:G,тарифы!B:B,J1981)</f>
        <v>27.5</v>
      </c>
      <c r="F1981" s="21"/>
      <c r="G1981" s="12" t="str">
        <f>IFERROR(INDEX(Таблица1[#All],MATCH('загрузка табеля'!J1981,тарифы!B:B,0),4),"")</f>
        <v>продавец продовольственных товаров 2 категории ((В-23)сектор зоны скоропорта)</v>
      </c>
      <c r="H1981" s="12" t="s">
        <v>17211</v>
      </c>
      <c r="I1981" s="12" t="s">
        <v>16218</v>
      </c>
      <c r="J1981" s="12" t="s">
        <v>3400</v>
      </c>
      <c r="K1981" s="12" t="s">
        <v>3401</v>
      </c>
      <c r="L1981" s="12">
        <v>11.5</v>
      </c>
      <c r="M1981" s="12">
        <v>11</v>
      </c>
      <c r="N1981" s="12">
        <v>9</v>
      </c>
      <c r="O1981" s="12">
        <v>11</v>
      </c>
      <c r="P1981" s="12">
        <v>0</v>
      </c>
    </row>
    <row r="1982" spans="1:17" x14ac:dyDescent="0.2">
      <c r="A1982" s="12" t="str">
        <f>INDEX('рабочие дни  %ФОТ'!$F$3:$F$67,MATCH('загрузка табеля'!$H1982,'рабочие дни  %ФОТ'!$H$3:$H$67,0),1)</f>
        <v>ХХХ YYY-23</v>
      </c>
      <c r="B1982" s="21">
        <f t="shared" si="90"/>
        <v>1325</v>
      </c>
      <c r="C1982" s="22">
        <f t="shared" si="91"/>
        <v>5</v>
      </c>
      <c r="D1982" s="23">
        <f t="shared" si="92"/>
        <v>53</v>
      </c>
      <c r="E1982" s="21">
        <f>SUMIFS(тарифы!G:G,тарифы!B:B,J1982)</f>
        <v>25</v>
      </c>
      <c r="F1982" s="21"/>
      <c r="G1982" s="12" t="str">
        <f>IFERROR(INDEX(Таблица1[#All],MATCH('загрузка табеля'!J1982,тарифы!B:B,0),4),"")</f>
        <v>продавец продовольственных товаров 3 категории ((В-23)сектор зоны скоропорта)</v>
      </c>
      <c r="H1982" s="12" t="s">
        <v>17211</v>
      </c>
      <c r="I1982" s="12" t="s">
        <v>16218</v>
      </c>
      <c r="J1982" s="12" t="s">
        <v>3397</v>
      </c>
      <c r="K1982" s="12" t="s">
        <v>3398</v>
      </c>
      <c r="L1982" s="12">
        <v>11</v>
      </c>
      <c r="M1982" s="12">
        <v>10.5</v>
      </c>
      <c r="N1982" s="12">
        <v>10</v>
      </c>
      <c r="O1982" s="12">
        <v>10.5</v>
      </c>
      <c r="P1982" s="12">
        <v>11</v>
      </c>
      <c r="Q1982" s="12">
        <v>0</v>
      </c>
    </row>
    <row r="1983" spans="1:17" x14ac:dyDescent="0.2">
      <c r="A1983" s="12" t="str">
        <f>INDEX('рабочие дни  %ФОТ'!$F$3:$F$67,MATCH('загрузка табеля'!$H1983,'рабочие дни  %ФОТ'!$H$3:$H$67,0),1)</f>
        <v>ХХХ YYY-23</v>
      </c>
      <c r="B1983" s="21">
        <f t="shared" si="90"/>
        <v>825</v>
      </c>
      <c r="C1983" s="22">
        <f t="shared" si="91"/>
        <v>3</v>
      </c>
      <c r="D1983" s="23">
        <f t="shared" si="92"/>
        <v>30</v>
      </c>
      <c r="E1983" s="21">
        <f>SUMIFS(тарифы!G:G,тарифы!B:B,J1983)</f>
        <v>27.5</v>
      </c>
      <c r="F1983" s="21"/>
      <c r="G1983" s="12" t="str">
        <f>IFERROR(INDEX(Таблица1[#All],MATCH('загрузка табеля'!J1983,тарифы!B:B,0),4),"")</f>
        <v>продавец продовольственных товаров 2 категории ((В-23)сектор зоны скоропорта)</v>
      </c>
      <c r="H1983" s="12" t="s">
        <v>17211</v>
      </c>
      <c r="I1983" s="12" t="s">
        <v>16218</v>
      </c>
      <c r="J1983" s="12" t="s">
        <v>3392</v>
      </c>
      <c r="K1983" s="12" t="s">
        <v>3393</v>
      </c>
      <c r="L1983" s="12">
        <v>11.5</v>
      </c>
      <c r="M1983" s="12">
        <v>11</v>
      </c>
      <c r="N1983" s="12">
        <v>7.5</v>
      </c>
    </row>
    <row r="1984" spans="1:17" x14ac:dyDescent="0.2">
      <c r="A1984" s="12" t="str">
        <f>INDEX('рабочие дни  %ФОТ'!$F$3:$F$67,MATCH('загрузка табеля'!$H1984,'рабочие дни  %ФОТ'!$H$3:$H$67,0),1)</f>
        <v>ХХХ YYY-23</v>
      </c>
      <c r="B1984" s="21">
        <f t="shared" si="90"/>
        <v>1000</v>
      </c>
      <c r="C1984" s="22">
        <f t="shared" si="91"/>
        <v>4</v>
      </c>
      <c r="D1984" s="23">
        <f t="shared" si="92"/>
        <v>40</v>
      </c>
      <c r="E1984" s="21">
        <f>SUMIFS(тарифы!G:G,тарифы!B:B,J1984)</f>
        <v>25</v>
      </c>
      <c r="F1984" s="21"/>
      <c r="G1984" s="12" t="str">
        <f>IFERROR(INDEX(Таблица1[#All],MATCH('загрузка табеля'!J1984,тарифы!B:B,0),4),"")</f>
        <v>продавец продовольственных товаров 3 категории ((В-23)сектор зоны скоропорта)</v>
      </c>
      <c r="H1984" s="12" t="s">
        <v>17211</v>
      </c>
      <c r="I1984" s="12" t="s">
        <v>16218</v>
      </c>
      <c r="J1984" s="12" t="s">
        <v>13284</v>
      </c>
      <c r="K1984" s="12" t="s">
        <v>13283</v>
      </c>
      <c r="L1984" s="12">
        <v>10</v>
      </c>
      <c r="M1984" s="12">
        <v>10</v>
      </c>
      <c r="N1984" s="12">
        <v>10</v>
      </c>
      <c r="O1984" s="12">
        <v>10</v>
      </c>
    </row>
    <row r="1985" spans="1:16" x14ac:dyDescent="0.2">
      <c r="A1985" s="12" t="str">
        <f>INDEX('рабочие дни  %ФОТ'!$F$3:$F$67,MATCH('загрузка табеля'!$H1985,'рабочие дни  %ФОТ'!$H$3:$H$67,0),1)</f>
        <v>ХХХ YYY-23</v>
      </c>
      <c r="B1985" s="21">
        <f t="shared" si="90"/>
        <v>847.03499999999997</v>
      </c>
      <c r="C1985" s="22">
        <f t="shared" si="91"/>
        <v>3</v>
      </c>
      <c r="D1985" s="23">
        <f t="shared" si="92"/>
        <v>31.5</v>
      </c>
      <c r="E1985" s="21">
        <f>SUMIFS(тарифы!G:G,тарифы!B:B,J1985)</f>
        <v>26.89</v>
      </c>
      <c r="F1985" s="21"/>
      <c r="G1985" s="12" t="str">
        <f>IFERROR(INDEX(Таблица1[#All],MATCH('загрузка табеля'!J1985,тарифы!B:B,0),4),"")</f>
        <v>продавец продовольственных товаров 2 категории ((В-23)сектор стеллажной зоны)</v>
      </c>
      <c r="H1985" s="12" t="s">
        <v>17211</v>
      </c>
      <c r="I1985" s="12" t="s">
        <v>16219</v>
      </c>
      <c r="J1985" s="12" t="s">
        <v>3412</v>
      </c>
      <c r="K1985" s="12" t="s">
        <v>3413</v>
      </c>
      <c r="L1985" s="12">
        <v>11.5</v>
      </c>
      <c r="M1985" s="12">
        <v>10</v>
      </c>
      <c r="N1985" s="12">
        <v>10</v>
      </c>
    </row>
    <row r="1986" spans="1:16" x14ac:dyDescent="0.2">
      <c r="A1986" s="12" t="str">
        <f>INDEX('рабочие дни  %ФОТ'!$F$3:$F$67,MATCH('загрузка табеля'!$H1986,'рабочие дни  %ФОТ'!$H$3:$H$67,0),1)</f>
        <v>ХХХ YYY-23</v>
      </c>
      <c r="B1986" s="21">
        <f t="shared" si="90"/>
        <v>747.90476190476193</v>
      </c>
      <c r="C1986" s="22">
        <f t="shared" si="91"/>
        <v>2</v>
      </c>
      <c r="D1986" s="23">
        <f t="shared" si="92"/>
        <v>23</v>
      </c>
      <c r="E1986" s="21">
        <f>SUMIFS(тарифы!G:G,тарифы!B:B,J1986)</f>
        <v>7853</v>
      </c>
      <c r="F1986" s="21"/>
      <c r="G1986" s="12" t="str">
        <f>IFERROR(INDEX(Таблица1[#All],MATCH('загрузка табеля'!J1986,тарифы!B:B,0),4),"")</f>
        <v>заместитель управляющего магазином 2 категории ((В-23)сектор стеллажной зоны)</v>
      </c>
      <c r="H1986" s="12" t="s">
        <v>17211</v>
      </c>
      <c r="I1986" s="12" t="s">
        <v>16219</v>
      </c>
      <c r="J1986" s="12" t="s">
        <v>3409</v>
      </c>
      <c r="K1986" s="12" t="s">
        <v>3410</v>
      </c>
      <c r="L1986" s="12">
        <v>5.5</v>
      </c>
      <c r="M1986" s="12">
        <v>17.5</v>
      </c>
    </row>
    <row r="1987" spans="1:16" x14ac:dyDescent="0.2">
      <c r="A1987" s="12" t="str">
        <f>INDEX('рабочие дни  %ФОТ'!$F$3:$F$67,MATCH('загрузка табеля'!$H1987,'рабочие дни  %ФОТ'!$H$3:$H$67,0),1)</f>
        <v>ХХХ YYY-23</v>
      </c>
      <c r="B1987" s="21">
        <f t="shared" si="90"/>
        <v>999.63</v>
      </c>
      <c r="C1987" s="22">
        <f t="shared" si="91"/>
        <v>3</v>
      </c>
      <c r="D1987" s="23">
        <f t="shared" si="92"/>
        <v>29</v>
      </c>
      <c r="E1987" s="21">
        <f>SUMIFS(тарифы!G:G,тарифы!B:B,J1987)</f>
        <v>34.47</v>
      </c>
      <c r="F1987" s="21"/>
      <c r="G1987" s="12" t="str">
        <f>IFERROR(INDEX(Таблица1[#All],MATCH('загрузка табеля'!J1987,тарифы!B:B,0),4),"")</f>
        <v>бригадир продавцов продовольственных товаров 1 категории ((В-23)сектор стеллажной зоны)</v>
      </c>
      <c r="H1987" s="12" t="s">
        <v>17211</v>
      </c>
      <c r="I1987" s="12" t="s">
        <v>16219</v>
      </c>
      <c r="J1987" s="12" t="s">
        <v>3416</v>
      </c>
      <c r="K1987" s="12" t="s">
        <v>3417</v>
      </c>
      <c r="L1987" s="12">
        <v>9.5</v>
      </c>
      <c r="M1987" s="12">
        <v>9.5</v>
      </c>
      <c r="N1987" s="12">
        <v>10</v>
      </c>
    </row>
    <row r="1988" spans="1:16" x14ac:dyDescent="0.2">
      <c r="A1988" s="12" t="str">
        <f>INDEX('рабочие дни  %ФОТ'!$F$3:$F$67,MATCH('загрузка табеля'!$H1988,'рабочие дни  %ФОТ'!$H$3:$H$67,0),1)</f>
        <v>ХХХ YYY-23</v>
      </c>
      <c r="B1988" s="21">
        <f t="shared" si="90"/>
        <v>904.28000000000009</v>
      </c>
      <c r="C1988" s="22">
        <f t="shared" si="91"/>
        <v>4</v>
      </c>
      <c r="D1988" s="23">
        <f t="shared" si="92"/>
        <v>37</v>
      </c>
      <c r="E1988" s="21">
        <f>SUMIFS(тарифы!G:G,тарифы!B:B,J1988)</f>
        <v>24.44</v>
      </c>
      <c r="F1988" s="21"/>
      <c r="G1988" s="12" t="str">
        <f>IFERROR(INDEX(Таблица1[#All],MATCH('загрузка табеля'!J1988,тарифы!B:B,0),4),"")</f>
        <v>продавец продовольственных товаров 3 категории ((В-23)сектор стеллажной зоны)</v>
      </c>
      <c r="H1988" s="12" t="s">
        <v>17211</v>
      </c>
      <c r="I1988" s="12" t="s">
        <v>16219</v>
      </c>
      <c r="J1988" s="12" t="s">
        <v>3419</v>
      </c>
      <c r="K1988" s="12" t="s">
        <v>3420</v>
      </c>
      <c r="L1988" s="12">
        <v>8.5</v>
      </c>
      <c r="M1988" s="12">
        <v>9.5</v>
      </c>
      <c r="N1988" s="12">
        <v>9.5</v>
      </c>
      <c r="O1988" s="12">
        <v>9.5</v>
      </c>
      <c r="P1988" s="12">
        <v>0</v>
      </c>
    </row>
    <row r="1989" spans="1:16" x14ac:dyDescent="0.2">
      <c r="A1989" s="12" t="str">
        <f>INDEX('рабочие дни  %ФОТ'!$F$3:$F$67,MATCH('загрузка табеля'!$H1989,'рабочие дни  %ФОТ'!$H$3:$H$67,0),1)</f>
        <v>ХХХ YYY-23</v>
      </c>
      <c r="B1989" s="21">
        <f t="shared" si="90"/>
        <v>1202.53</v>
      </c>
      <c r="C1989" s="22">
        <f t="shared" si="91"/>
        <v>4</v>
      </c>
      <c r="D1989" s="23">
        <f t="shared" si="92"/>
        <v>41</v>
      </c>
      <c r="E1989" s="21">
        <f>SUMIFS(тарифы!G:G,тарифы!B:B,J1989)</f>
        <v>29.33</v>
      </c>
      <c r="F1989" s="21"/>
      <c r="G1989" s="12" t="str">
        <f>IFERROR(INDEX(Таблица1[#All],MATCH('загрузка табеля'!J1989,тарифы!B:B,0),4),"")</f>
        <v>продавец продовольственных товаров 1 категории ((В-23)сектор стеллажной зоны)</v>
      </c>
      <c r="H1989" s="12" t="s">
        <v>17211</v>
      </c>
      <c r="I1989" s="12" t="s">
        <v>16219</v>
      </c>
      <c r="J1989" s="12" t="s">
        <v>13290</v>
      </c>
      <c r="K1989" s="12" t="s">
        <v>13289</v>
      </c>
      <c r="L1989" s="12">
        <v>11.5</v>
      </c>
      <c r="M1989" s="12">
        <v>10</v>
      </c>
      <c r="N1989" s="12">
        <v>8.5</v>
      </c>
      <c r="O1989" s="12">
        <v>11</v>
      </c>
      <c r="P1989" s="12">
        <v>0</v>
      </c>
    </row>
    <row r="1990" spans="1:16" x14ac:dyDescent="0.2">
      <c r="A1990" s="12" t="str">
        <f>INDEX('рабочие дни  %ФОТ'!$F$3:$F$67,MATCH('загрузка табеля'!$H1990,'рабочие дни  %ФОТ'!$H$3:$H$67,0),1)</f>
        <v>ХХХ YYY-23</v>
      </c>
      <c r="B1990" s="21">
        <f t="shared" ref="B1990:B2053" si="93">IF(AND(F1990&lt;50,F1990&gt;0),F1990*D1990,IF(F1990&gt;50,F1990/$C$1*C1990,IF(AND(E1990&lt;50,E1990&gt;0),E1990*D1990,E1990/$C$1*C1990)))</f>
        <v>940.94</v>
      </c>
      <c r="C1990" s="22">
        <f t="shared" si="91"/>
        <v>4</v>
      </c>
      <c r="D1990" s="23">
        <f t="shared" si="92"/>
        <v>38.5</v>
      </c>
      <c r="E1990" s="21">
        <f>SUMIFS(тарифы!G:G,тарифы!B:B,J1990)</f>
        <v>24.44</v>
      </c>
      <c r="F1990" s="21"/>
      <c r="G1990" s="12" t="str">
        <f>IFERROR(INDEX(Таблица1[#All],MATCH('загрузка табеля'!J1990,тарифы!B:B,0),4),"")</f>
        <v>продавец продовольственных товаров 3 категории ((В-23)сектор стеллажной зоны)</v>
      </c>
      <c r="H1990" s="12" t="s">
        <v>17211</v>
      </c>
      <c r="I1990" s="12" t="s">
        <v>16219</v>
      </c>
      <c r="J1990" s="12" t="s">
        <v>13288</v>
      </c>
      <c r="K1990" s="12" t="s">
        <v>13287</v>
      </c>
      <c r="L1990" s="12">
        <v>9.5</v>
      </c>
      <c r="M1990" s="12">
        <v>10</v>
      </c>
      <c r="N1990" s="12">
        <v>9.5</v>
      </c>
      <c r="O1990" s="12">
        <v>9.5</v>
      </c>
    </row>
    <row r="1991" spans="1:16" x14ac:dyDescent="0.2">
      <c r="A1991" s="12" t="str">
        <f>INDEX('рабочие дни  %ФОТ'!$F$3:$F$67,MATCH('загрузка табеля'!$H1991,'рабочие дни  %ФОТ'!$H$3:$H$67,0),1)</f>
        <v>ХХХ YYY-23</v>
      </c>
      <c r="B1991" s="21">
        <f t="shared" si="93"/>
        <v>1320</v>
      </c>
      <c r="C1991" s="22">
        <f t="shared" ref="C1991:C2054" si="94">COUNTIF(L1991:AP1991,"&gt;0")</f>
        <v>4</v>
      </c>
      <c r="D1991" s="23">
        <f t="shared" ref="D1991:D2054" si="95">IF(SUM(L1991:AP1991)&gt;0,SUM(L1991:AP1991),"")</f>
        <v>64</v>
      </c>
      <c r="E1991" s="21">
        <f>SUMIFS(тарифы!G:G,тарифы!B:B,J1991)</f>
        <v>6930</v>
      </c>
      <c r="F1991" s="21"/>
      <c r="G1991" s="12" t="str">
        <f>IFERROR(INDEX(Таблица1[#All],MATCH('загрузка табеля'!J1991,тарифы!B:B,0),4),"")</f>
        <v>старший кладовщик 2 категории ((В-23)склад)</v>
      </c>
      <c r="H1991" s="12" t="s">
        <v>17211</v>
      </c>
      <c r="I1991" s="12" t="s">
        <v>3430</v>
      </c>
      <c r="J1991" s="12" t="s">
        <v>3441</v>
      </c>
      <c r="K1991" s="12" t="s">
        <v>3442</v>
      </c>
      <c r="L1991" s="12">
        <v>10.5</v>
      </c>
      <c r="M1991" s="12">
        <v>10</v>
      </c>
      <c r="N1991" s="12">
        <v>33</v>
      </c>
      <c r="O1991" s="12">
        <v>10.5</v>
      </c>
    </row>
    <row r="1992" spans="1:16" x14ac:dyDescent="0.2">
      <c r="A1992" s="12" t="str">
        <f>INDEX('рабочие дни  %ФОТ'!$F$3:$F$67,MATCH('загрузка табеля'!$H1992,'рабочие дни  %ФОТ'!$H$3:$H$67,0),1)</f>
        <v>ХХХ YYY-23</v>
      </c>
      <c r="B1992" s="21">
        <f t="shared" si="93"/>
        <v>1367.4</v>
      </c>
      <c r="C1992" s="22">
        <f t="shared" si="94"/>
        <v>4</v>
      </c>
      <c r="D1992" s="23">
        <f t="shared" si="95"/>
        <v>43</v>
      </c>
      <c r="E1992" s="21">
        <f>SUMIFS(тарифы!G:G,тарифы!B:B,J1992)</f>
        <v>31.8</v>
      </c>
      <c r="F1992" s="21"/>
      <c r="G1992" s="12" t="str">
        <f>IFERROR(INDEX(Таблица1[#All],MATCH('загрузка табеля'!J1992,тарифы!B:B,0),4),"")</f>
        <v>грузчик 1 категории ((В-23)склад)</v>
      </c>
      <c r="H1992" s="12" t="s">
        <v>17211</v>
      </c>
      <c r="I1992" s="12" t="s">
        <v>3430</v>
      </c>
      <c r="J1992" s="12" t="s">
        <v>3435</v>
      </c>
      <c r="K1992" s="12" t="s">
        <v>3436</v>
      </c>
      <c r="L1992" s="12">
        <v>9.5</v>
      </c>
      <c r="M1992" s="12">
        <v>13</v>
      </c>
      <c r="N1992" s="12">
        <v>11</v>
      </c>
      <c r="O1992" s="12">
        <v>9.5</v>
      </c>
      <c r="P1992" s="12">
        <v>0</v>
      </c>
    </row>
    <row r="1993" spans="1:16" x14ac:dyDescent="0.2">
      <c r="A1993" s="12" t="str">
        <f>INDEX('рабочие дни  %ФОТ'!$F$3:$F$67,MATCH('загрузка табеля'!$H1993,'рабочие дни  %ФОТ'!$H$3:$H$67,0),1)</f>
        <v>ХХХ YYY-23</v>
      </c>
      <c r="B1993" s="21">
        <f t="shared" si="93"/>
        <v>969.9</v>
      </c>
      <c r="C1993" s="22">
        <f t="shared" si="94"/>
        <v>3</v>
      </c>
      <c r="D1993" s="23">
        <f t="shared" si="95"/>
        <v>30.5</v>
      </c>
      <c r="E1993" s="21">
        <f>SUMIFS(тарифы!G:G,тарифы!B:B,J1993)</f>
        <v>31.8</v>
      </c>
      <c r="F1993" s="21"/>
      <c r="G1993" s="12" t="str">
        <f>IFERROR(INDEX(Таблица1[#All],MATCH('загрузка табеля'!J1993,тарифы!B:B,0),4),"")</f>
        <v>грузчик 1 категории ((В-23)склад)</v>
      </c>
      <c r="H1993" s="12" t="s">
        <v>17211</v>
      </c>
      <c r="I1993" s="12" t="s">
        <v>3430</v>
      </c>
      <c r="J1993" s="12" t="s">
        <v>3439</v>
      </c>
      <c r="K1993" s="12" t="s">
        <v>3440</v>
      </c>
      <c r="L1993" s="12">
        <v>10.5</v>
      </c>
      <c r="M1993" s="12">
        <v>10.5</v>
      </c>
      <c r="N1993" s="12">
        <v>9.5</v>
      </c>
      <c r="O1993" s="12">
        <v>0</v>
      </c>
    </row>
    <row r="1994" spans="1:16" x14ac:dyDescent="0.2">
      <c r="A1994" s="12" t="str">
        <f>INDEX('рабочие дни  %ФОТ'!$F$3:$F$67,MATCH('загрузка табеля'!$H1994,'рабочие дни  %ФОТ'!$H$3:$H$67,0),1)</f>
        <v>ХХХ YYY-23</v>
      </c>
      <c r="B1994" s="21">
        <f t="shared" si="93"/>
        <v>1287.2</v>
      </c>
      <c r="C1994" s="22">
        <f t="shared" si="94"/>
        <v>4</v>
      </c>
      <c r="D1994" s="23">
        <f t="shared" si="95"/>
        <v>40</v>
      </c>
      <c r="E1994" s="21">
        <f>SUMIFS(тарифы!G:G,тарифы!B:B,J1994)</f>
        <v>32.18</v>
      </c>
      <c r="F1994" s="21"/>
      <c r="G1994" s="12" t="str">
        <f>IFERROR(INDEX(Таблица1[#All],MATCH('загрузка табеля'!J1994,тарифы!B:B,0),4),"")</f>
        <v>кладовщик по приему товара 2 категории ((В-23)склад)</v>
      </c>
      <c r="H1994" s="12" t="s">
        <v>17211</v>
      </c>
      <c r="I1994" s="12" t="s">
        <v>3430</v>
      </c>
      <c r="J1994" s="12" t="s">
        <v>13298</v>
      </c>
      <c r="K1994" s="12" t="s">
        <v>13297</v>
      </c>
      <c r="L1994" s="12">
        <v>9.5</v>
      </c>
      <c r="M1994" s="12">
        <v>11.5</v>
      </c>
      <c r="N1994" s="12">
        <v>10.5</v>
      </c>
      <c r="O1994" s="12">
        <v>8.5</v>
      </c>
    </row>
    <row r="1995" spans="1:16" x14ac:dyDescent="0.2">
      <c r="A1995" s="12" t="str">
        <f>INDEX('рабочие дни  %ФОТ'!$F$3:$F$67,MATCH('загрузка табеля'!$H1995,'рабочие дни  %ФОТ'!$H$3:$H$67,0),1)</f>
        <v>ХХХ YYY-23</v>
      </c>
      <c r="B1995" s="21">
        <f t="shared" si="93"/>
        <v>845.34999999999991</v>
      </c>
      <c r="C1995" s="22">
        <f t="shared" si="94"/>
        <v>3</v>
      </c>
      <c r="D1995" s="23">
        <f t="shared" si="95"/>
        <v>29</v>
      </c>
      <c r="E1995" s="21">
        <f>SUMIFS(тарифы!G:G,тарифы!B:B,J1995)</f>
        <v>29.15</v>
      </c>
      <c r="F1995" s="21"/>
      <c r="G1995" s="12" t="str">
        <f>IFERROR(INDEX(Таблица1[#All],MATCH('загрузка табеля'!J1995,тарифы!B:B,0),4),"")</f>
        <v>грузчик 2 категории ((В-23)склад)</v>
      </c>
      <c r="H1995" s="12" t="s">
        <v>17211</v>
      </c>
      <c r="I1995" s="12" t="s">
        <v>3430</v>
      </c>
      <c r="J1995" s="12" t="s">
        <v>13306</v>
      </c>
      <c r="K1995" s="12" t="s">
        <v>13305</v>
      </c>
      <c r="L1995" s="12">
        <v>10</v>
      </c>
      <c r="M1995" s="12">
        <v>8.5</v>
      </c>
      <c r="N1995" s="12">
        <v>10.5</v>
      </c>
      <c r="O1995" s="12">
        <v>0</v>
      </c>
    </row>
    <row r="1996" spans="1:16" x14ac:dyDescent="0.2">
      <c r="A1996" s="12" t="str">
        <f>INDEX('рабочие дни  %ФОТ'!$F$3:$F$67,MATCH('загрузка табеля'!$H1996,'рабочие дни  %ФОТ'!$H$3:$H$67,0),1)</f>
        <v>ХХХ YYY-23</v>
      </c>
      <c r="B1996" s="21">
        <f t="shared" si="93"/>
        <v>0</v>
      </c>
      <c r="C1996" s="22">
        <f t="shared" si="94"/>
        <v>2</v>
      </c>
      <c r="D1996" s="23">
        <f t="shared" si="95"/>
        <v>19.5</v>
      </c>
      <c r="E1996" s="21">
        <f>SUMIFS(тарифы!G:G,тарифы!B:B,J1996)</f>
        <v>0</v>
      </c>
      <c r="F1996" s="21"/>
      <c r="G1996" s="12" t="str">
        <f>IFERROR(INDEX(Таблица1[#All],MATCH('загрузка табеля'!J1996,тарифы!B:B,0),4),"")</f>
        <v/>
      </c>
      <c r="H1996" s="12" t="s">
        <v>17211</v>
      </c>
      <c r="I1996" s="12" t="s">
        <v>3430</v>
      </c>
      <c r="J1996" s="12" t="s">
        <v>16220</v>
      </c>
      <c r="K1996" s="12" t="s">
        <v>16221</v>
      </c>
      <c r="L1996" s="12">
        <v>9.5</v>
      </c>
      <c r="M1996" s="12">
        <v>10</v>
      </c>
      <c r="N1996" s="12">
        <v>0</v>
      </c>
    </row>
    <row r="1997" spans="1:16" x14ac:dyDescent="0.2">
      <c r="A1997" s="12" t="str">
        <f>INDEX('рабочие дни  %ФОТ'!$F$3:$F$67,MATCH('загрузка табеля'!$H1997,'рабочие дни  %ФОТ'!$H$3:$H$67,0),1)</f>
        <v>ХХХ YYY-23</v>
      </c>
      <c r="B1997" s="21">
        <f t="shared" si="93"/>
        <v>0</v>
      </c>
      <c r="C1997" s="22">
        <f t="shared" si="94"/>
        <v>2</v>
      </c>
      <c r="D1997" s="23">
        <f t="shared" si="95"/>
        <v>15</v>
      </c>
      <c r="E1997" s="21">
        <f>SUMIFS(тарифы!G:G,тарифы!B:B,J1997)</f>
        <v>0</v>
      </c>
      <c r="F1997" s="21"/>
      <c r="G1997" s="12" t="str">
        <f>IFERROR(INDEX(Таблица1[#All],MATCH('загрузка табеля'!J1997,тарифы!B:B,0),4),"")</f>
        <v/>
      </c>
      <c r="H1997" s="12" t="s">
        <v>17211</v>
      </c>
      <c r="I1997" s="12" t="s">
        <v>3430</v>
      </c>
      <c r="J1997" s="12" t="s">
        <v>16222</v>
      </c>
      <c r="K1997" s="12" t="s">
        <v>16223</v>
      </c>
      <c r="L1997" s="12">
        <v>7.5</v>
      </c>
      <c r="M1997" s="12">
        <v>7.5</v>
      </c>
      <c r="N1997" s="12">
        <v>0</v>
      </c>
    </row>
    <row r="1998" spans="1:16" x14ac:dyDescent="0.2">
      <c r="A1998" s="12" t="str">
        <f>INDEX('рабочие дни  %ФОТ'!$F$3:$F$67,MATCH('загрузка табеля'!$H1998,'рабочие дни  %ФОТ'!$H$3:$H$67,0),1)</f>
        <v>ХХХ YYY-23</v>
      </c>
      <c r="B1998" s="21">
        <f t="shared" si="93"/>
        <v>800.66666666666663</v>
      </c>
      <c r="C1998" s="22">
        <f t="shared" si="94"/>
        <v>2</v>
      </c>
      <c r="D1998" s="23">
        <f t="shared" si="95"/>
        <v>23</v>
      </c>
      <c r="E1998" s="21">
        <f>SUMIFS(тарифы!G:G,тарифы!B:B,J1998)</f>
        <v>8407</v>
      </c>
      <c r="F1998" s="21"/>
      <c r="G1998" s="12" t="str">
        <f>IFERROR(INDEX(Таблица1[#All],MATCH('загрузка табеля'!J1998,тарифы!B:B,0),4),"")</f>
        <v>управляющий магазином 4 категории ((В-23)управление)</v>
      </c>
      <c r="H1998" s="12" t="s">
        <v>17211</v>
      </c>
      <c r="I1998" s="12" t="s">
        <v>16224</v>
      </c>
      <c r="J1998" s="12" t="s">
        <v>3445</v>
      </c>
      <c r="K1998" s="12" t="s">
        <v>3446</v>
      </c>
      <c r="L1998" s="12">
        <v>11.5</v>
      </c>
      <c r="M1998" s="12">
        <v>11.5</v>
      </c>
      <c r="N1998" s="12">
        <v>0</v>
      </c>
    </row>
    <row r="1999" spans="1:16" x14ac:dyDescent="0.2">
      <c r="A1999" s="12" t="str">
        <f>INDEX('рабочие дни  %ФОТ'!$F$3:$F$67,MATCH('загрузка табеля'!$H1999,'рабочие дни  %ФОТ'!$H$3:$H$67,0),1)</f>
        <v>ХХХ YYY-23</v>
      </c>
      <c r="B1999" s="21">
        <f t="shared" si="93"/>
        <v>619.04761904761904</v>
      </c>
      <c r="C1999" s="22">
        <f t="shared" si="94"/>
        <v>2</v>
      </c>
      <c r="D1999" s="23">
        <f t="shared" si="95"/>
        <v>14</v>
      </c>
      <c r="E1999" s="21">
        <f>SUMIFS(тарифы!G:G,тарифы!B:B,J1999)</f>
        <v>6500</v>
      </c>
      <c r="F1999" s="21"/>
      <c r="G1999" s="12" t="str">
        <f>IFERROR(INDEX(Таблица1[#All],MATCH('загрузка табеля'!J1999,тарифы!B:B,0),4),"")</f>
        <v>менеджер по персоналу ((В-36)управление)</v>
      </c>
      <c r="H1999" s="12" t="s">
        <v>17211</v>
      </c>
      <c r="I1999" s="12" t="s">
        <v>16224</v>
      </c>
      <c r="J1999" s="12" t="s">
        <v>3897</v>
      </c>
      <c r="K1999" s="12" t="s">
        <v>3898</v>
      </c>
      <c r="L1999" s="12">
        <v>9</v>
      </c>
      <c r="M1999" s="12">
        <v>5</v>
      </c>
    </row>
    <row r="2000" spans="1:16" x14ac:dyDescent="0.2">
      <c r="A2000" s="12" t="str">
        <f>INDEX('рабочие дни  %ФОТ'!$F$3:$F$67,MATCH('загрузка табеля'!$H2000,'рабочие дни  %ФОТ'!$H$3:$H$67,0),1)</f>
        <v>ХХХ YYY-23</v>
      </c>
      <c r="B2000" s="21">
        <f t="shared" si="93"/>
        <v>552.38095238095241</v>
      </c>
      <c r="C2000" s="22">
        <f t="shared" si="94"/>
        <v>2</v>
      </c>
      <c r="D2000" s="23">
        <f t="shared" si="95"/>
        <v>12.5</v>
      </c>
      <c r="E2000" s="21">
        <f>SUMIFS(тарифы!G:G,тарифы!B:B,J2000)</f>
        <v>5800</v>
      </c>
      <c r="F2000" s="21"/>
      <c r="G2000" s="12" t="str">
        <f>IFERROR(INDEX(Таблица1[#All],MATCH('загрузка табеля'!J2000,тарифы!B:B,0),4),"")</f>
        <v>главный инженер ((В-15)управление)</v>
      </c>
      <c r="H2000" s="12" t="s">
        <v>17211</v>
      </c>
      <c r="I2000" s="12" t="s">
        <v>16224</v>
      </c>
      <c r="J2000" s="12" t="s">
        <v>1967</v>
      </c>
      <c r="K2000" s="12" t="s">
        <v>1968</v>
      </c>
      <c r="L2000" s="12">
        <v>4</v>
      </c>
      <c r="M2000" s="12">
        <v>0</v>
      </c>
      <c r="N2000" s="12">
        <v>8.5</v>
      </c>
    </row>
    <row r="2001" spans="1:17" x14ac:dyDescent="0.2">
      <c r="A2001" s="12" t="str">
        <f>INDEX('рабочие дни  %ФОТ'!$F$3:$F$67,MATCH('загрузка табеля'!$H2001,'рабочие дни  %ФОТ'!$H$3:$H$67,0),1)</f>
        <v>ХХХ YYY-23</v>
      </c>
      <c r="B2001" s="21">
        <f t="shared" si="93"/>
        <v>1267.28</v>
      </c>
      <c r="C2001" s="22">
        <f t="shared" si="94"/>
        <v>3</v>
      </c>
      <c r="D2001" s="23">
        <f t="shared" si="95"/>
        <v>36.5</v>
      </c>
      <c r="E2001" s="21">
        <f>SUMIFS(тарифы!G:G,тарифы!B:B,J2001)</f>
        <v>34.72</v>
      </c>
      <c r="F2001" s="21"/>
      <c r="G2001" s="12" t="str">
        <f>IFERROR(INDEX(Таблица1[#All],MATCH('загрузка табеля'!J2001,тарифы!B:B,0),4),"")</f>
        <v>пекарь 5 разряда ((В-23)цех по выпечке хлебобулочных изделий)</v>
      </c>
      <c r="H2001" s="12" t="s">
        <v>17211</v>
      </c>
      <c r="I2001" s="12" t="s">
        <v>16225</v>
      </c>
      <c r="J2001" s="12" t="s">
        <v>3462</v>
      </c>
      <c r="K2001" s="12" t="s">
        <v>3463</v>
      </c>
      <c r="L2001" s="12">
        <v>12</v>
      </c>
      <c r="M2001" s="12">
        <v>12</v>
      </c>
      <c r="N2001" s="12">
        <v>12.5</v>
      </c>
      <c r="O2001" s="12">
        <v>0</v>
      </c>
    </row>
    <row r="2002" spans="1:17" x14ac:dyDescent="0.2">
      <c r="A2002" s="12" t="str">
        <f>INDEX('рабочие дни  %ФОТ'!$F$3:$F$67,MATCH('загрузка табеля'!$H2002,'рабочие дни  %ФОТ'!$H$3:$H$67,0),1)</f>
        <v>ХХХ YYY-23</v>
      </c>
      <c r="B2002" s="21">
        <f t="shared" si="93"/>
        <v>1469.345</v>
      </c>
      <c r="C2002" s="22">
        <f t="shared" si="94"/>
        <v>3</v>
      </c>
      <c r="D2002" s="23">
        <f t="shared" si="95"/>
        <v>35.5</v>
      </c>
      <c r="E2002" s="21">
        <f>SUMIFS(тарифы!G:G,тарифы!B:B,J2002)</f>
        <v>41.39</v>
      </c>
      <c r="F2002" s="21"/>
      <c r="G2002" s="12" t="str">
        <f>IFERROR(INDEX(Таблица1[#All],MATCH('загрузка табеля'!J2002,тарифы!B:B,0),4),"")</f>
        <v>бригадир производственной бригады ((В-23)цех по выпечке хлебобулочных изделий)</v>
      </c>
      <c r="H2002" s="12" t="s">
        <v>17211</v>
      </c>
      <c r="I2002" s="12" t="s">
        <v>16225</v>
      </c>
      <c r="J2002" s="12" t="s">
        <v>3457</v>
      </c>
      <c r="K2002" s="12" t="s">
        <v>3458</v>
      </c>
      <c r="L2002" s="12">
        <v>11.5</v>
      </c>
      <c r="M2002" s="12">
        <v>11.5</v>
      </c>
      <c r="N2002" s="12">
        <v>12.5</v>
      </c>
      <c r="O2002" s="12">
        <v>0</v>
      </c>
    </row>
    <row r="2003" spans="1:17" x14ac:dyDescent="0.2">
      <c r="A2003" s="12" t="str">
        <f>INDEX('рабочие дни  %ФОТ'!$F$3:$F$67,MATCH('загрузка табеля'!$H2003,'рабочие дни  %ФОТ'!$H$3:$H$67,0),1)</f>
        <v>ХХХ YYY-23</v>
      </c>
      <c r="B2003" s="21">
        <f t="shared" si="93"/>
        <v>1020</v>
      </c>
      <c r="C2003" s="22">
        <f t="shared" si="94"/>
        <v>3</v>
      </c>
      <c r="D2003" s="23">
        <f t="shared" si="95"/>
        <v>34</v>
      </c>
      <c r="E2003" s="21">
        <f>SUMIFS(тарифы!G:G,тарифы!B:B,J2003)</f>
        <v>30</v>
      </c>
      <c r="F2003" s="21"/>
      <c r="G2003" s="12" t="str">
        <f>IFERROR(INDEX(Таблица1[#All],MATCH('загрузка табеля'!J2003,тарифы!B:B,0),4),"")</f>
        <v>повар 4 разряда* ((В-23)кулинарный цех)</v>
      </c>
      <c r="H2003" s="12" t="s">
        <v>17211</v>
      </c>
      <c r="I2003" s="12" t="s">
        <v>16225</v>
      </c>
      <c r="J2003" s="12" t="s">
        <v>3344</v>
      </c>
      <c r="K2003" s="12" t="s">
        <v>3345</v>
      </c>
      <c r="L2003" s="12">
        <v>11.5</v>
      </c>
      <c r="M2003" s="12">
        <v>11</v>
      </c>
      <c r="N2003" s="12">
        <v>11.5</v>
      </c>
    </row>
    <row r="2004" spans="1:17" x14ac:dyDescent="0.2">
      <c r="A2004" s="12" t="str">
        <f>INDEX('рабочие дни  %ФОТ'!$F$3:$F$67,MATCH('загрузка табеля'!$H2004,'рабочие дни  %ФОТ'!$H$3:$H$67,0),1)</f>
        <v>ХХХ YYY-23</v>
      </c>
      <c r="B2004" s="21">
        <f t="shared" si="93"/>
        <v>1176.03</v>
      </c>
      <c r="C2004" s="22">
        <f t="shared" si="94"/>
        <v>3</v>
      </c>
      <c r="D2004" s="23">
        <f t="shared" si="95"/>
        <v>36.5</v>
      </c>
      <c r="E2004" s="21">
        <f>SUMIFS(тарифы!G:G,тарифы!B:B,J2004)</f>
        <v>32.22</v>
      </c>
      <c r="F2004" s="21"/>
      <c r="G2004" s="12" t="str">
        <f>IFERROR(INDEX(Таблица1[#All],MATCH('загрузка табеля'!J2004,тарифы!B:B,0),4),"")</f>
        <v>пекарь 4 разряда ((В-23)цех по выпечке хлебобулочных изделий)</v>
      </c>
      <c r="H2004" s="12" t="s">
        <v>17211</v>
      </c>
      <c r="I2004" s="12" t="s">
        <v>16225</v>
      </c>
      <c r="J2004" s="12" t="s">
        <v>3451</v>
      </c>
      <c r="K2004" s="12" t="s">
        <v>3452</v>
      </c>
      <c r="L2004" s="12">
        <v>11.5</v>
      </c>
      <c r="M2004" s="12">
        <v>12</v>
      </c>
      <c r="N2004" s="12">
        <v>13</v>
      </c>
      <c r="O2004" s="12">
        <v>0</v>
      </c>
    </row>
    <row r="2005" spans="1:17" x14ac:dyDescent="0.2">
      <c r="A2005" s="12" t="str">
        <f>INDEX('рабочие дни  %ФОТ'!$F$3:$F$67,MATCH('загрузка табеля'!$H2005,'рабочие дни  %ФОТ'!$H$3:$H$67,0),1)</f>
        <v>ХХХ YYY-23</v>
      </c>
      <c r="B2005" s="21">
        <f t="shared" si="93"/>
        <v>1111.5899999999999</v>
      </c>
      <c r="C2005" s="22">
        <f t="shared" si="94"/>
        <v>3</v>
      </c>
      <c r="D2005" s="23">
        <f t="shared" si="95"/>
        <v>34.5</v>
      </c>
      <c r="E2005" s="21">
        <f>SUMIFS(тарифы!G:G,тарифы!B:B,J2005)</f>
        <v>32.22</v>
      </c>
      <c r="F2005" s="21"/>
      <c r="G2005" s="12" t="str">
        <f>IFERROR(INDEX(Таблица1[#All],MATCH('загрузка табеля'!J2005,тарифы!B:B,0),4),"")</f>
        <v>пекарь 4 разряда ((В-23)цех по выпечке хлебобулочных изделий)</v>
      </c>
      <c r="H2005" s="12" t="s">
        <v>17211</v>
      </c>
      <c r="I2005" s="12" t="s">
        <v>16225</v>
      </c>
      <c r="J2005" s="12" t="s">
        <v>13292</v>
      </c>
      <c r="K2005" s="12" t="s">
        <v>13291</v>
      </c>
      <c r="L2005" s="12">
        <v>11.5</v>
      </c>
      <c r="M2005" s="12">
        <v>11.5</v>
      </c>
      <c r="N2005" s="12">
        <v>11.5</v>
      </c>
    </row>
    <row r="2006" spans="1:17" x14ac:dyDescent="0.2">
      <c r="A2006" s="12" t="str">
        <f>INDEX('рабочие дни  %ФОТ'!$F$3:$F$67,MATCH('загрузка табеля'!$H2006,'рабочие дни  %ФОТ'!$H$3:$H$67,0),1)</f>
        <v>ХХХ YYY-23</v>
      </c>
      <c r="B2006" s="21">
        <f t="shared" si="93"/>
        <v>1071.4285714285716</v>
      </c>
      <c r="C2006" s="22">
        <f t="shared" si="94"/>
        <v>3</v>
      </c>
      <c r="D2006" s="23">
        <f t="shared" si="95"/>
        <v>13</v>
      </c>
      <c r="E2006" s="21">
        <f>SUMIFS(тарифы!G:G,тарифы!B:B,J2006)</f>
        <v>7500</v>
      </c>
      <c r="F2006" s="21"/>
      <c r="G2006" s="12" t="str">
        <f>IFERROR(INDEX(Таблица1[#All],MATCH('загрузка табеля'!J2006,тарифы!B:B,0),4),"")</f>
        <v>заместитель управляющего магазином по производству ((В-23)цех по выпечке хлебобулочных изделий)</v>
      </c>
      <c r="H2006" s="12" t="s">
        <v>17211</v>
      </c>
      <c r="I2006" s="12" t="s">
        <v>16225</v>
      </c>
      <c r="J2006" s="12" t="s">
        <v>13304</v>
      </c>
      <c r="K2006" s="12" t="s">
        <v>13303</v>
      </c>
      <c r="L2006" s="12">
        <v>4.5</v>
      </c>
      <c r="M2006" s="12">
        <v>4</v>
      </c>
      <c r="N2006" s="12">
        <v>4.5</v>
      </c>
      <c r="O2006" s="12">
        <v>0</v>
      </c>
    </row>
    <row r="2007" spans="1:17" x14ac:dyDescent="0.2">
      <c r="A2007" s="12" t="str">
        <f>INDEX('рабочие дни  %ФОТ'!$F$3:$F$67,MATCH('загрузка табеля'!$H2007,'рабочие дни  %ФОТ'!$H$3:$H$67,0),1)</f>
        <v>ХХХ YYY-23</v>
      </c>
      <c r="B2007" s="21">
        <f t="shared" si="93"/>
        <v>1401.57</v>
      </c>
      <c r="C2007" s="22">
        <f t="shared" si="94"/>
        <v>3</v>
      </c>
      <c r="D2007" s="23">
        <f t="shared" si="95"/>
        <v>43.5</v>
      </c>
      <c r="E2007" s="21">
        <f>SUMIFS(тарифы!G:G,тарифы!B:B,J2007)</f>
        <v>32.22</v>
      </c>
      <c r="F2007" s="21"/>
      <c r="G2007" s="12" t="str">
        <f>IFERROR(INDEX(Таблица1[#All],MATCH('загрузка табеля'!J2007,тарифы!B:B,0),4),"")</f>
        <v>пекарь 4 разряда ((В-23)цех по выпечке хлебобулочных изделий)</v>
      </c>
      <c r="H2007" s="12" t="s">
        <v>17211</v>
      </c>
      <c r="I2007" s="12" t="s">
        <v>16225</v>
      </c>
      <c r="J2007" s="12" t="s">
        <v>13296</v>
      </c>
      <c r="K2007" s="12" t="s">
        <v>13295</v>
      </c>
      <c r="L2007" s="12">
        <v>11</v>
      </c>
      <c r="M2007" s="12">
        <v>11</v>
      </c>
      <c r="N2007" s="12">
        <v>21.5</v>
      </c>
    </row>
    <row r="2008" spans="1:17" x14ac:dyDescent="0.2">
      <c r="A2008" s="12" t="str">
        <f>INDEX('рабочие дни  %ФОТ'!$F$3:$F$67,MATCH('загрузка табеля'!$H2008,'рабочие дни  %ФОТ'!$H$3:$H$67,0),1)</f>
        <v>ХХХ YYY-23</v>
      </c>
      <c r="B2008" s="21">
        <f t="shared" si="93"/>
        <v>1071.4285714285716</v>
      </c>
      <c r="C2008" s="22">
        <f t="shared" si="94"/>
        <v>3</v>
      </c>
      <c r="D2008" s="23">
        <f t="shared" si="95"/>
        <v>10.5</v>
      </c>
      <c r="E2008" s="21">
        <f>SUMIFS(тарифы!G:G,тарифы!B:B,J2008)</f>
        <v>7500</v>
      </c>
      <c r="F2008" s="21"/>
      <c r="G2008" s="12" t="str">
        <f>IFERROR(INDEX(Таблица1[#All],MATCH('загрузка табеля'!J2008,тарифы!B:B,0),4),"")</f>
        <v>заместитель управляющего магазином по производству ((В-23)цех по выпечке хлебобулочных изделий)</v>
      </c>
      <c r="H2008" s="12" t="s">
        <v>17211</v>
      </c>
      <c r="I2008" s="12" t="s">
        <v>16226</v>
      </c>
      <c r="J2008" s="12" t="s">
        <v>13304</v>
      </c>
      <c r="K2008" s="12" t="s">
        <v>13303</v>
      </c>
      <c r="L2008" s="12">
        <v>3.5</v>
      </c>
      <c r="M2008" s="12">
        <v>3.5</v>
      </c>
      <c r="N2008" s="12">
        <v>3.5</v>
      </c>
      <c r="O2008" s="12">
        <v>0</v>
      </c>
    </row>
    <row r="2009" spans="1:17" x14ac:dyDescent="0.2">
      <c r="A2009" s="12" t="str">
        <f>INDEX('рабочие дни  %ФОТ'!$F$3:$F$67,MATCH('загрузка табеля'!$H2009,'рабочие дни  %ФОТ'!$H$3:$H$67,0),1)</f>
        <v>ХХХ YYY-24</v>
      </c>
      <c r="B2009" s="21">
        <f t="shared" si="93"/>
        <v>978.12000000000012</v>
      </c>
      <c r="C2009" s="22">
        <f t="shared" si="94"/>
        <v>6</v>
      </c>
      <c r="D2009" s="23">
        <f t="shared" si="95"/>
        <v>49.5</v>
      </c>
      <c r="E2009" s="21">
        <f>SUMIFS(тарифы!G:G,тарифы!B:B,J2009)</f>
        <v>19.760000000000002</v>
      </c>
      <c r="F2009" s="21"/>
      <c r="G2009" s="12" t="str">
        <f>IFERROR(INDEX(Таблица1[#All],MATCH('загрузка табеля'!J2009,тарифы!B:B,0),4),"")</f>
        <v>уборщик служебных помещений ((В-24)хозяйственная часть)</v>
      </c>
      <c r="H2009" s="12" t="s">
        <v>17212</v>
      </c>
      <c r="I2009" s="12" t="s">
        <v>16227</v>
      </c>
      <c r="J2009" s="12" t="s">
        <v>3533</v>
      </c>
      <c r="K2009" s="12" t="s">
        <v>3534</v>
      </c>
      <c r="L2009" s="12">
        <v>8.5</v>
      </c>
      <c r="M2009" s="12">
        <v>8.5</v>
      </c>
      <c r="N2009" s="12">
        <v>9</v>
      </c>
      <c r="O2009" s="12">
        <v>8</v>
      </c>
      <c r="P2009" s="12">
        <v>6.5</v>
      </c>
      <c r="Q2009" s="12">
        <v>9</v>
      </c>
    </row>
    <row r="2010" spans="1:17" x14ac:dyDescent="0.2">
      <c r="A2010" s="12" t="str">
        <f>INDEX('рабочие дни  %ФОТ'!$F$3:$F$67,MATCH('загрузка табеля'!$H2010,'рабочие дни  %ФОТ'!$H$3:$H$67,0),1)</f>
        <v>ХХХ YYY-24</v>
      </c>
      <c r="B2010" s="21">
        <f t="shared" si="93"/>
        <v>464.36</v>
      </c>
      <c r="C2010" s="22">
        <f t="shared" si="94"/>
        <v>3</v>
      </c>
      <c r="D2010" s="23">
        <f t="shared" si="95"/>
        <v>23.5</v>
      </c>
      <c r="E2010" s="21">
        <f>SUMIFS(тарифы!G:G,тарифы!B:B,J2010)</f>
        <v>19.760000000000002</v>
      </c>
      <c r="F2010" s="21"/>
      <c r="G2010" s="12" t="str">
        <f>IFERROR(INDEX(Таблица1[#All],MATCH('загрузка табеля'!J2010,тарифы!B:B,0),4),"")</f>
        <v>уборщик служебных помещений ((В-24)хозяйственная часть)</v>
      </c>
      <c r="H2010" s="12" t="s">
        <v>17212</v>
      </c>
      <c r="I2010" s="12" t="s">
        <v>16227</v>
      </c>
      <c r="J2010" s="12" t="s">
        <v>3535</v>
      </c>
      <c r="K2010" s="12" t="s">
        <v>3536</v>
      </c>
      <c r="L2010" s="12">
        <v>7.5</v>
      </c>
      <c r="M2010" s="12">
        <v>8.5</v>
      </c>
      <c r="N2010" s="12">
        <v>7.5</v>
      </c>
      <c r="O2010" s="12">
        <v>0</v>
      </c>
    </row>
    <row r="2011" spans="1:17" x14ac:dyDescent="0.2">
      <c r="A2011" s="12" t="str">
        <f>INDEX('рабочие дни  %ФОТ'!$F$3:$F$67,MATCH('загрузка табеля'!$H2011,'рабочие дни  %ФОТ'!$H$3:$H$67,0),1)</f>
        <v>ХХХ YYY-24</v>
      </c>
      <c r="B2011" s="21">
        <f t="shared" si="93"/>
        <v>1057.4549999999999</v>
      </c>
      <c r="C2011" s="22">
        <f t="shared" si="94"/>
        <v>4</v>
      </c>
      <c r="D2011" s="23">
        <f t="shared" si="95"/>
        <v>40.5</v>
      </c>
      <c r="E2011" s="21">
        <f>SUMIFS(тарифы!G:G,тарифы!B:B,J2011)</f>
        <v>26.11</v>
      </c>
      <c r="F2011" s="21"/>
      <c r="G2011" s="12" t="str">
        <f>IFERROR(INDEX(Таблица1[#All],MATCH('загрузка табеля'!J2011,тарифы!B:B,0),4),"")</f>
        <v>продавец-консультант ((В-24)расчетно-кассовая зона)</v>
      </c>
      <c r="H2011" s="12" t="s">
        <v>17212</v>
      </c>
      <c r="I2011" s="12" t="s">
        <v>16228</v>
      </c>
      <c r="J2011" s="12" t="s">
        <v>3468</v>
      </c>
      <c r="K2011" s="12" t="s">
        <v>3469</v>
      </c>
      <c r="L2011" s="12">
        <v>10</v>
      </c>
      <c r="M2011" s="12">
        <v>10</v>
      </c>
      <c r="N2011" s="12">
        <v>10</v>
      </c>
      <c r="O2011" s="12">
        <v>10.5</v>
      </c>
      <c r="P2011" s="12">
        <v>0</v>
      </c>
    </row>
    <row r="2012" spans="1:17" x14ac:dyDescent="0.2">
      <c r="A2012" s="12" t="str">
        <f>INDEX('рабочие дни  %ФОТ'!$F$3:$F$67,MATCH('загрузка табеля'!$H2012,'рабочие дни  %ФОТ'!$H$3:$H$67,0),1)</f>
        <v>ХХХ YYY-24</v>
      </c>
      <c r="B2012" s="21">
        <f t="shared" si="93"/>
        <v>1044.4000000000001</v>
      </c>
      <c r="C2012" s="22">
        <f t="shared" si="94"/>
        <v>4</v>
      </c>
      <c r="D2012" s="23">
        <f t="shared" si="95"/>
        <v>40</v>
      </c>
      <c r="E2012" s="21">
        <f>SUMIFS(тарифы!G:G,тарифы!B:B,J2012)</f>
        <v>26.11</v>
      </c>
      <c r="F2012" s="21"/>
      <c r="G2012" s="12" t="str">
        <f>IFERROR(INDEX(Таблица1[#All],MATCH('загрузка табеля'!J2012,тарифы!B:B,0),4),"")</f>
        <v>продавец-консультант ((В-24)расчетно-кассовая зона)</v>
      </c>
      <c r="H2012" s="12" t="s">
        <v>17212</v>
      </c>
      <c r="I2012" s="12" t="s">
        <v>16228</v>
      </c>
      <c r="J2012" s="12" t="s">
        <v>3479</v>
      </c>
      <c r="K2012" s="12" t="s">
        <v>3480</v>
      </c>
      <c r="L2012" s="12">
        <v>12</v>
      </c>
      <c r="M2012" s="12">
        <v>11.5</v>
      </c>
      <c r="N2012" s="12">
        <v>9.5</v>
      </c>
      <c r="O2012" s="12">
        <v>7</v>
      </c>
    </row>
    <row r="2013" spans="1:17" x14ac:dyDescent="0.2">
      <c r="A2013" s="12" t="str">
        <f>INDEX('рабочие дни  %ФОТ'!$F$3:$F$67,MATCH('загрузка табеля'!$H2013,'рабочие дни  %ФОТ'!$H$3:$H$67,0),1)</f>
        <v>ХХХ YYY-24</v>
      </c>
      <c r="B2013" s="21">
        <f t="shared" si="93"/>
        <v>900.79499999999996</v>
      </c>
      <c r="C2013" s="22">
        <f t="shared" si="94"/>
        <v>4</v>
      </c>
      <c r="D2013" s="23">
        <f t="shared" si="95"/>
        <v>34.5</v>
      </c>
      <c r="E2013" s="21">
        <f>SUMIFS(тарифы!G:G,тарифы!B:B,J2013)</f>
        <v>26.11</v>
      </c>
      <c r="F2013" s="21"/>
      <c r="G2013" s="12" t="str">
        <f>IFERROR(INDEX(Таблица1[#All],MATCH('загрузка табеля'!J2013,тарифы!B:B,0),4),"")</f>
        <v>продавец-консультант ((В-24)расчетно-кассовая зона)</v>
      </c>
      <c r="H2013" s="12" t="s">
        <v>17212</v>
      </c>
      <c r="I2013" s="12" t="s">
        <v>16228</v>
      </c>
      <c r="J2013" s="12" t="s">
        <v>3485</v>
      </c>
      <c r="K2013" s="12" t="s">
        <v>3486</v>
      </c>
      <c r="L2013" s="12">
        <v>9</v>
      </c>
      <c r="M2013" s="12">
        <v>5.5</v>
      </c>
      <c r="N2013" s="12">
        <v>10</v>
      </c>
      <c r="O2013" s="12">
        <v>10</v>
      </c>
    </row>
    <row r="2014" spans="1:17" x14ac:dyDescent="0.2">
      <c r="A2014" s="12" t="str">
        <f>INDEX('рабочие дни  %ФОТ'!$F$3:$F$67,MATCH('загрузка табеля'!$H2014,'рабочие дни  %ФОТ'!$H$3:$H$67,0),1)</f>
        <v>ХХХ YYY-24</v>
      </c>
      <c r="B2014" s="21">
        <f t="shared" si="93"/>
        <v>1174.95</v>
      </c>
      <c r="C2014" s="22">
        <f t="shared" si="94"/>
        <v>5</v>
      </c>
      <c r="D2014" s="23">
        <f t="shared" si="95"/>
        <v>45</v>
      </c>
      <c r="E2014" s="21">
        <f>SUMIFS(тарифы!G:G,тарифы!B:B,J2014)</f>
        <v>26.11</v>
      </c>
      <c r="F2014" s="21"/>
      <c r="G2014" s="12" t="str">
        <f>IFERROR(INDEX(Таблица1[#All],MATCH('загрузка табеля'!J2014,тарифы!B:B,0),4),"")</f>
        <v>продавец-консультант ((В-24)расчетно-кассовая зона)</v>
      </c>
      <c r="H2014" s="12" t="s">
        <v>17212</v>
      </c>
      <c r="I2014" s="12" t="s">
        <v>16228</v>
      </c>
      <c r="J2014" s="12" t="s">
        <v>3487</v>
      </c>
      <c r="K2014" s="12" t="s">
        <v>3488</v>
      </c>
      <c r="L2014" s="12">
        <v>9.5</v>
      </c>
      <c r="M2014" s="12">
        <v>9</v>
      </c>
      <c r="N2014" s="12">
        <v>10</v>
      </c>
      <c r="O2014" s="12">
        <v>9</v>
      </c>
      <c r="P2014" s="12">
        <v>7.5</v>
      </c>
      <c r="Q2014" s="12">
        <v>0</v>
      </c>
    </row>
    <row r="2015" spans="1:17" x14ac:dyDescent="0.2">
      <c r="A2015" s="12" t="str">
        <f>INDEX('рабочие дни  %ФОТ'!$F$3:$F$67,MATCH('загрузка табеля'!$H2015,'рабочие дни  %ФОТ'!$H$3:$H$67,0),1)</f>
        <v>ХХХ YYY-24</v>
      </c>
      <c r="B2015" s="21">
        <f t="shared" si="93"/>
        <v>1188.0049999999999</v>
      </c>
      <c r="C2015" s="22">
        <f t="shared" si="94"/>
        <v>5</v>
      </c>
      <c r="D2015" s="23">
        <f t="shared" si="95"/>
        <v>45.5</v>
      </c>
      <c r="E2015" s="21">
        <f>SUMIFS(тарифы!G:G,тарифы!B:B,J2015)</f>
        <v>26.11</v>
      </c>
      <c r="F2015" s="21"/>
      <c r="G2015" s="12" t="str">
        <f>IFERROR(INDEX(Таблица1[#All],MATCH('загрузка табеля'!J2015,тарифы!B:B,0),4),"")</f>
        <v>продавец-консультант ((В-24)расчетно-кассовая зона)</v>
      </c>
      <c r="H2015" s="12" t="s">
        <v>17212</v>
      </c>
      <c r="I2015" s="12" t="s">
        <v>16228</v>
      </c>
      <c r="J2015" s="12" t="s">
        <v>4698</v>
      </c>
      <c r="K2015" s="12" t="s">
        <v>4699</v>
      </c>
      <c r="L2015" s="12">
        <v>9</v>
      </c>
      <c r="M2015" s="12">
        <v>9</v>
      </c>
      <c r="N2015" s="12">
        <v>9.5</v>
      </c>
      <c r="O2015" s="12">
        <v>9</v>
      </c>
      <c r="P2015" s="12">
        <v>9</v>
      </c>
    </row>
    <row r="2016" spans="1:17" x14ac:dyDescent="0.2">
      <c r="A2016" s="12" t="str">
        <f>INDEX('рабочие дни  %ФОТ'!$F$3:$F$67,MATCH('загрузка табеля'!$H2016,'рабочие дни  %ФОТ'!$H$3:$H$67,0),1)</f>
        <v>ХХХ YYY-24</v>
      </c>
      <c r="B2016" s="21">
        <f t="shared" si="93"/>
        <v>783.3</v>
      </c>
      <c r="C2016" s="22">
        <f t="shared" si="94"/>
        <v>3</v>
      </c>
      <c r="D2016" s="23">
        <f t="shared" si="95"/>
        <v>30</v>
      </c>
      <c r="E2016" s="21">
        <f>SUMIFS(тарифы!G:G,тарифы!B:B,J2016)</f>
        <v>26.11</v>
      </c>
      <c r="F2016" s="21"/>
      <c r="G2016" s="12" t="str">
        <f>IFERROR(INDEX(Таблица1[#All],MATCH('загрузка табеля'!J2016,тарифы!B:B,0),4),"")</f>
        <v>продавец-консультант ((В-24)расчетно-кассовая зона)</v>
      </c>
      <c r="H2016" s="12" t="s">
        <v>17212</v>
      </c>
      <c r="I2016" s="12" t="s">
        <v>16228</v>
      </c>
      <c r="J2016" s="12" t="s">
        <v>3472</v>
      </c>
      <c r="K2016" s="12" t="s">
        <v>3473</v>
      </c>
      <c r="L2016" s="12">
        <v>9</v>
      </c>
      <c r="M2016" s="12">
        <v>9</v>
      </c>
      <c r="N2016" s="12">
        <v>12</v>
      </c>
      <c r="O2016" s="12">
        <v>0</v>
      </c>
    </row>
    <row r="2017" spans="1:16" x14ac:dyDescent="0.2">
      <c r="A2017" s="12" t="str">
        <f>INDEX('рабочие дни  %ФОТ'!$F$3:$F$67,MATCH('загрузка табеля'!$H2017,'рабочие дни  %ФОТ'!$H$3:$H$67,0),1)</f>
        <v>ХХХ YYY-24</v>
      </c>
      <c r="B2017" s="21">
        <f t="shared" si="93"/>
        <v>939.96</v>
      </c>
      <c r="C2017" s="22">
        <f t="shared" si="94"/>
        <v>4</v>
      </c>
      <c r="D2017" s="23">
        <f t="shared" si="95"/>
        <v>36</v>
      </c>
      <c r="E2017" s="21">
        <f>SUMIFS(тарифы!G:G,тарифы!B:B,J2017)</f>
        <v>26.11</v>
      </c>
      <c r="F2017" s="21"/>
      <c r="G2017" s="12" t="str">
        <f>IFERROR(INDEX(Таблица1[#All],MATCH('загрузка табеля'!J2017,тарифы!B:B,0),4),"")</f>
        <v>продавец-консультант ((В-24)расчетно-кассовая зона)</v>
      </c>
      <c r="H2017" s="12" t="s">
        <v>17212</v>
      </c>
      <c r="I2017" s="12" t="s">
        <v>16228</v>
      </c>
      <c r="J2017" s="12" t="s">
        <v>13279</v>
      </c>
      <c r="K2017" s="12" t="s">
        <v>13278</v>
      </c>
      <c r="L2017" s="12">
        <v>7</v>
      </c>
      <c r="M2017" s="12">
        <v>11</v>
      </c>
      <c r="N2017" s="12">
        <v>9</v>
      </c>
      <c r="O2017" s="12">
        <v>9</v>
      </c>
    </row>
    <row r="2018" spans="1:16" x14ac:dyDescent="0.2">
      <c r="A2018" s="12" t="str">
        <f>INDEX('рабочие дни  %ФОТ'!$F$3:$F$67,MATCH('загрузка табеля'!$H2018,'рабочие дни  %ФОТ'!$H$3:$H$67,0),1)</f>
        <v>ХХХ YYY-24</v>
      </c>
      <c r="B2018" s="21">
        <f t="shared" si="93"/>
        <v>0</v>
      </c>
      <c r="C2018" s="22">
        <f t="shared" si="94"/>
        <v>2</v>
      </c>
      <c r="D2018" s="23">
        <f t="shared" si="95"/>
        <v>15.5</v>
      </c>
      <c r="E2018" s="21">
        <f>SUMIFS(тарифы!G:G,тарифы!B:B,J2018)</f>
        <v>0</v>
      </c>
      <c r="F2018" s="21"/>
      <c r="G2018" s="12" t="str">
        <f>IFERROR(INDEX(Таблица1[#All],MATCH('загрузка табеля'!J2018,тарифы!B:B,0),4),"")</f>
        <v/>
      </c>
      <c r="H2018" s="12" t="s">
        <v>17212</v>
      </c>
      <c r="I2018" s="12" t="s">
        <v>16228</v>
      </c>
      <c r="J2018" s="12" t="s">
        <v>16229</v>
      </c>
      <c r="K2018" s="12" t="s">
        <v>16230</v>
      </c>
      <c r="L2018" s="12">
        <v>8.5</v>
      </c>
      <c r="M2018" s="12">
        <v>7</v>
      </c>
    </row>
    <row r="2019" spans="1:16" x14ac:dyDescent="0.2">
      <c r="A2019" s="12" t="str">
        <f>INDEX('рабочие дни  %ФОТ'!$F$3:$F$67,MATCH('загрузка табеля'!$H2019,'рабочие дни  %ФОТ'!$H$3:$H$67,0),1)</f>
        <v>ХХХ YYY-24</v>
      </c>
      <c r="B2019" s="21">
        <f t="shared" si="93"/>
        <v>939.42857142857156</v>
      </c>
      <c r="C2019" s="22">
        <f t="shared" si="94"/>
        <v>3</v>
      </c>
      <c r="D2019" s="23">
        <f t="shared" si="95"/>
        <v>35.5</v>
      </c>
      <c r="E2019" s="21">
        <f>SUMIFS(тарифы!G:G,тарифы!B:B,J2019)</f>
        <v>6576</v>
      </c>
      <c r="F2019" s="21"/>
      <c r="G2019" s="12" t="str">
        <f>IFERROR(INDEX(Таблица1[#All],MATCH('загрузка табеля'!J2019,тарифы!B:B,0),4),"")</f>
        <v>старший кладовщик 1 категории ((В-24)склад)</v>
      </c>
      <c r="H2019" s="12" t="s">
        <v>17212</v>
      </c>
      <c r="I2019" s="12" t="s">
        <v>3500</v>
      </c>
      <c r="J2019" s="12" t="s">
        <v>3508</v>
      </c>
      <c r="K2019" s="12" t="s">
        <v>3509</v>
      </c>
      <c r="L2019" s="12">
        <v>14.5</v>
      </c>
      <c r="M2019" s="12">
        <v>10</v>
      </c>
      <c r="N2019" s="12">
        <v>11</v>
      </c>
      <c r="O2019" s="12">
        <v>0</v>
      </c>
    </row>
    <row r="2020" spans="1:16" x14ac:dyDescent="0.2">
      <c r="A2020" s="12" t="str">
        <f>INDEX('рабочие дни  %ФОТ'!$F$3:$F$67,MATCH('загрузка табеля'!$H2020,'рабочие дни  %ФОТ'!$H$3:$H$67,0),1)</f>
        <v>ХХХ YYY-24</v>
      </c>
      <c r="B2020" s="21">
        <f t="shared" si="93"/>
        <v>1043.45</v>
      </c>
      <c r="C2020" s="22">
        <f t="shared" si="94"/>
        <v>4</v>
      </c>
      <c r="D2020" s="23">
        <f t="shared" si="95"/>
        <v>41</v>
      </c>
      <c r="E2020" s="21">
        <f>SUMIFS(тарифы!G:G,тарифы!B:B,J2020)</f>
        <v>25.45</v>
      </c>
      <c r="F2020" s="21"/>
      <c r="G2020" s="12" t="str">
        <f>IFERROR(INDEX(Таблица1[#All],MATCH('загрузка табеля'!J2020,тарифы!B:B,0),4),"")</f>
        <v>кладовщик по приему товара 3 категории ((В-24)склад)</v>
      </c>
      <c r="H2020" s="12" t="s">
        <v>17212</v>
      </c>
      <c r="I2020" s="12" t="s">
        <v>3500</v>
      </c>
      <c r="J2020" s="12" t="s">
        <v>3501</v>
      </c>
      <c r="K2020" s="12" t="s">
        <v>3502</v>
      </c>
      <c r="L2020" s="12">
        <v>11</v>
      </c>
      <c r="M2020" s="12">
        <v>10.5</v>
      </c>
      <c r="N2020" s="12">
        <v>9.5</v>
      </c>
      <c r="O2020" s="12">
        <v>10</v>
      </c>
    </row>
    <row r="2021" spans="1:16" x14ac:dyDescent="0.2">
      <c r="A2021" s="12" t="str">
        <f>INDEX('рабочие дни  %ФОТ'!$F$3:$F$67,MATCH('загрузка табеля'!$H2021,'рабочие дни  %ФОТ'!$H$3:$H$67,0),1)</f>
        <v>ХХХ YYY-24</v>
      </c>
      <c r="B2021" s="21">
        <f t="shared" si="93"/>
        <v>887.42500000000007</v>
      </c>
      <c r="C2021" s="22">
        <f t="shared" si="94"/>
        <v>4</v>
      </c>
      <c r="D2021" s="23">
        <f t="shared" si="95"/>
        <v>38.5</v>
      </c>
      <c r="E2021" s="21">
        <f>SUMIFS(тарифы!G:G,тарифы!B:B,J2021)</f>
        <v>23.05</v>
      </c>
      <c r="F2021" s="21"/>
      <c r="G2021" s="12" t="str">
        <f>IFERROR(INDEX(Таблица1[#All],MATCH('загрузка табеля'!J2021,тарифы!B:B,0),4),"")</f>
        <v>грузчик 3 категории ((В-24)склад)</v>
      </c>
      <c r="H2021" s="12" t="s">
        <v>17212</v>
      </c>
      <c r="I2021" s="12" t="s">
        <v>3500</v>
      </c>
      <c r="J2021" s="12" t="s">
        <v>3505</v>
      </c>
      <c r="K2021" s="12" t="s">
        <v>3506</v>
      </c>
      <c r="L2021" s="12">
        <v>9.5</v>
      </c>
      <c r="M2021" s="12">
        <v>9.5</v>
      </c>
      <c r="N2021" s="12">
        <v>9.5</v>
      </c>
      <c r="O2021" s="12">
        <v>10</v>
      </c>
    </row>
    <row r="2022" spans="1:16" x14ac:dyDescent="0.2">
      <c r="A2022" s="12" t="str">
        <f>INDEX('рабочие дни  %ФОТ'!$F$3:$F$67,MATCH('загрузка табеля'!$H2022,'рабочие дни  %ФОТ'!$H$3:$H$67,0),1)</f>
        <v>ХХХ YYY-24</v>
      </c>
      <c r="B2022" s="21">
        <f t="shared" si="93"/>
        <v>1306.04</v>
      </c>
      <c r="C2022" s="22">
        <f t="shared" si="94"/>
        <v>5</v>
      </c>
      <c r="D2022" s="23">
        <f t="shared" si="95"/>
        <v>51.5</v>
      </c>
      <c r="E2022" s="21">
        <f>SUMIFS(тарифы!G:G,тарифы!B:B,J2022)</f>
        <v>25.36</v>
      </c>
      <c r="F2022" s="21"/>
      <c r="G2022" s="12" t="str">
        <f>IFERROR(INDEX(Таблица1[#All],MATCH('загрузка табеля'!J2022,тарифы!B:B,0),4),"")</f>
        <v>грузчик 2 категории ((В-24)склад)</v>
      </c>
      <c r="H2022" s="12" t="s">
        <v>17212</v>
      </c>
      <c r="I2022" s="12" t="s">
        <v>3500</v>
      </c>
      <c r="J2022" s="12" t="s">
        <v>3511</v>
      </c>
      <c r="K2022" s="12" t="s">
        <v>3512</v>
      </c>
      <c r="L2022" s="12">
        <v>10</v>
      </c>
      <c r="M2022" s="12">
        <v>10</v>
      </c>
      <c r="N2022" s="12">
        <v>10.5</v>
      </c>
      <c r="O2022" s="12">
        <v>10.5</v>
      </c>
      <c r="P2022" s="12">
        <v>10.5</v>
      </c>
    </row>
    <row r="2023" spans="1:16" x14ac:dyDescent="0.2">
      <c r="A2023" s="12" t="str">
        <f>INDEX('рабочие дни  %ФОТ'!$F$3:$F$67,MATCH('загрузка табеля'!$H2023,'рабочие дни  %ФОТ'!$H$3:$H$67,0),1)</f>
        <v>ХХХ YYY-24</v>
      </c>
      <c r="B2023" s="21">
        <f t="shared" si="93"/>
        <v>958.32</v>
      </c>
      <c r="C2023" s="22">
        <f t="shared" si="94"/>
        <v>4</v>
      </c>
      <c r="D2023" s="23">
        <f t="shared" si="95"/>
        <v>44</v>
      </c>
      <c r="E2023" s="21">
        <f>SUMIFS(тарифы!G:G,тарифы!B:B,J2023)</f>
        <v>21.78</v>
      </c>
      <c r="F2023" s="21"/>
      <c r="G2023" s="12" t="str">
        <f>IFERROR(INDEX(Таблица1[#All],MATCH('загрузка табеля'!J2023,тарифы!B:B,0),4),"")</f>
        <v>продавец продовольственных товаров 3 категории ((В-24)торговый зал)</v>
      </c>
      <c r="H2023" s="12" t="s">
        <v>17212</v>
      </c>
      <c r="I2023" s="12" t="s">
        <v>16231</v>
      </c>
      <c r="J2023" s="12" t="s">
        <v>3516</v>
      </c>
      <c r="K2023" s="12" t="s">
        <v>3517</v>
      </c>
      <c r="L2023" s="12">
        <v>11</v>
      </c>
      <c r="M2023" s="12">
        <v>11</v>
      </c>
      <c r="N2023" s="12">
        <v>11</v>
      </c>
      <c r="O2023" s="12">
        <v>11</v>
      </c>
      <c r="P2023" s="12">
        <v>0</v>
      </c>
    </row>
    <row r="2024" spans="1:16" x14ac:dyDescent="0.2">
      <c r="A2024" s="12" t="str">
        <f>INDEX('рабочие дни  %ФОТ'!$F$3:$F$67,MATCH('загрузка табеля'!$H2024,'рабочие дни  %ФОТ'!$H$3:$H$67,0),1)</f>
        <v>ХХХ YYY-24</v>
      </c>
      <c r="B2024" s="21">
        <f t="shared" si="93"/>
        <v>287.52</v>
      </c>
      <c r="C2024" s="22">
        <f t="shared" si="94"/>
        <v>1</v>
      </c>
      <c r="D2024" s="23">
        <f t="shared" si="95"/>
        <v>12</v>
      </c>
      <c r="E2024" s="21">
        <f>SUMIFS(тарифы!G:G,тарифы!B:B,J2024)</f>
        <v>23.96</v>
      </c>
      <c r="F2024" s="21"/>
      <c r="G2024" s="12" t="str">
        <f>IFERROR(INDEX(Таблица1[#All],MATCH('загрузка табеля'!J2024,тарифы!B:B,0),4),"")</f>
        <v>продавец продовольственных товаров 2 категории ((В-24)торговый зал)</v>
      </c>
      <c r="H2024" s="12" t="s">
        <v>17212</v>
      </c>
      <c r="I2024" s="12" t="s">
        <v>16231</v>
      </c>
      <c r="J2024" s="12" t="s">
        <v>3519</v>
      </c>
      <c r="K2024" s="12" t="s">
        <v>3520</v>
      </c>
      <c r="L2024" s="12">
        <v>12</v>
      </c>
    </row>
    <row r="2025" spans="1:16" x14ac:dyDescent="0.2">
      <c r="A2025" s="12" t="str">
        <f>INDEX('рабочие дни  %ФОТ'!$F$3:$F$67,MATCH('загрузка табеля'!$H2025,'рабочие дни  %ФОТ'!$H$3:$H$67,0),1)</f>
        <v>ХХХ YYY-24</v>
      </c>
      <c r="B2025" s="21">
        <f t="shared" si="93"/>
        <v>280.95238095238096</v>
      </c>
      <c r="C2025" s="22">
        <f t="shared" si="94"/>
        <v>1</v>
      </c>
      <c r="D2025" s="23">
        <f t="shared" si="95"/>
        <v>9</v>
      </c>
      <c r="E2025" s="21">
        <f>SUMIFS(тарифы!G:G,тарифы!B:B,J2025)</f>
        <v>5900</v>
      </c>
      <c r="F2025" s="21"/>
      <c r="G2025" s="12" t="str">
        <f>IFERROR(INDEX(Таблица1[#All],MATCH('загрузка табеля'!J2025,тарифы!B:B,0),4),"")</f>
        <v>заместитель управляющего магазином ((В-24)управление)</v>
      </c>
      <c r="H2025" s="12" t="s">
        <v>17212</v>
      </c>
      <c r="I2025" s="12" t="s">
        <v>16232</v>
      </c>
      <c r="J2025" s="12" t="s">
        <v>3475</v>
      </c>
      <c r="K2025" s="12" t="s">
        <v>3476</v>
      </c>
      <c r="L2025" s="12">
        <v>9</v>
      </c>
      <c r="M2025" s="12">
        <v>0</v>
      </c>
    </row>
    <row r="2026" spans="1:16" x14ac:dyDescent="0.2">
      <c r="A2026" s="12" t="str">
        <f>INDEX('рабочие дни  %ФОТ'!$F$3:$F$67,MATCH('загрузка табеля'!$H2026,'рабочие дни  %ФОТ'!$H$3:$H$67,0),1)</f>
        <v>ХХХ YYY-24</v>
      </c>
      <c r="B2026" s="21">
        <f t="shared" si="93"/>
        <v>290</v>
      </c>
      <c r="C2026" s="22">
        <f t="shared" si="94"/>
        <v>1</v>
      </c>
      <c r="D2026" s="23">
        <f t="shared" si="95"/>
        <v>10</v>
      </c>
      <c r="E2026" s="21">
        <f>SUMIFS(тарифы!G:G,тарифы!B:B,J2026)</f>
        <v>29</v>
      </c>
      <c r="F2026" s="21"/>
      <c r="G2026" s="12" t="str">
        <f>IFERROR(INDEX(Таблица1[#All],MATCH('загрузка табеля'!J2026,тарифы!B:B,0),4),"")</f>
        <v>администратор торгового зала ((В-33)расчетно-кассовая зона)</v>
      </c>
      <c r="H2026" s="12" t="s">
        <v>17212</v>
      </c>
      <c r="I2026" s="12" t="s">
        <v>16232</v>
      </c>
      <c r="J2026" s="12" t="s">
        <v>13070</v>
      </c>
      <c r="K2026" s="12" t="s">
        <v>4718</v>
      </c>
      <c r="L2026" s="12">
        <v>10</v>
      </c>
    </row>
    <row r="2027" spans="1:16" x14ac:dyDescent="0.2">
      <c r="A2027" s="12" t="str">
        <f>INDEX('рабочие дни  %ФОТ'!$F$3:$F$67,MATCH('загрузка табеля'!$H2027,'рабочие дни  %ФОТ'!$H$3:$H$67,0),1)</f>
        <v>ХХХ YYY-24</v>
      </c>
      <c r="B2027" s="21">
        <f t="shared" si="93"/>
        <v>855.82999999999993</v>
      </c>
      <c r="C2027" s="22">
        <f t="shared" si="94"/>
        <v>3</v>
      </c>
      <c r="D2027" s="23">
        <f t="shared" si="95"/>
        <v>30.5</v>
      </c>
      <c r="E2027" s="21">
        <f>SUMIFS(тарифы!G:G,тарифы!B:B,J2027)</f>
        <v>28.06</v>
      </c>
      <c r="F2027" s="21"/>
      <c r="G2027" s="12" t="str">
        <f>IFERROR(INDEX(Таблица1[#All],MATCH('загрузка табеля'!J2027,тарифы!B:B,0),4),"")</f>
        <v>пекарь 4 разряда ((В-24)цех по выпечке хлебобулочных изделий)</v>
      </c>
      <c r="H2027" s="12" t="s">
        <v>17212</v>
      </c>
      <c r="I2027" s="12" t="s">
        <v>16233</v>
      </c>
      <c r="J2027" s="12" t="s">
        <v>3538</v>
      </c>
      <c r="K2027" s="12" t="s">
        <v>3539</v>
      </c>
      <c r="L2027" s="12">
        <v>10.5</v>
      </c>
      <c r="M2027" s="12">
        <v>10.5</v>
      </c>
      <c r="N2027" s="12">
        <v>9.5</v>
      </c>
      <c r="O2027" s="12">
        <v>0</v>
      </c>
    </row>
    <row r="2028" spans="1:16" x14ac:dyDescent="0.2">
      <c r="A2028" s="12" t="str">
        <f>INDEX('рабочие дни  %ФОТ'!$F$3:$F$67,MATCH('загрузка табеля'!$H2028,'рабочие дни  %ФОТ'!$H$3:$H$67,0),1)</f>
        <v>ХХХ YYY-24</v>
      </c>
      <c r="B2028" s="21">
        <f t="shared" si="93"/>
        <v>1163.47</v>
      </c>
      <c r="C2028" s="22">
        <f t="shared" si="94"/>
        <v>4</v>
      </c>
      <c r="D2028" s="23">
        <f t="shared" si="95"/>
        <v>38.5</v>
      </c>
      <c r="E2028" s="21">
        <f>SUMIFS(тарифы!G:G,тарифы!B:B,J2028)</f>
        <v>30.22</v>
      </c>
      <c r="F2028" s="21"/>
      <c r="G2028" s="12" t="str">
        <f>IFERROR(INDEX(Таблица1[#All],MATCH('загрузка табеля'!J2028,тарифы!B:B,0),4),"")</f>
        <v>пекарь 5 разряда* ((В-24)цех по выпечке хлебобулочных изделий)</v>
      </c>
      <c r="H2028" s="12" t="s">
        <v>17212</v>
      </c>
      <c r="I2028" s="12" t="s">
        <v>16233</v>
      </c>
      <c r="J2028" s="12" t="s">
        <v>3540</v>
      </c>
      <c r="K2028" s="12" t="s">
        <v>3541</v>
      </c>
      <c r="L2028" s="12">
        <v>10.5</v>
      </c>
      <c r="M2028" s="12">
        <v>9</v>
      </c>
      <c r="N2028" s="12">
        <v>9.5</v>
      </c>
      <c r="O2028" s="12">
        <v>9.5</v>
      </c>
    </row>
    <row r="2029" spans="1:16" x14ac:dyDescent="0.2">
      <c r="A2029" s="12" t="str">
        <f>INDEX('рабочие дни  %ФОТ'!$F$3:$F$67,MATCH('загрузка табеля'!$H2029,'рабочие дни  %ФОТ'!$H$3:$H$67,0),1)</f>
        <v>ХХХ YYY-24</v>
      </c>
      <c r="B2029" s="21">
        <f t="shared" si="93"/>
        <v>1080.31</v>
      </c>
      <c r="C2029" s="22">
        <f t="shared" si="94"/>
        <v>4</v>
      </c>
      <c r="D2029" s="23">
        <f t="shared" si="95"/>
        <v>38.5</v>
      </c>
      <c r="E2029" s="21">
        <f>SUMIFS(тарифы!G:G,тарифы!B:B,J2029)</f>
        <v>28.06</v>
      </c>
      <c r="F2029" s="21"/>
      <c r="G2029" s="12" t="str">
        <f>IFERROR(INDEX(Таблица1[#All],MATCH('загрузка табеля'!J2029,тарифы!B:B,0),4),"")</f>
        <v>пекарь 4 разряда ((В-24)цех по выпечке хлебобулочных изделий)</v>
      </c>
      <c r="H2029" s="12" t="s">
        <v>17212</v>
      </c>
      <c r="I2029" s="12" t="s">
        <v>16233</v>
      </c>
      <c r="J2029" s="12" t="s">
        <v>3465</v>
      </c>
      <c r="K2029" s="12" t="s">
        <v>3466</v>
      </c>
      <c r="L2029" s="12">
        <v>10.5</v>
      </c>
      <c r="M2029" s="12">
        <v>9.5</v>
      </c>
      <c r="N2029" s="12">
        <v>9</v>
      </c>
      <c r="O2029" s="12">
        <v>9.5</v>
      </c>
      <c r="P2029" s="12">
        <v>0</v>
      </c>
    </row>
    <row r="2030" spans="1:16" x14ac:dyDescent="0.2">
      <c r="A2030" s="12" t="str">
        <f>INDEX('рабочие дни  %ФОТ'!$F$3:$F$67,MATCH('загрузка табеля'!$H2030,'рабочие дни  %ФОТ'!$H$3:$H$67,0),1)</f>
        <v>ХХХ YYY-24</v>
      </c>
      <c r="B2030" s="21">
        <f t="shared" si="93"/>
        <v>261</v>
      </c>
      <c r="C2030" s="22">
        <f t="shared" si="94"/>
        <v>1</v>
      </c>
      <c r="D2030" s="23">
        <f t="shared" si="95"/>
        <v>9</v>
      </c>
      <c r="E2030" s="21">
        <f>SUMIFS(тарифы!G:G,тарифы!B:B,J2030)</f>
        <v>29</v>
      </c>
      <c r="F2030" s="21"/>
      <c r="G2030" s="12" t="str">
        <f>IFERROR(INDEX(Таблица1[#All],MATCH('загрузка табеля'!J2030,тарифы!B:B,0),4),"")</f>
        <v>администратор торгового зала ((В-33)расчетно-кассовая зона)</v>
      </c>
      <c r="H2030" s="12" t="s">
        <v>17212</v>
      </c>
      <c r="I2030" s="12" t="s">
        <v>16234</v>
      </c>
      <c r="J2030" s="12" t="s">
        <v>13070</v>
      </c>
      <c r="K2030" s="12" t="s">
        <v>4718</v>
      </c>
      <c r="L2030" s="12">
        <v>9</v>
      </c>
      <c r="M2030" s="12">
        <v>0</v>
      </c>
    </row>
    <row r="2031" spans="1:16" x14ac:dyDescent="0.2">
      <c r="A2031" s="12" t="str">
        <f>INDEX('рабочие дни  %ФОТ'!$F$3:$F$67,MATCH('загрузка табеля'!$H2031,'рабочие дни  %ФОТ'!$H$3:$H$67,0),1)</f>
        <v>ХХХ YYY-25</v>
      </c>
      <c r="B2031" s="21">
        <f t="shared" si="93"/>
        <v>652.08000000000004</v>
      </c>
      <c r="C2031" s="22">
        <f t="shared" si="94"/>
        <v>3</v>
      </c>
      <c r="D2031" s="23">
        <f t="shared" si="95"/>
        <v>33</v>
      </c>
      <c r="E2031" s="21">
        <f>SUMIFS(тарифы!G:G,тарифы!B:B,J2031)</f>
        <v>19.760000000000002</v>
      </c>
      <c r="F2031" s="21"/>
      <c r="G2031" s="12" t="str">
        <f>IFERROR(INDEX(Таблица1[#All],MATCH('загрузка табеля'!J2031,тарифы!B:B,0),4),"")</f>
        <v>уборщик служебных помещений ((В-25)хозяйственная часть)</v>
      </c>
      <c r="H2031" s="12" t="s">
        <v>17213</v>
      </c>
      <c r="I2031" s="12" t="s">
        <v>16235</v>
      </c>
      <c r="J2031" s="12" t="s">
        <v>3621</v>
      </c>
      <c r="K2031" s="12" t="s">
        <v>3622</v>
      </c>
      <c r="L2031" s="12">
        <v>10</v>
      </c>
      <c r="M2031" s="12">
        <v>13</v>
      </c>
      <c r="N2031" s="12">
        <v>10</v>
      </c>
    </row>
    <row r="2032" spans="1:16" x14ac:dyDescent="0.2">
      <c r="A2032" s="12" t="str">
        <f>INDEX('рабочие дни  %ФОТ'!$F$3:$F$67,MATCH('загрузка табеля'!$H2032,'рабочие дни  %ФОТ'!$H$3:$H$67,0),1)</f>
        <v>ХХХ YYY-25</v>
      </c>
      <c r="B2032" s="21">
        <f t="shared" si="93"/>
        <v>494.00000000000006</v>
      </c>
      <c r="C2032" s="22">
        <f t="shared" si="94"/>
        <v>3</v>
      </c>
      <c r="D2032" s="23">
        <f t="shared" si="95"/>
        <v>25</v>
      </c>
      <c r="E2032" s="21">
        <f>SUMIFS(тарифы!G:G,тарифы!B:B,J2032)</f>
        <v>19.760000000000002</v>
      </c>
      <c r="F2032" s="21"/>
      <c r="G2032" s="12" t="str">
        <f>IFERROR(INDEX(Таблица1[#All],MATCH('загрузка табеля'!J2032,тарифы!B:B,0),4),"")</f>
        <v>уборщик служебных помещений ((В-25)хозяйственная часть)</v>
      </c>
      <c r="H2032" s="12" t="s">
        <v>17213</v>
      </c>
      <c r="I2032" s="12" t="s">
        <v>16235</v>
      </c>
      <c r="J2032" s="12" t="s">
        <v>3617</v>
      </c>
      <c r="K2032" s="12" t="s">
        <v>3618</v>
      </c>
      <c r="L2032" s="12">
        <v>8</v>
      </c>
      <c r="M2032" s="12">
        <v>9</v>
      </c>
      <c r="N2032" s="12">
        <v>8</v>
      </c>
      <c r="O2032" s="12">
        <v>0</v>
      </c>
    </row>
    <row r="2033" spans="1:16" x14ac:dyDescent="0.2">
      <c r="A2033" s="12" t="str">
        <f>INDEX('рабочие дни  %ФОТ'!$F$3:$F$67,MATCH('загрузка табеля'!$H2033,'рабочие дни  %ФОТ'!$H$3:$H$67,0),1)</f>
        <v>ХХХ YYY-25</v>
      </c>
      <c r="B2033" s="21">
        <f t="shared" si="93"/>
        <v>622.44000000000005</v>
      </c>
      <c r="C2033" s="22">
        <f t="shared" si="94"/>
        <v>3</v>
      </c>
      <c r="D2033" s="23">
        <f t="shared" si="95"/>
        <v>31.5</v>
      </c>
      <c r="E2033" s="21">
        <f>SUMIFS(тарифы!G:G,тарифы!B:B,J2033)</f>
        <v>19.760000000000002</v>
      </c>
      <c r="F2033" s="21"/>
      <c r="G2033" s="12" t="str">
        <f>IFERROR(INDEX(Таблица1[#All],MATCH('загрузка табеля'!J2033,тарифы!B:B,0),4),"")</f>
        <v>уборщик служебных помещений ((В-25)хозяйственная часть)</v>
      </c>
      <c r="H2033" s="12" t="s">
        <v>17213</v>
      </c>
      <c r="I2033" s="12" t="s">
        <v>16235</v>
      </c>
      <c r="J2033" s="12" t="s">
        <v>3619</v>
      </c>
      <c r="K2033" s="12" t="s">
        <v>3620</v>
      </c>
      <c r="L2033" s="12">
        <v>11</v>
      </c>
      <c r="M2033" s="12">
        <v>10</v>
      </c>
      <c r="N2033" s="12">
        <v>10.5</v>
      </c>
    </row>
    <row r="2034" spans="1:16" x14ac:dyDescent="0.2">
      <c r="A2034" s="12" t="str">
        <f>INDEX('рабочие дни  %ФОТ'!$F$3:$F$67,MATCH('загрузка табеля'!$H2034,'рабочие дни  %ФОТ'!$H$3:$H$67,0),1)</f>
        <v>ХХХ YYY-25</v>
      </c>
      <c r="B2034" s="21">
        <f t="shared" si="93"/>
        <v>642.20000000000005</v>
      </c>
      <c r="C2034" s="22">
        <f t="shared" si="94"/>
        <v>3</v>
      </c>
      <c r="D2034" s="23">
        <f t="shared" si="95"/>
        <v>32.5</v>
      </c>
      <c r="E2034" s="21">
        <f>SUMIFS(тарифы!G:G,тарифы!B:B,J2034)</f>
        <v>19.760000000000002</v>
      </c>
      <c r="F2034" s="21"/>
      <c r="G2034" s="12" t="str">
        <f>IFERROR(INDEX(Таблица1[#All],MATCH('загрузка табеля'!J2034,тарифы!B:B,0),4),"")</f>
        <v>уборщик служебных помещений ((В-25)хозяйственная часть)</v>
      </c>
      <c r="H2034" s="12" t="s">
        <v>17213</v>
      </c>
      <c r="I2034" s="12" t="s">
        <v>16235</v>
      </c>
      <c r="J2034" s="12" t="s">
        <v>3614</v>
      </c>
      <c r="K2034" s="12" t="s">
        <v>3615</v>
      </c>
      <c r="L2034" s="12">
        <v>10</v>
      </c>
      <c r="M2034" s="12">
        <v>12.5</v>
      </c>
      <c r="N2034" s="12">
        <v>10</v>
      </c>
      <c r="O2034" s="12">
        <v>0</v>
      </c>
    </row>
    <row r="2035" spans="1:16" x14ac:dyDescent="0.2">
      <c r="A2035" s="12" t="str">
        <f>INDEX('рабочие дни  %ФОТ'!$F$3:$F$67,MATCH('загрузка табеля'!$H2035,'рабочие дни  %ФОТ'!$H$3:$H$67,0),1)</f>
        <v>ХХХ YYY-25</v>
      </c>
      <c r="B2035" s="21">
        <f t="shared" si="93"/>
        <v>434.72</v>
      </c>
      <c r="C2035" s="22">
        <f t="shared" si="94"/>
        <v>3</v>
      </c>
      <c r="D2035" s="23">
        <f t="shared" si="95"/>
        <v>22</v>
      </c>
      <c r="E2035" s="21">
        <f>SUMIFS(тарифы!G:G,тарифы!B:B,J2035)</f>
        <v>19.760000000000002</v>
      </c>
      <c r="F2035" s="21"/>
      <c r="G2035" s="12" t="str">
        <f>IFERROR(INDEX(Таблица1[#All],MATCH('загрузка табеля'!J2035,тарифы!B:B,0),4),"")</f>
        <v>уборщик служебных помещений ((В-25)хозяйственная часть)</v>
      </c>
      <c r="H2035" s="12" t="s">
        <v>17213</v>
      </c>
      <c r="I2035" s="12" t="s">
        <v>16235</v>
      </c>
      <c r="J2035" s="12" t="s">
        <v>13259</v>
      </c>
      <c r="K2035" s="12" t="s">
        <v>13258</v>
      </c>
      <c r="L2035" s="12">
        <v>2</v>
      </c>
      <c r="M2035" s="12">
        <v>9.5</v>
      </c>
      <c r="N2035" s="12">
        <v>10.5</v>
      </c>
      <c r="O2035" s="12">
        <v>0</v>
      </c>
    </row>
    <row r="2036" spans="1:16" x14ac:dyDescent="0.2">
      <c r="A2036" s="12" t="str">
        <f>INDEX('рабочие дни  %ФОТ'!$F$3:$F$67,MATCH('загрузка табеля'!$H2036,'рабочие дни  %ФОТ'!$H$3:$H$67,0),1)</f>
        <v>ХХХ YYY-25</v>
      </c>
      <c r="B2036" s="21">
        <f t="shared" si="93"/>
        <v>874.68499999999995</v>
      </c>
      <c r="C2036" s="22">
        <f t="shared" si="94"/>
        <v>3</v>
      </c>
      <c r="D2036" s="23">
        <f t="shared" si="95"/>
        <v>33.5</v>
      </c>
      <c r="E2036" s="21">
        <f>SUMIFS(тарифы!G:G,тарифы!B:B,J2036)</f>
        <v>26.11</v>
      </c>
      <c r="F2036" s="21"/>
      <c r="G2036" s="12" t="str">
        <f>IFERROR(INDEX(Таблица1[#All],MATCH('загрузка табеля'!J2036,тарифы!B:B,0),4),"")</f>
        <v>повар 4 разряда* ((В-25) кулинарный цех)</v>
      </c>
      <c r="H2036" s="12" t="s">
        <v>17213</v>
      </c>
      <c r="I2036" s="12" t="s">
        <v>16236</v>
      </c>
      <c r="J2036" s="12" t="s">
        <v>3548</v>
      </c>
      <c r="K2036" s="12" t="s">
        <v>3549</v>
      </c>
      <c r="L2036" s="12">
        <v>11</v>
      </c>
      <c r="M2036" s="12">
        <v>11.5</v>
      </c>
      <c r="N2036" s="12">
        <v>11</v>
      </c>
    </row>
    <row r="2037" spans="1:16" x14ac:dyDescent="0.2">
      <c r="A2037" s="12" t="str">
        <f>INDEX('рабочие дни  %ФОТ'!$F$3:$F$67,MATCH('загрузка табеля'!$H2037,'рабочие дни  %ФОТ'!$H$3:$H$67,0),1)</f>
        <v>ХХХ YYY-25</v>
      </c>
      <c r="B2037" s="21">
        <f t="shared" si="93"/>
        <v>561.36500000000001</v>
      </c>
      <c r="C2037" s="22">
        <f t="shared" si="94"/>
        <v>2</v>
      </c>
      <c r="D2037" s="23">
        <f t="shared" si="95"/>
        <v>21.5</v>
      </c>
      <c r="E2037" s="21">
        <f>SUMIFS(тарифы!G:G,тарифы!B:B,J2037)</f>
        <v>26.11</v>
      </c>
      <c r="F2037" s="21"/>
      <c r="G2037" s="12" t="str">
        <f>IFERROR(INDEX(Таблица1[#All],MATCH('загрузка табеля'!J2037,тарифы!B:B,0),4),"")</f>
        <v>повар 4 разряда* ((В-25) кулинарный цех)</v>
      </c>
      <c r="H2037" s="12" t="s">
        <v>17213</v>
      </c>
      <c r="I2037" s="12" t="s">
        <v>16236</v>
      </c>
      <c r="J2037" s="12" t="s">
        <v>3544</v>
      </c>
      <c r="K2037" s="12" t="s">
        <v>3545</v>
      </c>
      <c r="L2037" s="12">
        <v>11</v>
      </c>
      <c r="M2037" s="12">
        <v>10.5</v>
      </c>
      <c r="N2037" s="12">
        <v>0</v>
      </c>
    </row>
    <row r="2038" spans="1:16" x14ac:dyDescent="0.2">
      <c r="A2038" s="12" t="str">
        <f>INDEX('рабочие дни  %ФОТ'!$F$3:$F$67,MATCH('загрузка табеля'!$H2038,'рабочие дни  %ФОТ'!$H$3:$H$67,0),1)</f>
        <v>ХХХ YYY-25</v>
      </c>
      <c r="B2038" s="21">
        <f t="shared" si="93"/>
        <v>794.97</v>
      </c>
      <c r="C2038" s="22">
        <f t="shared" si="94"/>
        <v>3</v>
      </c>
      <c r="D2038" s="23">
        <f t="shared" si="95"/>
        <v>36.5</v>
      </c>
      <c r="E2038" s="21">
        <f>SUMIFS(тарифы!G:G,тарифы!B:B,J2038)</f>
        <v>21.78</v>
      </c>
      <c r="F2038" s="21"/>
      <c r="G2038" s="12" t="str">
        <f>IFERROR(INDEX(Таблица1[#All],MATCH('загрузка табеля'!J2038,тарифы!B:B,0),4),"")</f>
        <v>продавец продовольственных товаров ((В-25)торговый зал)</v>
      </c>
      <c r="H2038" s="12" t="s">
        <v>17213</v>
      </c>
      <c r="I2038" s="12" t="s">
        <v>16237</v>
      </c>
      <c r="J2038" s="12" t="s">
        <v>3594</v>
      </c>
      <c r="K2038" s="12" t="s">
        <v>3595</v>
      </c>
      <c r="L2038" s="12">
        <v>12.5</v>
      </c>
      <c r="M2038" s="12">
        <v>12.5</v>
      </c>
      <c r="N2038" s="12">
        <v>11.5</v>
      </c>
      <c r="O2038" s="12">
        <v>0</v>
      </c>
    </row>
    <row r="2039" spans="1:16" x14ac:dyDescent="0.2">
      <c r="A2039" s="12" t="str">
        <f>INDEX('рабочие дни  %ФОТ'!$F$3:$F$67,MATCH('загрузка табеля'!$H2039,'рабочие дни  %ФОТ'!$H$3:$H$67,0),1)</f>
        <v>ХХХ YYY-25</v>
      </c>
      <c r="B2039" s="21">
        <f t="shared" si="93"/>
        <v>1253.28</v>
      </c>
      <c r="C2039" s="22">
        <f t="shared" si="94"/>
        <v>4</v>
      </c>
      <c r="D2039" s="23">
        <f t="shared" si="95"/>
        <v>48</v>
      </c>
      <c r="E2039" s="21">
        <f>SUMIFS(тарифы!G:G,тарифы!B:B,J2039)</f>
        <v>26.11</v>
      </c>
      <c r="F2039" s="21"/>
      <c r="G2039" s="12" t="str">
        <f>IFERROR(INDEX(Таблица1[#All],MATCH('загрузка табеля'!J2039,тарифы!B:B,0),4),"")</f>
        <v>продавец-консультант ((В-25)расчетно-кассовая зона)</v>
      </c>
      <c r="H2039" s="12" t="s">
        <v>17213</v>
      </c>
      <c r="I2039" s="12" t="s">
        <v>16237</v>
      </c>
      <c r="J2039" s="12" t="s">
        <v>3571</v>
      </c>
      <c r="K2039" s="12" t="s">
        <v>3572</v>
      </c>
      <c r="L2039" s="12">
        <v>12</v>
      </c>
      <c r="M2039" s="12">
        <v>12</v>
      </c>
      <c r="N2039" s="12">
        <v>12</v>
      </c>
      <c r="O2039" s="12">
        <v>12</v>
      </c>
    </row>
    <row r="2040" spans="1:16" x14ac:dyDescent="0.2">
      <c r="A2040" s="12" t="str">
        <f>INDEX('рабочие дни  %ФОТ'!$F$3:$F$67,MATCH('загрузка табеля'!$H2040,'рабочие дни  %ФОТ'!$H$3:$H$67,0),1)</f>
        <v>ХХХ YYY-25</v>
      </c>
      <c r="B2040" s="21">
        <f t="shared" si="93"/>
        <v>1292.4449999999999</v>
      </c>
      <c r="C2040" s="22">
        <f t="shared" si="94"/>
        <v>4</v>
      </c>
      <c r="D2040" s="23">
        <f t="shared" si="95"/>
        <v>49.5</v>
      </c>
      <c r="E2040" s="21">
        <f>SUMIFS(тарифы!G:G,тарифы!B:B,J2040)</f>
        <v>26.11</v>
      </c>
      <c r="F2040" s="21"/>
      <c r="G2040" s="12" t="str">
        <f>IFERROR(INDEX(Таблица1[#All],MATCH('загрузка табеля'!J2040,тарифы!B:B,0),4),"")</f>
        <v>продавец-консультант ((В-25)расчетно-кассовая зона)</v>
      </c>
      <c r="H2040" s="12" t="s">
        <v>17213</v>
      </c>
      <c r="I2040" s="12" t="s">
        <v>16237</v>
      </c>
      <c r="J2040" s="12" t="s">
        <v>3573</v>
      </c>
      <c r="K2040" s="12" t="s">
        <v>3574</v>
      </c>
      <c r="L2040" s="12">
        <v>12.5</v>
      </c>
      <c r="M2040" s="12">
        <v>12.5</v>
      </c>
      <c r="N2040" s="12">
        <v>12</v>
      </c>
      <c r="O2040" s="12">
        <v>12.5</v>
      </c>
    </row>
    <row r="2041" spans="1:16" x14ac:dyDescent="0.2">
      <c r="A2041" s="12" t="str">
        <f>INDEX('рабочие дни  %ФОТ'!$F$3:$F$67,MATCH('загрузка табеля'!$H2041,'рабочие дни  %ФОТ'!$H$3:$H$67,0),1)</f>
        <v>ХХХ YYY-25</v>
      </c>
      <c r="B2041" s="21">
        <f t="shared" si="93"/>
        <v>1174.95</v>
      </c>
      <c r="C2041" s="22">
        <f t="shared" si="94"/>
        <v>4</v>
      </c>
      <c r="D2041" s="23">
        <f t="shared" si="95"/>
        <v>45</v>
      </c>
      <c r="E2041" s="21">
        <f>SUMIFS(тарифы!G:G,тарифы!B:B,J2041)</f>
        <v>26.11</v>
      </c>
      <c r="F2041" s="21"/>
      <c r="G2041" s="12" t="str">
        <f>IFERROR(INDEX(Таблица1[#All],MATCH('загрузка табеля'!J2041,тарифы!B:B,0),4),"")</f>
        <v>продавец-консультант ((В-25)расчетно-кассовая зона)</v>
      </c>
      <c r="H2041" s="12" t="s">
        <v>17213</v>
      </c>
      <c r="I2041" s="12" t="s">
        <v>16237</v>
      </c>
      <c r="J2041" s="12" t="s">
        <v>3567</v>
      </c>
      <c r="K2041" s="12" t="s">
        <v>3568</v>
      </c>
      <c r="L2041" s="12">
        <v>13</v>
      </c>
      <c r="M2041" s="12">
        <v>10</v>
      </c>
      <c r="N2041" s="12">
        <v>11</v>
      </c>
      <c r="O2041" s="12">
        <v>11</v>
      </c>
    </row>
    <row r="2042" spans="1:16" x14ac:dyDescent="0.2">
      <c r="A2042" s="12" t="str">
        <f>INDEX('рабочие дни  %ФОТ'!$F$3:$F$67,MATCH('загрузка табеля'!$H2042,'рабочие дни  %ФОТ'!$H$3:$H$67,0),1)</f>
        <v>ХХХ YYY-25</v>
      </c>
      <c r="B2042" s="21">
        <f t="shared" si="93"/>
        <v>953.01499999999999</v>
      </c>
      <c r="C2042" s="22">
        <f t="shared" si="94"/>
        <v>3</v>
      </c>
      <c r="D2042" s="23">
        <f t="shared" si="95"/>
        <v>36.5</v>
      </c>
      <c r="E2042" s="21">
        <f>SUMIFS(тарифы!G:G,тарифы!B:B,J2042)</f>
        <v>26.11</v>
      </c>
      <c r="F2042" s="21"/>
      <c r="G2042" s="12" t="str">
        <f>IFERROR(INDEX(Таблица1[#All],MATCH('загрузка табеля'!J2042,тарифы!B:B,0),4),"")</f>
        <v>продавец-консультант ((В-25)расчетно-кассовая зона)</v>
      </c>
      <c r="H2042" s="12" t="s">
        <v>17213</v>
      </c>
      <c r="I2042" s="12" t="s">
        <v>16237</v>
      </c>
      <c r="J2042" s="12" t="s">
        <v>3562</v>
      </c>
      <c r="K2042" s="12" t="s">
        <v>3563</v>
      </c>
      <c r="L2042" s="12">
        <v>12.5</v>
      </c>
      <c r="M2042" s="12">
        <v>12</v>
      </c>
      <c r="N2042" s="12">
        <v>12</v>
      </c>
      <c r="O2042" s="12">
        <v>0</v>
      </c>
    </row>
    <row r="2043" spans="1:16" x14ac:dyDescent="0.2">
      <c r="A2043" s="12" t="str">
        <f>INDEX('рабочие дни  %ФОТ'!$F$3:$F$67,MATCH('загрузка табеля'!$H2043,'рабочие дни  %ФОТ'!$H$3:$H$67,0),1)</f>
        <v>ХХХ YYY-25</v>
      </c>
      <c r="B2043" s="21">
        <f t="shared" si="93"/>
        <v>953.01499999999999</v>
      </c>
      <c r="C2043" s="22">
        <f t="shared" si="94"/>
        <v>4</v>
      </c>
      <c r="D2043" s="23">
        <f t="shared" si="95"/>
        <v>36.5</v>
      </c>
      <c r="E2043" s="21">
        <f>SUMIFS(тарифы!G:G,тарифы!B:B,J2043)</f>
        <v>26.11</v>
      </c>
      <c r="F2043" s="21"/>
      <c r="G2043" s="12" t="str">
        <f>IFERROR(INDEX(Таблица1[#All],MATCH('загрузка табеля'!J2043,тарифы!B:B,0),4),"")</f>
        <v>продавец-консультант ((В-25)расчетно-кассовая зона)</v>
      </c>
      <c r="H2043" s="12" t="s">
        <v>17213</v>
      </c>
      <c r="I2043" s="12" t="s">
        <v>16237</v>
      </c>
      <c r="J2043" s="12" t="s">
        <v>3555</v>
      </c>
      <c r="K2043" s="12" t="s">
        <v>3556</v>
      </c>
      <c r="L2043" s="12">
        <v>9</v>
      </c>
      <c r="M2043" s="12">
        <v>9</v>
      </c>
      <c r="N2043" s="12">
        <v>9</v>
      </c>
      <c r="O2043" s="12">
        <v>9.5</v>
      </c>
    </row>
    <row r="2044" spans="1:16" x14ac:dyDescent="0.2">
      <c r="A2044" s="12" t="str">
        <f>INDEX('рабочие дни  %ФОТ'!$F$3:$F$67,MATCH('загрузка табеля'!$H2044,'рабочие дни  %ФОТ'!$H$3:$H$67,0),1)</f>
        <v>ХХХ YYY-25</v>
      </c>
      <c r="B2044" s="21">
        <f t="shared" si="93"/>
        <v>678.86</v>
      </c>
      <c r="C2044" s="22">
        <f t="shared" si="94"/>
        <v>2</v>
      </c>
      <c r="D2044" s="23">
        <f t="shared" si="95"/>
        <v>26</v>
      </c>
      <c r="E2044" s="21">
        <f>SUMIFS(тарифы!G:G,тарифы!B:B,J2044)</f>
        <v>26.11</v>
      </c>
      <c r="F2044" s="21"/>
      <c r="G2044" s="12" t="str">
        <f>IFERROR(INDEX(Таблица1[#All],MATCH('загрузка табеля'!J2044,тарифы!B:B,0),4),"")</f>
        <v>продавец-консультант ((В-25)расчетно-кассовая зона)</v>
      </c>
      <c r="H2044" s="12" t="s">
        <v>17213</v>
      </c>
      <c r="I2044" s="12" t="s">
        <v>16237</v>
      </c>
      <c r="J2044" s="12" t="s">
        <v>3569</v>
      </c>
      <c r="K2044" s="12" t="s">
        <v>3570</v>
      </c>
      <c r="L2044" s="12">
        <v>13</v>
      </c>
      <c r="M2044" s="12">
        <v>13</v>
      </c>
      <c r="N2044" s="12">
        <v>0</v>
      </c>
    </row>
    <row r="2045" spans="1:16" x14ac:dyDescent="0.2">
      <c r="A2045" s="12" t="str">
        <f>INDEX('рабочие дни  %ФОТ'!$F$3:$F$67,MATCH('загрузка табеля'!$H2045,'рабочие дни  %ФОТ'!$H$3:$H$67,0),1)</f>
        <v>ХХХ YYY-25</v>
      </c>
      <c r="B2045" s="21">
        <f t="shared" si="93"/>
        <v>979.125</v>
      </c>
      <c r="C2045" s="22">
        <f t="shared" si="94"/>
        <v>3</v>
      </c>
      <c r="D2045" s="23">
        <f t="shared" si="95"/>
        <v>37.5</v>
      </c>
      <c r="E2045" s="21">
        <f>SUMIFS(тарифы!G:G,тарифы!B:B,J2045)</f>
        <v>26.11</v>
      </c>
      <c r="F2045" s="21"/>
      <c r="G2045" s="12" t="str">
        <f>IFERROR(INDEX(Таблица1[#All],MATCH('загрузка табеля'!J2045,тарифы!B:B,0),4),"")</f>
        <v>продавец-консультант ((В-25)расчетно-кассовая зона)</v>
      </c>
      <c r="H2045" s="12" t="s">
        <v>17213</v>
      </c>
      <c r="I2045" s="12" t="s">
        <v>16237</v>
      </c>
      <c r="J2045" s="12" t="s">
        <v>3565</v>
      </c>
      <c r="K2045" s="12" t="s">
        <v>3566</v>
      </c>
      <c r="L2045" s="12">
        <v>12</v>
      </c>
      <c r="M2045" s="12">
        <v>13</v>
      </c>
      <c r="N2045" s="12">
        <v>12.5</v>
      </c>
    </row>
    <row r="2046" spans="1:16" x14ac:dyDescent="0.2">
      <c r="A2046" s="12" t="str">
        <f>INDEX('рабочие дни  %ФОТ'!$F$3:$F$67,MATCH('загрузка табеля'!$H2046,'рабочие дни  %ФОТ'!$H$3:$H$67,0),1)</f>
        <v>ХХХ YYY-25</v>
      </c>
      <c r="B2046" s="21">
        <f t="shared" si="93"/>
        <v>1201.06</v>
      </c>
      <c r="C2046" s="22">
        <f t="shared" si="94"/>
        <v>4</v>
      </c>
      <c r="D2046" s="23">
        <f t="shared" si="95"/>
        <v>46</v>
      </c>
      <c r="E2046" s="21">
        <f>SUMIFS(тарифы!G:G,тарифы!B:B,J2046)</f>
        <v>26.11</v>
      </c>
      <c r="F2046" s="21"/>
      <c r="G2046" s="12" t="str">
        <f>IFERROR(INDEX(Таблица1[#All],MATCH('загрузка табеля'!J2046,тарифы!B:B,0),4),"")</f>
        <v>продавец-консультант ((В-25)расчетно-кассовая зона)</v>
      </c>
      <c r="H2046" s="12" t="s">
        <v>17213</v>
      </c>
      <c r="I2046" s="12" t="s">
        <v>16237</v>
      </c>
      <c r="J2046" s="12" t="s">
        <v>3553</v>
      </c>
      <c r="K2046" s="12" t="s">
        <v>3554</v>
      </c>
      <c r="L2046" s="12">
        <v>11.5</v>
      </c>
      <c r="M2046" s="12">
        <v>11.5</v>
      </c>
      <c r="N2046" s="12">
        <v>11.5</v>
      </c>
      <c r="O2046" s="12">
        <v>11.5</v>
      </c>
      <c r="P2046" s="12">
        <v>0</v>
      </c>
    </row>
    <row r="2047" spans="1:16" x14ac:dyDescent="0.2">
      <c r="A2047" s="12" t="str">
        <f>INDEX('рабочие дни  %ФОТ'!$F$3:$F$67,MATCH('загрузка табеля'!$H2047,'рабочие дни  %ФОТ'!$H$3:$H$67,0),1)</f>
        <v>ХХХ YYY-25</v>
      </c>
      <c r="B2047" s="21">
        <f t="shared" si="93"/>
        <v>939.96</v>
      </c>
      <c r="C2047" s="22">
        <f t="shared" si="94"/>
        <v>3</v>
      </c>
      <c r="D2047" s="23">
        <f t="shared" si="95"/>
        <v>36</v>
      </c>
      <c r="E2047" s="21">
        <f>SUMIFS(тарифы!G:G,тарифы!B:B,J2047)</f>
        <v>26.11</v>
      </c>
      <c r="F2047" s="21"/>
      <c r="G2047" s="12" t="str">
        <f>IFERROR(INDEX(Таблица1[#All],MATCH('загрузка табеля'!J2047,тарифы!B:B,0),4),"")</f>
        <v>продавец-консультант ((В-25)расчетно-кассовая зона)</v>
      </c>
      <c r="H2047" s="12" t="s">
        <v>17213</v>
      </c>
      <c r="I2047" s="12" t="s">
        <v>16237</v>
      </c>
      <c r="J2047" s="12" t="s">
        <v>13261</v>
      </c>
      <c r="K2047" s="12" t="s">
        <v>13260</v>
      </c>
      <c r="L2047" s="12">
        <v>12</v>
      </c>
      <c r="M2047" s="12">
        <v>12</v>
      </c>
      <c r="N2047" s="12">
        <v>12</v>
      </c>
    </row>
    <row r="2048" spans="1:16" x14ac:dyDescent="0.2">
      <c r="A2048" s="12" t="str">
        <f>INDEX('рабочие дни  %ФОТ'!$F$3:$F$67,MATCH('загрузка табеля'!$H2048,'рабочие дни  %ФОТ'!$H$3:$H$67,0),1)</f>
        <v>ХХХ YYY-25</v>
      </c>
      <c r="B2048" s="21">
        <f t="shared" si="93"/>
        <v>1253.28</v>
      </c>
      <c r="C2048" s="22">
        <f t="shared" si="94"/>
        <v>4</v>
      </c>
      <c r="D2048" s="23">
        <f t="shared" si="95"/>
        <v>48</v>
      </c>
      <c r="E2048" s="21">
        <f>SUMIFS(тарифы!G:G,тарифы!B:B,J2048)</f>
        <v>26.11</v>
      </c>
      <c r="F2048" s="21"/>
      <c r="G2048" s="12" t="str">
        <f>IFERROR(INDEX(Таблица1[#All],MATCH('загрузка табеля'!J2048,тарифы!B:B,0),4),"")</f>
        <v>продавец-консультант ((В-25)расчетно-кассовая зона)</v>
      </c>
      <c r="H2048" s="12" t="s">
        <v>17213</v>
      </c>
      <c r="I2048" s="12" t="s">
        <v>16237</v>
      </c>
      <c r="J2048" s="12" t="s">
        <v>13263</v>
      </c>
      <c r="K2048" s="12" t="s">
        <v>13262</v>
      </c>
      <c r="L2048" s="12">
        <v>12</v>
      </c>
      <c r="M2048" s="12">
        <v>12</v>
      </c>
      <c r="N2048" s="12">
        <v>12</v>
      </c>
      <c r="O2048" s="12">
        <v>12</v>
      </c>
      <c r="P2048" s="12">
        <v>0</v>
      </c>
    </row>
    <row r="2049" spans="1:16" x14ac:dyDescent="0.2">
      <c r="A2049" s="12" t="str">
        <f>INDEX('рабочие дни  %ФОТ'!$F$3:$F$67,MATCH('загрузка табеля'!$H2049,'рабочие дни  %ФОТ'!$H$3:$H$67,0),1)</f>
        <v>ХХХ YYY-25</v>
      </c>
      <c r="B2049" s="21">
        <f t="shared" si="93"/>
        <v>926.90499999999997</v>
      </c>
      <c r="C2049" s="22">
        <f t="shared" si="94"/>
        <v>3</v>
      </c>
      <c r="D2049" s="23">
        <f t="shared" si="95"/>
        <v>35.5</v>
      </c>
      <c r="E2049" s="21">
        <f>SUMIFS(тарифы!G:G,тарифы!B:B,J2049)</f>
        <v>26.11</v>
      </c>
      <c r="F2049" s="21"/>
      <c r="G2049" s="12" t="str">
        <f>IFERROR(INDEX(Таблица1[#All],MATCH('загрузка табеля'!J2049,тарифы!B:B,0),4),"")</f>
        <v>продавец-консультант ((В-25)расчетно-кассовая зона)</v>
      </c>
      <c r="H2049" s="12" t="s">
        <v>17213</v>
      </c>
      <c r="I2049" s="12" t="s">
        <v>16237</v>
      </c>
      <c r="J2049" s="12" t="s">
        <v>13265</v>
      </c>
      <c r="K2049" s="12" t="s">
        <v>13264</v>
      </c>
      <c r="L2049" s="12">
        <v>11.5</v>
      </c>
      <c r="M2049" s="12">
        <v>12</v>
      </c>
      <c r="N2049" s="12">
        <v>12</v>
      </c>
    </row>
    <row r="2050" spans="1:16" x14ac:dyDescent="0.2">
      <c r="A2050" s="12" t="str">
        <f>INDEX('рабочие дни  %ФОТ'!$F$3:$F$67,MATCH('загрузка табеля'!$H2050,'рабочие дни  %ФОТ'!$H$3:$H$67,0),1)</f>
        <v>ХХХ YYY-25</v>
      </c>
      <c r="B2050" s="21">
        <f t="shared" si="93"/>
        <v>1253.28</v>
      </c>
      <c r="C2050" s="22">
        <f t="shared" si="94"/>
        <v>4</v>
      </c>
      <c r="D2050" s="23">
        <f t="shared" si="95"/>
        <v>48</v>
      </c>
      <c r="E2050" s="21">
        <f>SUMIFS(тарифы!G:G,тарифы!B:B,J2050)</f>
        <v>26.11</v>
      </c>
      <c r="F2050" s="21"/>
      <c r="G2050" s="12" t="str">
        <f>IFERROR(INDEX(Таблица1[#All],MATCH('загрузка табеля'!J2050,тарифы!B:B,0),4),"")</f>
        <v>продавец-консультант ((В-25)расчетно-кассовая зона)</v>
      </c>
      <c r="H2050" s="12" t="s">
        <v>17213</v>
      </c>
      <c r="I2050" s="12" t="s">
        <v>16237</v>
      </c>
      <c r="J2050" s="12" t="s">
        <v>14226</v>
      </c>
      <c r="K2050" s="12" t="s">
        <v>14227</v>
      </c>
      <c r="L2050" s="12">
        <v>12</v>
      </c>
      <c r="M2050" s="12">
        <v>12</v>
      </c>
      <c r="N2050" s="12">
        <v>12</v>
      </c>
      <c r="O2050" s="12">
        <v>12</v>
      </c>
      <c r="P2050" s="12">
        <v>0</v>
      </c>
    </row>
    <row r="2051" spans="1:16" x14ac:dyDescent="0.2">
      <c r="A2051" s="12" t="str">
        <f>INDEX('рабочие дни  %ФОТ'!$F$3:$F$67,MATCH('загрузка табеля'!$H2051,'рабочие дни  %ФОТ'!$H$3:$H$67,0),1)</f>
        <v>ХХХ YYY-25</v>
      </c>
      <c r="B2051" s="21">
        <f t="shared" si="93"/>
        <v>989.04</v>
      </c>
      <c r="C2051" s="22">
        <f t="shared" si="94"/>
        <v>4</v>
      </c>
      <c r="D2051" s="23">
        <f t="shared" si="95"/>
        <v>39</v>
      </c>
      <c r="E2051" s="21">
        <f>SUMIFS(тарифы!G:G,тарифы!B:B,J2051)</f>
        <v>25.36</v>
      </c>
      <c r="F2051" s="21"/>
      <c r="G2051" s="12" t="str">
        <f>IFERROR(INDEX(Таблица1[#All],MATCH('загрузка табеля'!J2051,тарифы!B:B,0),4),"")</f>
        <v>грузчик 2 категории ((В-25)склад)</v>
      </c>
      <c r="H2051" s="12" t="s">
        <v>17213</v>
      </c>
      <c r="I2051" s="12" t="s">
        <v>3576</v>
      </c>
      <c r="J2051" s="12" t="s">
        <v>3584</v>
      </c>
      <c r="K2051" s="12" t="s">
        <v>3585</v>
      </c>
      <c r="L2051" s="12">
        <v>10</v>
      </c>
      <c r="M2051" s="12">
        <v>9</v>
      </c>
      <c r="N2051" s="12">
        <v>10</v>
      </c>
      <c r="O2051" s="12">
        <v>10</v>
      </c>
      <c r="P2051" s="12">
        <v>0</v>
      </c>
    </row>
    <row r="2052" spans="1:16" x14ac:dyDescent="0.2">
      <c r="A2052" s="12" t="str">
        <f>INDEX('рабочие дни  %ФОТ'!$F$3:$F$67,MATCH('загрузка табеля'!$H2052,'рабочие дни  %ФОТ'!$H$3:$H$67,0),1)</f>
        <v>ХХХ YYY-25</v>
      </c>
      <c r="B2052" s="21">
        <f t="shared" si="93"/>
        <v>1148.1904761904761</v>
      </c>
      <c r="C2052" s="22">
        <f t="shared" si="94"/>
        <v>4</v>
      </c>
      <c r="D2052" s="23">
        <f t="shared" si="95"/>
        <v>36.5</v>
      </c>
      <c r="E2052" s="21">
        <f>SUMIFS(тарифы!G:G,тарифы!B:B,J2052)</f>
        <v>6028</v>
      </c>
      <c r="F2052" s="21"/>
      <c r="G2052" s="12" t="str">
        <f>IFERROR(INDEX(Таблица1[#All],MATCH('загрузка табеля'!J2052,тарифы!B:B,0),4),"")</f>
        <v>старший кладовщик 2 категории ((В-25)склад)</v>
      </c>
      <c r="H2052" s="12" t="s">
        <v>17213</v>
      </c>
      <c r="I2052" s="12" t="s">
        <v>3576</v>
      </c>
      <c r="J2052" s="12" t="s">
        <v>3590</v>
      </c>
      <c r="K2052" s="12" t="s">
        <v>3591</v>
      </c>
      <c r="L2052" s="12">
        <v>9</v>
      </c>
      <c r="M2052" s="12">
        <v>9</v>
      </c>
      <c r="N2052" s="12">
        <v>9</v>
      </c>
      <c r="O2052" s="12">
        <v>9.5</v>
      </c>
    </row>
    <row r="2053" spans="1:16" x14ac:dyDescent="0.2">
      <c r="A2053" s="12" t="str">
        <f>INDEX('рабочие дни  %ФОТ'!$F$3:$F$67,MATCH('загрузка табеля'!$H2053,'рабочие дни  %ФОТ'!$H$3:$H$67,0),1)</f>
        <v>ХХХ YYY-25</v>
      </c>
      <c r="B2053" s="21">
        <f t="shared" si="93"/>
        <v>496.27499999999998</v>
      </c>
      <c r="C2053" s="22">
        <f t="shared" si="94"/>
        <v>2</v>
      </c>
      <c r="D2053" s="23">
        <f t="shared" si="95"/>
        <v>19.5</v>
      </c>
      <c r="E2053" s="21">
        <f>SUMIFS(тарифы!G:G,тарифы!B:B,J2053)</f>
        <v>25.45</v>
      </c>
      <c r="F2053" s="21"/>
      <c r="G2053" s="12" t="str">
        <f>IFERROR(INDEX(Таблица1[#All],MATCH('загрузка табеля'!J2053,тарифы!B:B,0),4),"")</f>
        <v>кладовщик по приему товара 3 категории ((В-25)склад)</v>
      </c>
      <c r="H2053" s="12" t="s">
        <v>17213</v>
      </c>
      <c r="I2053" s="12" t="s">
        <v>3576</v>
      </c>
      <c r="J2053" s="12" t="s">
        <v>3577</v>
      </c>
      <c r="K2053" s="12" t="s">
        <v>3578</v>
      </c>
      <c r="L2053" s="12">
        <v>10</v>
      </c>
      <c r="M2053" s="12">
        <v>9.5</v>
      </c>
    </row>
    <row r="2054" spans="1:16" x14ac:dyDescent="0.2">
      <c r="A2054" s="12" t="str">
        <f>INDEX('рабочие дни  %ФОТ'!$F$3:$F$67,MATCH('загрузка табеля'!$H2054,'рабочие дни  %ФОТ'!$H$3:$H$67,0),1)</f>
        <v>ХХХ YYY-25</v>
      </c>
      <c r="B2054" s="21">
        <f t="shared" ref="B2054:B2117" si="96">IF(AND(F2054&lt;50,F2054&gt;0),F2054*D2054,IF(F2054&gt;50,F2054/$C$1*C2054,IF(AND(E2054&lt;50,E2054&gt;0),E2054*D2054,E2054/$C$1*C2054)))</f>
        <v>922</v>
      </c>
      <c r="C2054" s="22">
        <f t="shared" si="94"/>
        <v>4</v>
      </c>
      <c r="D2054" s="23">
        <f t="shared" si="95"/>
        <v>40</v>
      </c>
      <c r="E2054" s="21">
        <f>SUMIFS(тарифы!G:G,тарифы!B:B,J2054)</f>
        <v>23.05</v>
      </c>
      <c r="F2054" s="21"/>
      <c r="G2054" s="12" t="str">
        <f>IFERROR(INDEX(Таблица1[#All],MATCH('загрузка табеля'!J2054,тарифы!B:B,0),4),"")</f>
        <v>грузчик. ((В-25)склад)</v>
      </c>
      <c r="H2054" s="12" t="s">
        <v>17213</v>
      </c>
      <c r="I2054" s="12" t="s">
        <v>3576</v>
      </c>
      <c r="J2054" s="12" t="s">
        <v>3587</v>
      </c>
      <c r="K2054" s="12" t="s">
        <v>3588</v>
      </c>
      <c r="L2054" s="12">
        <v>10</v>
      </c>
      <c r="M2054" s="12">
        <v>9.5</v>
      </c>
      <c r="N2054" s="12">
        <v>11</v>
      </c>
      <c r="O2054" s="12">
        <v>9.5</v>
      </c>
    </row>
    <row r="2055" spans="1:16" x14ac:dyDescent="0.2">
      <c r="A2055" s="12" t="str">
        <f>INDEX('рабочие дни  %ФОТ'!$F$3:$F$67,MATCH('загрузка табеля'!$H2055,'рабочие дни  %ФОТ'!$H$3:$H$67,0),1)</f>
        <v>ХХХ YYY-25</v>
      </c>
      <c r="B2055" s="21">
        <f t="shared" si="96"/>
        <v>933.52499999999998</v>
      </c>
      <c r="C2055" s="22">
        <f t="shared" ref="C2055:C2118" si="97">COUNTIF(L2055:AP2055,"&gt;0")</f>
        <v>4</v>
      </c>
      <c r="D2055" s="23">
        <f t="shared" ref="D2055:D2118" si="98">IF(SUM(L2055:AP2055)&gt;0,SUM(L2055:AP2055),"")</f>
        <v>40.5</v>
      </c>
      <c r="E2055" s="21">
        <f>SUMIFS(тарифы!G:G,тарифы!B:B,J2055)</f>
        <v>23.05</v>
      </c>
      <c r="F2055" s="21"/>
      <c r="G2055" s="12" t="str">
        <f>IFERROR(INDEX(Таблица1[#All],MATCH('загрузка табеля'!J2055,тарифы!B:B,0),4),"")</f>
        <v>грузчик 3 категории ((В-25)склад)</v>
      </c>
      <c r="H2055" s="12" t="s">
        <v>17213</v>
      </c>
      <c r="I2055" s="12" t="s">
        <v>3576</v>
      </c>
      <c r="J2055" s="12" t="s">
        <v>13273</v>
      </c>
      <c r="K2055" s="12" t="s">
        <v>13272</v>
      </c>
      <c r="L2055" s="12">
        <v>10.5</v>
      </c>
      <c r="M2055" s="12">
        <v>10</v>
      </c>
      <c r="N2055" s="12">
        <v>10</v>
      </c>
      <c r="O2055" s="12">
        <v>10</v>
      </c>
    </row>
    <row r="2056" spans="1:16" x14ac:dyDescent="0.2">
      <c r="A2056" s="12" t="str">
        <f>INDEX('рабочие дни  %ФОТ'!$F$3:$F$67,MATCH('загрузка табеля'!$H2056,'рабочие дни  %ФОТ'!$H$3:$H$67,0),1)</f>
        <v>ХХХ YYY-25</v>
      </c>
      <c r="B2056" s="21">
        <f t="shared" si="96"/>
        <v>1533.44</v>
      </c>
      <c r="C2056" s="22">
        <f t="shared" si="97"/>
        <v>5</v>
      </c>
      <c r="D2056" s="23">
        <f t="shared" si="98"/>
        <v>64</v>
      </c>
      <c r="E2056" s="21">
        <f>SUMIFS(тарифы!G:G,тарифы!B:B,J2056)</f>
        <v>23.96</v>
      </c>
      <c r="F2056" s="21"/>
      <c r="G2056" s="12" t="str">
        <f>IFERROR(INDEX(Таблица1[#All],MATCH('загрузка табеля'!J2056,тарифы!B:B,0),4),"")</f>
        <v>продавец продовольственных товаров 2 категории ((В-25)торговый зал)</v>
      </c>
      <c r="H2056" s="12" t="s">
        <v>17213</v>
      </c>
      <c r="I2056" s="12" t="s">
        <v>16238</v>
      </c>
      <c r="J2056" s="12" t="s">
        <v>3598</v>
      </c>
      <c r="K2056" s="12" t="s">
        <v>3599</v>
      </c>
      <c r="L2056" s="12">
        <v>12.5</v>
      </c>
      <c r="M2056" s="12">
        <v>13</v>
      </c>
      <c r="N2056" s="12">
        <v>13</v>
      </c>
      <c r="O2056" s="12">
        <v>12.5</v>
      </c>
      <c r="P2056" s="12">
        <v>13</v>
      </c>
    </row>
    <row r="2057" spans="1:16" x14ac:dyDescent="0.2">
      <c r="A2057" s="12" t="str">
        <f>INDEX('рабочие дни  %ФОТ'!$F$3:$F$67,MATCH('загрузка табеля'!$H2057,'рабочие дни  %ФОТ'!$H$3:$H$67,0),1)</f>
        <v>ХХХ YYY-25</v>
      </c>
      <c r="B2057" s="21">
        <f t="shared" si="96"/>
        <v>0</v>
      </c>
      <c r="C2057" s="22">
        <f t="shared" si="97"/>
        <v>4</v>
      </c>
      <c r="D2057" s="23">
        <f t="shared" si="98"/>
        <v>40.5</v>
      </c>
      <c r="E2057" s="21">
        <f>SUMIFS(тарифы!G:G,тарифы!B:B,J2057)</f>
        <v>0</v>
      </c>
      <c r="F2057" s="21"/>
      <c r="G2057" s="12" t="str">
        <f>IFERROR(INDEX(Таблица1[#All],MATCH('загрузка табеля'!J2057,тарифы!B:B,0),4),"")</f>
        <v/>
      </c>
      <c r="H2057" s="12" t="s">
        <v>17213</v>
      </c>
      <c r="I2057" s="12" t="s">
        <v>16238</v>
      </c>
      <c r="J2057" s="12" t="s">
        <v>16239</v>
      </c>
      <c r="K2057" s="12" t="s">
        <v>16240</v>
      </c>
      <c r="L2057" s="12">
        <v>10.5</v>
      </c>
      <c r="M2057" s="12">
        <v>10</v>
      </c>
      <c r="N2057" s="12">
        <v>10</v>
      </c>
      <c r="O2057" s="12">
        <v>10</v>
      </c>
    </row>
    <row r="2058" spans="1:16" x14ac:dyDescent="0.2">
      <c r="A2058" s="12" t="str">
        <f>INDEX('рабочие дни  %ФОТ'!$F$3:$F$67,MATCH('загрузка табеля'!$H2058,'рабочие дни  %ФОТ'!$H$3:$H$67,0),1)</f>
        <v>ХХХ YYY-25</v>
      </c>
      <c r="B2058" s="21">
        <f t="shared" si="96"/>
        <v>1019.8571428571429</v>
      </c>
      <c r="C2058" s="22">
        <f t="shared" si="97"/>
        <v>3</v>
      </c>
      <c r="D2058" s="23">
        <f t="shared" si="98"/>
        <v>27</v>
      </c>
      <c r="E2058" s="21">
        <f>SUMIFS(тарифы!G:G,тарифы!B:B,J2058)</f>
        <v>7139</v>
      </c>
      <c r="F2058" s="21"/>
      <c r="G2058" s="12" t="str">
        <f>IFERROR(INDEX(Таблица1[#All],MATCH('загрузка табеля'!J2058,тарифы!B:B,0),4),"")</f>
        <v>заместитель управляющего магазином 3 категории ((В-25)управление)</v>
      </c>
      <c r="H2058" s="12" t="s">
        <v>17213</v>
      </c>
      <c r="I2058" s="12" t="s">
        <v>16241</v>
      </c>
      <c r="J2058" s="12" t="s">
        <v>3608</v>
      </c>
      <c r="K2058" s="12" t="s">
        <v>3609</v>
      </c>
      <c r="L2058" s="12">
        <v>9</v>
      </c>
      <c r="M2058" s="12">
        <v>9</v>
      </c>
      <c r="N2058" s="12">
        <v>9</v>
      </c>
      <c r="O2058" s="12">
        <v>0</v>
      </c>
    </row>
    <row r="2059" spans="1:16" x14ac:dyDescent="0.2">
      <c r="A2059" s="12" t="str">
        <f>INDEX('рабочие дни  %ФОТ'!$F$3:$F$67,MATCH('загрузка табеля'!$H2059,'рабочие дни  %ФОТ'!$H$3:$H$67,0),1)</f>
        <v>ХХХ YYY-25</v>
      </c>
      <c r="B2059" s="21">
        <f t="shared" si="96"/>
        <v>309.52380952380952</v>
      </c>
      <c r="C2059" s="22">
        <f t="shared" si="97"/>
        <v>1</v>
      </c>
      <c r="D2059" s="23">
        <f t="shared" si="98"/>
        <v>3.5</v>
      </c>
      <c r="E2059" s="21">
        <f>SUMIFS(тарифы!G:G,тарифы!B:B,J2059)</f>
        <v>6500</v>
      </c>
      <c r="F2059" s="21"/>
      <c r="G2059" s="12" t="str">
        <f>IFERROR(INDEX(Таблица1[#All],MATCH('загрузка табеля'!J2059,тарифы!B:B,0),4),"")</f>
        <v>менеджер по персоналу ((В-32)управление)</v>
      </c>
      <c r="H2059" s="12" t="s">
        <v>17213</v>
      </c>
      <c r="I2059" s="12" t="s">
        <v>16241</v>
      </c>
      <c r="J2059" s="12" t="s">
        <v>4581</v>
      </c>
      <c r="K2059" s="12" t="s">
        <v>4582</v>
      </c>
      <c r="L2059" s="12">
        <v>3.5</v>
      </c>
      <c r="M2059" s="12">
        <v>0</v>
      </c>
    </row>
    <row r="2060" spans="1:16" x14ac:dyDescent="0.2">
      <c r="A2060" s="12" t="str">
        <f>INDEX('рабочие дни  %ФОТ'!$F$3:$F$67,MATCH('загрузка табеля'!$H2060,'рабочие дни  %ФОТ'!$H$3:$H$67,0),1)</f>
        <v>ХХХ YYY-25</v>
      </c>
      <c r="B2060" s="21">
        <f t="shared" si="96"/>
        <v>1044</v>
      </c>
      <c r="C2060" s="22">
        <f t="shared" si="97"/>
        <v>4</v>
      </c>
      <c r="D2060" s="23">
        <f t="shared" si="98"/>
        <v>36</v>
      </c>
      <c r="E2060" s="21">
        <f>SUMIFS(тарифы!G:G,тарифы!B:B,J2060)</f>
        <v>29</v>
      </c>
      <c r="F2060" s="21"/>
      <c r="G2060" s="12" t="str">
        <f>IFERROR(INDEX(Таблица1[#All],MATCH('загрузка табеля'!J2060,тарифы!B:B,0),4),"")</f>
        <v>администратор торгового зала ((В-25)расчетно-кассовая зона)</v>
      </c>
      <c r="H2060" s="12" t="s">
        <v>17213</v>
      </c>
      <c r="I2060" s="12" t="s">
        <v>16241</v>
      </c>
      <c r="J2060" s="12" t="s">
        <v>4627</v>
      </c>
      <c r="K2060" s="12" t="s">
        <v>4628</v>
      </c>
      <c r="L2060" s="12">
        <v>9</v>
      </c>
      <c r="M2060" s="12">
        <v>9</v>
      </c>
      <c r="N2060" s="12">
        <v>9</v>
      </c>
      <c r="O2060" s="12">
        <v>9</v>
      </c>
      <c r="P2060" s="12">
        <v>0</v>
      </c>
    </row>
    <row r="2061" spans="1:16" x14ac:dyDescent="0.2">
      <c r="A2061" s="12" t="str">
        <f>INDEX('рабочие дни  %ФОТ'!$F$3:$F$67,MATCH('загрузка табеля'!$H2061,'рабочие дни  %ФОТ'!$H$3:$H$67,0),1)</f>
        <v>ХХХ YYY-25</v>
      </c>
      <c r="B2061" s="21">
        <f t="shared" si="96"/>
        <v>2261.9047619047619</v>
      </c>
      <c r="C2061" s="22">
        <f t="shared" si="97"/>
        <v>5</v>
      </c>
      <c r="D2061" s="23">
        <f t="shared" si="98"/>
        <v>45</v>
      </c>
      <c r="E2061" s="21">
        <f>SUMIFS(тарифы!G:G,тарифы!B:B,J2061)</f>
        <v>9500</v>
      </c>
      <c r="F2061" s="21"/>
      <c r="G2061" s="12" t="str">
        <f>IFERROR(INDEX(Таблица1[#All],MATCH('загрузка табеля'!J2061,тарифы!B:B,0),4),"")</f>
        <v>управляющий магазином 3 категории ((В-25)управление)</v>
      </c>
      <c r="H2061" s="12" t="s">
        <v>17213</v>
      </c>
      <c r="I2061" s="12" t="s">
        <v>16241</v>
      </c>
      <c r="J2061" s="12" t="s">
        <v>3610</v>
      </c>
      <c r="K2061" s="12" t="s">
        <v>3611</v>
      </c>
      <c r="L2061" s="12">
        <v>9</v>
      </c>
      <c r="M2061" s="12">
        <v>9</v>
      </c>
      <c r="N2061" s="12">
        <v>9</v>
      </c>
      <c r="O2061" s="12">
        <v>9</v>
      </c>
      <c r="P2061" s="12">
        <v>9</v>
      </c>
    </row>
    <row r="2062" spans="1:16" x14ac:dyDescent="0.2">
      <c r="A2062" s="12" t="str">
        <f>INDEX('рабочие дни  %ФОТ'!$F$3:$F$67,MATCH('загрузка табеля'!$H2062,'рабочие дни  %ФОТ'!$H$3:$H$67,0),1)</f>
        <v>ХХХ YYY-25</v>
      </c>
      <c r="B2062" s="21">
        <f t="shared" si="96"/>
        <v>1123.8095238095239</v>
      </c>
      <c r="C2062" s="22">
        <f t="shared" si="97"/>
        <v>4</v>
      </c>
      <c r="D2062" s="23">
        <f t="shared" si="98"/>
        <v>37</v>
      </c>
      <c r="E2062" s="21">
        <f>SUMIFS(тарифы!G:G,тарифы!B:B,J2062)</f>
        <v>5900</v>
      </c>
      <c r="F2062" s="21"/>
      <c r="G2062" s="12" t="str">
        <f>IFERROR(INDEX(Таблица1[#All],MATCH('загрузка табеля'!J2062,тарифы!B:B,0),4),"")</f>
        <v>заместитель управляющего магазином 5 категории ((В-25)управление)</v>
      </c>
      <c r="H2062" s="12" t="s">
        <v>17213</v>
      </c>
      <c r="I2062" s="12" t="s">
        <v>16241</v>
      </c>
      <c r="J2062" s="12" t="s">
        <v>13271</v>
      </c>
      <c r="K2062" s="12" t="s">
        <v>13270</v>
      </c>
      <c r="L2062" s="12">
        <v>9</v>
      </c>
      <c r="M2062" s="12">
        <v>9</v>
      </c>
      <c r="N2062" s="12">
        <v>9</v>
      </c>
      <c r="O2062" s="12">
        <v>10</v>
      </c>
    </row>
    <row r="2063" spans="1:16" x14ac:dyDescent="0.2">
      <c r="A2063" s="12" t="str">
        <f>INDEX('рабочие дни  %ФОТ'!$F$3:$F$67,MATCH('загрузка табеля'!$H2063,'рабочие дни  %ФОТ'!$H$3:$H$67,0),1)</f>
        <v>ХХХ YYY-25</v>
      </c>
      <c r="B2063" s="21">
        <f t="shared" si="96"/>
        <v>1024.19</v>
      </c>
      <c r="C2063" s="22">
        <f t="shared" si="97"/>
        <v>4</v>
      </c>
      <c r="D2063" s="23">
        <f t="shared" si="98"/>
        <v>36.5</v>
      </c>
      <c r="E2063" s="21">
        <f>SUMIFS(тарифы!G:G,тарифы!B:B,J2063)</f>
        <v>28.06</v>
      </c>
      <c r="F2063" s="21"/>
      <c r="G2063" s="12" t="str">
        <f>IFERROR(INDEX(Таблица1[#All],MATCH('загрузка табеля'!J2063,тарифы!B:B,0),4),"")</f>
        <v>пекарь 4 разряда ((В-25) цех по выпечке хлебобулочных изделий)</v>
      </c>
      <c r="H2063" s="12" t="s">
        <v>17213</v>
      </c>
      <c r="I2063" s="12" t="s">
        <v>16242</v>
      </c>
      <c r="J2063" s="12" t="s">
        <v>3637</v>
      </c>
      <c r="K2063" s="12" t="s">
        <v>3638</v>
      </c>
      <c r="L2063" s="12">
        <v>9</v>
      </c>
      <c r="M2063" s="12">
        <v>9</v>
      </c>
      <c r="N2063" s="12">
        <v>9</v>
      </c>
      <c r="O2063" s="12">
        <v>9.5</v>
      </c>
      <c r="P2063" s="12">
        <v>0</v>
      </c>
    </row>
    <row r="2064" spans="1:16" x14ac:dyDescent="0.2">
      <c r="A2064" s="12" t="str">
        <f>INDEX('рабочие дни  %ФОТ'!$F$3:$F$67,MATCH('загрузка табеля'!$H2064,'рабочие дни  %ФОТ'!$H$3:$H$67,0),1)</f>
        <v>ХХХ YYY-25</v>
      </c>
      <c r="B2064" s="21">
        <f t="shared" si="96"/>
        <v>1529.27</v>
      </c>
      <c r="C2064" s="22">
        <f t="shared" si="97"/>
        <v>5</v>
      </c>
      <c r="D2064" s="23">
        <f t="shared" si="98"/>
        <v>54.5</v>
      </c>
      <c r="E2064" s="21">
        <f>SUMIFS(тарифы!G:G,тарифы!B:B,J2064)</f>
        <v>28.06</v>
      </c>
      <c r="F2064" s="21"/>
      <c r="G2064" s="12" t="str">
        <f>IFERROR(INDEX(Таблица1[#All],MATCH('загрузка табеля'!J2064,тарифы!B:B,0),4),"")</f>
        <v>пекарь 4 разряда ((В-25) цех по выпечке хлебобулочных изделий)</v>
      </c>
      <c r="H2064" s="12" t="s">
        <v>17213</v>
      </c>
      <c r="I2064" s="12" t="s">
        <v>16242</v>
      </c>
      <c r="J2064" s="12" t="s">
        <v>3629</v>
      </c>
      <c r="K2064" s="12" t="s">
        <v>3630</v>
      </c>
      <c r="L2064" s="12">
        <v>11</v>
      </c>
      <c r="M2064" s="12">
        <v>11</v>
      </c>
      <c r="N2064" s="12">
        <v>10.5</v>
      </c>
      <c r="O2064" s="12">
        <v>11</v>
      </c>
      <c r="P2064" s="12">
        <v>11</v>
      </c>
    </row>
    <row r="2065" spans="1:16" x14ac:dyDescent="0.2">
      <c r="A2065" s="12" t="str">
        <f>INDEX('рабочие дни  %ФОТ'!$F$3:$F$67,MATCH('загрузка табеля'!$H2065,'рабочие дни  %ФОТ'!$H$3:$H$67,0),1)</f>
        <v>ХХХ YYY-25</v>
      </c>
      <c r="B2065" s="21">
        <f t="shared" si="96"/>
        <v>911.94999999999993</v>
      </c>
      <c r="C2065" s="22">
        <f t="shared" si="97"/>
        <v>3</v>
      </c>
      <c r="D2065" s="23">
        <f t="shared" si="98"/>
        <v>32.5</v>
      </c>
      <c r="E2065" s="21">
        <f>SUMIFS(тарифы!G:G,тарифы!B:B,J2065)</f>
        <v>28.06</v>
      </c>
      <c r="F2065" s="21"/>
      <c r="G2065" s="12" t="str">
        <f>IFERROR(INDEX(Таблица1[#All],MATCH('загрузка табеля'!J2065,тарифы!B:B,0),4),"")</f>
        <v>пекарь 4 разряда ((В-25) цех по выпечке хлебобулочных изделий)</v>
      </c>
      <c r="H2065" s="12" t="s">
        <v>17213</v>
      </c>
      <c r="I2065" s="12" t="s">
        <v>16242</v>
      </c>
      <c r="J2065" s="12" t="s">
        <v>3635</v>
      </c>
      <c r="K2065" s="12" t="s">
        <v>3636</v>
      </c>
      <c r="L2065" s="12">
        <v>10.5</v>
      </c>
      <c r="M2065" s="12">
        <v>11</v>
      </c>
      <c r="N2065" s="12">
        <v>11</v>
      </c>
    </row>
    <row r="2066" spans="1:16" x14ac:dyDescent="0.2">
      <c r="A2066" s="12" t="str">
        <f>INDEX('рабочие дни  %ФОТ'!$F$3:$F$67,MATCH('загрузка табеля'!$H2066,'рабочие дни  %ФОТ'!$H$3:$H$67,0),1)</f>
        <v>ХХХ YYY-25</v>
      </c>
      <c r="B2066" s="21">
        <f t="shared" si="96"/>
        <v>617.31999999999994</v>
      </c>
      <c r="C2066" s="22">
        <f t="shared" si="97"/>
        <v>2</v>
      </c>
      <c r="D2066" s="23">
        <f t="shared" si="98"/>
        <v>22</v>
      </c>
      <c r="E2066" s="21">
        <f>SUMIFS(тарифы!G:G,тарифы!B:B,J2066)</f>
        <v>28.06</v>
      </c>
      <c r="F2066" s="21"/>
      <c r="G2066" s="12" t="str">
        <f>IFERROR(INDEX(Таблица1[#All],MATCH('загрузка табеля'!J2066,тарифы!B:B,0),4),"")</f>
        <v>пекарь 4 разряда ((В-25) цех по выпечке хлебобулочных изделий)</v>
      </c>
      <c r="H2066" s="12" t="s">
        <v>17213</v>
      </c>
      <c r="I2066" s="12" t="s">
        <v>16242</v>
      </c>
      <c r="J2066" s="12" t="s">
        <v>13267</v>
      </c>
      <c r="K2066" s="12" t="s">
        <v>13266</v>
      </c>
      <c r="L2066" s="12">
        <v>11</v>
      </c>
      <c r="M2066" s="12">
        <v>11</v>
      </c>
      <c r="N2066" s="12">
        <v>0</v>
      </c>
    </row>
    <row r="2067" spans="1:16" x14ac:dyDescent="0.2">
      <c r="A2067" s="12" t="str">
        <f>INDEX('рабочие дни  %ФОТ'!$F$3:$F$67,MATCH('загрузка табеля'!$H2067,'рабочие дни  %ФОТ'!$H$3:$H$67,0),1)</f>
        <v>ХХХ YYY-25</v>
      </c>
      <c r="B2067" s="21">
        <f t="shared" si="96"/>
        <v>0</v>
      </c>
      <c r="C2067" s="22">
        <f t="shared" si="97"/>
        <v>5</v>
      </c>
      <c r="D2067" s="23">
        <f t="shared" si="98"/>
        <v>54.5</v>
      </c>
      <c r="E2067" s="21">
        <f>SUMIFS(тарифы!G:G,тарифы!B:B,J2067)</f>
        <v>0</v>
      </c>
      <c r="F2067" s="21"/>
      <c r="G2067" s="12" t="str">
        <f>IFERROR(INDEX(Таблица1[#All],MATCH('загрузка табеля'!J2067,тарифы!B:B,0),4),"")</f>
        <v/>
      </c>
      <c r="H2067" s="12" t="s">
        <v>17213</v>
      </c>
      <c r="I2067" s="12" t="s">
        <v>16242</v>
      </c>
      <c r="J2067" s="12" t="s">
        <v>16243</v>
      </c>
      <c r="K2067" s="12" t="s">
        <v>16244</v>
      </c>
      <c r="L2067" s="12">
        <v>11</v>
      </c>
      <c r="M2067" s="12">
        <v>11</v>
      </c>
      <c r="N2067" s="12">
        <v>10.5</v>
      </c>
      <c r="O2067" s="12">
        <v>11</v>
      </c>
      <c r="P2067" s="12">
        <v>11</v>
      </c>
    </row>
    <row r="2068" spans="1:16" x14ac:dyDescent="0.2">
      <c r="A2068" s="12" t="str">
        <f>INDEX('рабочие дни  %ФОТ'!$F$3:$F$67,MATCH('загрузка табеля'!$H2068,'рабочие дни  %ФОТ'!$H$3:$H$67,0),1)</f>
        <v>ХХХ YYY-26</v>
      </c>
      <c r="B2068" s="21">
        <f t="shared" si="96"/>
        <v>816.12000000000012</v>
      </c>
      <c r="C2068" s="22">
        <f t="shared" si="97"/>
        <v>3</v>
      </c>
      <c r="D2068" s="23">
        <f t="shared" si="98"/>
        <v>36</v>
      </c>
      <c r="E2068" s="21">
        <f>SUMIFS(тарифы!G:G,тарифы!B:B,J2068)</f>
        <v>22.67</v>
      </c>
      <c r="F2068" s="21"/>
      <c r="G2068" s="12" t="str">
        <f>IFERROR(INDEX(Таблица1[#All],MATCH('загрузка табеля'!J2068,тарифы!B:B,0),4),"")</f>
        <v>кассир торгового зала ((В-26)расчетно-кассовая зона)</v>
      </c>
      <c r="H2068" s="12" t="s">
        <v>17214</v>
      </c>
      <c r="I2068" s="12" t="s">
        <v>16245</v>
      </c>
      <c r="J2068" s="12" t="s">
        <v>3663</v>
      </c>
      <c r="K2068" s="12" t="s">
        <v>3664</v>
      </c>
      <c r="L2068" s="12">
        <v>12</v>
      </c>
      <c r="M2068" s="12">
        <v>12</v>
      </c>
      <c r="N2068" s="12">
        <v>12</v>
      </c>
      <c r="O2068" s="12">
        <v>0</v>
      </c>
    </row>
    <row r="2069" spans="1:16" x14ac:dyDescent="0.2">
      <c r="A2069" s="12" t="str">
        <f>INDEX('рабочие дни  %ФОТ'!$F$3:$F$67,MATCH('загрузка табеля'!$H2069,'рабочие дни  %ФОТ'!$H$3:$H$67,0),1)</f>
        <v>ХХХ YYY-26</v>
      </c>
      <c r="B2069" s="21">
        <f t="shared" si="96"/>
        <v>1013.46</v>
      </c>
      <c r="C2069" s="22">
        <f t="shared" si="97"/>
        <v>3</v>
      </c>
      <c r="D2069" s="23">
        <f t="shared" si="98"/>
        <v>38</v>
      </c>
      <c r="E2069" s="21">
        <f>SUMIFS(тарифы!G:G,тарифы!B:B,J2069)</f>
        <v>26.67</v>
      </c>
      <c r="F2069" s="21"/>
      <c r="G2069" s="12" t="str">
        <f>IFERROR(INDEX(Таблица1[#All],MATCH('загрузка табеля'!J2069,тарифы!B:B,0),4),"")</f>
        <v>заместитель управляющего магазином по кассовой зоне 3 категории ((В-26)расчетно-кассовая зона)</v>
      </c>
      <c r="H2069" s="12" t="s">
        <v>17214</v>
      </c>
      <c r="I2069" s="12" t="s">
        <v>16245</v>
      </c>
      <c r="J2069" s="12" t="s">
        <v>3647</v>
      </c>
      <c r="K2069" s="12" t="s">
        <v>3648</v>
      </c>
      <c r="L2069" s="12">
        <v>8</v>
      </c>
      <c r="M2069" s="12">
        <v>15</v>
      </c>
      <c r="N2069" s="12">
        <v>15</v>
      </c>
      <c r="O2069" s="12">
        <v>0</v>
      </c>
    </row>
    <row r="2070" spans="1:16" x14ac:dyDescent="0.2">
      <c r="A2070" s="12" t="str">
        <f>INDEX('рабочие дни  %ФОТ'!$F$3:$F$67,MATCH('загрузка табеля'!$H2070,'рабочие дни  %ФОТ'!$H$3:$H$67,0),1)</f>
        <v>ХХХ YYY-26</v>
      </c>
      <c r="B2070" s="21">
        <f t="shared" si="96"/>
        <v>657.43000000000006</v>
      </c>
      <c r="C2070" s="22">
        <f t="shared" si="97"/>
        <v>3</v>
      </c>
      <c r="D2070" s="23">
        <f t="shared" si="98"/>
        <v>29</v>
      </c>
      <c r="E2070" s="21">
        <f>SUMIFS(тарифы!G:G,тарифы!B:B,J2070)</f>
        <v>22.67</v>
      </c>
      <c r="F2070" s="21"/>
      <c r="G2070" s="12" t="str">
        <f>IFERROR(INDEX(Таблица1[#All],MATCH('загрузка табеля'!J2070,тарифы!B:B,0),4),"")</f>
        <v>кассир торгового зала ((В-26)расчетно-кассовая зона)</v>
      </c>
      <c r="H2070" s="12" t="s">
        <v>17214</v>
      </c>
      <c r="I2070" s="12" t="s">
        <v>16245</v>
      </c>
      <c r="J2070" s="12" t="s">
        <v>3650</v>
      </c>
      <c r="K2070" s="12" t="s">
        <v>3651</v>
      </c>
      <c r="L2070" s="12">
        <v>12</v>
      </c>
      <c r="M2070" s="12">
        <v>10.5</v>
      </c>
      <c r="N2070" s="12">
        <v>6.5</v>
      </c>
      <c r="O2070" s="12">
        <v>0</v>
      </c>
    </row>
    <row r="2071" spans="1:16" x14ac:dyDescent="0.2">
      <c r="A2071" s="12" t="str">
        <f>INDEX('рабочие дни  %ФОТ'!$F$3:$F$67,MATCH('загрузка табеля'!$H2071,'рабочие дни  %ФОТ'!$H$3:$H$67,0),1)</f>
        <v>ХХХ YYY-26</v>
      </c>
      <c r="B2071" s="21">
        <f t="shared" si="96"/>
        <v>879.9</v>
      </c>
      <c r="C2071" s="22">
        <f t="shared" si="97"/>
        <v>2</v>
      </c>
      <c r="D2071" s="23">
        <f t="shared" si="98"/>
        <v>30</v>
      </c>
      <c r="E2071" s="21">
        <f>SUMIFS(тарифы!G:G,тарифы!B:B,J2071)</f>
        <v>29.33</v>
      </c>
      <c r="F2071" s="21"/>
      <c r="G2071" s="12" t="str">
        <f>IFERROR(INDEX(Таблица1[#All],MATCH('загрузка табеля'!J2071,тарифы!B:B,0),4),"")</f>
        <v>заместитель управляющего магазином по кассовой зоне 2 категории ((В-26)расчетно-кассовая зона)</v>
      </c>
      <c r="H2071" s="12" t="s">
        <v>17214</v>
      </c>
      <c r="I2071" s="12" t="s">
        <v>16245</v>
      </c>
      <c r="J2071" s="12" t="s">
        <v>3653</v>
      </c>
      <c r="K2071" s="12" t="s">
        <v>3654</v>
      </c>
      <c r="L2071" s="12">
        <v>15</v>
      </c>
      <c r="M2071" s="12">
        <v>15</v>
      </c>
      <c r="N2071" s="12">
        <v>0</v>
      </c>
    </row>
    <row r="2072" spans="1:16" x14ac:dyDescent="0.2">
      <c r="A2072" s="12" t="str">
        <f>INDEX('рабочие дни  %ФОТ'!$F$3:$F$67,MATCH('загрузка табеля'!$H2072,'рабочие дни  %ФОТ'!$H$3:$H$67,0),1)</f>
        <v>ХХХ YYY-26</v>
      </c>
      <c r="B2072" s="21">
        <f t="shared" si="96"/>
        <v>800.1</v>
      </c>
      <c r="C2072" s="22">
        <f t="shared" si="97"/>
        <v>2</v>
      </c>
      <c r="D2072" s="23">
        <f t="shared" si="98"/>
        <v>30</v>
      </c>
      <c r="E2072" s="21">
        <f>SUMIFS(тарифы!G:G,тарифы!B:B,J2072)</f>
        <v>26.67</v>
      </c>
      <c r="F2072" s="21"/>
      <c r="G2072" s="12" t="str">
        <f>IFERROR(INDEX(Таблица1[#All],MATCH('загрузка табеля'!J2072,тарифы!B:B,0),4),"")</f>
        <v>заместитель управляющего магазином по кассовой зоне 3 категории ((В-26)расчетно-кассовая зона)</v>
      </c>
      <c r="H2072" s="12" t="s">
        <v>17214</v>
      </c>
      <c r="I2072" s="12" t="s">
        <v>16245</v>
      </c>
      <c r="J2072" s="12" t="s">
        <v>3659</v>
      </c>
      <c r="K2072" s="12" t="s">
        <v>3660</v>
      </c>
      <c r="L2072" s="12">
        <v>15</v>
      </c>
      <c r="M2072" s="12">
        <v>15</v>
      </c>
    </row>
    <row r="2073" spans="1:16" x14ac:dyDescent="0.2">
      <c r="A2073" s="12" t="str">
        <f>INDEX('рабочие дни  %ФОТ'!$F$3:$F$67,MATCH('загрузка табеля'!$H2073,'рабочие дни  %ФОТ'!$H$3:$H$67,0),1)</f>
        <v>ХХХ YYY-26</v>
      </c>
      <c r="B2073" s="21">
        <f t="shared" si="96"/>
        <v>680.1</v>
      </c>
      <c r="C2073" s="22">
        <f t="shared" si="97"/>
        <v>3</v>
      </c>
      <c r="D2073" s="23">
        <f t="shared" si="98"/>
        <v>30</v>
      </c>
      <c r="E2073" s="21">
        <f>SUMIFS(тарифы!G:G,тарифы!B:B,J2073)</f>
        <v>22.67</v>
      </c>
      <c r="F2073" s="21"/>
      <c r="G2073" s="12" t="str">
        <f>IFERROR(INDEX(Таблица1[#All],MATCH('загрузка табеля'!J2073,тарифы!B:B,0),4),"")</f>
        <v>кассир торгового зала ((В-26)расчетно-кассовая зона)</v>
      </c>
      <c r="H2073" s="12" t="s">
        <v>17214</v>
      </c>
      <c r="I2073" s="12" t="s">
        <v>16245</v>
      </c>
      <c r="J2073" s="12" t="s">
        <v>3657</v>
      </c>
      <c r="K2073" s="12" t="s">
        <v>3658</v>
      </c>
      <c r="L2073" s="12">
        <v>12</v>
      </c>
      <c r="M2073" s="12">
        <v>5.5</v>
      </c>
      <c r="N2073" s="12">
        <v>12.5</v>
      </c>
    </row>
    <row r="2074" spans="1:16" x14ac:dyDescent="0.2">
      <c r="A2074" s="12" t="str">
        <f>INDEX('рабочие дни  %ФОТ'!$F$3:$F$67,MATCH('загрузка табеля'!$H2074,'рабочие дни  %ФОТ'!$H$3:$H$67,0),1)</f>
        <v>ХХХ YYY-26</v>
      </c>
      <c r="B2074" s="21">
        <f t="shared" si="96"/>
        <v>997.48</v>
      </c>
      <c r="C2074" s="22">
        <f t="shared" si="97"/>
        <v>4</v>
      </c>
      <c r="D2074" s="23">
        <f t="shared" si="98"/>
        <v>44</v>
      </c>
      <c r="E2074" s="21">
        <f>SUMIFS(тарифы!G:G,тарифы!B:B,J2074)</f>
        <v>22.67</v>
      </c>
      <c r="F2074" s="21"/>
      <c r="G2074" s="12" t="str">
        <f>IFERROR(INDEX(Таблица1[#All],MATCH('загрузка табеля'!J2074,тарифы!B:B,0),4),"")</f>
        <v>кассир торгового зала ((В-26)расчетно-кассовая зона)</v>
      </c>
      <c r="H2074" s="12" t="s">
        <v>17214</v>
      </c>
      <c r="I2074" s="12" t="s">
        <v>16245</v>
      </c>
      <c r="J2074" s="12" t="s">
        <v>3661</v>
      </c>
      <c r="K2074" s="12" t="s">
        <v>3662</v>
      </c>
      <c r="L2074" s="12">
        <v>12</v>
      </c>
      <c r="M2074" s="12">
        <v>12</v>
      </c>
      <c r="N2074" s="12">
        <v>12.5</v>
      </c>
      <c r="O2074" s="12">
        <v>7.5</v>
      </c>
    </row>
    <row r="2075" spans="1:16" x14ac:dyDescent="0.2">
      <c r="A2075" s="12" t="str">
        <f>INDEX('рабочие дни  %ФОТ'!$F$3:$F$67,MATCH('загрузка табеля'!$H2075,'рабочие дни  %ФОТ'!$H$3:$H$67,0),1)</f>
        <v>ХХХ YYY-26</v>
      </c>
      <c r="B2075" s="21">
        <f t="shared" si="96"/>
        <v>0</v>
      </c>
      <c r="C2075" s="22">
        <f t="shared" si="97"/>
        <v>3</v>
      </c>
      <c r="D2075" s="23">
        <f t="shared" si="98"/>
        <v>24</v>
      </c>
      <c r="E2075" s="21">
        <f>SUMIFS(тарифы!G:G,тарифы!B:B,J2075)</f>
        <v>0</v>
      </c>
      <c r="F2075" s="21"/>
      <c r="G2075" s="12" t="str">
        <f>IFERROR(INDEX(Таблица1[#All],MATCH('загрузка табеля'!J2075,тарифы!B:B,0),4),"")</f>
        <v/>
      </c>
      <c r="H2075" s="12" t="s">
        <v>17214</v>
      </c>
      <c r="I2075" s="12" t="s">
        <v>16245</v>
      </c>
      <c r="J2075" s="12" t="s">
        <v>16246</v>
      </c>
      <c r="K2075" s="12" t="s">
        <v>16247</v>
      </c>
      <c r="L2075" s="12">
        <v>5.5</v>
      </c>
      <c r="M2075" s="12">
        <v>6</v>
      </c>
      <c r="N2075" s="12">
        <v>12.5</v>
      </c>
    </row>
    <row r="2076" spans="1:16" x14ac:dyDescent="0.2">
      <c r="A2076" s="12" t="str">
        <f>INDEX('рабочие дни  %ФОТ'!$F$3:$F$67,MATCH('загрузка табеля'!$H2076,'рабочие дни  %ФОТ'!$H$3:$H$67,0),1)</f>
        <v>ХХХ YYY-26</v>
      </c>
      <c r="B2076" s="21">
        <f t="shared" si="96"/>
        <v>792</v>
      </c>
      <c r="C2076" s="22">
        <f t="shared" si="97"/>
        <v>4</v>
      </c>
      <c r="D2076" s="23">
        <f t="shared" si="98"/>
        <v>36</v>
      </c>
      <c r="E2076" s="21">
        <f>SUMIFS(тарифы!G:G,тарифы!B:B,J2076)</f>
        <v>22</v>
      </c>
      <c r="F2076" s="21"/>
      <c r="G2076" s="12" t="str">
        <f>IFERROR(INDEX(Таблица1[#All],MATCH('загрузка табеля'!J2076,тарифы!B:B,0),4),"")</f>
        <v>продавец продовольственных товаров 2 категории ((В-26)сектор зоны скоропорта)</v>
      </c>
      <c r="H2076" s="12" t="s">
        <v>17214</v>
      </c>
      <c r="I2076" s="12" t="s">
        <v>16248</v>
      </c>
      <c r="J2076" s="12" t="s">
        <v>3670</v>
      </c>
      <c r="K2076" s="12" t="s">
        <v>3671</v>
      </c>
      <c r="L2076" s="12">
        <v>9</v>
      </c>
      <c r="M2076" s="12">
        <v>9</v>
      </c>
      <c r="N2076" s="12">
        <v>9</v>
      </c>
      <c r="O2076" s="12">
        <v>9</v>
      </c>
      <c r="P2076" s="12">
        <v>0</v>
      </c>
    </row>
    <row r="2077" spans="1:16" x14ac:dyDescent="0.2">
      <c r="A2077" s="12" t="str">
        <f>INDEX('рабочие дни  %ФОТ'!$F$3:$F$67,MATCH('загрузка табеля'!$H2077,'рабочие дни  %ФОТ'!$H$3:$H$67,0),1)</f>
        <v>ХХХ YYY-26</v>
      </c>
      <c r="B2077" s="21">
        <f t="shared" si="96"/>
        <v>869</v>
      </c>
      <c r="C2077" s="22">
        <f t="shared" si="97"/>
        <v>5</v>
      </c>
      <c r="D2077" s="23">
        <f t="shared" si="98"/>
        <v>39.5</v>
      </c>
      <c r="E2077" s="21">
        <f>SUMIFS(тарифы!G:G,тарифы!B:B,J2077)</f>
        <v>22</v>
      </c>
      <c r="F2077" s="21"/>
      <c r="G2077" s="12" t="str">
        <f>IFERROR(INDEX(Таблица1[#All],MATCH('загрузка табеля'!J2077,тарифы!B:B,0),4),"")</f>
        <v>продавец продовольственных товаров 2 категории ((В-26)сектор зоны скоропорта)</v>
      </c>
      <c r="H2077" s="12" t="s">
        <v>17214</v>
      </c>
      <c r="I2077" s="12" t="s">
        <v>16248</v>
      </c>
      <c r="J2077" s="12" t="s">
        <v>3667</v>
      </c>
      <c r="K2077" s="12" t="s">
        <v>3668</v>
      </c>
      <c r="L2077" s="12">
        <v>8</v>
      </c>
      <c r="M2077" s="12">
        <v>8</v>
      </c>
      <c r="N2077" s="12">
        <v>8</v>
      </c>
      <c r="O2077" s="12">
        <v>8</v>
      </c>
      <c r="P2077" s="12">
        <v>7.5</v>
      </c>
    </row>
    <row r="2078" spans="1:16" x14ac:dyDescent="0.2">
      <c r="A2078" s="12" t="str">
        <f>INDEX('рабочие дни  %ФОТ'!$F$3:$F$67,MATCH('загрузка табеля'!$H2078,'рабочие дни  %ФОТ'!$H$3:$H$67,0),1)</f>
        <v>ХХХ YYY-26</v>
      </c>
      <c r="B2078" s="21">
        <f t="shared" si="96"/>
        <v>1236.1904761904761</v>
      </c>
      <c r="C2078" s="22">
        <f t="shared" si="97"/>
        <v>4</v>
      </c>
      <c r="D2078" s="23">
        <f t="shared" si="98"/>
        <v>18.5</v>
      </c>
      <c r="E2078" s="21">
        <f>SUMIFS(тарифы!G:G,тарифы!B:B,J2078)</f>
        <v>6490</v>
      </c>
      <c r="F2078" s="21"/>
      <c r="G2078" s="12" t="str">
        <f>IFERROR(INDEX(Таблица1[#All],MATCH('загрузка табеля'!J2078,тарифы!B:B,0),4),"")</f>
        <v>заместитель управляющего магазином 4 категории ((В-26)сектор стеллажной зоны)</v>
      </c>
      <c r="H2078" s="12" t="s">
        <v>17214</v>
      </c>
      <c r="I2078" s="12" t="s">
        <v>16248</v>
      </c>
      <c r="J2078" s="12" t="s">
        <v>3693</v>
      </c>
      <c r="K2078" s="12" t="s">
        <v>3694</v>
      </c>
      <c r="L2078" s="12">
        <v>4.5</v>
      </c>
      <c r="M2078" s="12">
        <v>4.5</v>
      </c>
      <c r="N2078" s="12">
        <v>4.5</v>
      </c>
      <c r="O2078" s="12">
        <v>5</v>
      </c>
    </row>
    <row r="2079" spans="1:16" x14ac:dyDescent="0.2">
      <c r="A2079" s="12" t="str">
        <f>INDEX('рабочие дни  %ФОТ'!$F$3:$F$67,MATCH('загрузка табеля'!$H2079,'рабочие дни  %ФОТ'!$H$3:$H$67,0),1)</f>
        <v>ХХХ YYY-26</v>
      </c>
      <c r="B2079" s="21">
        <f t="shared" si="96"/>
        <v>560</v>
      </c>
      <c r="C2079" s="22">
        <f t="shared" si="97"/>
        <v>3</v>
      </c>
      <c r="D2079" s="23">
        <f t="shared" si="98"/>
        <v>28</v>
      </c>
      <c r="E2079" s="21">
        <f>SUMIFS(тарифы!G:G,тарифы!B:B,J2079)</f>
        <v>20</v>
      </c>
      <c r="F2079" s="21"/>
      <c r="G2079" s="12" t="str">
        <f>IFERROR(INDEX(Таблица1[#All],MATCH('загрузка табеля'!J2079,тарифы!B:B,0),4),"")</f>
        <v>продавец продовольственных товаров 3 категории ((В-26)сектор зоны скоропорта)</v>
      </c>
      <c r="H2079" s="12" t="s">
        <v>17214</v>
      </c>
      <c r="I2079" s="12" t="s">
        <v>16248</v>
      </c>
      <c r="J2079" s="12" t="s">
        <v>3674</v>
      </c>
      <c r="K2079" s="12" t="s">
        <v>3675</v>
      </c>
      <c r="L2079" s="12">
        <v>9.5</v>
      </c>
      <c r="M2079" s="12">
        <v>9.5</v>
      </c>
      <c r="N2079" s="12">
        <v>9</v>
      </c>
      <c r="O2079" s="12">
        <v>0</v>
      </c>
    </row>
    <row r="2080" spans="1:16" x14ac:dyDescent="0.2">
      <c r="A2080" s="12" t="str">
        <f>INDEX('рабочие дни  %ФОТ'!$F$3:$F$67,MATCH('загрузка табеля'!$H2080,'рабочие дни  %ФОТ'!$H$3:$H$67,0),1)</f>
        <v>ХХХ YYY-26</v>
      </c>
      <c r="B2080" s="21">
        <f t="shared" si="96"/>
        <v>0</v>
      </c>
      <c r="C2080" s="22">
        <f t="shared" si="97"/>
        <v>3</v>
      </c>
      <c r="D2080" s="23">
        <f t="shared" si="98"/>
        <v>28.5</v>
      </c>
      <c r="E2080" s="21">
        <f>SUMIFS(тарифы!G:G,тарифы!B:B,J2080)</f>
        <v>0</v>
      </c>
      <c r="F2080" s="21"/>
      <c r="G2080" s="12" t="str">
        <f>IFERROR(INDEX(Таблица1[#All],MATCH('загрузка табеля'!J2080,тарифы!B:B,0),4),"")</f>
        <v/>
      </c>
      <c r="H2080" s="12" t="s">
        <v>17214</v>
      </c>
      <c r="I2080" s="12" t="s">
        <v>16248</v>
      </c>
      <c r="J2080" s="12" t="s">
        <v>16249</v>
      </c>
      <c r="K2080" s="12" t="s">
        <v>16250</v>
      </c>
      <c r="L2080" s="12">
        <v>10</v>
      </c>
      <c r="M2080" s="12">
        <v>9</v>
      </c>
      <c r="N2080" s="12">
        <v>9.5</v>
      </c>
    </row>
    <row r="2081" spans="1:16" x14ac:dyDescent="0.2">
      <c r="A2081" s="12" t="str">
        <f>INDEX('рабочие дни  %ФОТ'!$F$3:$F$67,MATCH('загрузка табеля'!$H2081,'рабочие дни  %ФОТ'!$H$3:$H$67,0),1)</f>
        <v>ХХХ YYY-26</v>
      </c>
      <c r="B2081" s="21">
        <f t="shared" si="96"/>
        <v>0</v>
      </c>
      <c r="C2081" s="22">
        <f t="shared" si="97"/>
        <v>4</v>
      </c>
      <c r="D2081" s="23">
        <f t="shared" si="98"/>
        <v>33.5</v>
      </c>
      <c r="E2081" s="21">
        <f>SUMIFS(тарифы!G:G,тарифы!B:B,J2081)</f>
        <v>0</v>
      </c>
      <c r="F2081" s="21"/>
      <c r="G2081" s="12" t="str">
        <f>IFERROR(INDEX(Таблица1[#All],MATCH('загрузка табеля'!J2081,тарифы!B:B,0),4),"")</f>
        <v/>
      </c>
      <c r="H2081" s="12" t="s">
        <v>17214</v>
      </c>
      <c r="I2081" s="12" t="s">
        <v>16248</v>
      </c>
      <c r="J2081" s="12" t="s">
        <v>16251</v>
      </c>
      <c r="K2081" s="12" t="s">
        <v>16252</v>
      </c>
      <c r="L2081" s="12">
        <v>9</v>
      </c>
      <c r="M2081" s="12">
        <v>8.5</v>
      </c>
      <c r="N2081" s="12">
        <v>8</v>
      </c>
      <c r="O2081" s="12">
        <v>8</v>
      </c>
      <c r="P2081" s="12">
        <v>0</v>
      </c>
    </row>
    <row r="2082" spans="1:16" x14ac:dyDescent="0.2">
      <c r="A2082" s="12" t="str">
        <f>INDEX('рабочие дни  %ФОТ'!$F$3:$F$67,MATCH('загрузка табеля'!$H2082,'рабочие дни  %ФОТ'!$H$3:$H$67,0),1)</f>
        <v>ХХХ YYY-26</v>
      </c>
      <c r="B2082" s="21">
        <f t="shared" si="96"/>
        <v>752.85</v>
      </c>
      <c r="C2082" s="22">
        <f t="shared" si="97"/>
        <v>4</v>
      </c>
      <c r="D2082" s="23">
        <f t="shared" si="98"/>
        <v>35</v>
      </c>
      <c r="E2082" s="21">
        <f>SUMIFS(тарифы!G:G,тарифы!B:B,J2082)</f>
        <v>21.51</v>
      </c>
      <c r="F2082" s="21"/>
      <c r="G2082" s="12" t="str">
        <f>IFERROR(INDEX(Таблица1[#All],MATCH('загрузка табеля'!J2082,тарифы!B:B,0),4),"")</f>
        <v>продавец продовольственных товаров 2 категории ((В-26)сектор стеллажной зоны)</v>
      </c>
      <c r="H2082" s="12" t="s">
        <v>17214</v>
      </c>
      <c r="I2082" s="12" t="s">
        <v>16253</v>
      </c>
      <c r="J2082" s="12" t="s">
        <v>3690</v>
      </c>
      <c r="K2082" s="12" t="s">
        <v>3691</v>
      </c>
      <c r="L2082" s="12">
        <v>9</v>
      </c>
      <c r="M2082" s="12">
        <v>9</v>
      </c>
      <c r="N2082" s="12">
        <v>9</v>
      </c>
      <c r="O2082" s="12">
        <v>8</v>
      </c>
    </row>
    <row r="2083" spans="1:16" x14ac:dyDescent="0.2">
      <c r="A2083" s="12" t="str">
        <f>INDEX('рабочие дни  %ФОТ'!$F$3:$F$67,MATCH('загрузка табеля'!$H2083,'рабочие дни  %ФОТ'!$H$3:$H$67,0),1)</f>
        <v>ХХХ YYY-26</v>
      </c>
      <c r="B2083" s="21">
        <f t="shared" si="96"/>
        <v>580.7700000000001</v>
      </c>
      <c r="C2083" s="22">
        <f t="shared" si="97"/>
        <v>3</v>
      </c>
      <c r="D2083" s="23">
        <f t="shared" si="98"/>
        <v>27</v>
      </c>
      <c r="E2083" s="21">
        <f>SUMIFS(тарифы!G:G,тарифы!B:B,J2083)</f>
        <v>21.51</v>
      </c>
      <c r="F2083" s="21"/>
      <c r="G2083" s="12" t="str">
        <f>IFERROR(INDEX(Таблица1[#All],MATCH('загрузка табеля'!J2083,тарифы!B:B,0),4),"")</f>
        <v>продавец продовольственных товаров 2 категории ((В-26)сектор стеллажной зоны)</v>
      </c>
      <c r="H2083" s="12" t="s">
        <v>17214</v>
      </c>
      <c r="I2083" s="12" t="s">
        <v>16253</v>
      </c>
      <c r="J2083" s="12" t="s">
        <v>3682</v>
      </c>
      <c r="K2083" s="12" t="s">
        <v>3683</v>
      </c>
      <c r="L2083" s="12">
        <v>9</v>
      </c>
      <c r="M2083" s="12">
        <v>9</v>
      </c>
      <c r="N2083" s="12">
        <v>9</v>
      </c>
      <c r="O2083" s="12">
        <v>0</v>
      </c>
    </row>
    <row r="2084" spans="1:16" x14ac:dyDescent="0.2">
      <c r="A2084" s="12" t="str">
        <f>INDEX('рабочие дни  %ФОТ'!$F$3:$F$67,MATCH('загрузка табеля'!$H2084,'рабочие дни  %ФОТ'!$H$3:$H$67,0),1)</f>
        <v>ХХХ YYY-26</v>
      </c>
      <c r="B2084" s="21">
        <f t="shared" si="96"/>
        <v>1236.1904761904761</v>
      </c>
      <c r="C2084" s="22">
        <f t="shared" si="97"/>
        <v>4</v>
      </c>
      <c r="D2084" s="23">
        <f t="shared" si="98"/>
        <v>20</v>
      </c>
      <c r="E2084" s="21">
        <f>SUMIFS(тарифы!G:G,тарифы!B:B,J2084)</f>
        <v>6490</v>
      </c>
      <c r="F2084" s="21"/>
      <c r="G2084" s="12" t="str">
        <f>IFERROR(INDEX(Таблица1[#All],MATCH('загрузка табеля'!J2084,тарифы!B:B,0),4),"")</f>
        <v>заместитель управляющего магазином 4 категории ((В-26)сектор стеллажной зоны)</v>
      </c>
      <c r="H2084" s="12" t="s">
        <v>17214</v>
      </c>
      <c r="I2084" s="12" t="s">
        <v>16253</v>
      </c>
      <c r="J2084" s="12" t="s">
        <v>3693</v>
      </c>
      <c r="K2084" s="12" t="s">
        <v>3694</v>
      </c>
      <c r="L2084" s="12">
        <v>5</v>
      </c>
      <c r="M2084" s="12">
        <v>5</v>
      </c>
      <c r="N2084" s="12">
        <v>5</v>
      </c>
      <c r="O2084" s="12">
        <v>5</v>
      </c>
    </row>
    <row r="2085" spans="1:16" x14ac:dyDescent="0.2">
      <c r="A2085" s="12" t="str">
        <f>INDEX('рабочие дни  %ФОТ'!$F$3:$F$67,MATCH('загрузка табеля'!$H2085,'рабочие дни  %ФОТ'!$H$3:$H$67,0),1)</f>
        <v>ХХХ YYY-26</v>
      </c>
      <c r="B2085" s="21">
        <f t="shared" si="96"/>
        <v>488.99999999999994</v>
      </c>
      <c r="C2085" s="22">
        <f t="shared" si="97"/>
        <v>3</v>
      </c>
      <c r="D2085" s="23">
        <f t="shared" si="98"/>
        <v>25</v>
      </c>
      <c r="E2085" s="21">
        <f>SUMIFS(тарифы!G:G,тарифы!B:B,J2085)</f>
        <v>19.559999999999999</v>
      </c>
      <c r="F2085" s="21"/>
      <c r="G2085" s="12" t="str">
        <f>IFERROR(INDEX(Таблица1[#All],MATCH('загрузка табеля'!J2085,тарифы!B:B,0),4),"")</f>
        <v>продавец продовольственных товаров 3 категории ((В-26)сектор стеллажной зоны)</v>
      </c>
      <c r="H2085" s="12" t="s">
        <v>17214</v>
      </c>
      <c r="I2085" s="12" t="s">
        <v>16253</v>
      </c>
      <c r="J2085" s="12" t="s">
        <v>13255</v>
      </c>
      <c r="K2085" s="12" t="s">
        <v>13254</v>
      </c>
      <c r="L2085" s="12">
        <v>8</v>
      </c>
      <c r="M2085" s="12">
        <v>9</v>
      </c>
      <c r="N2085" s="12">
        <v>8</v>
      </c>
      <c r="O2085" s="12">
        <v>0</v>
      </c>
    </row>
    <row r="2086" spans="1:16" x14ac:dyDescent="0.2">
      <c r="A2086" s="12" t="str">
        <f>INDEX('рабочие дни  %ФОТ'!$F$3:$F$67,MATCH('загрузка табеля'!$H2086,'рабочие дни  %ФОТ'!$H$3:$H$67,0),1)</f>
        <v>ХХХ YYY-26</v>
      </c>
      <c r="B2086" s="21">
        <f t="shared" si="96"/>
        <v>960</v>
      </c>
      <c r="C2086" s="22">
        <f t="shared" si="97"/>
        <v>4</v>
      </c>
      <c r="D2086" s="23">
        <f t="shared" si="98"/>
        <v>36.5</v>
      </c>
      <c r="E2086" s="21">
        <f>SUMIFS(тарифы!G:G,тарифы!B:B,J2086)</f>
        <v>5040</v>
      </c>
      <c r="F2086" s="21"/>
      <c r="G2086" s="12" t="str">
        <f>IFERROR(INDEX(Таблица1[#All],MATCH('загрузка табеля'!J2086,тарифы!B:B,0),4),"")</f>
        <v>старший кладовщик (3, 4 формат) ((В-26)склад)</v>
      </c>
      <c r="H2086" s="12" t="s">
        <v>17214</v>
      </c>
      <c r="I2086" s="12" t="s">
        <v>3697</v>
      </c>
      <c r="J2086" s="12" t="s">
        <v>3700</v>
      </c>
      <c r="K2086" s="12" t="s">
        <v>3701</v>
      </c>
      <c r="L2086" s="12">
        <v>9</v>
      </c>
      <c r="M2086" s="12">
        <v>10</v>
      </c>
      <c r="N2086" s="12">
        <v>10</v>
      </c>
      <c r="O2086" s="12">
        <v>7.5</v>
      </c>
    </row>
    <row r="2087" spans="1:16" x14ac:dyDescent="0.2">
      <c r="A2087" s="12" t="str">
        <f>INDEX('рабочие дни  %ФОТ'!$F$3:$F$67,MATCH('загрузка табеля'!$H2087,'рабочие дни  %ФОТ'!$H$3:$H$67,0),1)</f>
        <v>ХХХ YYY-26</v>
      </c>
      <c r="B2087" s="21">
        <f t="shared" si="96"/>
        <v>731.42857142857144</v>
      </c>
      <c r="C2087" s="22">
        <f t="shared" si="97"/>
        <v>4</v>
      </c>
      <c r="D2087" s="23">
        <f t="shared" si="98"/>
        <v>37</v>
      </c>
      <c r="E2087" s="21">
        <f>SUMIFS(тарифы!G:G,тарифы!B:B,J2087)</f>
        <v>3840</v>
      </c>
      <c r="F2087" s="21"/>
      <c r="G2087" s="12" t="str">
        <f>IFERROR(INDEX(Таблица1[#All],MATCH('загрузка табеля'!J2087,тарифы!B:B,0),4),"")</f>
        <v>оператор по вводу данных 1 категории ((В-26)склад)</v>
      </c>
      <c r="H2087" s="12" t="s">
        <v>17214</v>
      </c>
      <c r="I2087" s="12" t="s">
        <v>3697</v>
      </c>
      <c r="J2087" s="12" t="s">
        <v>3698</v>
      </c>
      <c r="K2087" s="12" t="s">
        <v>3699</v>
      </c>
      <c r="L2087" s="12">
        <v>8</v>
      </c>
      <c r="M2087" s="12">
        <v>10</v>
      </c>
      <c r="N2087" s="12">
        <v>10</v>
      </c>
      <c r="O2087" s="12">
        <v>9</v>
      </c>
    </row>
    <row r="2088" spans="1:16" x14ac:dyDescent="0.2">
      <c r="A2088" s="12" t="str">
        <f>INDEX('рабочие дни  %ФОТ'!$F$3:$F$67,MATCH('загрузка табеля'!$H2088,'рабочие дни  %ФОТ'!$H$3:$H$67,0),1)</f>
        <v>ХХХ YYY-26</v>
      </c>
      <c r="B2088" s="21">
        <f t="shared" si="96"/>
        <v>629.64</v>
      </c>
      <c r="C2088" s="22">
        <f t="shared" si="97"/>
        <v>3</v>
      </c>
      <c r="D2088" s="23">
        <f t="shared" si="98"/>
        <v>27</v>
      </c>
      <c r="E2088" s="21">
        <f>SUMIFS(тарифы!G:G,тарифы!B:B,J2088)</f>
        <v>23.32</v>
      </c>
      <c r="F2088" s="21"/>
      <c r="G2088" s="12" t="str">
        <f>IFERROR(INDEX(Таблица1[#All],MATCH('загрузка табеля'!J2088,тарифы!B:B,0),4),"")</f>
        <v>грузчик 2 категории ((В-26)склад)</v>
      </c>
      <c r="H2088" s="12" t="s">
        <v>17214</v>
      </c>
      <c r="I2088" s="12" t="s">
        <v>3697</v>
      </c>
      <c r="J2088" s="12" t="s">
        <v>3709</v>
      </c>
      <c r="K2088" s="12" t="s">
        <v>3710</v>
      </c>
      <c r="L2088" s="12">
        <v>10.5</v>
      </c>
      <c r="M2088" s="12">
        <v>10.5</v>
      </c>
      <c r="N2088" s="12">
        <v>6</v>
      </c>
      <c r="O2088" s="12">
        <v>0</v>
      </c>
    </row>
    <row r="2089" spans="1:16" x14ac:dyDescent="0.2">
      <c r="A2089" s="12" t="str">
        <f>INDEX('рабочие дни  %ФОТ'!$F$3:$F$67,MATCH('загрузка табеля'!$H2089,'рабочие дни  %ФОТ'!$H$3:$H$67,0),1)</f>
        <v>ХХХ YYY-26</v>
      </c>
      <c r="B2089" s="21">
        <f t="shared" si="96"/>
        <v>1029.5999999999999</v>
      </c>
      <c r="C2089" s="22">
        <f t="shared" si="97"/>
        <v>4</v>
      </c>
      <c r="D2089" s="23">
        <f t="shared" si="98"/>
        <v>40</v>
      </c>
      <c r="E2089" s="21">
        <f>SUMIFS(тарифы!G:G,тарифы!B:B,J2089)</f>
        <v>25.74</v>
      </c>
      <c r="F2089" s="21"/>
      <c r="G2089" s="12" t="str">
        <f>IFERROR(INDEX(Таблица1[#All],MATCH('загрузка табеля'!J2089,тарифы!B:B,0),4),"")</f>
        <v>кладовщик по приему товара 2 категории ((В-26)склад)</v>
      </c>
      <c r="H2089" s="12" t="s">
        <v>17214</v>
      </c>
      <c r="I2089" s="12" t="s">
        <v>3697</v>
      </c>
      <c r="J2089" s="12" t="s">
        <v>3704</v>
      </c>
      <c r="K2089" s="12" t="s">
        <v>3705</v>
      </c>
      <c r="L2089" s="12">
        <v>10</v>
      </c>
      <c r="M2089" s="12">
        <v>10</v>
      </c>
      <c r="N2089" s="12">
        <v>10</v>
      </c>
      <c r="O2089" s="12">
        <v>10</v>
      </c>
    </row>
    <row r="2090" spans="1:16" x14ac:dyDescent="0.2">
      <c r="A2090" s="12" t="str">
        <f>INDEX('рабочие дни  %ФОТ'!$F$3:$F$67,MATCH('загрузка табеля'!$H2090,'рабочие дни  %ФОТ'!$H$3:$H$67,0),1)</f>
        <v>ХХХ YYY-26</v>
      </c>
      <c r="B2090" s="21">
        <f t="shared" si="96"/>
        <v>720.8</v>
      </c>
      <c r="C2090" s="22">
        <f t="shared" si="97"/>
        <v>4</v>
      </c>
      <c r="D2090" s="23">
        <f t="shared" si="98"/>
        <v>34</v>
      </c>
      <c r="E2090" s="21">
        <f>SUMIFS(тарифы!G:G,тарифы!B:B,J2090)</f>
        <v>21.2</v>
      </c>
      <c r="F2090" s="21"/>
      <c r="G2090" s="12" t="str">
        <f>IFERROR(INDEX(Таблица1[#All],MATCH('загрузка табеля'!J2090,тарифы!B:B,0),4),"")</f>
        <v>грузчик 3 категории ((В-26)склад)</v>
      </c>
      <c r="H2090" s="12" t="s">
        <v>17214</v>
      </c>
      <c r="I2090" s="12" t="s">
        <v>3697</v>
      </c>
      <c r="J2090" s="12" t="s">
        <v>3706</v>
      </c>
      <c r="K2090" s="12" t="s">
        <v>3707</v>
      </c>
      <c r="L2090" s="12">
        <v>8</v>
      </c>
      <c r="M2090" s="12">
        <v>9</v>
      </c>
      <c r="N2090" s="12">
        <v>9</v>
      </c>
      <c r="O2090" s="12">
        <v>8</v>
      </c>
      <c r="P2090" s="12">
        <v>0</v>
      </c>
    </row>
    <row r="2091" spans="1:16" x14ac:dyDescent="0.2">
      <c r="A2091" s="12" t="str">
        <f>INDEX('рабочие дни  %ФОТ'!$F$3:$F$67,MATCH('загрузка табеля'!$H2091,'рабочие дни  %ФОТ'!$H$3:$H$67,0),1)</f>
        <v>ХХХ YYY-26</v>
      </c>
      <c r="B2091" s="21">
        <f t="shared" si="96"/>
        <v>0</v>
      </c>
      <c r="C2091" s="22">
        <f t="shared" si="97"/>
        <v>2</v>
      </c>
      <c r="D2091" s="23">
        <f t="shared" si="98"/>
        <v>17.5</v>
      </c>
      <c r="E2091" s="21">
        <f>SUMIFS(тарифы!G:G,тарифы!B:B,J2091)</f>
        <v>0</v>
      </c>
      <c r="F2091" s="21"/>
      <c r="G2091" s="12" t="str">
        <f>IFERROR(INDEX(Таблица1[#All],MATCH('загрузка табеля'!J2091,тарифы!B:B,0),4),"")</f>
        <v/>
      </c>
      <c r="H2091" s="12" t="s">
        <v>17214</v>
      </c>
      <c r="I2091" s="12" t="s">
        <v>3697</v>
      </c>
      <c r="J2091" s="12" t="s">
        <v>16254</v>
      </c>
      <c r="K2091" s="12" t="s">
        <v>16255</v>
      </c>
      <c r="L2091" s="12">
        <v>9</v>
      </c>
      <c r="M2091" s="12">
        <v>8.5</v>
      </c>
    </row>
    <row r="2092" spans="1:16" x14ac:dyDescent="0.2">
      <c r="A2092" s="12" t="str">
        <f>INDEX('рабочие дни  %ФОТ'!$F$3:$F$67,MATCH('загрузка табеля'!$H2092,'рабочие дни  %ФОТ'!$H$3:$H$67,0),1)</f>
        <v>ХХХ YYY-26</v>
      </c>
      <c r="B2092" s="21">
        <f t="shared" si="96"/>
        <v>1601.3333333333333</v>
      </c>
      <c r="C2092" s="22">
        <f t="shared" si="97"/>
        <v>4</v>
      </c>
      <c r="D2092" s="23">
        <f t="shared" si="98"/>
        <v>38</v>
      </c>
      <c r="E2092" s="21">
        <f>SUMIFS(тарифы!G:G,тарифы!B:B,J2092)</f>
        <v>8407</v>
      </c>
      <c r="F2092" s="21"/>
      <c r="G2092" s="12" t="str">
        <f>IFERROR(INDEX(Таблица1[#All],MATCH('загрузка табеля'!J2092,тарифы!B:B,0),4),"")</f>
        <v>управляющий магазином 4 категории ((В-26)управление)</v>
      </c>
      <c r="H2092" s="12" t="s">
        <v>17214</v>
      </c>
      <c r="I2092" s="12" t="s">
        <v>16256</v>
      </c>
      <c r="J2092" s="12" t="s">
        <v>3717</v>
      </c>
      <c r="K2092" s="12" t="s">
        <v>3718</v>
      </c>
      <c r="L2092" s="12">
        <v>9.5</v>
      </c>
      <c r="M2092" s="12">
        <v>9.5</v>
      </c>
      <c r="N2092" s="12">
        <v>10</v>
      </c>
      <c r="O2092" s="12">
        <v>9</v>
      </c>
    </row>
    <row r="2093" spans="1:16" x14ac:dyDescent="0.2">
      <c r="A2093" s="12" t="str">
        <f>INDEX('рабочие дни  %ФОТ'!$F$3:$F$67,MATCH('загрузка табеля'!$H2093,'рабочие дни  %ФОТ'!$H$3:$H$67,0),1)</f>
        <v>ХХХ YYY-26</v>
      </c>
      <c r="B2093" s="21">
        <f t="shared" si="96"/>
        <v>864.28571428571433</v>
      </c>
      <c r="C2093" s="22">
        <f t="shared" si="97"/>
        <v>5</v>
      </c>
      <c r="D2093" s="23">
        <f t="shared" si="98"/>
        <v>44</v>
      </c>
      <c r="E2093" s="21">
        <f>SUMIFS(тарифы!G:G,тарифы!B:B,J2093)</f>
        <v>3630</v>
      </c>
      <c r="F2093" s="21"/>
      <c r="G2093" s="12" t="str">
        <f>IFERROR(INDEX(Таблица1[#All],MATCH('загрузка табеля'!J2093,тарифы!B:B,0),4),"")</f>
        <v>инженер ((В-26)управление)</v>
      </c>
      <c r="H2093" s="12" t="s">
        <v>17214</v>
      </c>
      <c r="I2093" s="12" t="s">
        <v>16256</v>
      </c>
      <c r="J2093" s="12" t="s">
        <v>3719</v>
      </c>
      <c r="K2093" s="12" t="s">
        <v>3720</v>
      </c>
      <c r="L2093" s="12">
        <v>10</v>
      </c>
      <c r="M2093" s="12">
        <v>9.5</v>
      </c>
      <c r="N2093" s="12">
        <v>8</v>
      </c>
      <c r="O2093" s="12">
        <v>8.5</v>
      </c>
      <c r="P2093" s="12">
        <v>8</v>
      </c>
    </row>
    <row r="2094" spans="1:16" x14ac:dyDescent="0.2">
      <c r="A2094" s="12" t="str">
        <f>INDEX('рабочие дни  %ФОТ'!$F$3:$F$67,MATCH('загрузка табеля'!$H2094,'рабочие дни  %ФОТ'!$H$3:$H$67,0),1)</f>
        <v>ХХХ YYY-26</v>
      </c>
      <c r="B2094" s="21">
        <f t="shared" si="96"/>
        <v>1571.4285714285713</v>
      </c>
      <c r="C2094" s="22">
        <f t="shared" si="97"/>
        <v>4</v>
      </c>
      <c r="D2094" s="23">
        <f t="shared" si="98"/>
        <v>18</v>
      </c>
      <c r="E2094" s="21">
        <f>SUMIFS(тарифы!G:G,тарифы!B:B,J2094)</f>
        <v>8250</v>
      </c>
      <c r="F2094" s="21"/>
      <c r="G2094" s="12" t="str">
        <f>IFERROR(INDEX(Таблица1[#All],MATCH('загрузка табеля'!J2094,тарифы!B:B,0),4),"")</f>
        <v>заместитель управляющего магазином по производству 4 категории ((В-26)цех по выпечке хлебобулочных и</v>
      </c>
      <c r="H2094" s="12" t="s">
        <v>17214</v>
      </c>
      <c r="I2094" s="12" t="s">
        <v>16257</v>
      </c>
      <c r="J2094" s="12" t="s">
        <v>3728</v>
      </c>
      <c r="K2094" s="12" t="s">
        <v>3729</v>
      </c>
      <c r="L2094" s="12">
        <v>4.5</v>
      </c>
      <c r="M2094" s="12">
        <v>4.5</v>
      </c>
      <c r="N2094" s="12">
        <v>5</v>
      </c>
      <c r="O2094" s="12">
        <v>4</v>
      </c>
    </row>
    <row r="2095" spans="1:16" x14ac:dyDescent="0.2">
      <c r="A2095" s="12" t="str">
        <f>INDEX('рабочие дни  %ФОТ'!$F$3:$F$67,MATCH('загрузка табеля'!$H2095,'рабочие дни  %ФОТ'!$H$3:$H$67,0),1)</f>
        <v>ХХХ YYY-26</v>
      </c>
      <c r="B2095" s="21">
        <f t="shared" si="96"/>
        <v>850.74</v>
      </c>
      <c r="C2095" s="22">
        <f t="shared" si="97"/>
        <v>4</v>
      </c>
      <c r="D2095" s="23">
        <f t="shared" si="98"/>
        <v>33</v>
      </c>
      <c r="E2095" s="21">
        <f>SUMIFS(тарифы!G:G,тарифы!B:B,J2095)</f>
        <v>25.78</v>
      </c>
      <c r="F2095" s="21"/>
      <c r="G2095" s="12" t="str">
        <f>IFERROR(INDEX(Таблица1[#All],MATCH('загрузка табеля'!J2095,тарифы!B:B,0),4),"")</f>
        <v>пекарь 4 разряда* ((В-26)цех по выпечке хлебобулочных изделий)</v>
      </c>
      <c r="H2095" s="12" t="s">
        <v>17214</v>
      </c>
      <c r="I2095" s="12" t="s">
        <v>16257</v>
      </c>
      <c r="J2095" s="12" t="s">
        <v>3733</v>
      </c>
      <c r="K2095" s="12" t="s">
        <v>3734</v>
      </c>
      <c r="L2095" s="12">
        <v>8</v>
      </c>
      <c r="M2095" s="12">
        <v>8</v>
      </c>
      <c r="N2095" s="12">
        <v>9</v>
      </c>
      <c r="O2095" s="12">
        <v>8</v>
      </c>
    </row>
    <row r="2096" spans="1:16" x14ac:dyDescent="0.2">
      <c r="A2096" s="12" t="str">
        <f>INDEX('рабочие дни  %ФОТ'!$F$3:$F$67,MATCH('загрузка табеля'!$H2096,'рабочие дни  %ФОТ'!$H$3:$H$67,0),1)</f>
        <v>ХХХ YYY-26</v>
      </c>
      <c r="B2096" s="21">
        <f t="shared" si="96"/>
        <v>618.72</v>
      </c>
      <c r="C2096" s="22">
        <f t="shared" si="97"/>
        <v>3</v>
      </c>
      <c r="D2096" s="23">
        <f t="shared" si="98"/>
        <v>24</v>
      </c>
      <c r="E2096" s="21">
        <f>SUMIFS(тарифы!G:G,тарифы!B:B,J2096)</f>
        <v>25.78</v>
      </c>
      <c r="F2096" s="21"/>
      <c r="G2096" s="12" t="str">
        <f>IFERROR(INDEX(Таблица1[#All],MATCH('загрузка табеля'!J2096,тарифы!B:B,0),4),"")</f>
        <v>пекарь 4 разряда* ((В-26)цех по выпечке хлебобулочных изделий)</v>
      </c>
      <c r="H2096" s="12" t="s">
        <v>17214</v>
      </c>
      <c r="I2096" s="12" t="s">
        <v>16257</v>
      </c>
      <c r="J2096" s="12" t="s">
        <v>3724</v>
      </c>
      <c r="K2096" s="12" t="s">
        <v>3725</v>
      </c>
      <c r="L2096" s="12">
        <v>8</v>
      </c>
      <c r="M2096" s="12">
        <v>8</v>
      </c>
      <c r="N2096" s="12">
        <v>8</v>
      </c>
    </row>
    <row r="2097" spans="1:17" x14ac:dyDescent="0.2">
      <c r="A2097" s="12" t="str">
        <f>INDEX('рабочие дни  %ФОТ'!$F$3:$F$67,MATCH('загрузка табеля'!$H2097,'рабочие дни  %ФОТ'!$H$3:$H$67,0),1)</f>
        <v>ХХХ YYY-26</v>
      </c>
      <c r="B2097" s="21">
        <f t="shared" si="96"/>
        <v>940.97</v>
      </c>
      <c r="C2097" s="22">
        <f t="shared" si="97"/>
        <v>4</v>
      </c>
      <c r="D2097" s="23">
        <f t="shared" si="98"/>
        <v>36.5</v>
      </c>
      <c r="E2097" s="21">
        <f>SUMIFS(тарифы!G:G,тарифы!B:B,J2097)</f>
        <v>25.78</v>
      </c>
      <c r="F2097" s="21"/>
      <c r="G2097" s="12" t="str">
        <f>IFERROR(INDEX(Таблица1[#All],MATCH('загрузка табеля'!J2097,тарифы!B:B,0),4),"")</f>
        <v>пекарь 4 разряда* ((В-26)цех по выпечке хлебобулочных изделий)</v>
      </c>
      <c r="H2097" s="12" t="s">
        <v>17214</v>
      </c>
      <c r="I2097" s="12" t="s">
        <v>16257</v>
      </c>
      <c r="J2097" s="12" t="s">
        <v>3730</v>
      </c>
      <c r="K2097" s="12" t="s">
        <v>3731</v>
      </c>
      <c r="L2097" s="12">
        <v>9.5</v>
      </c>
      <c r="M2097" s="12">
        <v>9</v>
      </c>
      <c r="N2097" s="12">
        <v>9</v>
      </c>
      <c r="O2097" s="12">
        <v>9</v>
      </c>
      <c r="P2097" s="12">
        <v>0</v>
      </c>
    </row>
    <row r="2098" spans="1:17" x14ac:dyDescent="0.2">
      <c r="A2098" s="12" t="str">
        <f>INDEX('рабочие дни  %ФОТ'!$F$3:$F$67,MATCH('загрузка табеля'!$H2098,'рабочие дни  %ФОТ'!$H$3:$H$67,0),1)</f>
        <v>ХХХ YYY-26</v>
      </c>
      <c r="B2098" s="21">
        <f t="shared" si="96"/>
        <v>1571.4285714285713</v>
      </c>
      <c r="C2098" s="22">
        <f t="shared" si="97"/>
        <v>4</v>
      </c>
      <c r="D2098" s="23">
        <f t="shared" si="98"/>
        <v>17.5</v>
      </c>
      <c r="E2098" s="21">
        <f>SUMIFS(тарифы!G:G,тарифы!B:B,J2098)</f>
        <v>8250</v>
      </c>
      <c r="F2098" s="21"/>
      <c r="G2098" s="12" t="str">
        <f>IFERROR(INDEX(Таблица1[#All],MATCH('загрузка табеля'!J2098,тарифы!B:B,0),4),"")</f>
        <v>заместитель управляющего магазином по производству 4 категории ((В-26)цех по выпечке хлебобулочных и</v>
      </c>
      <c r="H2098" s="12" t="s">
        <v>17214</v>
      </c>
      <c r="I2098" s="12" t="s">
        <v>16258</v>
      </c>
      <c r="J2098" s="12" t="s">
        <v>3728</v>
      </c>
      <c r="K2098" s="12" t="s">
        <v>3729</v>
      </c>
      <c r="L2098" s="12">
        <v>4.5</v>
      </c>
      <c r="M2098" s="12">
        <v>4.5</v>
      </c>
      <c r="N2098" s="12">
        <v>5</v>
      </c>
      <c r="O2098" s="12">
        <v>3.5</v>
      </c>
    </row>
    <row r="2099" spans="1:17" x14ac:dyDescent="0.2">
      <c r="A2099" s="12" t="str">
        <f>INDEX('рабочие дни  %ФОТ'!$F$3:$F$67,MATCH('загрузка табеля'!$H2099,'рабочие дни  %ФОТ'!$H$3:$H$67,0),1)</f>
        <v>ХХХ YYY-26</v>
      </c>
      <c r="B2099" s="21">
        <f t="shared" si="96"/>
        <v>1197.7349999999999</v>
      </c>
      <c r="C2099" s="22">
        <f t="shared" si="97"/>
        <v>5</v>
      </c>
      <c r="D2099" s="23">
        <f t="shared" si="98"/>
        <v>38.5</v>
      </c>
      <c r="E2099" s="21">
        <f>SUMIFS(тарифы!G:G,тарифы!B:B,J2099)</f>
        <v>31.11</v>
      </c>
      <c r="F2099" s="21"/>
      <c r="G2099" s="12" t="str">
        <f>IFERROR(INDEX(Таблица1[#All],MATCH('загрузка табеля'!J2099,тарифы!B:B,0),4),"")</f>
        <v>обвальщик мяса мастер-класс 3 категории ((В-26)цех по переработке мяса)</v>
      </c>
      <c r="H2099" s="12" t="s">
        <v>17214</v>
      </c>
      <c r="I2099" s="12" t="s">
        <v>16258</v>
      </c>
      <c r="J2099" s="12" t="s">
        <v>3737</v>
      </c>
      <c r="K2099" s="12" t="s">
        <v>3738</v>
      </c>
      <c r="L2099" s="12">
        <v>3</v>
      </c>
      <c r="M2099" s="12">
        <v>5.5</v>
      </c>
      <c r="N2099" s="12">
        <v>11</v>
      </c>
      <c r="O2099" s="12">
        <v>11</v>
      </c>
      <c r="P2099" s="12">
        <v>8</v>
      </c>
      <c r="Q2099" s="12">
        <v>0</v>
      </c>
    </row>
    <row r="2100" spans="1:17" x14ac:dyDescent="0.2">
      <c r="A2100" s="12" t="str">
        <f>INDEX('рабочие дни  %ФОТ'!$F$3:$F$67,MATCH('загрузка табеля'!$H2100,'рабочие дни  %ФОТ'!$H$3:$H$67,0),1)</f>
        <v>ХХХ YYY-26</v>
      </c>
      <c r="B2100" s="21">
        <f t="shared" si="96"/>
        <v>560</v>
      </c>
      <c r="C2100" s="22">
        <f t="shared" si="97"/>
        <v>3</v>
      </c>
      <c r="D2100" s="23">
        <f t="shared" si="98"/>
        <v>28</v>
      </c>
      <c r="E2100" s="21">
        <f>SUMIFS(тарифы!G:G,тарифы!B:B,J2100)</f>
        <v>20</v>
      </c>
      <c r="F2100" s="21"/>
      <c r="G2100" s="12" t="str">
        <f>IFERROR(INDEX(Таблица1[#All],MATCH('загрузка табеля'!J2100,тарифы!B:B,0),4),"")</f>
        <v>продавец продовольственных товаров 3 категории ((В-26)цех по переработке мяса)</v>
      </c>
      <c r="H2100" s="12" t="s">
        <v>17214</v>
      </c>
      <c r="I2100" s="12" t="s">
        <v>16258</v>
      </c>
      <c r="J2100" s="12" t="s">
        <v>13251</v>
      </c>
      <c r="K2100" s="12" t="s">
        <v>13250</v>
      </c>
      <c r="L2100" s="12">
        <v>9</v>
      </c>
      <c r="M2100" s="12">
        <v>9</v>
      </c>
      <c r="N2100" s="12">
        <v>10</v>
      </c>
    </row>
    <row r="2101" spans="1:17" x14ac:dyDescent="0.2">
      <c r="A2101" s="12" t="str">
        <f>INDEX('рабочие дни  %ФОТ'!$F$3:$F$67,MATCH('загрузка табеля'!$H2101,'рабочие дни  %ФОТ'!$H$3:$H$67,0),1)</f>
        <v>ХХХ YYY-27</v>
      </c>
      <c r="B2101" s="21">
        <f t="shared" si="96"/>
        <v>309.12</v>
      </c>
      <c r="C2101" s="22">
        <f t="shared" si="97"/>
        <v>1</v>
      </c>
      <c r="D2101" s="23">
        <f t="shared" si="98"/>
        <v>10.5</v>
      </c>
      <c r="E2101" s="21">
        <f>SUMIFS(тарифы!G:G,тарифы!B:B,J2101)</f>
        <v>29.44</v>
      </c>
      <c r="F2101" s="21"/>
      <c r="G2101" s="12" t="str">
        <f>IFERROR(INDEX(Таблица1[#All],MATCH('загрузка табеля'!J2101,тарифы!B:B,0),4),"")</f>
        <v>старший кассир торгового зала ((В-11)расчетно-кассовая зона)</v>
      </c>
      <c r="H2101" s="12" t="s">
        <v>17215</v>
      </c>
      <c r="I2101" s="12" t="s">
        <v>15918</v>
      </c>
      <c r="J2101" s="12" t="s">
        <v>1114</v>
      </c>
      <c r="K2101" s="12" t="s">
        <v>1115</v>
      </c>
      <c r="L2101" s="12">
        <v>10.5</v>
      </c>
      <c r="M2101" s="12">
        <v>0</v>
      </c>
    </row>
    <row r="2102" spans="1:17" x14ac:dyDescent="0.2">
      <c r="A2102" s="12" t="str">
        <f>INDEX('рабочие дни  %ФОТ'!$F$3:$F$67,MATCH('загрузка табеля'!$H2102,'рабочие дни  %ФОТ'!$H$3:$H$67,0),1)</f>
        <v>ХХХ YYY-27</v>
      </c>
      <c r="B2102" s="21">
        <f t="shared" si="96"/>
        <v>1076.625</v>
      </c>
      <c r="C2102" s="22">
        <f t="shared" si="97"/>
        <v>4</v>
      </c>
      <c r="D2102" s="23">
        <f t="shared" si="98"/>
        <v>43.5</v>
      </c>
      <c r="E2102" s="21">
        <f>SUMIFS(тарифы!G:G,тарифы!B:B,J2102)</f>
        <v>24.75</v>
      </c>
      <c r="F2102" s="21"/>
      <c r="G2102" s="12" t="str">
        <f>IFERROR(INDEX(Таблица1[#All],MATCH('загрузка табеля'!J2102,тарифы!B:B,0),4),"")</f>
        <v>продавец продовольственных товаров 2 категории ((В-27)отдел гастрономии)</v>
      </c>
      <c r="H2102" s="12" t="s">
        <v>17215</v>
      </c>
      <c r="I2102" s="12" t="s">
        <v>16259</v>
      </c>
      <c r="J2102" s="12" t="s">
        <v>3793</v>
      </c>
      <c r="K2102" s="12" t="s">
        <v>3794</v>
      </c>
      <c r="L2102" s="12">
        <v>10.5</v>
      </c>
      <c r="M2102" s="12">
        <v>11</v>
      </c>
      <c r="N2102" s="12">
        <v>11</v>
      </c>
      <c r="O2102" s="12">
        <v>11</v>
      </c>
      <c r="P2102" s="12">
        <v>0</v>
      </c>
    </row>
    <row r="2103" spans="1:17" x14ac:dyDescent="0.2">
      <c r="A2103" s="12" t="str">
        <f>INDEX('рабочие дни  %ФОТ'!$F$3:$F$67,MATCH('загрузка табеля'!$H2103,'рабочие дни  %ФОТ'!$H$3:$H$67,0),1)</f>
        <v>ХХХ YYY-27</v>
      </c>
      <c r="B2103" s="21">
        <f t="shared" si="96"/>
        <v>1101.375</v>
      </c>
      <c r="C2103" s="22">
        <f t="shared" si="97"/>
        <v>4</v>
      </c>
      <c r="D2103" s="23">
        <f t="shared" si="98"/>
        <v>44.5</v>
      </c>
      <c r="E2103" s="21">
        <f>SUMIFS(тарифы!G:G,тарифы!B:B,J2103)</f>
        <v>24.75</v>
      </c>
      <c r="F2103" s="21"/>
      <c r="G2103" s="12" t="str">
        <f>IFERROR(INDEX(Таблица1[#All],MATCH('загрузка табеля'!J2103,тарифы!B:B,0),4),"")</f>
        <v>продавец продовольственных товаров 2 категории ((В-27)отдел гастрономии)</v>
      </c>
      <c r="H2103" s="12" t="s">
        <v>17215</v>
      </c>
      <c r="I2103" s="12" t="s">
        <v>16259</v>
      </c>
      <c r="J2103" s="12" t="s">
        <v>3785</v>
      </c>
      <c r="K2103" s="12" t="s">
        <v>3786</v>
      </c>
      <c r="L2103" s="12">
        <v>11</v>
      </c>
      <c r="M2103" s="12">
        <v>11</v>
      </c>
      <c r="N2103" s="12">
        <v>11</v>
      </c>
      <c r="O2103" s="12">
        <v>11.5</v>
      </c>
    </row>
    <row r="2104" spans="1:17" x14ac:dyDescent="0.2">
      <c r="A2104" s="12" t="str">
        <f>INDEX('рабочие дни  %ФОТ'!$F$3:$F$67,MATCH('загрузка табеля'!$H2104,'рабочие дни  %ФОТ'!$H$3:$H$67,0),1)</f>
        <v>ХХХ YYY-27</v>
      </c>
      <c r="B2104" s="21">
        <f t="shared" si="96"/>
        <v>1089</v>
      </c>
      <c r="C2104" s="22">
        <f t="shared" si="97"/>
        <v>4</v>
      </c>
      <c r="D2104" s="23">
        <f t="shared" si="98"/>
        <v>44</v>
      </c>
      <c r="E2104" s="21">
        <f>SUMIFS(тарифы!G:G,тарифы!B:B,J2104)</f>
        <v>24.75</v>
      </c>
      <c r="F2104" s="21"/>
      <c r="G2104" s="12" t="str">
        <f>IFERROR(INDEX(Таблица1[#All],MATCH('загрузка табеля'!J2104,тарифы!B:B,0),4),"")</f>
        <v>продавец продовольственных товаров 2 категории ((В-27)отдел гастрономии)</v>
      </c>
      <c r="H2104" s="12" t="s">
        <v>17215</v>
      </c>
      <c r="I2104" s="12" t="s">
        <v>16259</v>
      </c>
      <c r="J2104" s="12" t="s">
        <v>3788</v>
      </c>
      <c r="K2104" s="12" t="s">
        <v>3789</v>
      </c>
      <c r="L2104" s="12">
        <v>11</v>
      </c>
      <c r="M2104" s="12">
        <v>11</v>
      </c>
      <c r="N2104" s="12">
        <v>11</v>
      </c>
      <c r="O2104" s="12">
        <v>11</v>
      </c>
    </row>
    <row r="2105" spans="1:17" x14ac:dyDescent="0.2">
      <c r="A2105" s="12" t="str">
        <f>INDEX('рабочие дни  %ФОТ'!$F$3:$F$67,MATCH('загрузка табеля'!$H2105,'рабочие дни  %ФОТ'!$H$3:$H$67,0),1)</f>
        <v>ХХХ YYY-27</v>
      </c>
      <c r="B2105" s="21">
        <f t="shared" si="96"/>
        <v>635.5</v>
      </c>
      <c r="C2105" s="22">
        <f t="shared" si="97"/>
        <v>4</v>
      </c>
      <c r="D2105" s="23">
        <f t="shared" si="98"/>
        <v>20.5</v>
      </c>
      <c r="E2105" s="21">
        <f>SUMIFS(тарифы!G:G,тарифы!B:B,J2105)</f>
        <v>31</v>
      </c>
      <c r="F2105" s="21"/>
      <c r="G2105" s="12" t="str">
        <f>IFERROR(INDEX(Таблица1[#All],MATCH('загрузка табеля'!J2105,тарифы!B:B,0),4),"")</f>
        <v>бригадир продавцов продовольственных товаров 1 категории ((В-27)отдел кондитерских изделий)</v>
      </c>
      <c r="H2105" s="12" t="s">
        <v>17215</v>
      </c>
      <c r="I2105" s="12" t="s">
        <v>16260</v>
      </c>
      <c r="J2105" s="12" t="s">
        <v>3799</v>
      </c>
      <c r="K2105" s="12" t="s">
        <v>3800</v>
      </c>
      <c r="L2105" s="12">
        <v>5.5</v>
      </c>
      <c r="M2105" s="12">
        <v>4.5</v>
      </c>
      <c r="N2105" s="12">
        <v>5</v>
      </c>
      <c r="O2105" s="12">
        <v>5.5</v>
      </c>
    </row>
    <row r="2106" spans="1:17" x14ac:dyDescent="0.2">
      <c r="A2106" s="12" t="str">
        <f>INDEX('рабочие дни  %ФОТ'!$F$3:$F$67,MATCH('загрузка табеля'!$H2106,'рабочие дни  %ФОТ'!$H$3:$H$67,0),1)</f>
        <v>ХХХ YYY-27</v>
      </c>
      <c r="B2106" s="21">
        <f t="shared" si="96"/>
        <v>1040.5999999999999</v>
      </c>
      <c r="C2106" s="22">
        <f t="shared" si="97"/>
        <v>4</v>
      </c>
      <c r="D2106" s="23">
        <f t="shared" si="98"/>
        <v>43</v>
      </c>
      <c r="E2106" s="21">
        <f>SUMIFS(тарифы!G:G,тарифы!B:B,J2106)</f>
        <v>24.2</v>
      </c>
      <c r="F2106" s="21"/>
      <c r="G2106" s="12" t="str">
        <f>IFERROR(INDEX(Таблица1[#All],MATCH('загрузка табеля'!J2106,тарифы!B:B,0),4),"")</f>
        <v>продавец продовольственных товаров 2 категории ((В-27)отдел кондитерских изделий)</v>
      </c>
      <c r="H2106" s="12" t="s">
        <v>17215</v>
      </c>
      <c r="I2106" s="12" t="s">
        <v>16260</v>
      </c>
      <c r="J2106" s="12" t="s">
        <v>3807</v>
      </c>
      <c r="K2106" s="12" t="s">
        <v>3808</v>
      </c>
      <c r="L2106" s="12">
        <v>11.5</v>
      </c>
      <c r="M2106" s="12">
        <v>10</v>
      </c>
      <c r="N2106" s="12">
        <v>10</v>
      </c>
      <c r="O2106" s="12">
        <v>11.5</v>
      </c>
    </row>
    <row r="2107" spans="1:17" x14ac:dyDescent="0.2">
      <c r="A2107" s="12" t="str">
        <f>INDEX('рабочие дни  %ФОТ'!$F$3:$F$67,MATCH('загрузка табеля'!$H2107,'рабочие дни  %ФОТ'!$H$3:$H$67,0),1)</f>
        <v>ХХХ YYY-27</v>
      </c>
      <c r="B2107" s="21">
        <f t="shared" si="96"/>
        <v>713.9</v>
      </c>
      <c r="C2107" s="22">
        <f t="shared" si="97"/>
        <v>3</v>
      </c>
      <c r="D2107" s="23">
        <f t="shared" si="98"/>
        <v>29.5</v>
      </c>
      <c r="E2107" s="21">
        <f>SUMIFS(тарифы!G:G,тарифы!B:B,J2107)</f>
        <v>24.2</v>
      </c>
      <c r="F2107" s="21"/>
      <c r="G2107" s="12" t="str">
        <f>IFERROR(INDEX(Таблица1[#All],MATCH('загрузка табеля'!J2107,тарифы!B:B,0),4),"")</f>
        <v>продавец продовольственных товаров 2 категории ((В-27)отдел кондитерских изделий)</v>
      </c>
      <c r="H2107" s="12" t="s">
        <v>17215</v>
      </c>
      <c r="I2107" s="12" t="s">
        <v>16260</v>
      </c>
      <c r="J2107" s="12" t="s">
        <v>3811</v>
      </c>
      <c r="K2107" s="12" t="s">
        <v>3812</v>
      </c>
      <c r="L2107" s="12">
        <v>10</v>
      </c>
      <c r="M2107" s="12">
        <v>10.5</v>
      </c>
      <c r="N2107" s="12">
        <v>9</v>
      </c>
      <c r="O2107" s="12">
        <v>0</v>
      </c>
    </row>
    <row r="2108" spans="1:17" x14ac:dyDescent="0.2">
      <c r="A2108" s="12" t="str">
        <f>INDEX('рабочие дни  %ФОТ'!$F$3:$F$67,MATCH('загрузка табеля'!$H2108,'рабочие дни  %ФОТ'!$H$3:$H$67,0),1)</f>
        <v>ХХХ YYY-27</v>
      </c>
      <c r="B2108" s="21">
        <f t="shared" si="96"/>
        <v>980.1</v>
      </c>
      <c r="C2108" s="22">
        <f t="shared" si="97"/>
        <v>4</v>
      </c>
      <c r="D2108" s="23">
        <f t="shared" si="98"/>
        <v>40.5</v>
      </c>
      <c r="E2108" s="21">
        <f>SUMIFS(тарифы!G:G,тарифы!B:B,J2108)</f>
        <v>24.2</v>
      </c>
      <c r="F2108" s="21"/>
      <c r="G2108" s="12" t="str">
        <f>IFERROR(INDEX(Таблица1[#All],MATCH('загрузка табеля'!J2108,тарифы!B:B,0),4),"")</f>
        <v>продавец продовольственных товаров 2 категории ((В-27)отдел кондитерских изделий)</v>
      </c>
      <c r="H2108" s="12" t="s">
        <v>17215</v>
      </c>
      <c r="I2108" s="12" t="s">
        <v>16260</v>
      </c>
      <c r="J2108" s="12" t="s">
        <v>3802</v>
      </c>
      <c r="K2108" s="12" t="s">
        <v>3803</v>
      </c>
      <c r="L2108" s="12">
        <v>10</v>
      </c>
      <c r="M2108" s="12">
        <v>10.5</v>
      </c>
      <c r="N2108" s="12">
        <v>10</v>
      </c>
      <c r="O2108" s="12">
        <v>10</v>
      </c>
    </row>
    <row r="2109" spans="1:17" x14ac:dyDescent="0.2">
      <c r="A2109" s="12" t="str">
        <f>INDEX('рабочие дни  %ФОТ'!$F$3:$F$67,MATCH('загрузка табеля'!$H2109,'рабочие дни  %ФОТ'!$H$3:$H$67,0),1)</f>
        <v>ХХХ YYY-27</v>
      </c>
      <c r="B2109" s="21">
        <f t="shared" si="96"/>
        <v>0</v>
      </c>
      <c r="C2109" s="22">
        <f t="shared" si="97"/>
        <v>3</v>
      </c>
      <c r="D2109" s="23">
        <f t="shared" si="98"/>
        <v>26.5</v>
      </c>
      <c r="E2109" s="21">
        <f>SUMIFS(тарифы!G:G,тарифы!B:B,J2109)</f>
        <v>0</v>
      </c>
      <c r="F2109" s="21"/>
      <c r="G2109" s="12" t="str">
        <f>IFERROR(INDEX(Таблица1[#All],MATCH('загрузка табеля'!J2109,тарифы!B:B,0),4),"")</f>
        <v/>
      </c>
      <c r="H2109" s="12" t="s">
        <v>17215</v>
      </c>
      <c r="I2109" s="12" t="s">
        <v>16260</v>
      </c>
      <c r="J2109" s="12" t="s">
        <v>16261</v>
      </c>
      <c r="K2109" s="12" t="s">
        <v>16262</v>
      </c>
      <c r="L2109" s="12">
        <v>9.5</v>
      </c>
      <c r="M2109" s="12">
        <v>9</v>
      </c>
      <c r="N2109" s="12">
        <v>8</v>
      </c>
    </row>
    <row r="2110" spans="1:17" x14ac:dyDescent="0.2">
      <c r="A2110" s="12" t="str">
        <f>INDEX('рабочие дни  %ФОТ'!$F$3:$F$67,MATCH('загрузка табеля'!$H2110,'рабочие дни  %ФОТ'!$H$3:$H$67,0),1)</f>
        <v>ХХХ YYY-27</v>
      </c>
      <c r="B2110" s="21">
        <f t="shared" si="96"/>
        <v>1581</v>
      </c>
      <c r="C2110" s="22">
        <f t="shared" si="97"/>
        <v>5</v>
      </c>
      <c r="D2110" s="23">
        <f t="shared" si="98"/>
        <v>51</v>
      </c>
      <c r="E2110" s="21">
        <f>SUMIFS(тарифы!G:G,тарифы!B:B,J2110)</f>
        <v>31</v>
      </c>
      <c r="F2110" s="21"/>
      <c r="G2110" s="12" t="str">
        <f>IFERROR(INDEX(Таблица1[#All],MATCH('загрузка табеля'!J2110,тарифы!B:B,0),4),"")</f>
        <v>бригадир продавцов продовольственных товаров 1 категории ((В-27)отдел напитков)</v>
      </c>
      <c r="H2110" s="12" t="s">
        <v>17215</v>
      </c>
      <c r="I2110" s="12" t="s">
        <v>16263</v>
      </c>
      <c r="J2110" s="12" t="s">
        <v>3820</v>
      </c>
      <c r="K2110" s="12" t="s">
        <v>3821</v>
      </c>
      <c r="L2110" s="12">
        <v>13</v>
      </c>
      <c r="M2110" s="12">
        <v>10</v>
      </c>
      <c r="N2110" s="12">
        <v>9.5</v>
      </c>
      <c r="O2110" s="12">
        <v>8.5</v>
      </c>
      <c r="P2110" s="12">
        <v>10</v>
      </c>
    </row>
    <row r="2111" spans="1:17" x14ac:dyDescent="0.2">
      <c r="A2111" s="12" t="str">
        <f>INDEX('рабочие дни  %ФОТ'!$F$3:$F$67,MATCH('загрузка табеля'!$H2111,'рабочие дни  %ФОТ'!$H$3:$H$67,0),1)</f>
        <v>ХХХ YYY-27</v>
      </c>
      <c r="B2111" s="21">
        <f t="shared" si="96"/>
        <v>1276</v>
      </c>
      <c r="C2111" s="22">
        <f t="shared" si="97"/>
        <v>5</v>
      </c>
      <c r="D2111" s="23">
        <f t="shared" si="98"/>
        <v>58</v>
      </c>
      <c r="E2111" s="21">
        <f>SUMIFS(тарифы!G:G,тарифы!B:B,J2111)</f>
        <v>22</v>
      </c>
      <c r="F2111" s="21"/>
      <c r="G2111" s="12" t="str">
        <f>IFERROR(INDEX(Таблица1[#All],MATCH('загрузка табеля'!J2111,тарифы!B:B,0),4),"")</f>
        <v>продавец продовольственных товаров 3 категории ((В-27)отдел напитков)</v>
      </c>
      <c r="H2111" s="12" t="s">
        <v>17215</v>
      </c>
      <c r="I2111" s="12" t="s">
        <v>16263</v>
      </c>
      <c r="J2111" s="12" t="s">
        <v>3815</v>
      </c>
      <c r="K2111" s="12" t="s">
        <v>3816</v>
      </c>
      <c r="L2111" s="12">
        <v>7.5</v>
      </c>
      <c r="M2111" s="12">
        <v>13</v>
      </c>
      <c r="N2111" s="12">
        <v>12.5</v>
      </c>
      <c r="O2111" s="12">
        <v>12.5</v>
      </c>
      <c r="P2111" s="12">
        <v>12.5</v>
      </c>
    </row>
    <row r="2112" spans="1:17" x14ac:dyDescent="0.2">
      <c r="A2112" s="12" t="str">
        <f>INDEX('рабочие дни  %ФОТ'!$F$3:$F$67,MATCH('загрузка табеля'!$H2112,'рабочие дни  %ФОТ'!$H$3:$H$67,0),1)</f>
        <v>ХХХ YYY-27</v>
      </c>
      <c r="B2112" s="21">
        <f t="shared" si="96"/>
        <v>264</v>
      </c>
      <c r="C2112" s="22">
        <f t="shared" si="97"/>
        <v>1</v>
      </c>
      <c r="D2112" s="23">
        <f t="shared" si="98"/>
        <v>12</v>
      </c>
      <c r="E2112" s="21">
        <f>SUMIFS(тарифы!G:G,тарифы!B:B,J2112)</f>
        <v>22</v>
      </c>
      <c r="F2112" s="21"/>
      <c r="G2112" s="12" t="str">
        <f>IFERROR(INDEX(Таблица1[#All],MATCH('загрузка табеля'!J2112,тарифы!B:B,0),4),"")</f>
        <v>продавец продовольственных товаров 3 категории ((В-27)отдел напитков)</v>
      </c>
      <c r="H2112" s="12" t="s">
        <v>17215</v>
      </c>
      <c r="I2112" s="12" t="s">
        <v>16263</v>
      </c>
      <c r="J2112" s="12" t="s">
        <v>13210</v>
      </c>
      <c r="K2112" s="12" t="s">
        <v>13209</v>
      </c>
      <c r="L2112" s="12">
        <v>12</v>
      </c>
    </row>
    <row r="2113" spans="1:16" x14ac:dyDescent="0.2">
      <c r="A2113" s="12" t="str">
        <f>INDEX('рабочие дни  %ФОТ'!$F$3:$F$67,MATCH('загрузка табеля'!$H2113,'рабочие дни  %ФОТ'!$H$3:$H$67,0),1)</f>
        <v>ХХХ YYY-27</v>
      </c>
      <c r="B2113" s="21">
        <f t="shared" si="96"/>
        <v>0</v>
      </c>
      <c r="C2113" s="22">
        <f t="shared" si="97"/>
        <v>4</v>
      </c>
      <c r="D2113" s="23">
        <f t="shared" si="98"/>
        <v>41.5</v>
      </c>
      <c r="E2113" s="21">
        <f>SUMIFS(тарифы!G:G,тарифы!B:B,J2113)</f>
        <v>0</v>
      </c>
      <c r="F2113" s="21"/>
      <c r="G2113" s="12" t="str">
        <f>IFERROR(INDEX(Таблица1[#All],MATCH('загрузка табеля'!J2113,тарифы!B:B,0),4),"")</f>
        <v/>
      </c>
      <c r="H2113" s="12" t="s">
        <v>17215</v>
      </c>
      <c r="I2113" s="12" t="s">
        <v>16263</v>
      </c>
      <c r="J2113" s="12" t="s">
        <v>16264</v>
      </c>
      <c r="K2113" s="12" t="s">
        <v>16265</v>
      </c>
      <c r="L2113" s="12">
        <v>10.5</v>
      </c>
      <c r="M2113" s="12">
        <v>10.5</v>
      </c>
      <c r="N2113" s="12">
        <v>10</v>
      </c>
      <c r="O2113" s="12">
        <v>10.5</v>
      </c>
    </row>
    <row r="2114" spans="1:16" x14ac:dyDescent="0.2">
      <c r="A2114" s="12" t="str">
        <f>INDEX('рабочие дни  %ФОТ'!$F$3:$F$67,MATCH('загрузка табеля'!$H2114,'рабочие дни  %ФОТ'!$H$3:$H$67,0),1)</f>
        <v>ХХХ YYY-27</v>
      </c>
      <c r="B2114" s="21">
        <f t="shared" si="96"/>
        <v>980.1</v>
      </c>
      <c r="C2114" s="22">
        <f t="shared" si="97"/>
        <v>4</v>
      </c>
      <c r="D2114" s="23">
        <f t="shared" si="98"/>
        <v>40.5</v>
      </c>
      <c r="E2114" s="21">
        <f>SUMIFS(тарифы!G:G,тарифы!B:B,J2114)</f>
        <v>24.2</v>
      </c>
      <c r="F2114" s="21"/>
      <c r="G2114" s="12" t="str">
        <f>IFERROR(INDEX(Таблица1[#All],MATCH('загрузка табеля'!J2114,тарифы!B:B,0),4),"")</f>
        <v>продавец непродовольственных товаров 2 категории ((В-27)отдел непродовольственных товаров)</v>
      </c>
      <c r="H2114" s="12" t="s">
        <v>17215</v>
      </c>
      <c r="I2114" s="12" t="s">
        <v>16266</v>
      </c>
      <c r="J2114" s="12" t="s">
        <v>3825</v>
      </c>
      <c r="K2114" s="12" t="s">
        <v>3826</v>
      </c>
      <c r="L2114" s="12">
        <v>10</v>
      </c>
      <c r="M2114" s="12">
        <v>10</v>
      </c>
      <c r="N2114" s="12">
        <v>10.5</v>
      </c>
      <c r="O2114" s="12">
        <v>10</v>
      </c>
    </row>
    <row r="2115" spans="1:16" x14ac:dyDescent="0.2">
      <c r="A2115" s="12" t="str">
        <f>INDEX('рабочие дни  %ФОТ'!$F$3:$F$67,MATCH('загрузка табеля'!$H2115,'рабочие дни  %ФОТ'!$H$3:$H$67,0),1)</f>
        <v>ХХХ YYY-27</v>
      </c>
      <c r="B2115" s="21">
        <f t="shared" si="96"/>
        <v>635.5</v>
      </c>
      <c r="C2115" s="22">
        <f t="shared" si="97"/>
        <v>4</v>
      </c>
      <c r="D2115" s="23">
        <f t="shared" si="98"/>
        <v>20.5</v>
      </c>
      <c r="E2115" s="21">
        <f>SUMIFS(тарифы!G:G,тарифы!B:B,J2115)</f>
        <v>31</v>
      </c>
      <c r="F2115" s="21"/>
      <c r="G2115" s="12" t="str">
        <f>IFERROR(INDEX(Таблица1[#All],MATCH('загрузка табеля'!J2115,тарифы!B:B,0),4),"")</f>
        <v>бригадир продавцов продовольственных товаров 1 категории ((В-27)отдел кондитерских изделий)</v>
      </c>
      <c r="H2115" s="12" t="s">
        <v>17215</v>
      </c>
      <c r="I2115" s="12" t="s">
        <v>16266</v>
      </c>
      <c r="J2115" s="12" t="s">
        <v>3799</v>
      </c>
      <c r="K2115" s="12" t="s">
        <v>3800</v>
      </c>
      <c r="L2115" s="12">
        <v>6</v>
      </c>
      <c r="M2115" s="12">
        <v>4</v>
      </c>
      <c r="N2115" s="12">
        <v>5</v>
      </c>
      <c r="O2115" s="12">
        <v>5.5</v>
      </c>
    </row>
    <row r="2116" spans="1:16" x14ac:dyDescent="0.2">
      <c r="A2116" s="12" t="str">
        <f>INDEX('рабочие дни  %ФОТ'!$F$3:$F$67,MATCH('загрузка табеля'!$H2116,'рабочие дни  %ФОТ'!$H$3:$H$67,0),1)</f>
        <v>ХХХ YYY-27</v>
      </c>
      <c r="B2116" s="21">
        <f t="shared" si="96"/>
        <v>871.19999999999993</v>
      </c>
      <c r="C2116" s="22">
        <f t="shared" si="97"/>
        <v>4</v>
      </c>
      <c r="D2116" s="23">
        <f t="shared" si="98"/>
        <v>36</v>
      </c>
      <c r="E2116" s="21">
        <f>SUMIFS(тарифы!G:G,тарифы!B:B,J2116)</f>
        <v>24.2</v>
      </c>
      <c r="F2116" s="21"/>
      <c r="G2116" s="12" t="str">
        <f>IFERROR(INDEX(Таблица1[#All],MATCH('загрузка табеля'!J2116,тарифы!B:B,0),4),"")</f>
        <v>продавец непродовольственных товаров 2 категории ((В-27)отдел непродовольственных товаров)</v>
      </c>
      <c r="H2116" s="12" t="s">
        <v>17215</v>
      </c>
      <c r="I2116" s="12" t="s">
        <v>16266</v>
      </c>
      <c r="J2116" s="12" t="s">
        <v>3829</v>
      </c>
      <c r="K2116" s="12" t="s">
        <v>3830</v>
      </c>
      <c r="L2116" s="12">
        <v>9</v>
      </c>
      <c r="M2116" s="12">
        <v>9</v>
      </c>
      <c r="N2116" s="12">
        <v>9</v>
      </c>
      <c r="O2116" s="12">
        <v>9</v>
      </c>
      <c r="P2116" s="12">
        <v>0</v>
      </c>
    </row>
    <row r="2117" spans="1:16" x14ac:dyDescent="0.2">
      <c r="A2117" s="12" t="str">
        <f>INDEX('рабочие дни  %ФОТ'!$F$3:$F$67,MATCH('загрузка табеля'!$H2117,'рабочие дни  %ФОТ'!$H$3:$H$67,0),1)</f>
        <v>ХХХ YYY-27</v>
      </c>
      <c r="B2117" s="21">
        <f t="shared" si="96"/>
        <v>1230.24</v>
      </c>
      <c r="C2117" s="22">
        <f t="shared" si="97"/>
        <v>3</v>
      </c>
      <c r="D2117" s="23">
        <f t="shared" si="98"/>
        <v>33</v>
      </c>
      <c r="E2117" s="21">
        <f>SUMIFS(тарифы!G:G,тарифы!B:B,J2117)</f>
        <v>37.28</v>
      </c>
      <c r="F2117" s="21"/>
      <c r="G2117" s="12" t="str">
        <f>IFERROR(INDEX(Таблица1[#All],MATCH('загрузка табеля'!J2117,тарифы!B:B,0),4),"")</f>
        <v>бригадир производственной бригады ((В-27)кулинарный цех)</v>
      </c>
      <c r="H2117" s="12" t="s">
        <v>17215</v>
      </c>
      <c r="I2117" s="12" t="s">
        <v>16267</v>
      </c>
      <c r="J2117" s="12" t="s">
        <v>3744</v>
      </c>
      <c r="K2117" s="12" t="s">
        <v>3745</v>
      </c>
      <c r="L2117" s="12">
        <v>11</v>
      </c>
      <c r="M2117" s="12">
        <v>11</v>
      </c>
      <c r="N2117" s="12">
        <v>11</v>
      </c>
    </row>
    <row r="2118" spans="1:16" x14ac:dyDescent="0.2">
      <c r="A2118" s="12" t="str">
        <f>INDEX('рабочие дни  %ФОТ'!$F$3:$F$67,MATCH('загрузка табеля'!$H2118,'рабочие дни  %ФОТ'!$H$3:$H$67,0),1)</f>
        <v>ХХХ YYY-27</v>
      </c>
      <c r="B2118" s="21">
        <f t="shared" ref="B2118:B2181" si="99">IF(AND(F2118&lt;50,F2118&gt;0),F2118*D2118,IF(F2118&gt;50,F2118/$C$1*C2118,IF(AND(E2118&lt;50,E2118&gt;0),E2118*D2118,E2118/$C$1*C2118)))</f>
        <v>2091.6190476190477</v>
      </c>
      <c r="C2118" s="22">
        <f t="shared" si="97"/>
        <v>4</v>
      </c>
      <c r="D2118" s="23">
        <f t="shared" si="98"/>
        <v>11</v>
      </c>
      <c r="E2118" s="21">
        <f>SUMIFS(тарифы!G:G,тарифы!B:B,J2118)</f>
        <v>10981</v>
      </c>
      <c r="F2118" s="21"/>
      <c r="G2118" s="12" t="str">
        <f>IFERROR(INDEX(Таблица1[#All],MATCH('загрузка табеля'!J2118,тарифы!B:B,0),4),"")</f>
        <v>заместитель управляющего магазином по производству 1 категории ((В-27)цех по выпечке хлебобулочных и</v>
      </c>
      <c r="H2118" s="12" t="s">
        <v>17215</v>
      </c>
      <c r="I2118" s="12" t="s">
        <v>16267</v>
      </c>
      <c r="J2118" s="12" t="s">
        <v>3918</v>
      </c>
      <c r="K2118" s="12" t="s">
        <v>3919</v>
      </c>
      <c r="L2118" s="12">
        <v>2.5</v>
      </c>
      <c r="M2118" s="12">
        <v>3</v>
      </c>
      <c r="N2118" s="12">
        <v>3</v>
      </c>
      <c r="O2118" s="12">
        <v>2.5</v>
      </c>
    </row>
    <row r="2119" spans="1:16" x14ac:dyDescent="0.2">
      <c r="A2119" s="12" t="str">
        <f>INDEX('рабочие дни  %ФОТ'!$F$3:$F$67,MATCH('загрузка табеля'!$H2119,'рабочие дни  %ФОТ'!$H$3:$H$67,0),1)</f>
        <v>ХХХ YYY-27</v>
      </c>
      <c r="B2119" s="21">
        <f t="shared" si="99"/>
        <v>1398.375</v>
      </c>
      <c r="C2119" s="22">
        <f t="shared" ref="C2119:C2182" si="100">COUNTIF(L2119:AP2119,"&gt;0")</f>
        <v>4</v>
      </c>
      <c r="D2119" s="23">
        <f t="shared" ref="D2119:D2182" si="101">IF(SUM(L2119:AP2119)&gt;0,SUM(L2119:AP2119),"")</f>
        <v>56.5</v>
      </c>
      <c r="E2119" s="21">
        <f>SUMIFS(тарифы!G:G,тарифы!B:B,J2119)</f>
        <v>24.75</v>
      </c>
      <c r="F2119" s="21"/>
      <c r="G2119" s="12" t="str">
        <f>IFERROR(INDEX(Таблица1[#All],MATCH('загрузка табеля'!J2119,тарифы!B:B,0),4),"")</f>
        <v>продавец продовольственных товаров 2 категории ((В-27)кулинарный цех)</v>
      </c>
      <c r="H2119" s="12" t="s">
        <v>17215</v>
      </c>
      <c r="I2119" s="12" t="s">
        <v>16267</v>
      </c>
      <c r="J2119" s="12" t="s">
        <v>3746</v>
      </c>
      <c r="K2119" s="12" t="s">
        <v>3747</v>
      </c>
      <c r="L2119" s="12">
        <v>12</v>
      </c>
      <c r="M2119" s="12">
        <v>12</v>
      </c>
      <c r="N2119" s="12">
        <v>21.5</v>
      </c>
      <c r="O2119" s="12">
        <v>11</v>
      </c>
      <c r="P2119" s="12">
        <v>0</v>
      </c>
    </row>
    <row r="2120" spans="1:16" x14ac:dyDescent="0.2">
      <c r="A2120" s="12" t="str">
        <f>INDEX('рабочие дни  %ФОТ'!$F$3:$F$67,MATCH('загрузка табеля'!$H2120,'рабочие дни  %ФОТ'!$H$3:$H$67,0),1)</f>
        <v>ХХХ YYY-27</v>
      </c>
      <c r="B2120" s="21">
        <f t="shared" si="99"/>
        <v>804.375</v>
      </c>
      <c r="C2120" s="22">
        <f t="shared" si="100"/>
        <v>3</v>
      </c>
      <c r="D2120" s="23">
        <f t="shared" si="101"/>
        <v>32.5</v>
      </c>
      <c r="E2120" s="21">
        <f>SUMIFS(тарифы!G:G,тарифы!B:B,J2120)</f>
        <v>24.75</v>
      </c>
      <c r="F2120" s="21"/>
      <c r="G2120" s="12" t="str">
        <f>IFERROR(INDEX(Таблица1[#All],MATCH('загрузка табеля'!J2120,тарифы!B:B,0),4),"")</f>
        <v>продавец продовольственных товаров 2 категории ((В-27)кулинарный цех)</v>
      </c>
      <c r="H2120" s="12" t="s">
        <v>17215</v>
      </c>
      <c r="I2120" s="12" t="s">
        <v>16267</v>
      </c>
      <c r="J2120" s="12" t="s">
        <v>3752</v>
      </c>
      <c r="K2120" s="12" t="s">
        <v>3753</v>
      </c>
      <c r="L2120" s="12">
        <v>11</v>
      </c>
      <c r="M2120" s="12">
        <v>10.5</v>
      </c>
      <c r="N2120" s="12">
        <v>11</v>
      </c>
    </row>
    <row r="2121" spans="1:16" x14ac:dyDescent="0.2">
      <c r="A2121" s="12" t="str">
        <f>INDEX('рабочие дни  %ФОТ'!$F$3:$F$67,MATCH('загрузка табеля'!$H2121,'рабочие дни  %ФОТ'!$H$3:$H$67,0),1)</f>
        <v>ХХХ YYY-27</v>
      </c>
      <c r="B2121" s="21">
        <f t="shared" si="99"/>
        <v>918</v>
      </c>
      <c r="C2121" s="22">
        <f t="shared" si="100"/>
        <v>3</v>
      </c>
      <c r="D2121" s="23">
        <f t="shared" si="101"/>
        <v>34</v>
      </c>
      <c r="E2121" s="21">
        <f>SUMIFS(тарифы!G:G,тарифы!B:B,J2121)</f>
        <v>27</v>
      </c>
      <c r="F2121" s="21"/>
      <c r="G2121" s="12" t="str">
        <f>IFERROR(INDEX(Таблица1[#All],MATCH('загрузка табеля'!J2121,тарифы!B:B,0),4),"")</f>
        <v>повар 4 разряда ((В-27)кулинарный цех)</v>
      </c>
      <c r="H2121" s="12" t="s">
        <v>17215</v>
      </c>
      <c r="I2121" s="12" t="s">
        <v>16267</v>
      </c>
      <c r="J2121" s="12" t="s">
        <v>3942</v>
      </c>
      <c r="K2121" s="12" t="s">
        <v>3943</v>
      </c>
      <c r="L2121" s="12">
        <v>11.5</v>
      </c>
      <c r="M2121" s="12">
        <v>11.5</v>
      </c>
      <c r="N2121" s="12">
        <v>11</v>
      </c>
      <c r="O2121" s="12">
        <v>0</v>
      </c>
    </row>
    <row r="2122" spans="1:16" x14ac:dyDescent="0.2">
      <c r="A2122" s="12" t="str">
        <f>INDEX('рабочие дни  %ФОТ'!$F$3:$F$67,MATCH('загрузка табеля'!$H2122,'рабочие дни  %ФОТ'!$H$3:$H$67,0),1)</f>
        <v>ХХХ YYY-27</v>
      </c>
      <c r="B2122" s="21">
        <f t="shared" si="99"/>
        <v>1286.1600000000001</v>
      </c>
      <c r="C2122" s="22">
        <f t="shared" si="100"/>
        <v>3</v>
      </c>
      <c r="D2122" s="23">
        <f t="shared" si="101"/>
        <v>34.5</v>
      </c>
      <c r="E2122" s="21">
        <f>SUMIFS(тарифы!G:G,тарифы!B:B,J2122)</f>
        <v>37.28</v>
      </c>
      <c r="F2122" s="21"/>
      <c r="G2122" s="12" t="str">
        <f>IFERROR(INDEX(Таблица1[#All],MATCH('загрузка табеля'!J2122,тарифы!B:B,0),4),"")</f>
        <v>бригадир производственной бригады ((В-27)кулинарный цех)</v>
      </c>
      <c r="H2122" s="12" t="s">
        <v>17215</v>
      </c>
      <c r="I2122" s="12" t="s">
        <v>16267</v>
      </c>
      <c r="J2122" s="12" t="s">
        <v>3740</v>
      </c>
      <c r="K2122" s="12" t="s">
        <v>3741</v>
      </c>
      <c r="L2122" s="12">
        <v>11.5</v>
      </c>
      <c r="M2122" s="12">
        <v>11.5</v>
      </c>
      <c r="N2122" s="12">
        <v>11.5</v>
      </c>
      <c r="O2122" s="12">
        <v>0</v>
      </c>
    </row>
    <row r="2123" spans="1:16" x14ac:dyDescent="0.2">
      <c r="A2123" s="12" t="str">
        <f>INDEX('рабочие дни  %ФОТ'!$F$3:$F$67,MATCH('загрузка табеля'!$H2123,'рабочие дни  %ФОТ'!$H$3:$H$67,0),1)</f>
        <v>ХХХ YYY-27</v>
      </c>
      <c r="B2123" s="21">
        <f t="shared" si="99"/>
        <v>945</v>
      </c>
      <c r="C2123" s="22">
        <f t="shared" si="100"/>
        <v>3</v>
      </c>
      <c r="D2123" s="23">
        <f t="shared" si="101"/>
        <v>35</v>
      </c>
      <c r="E2123" s="21">
        <f>SUMIFS(тарифы!G:G,тарифы!B:B,J2123)</f>
        <v>27</v>
      </c>
      <c r="F2123" s="21"/>
      <c r="G2123" s="12" t="str">
        <f>IFERROR(INDEX(Таблица1[#All],MATCH('загрузка табеля'!J2123,тарифы!B:B,0),4),"")</f>
        <v>повар 4 разряда ((В-27)кулинарный цех)</v>
      </c>
      <c r="H2123" s="12" t="s">
        <v>17215</v>
      </c>
      <c r="I2123" s="12" t="s">
        <v>16267</v>
      </c>
      <c r="J2123" s="12" t="s">
        <v>13216</v>
      </c>
      <c r="K2123" s="12" t="s">
        <v>13215</v>
      </c>
      <c r="L2123" s="12">
        <v>11.5</v>
      </c>
      <c r="M2123" s="12">
        <v>11.5</v>
      </c>
      <c r="N2123" s="12">
        <v>12</v>
      </c>
    </row>
    <row r="2124" spans="1:16" x14ac:dyDescent="0.2">
      <c r="A2124" s="12" t="str">
        <f>INDEX('рабочие дни  %ФОТ'!$F$3:$F$67,MATCH('загрузка табеля'!$H2124,'рабочие дни  %ФОТ'!$H$3:$H$67,0),1)</f>
        <v>ХХХ YYY-27</v>
      </c>
      <c r="B2124" s="21">
        <f t="shared" si="99"/>
        <v>945</v>
      </c>
      <c r="C2124" s="22">
        <f t="shared" si="100"/>
        <v>3</v>
      </c>
      <c r="D2124" s="23">
        <f t="shared" si="101"/>
        <v>35</v>
      </c>
      <c r="E2124" s="21">
        <f>SUMIFS(тарифы!G:G,тарифы!B:B,J2124)</f>
        <v>27</v>
      </c>
      <c r="F2124" s="21"/>
      <c r="G2124" s="12" t="str">
        <f>IFERROR(INDEX(Таблица1[#All],MATCH('загрузка табеля'!J2124,тарифы!B:B,0),4),"")</f>
        <v>повар 4 разряда ((В-27)кулинарный цех)</v>
      </c>
      <c r="H2124" s="12" t="s">
        <v>17215</v>
      </c>
      <c r="I2124" s="12" t="s">
        <v>16267</v>
      </c>
      <c r="J2124" s="12" t="s">
        <v>13218</v>
      </c>
      <c r="K2124" s="12" t="s">
        <v>13217</v>
      </c>
      <c r="L2124" s="12">
        <v>11.5</v>
      </c>
      <c r="M2124" s="12">
        <v>11.5</v>
      </c>
      <c r="N2124" s="12">
        <v>12</v>
      </c>
    </row>
    <row r="2125" spans="1:16" x14ac:dyDescent="0.2">
      <c r="A2125" s="12" t="str">
        <f>INDEX('рабочие дни  %ФОТ'!$F$3:$F$67,MATCH('загрузка табеля'!$H2125,'рабочие дни  %ФОТ'!$H$3:$H$67,0),1)</f>
        <v>ХХХ YYY-27</v>
      </c>
      <c r="B2125" s="21">
        <f t="shared" si="99"/>
        <v>980</v>
      </c>
      <c r="C2125" s="22">
        <f t="shared" si="100"/>
        <v>4</v>
      </c>
      <c r="D2125" s="23">
        <f t="shared" si="101"/>
        <v>40</v>
      </c>
      <c r="E2125" s="21">
        <f>SUMIFS(тарифы!G:G,тарифы!B:B,J2125)</f>
        <v>24.5</v>
      </c>
      <c r="F2125" s="21"/>
      <c r="G2125" s="12" t="str">
        <f>IFERROR(INDEX(Таблица1[#All],MATCH('загрузка табеля'!J2125,тарифы!B:B,0),4),"")</f>
        <v>повар 3 разряда ((В-27)кулинарный цех)</v>
      </c>
      <c r="H2125" s="12" t="s">
        <v>17215</v>
      </c>
      <c r="I2125" s="12" t="s">
        <v>16267</v>
      </c>
      <c r="J2125" s="12" t="s">
        <v>13220</v>
      </c>
      <c r="K2125" s="12" t="s">
        <v>13219</v>
      </c>
      <c r="L2125" s="12">
        <v>11.5</v>
      </c>
      <c r="M2125" s="12">
        <v>6.5</v>
      </c>
      <c r="N2125" s="12">
        <v>11</v>
      </c>
      <c r="O2125" s="12">
        <v>11</v>
      </c>
    </row>
    <row r="2126" spans="1:16" x14ac:dyDescent="0.2">
      <c r="A2126" s="12" t="str">
        <f>INDEX('рабочие дни  %ФОТ'!$F$3:$F$67,MATCH('загрузка табеля'!$H2126,'рабочие дни  %ФОТ'!$H$3:$H$67,0),1)</f>
        <v>ХХХ YYY-27</v>
      </c>
      <c r="B2126" s="21">
        <f t="shared" si="99"/>
        <v>798.75</v>
      </c>
      <c r="C2126" s="22">
        <f t="shared" si="100"/>
        <v>3</v>
      </c>
      <c r="D2126" s="23">
        <f t="shared" si="101"/>
        <v>35.5</v>
      </c>
      <c r="E2126" s="21">
        <f>SUMIFS(тарифы!G:G,тарифы!B:B,J2126)</f>
        <v>22.5</v>
      </c>
      <c r="F2126" s="21"/>
      <c r="G2126" s="12" t="str">
        <f>IFERROR(INDEX(Таблица1[#All],MATCH('загрузка табеля'!J2126,тарифы!B:B,0),4),"")</f>
        <v>продавец продовольственных товаров 3 категории ((В-27)кулинарный цех)</v>
      </c>
      <c r="H2126" s="12" t="s">
        <v>17215</v>
      </c>
      <c r="I2126" s="12" t="s">
        <v>16267</v>
      </c>
      <c r="J2126" s="12" t="s">
        <v>13214</v>
      </c>
      <c r="K2126" s="12" t="s">
        <v>13213</v>
      </c>
      <c r="L2126" s="12">
        <v>12</v>
      </c>
      <c r="M2126" s="12">
        <v>11.5</v>
      </c>
      <c r="N2126" s="12">
        <v>12</v>
      </c>
      <c r="O2126" s="12">
        <v>0</v>
      </c>
    </row>
    <row r="2127" spans="1:16" x14ac:dyDescent="0.2">
      <c r="A2127" s="12" t="str">
        <f>INDEX('рабочие дни  %ФОТ'!$F$3:$F$67,MATCH('загрузка табеля'!$H2127,'рабочие дни  %ФОТ'!$H$3:$H$67,0),1)</f>
        <v>ХХХ YYY-27</v>
      </c>
      <c r="B2127" s="21">
        <f t="shared" si="99"/>
        <v>0</v>
      </c>
      <c r="C2127" s="22">
        <f t="shared" si="100"/>
        <v>2</v>
      </c>
      <c r="D2127" s="23">
        <f t="shared" si="101"/>
        <v>21</v>
      </c>
      <c r="E2127" s="21">
        <f>SUMIFS(тарифы!G:G,тарифы!B:B,J2127)</f>
        <v>0</v>
      </c>
      <c r="F2127" s="21"/>
      <c r="G2127" s="12" t="str">
        <f>IFERROR(INDEX(Таблица1[#All],MATCH('загрузка табеля'!J2127,тарифы!B:B,0),4),"")</f>
        <v/>
      </c>
      <c r="H2127" s="12" t="s">
        <v>17215</v>
      </c>
      <c r="I2127" s="12" t="s">
        <v>16267</v>
      </c>
      <c r="J2127" s="12" t="s">
        <v>16268</v>
      </c>
      <c r="K2127" s="12" t="s">
        <v>16269</v>
      </c>
      <c r="L2127" s="12">
        <v>10.5</v>
      </c>
      <c r="M2127" s="12">
        <v>10.5</v>
      </c>
      <c r="N2127" s="12">
        <v>0</v>
      </c>
    </row>
    <row r="2128" spans="1:16" x14ac:dyDescent="0.2">
      <c r="A2128" s="12" t="str">
        <f>INDEX('рабочие дни  %ФОТ'!$F$3:$F$67,MATCH('загрузка табеля'!$H2128,'рабочие дни  %ФОТ'!$H$3:$H$67,0),1)</f>
        <v>ХХХ YYY-27</v>
      </c>
      <c r="B2128" s="21">
        <f t="shared" si="99"/>
        <v>742.5</v>
      </c>
      <c r="C2128" s="22">
        <f t="shared" si="100"/>
        <v>3</v>
      </c>
      <c r="D2128" s="23">
        <f t="shared" si="101"/>
        <v>30</v>
      </c>
      <c r="E2128" s="21">
        <f>SUMIFS(тарифы!G:G,тарифы!B:B,J2128)</f>
        <v>24.75</v>
      </c>
      <c r="F2128" s="21"/>
      <c r="G2128" s="12" t="str">
        <f>IFERROR(INDEX(Таблица1[#All],MATCH('загрузка табеля'!J2128,тарифы!B:B,0),4),"")</f>
        <v>продавец продовольственных товаров 2 категории ((В-27)молочный отдел)</v>
      </c>
      <c r="H2128" s="12" t="s">
        <v>17215</v>
      </c>
      <c r="I2128" s="12" t="s">
        <v>16270</v>
      </c>
      <c r="J2128" s="12" t="s">
        <v>3763</v>
      </c>
      <c r="K2128" s="12" t="s">
        <v>3764</v>
      </c>
      <c r="L2128" s="12">
        <v>10</v>
      </c>
      <c r="M2128" s="12">
        <v>10</v>
      </c>
      <c r="N2128" s="12">
        <v>10</v>
      </c>
      <c r="O2128" s="12">
        <v>0</v>
      </c>
    </row>
    <row r="2129" spans="1:16" x14ac:dyDescent="0.2">
      <c r="A2129" s="12" t="str">
        <f>INDEX('рабочие дни  %ФОТ'!$F$3:$F$67,MATCH('загрузка табеля'!$H2129,'рабочие дни  %ФОТ'!$H$3:$H$67,0),1)</f>
        <v>ХХХ YYY-27</v>
      </c>
      <c r="B2129" s="21">
        <f t="shared" si="99"/>
        <v>864</v>
      </c>
      <c r="C2129" s="22">
        <f t="shared" si="100"/>
        <v>3</v>
      </c>
      <c r="D2129" s="23">
        <f t="shared" si="101"/>
        <v>32</v>
      </c>
      <c r="E2129" s="21">
        <f>SUMIFS(тарифы!G:G,тарифы!B:B,J2129)</f>
        <v>27</v>
      </c>
      <c r="F2129" s="21"/>
      <c r="G2129" s="12" t="str">
        <f>IFERROR(INDEX(Таблица1[#All],MATCH('загрузка табеля'!J2129,тарифы!B:B,0),4),"")</f>
        <v>продавец продовольственных товаров 1 категории ((В-27)молочный отдел)</v>
      </c>
      <c r="H2129" s="12" t="s">
        <v>17215</v>
      </c>
      <c r="I2129" s="12" t="s">
        <v>16270</v>
      </c>
      <c r="J2129" s="12" t="s">
        <v>3766</v>
      </c>
      <c r="K2129" s="12" t="s">
        <v>3767</v>
      </c>
      <c r="L2129" s="12">
        <v>10.5</v>
      </c>
      <c r="M2129" s="12">
        <v>10.5</v>
      </c>
      <c r="N2129" s="12">
        <v>11</v>
      </c>
    </row>
    <row r="2130" spans="1:16" x14ac:dyDescent="0.2">
      <c r="A2130" s="12" t="str">
        <f>INDEX('рабочие дни  %ФОТ'!$F$3:$F$67,MATCH('загрузка табеля'!$H2130,'рабочие дни  %ФОТ'!$H$3:$H$67,0),1)</f>
        <v>ХХХ YYY-27</v>
      </c>
      <c r="B2130" s="21">
        <f t="shared" si="99"/>
        <v>1253.0700000000002</v>
      </c>
      <c r="C2130" s="22">
        <f t="shared" si="100"/>
        <v>4</v>
      </c>
      <c r="D2130" s="23">
        <f t="shared" si="101"/>
        <v>39</v>
      </c>
      <c r="E2130" s="21">
        <f>SUMIFS(тарифы!G:G,тарифы!B:B,J2130)</f>
        <v>32.130000000000003</v>
      </c>
      <c r="F2130" s="21"/>
      <c r="G2130" s="12" t="str">
        <f>IFERROR(INDEX(Таблица1[#All],MATCH('загрузка табеля'!J2130,тарифы!B:B,0),4),"")</f>
        <v>бригадир продавцов продовольственных товаров 1 категории ((В-27)молочный отдел)</v>
      </c>
      <c r="H2130" s="12" t="s">
        <v>17215</v>
      </c>
      <c r="I2130" s="12" t="s">
        <v>16270</v>
      </c>
      <c r="J2130" s="12" t="s">
        <v>3760</v>
      </c>
      <c r="K2130" s="12" t="s">
        <v>3761</v>
      </c>
      <c r="L2130" s="12">
        <v>8.5</v>
      </c>
      <c r="M2130" s="12">
        <v>10</v>
      </c>
      <c r="N2130" s="12">
        <v>10</v>
      </c>
      <c r="O2130" s="12">
        <v>10.5</v>
      </c>
    </row>
    <row r="2131" spans="1:16" x14ac:dyDescent="0.2">
      <c r="A2131" s="12" t="str">
        <f>INDEX('рабочие дни  %ФОТ'!$F$3:$F$67,MATCH('загрузка табеля'!$H2131,'рабочие дни  %ФОТ'!$H$3:$H$67,0),1)</f>
        <v>ХХХ YYY-27</v>
      </c>
      <c r="B2131" s="21">
        <f t="shared" si="99"/>
        <v>754.875</v>
      </c>
      <c r="C2131" s="22">
        <f t="shared" si="100"/>
        <v>3</v>
      </c>
      <c r="D2131" s="23">
        <f t="shared" si="101"/>
        <v>30.5</v>
      </c>
      <c r="E2131" s="21">
        <f>SUMIFS(тарифы!G:G,тарифы!B:B,J2131)</f>
        <v>24.75</v>
      </c>
      <c r="F2131" s="21"/>
      <c r="G2131" s="12" t="str">
        <f>IFERROR(INDEX(Таблица1[#All],MATCH('загрузка табеля'!J2131,тарифы!B:B,0),4),"")</f>
        <v>продавец продовольственных товаров 2 категории ((В-27)молочный отдел)</v>
      </c>
      <c r="H2131" s="12" t="s">
        <v>17215</v>
      </c>
      <c r="I2131" s="12" t="s">
        <v>16270</v>
      </c>
      <c r="J2131" s="12" t="s">
        <v>3771</v>
      </c>
      <c r="K2131" s="12" t="s">
        <v>3772</v>
      </c>
      <c r="L2131" s="12">
        <v>10</v>
      </c>
      <c r="M2131" s="12">
        <v>10.5</v>
      </c>
      <c r="N2131" s="12">
        <v>10</v>
      </c>
    </row>
    <row r="2132" spans="1:16" x14ac:dyDescent="0.2">
      <c r="A2132" s="12" t="str">
        <f>INDEX('рабочие дни  %ФОТ'!$F$3:$F$67,MATCH('загрузка табеля'!$H2132,'рабочие дни  %ФОТ'!$H$3:$H$67,0),1)</f>
        <v>ХХХ YYY-27</v>
      </c>
      <c r="B2132" s="21">
        <f t="shared" si="99"/>
        <v>977.625</v>
      </c>
      <c r="C2132" s="22">
        <f t="shared" si="100"/>
        <v>4</v>
      </c>
      <c r="D2132" s="23">
        <f t="shared" si="101"/>
        <v>39.5</v>
      </c>
      <c r="E2132" s="21">
        <f>SUMIFS(тарифы!G:G,тарифы!B:B,J2132)</f>
        <v>24.75</v>
      </c>
      <c r="F2132" s="21"/>
      <c r="G2132" s="12" t="str">
        <f>IFERROR(INDEX(Таблица1[#All],MATCH('загрузка табеля'!J2132,тарифы!B:B,0),4),"")</f>
        <v>продавец продовольственных товаров 2 категории ((В-27)молочный отдел)</v>
      </c>
      <c r="H2132" s="12" t="s">
        <v>17215</v>
      </c>
      <c r="I2132" s="12" t="s">
        <v>16270</v>
      </c>
      <c r="J2132" s="12" t="s">
        <v>3769</v>
      </c>
      <c r="K2132" s="12" t="s">
        <v>3770</v>
      </c>
      <c r="L2132" s="12">
        <v>10</v>
      </c>
      <c r="M2132" s="12">
        <v>10</v>
      </c>
      <c r="N2132" s="12">
        <v>9</v>
      </c>
      <c r="O2132" s="12">
        <v>10.5</v>
      </c>
    </row>
    <row r="2133" spans="1:16" x14ac:dyDescent="0.2">
      <c r="A2133" s="12" t="str">
        <f>INDEX('рабочие дни  %ФОТ'!$F$3:$F$67,MATCH('загрузка табеля'!$H2133,'рабочие дни  %ФОТ'!$H$3:$H$67,0),1)</f>
        <v>ХХХ YYY-27</v>
      </c>
      <c r="B2133" s="21">
        <f t="shared" si="99"/>
        <v>891</v>
      </c>
      <c r="C2133" s="22">
        <f t="shared" si="100"/>
        <v>3</v>
      </c>
      <c r="D2133" s="23">
        <f t="shared" si="101"/>
        <v>33</v>
      </c>
      <c r="E2133" s="21">
        <f>SUMIFS(тарифы!G:G,тарифы!B:B,J2133)</f>
        <v>27</v>
      </c>
      <c r="F2133" s="21"/>
      <c r="G2133" s="12" t="str">
        <f>IFERROR(INDEX(Таблица1[#All],MATCH('загрузка табеля'!J2133,тарифы!B:B,0),4),"")</f>
        <v>продавец продовольственных товаров 1 категории ((В-27)овощной отдел)</v>
      </c>
      <c r="H2133" s="12" t="s">
        <v>17215</v>
      </c>
      <c r="I2133" s="12" t="s">
        <v>16271</v>
      </c>
      <c r="J2133" s="12" t="s">
        <v>3775</v>
      </c>
      <c r="K2133" s="12" t="s">
        <v>3776</v>
      </c>
      <c r="L2133" s="12">
        <v>11</v>
      </c>
      <c r="M2133" s="12">
        <v>11</v>
      </c>
      <c r="N2133" s="12">
        <v>11</v>
      </c>
      <c r="O2133" s="12">
        <v>0</v>
      </c>
    </row>
    <row r="2134" spans="1:16" x14ac:dyDescent="0.2">
      <c r="A2134" s="12" t="str">
        <f>INDEX('рабочие дни  %ФОТ'!$F$3:$F$67,MATCH('загрузка табеля'!$H2134,'рабочие дни  %ФОТ'!$H$3:$H$67,0),1)</f>
        <v>ХХХ YYY-27</v>
      </c>
      <c r="B2134" s="21">
        <f t="shared" si="99"/>
        <v>816.75</v>
      </c>
      <c r="C2134" s="22">
        <f t="shared" si="100"/>
        <v>3</v>
      </c>
      <c r="D2134" s="23">
        <f t="shared" si="101"/>
        <v>33</v>
      </c>
      <c r="E2134" s="21">
        <f>SUMIFS(тарифы!G:G,тарифы!B:B,J2134)</f>
        <v>24.75</v>
      </c>
      <c r="F2134" s="21"/>
      <c r="G2134" s="12" t="str">
        <f>IFERROR(INDEX(Таблица1[#All],MATCH('загрузка табеля'!J2134,тарифы!B:B,0),4),"")</f>
        <v>продавец продовольственных товаров 2 категории ((В-27)овощной отдел)</v>
      </c>
      <c r="H2134" s="12" t="s">
        <v>17215</v>
      </c>
      <c r="I2134" s="12" t="s">
        <v>16271</v>
      </c>
      <c r="J2134" s="12" t="s">
        <v>3780</v>
      </c>
      <c r="K2134" s="12" t="s">
        <v>3781</v>
      </c>
      <c r="L2134" s="12">
        <v>11</v>
      </c>
      <c r="M2134" s="12">
        <v>11</v>
      </c>
      <c r="N2134" s="12">
        <v>11</v>
      </c>
    </row>
    <row r="2135" spans="1:16" x14ac:dyDescent="0.2">
      <c r="A2135" s="12" t="str">
        <f>INDEX('рабочие дни  %ФОТ'!$F$3:$F$67,MATCH('загрузка табеля'!$H2135,'рабочие дни  %ФОТ'!$H$3:$H$67,0),1)</f>
        <v>ХХХ YYY-27</v>
      </c>
      <c r="B2135" s="21">
        <f t="shared" si="99"/>
        <v>1248.75</v>
      </c>
      <c r="C2135" s="22">
        <f t="shared" si="100"/>
        <v>5</v>
      </c>
      <c r="D2135" s="23">
        <f t="shared" si="101"/>
        <v>55.5</v>
      </c>
      <c r="E2135" s="21">
        <f>SUMIFS(тарифы!G:G,тарифы!B:B,J2135)</f>
        <v>22.5</v>
      </c>
      <c r="F2135" s="21"/>
      <c r="G2135" s="12" t="str">
        <f>IFERROR(INDEX(Таблица1[#All],MATCH('загрузка табеля'!J2135,тарифы!B:B,0),4),"")</f>
        <v>продавец продовольственных товаров 3 категории ((В-27)овощной отдел)</v>
      </c>
      <c r="H2135" s="12" t="s">
        <v>17215</v>
      </c>
      <c r="I2135" s="12" t="s">
        <v>16271</v>
      </c>
      <c r="J2135" s="12" t="s">
        <v>3778</v>
      </c>
      <c r="K2135" s="12" t="s">
        <v>3779</v>
      </c>
      <c r="L2135" s="12">
        <v>10.5</v>
      </c>
      <c r="M2135" s="12">
        <v>11</v>
      </c>
      <c r="N2135" s="12">
        <v>11</v>
      </c>
      <c r="O2135" s="12">
        <v>11.5</v>
      </c>
      <c r="P2135" s="12">
        <v>11.5</v>
      </c>
    </row>
    <row r="2136" spans="1:16" x14ac:dyDescent="0.2">
      <c r="A2136" s="12" t="str">
        <f>INDEX('рабочие дни  %ФОТ'!$F$3:$F$67,MATCH('загрузка табеля'!$H2136,'рабочие дни  %ФОТ'!$H$3:$H$67,0),1)</f>
        <v>ХХХ YYY-27</v>
      </c>
      <c r="B2136" s="21">
        <f t="shared" si="99"/>
        <v>742.5</v>
      </c>
      <c r="C2136" s="22">
        <f t="shared" si="100"/>
        <v>3</v>
      </c>
      <c r="D2136" s="23">
        <f t="shared" si="101"/>
        <v>33</v>
      </c>
      <c r="E2136" s="21">
        <f>SUMIFS(тарифы!G:G,тарифы!B:B,J2136)</f>
        <v>22.5</v>
      </c>
      <c r="F2136" s="21"/>
      <c r="G2136" s="12" t="str">
        <f>IFERROR(INDEX(Таблица1[#All],MATCH('загрузка табеля'!J2136,тарифы!B:B,0),4),"")</f>
        <v>продавец продовольственных товаров 3 категории ((В-27)овощной отдел)</v>
      </c>
      <c r="H2136" s="12" t="s">
        <v>17215</v>
      </c>
      <c r="I2136" s="12" t="s">
        <v>16271</v>
      </c>
      <c r="J2136" s="12" t="s">
        <v>13208</v>
      </c>
      <c r="K2136" s="12" t="s">
        <v>13207</v>
      </c>
      <c r="L2136" s="12">
        <v>11</v>
      </c>
      <c r="M2136" s="12">
        <v>11</v>
      </c>
      <c r="N2136" s="12">
        <v>11</v>
      </c>
      <c r="O2136" s="12">
        <v>0</v>
      </c>
    </row>
    <row r="2137" spans="1:16" x14ac:dyDescent="0.2">
      <c r="A2137" s="12" t="str">
        <f>INDEX('рабочие дни  %ФОТ'!$F$3:$F$67,MATCH('загрузка табеля'!$H2137,'рабочие дни  %ФОТ'!$H$3:$H$67,0),1)</f>
        <v>ХХХ YYY-27</v>
      </c>
      <c r="B2137" s="21">
        <f t="shared" si="99"/>
        <v>1453.5</v>
      </c>
      <c r="C2137" s="22">
        <f t="shared" si="100"/>
        <v>5</v>
      </c>
      <c r="D2137" s="23">
        <f t="shared" si="101"/>
        <v>57</v>
      </c>
      <c r="E2137" s="21">
        <f>SUMIFS(тарифы!G:G,тарифы!B:B,J2137)</f>
        <v>25.5</v>
      </c>
      <c r="F2137" s="21"/>
      <c r="G2137" s="12" t="str">
        <f>IFERROR(INDEX(Таблица1[#All],MATCH('загрузка табеля'!J2137,тарифы!B:B,0),4),"")</f>
        <v>кассир торгового зала ((В-27)расчетно-кассовая зона)</v>
      </c>
      <c r="H2137" s="12" t="s">
        <v>17215</v>
      </c>
      <c r="I2137" s="12" t="s">
        <v>16272</v>
      </c>
      <c r="J2137" s="12" t="s">
        <v>5815</v>
      </c>
      <c r="K2137" s="12" t="s">
        <v>5816</v>
      </c>
      <c r="L2137" s="12">
        <v>11.5</v>
      </c>
      <c r="M2137" s="12">
        <v>11.5</v>
      </c>
      <c r="N2137" s="12">
        <v>11</v>
      </c>
      <c r="O2137" s="12">
        <v>11.5</v>
      </c>
      <c r="P2137" s="12">
        <v>11.5</v>
      </c>
    </row>
    <row r="2138" spans="1:16" x14ac:dyDescent="0.2">
      <c r="A2138" s="12" t="str">
        <f>INDEX('рабочие дни  %ФОТ'!$F$3:$F$67,MATCH('загрузка табеля'!$H2138,'рабочие дни  %ФОТ'!$H$3:$H$67,0),1)</f>
        <v>ХХХ YYY-27</v>
      </c>
      <c r="B2138" s="21">
        <f t="shared" si="99"/>
        <v>1122</v>
      </c>
      <c r="C2138" s="22">
        <f t="shared" si="100"/>
        <v>4</v>
      </c>
      <c r="D2138" s="23">
        <f t="shared" si="101"/>
        <v>44</v>
      </c>
      <c r="E2138" s="21">
        <f>SUMIFS(тарифы!G:G,тарифы!B:B,J2138)</f>
        <v>25.5</v>
      </c>
      <c r="F2138" s="21"/>
      <c r="G2138" s="12" t="str">
        <f>IFERROR(INDEX(Таблица1[#All],MATCH('загрузка табеля'!J2138,тарифы!B:B,0),4),"")</f>
        <v>кассир торгового зала ((В-27)расчетно-кассовая зона)</v>
      </c>
      <c r="H2138" s="12" t="s">
        <v>17215</v>
      </c>
      <c r="I2138" s="12" t="s">
        <v>16272</v>
      </c>
      <c r="J2138" s="12" t="s">
        <v>3859</v>
      </c>
      <c r="K2138" s="12" t="s">
        <v>3860</v>
      </c>
      <c r="L2138" s="12">
        <v>11</v>
      </c>
      <c r="M2138" s="12">
        <v>11</v>
      </c>
      <c r="N2138" s="12">
        <v>11</v>
      </c>
      <c r="O2138" s="12">
        <v>11</v>
      </c>
      <c r="P2138" s="12">
        <v>0</v>
      </c>
    </row>
    <row r="2139" spans="1:16" x14ac:dyDescent="0.2">
      <c r="A2139" s="12" t="str">
        <f>INDEX('рабочие дни  %ФОТ'!$F$3:$F$67,MATCH('загрузка табеля'!$H2139,'рабочие дни  %ФОТ'!$H$3:$H$67,0),1)</f>
        <v>ХХХ YYY-27</v>
      </c>
      <c r="B2139" s="21">
        <f t="shared" si="99"/>
        <v>594</v>
      </c>
      <c r="C2139" s="22">
        <f t="shared" si="100"/>
        <v>2</v>
      </c>
      <c r="D2139" s="23">
        <f t="shared" si="101"/>
        <v>22</v>
      </c>
      <c r="E2139" s="21">
        <f>SUMIFS(тарифы!G:G,тарифы!B:B,J2139)</f>
        <v>27</v>
      </c>
      <c r="F2139" s="21"/>
      <c r="G2139" s="12" t="str">
        <f>IFERROR(INDEX(Таблица1[#All],MATCH('загрузка табеля'!J2139,тарифы!B:B,0),4),"")</f>
        <v>продавец продовольственных товаров 1 категории ((В-27)молочный отдел)</v>
      </c>
      <c r="H2139" s="12" t="s">
        <v>17215</v>
      </c>
      <c r="I2139" s="12" t="s">
        <v>16272</v>
      </c>
      <c r="J2139" s="12" t="s">
        <v>3766</v>
      </c>
      <c r="K2139" s="12" t="s">
        <v>3767</v>
      </c>
      <c r="L2139" s="12">
        <v>11</v>
      </c>
      <c r="M2139" s="12">
        <v>11</v>
      </c>
      <c r="N2139" s="12">
        <v>0</v>
      </c>
    </row>
    <row r="2140" spans="1:16" x14ac:dyDescent="0.2">
      <c r="A2140" s="12" t="str">
        <f>INDEX('рабочие дни  %ФОТ'!$F$3:$F$67,MATCH('загрузка табеля'!$H2140,'рабочие дни  %ФОТ'!$H$3:$H$67,0),1)</f>
        <v>ХХХ YYY-27</v>
      </c>
      <c r="B2140" s="21">
        <f t="shared" si="99"/>
        <v>981.75</v>
      </c>
      <c r="C2140" s="22">
        <f t="shared" si="100"/>
        <v>4</v>
      </c>
      <c r="D2140" s="23">
        <f t="shared" si="101"/>
        <v>38.5</v>
      </c>
      <c r="E2140" s="21">
        <f>SUMIFS(тарифы!G:G,тарифы!B:B,J2140)</f>
        <v>25.5</v>
      </c>
      <c r="F2140" s="21"/>
      <c r="G2140" s="12" t="str">
        <f>IFERROR(INDEX(Таблица1[#All],MATCH('загрузка табеля'!J2140,тарифы!B:B,0),4),"")</f>
        <v>кассир торгового зала ((В-27)расчетно-кассовая зона)</v>
      </c>
      <c r="H2140" s="12" t="s">
        <v>17215</v>
      </c>
      <c r="I2140" s="12" t="s">
        <v>16272</v>
      </c>
      <c r="J2140" s="12" t="s">
        <v>3845</v>
      </c>
      <c r="K2140" s="12" t="s">
        <v>3846</v>
      </c>
      <c r="L2140" s="12">
        <v>11</v>
      </c>
      <c r="M2140" s="12">
        <v>11.5</v>
      </c>
      <c r="N2140" s="12">
        <v>5</v>
      </c>
      <c r="O2140" s="12">
        <v>11</v>
      </c>
    </row>
    <row r="2141" spans="1:16" x14ac:dyDescent="0.2">
      <c r="A2141" s="12" t="str">
        <f>INDEX('рабочие дни  %ФОТ'!$F$3:$F$67,MATCH('загрузка табеля'!$H2141,'рабочие дни  %ФОТ'!$H$3:$H$67,0),1)</f>
        <v>ХХХ YYY-27</v>
      </c>
      <c r="B2141" s="21">
        <f t="shared" si="99"/>
        <v>765</v>
      </c>
      <c r="C2141" s="22">
        <f t="shared" si="100"/>
        <v>4</v>
      </c>
      <c r="D2141" s="23">
        <f t="shared" si="101"/>
        <v>30</v>
      </c>
      <c r="E2141" s="21">
        <f>SUMIFS(тарифы!G:G,тарифы!B:B,J2141)</f>
        <v>25.5</v>
      </c>
      <c r="F2141" s="21"/>
      <c r="G2141" s="12" t="str">
        <f>IFERROR(INDEX(Таблица1[#All],MATCH('загрузка табеля'!J2141,тарифы!B:B,0),4),"")</f>
        <v>кассир торгового зала ((В-27)расчетно-кассовая зона)</v>
      </c>
      <c r="H2141" s="12" t="s">
        <v>17215</v>
      </c>
      <c r="I2141" s="12" t="s">
        <v>16272</v>
      </c>
      <c r="J2141" s="12" t="s">
        <v>3842</v>
      </c>
      <c r="K2141" s="12" t="s">
        <v>13231</v>
      </c>
      <c r="L2141" s="12">
        <v>7.5</v>
      </c>
      <c r="M2141" s="12">
        <v>7.5</v>
      </c>
      <c r="N2141" s="12">
        <v>7.5</v>
      </c>
      <c r="O2141" s="12">
        <v>7.5</v>
      </c>
    </row>
    <row r="2142" spans="1:16" x14ac:dyDescent="0.2">
      <c r="A2142" s="12" t="str">
        <f>INDEX('рабочие дни  %ФОТ'!$F$3:$F$67,MATCH('загрузка табеля'!$H2142,'рабочие дни  %ФОТ'!$H$3:$H$67,0),1)</f>
        <v>ХХХ YYY-27</v>
      </c>
      <c r="B2142" s="21">
        <f t="shared" si="99"/>
        <v>854.25</v>
      </c>
      <c r="C2142" s="22">
        <f t="shared" si="100"/>
        <v>3</v>
      </c>
      <c r="D2142" s="23">
        <f t="shared" si="101"/>
        <v>33.5</v>
      </c>
      <c r="E2142" s="21">
        <f>SUMIFS(тарифы!G:G,тарифы!B:B,J2142)</f>
        <v>25.5</v>
      </c>
      <c r="F2142" s="21"/>
      <c r="G2142" s="12" t="str">
        <f>IFERROR(INDEX(Таблица1[#All],MATCH('загрузка табеля'!J2142,тарифы!B:B,0),4),"")</f>
        <v>кассир торгового зала ((В-27)расчетно-кассовая зона)</v>
      </c>
      <c r="H2142" s="12" t="s">
        <v>17215</v>
      </c>
      <c r="I2142" s="12" t="s">
        <v>16272</v>
      </c>
      <c r="J2142" s="12" t="s">
        <v>3857</v>
      </c>
      <c r="K2142" s="12" t="s">
        <v>3858</v>
      </c>
      <c r="L2142" s="12">
        <v>11.5</v>
      </c>
      <c r="M2142" s="12">
        <v>11</v>
      </c>
      <c r="N2142" s="12">
        <v>11</v>
      </c>
      <c r="O2142" s="12">
        <v>0</v>
      </c>
    </row>
    <row r="2143" spans="1:16" x14ac:dyDescent="0.2">
      <c r="A2143" s="12" t="str">
        <f>INDEX('рабочие дни  %ФОТ'!$F$3:$F$67,MATCH('загрузка табеля'!$H2143,'рабочие дни  %ФОТ'!$H$3:$H$67,0),1)</f>
        <v>ХХХ YYY-27</v>
      </c>
      <c r="B2143" s="21">
        <f t="shared" si="99"/>
        <v>586.5</v>
      </c>
      <c r="C2143" s="22">
        <f t="shared" si="100"/>
        <v>2</v>
      </c>
      <c r="D2143" s="23">
        <f t="shared" si="101"/>
        <v>23</v>
      </c>
      <c r="E2143" s="21">
        <f>SUMIFS(тарифы!G:G,тарифы!B:B,J2143)</f>
        <v>25.5</v>
      </c>
      <c r="F2143" s="21"/>
      <c r="G2143" s="12" t="str">
        <f>IFERROR(INDEX(Таблица1[#All],MATCH('загрузка табеля'!J2143,тарифы!B:B,0),4),"")</f>
        <v>кассир торгового зала ((В-27)расчетно-кассовая зона)</v>
      </c>
      <c r="H2143" s="12" t="s">
        <v>17215</v>
      </c>
      <c r="I2143" s="12" t="s">
        <v>16272</v>
      </c>
      <c r="J2143" s="12" t="s">
        <v>3853</v>
      </c>
      <c r="K2143" s="12" t="s">
        <v>3854</v>
      </c>
      <c r="L2143" s="12">
        <v>11.5</v>
      </c>
      <c r="M2143" s="12">
        <v>11.5</v>
      </c>
    </row>
    <row r="2144" spans="1:16" x14ac:dyDescent="0.2">
      <c r="A2144" s="12" t="str">
        <f>INDEX('рабочие дни  %ФОТ'!$F$3:$F$67,MATCH('загрузка табеля'!$H2144,'рабочие дни  %ФОТ'!$H$3:$H$67,0),1)</f>
        <v>ХХХ YYY-27</v>
      </c>
      <c r="B2144" s="21">
        <f t="shared" si="99"/>
        <v>1800</v>
      </c>
      <c r="C2144" s="22">
        <f t="shared" si="100"/>
        <v>5</v>
      </c>
      <c r="D2144" s="23">
        <f t="shared" si="101"/>
        <v>60</v>
      </c>
      <c r="E2144" s="21">
        <f>SUMIFS(тарифы!G:G,тарифы!B:B,J2144)</f>
        <v>30</v>
      </c>
      <c r="F2144" s="21"/>
      <c r="G2144" s="12" t="str">
        <f>IFERROR(INDEX(Таблица1[#All],MATCH('загрузка табеля'!J2144,тарифы!B:B,0),4),"")</f>
        <v>заместитель управляющего магазином по кассовой зоне 3 категории ((В-27)расчетно-кассовая зона)</v>
      </c>
      <c r="H2144" s="12" t="s">
        <v>17215</v>
      </c>
      <c r="I2144" s="12" t="s">
        <v>16272</v>
      </c>
      <c r="J2144" s="12" t="s">
        <v>3839</v>
      </c>
      <c r="K2144" s="12" t="s">
        <v>3840</v>
      </c>
      <c r="L2144" s="12">
        <v>10.5</v>
      </c>
      <c r="M2144" s="12">
        <v>11.5</v>
      </c>
      <c r="N2144" s="12">
        <v>12</v>
      </c>
      <c r="O2144" s="12">
        <v>13.5</v>
      </c>
      <c r="P2144" s="12">
        <v>12.5</v>
      </c>
    </row>
    <row r="2145" spans="1:16" x14ac:dyDescent="0.2">
      <c r="A2145" s="12" t="str">
        <f>INDEX('рабочие дни  %ФОТ'!$F$3:$F$67,MATCH('загрузка табеля'!$H2145,'рабочие дни  %ФОТ'!$H$3:$H$67,0),1)</f>
        <v>ХХХ YYY-27</v>
      </c>
      <c r="B2145" s="21">
        <f t="shared" si="99"/>
        <v>879.75</v>
      </c>
      <c r="C2145" s="22">
        <f t="shared" si="100"/>
        <v>3</v>
      </c>
      <c r="D2145" s="23">
        <f t="shared" si="101"/>
        <v>34.5</v>
      </c>
      <c r="E2145" s="21">
        <f>SUMIFS(тарифы!G:G,тарифы!B:B,J2145)</f>
        <v>25.5</v>
      </c>
      <c r="F2145" s="21"/>
      <c r="G2145" s="12" t="str">
        <f>IFERROR(INDEX(Таблица1[#All],MATCH('загрузка табеля'!J2145,тарифы!B:B,0),4),"")</f>
        <v>кассир торгового зала ((В-27)расчетно-кассовая зона)</v>
      </c>
      <c r="H2145" s="12" t="s">
        <v>17215</v>
      </c>
      <c r="I2145" s="12" t="s">
        <v>16272</v>
      </c>
      <c r="J2145" s="12" t="s">
        <v>13237</v>
      </c>
      <c r="K2145" s="12" t="s">
        <v>13236</v>
      </c>
      <c r="L2145" s="12">
        <v>11</v>
      </c>
      <c r="M2145" s="12">
        <v>11.5</v>
      </c>
      <c r="N2145" s="12">
        <v>12</v>
      </c>
    </row>
    <row r="2146" spans="1:16" x14ac:dyDescent="0.2">
      <c r="A2146" s="12" t="str">
        <f>INDEX('рабочие дни  %ФОТ'!$F$3:$F$67,MATCH('загрузка табеля'!$H2146,'рабочие дни  %ФОТ'!$H$3:$H$67,0),1)</f>
        <v>ХХХ YYY-27</v>
      </c>
      <c r="B2146" s="21">
        <f t="shared" si="99"/>
        <v>918</v>
      </c>
      <c r="C2146" s="22">
        <f t="shared" si="100"/>
        <v>3</v>
      </c>
      <c r="D2146" s="23">
        <f t="shared" si="101"/>
        <v>36</v>
      </c>
      <c r="E2146" s="21">
        <f>SUMIFS(тарифы!G:G,тарифы!B:B,J2146)</f>
        <v>25.5</v>
      </c>
      <c r="F2146" s="21"/>
      <c r="G2146" s="12" t="str">
        <f>IFERROR(INDEX(Таблица1[#All],MATCH('загрузка табеля'!J2146,тарифы!B:B,0),4),"")</f>
        <v>кассир торгового зала ((В-27)расчетно-кассовая зона)</v>
      </c>
      <c r="H2146" s="12" t="s">
        <v>17215</v>
      </c>
      <c r="I2146" s="12" t="s">
        <v>16272</v>
      </c>
      <c r="J2146" s="12" t="s">
        <v>13235</v>
      </c>
      <c r="K2146" s="12" t="s">
        <v>13234</v>
      </c>
      <c r="L2146" s="12">
        <v>11</v>
      </c>
      <c r="M2146" s="12">
        <v>12.5</v>
      </c>
      <c r="N2146" s="12">
        <v>12.5</v>
      </c>
      <c r="O2146" s="12">
        <v>0</v>
      </c>
    </row>
    <row r="2147" spans="1:16" x14ac:dyDescent="0.2">
      <c r="A2147" s="12" t="str">
        <f>INDEX('рабочие дни  %ФОТ'!$F$3:$F$67,MATCH('загрузка табеля'!$H2147,'рабочие дни  %ФОТ'!$H$3:$H$67,0),1)</f>
        <v>ХХХ YYY-27</v>
      </c>
      <c r="B2147" s="21">
        <f t="shared" si="99"/>
        <v>1530</v>
      </c>
      <c r="C2147" s="22">
        <f t="shared" si="100"/>
        <v>4</v>
      </c>
      <c r="D2147" s="23">
        <f t="shared" si="101"/>
        <v>51</v>
      </c>
      <c r="E2147" s="21">
        <f>SUMIFS(тарифы!G:G,тарифы!B:B,J2147)</f>
        <v>30</v>
      </c>
      <c r="F2147" s="21"/>
      <c r="G2147" s="12" t="str">
        <f>IFERROR(INDEX(Таблица1[#All],MATCH('загрузка табеля'!J2147,тарифы!B:B,0),4),"")</f>
        <v>заместитель управляющего магазином по кассовой зоне 3 категории ((В-27)расчетно-кассовая зона)</v>
      </c>
      <c r="H2147" s="12" t="s">
        <v>17215</v>
      </c>
      <c r="I2147" s="12" t="s">
        <v>16272</v>
      </c>
      <c r="J2147" s="12" t="s">
        <v>13247</v>
      </c>
      <c r="K2147" s="12" t="s">
        <v>13246</v>
      </c>
      <c r="L2147" s="12">
        <v>13</v>
      </c>
      <c r="M2147" s="12">
        <v>13</v>
      </c>
      <c r="N2147" s="12">
        <v>13</v>
      </c>
      <c r="O2147" s="12">
        <v>12</v>
      </c>
    </row>
    <row r="2148" spans="1:16" x14ac:dyDescent="0.2">
      <c r="A2148" s="12" t="str">
        <f>INDEX('рабочие дни  %ФОТ'!$F$3:$F$67,MATCH('загрузка табеля'!$H2148,'рабочие дни  %ФОТ'!$H$3:$H$67,0),1)</f>
        <v>ХХХ YYY-27</v>
      </c>
      <c r="B2148" s="21">
        <f t="shared" si="99"/>
        <v>1007.25</v>
      </c>
      <c r="C2148" s="22">
        <f t="shared" si="100"/>
        <v>4</v>
      </c>
      <c r="D2148" s="23">
        <f t="shared" si="101"/>
        <v>39.5</v>
      </c>
      <c r="E2148" s="21">
        <f>SUMIFS(тарифы!G:G,тарифы!B:B,J2148)</f>
        <v>25.5</v>
      </c>
      <c r="F2148" s="21"/>
      <c r="G2148" s="12" t="str">
        <f>IFERROR(INDEX(Таблица1[#All],MATCH('загрузка табеля'!J2148,тарифы!B:B,0),4),"")</f>
        <v>кассир торгового зала ((В-27)расчетно-кассовая зона)</v>
      </c>
      <c r="H2148" s="12" t="s">
        <v>17215</v>
      </c>
      <c r="I2148" s="12" t="s">
        <v>16272</v>
      </c>
      <c r="J2148" s="12" t="s">
        <v>13239</v>
      </c>
      <c r="K2148" s="12" t="s">
        <v>13238</v>
      </c>
      <c r="L2148" s="12">
        <v>12.5</v>
      </c>
      <c r="M2148" s="12">
        <v>12</v>
      </c>
      <c r="N2148" s="12">
        <v>12.5</v>
      </c>
      <c r="O2148" s="12">
        <v>2.5</v>
      </c>
      <c r="P2148" s="12">
        <v>0</v>
      </c>
    </row>
    <row r="2149" spans="1:16" x14ac:dyDescent="0.2">
      <c r="A2149" s="12" t="str">
        <f>INDEX('рабочие дни  %ФОТ'!$F$3:$F$67,MATCH('загрузка табеля'!$H2149,'рабочие дни  %ФОТ'!$H$3:$H$67,0),1)</f>
        <v>ХХХ YYY-27</v>
      </c>
      <c r="B2149" s="21">
        <f t="shared" si="99"/>
        <v>0</v>
      </c>
      <c r="C2149" s="22">
        <f t="shared" si="100"/>
        <v>2</v>
      </c>
      <c r="D2149" s="23">
        <f t="shared" si="101"/>
        <v>21.5</v>
      </c>
      <c r="E2149" s="21">
        <f>SUMIFS(тарифы!G:G,тарифы!B:B,J2149)</f>
        <v>0</v>
      </c>
      <c r="F2149" s="21"/>
      <c r="G2149" s="12" t="str">
        <f>IFERROR(INDEX(Таблица1[#All],MATCH('загрузка табеля'!J2149,тарифы!B:B,0),4),"")</f>
        <v/>
      </c>
      <c r="H2149" s="12" t="s">
        <v>17215</v>
      </c>
      <c r="I2149" s="12" t="s">
        <v>16272</v>
      </c>
      <c r="J2149" s="12" t="s">
        <v>16273</v>
      </c>
      <c r="K2149" s="12" t="s">
        <v>16274</v>
      </c>
      <c r="L2149" s="12">
        <v>10.5</v>
      </c>
      <c r="M2149" s="12">
        <v>11</v>
      </c>
    </row>
    <row r="2150" spans="1:16" x14ac:dyDescent="0.2">
      <c r="A2150" s="12" t="str">
        <f>INDEX('рабочие дни  %ФОТ'!$F$3:$F$67,MATCH('загрузка табеля'!$H2150,'рабочие дни  %ФОТ'!$H$3:$H$67,0),1)</f>
        <v>ХХХ YYY-27</v>
      </c>
      <c r="B2150" s="21">
        <f t="shared" si="99"/>
        <v>0</v>
      </c>
      <c r="C2150" s="22">
        <f t="shared" si="100"/>
        <v>1</v>
      </c>
      <c r="D2150" s="23">
        <f t="shared" si="101"/>
        <v>11</v>
      </c>
      <c r="E2150" s="21">
        <f>SUMIFS(тарифы!G:G,тарифы!B:B,J2150)</f>
        <v>0</v>
      </c>
      <c r="F2150" s="21"/>
      <c r="G2150" s="12" t="str">
        <f>IFERROR(INDEX(Таблица1[#All],MATCH('загрузка табеля'!J2150,тарифы!B:B,0),4),"")</f>
        <v/>
      </c>
      <c r="H2150" s="12" t="s">
        <v>17215</v>
      </c>
      <c r="I2150" s="12" t="s">
        <v>16272</v>
      </c>
      <c r="J2150" s="12" t="s">
        <v>16275</v>
      </c>
      <c r="K2150" s="12" t="s">
        <v>16276</v>
      </c>
      <c r="L2150" s="12">
        <v>11</v>
      </c>
      <c r="M2150" s="12">
        <v>0</v>
      </c>
    </row>
    <row r="2151" spans="1:16" x14ac:dyDescent="0.2">
      <c r="A2151" s="12" t="str">
        <f>INDEX('рабочие дни  %ФОТ'!$F$3:$F$67,MATCH('загрузка табеля'!$H2151,'рабочие дни  %ФОТ'!$H$3:$H$67,0),1)</f>
        <v>ХХХ YYY-27</v>
      </c>
      <c r="B2151" s="21">
        <f t="shared" si="99"/>
        <v>1645.3333333333333</v>
      </c>
      <c r="C2151" s="22">
        <f t="shared" si="100"/>
        <v>4</v>
      </c>
      <c r="D2151" s="23">
        <f t="shared" si="101"/>
        <v>18</v>
      </c>
      <c r="E2151" s="21">
        <f>SUMIFS(тарифы!G:G,тарифы!B:B,J2151)</f>
        <v>8638</v>
      </c>
      <c r="F2151" s="21"/>
      <c r="G2151" s="12" t="str">
        <f>IFERROR(INDEX(Таблица1[#All],MATCH('загрузка табеля'!J2151,тарифы!B:B,0),4),"")</f>
        <v>заместитель управляющего магазином 1 категории ((В-27)сектор зоны скоропорта)</v>
      </c>
      <c r="H2151" s="12" t="s">
        <v>17215</v>
      </c>
      <c r="I2151" s="12" t="s">
        <v>16277</v>
      </c>
      <c r="J2151" s="12" t="s">
        <v>3863</v>
      </c>
      <c r="K2151" s="12" t="s">
        <v>3864</v>
      </c>
      <c r="L2151" s="12">
        <v>4.5</v>
      </c>
      <c r="M2151" s="12">
        <v>4.5</v>
      </c>
      <c r="N2151" s="12">
        <v>4.5</v>
      </c>
      <c r="O2151" s="12">
        <v>4.5</v>
      </c>
    </row>
    <row r="2152" spans="1:16" x14ac:dyDescent="0.2">
      <c r="A2152" s="12" t="str">
        <f>INDEX('рабочие дни  %ФОТ'!$F$3:$F$67,MATCH('загрузка табеля'!$H2152,'рабочие дни  %ФОТ'!$H$3:$H$67,0),1)</f>
        <v>ХХХ YYY-27</v>
      </c>
      <c r="B2152" s="21">
        <f t="shared" si="99"/>
        <v>1645.3333333333333</v>
      </c>
      <c r="C2152" s="22">
        <f t="shared" si="100"/>
        <v>4</v>
      </c>
      <c r="D2152" s="23">
        <f t="shared" si="101"/>
        <v>19.5</v>
      </c>
      <c r="E2152" s="21">
        <f>SUMIFS(тарифы!G:G,тарифы!B:B,J2152)</f>
        <v>8638</v>
      </c>
      <c r="F2152" s="21"/>
      <c r="G2152" s="12" t="str">
        <f>IFERROR(INDEX(Таблица1[#All],MATCH('загрузка табеля'!J2152,тарифы!B:B,0),4),"")</f>
        <v>заместитель управляющего магазином 1 категории ((В-27)сектор зоны скоропорта)</v>
      </c>
      <c r="H2152" s="12" t="s">
        <v>17215</v>
      </c>
      <c r="I2152" s="12" t="s">
        <v>16278</v>
      </c>
      <c r="J2152" s="12" t="s">
        <v>3863</v>
      </c>
      <c r="K2152" s="12" t="s">
        <v>3864</v>
      </c>
      <c r="L2152" s="12">
        <v>5</v>
      </c>
      <c r="M2152" s="12">
        <v>4.5</v>
      </c>
      <c r="N2152" s="12">
        <v>5</v>
      </c>
      <c r="O2152" s="12">
        <v>5</v>
      </c>
    </row>
    <row r="2153" spans="1:16" x14ac:dyDescent="0.2">
      <c r="A2153" s="12" t="str">
        <f>INDEX('рабочие дни  %ФОТ'!$F$3:$F$67,MATCH('загрузка табеля'!$H2153,'рабочие дни  %ФОТ'!$H$3:$H$67,0),1)</f>
        <v>ХХХ YYY-27</v>
      </c>
      <c r="B2153" s="21">
        <f t="shared" si="99"/>
        <v>1236.1904761904761</v>
      </c>
      <c r="C2153" s="22">
        <f t="shared" si="100"/>
        <v>4</v>
      </c>
      <c r="D2153" s="23">
        <f t="shared" si="101"/>
        <v>36</v>
      </c>
      <c r="E2153" s="21">
        <f>SUMIFS(тарифы!G:G,тарифы!B:B,J2153)</f>
        <v>6490</v>
      </c>
      <c r="F2153" s="21"/>
      <c r="G2153" s="12" t="str">
        <f>IFERROR(INDEX(Таблица1[#All],MATCH('загрузка табеля'!J2153,тарифы!B:B,0),4),"")</f>
        <v>заместитель управляющего магазином 4 категории ((В-27)сектор стеллажной зоны)</v>
      </c>
      <c r="H2153" s="12" t="s">
        <v>17215</v>
      </c>
      <c r="I2153" s="12" t="s">
        <v>16279</v>
      </c>
      <c r="J2153" s="12" t="s">
        <v>3847</v>
      </c>
      <c r="K2153" s="12" t="s">
        <v>3848</v>
      </c>
      <c r="L2153" s="12">
        <v>9</v>
      </c>
      <c r="M2153" s="12">
        <v>9</v>
      </c>
      <c r="N2153" s="12">
        <v>9.5</v>
      </c>
      <c r="O2153" s="12">
        <v>8.5</v>
      </c>
    </row>
    <row r="2154" spans="1:16" x14ac:dyDescent="0.2">
      <c r="A2154" s="12" t="str">
        <f>INDEX('рабочие дни  %ФОТ'!$F$3:$F$67,MATCH('загрузка табеля'!$H2154,'рабочие дни  %ФОТ'!$H$3:$H$67,0),1)</f>
        <v>ХХХ YYY-27</v>
      </c>
      <c r="B2154" s="21">
        <f t="shared" si="99"/>
        <v>887.22</v>
      </c>
      <c r="C2154" s="22">
        <f t="shared" si="100"/>
        <v>3</v>
      </c>
      <c r="D2154" s="23">
        <f t="shared" si="101"/>
        <v>31</v>
      </c>
      <c r="E2154" s="21">
        <f>SUMIFS(тарифы!G:G,тарифы!B:B,J2154)</f>
        <v>28.62</v>
      </c>
      <c r="F2154" s="21"/>
      <c r="G2154" s="12" t="str">
        <f>IFERROR(INDEX(Таблица1[#All],MATCH('загрузка табеля'!J2154,тарифы!B:B,0),4),"")</f>
        <v>грузчик 1 категории ((В-27)склад)</v>
      </c>
      <c r="H2154" s="12" t="s">
        <v>17215</v>
      </c>
      <c r="I2154" s="12" t="s">
        <v>3868</v>
      </c>
      <c r="J2154" s="12" t="s">
        <v>3894</v>
      </c>
      <c r="K2154" s="12" t="s">
        <v>3895</v>
      </c>
      <c r="L2154" s="12">
        <v>10.5</v>
      </c>
      <c r="M2154" s="12">
        <v>10</v>
      </c>
      <c r="N2154" s="12">
        <v>10.5</v>
      </c>
      <c r="O2154" s="12">
        <v>0</v>
      </c>
    </row>
    <row r="2155" spans="1:16" x14ac:dyDescent="0.2">
      <c r="A2155" s="12" t="str">
        <f>INDEX('рабочие дни  %ФОТ'!$F$3:$F$67,MATCH('загрузка табеля'!$H2155,'рабочие дни  %ФОТ'!$H$3:$H$67,0),1)</f>
        <v>ХХХ YYY-27</v>
      </c>
      <c r="B2155" s="21">
        <f t="shared" si="99"/>
        <v>1130.6099999999999</v>
      </c>
      <c r="C2155" s="22">
        <f t="shared" si="100"/>
        <v>4</v>
      </c>
      <c r="D2155" s="23">
        <f t="shared" si="101"/>
        <v>39</v>
      </c>
      <c r="E2155" s="21">
        <f>SUMIFS(тарифы!G:G,тарифы!B:B,J2155)</f>
        <v>28.99</v>
      </c>
      <c r="F2155" s="21"/>
      <c r="G2155" s="12" t="str">
        <f>IFERROR(INDEX(Таблица1[#All],MATCH('загрузка табеля'!J2155,тарифы!B:B,0),4),"")</f>
        <v>кладовщик по приему товара 2 категории ((В-27)склад)</v>
      </c>
      <c r="H2155" s="12" t="s">
        <v>17215</v>
      </c>
      <c r="I2155" s="12" t="s">
        <v>3868</v>
      </c>
      <c r="J2155" s="12" t="s">
        <v>3877</v>
      </c>
      <c r="K2155" s="12" t="s">
        <v>3878</v>
      </c>
      <c r="L2155" s="12">
        <v>10</v>
      </c>
      <c r="M2155" s="12">
        <v>10</v>
      </c>
      <c r="N2155" s="12">
        <v>9.5</v>
      </c>
      <c r="O2155" s="12">
        <v>9.5</v>
      </c>
    </row>
    <row r="2156" spans="1:16" x14ac:dyDescent="0.2">
      <c r="A2156" s="12" t="str">
        <f>INDEX('рабочие дни  %ФОТ'!$F$3:$F$67,MATCH('загрузка табеля'!$H2156,'рабочие дни  %ФОТ'!$H$3:$H$67,0),1)</f>
        <v>ХХХ YYY-27</v>
      </c>
      <c r="B2156" s="21">
        <f t="shared" si="99"/>
        <v>822.85714285714289</v>
      </c>
      <c r="C2156" s="22">
        <f t="shared" si="100"/>
        <v>4</v>
      </c>
      <c r="D2156" s="23">
        <f t="shared" si="101"/>
        <v>36</v>
      </c>
      <c r="E2156" s="21">
        <f>SUMIFS(тарифы!G:G,тарифы!B:B,J2156)</f>
        <v>4320</v>
      </c>
      <c r="F2156" s="21"/>
      <c r="G2156" s="12" t="str">
        <f>IFERROR(INDEX(Таблица1[#All],MATCH('загрузка табеля'!J2156,тарифы!B:B,0),4),"")</f>
        <v>оператор по вводу данных 1 категории ((В-27)склад)</v>
      </c>
      <c r="H2156" s="12" t="s">
        <v>17215</v>
      </c>
      <c r="I2156" s="12" t="s">
        <v>3868</v>
      </c>
      <c r="J2156" s="12" t="s">
        <v>3874</v>
      </c>
      <c r="K2156" s="12" t="s">
        <v>3875</v>
      </c>
      <c r="L2156" s="12">
        <v>9.5</v>
      </c>
      <c r="M2156" s="12">
        <v>9.5</v>
      </c>
      <c r="N2156" s="12">
        <v>9.5</v>
      </c>
      <c r="O2156" s="12">
        <v>7.5</v>
      </c>
      <c r="P2156" s="12">
        <v>0</v>
      </c>
    </row>
    <row r="2157" spans="1:16" x14ac:dyDescent="0.2">
      <c r="A2157" s="12" t="str">
        <f>INDEX('рабочие дни  %ФОТ'!$F$3:$F$67,MATCH('загрузка табеля'!$H2157,'рабочие дни  %ФОТ'!$H$3:$H$67,0),1)</f>
        <v>ХХХ YYY-27</v>
      </c>
      <c r="B2157" s="21">
        <f t="shared" si="99"/>
        <v>1230.6600000000001</v>
      </c>
      <c r="C2157" s="22">
        <f t="shared" si="100"/>
        <v>4</v>
      </c>
      <c r="D2157" s="23">
        <f t="shared" si="101"/>
        <v>43</v>
      </c>
      <c r="E2157" s="21">
        <f>SUMIFS(тарифы!G:G,тарифы!B:B,J2157)</f>
        <v>28.62</v>
      </c>
      <c r="F2157" s="21"/>
      <c r="G2157" s="12" t="str">
        <f>IFERROR(INDEX(Таблица1[#All],MATCH('загрузка табеля'!J2157,тарифы!B:B,0),4),"")</f>
        <v>грузчик 1 категории ((В-27)склад)</v>
      </c>
      <c r="H2157" s="12" t="s">
        <v>17215</v>
      </c>
      <c r="I2157" s="12" t="s">
        <v>3868</v>
      </c>
      <c r="J2157" s="12" t="s">
        <v>3888</v>
      </c>
      <c r="K2157" s="12" t="s">
        <v>3889</v>
      </c>
      <c r="L2157" s="12">
        <v>10.5</v>
      </c>
      <c r="M2157" s="12">
        <v>11</v>
      </c>
      <c r="N2157" s="12">
        <v>10.5</v>
      </c>
      <c r="O2157" s="12">
        <v>11</v>
      </c>
    </row>
    <row r="2158" spans="1:16" x14ac:dyDescent="0.2">
      <c r="A2158" s="12" t="str">
        <f>INDEX('рабочие дни  %ФОТ'!$F$3:$F$67,MATCH('загрузка табеля'!$H2158,'рабочие дни  %ФОТ'!$H$3:$H$67,0),1)</f>
        <v>ХХХ YYY-27</v>
      </c>
      <c r="B2158" s="21">
        <f t="shared" si="99"/>
        <v>1443.1999999999998</v>
      </c>
      <c r="C2158" s="22">
        <f t="shared" si="100"/>
        <v>5</v>
      </c>
      <c r="D2158" s="23">
        <f t="shared" si="101"/>
        <v>55</v>
      </c>
      <c r="E2158" s="21">
        <f>SUMIFS(тарифы!G:G,тарифы!B:B,J2158)</f>
        <v>26.24</v>
      </c>
      <c r="F2158" s="21"/>
      <c r="G2158" s="12" t="str">
        <f>IFERROR(INDEX(Таблица1[#All],MATCH('загрузка табеля'!J2158,тарифы!B:B,0),4),"")</f>
        <v>грузчик 2 категории ((В-27)склад)</v>
      </c>
      <c r="H2158" s="12" t="s">
        <v>17215</v>
      </c>
      <c r="I2158" s="12" t="s">
        <v>3868</v>
      </c>
      <c r="J2158" s="12" t="s">
        <v>3880</v>
      </c>
      <c r="K2158" s="12" t="s">
        <v>3881</v>
      </c>
      <c r="L2158" s="12">
        <v>11</v>
      </c>
      <c r="M2158" s="12">
        <v>11</v>
      </c>
      <c r="N2158" s="12">
        <v>11</v>
      </c>
      <c r="O2158" s="12">
        <v>11</v>
      </c>
      <c r="P2158" s="12">
        <v>11</v>
      </c>
    </row>
    <row r="2159" spans="1:16" x14ac:dyDescent="0.2">
      <c r="A2159" s="12" t="str">
        <f>INDEX('рабочие дни  %ФОТ'!$F$3:$F$67,MATCH('загрузка табеля'!$H2159,'рабочие дни  %ФОТ'!$H$3:$H$67,0),1)</f>
        <v>ХХХ YYY-27</v>
      </c>
      <c r="B2159" s="21">
        <f t="shared" si="99"/>
        <v>0</v>
      </c>
      <c r="C2159" s="22">
        <f t="shared" si="100"/>
        <v>3</v>
      </c>
      <c r="D2159" s="23">
        <f t="shared" si="101"/>
        <v>32</v>
      </c>
      <c r="E2159" s="21">
        <f>SUMIFS(тарифы!G:G,тарифы!B:B,J2159)</f>
        <v>0</v>
      </c>
      <c r="F2159" s="21"/>
      <c r="G2159" s="12" t="str">
        <f>IFERROR(INDEX(Таблица1[#All],MATCH('загрузка табеля'!J2159,тарифы!B:B,0),4),"")</f>
        <v/>
      </c>
      <c r="H2159" s="12" t="s">
        <v>17215</v>
      </c>
      <c r="I2159" s="12" t="s">
        <v>3868</v>
      </c>
      <c r="J2159" s="12" t="s">
        <v>16280</v>
      </c>
      <c r="K2159" s="12" t="s">
        <v>16281</v>
      </c>
      <c r="L2159" s="12">
        <v>11</v>
      </c>
      <c r="M2159" s="12">
        <v>10.5</v>
      </c>
      <c r="N2159" s="12">
        <v>10.5</v>
      </c>
    </row>
    <row r="2160" spans="1:16" x14ac:dyDescent="0.2">
      <c r="A2160" s="12" t="str">
        <f>INDEX('рабочие дни  %ФОТ'!$F$3:$F$67,MATCH('загрузка табеля'!$H2160,'рабочие дни  %ФОТ'!$H$3:$H$67,0),1)</f>
        <v>ХХХ YYY-27</v>
      </c>
      <c r="B2160" s="21">
        <f t="shared" si="99"/>
        <v>678.85714285714289</v>
      </c>
      <c r="C2160" s="22">
        <f t="shared" si="100"/>
        <v>3</v>
      </c>
      <c r="D2160" s="23">
        <f t="shared" si="101"/>
        <v>32.5</v>
      </c>
      <c r="E2160" s="21">
        <f>SUMIFS(тарифы!G:G,тарифы!B:B,J2160)</f>
        <v>4752</v>
      </c>
      <c r="F2160" s="21"/>
      <c r="G2160" s="12" t="str">
        <f>IFERROR(INDEX(Таблица1[#All],MATCH('загрузка табеля'!J2160,тарифы!B:B,0),4),"")</f>
        <v>инспектор по инвентаризации 1 категории ((В-27)управление)</v>
      </c>
      <c r="H2160" s="12" t="s">
        <v>17215</v>
      </c>
      <c r="I2160" s="12" t="s">
        <v>16282</v>
      </c>
      <c r="J2160" s="12" t="s">
        <v>3906</v>
      </c>
      <c r="K2160" s="12" t="s">
        <v>3907</v>
      </c>
      <c r="L2160" s="12">
        <v>10.5</v>
      </c>
      <c r="M2160" s="12">
        <v>11</v>
      </c>
      <c r="N2160" s="12">
        <v>11</v>
      </c>
    </row>
    <row r="2161" spans="1:16" x14ac:dyDescent="0.2">
      <c r="A2161" s="12" t="str">
        <f>INDEX('рабочие дни  %ФОТ'!$F$3:$F$67,MATCH('загрузка табеля'!$H2161,'рабочие дни  %ФОТ'!$H$3:$H$67,0),1)</f>
        <v>ХХХ YYY-27</v>
      </c>
      <c r="B2161" s="21">
        <f t="shared" si="99"/>
        <v>2044.7619047619048</v>
      </c>
      <c r="C2161" s="22">
        <f t="shared" si="100"/>
        <v>4</v>
      </c>
      <c r="D2161" s="23">
        <f t="shared" si="101"/>
        <v>36</v>
      </c>
      <c r="E2161" s="21">
        <f>SUMIFS(тарифы!G:G,тарифы!B:B,J2161)</f>
        <v>10735</v>
      </c>
      <c r="F2161" s="21"/>
      <c r="G2161" s="12" t="str">
        <f>IFERROR(INDEX(Таблица1[#All],MATCH('загрузка табеля'!J2161,тарифы!B:B,0),4),"")</f>
        <v>управляющий магазином 2 категории ((В-27)управление)</v>
      </c>
      <c r="H2161" s="12" t="s">
        <v>17215</v>
      </c>
      <c r="I2161" s="12" t="s">
        <v>16282</v>
      </c>
      <c r="J2161" s="12" t="s">
        <v>3903</v>
      </c>
      <c r="K2161" s="12" t="s">
        <v>3904</v>
      </c>
      <c r="L2161" s="12">
        <v>9.5</v>
      </c>
      <c r="M2161" s="12">
        <v>9</v>
      </c>
      <c r="N2161" s="12">
        <v>8</v>
      </c>
      <c r="O2161" s="12">
        <v>9.5</v>
      </c>
    </row>
    <row r="2162" spans="1:16" x14ac:dyDescent="0.2">
      <c r="A2162" s="12" t="str">
        <f>INDEX('рабочие дни  %ФОТ'!$F$3:$F$67,MATCH('загрузка табеля'!$H2162,'рабочие дни  %ФОТ'!$H$3:$H$67,0),1)</f>
        <v>ХХХ YYY-27</v>
      </c>
      <c r="B2162" s="21">
        <f t="shared" si="99"/>
        <v>619.04761904761904</v>
      </c>
      <c r="C2162" s="22">
        <f t="shared" si="100"/>
        <v>2</v>
      </c>
      <c r="D2162" s="23">
        <f t="shared" si="101"/>
        <v>18</v>
      </c>
      <c r="E2162" s="21">
        <f>SUMIFS(тарифы!G:G,тарифы!B:B,J2162)</f>
        <v>6500</v>
      </c>
      <c r="F2162" s="21"/>
      <c r="G2162" s="12" t="str">
        <f>IFERROR(INDEX(Таблица1[#All],MATCH('загрузка табеля'!J2162,тарифы!B:B,0),4),"")</f>
        <v>менеджер по персоналу_стажер ((В-50) управление)</v>
      </c>
      <c r="H2162" s="12" t="s">
        <v>17215</v>
      </c>
      <c r="I2162" s="12" t="s">
        <v>16282</v>
      </c>
      <c r="J2162" s="12" t="s">
        <v>13230</v>
      </c>
      <c r="K2162" s="12" t="s">
        <v>13229</v>
      </c>
      <c r="L2162" s="12">
        <v>9</v>
      </c>
      <c r="M2162" s="12">
        <v>9</v>
      </c>
    </row>
    <row r="2163" spans="1:16" x14ac:dyDescent="0.2">
      <c r="A2163" s="12" t="str">
        <f>INDEX('рабочие дни  %ФОТ'!$F$3:$F$67,MATCH('загрузка табеля'!$H2163,'рабочие дни  %ФОТ'!$H$3:$H$67,0),1)</f>
        <v>ХХХ YYY-27</v>
      </c>
      <c r="B2163" s="21">
        <f t="shared" si="99"/>
        <v>2091.6190476190477</v>
      </c>
      <c r="C2163" s="22">
        <f t="shared" si="100"/>
        <v>4</v>
      </c>
      <c r="D2163" s="23">
        <f t="shared" si="101"/>
        <v>12</v>
      </c>
      <c r="E2163" s="21">
        <f>SUMIFS(тарифы!G:G,тарифы!B:B,J2163)</f>
        <v>10981</v>
      </c>
      <c r="F2163" s="21"/>
      <c r="G2163" s="12" t="str">
        <f>IFERROR(INDEX(Таблица1[#All],MATCH('загрузка табеля'!J2163,тарифы!B:B,0),4),"")</f>
        <v>заместитель управляющего магазином по производству 1 категории ((В-27)цех по выпечке хлебобулочных и</v>
      </c>
      <c r="H2163" s="12" t="s">
        <v>17215</v>
      </c>
      <c r="I2163" s="12" t="s">
        <v>16283</v>
      </c>
      <c r="J2163" s="12" t="s">
        <v>3918</v>
      </c>
      <c r="K2163" s="12" t="s">
        <v>3919</v>
      </c>
      <c r="L2163" s="12">
        <v>3.5</v>
      </c>
      <c r="M2163" s="12">
        <v>3</v>
      </c>
      <c r="N2163" s="12">
        <v>3</v>
      </c>
      <c r="O2163" s="12">
        <v>2.5</v>
      </c>
    </row>
    <row r="2164" spans="1:16" x14ac:dyDescent="0.2">
      <c r="A2164" s="12" t="str">
        <f>INDEX('рабочие дни  %ФОТ'!$F$3:$F$67,MATCH('загрузка табеля'!$H2164,'рабочие дни  %ФОТ'!$H$3:$H$67,0),1)</f>
        <v>ХХХ YYY-27</v>
      </c>
      <c r="B2164" s="21">
        <f t="shared" si="99"/>
        <v>609</v>
      </c>
      <c r="C2164" s="22">
        <f t="shared" si="100"/>
        <v>2</v>
      </c>
      <c r="D2164" s="23">
        <f t="shared" si="101"/>
        <v>21</v>
      </c>
      <c r="E2164" s="21">
        <f>SUMIFS(тарифы!G:G,тарифы!B:B,J2164)</f>
        <v>29</v>
      </c>
      <c r="F2164" s="21"/>
      <c r="G2164" s="12" t="str">
        <f>IFERROR(INDEX(Таблица1[#All],MATCH('загрузка табеля'!J2164,тарифы!B:B,0),4),"")</f>
        <v>пекарь 4 разряда ((В-27)цех по выпечке хлебобулочных изделий)</v>
      </c>
      <c r="H2164" s="12" t="s">
        <v>17215</v>
      </c>
      <c r="I2164" s="12" t="s">
        <v>16283</v>
      </c>
      <c r="J2164" s="12" t="s">
        <v>3933</v>
      </c>
      <c r="K2164" s="12" t="s">
        <v>3934</v>
      </c>
      <c r="L2164" s="12">
        <v>10.5</v>
      </c>
      <c r="M2164" s="12">
        <v>10.5</v>
      </c>
    </row>
    <row r="2165" spans="1:16" x14ac:dyDescent="0.2">
      <c r="A2165" s="12" t="str">
        <f>INDEX('рабочие дни  %ФОТ'!$F$3:$F$67,MATCH('загрузка табеля'!$H2165,'рабочие дни  %ФОТ'!$H$3:$H$67,0),1)</f>
        <v>ХХХ YYY-27</v>
      </c>
      <c r="B2165" s="21">
        <f t="shared" si="99"/>
        <v>971.5</v>
      </c>
      <c r="C2165" s="22">
        <f t="shared" si="100"/>
        <v>3</v>
      </c>
      <c r="D2165" s="23">
        <f t="shared" si="101"/>
        <v>33.5</v>
      </c>
      <c r="E2165" s="21">
        <f>SUMIFS(тарифы!G:G,тарифы!B:B,J2165)</f>
        <v>29</v>
      </c>
      <c r="F2165" s="21"/>
      <c r="G2165" s="12" t="str">
        <f>IFERROR(INDEX(Таблица1[#All],MATCH('загрузка табеля'!J2165,тарифы!B:B,0),4),"")</f>
        <v>пекарь 4 разряда ((В-27)цех по выпечке хлебобулочных изделий)</v>
      </c>
      <c r="H2165" s="12" t="s">
        <v>17215</v>
      </c>
      <c r="I2165" s="12" t="s">
        <v>16283</v>
      </c>
      <c r="J2165" s="12" t="s">
        <v>3920</v>
      </c>
      <c r="K2165" s="12" t="s">
        <v>3921</v>
      </c>
      <c r="L2165" s="12">
        <v>11</v>
      </c>
      <c r="M2165" s="12">
        <v>11</v>
      </c>
      <c r="N2165" s="12">
        <v>11.5</v>
      </c>
      <c r="O2165" s="12">
        <v>0</v>
      </c>
    </row>
    <row r="2166" spans="1:16" x14ac:dyDescent="0.2">
      <c r="A2166" s="12" t="str">
        <f>INDEX('рабочие дни  %ФОТ'!$F$3:$F$67,MATCH('загрузка табеля'!$H2166,'рабочие дни  %ФОТ'!$H$3:$H$67,0),1)</f>
        <v>ХХХ YYY-27</v>
      </c>
      <c r="B2166" s="21">
        <f t="shared" si="99"/>
        <v>1174.32</v>
      </c>
      <c r="C2166" s="22">
        <f t="shared" si="100"/>
        <v>3</v>
      </c>
      <c r="D2166" s="23">
        <f t="shared" si="101"/>
        <v>31.5</v>
      </c>
      <c r="E2166" s="21">
        <f>SUMIFS(тарифы!G:G,тарифы!B:B,J2166)</f>
        <v>37.28</v>
      </c>
      <c r="F2166" s="21"/>
      <c r="G2166" s="12" t="str">
        <f>IFERROR(INDEX(Таблица1[#All],MATCH('загрузка табеля'!J2166,тарифы!B:B,0),4),"")</f>
        <v>бригадир производственной бригады ((В-27)цех по выпечке хлебобулочных изделий)</v>
      </c>
      <c r="H2166" s="12" t="s">
        <v>17215</v>
      </c>
      <c r="I2166" s="12" t="s">
        <v>16283</v>
      </c>
      <c r="J2166" s="12" t="s">
        <v>3928</v>
      </c>
      <c r="K2166" s="12" t="s">
        <v>3929</v>
      </c>
      <c r="L2166" s="12">
        <v>10.5</v>
      </c>
      <c r="M2166" s="12">
        <v>10.5</v>
      </c>
      <c r="N2166" s="12">
        <v>10.5</v>
      </c>
      <c r="O2166" s="12">
        <v>0</v>
      </c>
    </row>
    <row r="2167" spans="1:16" x14ac:dyDescent="0.2">
      <c r="A2167" s="12" t="str">
        <f>INDEX('рабочие дни  %ФОТ'!$F$3:$F$67,MATCH('загрузка табеля'!$H2167,'рабочие дни  %ФОТ'!$H$3:$H$67,0),1)</f>
        <v>ХХХ YYY-27</v>
      </c>
      <c r="B2167" s="21">
        <f t="shared" si="99"/>
        <v>971.5</v>
      </c>
      <c r="C2167" s="22">
        <f t="shared" si="100"/>
        <v>3</v>
      </c>
      <c r="D2167" s="23">
        <f t="shared" si="101"/>
        <v>33.5</v>
      </c>
      <c r="E2167" s="21">
        <f>SUMIFS(тарифы!G:G,тарифы!B:B,J2167)</f>
        <v>29</v>
      </c>
      <c r="F2167" s="21"/>
      <c r="G2167" s="12" t="str">
        <f>IFERROR(INDEX(Таблица1[#All],MATCH('загрузка табеля'!J2167,тарифы!B:B,0),4),"")</f>
        <v>пекарь 4 разряда ((В-27)цех по выпечке хлебобулочных изделий)</v>
      </c>
      <c r="H2167" s="12" t="s">
        <v>17215</v>
      </c>
      <c r="I2167" s="12" t="s">
        <v>16283</v>
      </c>
      <c r="J2167" s="12" t="s">
        <v>3931</v>
      </c>
      <c r="K2167" s="12" t="s">
        <v>3932</v>
      </c>
      <c r="L2167" s="12">
        <v>11</v>
      </c>
      <c r="M2167" s="12">
        <v>11</v>
      </c>
      <c r="N2167" s="12">
        <v>11.5</v>
      </c>
    </row>
    <row r="2168" spans="1:16" x14ac:dyDescent="0.2">
      <c r="A2168" s="12" t="str">
        <f>INDEX('рабочие дни  %ФОТ'!$F$3:$F$67,MATCH('загрузка табеля'!$H2168,'рабочие дни  %ФОТ'!$H$3:$H$67,0),1)</f>
        <v>ХХХ YYY-27</v>
      </c>
      <c r="B2168" s="21">
        <f t="shared" si="99"/>
        <v>319</v>
      </c>
      <c r="C2168" s="22">
        <f t="shared" si="100"/>
        <v>1</v>
      </c>
      <c r="D2168" s="23">
        <f t="shared" si="101"/>
        <v>11</v>
      </c>
      <c r="E2168" s="21">
        <f>SUMIFS(тарифы!G:G,тарифы!B:B,J2168)</f>
        <v>29</v>
      </c>
      <c r="F2168" s="21"/>
      <c r="G2168" s="12" t="str">
        <f>IFERROR(INDEX(Таблица1[#All],MATCH('загрузка табеля'!J2168,тарифы!B:B,0),4),"")</f>
        <v>пекарь 4 разряда ((В-27)цех по выпечке хлебобулочных изделий)</v>
      </c>
      <c r="H2168" s="12" t="s">
        <v>17215</v>
      </c>
      <c r="I2168" s="12" t="s">
        <v>16283</v>
      </c>
      <c r="J2168" s="12" t="s">
        <v>3925</v>
      </c>
      <c r="K2168" s="12" t="s">
        <v>3926</v>
      </c>
      <c r="L2168" s="12">
        <v>11</v>
      </c>
      <c r="M2168" s="12">
        <v>0</v>
      </c>
    </row>
    <row r="2169" spans="1:16" x14ac:dyDescent="0.2">
      <c r="A2169" s="12" t="str">
        <f>INDEX('рабочие дни  %ФОТ'!$F$3:$F$67,MATCH('загрузка табеля'!$H2169,'рабочие дни  %ФОТ'!$H$3:$H$67,0),1)</f>
        <v>ХХХ YYY-27</v>
      </c>
      <c r="B2169" s="21">
        <f t="shared" si="99"/>
        <v>838.80000000000007</v>
      </c>
      <c r="C2169" s="22">
        <f t="shared" si="100"/>
        <v>2</v>
      </c>
      <c r="D2169" s="23">
        <f t="shared" si="101"/>
        <v>22.5</v>
      </c>
      <c r="E2169" s="21">
        <f>SUMIFS(тарифы!G:G,тарифы!B:B,J2169)</f>
        <v>37.28</v>
      </c>
      <c r="F2169" s="21"/>
      <c r="G2169" s="12" t="str">
        <f>IFERROR(INDEX(Таблица1[#All],MATCH('загрузка табеля'!J2169,тарифы!B:B,0),4),"")</f>
        <v>бригадир производственной бригады ((В-27)цех по выпечке хлебобулочных изделий)</v>
      </c>
      <c r="H2169" s="12" t="s">
        <v>17215</v>
      </c>
      <c r="I2169" s="12" t="s">
        <v>16283</v>
      </c>
      <c r="J2169" s="12" t="s">
        <v>3916</v>
      </c>
      <c r="K2169" s="12" t="s">
        <v>3917</v>
      </c>
      <c r="L2169" s="12">
        <v>11</v>
      </c>
      <c r="M2169" s="12">
        <v>11.5</v>
      </c>
      <c r="N2169" s="12">
        <v>0</v>
      </c>
    </row>
    <row r="2170" spans="1:16" x14ac:dyDescent="0.2">
      <c r="A2170" s="12" t="str">
        <f>INDEX('рабочие дни  %ФОТ'!$F$3:$F$67,MATCH('загрузка табеля'!$H2170,'рабочие дни  %ФОТ'!$H$3:$H$67,0),1)</f>
        <v>ХХХ YYY-27</v>
      </c>
      <c r="B2170" s="21">
        <f t="shared" si="99"/>
        <v>913.5</v>
      </c>
      <c r="C2170" s="22">
        <f t="shared" si="100"/>
        <v>3</v>
      </c>
      <c r="D2170" s="23">
        <f t="shared" si="101"/>
        <v>31.5</v>
      </c>
      <c r="E2170" s="21">
        <f>SUMIFS(тарифы!G:G,тарифы!B:B,J2170)</f>
        <v>29</v>
      </c>
      <c r="F2170" s="21"/>
      <c r="G2170" s="12" t="str">
        <f>IFERROR(INDEX(Таблица1[#All],MATCH('загрузка табеля'!J2170,тарифы!B:B,0),4),"")</f>
        <v>пекарь 4 разряда ((В-27)цех по выпечке хлебобулочных изделий)</v>
      </c>
      <c r="H2170" s="12" t="s">
        <v>17215</v>
      </c>
      <c r="I2170" s="12" t="s">
        <v>16283</v>
      </c>
      <c r="J2170" s="12" t="s">
        <v>3911</v>
      </c>
      <c r="K2170" s="12" t="s">
        <v>3912</v>
      </c>
      <c r="L2170" s="12">
        <v>10.5</v>
      </c>
      <c r="M2170" s="12">
        <v>10.5</v>
      </c>
      <c r="N2170" s="12">
        <v>10.5</v>
      </c>
      <c r="O2170" s="12">
        <v>0</v>
      </c>
    </row>
    <row r="2171" spans="1:16" x14ac:dyDescent="0.2">
      <c r="A2171" s="12" t="str">
        <f>INDEX('рабочие дни  %ФОТ'!$F$3:$F$67,MATCH('загрузка табеля'!$H2171,'рабочие дни  %ФОТ'!$H$3:$H$67,0),1)</f>
        <v>ХХХ YYY-27</v>
      </c>
      <c r="B2171" s="21">
        <f t="shared" si="99"/>
        <v>957</v>
      </c>
      <c r="C2171" s="22">
        <f t="shared" si="100"/>
        <v>3</v>
      </c>
      <c r="D2171" s="23">
        <f t="shared" si="101"/>
        <v>33</v>
      </c>
      <c r="E2171" s="21">
        <f>SUMIFS(тарифы!G:G,тарифы!B:B,J2171)</f>
        <v>29</v>
      </c>
      <c r="F2171" s="21"/>
      <c r="G2171" s="12" t="str">
        <f>IFERROR(INDEX(Таблица1[#All],MATCH('загрузка табеля'!J2171,тарифы!B:B,0),4),"")</f>
        <v>пекарь 4 разряда ((В-27)цех по выпечке хлебобулочных изделий)</v>
      </c>
      <c r="H2171" s="12" t="s">
        <v>17215</v>
      </c>
      <c r="I2171" s="12" t="s">
        <v>16283</v>
      </c>
      <c r="J2171" s="12" t="s">
        <v>13224</v>
      </c>
      <c r="K2171" s="12" t="s">
        <v>13223</v>
      </c>
      <c r="L2171" s="12">
        <v>11</v>
      </c>
      <c r="M2171" s="12">
        <v>11.5</v>
      </c>
      <c r="N2171" s="12">
        <v>10.5</v>
      </c>
    </row>
    <row r="2172" spans="1:16" x14ac:dyDescent="0.2">
      <c r="A2172" s="12" t="str">
        <f>INDEX('рабочие дни  %ФОТ'!$F$3:$F$67,MATCH('загрузка табеля'!$H2172,'рабочие дни  %ФОТ'!$H$3:$H$67,0),1)</f>
        <v>ХХХ YYY-27</v>
      </c>
      <c r="B2172" s="21">
        <f t="shared" si="99"/>
        <v>1276</v>
      </c>
      <c r="C2172" s="22">
        <f t="shared" si="100"/>
        <v>4</v>
      </c>
      <c r="D2172" s="23">
        <f t="shared" si="101"/>
        <v>44</v>
      </c>
      <c r="E2172" s="21">
        <f>SUMIFS(тарифы!G:G,тарифы!B:B,J2172)</f>
        <v>29</v>
      </c>
      <c r="F2172" s="21"/>
      <c r="G2172" s="12" t="str">
        <f>IFERROR(INDEX(Таблица1[#All],MATCH('загрузка табеля'!J2172,тарифы!B:B,0),4),"")</f>
        <v>пекарь 4 разряда ((В-27)цех по выпечке хлебобулочных изделий)</v>
      </c>
      <c r="H2172" s="12" t="s">
        <v>17215</v>
      </c>
      <c r="I2172" s="12" t="s">
        <v>16283</v>
      </c>
      <c r="J2172" s="12" t="s">
        <v>13222</v>
      </c>
      <c r="K2172" s="12" t="s">
        <v>13221</v>
      </c>
      <c r="L2172" s="12">
        <v>11</v>
      </c>
      <c r="M2172" s="12">
        <v>11</v>
      </c>
      <c r="N2172" s="12">
        <v>11</v>
      </c>
      <c r="O2172" s="12">
        <v>11</v>
      </c>
    </row>
    <row r="2173" spans="1:16" x14ac:dyDescent="0.2">
      <c r="A2173" s="12" t="str">
        <f>INDEX('рабочие дни  %ФОТ'!$F$3:$F$67,MATCH('загрузка табеля'!$H2173,'рабочие дни  %ФОТ'!$H$3:$H$67,0),1)</f>
        <v>ХХХ YYY-27</v>
      </c>
      <c r="B2173" s="21">
        <f t="shared" si="99"/>
        <v>0</v>
      </c>
      <c r="C2173" s="22">
        <f t="shared" si="100"/>
        <v>3</v>
      </c>
      <c r="D2173" s="23">
        <f t="shared" si="101"/>
        <v>32.5</v>
      </c>
      <c r="E2173" s="21">
        <f>SUMIFS(тарифы!G:G,тарифы!B:B,J2173)</f>
        <v>0</v>
      </c>
      <c r="F2173" s="21"/>
      <c r="G2173" s="12" t="str">
        <f>IFERROR(INDEX(Таблица1[#All],MATCH('загрузка табеля'!J2173,тарифы!B:B,0),4),"")</f>
        <v/>
      </c>
      <c r="H2173" s="12" t="s">
        <v>17215</v>
      </c>
      <c r="I2173" s="12" t="s">
        <v>16283</v>
      </c>
      <c r="J2173" s="12" t="s">
        <v>16284</v>
      </c>
      <c r="K2173" s="12" t="s">
        <v>16285</v>
      </c>
      <c r="L2173" s="12">
        <v>10.5</v>
      </c>
      <c r="M2173" s="12">
        <v>11</v>
      </c>
      <c r="N2173" s="12">
        <v>11</v>
      </c>
      <c r="O2173" s="12">
        <v>0</v>
      </c>
    </row>
    <row r="2174" spans="1:16" x14ac:dyDescent="0.2">
      <c r="A2174" s="12" t="str">
        <f>INDEX('рабочие дни  %ФОТ'!$F$3:$F$67,MATCH('загрузка табеля'!$H2174,'рабочие дни  %ФОТ'!$H$3:$H$67,0),1)</f>
        <v>ХХХ YYY-27</v>
      </c>
      <c r="B2174" s="21">
        <f t="shared" si="99"/>
        <v>1423.125</v>
      </c>
      <c r="C2174" s="22">
        <f t="shared" si="100"/>
        <v>5</v>
      </c>
      <c r="D2174" s="23">
        <f t="shared" si="101"/>
        <v>57.5</v>
      </c>
      <c r="E2174" s="21">
        <f>SUMIFS(тарифы!G:G,тарифы!B:B,J2174)</f>
        <v>24.75</v>
      </c>
      <c r="F2174" s="21"/>
      <c r="G2174" s="12" t="str">
        <f>IFERROR(INDEX(Таблица1[#All],MATCH('загрузка табеля'!J2174,тарифы!B:B,0),4),"")</f>
        <v>продавец продовольственных товаров 2 категории ((В-27)цех по переработке мяса)</v>
      </c>
      <c r="H2174" s="12" t="s">
        <v>17215</v>
      </c>
      <c r="I2174" s="12" t="s">
        <v>16286</v>
      </c>
      <c r="J2174" s="12" t="s">
        <v>3951</v>
      </c>
      <c r="K2174" s="12" t="s">
        <v>3952</v>
      </c>
      <c r="L2174" s="12">
        <v>12</v>
      </c>
      <c r="M2174" s="12">
        <v>11</v>
      </c>
      <c r="N2174" s="12">
        <v>11</v>
      </c>
      <c r="O2174" s="12">
        <v>11.5</v>
      </c>
      <c r="P2174" s="12">
        <v>12</v>
      </c>
    </row>
    <row r="2175" spans="1:16" x14ac:dyDescent="0.2">
      <c r="A2175" s="12" t="str">
        <f>INDEX('рабочие дни  %ФОТ'!$F$3:$F$67,MATCH('загрузка табеля'!$H2175,'рабочие дни  %ФОТ'!$H$3:$H$67,0),1)</f>
        <v>ХХХ YYY-27</v>
      </c>
      <c r="B2175" s="21">
        <f t="shared" si="99"/>
        <v>2091.6190476190477</v>
      </c>
      <c r="C2175" s="22">
        <f t="shared" si="100"/>
        <v>4</v>
      </c>
      <c r="D2175" s="23">
        <f t="shared" si="101"/>
        <v>10.5</v>
      </c>
      <c r="E2175" s="21">
        <f>SUMIFS(тарифы!G:G,тарифы!B:B,J2175)</f>
        <v>10981</v>
      </c>
      <c r="F2175" s="21"/>
      <c r="G2175" s="12" t="str">
        <f>IFERROR(INDEX(Таблица1[#All],MATCH('загрузка табеля'!J2175,тарифы!B:B,0),4),"")</f>
        <v>заместитель управляющего магазином по производству 1 категории ((В-27)цех по выпечке хлебобулочных и</v>
      </c>
      <c r="H2175" s="12" t="s">
        <v>17215</v>
      </c>
      <c r="I2175" s="12" t="s">
        <v>16286</v>
      </c>
      <c r="J2175" s="12" t="s">
        <v>3918</v>
      </c>
      <c r="K2175" s="12" t="s">
        <v>3919</v>
      </c>
      <c r="L2175" s="12">
        <v>2.5</v>
      </c>
      <c r="M2175" s="12">
        <v>2.5</v>
      </c>
      <c r="N2175" s="12">
        <v>3</v>
      </c>
      <c r="O2175" s="12">
        <v>2.5</v>
      </c>
    </row>
    <row r="2176" spans="1:16" x14ac:dyDescent="0.2">
      <c r="A2176" s="12" t="str">
        <f>INDEX('рабочие дни  %ФОТ'!$F$3:$F$67,MATCH('загрузка табеля'!$H2176,'рабочие дни  %ФОТ'!$H$3:$H$67,0),1)</f>
        <v>ХХХ YYY-27</v>
      </c>
      <c r="B2176" s="21">
        <f t="shared" si="99"/>
        <v>931.5</v>
      </c>
      <c r="C2176" s="22">
        <f t="shared" si="100"/>
        <v>3</v>
      </c>
      <c r="D2176" s="23">
        <f t="shared" si="101"/>
        <v>34.5</v>
      </c>
      <c r="E2176" s="21">
        <f>SUMIFS(тарифы!G:G,тарифы!B:B,J2176)</f>
        <v>27</v>
      </c>
      <c r="F2176" s="21"/>
      <c r="G2176" s="12" t="str">
        <f>IFERROR(INDEX(Таблица1[#All],MATCH('загрузка табеля'!J2176,тарифы!B:B,0),4),"")</f>
        <v>повар 4 разряда* ((В-27)цех по переработке мяса)</v>
      </c>
      <c r="H2176" s="12" t="s">
        <v>17215</v>
      </c>
      <c r="I2176" s="12" t="s">
        <v>16286</v>
      </c>
      <c r="J2176" s="12" t="s">
        <v>3939</v>
      </c>
      <c r="K2176" s="12" t="s">
        <v>3940</v>
      </c>
      <c r="L2176" s="12">
        <v>11.5</v>
      </c>
      <c r="M2176" s="12">
        <v>11.5</v>
      </c>
      <c r="N2176" s="12">
        <v>11.5</v>
      </c>
      <c r="O2176" s="12">
        <v>0</v>
      </c>
    </row>
    <row r="2177" spans="1:17" x14ac:dyDescent="0.2">
      <c r="A2177" s="12" t="str">
        <f>INDEX('рабочие дни  %ФОТ'!$F$3:$F$67,MATCH('загрузка табеля'!$H2177,'рабочие дни  %ФОТ'!$H$3:$H$67,0),1)</f>
        <v>ХХХ YYY-27</v>
      </c>
      <c r="B2177" s="21">
        <f t="shared" si="99"/>
        <v>779.625</v>
      </c>
      <c r="C2177" s="22">
        <f t="shared" si="100"/>
        <v>3</v>
      </c>
      <c r="D2177" s="23">
        <f t="shared" si="101"/>
        <v>31.5</v>
      </c>
      <c r="E2177" s="21">
        <f>SUMIFS(тарифы!G:G,тарифы!B:B,J2177)</f>
        <v>24.75</v>
      </c>
      <c r="F2177" s="21"/>
      <c r="G2177" s="12" t="str">
        <f>IFERROR(INDEX(Таблица1[#All],MATCH('загрузка табеля'!J2177,тарифы!B:B,0),4),"")</f>
        <v>продавец продовольственных товаров 2 категории ((В-27)цех по переработке мяса)</v>
      </c>
      <c r="H2177" s="12" t="s">
        <v>17215</v>
      </c>
      <c r="I2177" s="12" t="s">
        <v>16286</v>
      </c>
      <c r="J2177" s="12" t="s">
        <v>3936</v>
      </c>
      <c r="K2177" s="12" t="s">
        <v>3937</v>
      </c>
      <c r="L2177" s="12">
        <v>10.5</v>
      </c>
      <c r="M2177" s="12">
        <v>11</v>
      </c>
      <c r="N2177" s="12">
        <v>10</v>
      </c>
    </row>
    <row r="2178" spans="1:17" x14ac:dyDescent="0.2">
      <c r="A2178" s="12" t="str">
        <f>INDEX('рабочие дни  %ФОТ'!$F$3:$F$67,MATCH('загрузка табеля'!$H2178,'рабочие дни  %ФОТ'!$H$3:$H$67,0),1)</f>
        <v>ХХХ YYY-27</v>
      </c>
      <c r="B2178" s="21">
        <f t="shared" si="99"/>
        <v>1246.74</v>
      </c>
      <c r="C2178" s="22">
        <f t="shared" si="100"/>
        <v>3</v>
      </c>
      <c r="D2178" s="23">
        <f t="shared" si="101"/>
        <v>33</v>
      </c>
      <c r="E2178" s="21">
        <f>SUMIFS(тарифы!G:G,тарифы!B:B,J2178)</f>
        <v>37.78</v>
      </c>
      <c r="F2178" s="21"/>
      <c r="G2178" s="12" t="str">
        <f>IFERROR(INDEX(Таблица1[#All],MATCH('загрузка табеля'!J2178,тарифы!B:B,0),4),"")</f>
        <v>бригадир производственной бригады ((В-27)цех по переработке мяса)</v>
      </c>
      <c r="H2178" s="12" t="s">
        <v>17215</v>
      </c>
      <c r="I2178" s="12" t="s">
        <v>16286</v>
      </c>
      <c r="J2178" s="12" t="s">
        <v>3948</v>
      </c>
      <c r="K2178" s="12" t="s">
        <v>3949</v>
      </c>
      <c r="L2178" s="12">
        <v>11</v>
      </c>
      <c r="M2178" s="12">
        <v>11</v>
      </c>
      <c r="N2178" s="12">
        <v>11</v>
      </c>
    </row>
    <row r="2179" spans="1:17" x14ac:dyDescent="0.2">
      <c r="A2179" s="12" t="str">
        <f>INDEX('рабочие дни  %ФОТ'!$F$3:$F$67,MATCH('загрузка табеля'!$H2179,'рабочие дни  %ФОТ'!$H$3:$H$67,0),1)</f>
        <v>ХХХ YYY-27</v>
      </c>
      <c r="B2179" s="21">
        <f t="shared" si="99"/>
        <v>2213.75</v>
      </c>
      <c r="C2179" s="22">
        <f t="shared" si="100"/>
        <v>5</v>
      </c>
      <c r="D2179" s="23">
        <f t="shared" si="101"/>
        <v>57.5</v>
      </c>
      <c r="E2179" s="21">
        <f>SUMIFS(тарифы!G:G,тарифы!B:B,J2179)</f>
        <v>38.5</v>
      </c>
      <c r="F2179" s="21"/>
      <c r="G2179" s="12" t="str">
        <f>IFERROR(INDEX(Таблица1[#All],MATCH('загрузка табеля'!J2179,тарифы!B:B,0),4),"")</f>
        <v>обвальщик мяса мастер-класс 2 категории ((В-27)цех по переработке мяса)</v>
      </c>
      <c r="H2179" s="12" t="s">
        <v>17215</v>
      </c>
      <c r="I2179" s="12" t="s">
        <v>16286</v>
      </c>
      <c r="J2179" s="12" t="s">
        <v>13228</v>
      </c>
      <c r="K2179" s="12" t="s">
        <v>13227</v>
      </c>
      <c r="L2179" s="12">
        <v>11</v>
      </c>
      <c r="M2179" s="12">
        <v>11.5</v>
      </c>
      <c r="N2179" s="12">
        <v>11.5</v>
      </c>
      <c r="O2179" s="12">
        <v>11.5</v>
      </c>
      <c r="P2179" s="12">
        <v>12</v>
      </c>
      <c r="Q2179" s="12">
        <v>0</v>
      </c>
    </row>
    <row r="2180" spans="1:17" x14ac:dyDescent="0.2">
      <c r="A2180" s="12" t="str">
        <f>INDEX('рабочие дни  %ФОТ'!$F$3:$F$67,MATCH('загрузка табеля'!$H2180,'рабочие дни  %ФОТ'!$H$3:$H$67,0),1)</f>
        <v>ХХХ YYY-27</v>
      </c>
      <c r="B2180" s="21">
        <f t="shared" si="99"/>
        <v>423.5</v>
      </c>
      <c r="C2180" s="22">
        <f t="shared" si="100"/>
        <v>1</v>
      </c>
      <c r="D2180" s="23">
        <f t="shared" si="101"/>
        <v>11</v>
      </c>
      <c r="E2180" s="21">
        <f>SUMIFS(тарифы!G:G,тарифы!B:B,J2180)</f>
        <v>38.5</v>
      </c>
      <c r="F2180" s="21"/>
      <c r="G2180" s="12" t="str">
        <f>IFERROR(INDEX(Таблица1[#All],MATCH('загрузка табеля'!J2180,тарифы!B:B,0),4),"")</f>
        <v>обвальщик мяса мастер-класс 2 категории ((В-27)цех по переработке мяса)</v>
      </c>
      <c r="H2180" s="12" t="s">
        <v>17215</v>
      </c>
      <c r="I2180" s="12" t="s">
        <v>16286</v>
      </c>
      <c r="J2180" s="12" t="s">
        <v>13226</v>
      </c>
      <c r="K2180" s="12" t="s">
        <v>13225</v>
      </c>
      <c r="L2180" s="12">
        <v>11</v>
      </c>
    </row>
    <row r="2181" spans="1:17" x14ac:dyDescent="0.2">
      <c r="A2181" s="12" t="str">
        <f>INDEX('рабочие дни  %ФОТ'!$F$3:$F$67,MATCH('загрузка табеля'!$H2181,'рабочие дни  %ФОТ'!$H$3:$H$67,0),1)</f>
        <v>ХХХ YYY-27</v>
      </c>
      <c r="B2181" s="21">
        <f t="shared" si="99"/>
        <v>0</v>
      </c>
      <c r="C2181" s="22">
        <f t="shared" si="100"/>
        <v>3</v>
      </c>
      <c r="D2181" s="23">
        <f t="shared" si="101"/>
        <v>33.5</v>
      </c>
      <c r="E2181" s="21">
        <f>SUMIFS(тарифы!G:G,тарифы!B:B,J2181)</f>
        <v>0</v>
      </c>
      <c r="F2181" s="21"/>
      <c r="G2181" s="12" t="str">
        <f>IFERROR(INDEX(Таблица1[#All],MATCH('загрузка табеля'!J2181,тарифы!B:B,0),4),"")</f>
        <v/>
      </c>
      <c r="H2181" s="12" t="s">
        <v>17215</v>
      </c>
      <c r="I2181" s="12" t="s">
        <v>16287</v>
      </c>
      <c r="J2181" s="12" t="s">
        <v>16288</v>
      </c>
      <c r="K2181" s="12" t="s">
        <v>16289</v>
      </c>
      <c r="L2181" s="12">
        <v>11</v>
      </c>
      <c r="M2181" s="12">
        <v>11</v>
      </c>
      <c r="N2181" s="12">
        <v>11.5</v>
      </c>
      <c r="O2181" s="12">
        <v>0</v>
      </c>
    </row>
    <row r="2182" spans="1:17" x14ac:dyDescent="0.2">
      <c r="A2182" s="12" t="str">
        <f>INDEX('рабочие дни  %ФОТ'!$F$3:$F$67,MATCH('загрузка табеля'!$H2182,'рабочие дни  %ФОТ'!$H$3:$H$67,0),1)</f>
        <v>ХХХ YYY-28</v>
      </c>
      <c r="B2182" s="21">
        <f t="shared" ref="B2182:B2245" si="102">IF(AND(F2182&lt;50,F2182&gt;0),F2182*D2182,IF(F2182&gt;50,F2182/$C$1*C2182,IF(AND(E2182&lt;50,E2182&gt;0),E2182*D2182,E2182/$C$1*C2182)))</f>
        <v>903.375</v>
      </c>
      <c r="C2182" s="22">
        <f t="shared" si="100"/>
        <v>3</v>
      </c>
      <c r="D2182" s="23">
        <f t="shared" si="101"/>
        <v>36.5</v>
      </c>
      <c r="E2182" s="21">
        <f>SUMIFS(тарифы!G:G,тарифы!B:B,J2182)</f>
        <v>24.75</v>
      </c>
      <c r="F2182" s="21"/>
      <c r="G2182" s="12" t="str">
        <f>IFERROR(INDEX(Таблица1[#All],MATCH('загрузка табеля'!J2182,тарифы!B:B,0),4),"")</f>
        <v>продавец продовольственных товаров 2 категории ((В-28)кулинарный цех)</v>
      </c>
      <c r="H2182" s="12" t="s">
        <v>17216</v>
      </c>
      <c r="I2182" s="12" t="s">
        <v>16290</v>
      </c>
      <c r="J2182" s="12" t="s">
        <v>3962</v>
      </c>
      <c r="K2182" s="12" t="s">
        <v>3963</v>
      </c>
      <c r="L2182" s="12">
        <v>12</v>
      </c>
      <c r="M2182" s="12">
        <v>12</v>
      </c>
      <c r="N2182" s="12">
        <v>12.5</v>
      </c>
      <c r="O2182" s="12">
        <v>0</v>
      </c>
    </row>
    <row r="2183" spans="1:17" x14ac:dyDescent="0.2">
      <c r="A2183" s="12" t="str">
        <f>INDEX('рабочие дни  %ФОТ'!$F$3:$F$67,MATCH('загрузка табеля'!$H2183,'рабочие дни  %ФОТ'!$H$3:$H$67,0),1)</f>
        <v>ХХХ YYY-28</v>
      </c>
      <c r="B2183" s="21">
        <f t="shared" si="102"/>
        <v>1428.5714285714287</v>
      </c>
      <c r="C2183" s="22">
        <f t="shared" ref="C2183:C2246" si="103">COUNTIF(L2183:AP2183,"&gt;0")</f>
        <v>4</v>
      </c>
      <c r="D2183" s="23">
        <f t="shared" ref="D2183:D2246" si="104">IF(SUM(L2183:AP2183)&gt;0,SUM(L2183:AP2183),"")</f>
        <v>13</v>
      </c>
      <c r="E2183" s="21">
        <f>SUMIFS(тарифы!G:G,тарифы!B:B,J2183)</f>
        <v>7500</v>
      </c>
      <c r="F2183" s="21"/>
      <c r="G2183" s="12" t="str">
        <f>IFERROR(INDEX(Таблица1[#All],MATCH('загрузка табеля'!J2183,тарифы!B:B,0),4),"")</f>
        <v>заместитель управляющего магазином по производству 5 категории ((В-28)цех по выпечке хлебобулочных и</v>
      </c>
      <c r="H2183" s="12" t="s">
        <v>17216</v>
      </c>
      <c r="I2183" s="12" t="s">
        <v>16290</v>
      </c>
      <c r="J2183" s="12" t="s">
        <v>4084</v>
      </c>
      <c r="K2183" s="12" t="s">
        <v>4085</v>
      </c>
      <c r="L2183" s="12">
        <v>3</v>
      </c>
      <c r="M2183" s="12">
        <v>3.5</v>
      </c>
      <c r="N2183" s="12">
        <v>3</v>
      </c>
      <c r="O2183" s="12">
        <v>3.5</v>
      </c>
    </row>
    <row r="2184" spans="1:17" x14ac:dyDescent="0.2">
      <c r="A2184" s="12" t="str">
        <f>INDEX('рабочие дни  %ФОТ'!$F$3:$F$67,MATCH('загрузка табеля'!$H2184,'рабочие дни  %ФОТ'!$H$3:$H$67,0),1)</f>
        <v>ХХХ YYY-28</v>
      </c>
      <c r="B2184" s="21">
        <f t="shared" si="102"/>
        <v>1449.3600000000001</v>
      </c>
      <c r="C2184" s="22">
        <f t="shared" si="103"/>
        <v>4</v>
      </c>
      <c r="D2184" s="23">
        <f t="shared" si="104"/>
        <v>49.5</v>
      </c>
      <c r="E2184" s="21">
        <f>SUMIFS(тарифы!G:G,тарифы!B:B,J2184)</f>
        <v>29.28</v>
      </c>
      <c r="F2184" s="21"/>
      <c r="G2184" s="12" t="str">
        <f>IFERROR(INDEX(Таблица1[#All],MATCH('загрузка табеля'!J2184,тарифы!B:B,0),4),"")</f>
        <v>повар 5 разряда ((В-28)кулинарный цех)</v>
      </c>
      <c r="H2184" s="12" t="s">
        <v>17216</v>
      </c>
      <c r="I2184" s="12" t="s">
        <v>16290</v>
      </c>
      <c r="J2184" s="12" t="s">
        <v>3957</v>
      </c>
      <c r="K2184" s="12" t="s">
        <v>3958</v>
      </c>
      <c r="L2184" s="12">
        <v>13</v>
      </c>
      <c r="M2184" s="12">
        <v>12.5</v>
      </c>
      <c r="N2184" s="12">
        <v>11.5</v>
      </c>
      <c r="O2184" s="12">
        <v>12.5</v>
      </c>
      <c r="P2184" s="12">
        <v>0</v>
      </c>
    </row>
    <row r="2185" spans="1:17" x14ac:dyDescent="0.2">
      <c r="A2185" s="12" t="str">
        <f>INDEX('рабочие дни  %ФОТ'!$F$3:$F$67,MATCH('загрузка табеля'!$H2185,'рабочие дни  %ФОТ'!$H$3:$H$67,0),1)</f>
        <v>ХХХ YYY-28</v>
      </c>
      <c r="B2185" s="21">
        <f t="shared" si="102"/>
        <v>0</v>
      </c>
      <c r="C2185" s="22">
        <f t="shared" si="103"/>
        <v>4</v>
      </c>
      <c r="D2185" s="23">
        <f t="shared" si="104"/>
        <v>48.5</v>
      </c>
      <c r="E2185" s="21">
        <f>SUMIFS(тарифы!G:G,тарифы!B:B,J2185)</f>
        <v>0</v>
      </c>
      <c r="F2185" s="21"/>
      <c r="G2185" s="12" t="str">
        <f>IFERROR(INDEX(Таблица1[#All],MATCH('загрузка табеля'!J2185,тарифы!B:B,0),4),"")</f>
        <v/>
      </c>
      <c r="H2185" s="12" t="s">
        <v>17216</v>
      </c>
      <c r="I2185" s="12" t="s">
        <v>16290</v>
      </c>
      <c r="J2185" s="12" t="s">
        <v>16291</v>
      </c>
      <c r="K2185" s="12" t="s">
        <v>16292</v>
      </c>
      <c r="L2185" s="12">
        <v>12</v>
      </c>
      <c r="M2185" s="12">
        <v>11.5</v>
      </c>
      <c r="N2185" s="12">
        <v>12.5</v>
      </c>
      <c r="O2185" s="12">
        <v>12.5</v>
      </c>
    </row>
    <row r="2186" spans="1:17" x14ac:dyDescent="0.2">
      <c r="A2186" s="12" t="str">
        <f>INDEX('рабочие дни  %ФОТ'!$F$3:$F$67,MATCH('загрузка табеля'!$H2186,'рабочие дни  %ФОТ'!$H$3:$H$67,0),1)</f>
        <v>ХХХ YYY-28</v>
      </c>
      <c r="B2186" s="21">
        <f t="shared" si="102"/>
        <v>0</v>
      </c>
      <c r="C2186" s="22">
        <f t="shared" si="103"/>
        <v>3</v>
      </c>
      <c r="D2186" s="23">
        <f t="shared" si="104"/>
        <v>33.5</v>
      </c>
      <c r="E2186" s="21">
        <f>SUMIFS(тарифы!G:G,тарифы!B:B,J2186)</f>
        <v>0</v>
      </c>
      <c r="F2186" s="21"/>
      <c r="G2186" s="12" t="str">
        <f>IFERROR(INDEX(Таблица1[#All],MATCH('загрузка табеля'!J2186,тарифы!B:B,0),4),"")</f>
        <v/>
      </c>
      <c r="H2186" s="12" t="s">
        <v>17216</v>
      </c>
      <c r="I2186" s="12" t="s">
        <v>16290</v>
      </c>
      <c r="J2186" s="12" t="s">
        <v>16293</v>
      </c>
      <c r="K2186" s="12" t="s">
        <v>16294</v>
      </c>
      <c r="L2186" s="12">
        <v>18.5</v>
      </c>
      <c r="M2186" s="12">
        <v>7.5</v>
      </c>
      <c r="N2186" s="12">
        <v>7.5</v>
      </c>
      <c r="O2186" s="12">
        <v>0</v>
      </c>
    </row>
    <row r="2187" spans="1:17" x14ac:dyDescent="0.2">
      <c r="A2187" s="12" t="str">
        <f>INDEX('рабочие дни  %ФОТ'!$F$3:$F$67,MATCH('загрузка табеля'!$H2187,'рабочие дни  %ФОТ'!$H$3:$H$67,0),1)</f>
        <v>ХХХ YYY-28</v>
      </c>
      <c r="B2187" s="21">
        <f t="shared" si="102"/>
        <v>1160.25</v>
      </c>
      <c r="C2187" s="22">
        <f t="shared" si="103"/>
        <v>4</v>
      </c>
      <c r="D2187" s="23">
        <f t="shared" si="104"/>
        <v>45.5</v>
      </c>
      <c r="E2187" s="21">
        <f>SUMIFS(тарифы!G:G,тарифы!B:B,J2187)</f>
        <v>25.5</v>
      </c>
      <c r="F2187" s="21"/>
      <c r="G2187" s="12" t="str">
        <f>IFERROR(INDEX(Таблица1[#All],MATCH('загрузка табеля'!J2187,тарифы!B:B,0),4),"")</f>
        <v>кассир торгового зала ((В-28)расчетно-кассовая зона)</v>
      </c>
      <c r="H2187" s="12" t="s">
        <v>17216</v>
      </c>
      <c r="I2187" s="12" t="s">
        <v>16295</v>
      </c>
      <c r="J2187" s="12" t="s">
        <v>3987</v>
      </c>
      <c r="K2187" s="12" t="s">
        <v>3988</v>
      </c>
      <c r="L2187" s="12">
        <v>10</v>
      </c>
      <c r="M2187" s="12">
        <v>12</v>
      </c>
      <c r="N2187" s="12">
        <v>11.5</v>
      </c>
      <c r="O2187" s="12">
        <v>12</v>
      </c>
      <c r="P2187" s="12">
        <v>0</v>
      </c>
    </row>
    <row r="2188" spans="1:17" x14ac:dyDescent="0.2">
      <c r="A2188" s="12" t="str">
        <f>INDEX('рабочие дни  %ФОТ'!$F$3:$F$67,MATCH('загрузка табеля'!$H2188,'рабочие дни  %ФОТ'!$H$3:$H$67,0),1)</f>
        <v>ХХХ YYY-28</v>
      </c>
      <c r="B2188" s="21">
        <f t="shared" si="102"/>
        <v>892.5</v>
      </c>
      <c r="C2188" s="22">
        <f t="shared" si="103"/>
        <v>3</v>
      </c>
      <c r="D2188" s="23">
        <f t="shared" si="104"/>
        <v>35</v>
      </c>
      <c r="E2188" s="21">
        <f>SUMIFS(тарифы!G:G,тарифы!B:B,J2188)</f>
        <v>25.5</v>
      </c>
      <c r="F2188" s="21"/>
      <c r="G2188" s="12" t="str">
        <f>IFERROR(INDEX(Таблица1[#All],MATCH('загрузка табеля'!J2188,тарифы!B:B,0),4),"")</f>
        <v>кассир торгового зала ((В-28)расчетно-кассовая зона)</v>
      </c>
      <c r="H2188" s="12" t="s">
        <v>17216</v>
      </c>
      <c r="I2188" s="12" t="s">
        <v>16295</v>
      </c>
      <c r="J2188" s="12" t="s">
        <v>4053</v>
      </c>
      <c r="K2188" s="12" t="s">
        <v>13193</v>
      </c>
      <c r="L2188" s="12">
        <v>11</v>
      </c>
      <c r="M2188" s="12">
        <v>12</v>
      </c>
      <c r="N2188" s="12">
        <v>12</v>
      </c>
      <c r="O2188" s="12">
        <v>0</v>
      </c>
    </row>
    <row r="2189" spans="1:17" x14ac:dyDescent="0.2">
      <c r="A2189" s="12" t="str">
        <f>INDEX('рабочие дни  %ФОТ'!$F$3:$F$67,MATCH('загрузка табеля'!$H2189,'рабочие дни  %ФОТ'!$H$3:$H$67,0),1)</f>
        <v>ХХХ YYY-28</v>
      </c>
      <c r="B2189" s="21">
        <f t="shared" si="102"/>
        <v>612</v>
      </c>
      <c r="C2189" s="22">
        <f t="shared" si="103"/>
        <v>2</v>
      </c>
      <c r="D2189" s="23">
        <f t="shared" si="104"/>
        <v>24</v>
      </c>
      <c r="E2189" s="21">
        <f>SUMIFS(тарифы!G:G,тарифы!B:B,J2189)</f>
        <v>25.5</v>
      </c>
      <c r="F2189" s="21"/>
      <c r="G2189" s="12" t="str">
        <f>IFERROR(INDEX(Таблица1[#All],MATCH('загрузка табеля'!J2189,тарифы!B:B,0),4),"")</f>
        <v>кассир торгового зала ((В-28)расчетно-кассовая зона)</v>
      </c>
      <c r="H2189" s="12" t="s">
        <v>17216</v>
      </c>
      <c r="I2189" s="12" t="s">
        <v>16295</v>
      </c>
      <c r="J2189" s="12" t="s">
        <v>3989</v>
      </c>
      <c r="K2189" s="12" t="s">
        <v>3990</v>
      </c>
      <c r="L2189" s="12">
        <v>12</v>
      </c>
      <c r="M2189" s="12">
        <v>12</v>
      </c>
    </row>
    <row r="2190" spans="1:17" x14ac:dyDescent="0.2">
      <c r="A2190" s="12" t="str">
        <f>INDEX('рабочие дни  %ФОТ'!$F$3:$F$67,MATCH('загрузка табеля'!$H2190,'рабочие дни  %ФОТ'!$H$3:$H$67,0),1)</f>
        <v>ХХХ YYY-28</v>
      </c>
      <c r="B2190" s="21">
        <f t="shared" si="102"/>
        <v>1605</v>
      </c>
      <c r="C2190" s="22">
        <f t="shared" si="103"/>
        <v>4</v>
      </c>
      <c r="D2190" s="23">
        <f t="shared" si="104"/>
        <v>53.5</v>
      </c>
      <c r="E2190" s="21">
        <f>SUMIFS(тарифы!G:G,тарифы!B:B,J2190)</f>
        <v>30</v>
      </c>
      <c r="F2190" s="21"/>
      <c r="G2190" s="12" t="str">
        <f>IFERROR(INDEX(Таблица1[#All],MATCH('загрузка табеля'!J2190,тарифы!B:B,0),4),"")</f>
        <v>заместитель управляющего магазином по кассовой зоне ((В-28)расчетно-кассовая зона)</v>
      </c>
      <c r="H2190" s="12" t="s">
        <v>17216</v>
      </c>
      <c r="I2190" s="12" t="s">
        <v>16295</v>
      </c>
      <c r="J2190" s="12" t="s">
        <v>3983</v>
      </c>
      <c r="K2190" s="12" t="s">
        <v>3984</v>
      </c>
      <c r="L2190" s="12">
        <v>10</v>
      </c>
      <c r="M2190" s="12">
        <v>14.5</v>
      </c>
      <c r="N2190" s="12">
        <v>14.5</v>
      </c>
      <c r="O2190" s="12">
        <v>14.5</v>
      </c>
      <c r="P2190" s="12">
        <v>0</v>
      </c>
    </row>
    <row r="2191" spans="1:17" x14ac:dyDescent="0.2">
      <c r="A2191" s="12" t="str">
        <f>INDEX('рабочие дни  %ФОТ'!$F$3:$F$67,MATCH('загрузка табеля'!$H2191,'рабочие дни  %ФОТ'!$H$3:$H$67,0),1)</f>
        <v>ХХХ YYY-28</v>
      </c>
      <c r="B2191" s="21">
        <f t="shared" si="102"/>
        <v>2145</v>
      </c>
      <c r="C2191" s="22">
        <f t="shared" si="103"/>
        <v>5</v>
      </c>
      <c r="D2191" s="23">
        <f t="shared" si="104"/>
        <v>65</v>
      </c>
      <c r="E2191" s="21">
        <f>SUMIFS(тарифы!G:G,тарифы!B:B,J2191)</f>
        <v>33</v>
      </c>
      <c r="F2191" s="21"/>
      <c r="G2191" s="12" t="str">
        <f>IFERROR(INDEX(Таблица1[#All],MATCH('загрузка табеля'!J2191,тарифы!B:B,0),4),"")</f>
        <v>заместитель управляющего магазином по кассовой зоне 2 категории ((В-28)расчетно-кассовая зона)</v>
      </c>
      <c r="H2191" s="12" t="s">
        <v>17216</v>
      </c>
      <c r="I2191" s="12" t="s">
        <v>16295</v>
      </c>
      <c r="J2191" s="12" t="s">
        <v>3994</v>
      </c>
      <c r="K2191" s="12" t="s">
        <v>3995</v>
      </c>
      <c r="L2191" s="12">
        <v>14.5</v>
      </c>
      <c r="M2191" s="12">
        <v>15</v>
      </c>
      <c r="N2191" s="12">
        <v>10.5</v>
      </c>
      <c r="O2191" s="12">
        <v>10</v>
      </c>
      <c r="P2191" s="12">
        <v>15</v>
      </c>
    </row>
    <row r="2192" spans="1:17" x14ac:dyDescent="0.2">
      <c r="A2192" s="12" t="str">
        <f>INDEX('рабочие дни  %ФОТ'!$F$3:$F$67,MATCH('загрузка табеля'!$H2192,'рабочие дни  %ФОТ'!$H$3:$H$67,0),1)</f>
        <v>ХХХ YYY-28</v>
      </c>
      <c r="B2192" s="21">
        <f t="shared" si="102"/>
        <v>561</v>
      </c>
      <c r="C2192" s="22">
        <f t="shared" si="103"/>
        <v>3</v>
      </c>
      <c r="D2192" s="23">
        <f t="shared" si="104"/>
        <v>22</v>
      </c>
      <c r="E2192" s="21">
        <f>SUMIFS(тарифы!G:G,тарифы!B:B,J2192)</f>
        <v>25.5</v>
      </c>
      <c r="F2192" s="21"/>
      <c r="G2192" s="12" t="str">
        <f>IFERROR(INDEX(Таблица1[#All],MATCH('загрузка табеля'!J2192,тарифы!B:B,0),4),"")</f>
        <v>кассир торгового зала ((В-28)расчетно-кассовая зона)</v>
      </c>
      <c r="H2192" s="12" t="s">
        <v>17216</v>
      </c>
      <c r="I2192" s="12" t="s">
        <v>16295</v>
      </c>
      <c r="J2192" s="12" t="s">
        <v>3992</v>
      </c>
      <c r="K2192" s="12" t="s">
        <v>3993</v>
      </c>
      <c r="L2192" s="12">
        <v>6</v>
      </c>
      <c r="M2192" s="12">
        <v>6.5</v>
      </c>
      <c r="N2192" s="12">
        <v>9.5</v>
      </c>
      <c r="O2192" s="12">
        <v>0</v>
      </c>
    </row>
    <row r="2193" spans="1:16" x14ac:dyDescent="0.2">
      <c r="A2193" s="12" t="str">
        <f>INDEX('рабочие дни  %ФОТ'!$F$3:$F$67,MATCH('загрузка табеля'!$H2193,'рабочие дни  %ФОТ'!$H$3:$H$67,0),1)</f>
        <v>ХХХ YYY-28</v>
      </c>
      <c r="B2193" s="21">
        <f t="shared" si="102"/>
        <v>918</v>
      </c>
      <c r="C2193" s="22">
        <f t="shared" si="103"/>
        <v>3</v>
      </c>
      <c r="D2193" s="23">
        <f t="shared" si="104"/>
        <v>36</v>
      </c>
      <c r="E2193" s="21">
        <f>SUMIFS(тарифы!G:G,тарифы!B:B,J2193)</f>
        <v>25.5</v>
      </c>
      <c r="F2193" s="21"/>
      <c r="G2193" s="12" t="str">
        <f>IFERROR(INDEX(Таблица1[#All],MATCH('загрузка табеля'!J2193,тарифы!B:B,0),4),"")</f>
        <v>кассир торгового зала ((В-28)расчетно-кассовая зона)</v>
      </c>
      <c r="H2193" s="12" t="s">
        <v>17216</v>
      </c>
      <c r="I2193" s="12" t="s">
        <v>16295</v>
      </c>
      <c r="J2193" s="12" t="s">
        <v>3970</v>
      </c>
      <c r="K2193" s="12" t="s">
        <v>3971</v>
      </c>
      <c r="L2193" s="12">
        <v>12</v>
      </c>
      <c r="M2193" s="12">
        <v>12</v>
      </c>
      <c r="N2193" s="12">
        <v>12</v>
      </c>
      <c r="O2193" s="12">
        <v>0</v>
      </c>
    </row>
    <row r="2194" spans="1:16" x14ac:dyDescent="0.2">
      <c r="A2194" s="12" t="str">
        <f>INDEX('рабочие дни  %ФОТ'!$F$3:$F$67,MATCH('загрузка табеля'!$H2194,'рабочие дни  %ФОТ'!$H$3:$H$67,0),1)</f>
        <v>ХХХ YYY-28</v>
      </c>
      <c r="B2194" s="21">
        <f t="shared" si="102"/>
        <v>1160.25</v>
      </c>
      <c r="C2194" s="22">
        <f t="shared" si="103"/>
        <v>4</v>
      </c>
      <c r="D2194" s="23">
        <f t="shared" si="104"/>
        <v>45.5</v>
      </c>
      <c r="E2194" s="21">
        <f>SUMIFS(тарифы!G:G,тарифы!B:B,J2194)</f>
        <v>25.5</v>
      </c>
      <c r="F2194" s="21"/>
      <c r="G2194" s="12" t="str">
        <f>IFERROR(INDEX(Таблица1[#All],MATCH('загрузка табеля'!J2194,тарифы!B:B,0),4),"")</f>
        <v>кассир торгового зала ((В-28)расчетно-кассовая зона)</v>
      </c>
      <c r="H2194" s="12" t="s">
        <v>17216</v>
      </c>
      <c r="I2194" s="12" t="s">
        <v>16295</v>
      </c>
      <c r="J2194" s="12" t="s">
        <v>3996</v>
      </c>
      <c r="K2194" s="12" t="s">
        <v>3997</v>
      </c>
      <c r="L2194" s="12">
        <v>12</v>
      </c>
      <c r="M2194" s="12">
        <v>12</v>
      </c>
      <c r="N2194" s="12">
        <v>9</v>
      </c>
      <c r="O2194" s="12">
        <v>12.5</v>
      </c>
    </row>
    <row r="2195" spans="1:16" x14ac:dyDescent="0.2">
      <c r="A2195" s="12" t="str">
        <f>INDEX('рабочие дни  %ФОТ'!$F$3:$F$67,MATCH('загрузка табеля'!$H2195,'рабочие дни  %ФОТ'!$H$3:$H$67,0),1)</f>
        <v>ХХХ YYY-28</v>
      </c>
      <c r="B2195" s="21">
        <f t="shared" si="102"/>
        <v>879.75</v>
      </c>
      <c r="C2195" s="22">
        <f t="shared" si="103"/>
        <v>4</v>
      </c>
      <c r="D2195" s="23">
        <f t="shared" si="104"/>
        <v>34.5</v>
      </c>
      <c r="E2195" s="21">
        <f>SUMIFS(тарифы!G:G,тарифы!B:B,J2195)</f>
        <v>25.5</v>
      </c>
      <c r="F2195" s="21"/>
      <c r="G2195" s="12" t="str">
        <f>IFERROR(INDEX(Таблица1[#All],MATCH('загрузка табеля'!J2195,тарифы!B:B,0),4),"")</f>
        <v>кассир торгового зала ((В-28)расчетно-кассовая зона)</v>
      </c>
      <c r="H2195" s="12" t="s">
        <v>17216</v>
      </c>
      <c r="I2195" s="12" t="s">
        <v>16295</v>
      </c>
      <c r="J2195" s="12" t="s">
        <v>3999</v>
      </c>
      <c r="K2195" s="12" t="s">
        <v>4000</v>
      </c>
      <c r="L2195" s="12">
        <v>8</v>
      </c>
      <c r="M2195" s="12">
        <v>7.5</v>
      </c>
      <c r="N2195" s="12">
        <v>10</v>
      </c>
      <c r="O2195" s="12">
        <v>9</v>
      </c>
    </row>
    <row r="2196" spans="1:16" x14ac:dyDescent="0.2">
      <c r="A2196" s="12" t="str">
        <f>INDEX('рабочие дни  %ФОТ'!$F$3:$F$67,MATCH('загрузка табеля'!$H2196,'рабочие дни  %ФОТ'!$H$3:$H$67,0),1)</f>
        <v>ХХХ YYY-28</v>
      </c>
      <c r="B2196" s="21">
        <f t="shared" si="102"/>
        <v>612</v>
      </c>
      <c r="C2196" s="22">
        <f t="shared" si="103"/>
        <v>2</v>
      </c>
      <c r="D2196" s="23">
        <f t="shared" si="104"/>
        <v>24</v>
      </c>
      <c r="E2196" s="21">
        <f>SUMIFS(тарифы!G:G,тарифы!B:B,J2196)</f>
        <v>25.5</v>
      </c>
      <c r="F2196" s="21"/>
      <c r="G2196" s="12" t="str">
        <f>IFERROR(INDEX(Таблица1[#All],MATCH('загрузка табеля'!J2196,тарифы!B:B,0),4),"")</f>
        <v>кассир торгового зала ((В-28)расчетно-кассовая зона)</v>
      </c>
      <c r="H2196" s="12" t="s">
        <v>17216</v>
      </c>
      <c r="I2196" s="12" t="s">
        <v>16295</v>
      </c>
      <c r="J2196" s="12" t="s">
        <v>13197</v>
      </c>
      <c r="K2196" s="12" t="s">
        <v>13196</v>
      </c>
      <c r="L2196" s="12">
        <v>12</v>
      </c>
      <c r="M2196" s="12">
        <v>12</v>
      </c>
      <c r="N2196" s="12">
        <v>0</v>
      </c>
    </row>
    <row r="2197" spans="1:16" x14ac:dyDescent="0.2">
      <c r="A2197" s="12" t="str">
        <f>INDEX('рабочие дни  %ФОТ'!$F$3:$F$67,MATCH('загрузка табеля'!$H2197,'рабочие дни  %ФОТ'!$H$3:$H$67,0),1)</f>
        <v>ХХХ YYY-28</v>
      </c>
      <c r="B2197" s="21">
        <f t="shared" si="102"/>
        <v>752.25</v>
      </c>
      <c r="C2197" s="22">
        <f t="shared" si="103"/>
        <v>3</v>
      </c>
      <c r="D2197" s="23">
        <f t="shared" si="104"/>
        <v>29.5</v>
      </c>
      <c r="E2197" s="21">
        <f>SUMIFS(тарифы!G:G,тарифы!B:B,J2197)</f>
        <v>25.5</v>
      </c>
      <c r="F2197" s="21"/>
      <c r="G2197" s="12" t="str">
        <f>IFERROR(INDEX(Таблица1[#All],MATCH('загрузка табеля'!J2197,тарифы!B:B,0),4),"")</f>
        <v>кассир торгового зала ((В-28)расчетно-кассовая зона)</v>
      </c>
      <c r="H2197" s="12" t="s">
        <v>17216</v>
      </c>
      <c r="I2197" s="12" t="s">
        <v>16295</v>
      </c>
      <c r="J2197" s="12" t="s">
        <v>13199</v>
      </c>
      <c r="K2197" s="12" t="s">
        <v>13198</v>
      </c>
      <c r="L2197" s="12">
        <v>9.5</v>
      </c>
      <c r="M2197" s="12">
        <v>9</v>
      </c>
      <c r="N2197" s="12">
        <v>11</v>
      </c>
    </row>
    <row r="2198" spans="1:16" x14ac:dyDescent="0.2">
      <c r="A2198" s="12" t="str">
        <f>INDEX('рабочие дни  %ФОТ'!$F$3:$F$67,MATCH('загрузка табеля'!$H2198,'рабочие дни  %ФОТ'!$H$3:$H$67,0),1)</f>
        <v>ХХХ YYY-28</v>
      </c>
      <c r="B2198" s="21">
        <f t="shared" si="102"/>
        <v>586.5</v>
      </c>
      <c r="C2198" s="22">
        <f t="shared" si="103"/>
        <v>2</v>
      </c>
      <c r="D2198" s="23">
        <f t="shared" si="104"/>
        <v>23</v>
      </c>
      <c r="E2198" s="21">
        <f>SUMIFS(тарифы!G:G,тарифы!B:B,J2198)</f>
        <v>25.5</v>
      </c>
      <c r="F2198" s="21"/>
      <c r="G2198" s="12" t="str">
        <f>IFERROR(INDEX(Таблица1[#All],MATCH('загрузка табеля'!J2198,тарифы!B:B,0),4),"")</f>
        <v>кассир торгового зала ((В-28)расчетно-кассовая зона)</v>
      </c>
      <c r="H2198" s="12" t="s">
        <v>17216</v>
      </c>
      <c r="I2198" s="12" t="s">
        <v>16295</v>
      </c>
      <c r="J2198" s="12" t="s">
        <v>13192</v>
      </c>
      <c r="K2198" s="12" t="s">
        <v>13191</v>
      </c>
      <c r="L2198" s="12">
        <v>11.5</v>
      </c>
      <c r="M2198" s="12">
        <v>11.5</v>
      </c>
      <c r="N2198" s="12">
        <v>0</v>
      </c>
    </row>
    <row r="2199" spans="1:16" x14ac:dyDescent="0.2">
      <c r="A2199" s="12" t="str">
        <f>INDEX('рабочие дни  %ФОТ'!$F$3:$F$67,MATCH('загрузка табеля'!$H2199,'рабочие дни  %ФОТ'!$H$3:$H$67,0),1)</f>
        <v>ХХХ YYY-28</v>
      </c>
      <c r="B2199" s="21">
        <f t="shared" si="102"/>
        <v>0</v>
      </c>
      <c r="C2199" s="22">
        <f t="shared" si="103"/>
        <v>5</v>
      </c>
      <c r="D2199" s="23">
        <f t="shared" si="104"/>
        <v>58</v>
      </c>
      <c r="E2199" s="21">
        <f>SUMIFS(тарифы!G:G,тарифы!B:B,J2199)</f>
        <v>0</v>
      </c>
      <c r="F2199" s="21"/>
      <c r="G2199" s="12" t="str">
        <f>IFERROR(INDEX(Таблица1[#All],MATCH('загрузка табеля'!J2199,тарифы!B:B,0),4),"")</f>
        <v/>
      </c>
      <c r="H2199" s="12" t="s">
        <v>17216</v>
      </c>
      <c r="I2199" s="12" t="s">
        <v>16295</v>
      </c>
      <c r="J2199" s="12" t="s">
        <v>16296</v>
      </c>
      <c r="K2199" s="12" t="s">
        <v>16297</v>
      </c>
      <c r="L2199" s="12">
        <v>12</v>
      </c>
      <c r="M2199" s="12">
        <v>11</v>
      </c>
      <c r="N2199" s="12">
        <v>11.5</v>
      </c>
      <c r="O2199" s="12">
        <v>11</v>
      </c>
      <c r="P2199" s="12">
        <v>12.5</v>
      </c>
    </row>
    <row r="2200" spans="1:16" x14ac:dyDescent="0.2">
      <c r="A2200" s="12" t="str">
        <f>INDEX('рабочие дни  %ФОТ'!$F$3:$F$67,MATCH('загрузка табеля'!$H2200,'рабочие дни  %ФОТ'!$H$3:$H$67,0),1)</f>
        <v>ХХХ YYY-28</v>
      </c>
      <c r="B2200" s="21">
        <f t="shared" si="102"/>
        <v>0</v>
      </c>
      <c r="C2200" s="22">
        <f t="shared" si="103"/>
        <v>3</v>
      </c>
      <c r="D2200" s="23">
        <f t="shared" si="104"/>
        <v>36</v>
      </c>
      <c r="E2200" s="21">
        <f>SUMIFS(тарифы!G:G,тарифы!B:B,J2200)</f>
        <v>0</v>
      </c>
      <c r="F2200" s="21"/>
      <c r="G2200" s="12" t="str">
        <f>IFERROR(INDEX(Таблица1[#All],MATCH('загрузка табеля'!J2200,тарифы!B:B,0),4),"")</f>
        <v/>
      </c>
      <c r="H2200" s="12" t="s">
        <v>17216</v>
      </c>
      <c r="I2200" s="12" t="s">
        <v>16295</v>
      </c>
      <c r="J2200" s="12" t="s">
        <v>16298</v>
      </c>
      <c r="K2200" s="12" t="s">
        <v>16299</v>
      </c>
      <c r="L2200" s="12">
        <v>11</v>
      </c>
      <c r="M2200" s="12">
        <v>12.5</v>
      </c>
      <c r="N2200" s="12">
        <v>12.5</v>
      </c>
      <c r="O2200" s="12">
        <v>0</v>
      </c>
    </row>
    <row r="2201" spans="1:16" x14ac:dyDescent="0.2">
      <c r="A2201" s="12" t="str">
        <f>INDEX('рабочие дни  %ФОТ'!$F$3:$F$67,MATCH('загрузка табеля'!$H2201,'рабочие дни  %ФОТ'!$H$3:$H$67,0),1)</f>
        <v>ХХХ YYY-28</v>
      </c>
      <c r="B2201" s="21">
        <f t="shared" si="102"/>
        <v>594</v>
      </c>
      <c r="C2201" s="22">
        <f t="shared" si="103"/>
        <v>2</v>
      </c>
      <c r="D2201" s="23">
        <f t="shared" si="104"/>
        <v>24</v>
      </c>
      <c r="E2201" s="21">
        <f>SUMIFS(тарифы!G:G,тарифы!B:B,J2201)</f>
        <v>24.75</v>
      </c>
      <c r="F2201" s="21"/>
      <c r="G2201" s="12" t="str">
        <f>IFERROR(INDEX(Таблица1[#All],MATCH('загрузка табеля'!J2201,тарифы!B:B,0),4),"")</f>
        <v>продавец продовольственных товаров 2 категории ((В-28)сектор зоны скоропорта)</v>
      </c>
      <c r="H2201" s="12" t="s">
        <v>17216</v>
      </c>
      <c r="I2201" s="12" t="s">
        <v>16300</v>
      </c>
      <c r="J2201" s="12" t="s">
        <v>4004</v>
      </c>
      <c r="K2201" s="12" t="s">
        <v>4005</v>
      </c>
      <c r="L2201" s="12">
        <v>12</v>
      </c>
      <c r="M2201" s="12">
        <v>12</v>
      </c>
      <c r="N2201" s="12">
        <v>0</v>
      </c>
    </row>
    <row r="2202" spans="1:16" x14ac:dyDescent="0.2">
      <c r="A2202" s="12" t="str">
        <f>INDEX('рабочие дни  %ФОТ'!$F$3:$F$67,MATCH('загрузка табеля'!$H2202,'рабочие дни  %ФОТ'!$H$3:$H$67,0),1)</f>
        <v>ХХХ YYY-28</v>
      </c>
      <c r="B2202" s="21">
        <f t="shared" si="102"/>
        <v>1125</v>
      </c>
      <c r="C2202" s="22">
        <f t="shared" si="103"/>
        <v>4</v>
      </c>
      <c r="D2202" s="23">
        <f t="shared" si="104"/>
        <v>50</v>
      </c>
      <c r="E2202" s="21">
        <f>SUMIFS(тарифы!G:G,тарифы!B:B,J2202)</f>
        <v>22.5</v>
      </c>
      <c r="F2202" s="21"/>
      <c r="G2202" s="12" t="str">
        <f>IFERROR(INDEX(Таблица1[#All],MATCH('загрузка табеля'!J2202,тарифы!B:B,0),4),"")</f>
        <v>продавец продовольственных товаров 3 категории ((В-28)сектор зоны скоропорта)</v>
      </c>
      <c r="H2202" s="12" t="s">
        <v>17216</v>
      </c>
      <c r="I2202" s="12" t="s">
        <v>16300</v>
      </c>
      <c r="J2202" s="12" t="s">
        <v>4011</v>
      </c>
      <c r="K2202" s="12" t="s">
        <v>4012</v>
      </c>
      <c r="L2202" s="12">
        <v>11.5</v>
      </c>
      <c r="M2202" s="12">
        <v>12.5</v>
      </c>
      <c r="N2202" s="12">
        <v>12</v>
      </c>
      <c r="O2202" s="12">
        <v>14</v>
      </c>
    </row>
    <row r="2203" spans="1:16" x14ac:dyDescent="0.2">
      <c r="A2203" s="12" t="str">
        <f>INDEX('рабочие дни  %ФОТ'!$F$3:$F$67,MATCH('загрузка табеля'!$H2203,'рабочие дни  %ФОТ'!$H$3:$H$67,0),1)</f>
        <v>ХХХ YYY-28</v>
      </c>
      <c r="B2203" s="21">
        <f t="shared" si="102"/>
        <v>1123.8095238095239</v>
      </c>
      <c r="C2203" s="22">
        <f t="shared" si="103"/>
        <v>4</v>
      </c>
      <c r="D2203" s="23">
        <f t="shared" si="104"/>
        <v>41.5</v>
      </c>
      <c r="E2203" s="21">
        <f>SUMIFS(тарифы!G:G,тарифы!B:B,J2203)</f>
        <v>5900</v>
      </c>
      <c r="F2203" s="21"/>
      <c r="G2203" s="12" t="str">
        <f>IFERROR(INDEX(Таблица1[#All],MATCH('загрузка табеля'!J2203,тарифы!B:B,0),4),"")</f>
        <v>заместитель управляющего магазином 5 категории ((В-28)сектор зоны скоропорта)</v>
      </c>
      <c r="H2203" s="12" t="s">
        <v>17216</v>
      </c>
      <c r="I2203" s="12" t="s">
        <v>16300</v>
      </c>
      <c r="J2203" s="12" t="s">
        <v>4009</v>
      </c>
      <c r="K2203" s="12" t="s">
        <v>4010</v>
      </c>
      <c r="L2203" s="12">
        <v>10.5</v>
      </c>
      <c r="M2203" s="12">
        <v>10</v>
      </c>
      <c r="N2203" s="12">
        <v>10.5</v>
      </c>
      <c r="O2203" s="12">
        <v>10.5</v>
      </c>
    </row>
    <row r="2204" spans="1:16" x14ac:dyDescent="0.2">
      <c r="A2204" s="12" t="str">
        <f>INDEX('рабочие дни  %ФОТ'!$F$3:$F$67,MATCH('загрузка табеля'!$H2204,'рабочие дни  %ФОТ'!$H$3:$H$67,0),1)</f>
        <v>ХХХ YYY-28</v>
      </c>
      <c r="B2204" s="21">
        <f t="shared" si="102"/>
        <v>1089</v>
      </c>
      <c r="C2204" s="22">
        <f t="shared" si="103"/>
        <v>4</v>
      </c>
      <c r="D2204" s="23">
        <f t="shared" si="104"/>
        <v>44</v>
      </c>
      <c r="E2204" s="21">
        <f>SUMIFS(тарифы!G:G,тарифы!B:B,J2204)</f>
        <v>24.75</v>
      </c>
      <c r="F2204" s="21"/>
      <c r="G2204" s="12" t="str">
        <f>IFERROR(INDEX(Таблица1[#All],MATCH('загрузка табеля'!J2204,тарифы!B:B,0),4),"")</f>
        <v>продавец продовольственных товаров 2 категории ((В-28)сектор зоны скоропорта)</v>
      </c>
      <c r="H2204" s="12" t="s">
        <v>17216</v>
      </c>
      <c r="I2204" s="12" t="s">
        <v>16300</v>
      </c>
      <c r="J2204" s="12" t="s">
        <v>4007</v>
      </c>
      <c r="K2204" s="12" t="s">
        <v>4008</v>
      </c>
      <c r="L2204" s="12">
        <v>11</v>
      </c>
      <c r="M2204" s="12">
        <v>11</v>
      </c>
      <c r="N2204" s="12">
        <v>11</v>
      </c>
      <c r="O2204" s="12">
        <v>11</v>
      </c>
    </row>
    <row r="2205" spans="1:16" x14ac:dyDescent="0.2">
      <c r="A2205" s="12" t="str">
        <f>INDEX('рабочие дни  %ФОТ'!$F$3:$F$67,MATCH('загрузка табеля'!$H2205,'рабочие дни  %ФОТ'!$H$3:$H$67,0),1)</f>
        <v>ХХХ YYY-28</v>
      </c>
      <c r="B2205" s="21">
        <f t="shared" si="102"/>
        <v>922.5</v>
      </c>
      <c r="C2205" s="22">
        <f t="shared" si="103"/>
        <v>4</v>
      </c>
      <c r="D2205" s="23">
        <f t="shared" si="104"/>
        <v>41</v>
      </c>
      <c r="E2205" s="21">
        <f>SUMIFS(тарифы!G:G,тарифы!B:B,J2205)</f>
        <v>22.5</v>
      </c>
      <c r="F2205" s="21"/>
      <c r="G2205" s="12" t="str">
        <f>IFERROR(INDEX(Таблица1[#All],MATCH('загрузка табеля'!J2205,тарифы!B:B,0),4),"")</f>
        <v>продавец продовольственных товаров 3 категории ((В-28)сектор зоны скоропорта)</v>
      </c>
      <c r="H2205" s="12" t="s">
        <v>17216</v>
      </c>
      <c r="I2205" s="12" t="s">
        <v>16300</v>
      </c>
      <c r="J2205" s="12" t="s">
        <v>13177</v>
      </c>
      <c r="K2205" s="12" t="s">
        <v>13176</v>
      </c>
      <c r="L2205" s="12">
        <v>10.5</v>
      </c>
      <c r="M2205" s="12">
        <v>10</v>
      </c>
      <c r="N2205" s="12">
        <v>10</v>
      </c>
      <c r="O2205" s="12">
        <v>10.5</v>
      </c>
    </row>
    <row r="2206" spans="1:16" x14ac:dyDescent="0.2">
      <c r="A2206" s="12" t="str">
        <f>INDEX('рабочие дни  %ФОТ'!$F$3:$F$67,MATCH('загрузка табеля'!$H2206,'рабочие дни  %ФОТ'!$H$3:$H$67,0),1)</f>
        <v>ХХХ YYY-28</v>
      </c>
      <c r="B2206" s="21">
        <f t="shared" si="102"/>
        <v>708.75</v>
      </c>
      <c r="C2206" s="22">
        <f t="shared" si="103"/>
        <v>3</v>
      </c>
      <c r="D2206" s="23">
        <f t="shared" si="104"/>
        <v>31.5</v>
      </c>
      <c r="E2206" s="21">
        <f>SUMIFS(тарифы!G:G,тарифы!B:B,J2206)</f>
        <v>22.5</v>
      </c>
      <c r="F2206" s="21"/>
      <c r="G2206" s="12" t="str">
        <f>IFERROR(INDEX(Таблица1[#All],MATCH('загрузка табеля'!J2206,тарифы!B:B,0),4),"")</f>
        <v>продавец продовольственных товаров 3 категории ((В-28)сектор зоны скоропорта)</v>
      </c>
      <c r="H2206" s="12" t="s">
        <v>17216</v>
      </c>
      <c r="I2206" s="12" t="s">
        <v>16300</v>
      </c>
      <c r="J2206" s="12" t="s">
        <v>13171</v>
      </c>
      <c r="K2206" s="12" t="s">
        <v>13170</v>
      </c>
      <c r="L2206" s="12">
        <v>10.5</v>
      </c>
      <c r="M2206" s="12">
        <v>10.5</v>
      </c>
      <c r="N2206" s="12">
        <v>10.5</v>
      </c>
      <c r="O2206" s="12">
        <v>0</v>
      </c>
    </row>
    <row r="2207" spans="1:16" x14ac:dyDescent="0.2">
      <c r="A2207" s="12" t="str">
        <f>INDEX('рабочие дни  %ФОТ'!$F$3:$F$67,MATCH('загрузка табеля'!$H2207,'рабочие дни  %ФОТ'!$H$3:$H$67,0),1)</f>
        <v>ХХХ YYY-28</v>
      </c>
      <c r="B2207" s="21">
        <f t="shared" si="102"/>
        <v>1057.81</v>
      </c>
      <c r="C2207" s="22">
        <f t="shared" si="103"/>
        <v>4</v>
      </c>
      <c r="D2207" s="23">
        <f t="shared" si="104"/>
        <v>39.5</v>
      </c>
      <c r="E2207" s="21">
        <f>SUMIFS(тарифы!G:G,тарифы!B:B,J2207)</f>
        <v>26.78</v>
      </c>
      <c r="F2207" s="21"/>
      <c r="G2207" s="12" t="str">
        <f>IFERROR(INDEX(Таблица1[#All],MATCH('загрузка табеля'!J2207,тарифы!B:B,0),4),"")</f>
        <v>бригадир продавцов продовольственных товаров 3 категории ((В-28)сектор зоны скоропорта)</v>
      </c>
      <c r="H2207" s="12" t="s">
        <v>17216</v>
      </c>
      <c r="I2207" s="12" t="s">
        <v>16300</v>
      </c>
      <c r="J2207" s="12" t="s">
        <v>13204</v>
      </c>
      <c r="K2207" s="12" t="s">
        <v>13203</v>
      </c>
      <c r="L2207" s="12">
        <v>7.5</v>
      </c>
      <c r="M2207" s="12">
        <v>10.5</v>
      </c>
      <c r="N2207" s="12">
        <v>10.5</v>
      </c>
      <c r="O2207" s="12">
        <v>11</v>
      </c>
    </row>
    <row r="2208" spans="1:16" x14ac:dyDescent="0.2">
      <c r="A2208" s="12" t="str">
        <f>INDEX('рабочие дни  %ФОТ'!$F$3:$F$67,MATCH('загрузка табеля'!$H2208,'рабочие дни  %ФОТ'!$H$3:$H$67,0),1)</f>
        <v>ХХХ YYY-28</v>
      </c>
      <c r="B2208" s="21">
        <f t="shared" si="102"/>
        <v>225</v>
      </c>
      <c r="C2208" s="22">
        <f t="shared" si="103"/>
        <v>1</v>
      </c>
      <c r="D2208" s="23">
        <f t="shared" si="104"/>
        <v>10</v>
      </c>
      <c r="E2208" s="21">
        <f>SUMIFS(тарифы!G:G,тарифы!B:B,J2208)</f>
        <v>22.5</v>
      </c>
      <c r="F2208" s="21"/>
      <c r="G2208" s="12" t="str">
        <f>IFERROR(INDEX(Таблица1[#All],MATCH('загрузка табеля'!J2208,тарифы!B:B,0),4),"")</f>
        <v>продавец продовольственных товаров 3 категории ((В-28)сектор зоны скоропорта)</v>
      </c>
      <c r="H2208" s="12" t="s">
        <v>17216</v>
      </c>
      <c r="I2208" s="12" t="s">
        <v>16300</v>
      </c>
      <c r="J2208" s="12" t="s">
        <v>13169</v>
      </c>
      <c r="K2208" s="12" t="s">
        <v>13168</v>
      </c>
      <c r="L2208" s="12">
        <v>10</v>
      </c>
      <c r="M2208" s="12">
        <v>0</v>
      </c>
    </row>
    <row r="2209" spans="1:16" x14ac:dyDescent="0.2">
      <c r="A2209" s="12" t="str">
        <f>INDEX('рабочие дни  %ФОТ'!$F$3:$F$67,MATCH('загрузка табеля'!$H2209,'рабочие дни  %ФОТ'!$H$3:$H$67,0),1)</f>
        <v>ХХХ YYY-28</v>
      </c>
      <c r="B2209" s="21">
        <f t="shared" si="102"/>
        <v>78.75</v>
      </c>
      <c r="C2209" s="22">
        <f t="shared" si="103"/>
        <v>1</v>
      </c>
      <c r="D2209" s="23">
        <f t="shared" si="104"/>
        <v>3.5</v>
      </c>
      <c r="E2209" s="21">
        <f>SUMIFS(тарифы!G:G,тарифы!B:B,J2209)</f>
        <v>22.5</v>
      </c>
      <c r="F2209" s="21"/>
      <c r="G2209" s="12" t="str">
        <f>IFERROR(INDEX(Таблица1[#All],MATCH('загрузка табеля'!J2209,тарифы!B:B,0),4),"")</f>
        <v>продавец продовольственных товаров 3 категории ((В-28)сектор зоны скоропорта)</v>
      </c>
      <c r="H2209" s="12" t="s">
        <v>17216</v>
      </c>
      <c r="I2209" s="12" t="s">
        <v>16300</v>
      </c>
      <c r="J2209" s="12" t="s">
        <v>13175</v>
      </c>
      <c r="K2209" s="12" t="s">
        <v>13174</v>
      </c>
      <c r="L2209" s="12">
        <v>3.5</v>
      </c>
      <c r="M2209" s="12">
        <v>0</v>
      </c>
    </row>
    <row r="2210" spans="1:16" x14ac:dyDescent="0.2">
      <c r="A2210" s="12" t="str">
        <f>INDEX('рабочие дни  %ФОТ'!$F$3:$F$67,MATCH('загрузка табеля'!$H2210,'рабочие дни  %ФОТ'!$H$3:$H$67,0),1)</f>
        <v>ХХХ YYY-28</v>
      </c>
      <c r="B2210" s="21">
        <f t="shared" si="102"/>
        <v>922.5</v>
      </c>
      <c r="C2210" s="22">
        <f t="shared" si="103"/>
        <v>4</v>
      </c>
      <c r="D2210" s="23">
        <f t="shared" si="104"/>
        <v>41</v>
      </c>
      <c r="E2210" s="21">
        <f>SUMIFS(тарифы!G:G,тарифы!B:B,J2210)</f>
        <v>22.5</v>
      </c>
      <c r="F2210" s="21"/>
      <c r="G2210" s="12" t="str">
        <f>IFERROR(INDEX(Таблица1[#All],MATCH('загрузка табеля'!J2210,тарифы!B:B,0),4),"")</f>
        <v>продавец продовольственных товаров 3 категории ((В-28)сектор зоны скоропорта)</v>
      </c>
      <c r="H2210" s="12" t="s">
        <v>17216</v>
      </c>
      <c r="I2210" s="12" t="s">
        <v>16300</v>
      </c>
      <c r="J2210" s="12" t="s">
        <v>13173</v>
      </c>
      <c r="K2210" s="12" t="s">
        <v>13172</v>
      </c>
      <c r="L2210" s="12">
        <v>10.5</v>
      </c>
      <c r="M2210" s="12">
        <v>10</v>
      </c>
      <c r="N2210" s="12">
        <v>10</v>
      </c>
      <c r="O2210" s="12">
        <v>10.5</v>
      </c>
    </row>
    <row r="2211" spans="1:16" x14ac:dyDescent="0.2">
      <c r="A2211" s="12" t="str">
        <f>INDEX('рабочие дни  %ФОТ'!$F$3:$F$67,MATCH('загрузка табеля'!$H2211,'рабочие дни  %ФОТ'!$H$3:$H$67,0),1)</f>
        <v>ХХХ YYY-28</v>
      </c>
      <c r="B2211" s="21">
        <f t="shared" si="102"/>
        <v>818.4</v>
      </c>
      <c r="C2211" s="22">
        <f t="shared" si="103"/>
        <v>3</v>
      </c>
      <c r="D2211" s="23">
        <f t="shared" si="104"/>
        <v>31</v>
      </c>
      <c r="E2211" s="21">
        <f>SUMIFS(тарифы!G:G,тарифы!B:B,J2211)</f>
        <v>26.4</v>
      </c>
      <c r="F2211" s="21"/>
      <c r="G2211" s="12" t="str">
        <f>IFERROR(INDEX(Таблица1[#All],MATCH('загрузка табеля'!J2211,тарифы!B:B,0),4),"")</f>
        <v>продавец продовольственных товаров 1 категории ((В-28)сектор стеллажной зоны)</v>
      </c>
      <c r="H2211" s="12" t="s">
        <v>17216</v>
      </c>
      <c r="I2211" s="12" t="s">
        <v>16301</v>
      </c>
      <c r="J2211" s="12" t="s">
        <v>4017</v>
      </c>
      <c r="K2211" s="12" t="s">
        <v>4018</v>
      </c>
      <c r="L2211" s="12">
        <v>10.5</v>
      </c>
      <c r="M2211" s="12">
        <v>10</v>
      </c>
      <c r="N2211" s="12">
        <v>10.5</v>
      </c>
    </row>
    <row r="2212" spans="1:16" x14ac:dyDescent="0.2">
      <c r="A2212" s="12" t="str">
        <f>INDEX('рабочие дни  %ФОТ'!$F$3:$F$67,MATCH('загрузка табеля'!$H2212,'рабочие дни  %ФОТ'!$H$3:$H$67,0),1)</f>
        <v>ХХХ YYY-28</v>
      </c>
      <c r="B2212" s="21">
        <f t="shared" si="102"/>
        <v>689.69999999999993</v>
      </c>
      <c r="C2212" s="22">
        <f t="shared" si="103"/>
        <v>4</v>
      </c>
      <c r="D2212" s="23">
        <f t="shared" si="104"/>
        <v>28.5</v>
      </c>
      <c r="E2212" s="21">
        <f>SUMIFS(тарифы!G:G,тарифы!B:B,J2212)</f>
        <v>24.2</v>
      </c>
      <c r="F2212" s="21"/>
      <c r="G2212" s="12" t="str">
        <f>IFERROR(INDEX(Таблица1[#All],MATCH('загрузка табеля'!J2212,тарифы!B:B,0),4),"")</f>
        <v>продавец продовольственных товаров 2 категории ((В-28)сектор стеллажной зоны)</v>
      </c>
      <c r="H2212" s="12" t="s">
        <v>17216</v>
      </c>
      <c r="I2212" s="12" t="s">
        <v>16301</v>
      </c>
      <c r="J2212" s="12" t="s">
        <v>4023</v>
      </c>
      <c r="K2212" s="12" t="s">
        <v>4024</v>
      </c>
      <c r="L2212" s="12">
        <v>7</v>
      </c>
      <c r="M2212" s="12">
        <v>7.5</v>
      </c>
      <c r="N2212" s="12">
        <v>7</v>
      </c>
      <c r="O2212" s="12">
        <v>7</v>
      </c>
    </row>
    <row r="2213" spans="1:16" x14ac:dyDescent="0.2">
      <c r="A2213" s="12" t="str">
        <f>INDEX('рабочие дни  %ФОТ'!$F$3:$F$67,MATCH('загрузка табеля'!$H2213,'рабочие дни  %ФОТ'!$H$3:$H$67,0),1)</f>
        <v>ХХХ YYY-28</v>
      </c>
      <c r="B2213" s="21">
        <f t="shared" si="102"/>
        <v>1125.3</v>
      </c>
      <c r="C2213" s="22">
        <f t="shared" si="103"/>
        <v>4</v>
      </c>
      <c r="D2213" s="23">
        <f t="shared" si="104"/>
        <v>46.5</v>
      </c>
      <c r="E2213" s="21">
        <f>SUMIFS(тарифы!G:G,тарифы!B:B,J2213)</f>
        <v>24.2</v>
      </c>
      <c r="F2213" s="21"/>
      <c r="G2213" s="12" t="str">
        <f>IFERROR(INDEX(Таблица1[#All],MATCH('загрузка табеля'!J2213,тарифы!B:B,0),4),"")</f>
        <v>продавец продовольственных товаров 2 категории ((В-28)сектор стеллажной зоны)</v>
      </c>
      <c r="H2213" s="12" t="s">
        <v>17216</v>
      </c>
      <c r="I2213" s="12" t="s">
        <v>16301</v>
      </c>
      <c r="J2213" s="12" t="s">
        <v>4030</v>
      </c>
      <c r="K2213" s="12" t="s">
        <v>4031</v>
      </c>
      <c r="L2213" s="12">
        <v>11.5</v>
      </c>
      <c r="M2213" s="12">
        <v>12</v>
      </c>
      <c r="N2213" s="12">
        <v>11</v>
      </c>
      <c r="O2213" s="12">
        <v>12</v>
      </c>
      <c r="P2213" s="12">
        <v>0</v>
      </c>
    </row>
    <row r="2214" spans="1:16" x14ac:dyDescent="0.2">
      <c r="A2214" s="12" t="str">
        <f>INDEX('рабочие дни  %ФОТ'!$F$3:$F$67,MATCH('загрузка табеля'!$H2214,'рабочие дни  %ФОТ'!$H$3:$H$67,0),1)</f>
        <v>ХХХ YYY-28</v>
      </c>
      <c r="B2214" s="21">
        <f t="shared" si="102"/>
        <v>1215.1200000000001</v>
      </c>
      <c r="C2214" s="22">
        <f t="shared" si="103"/>
        <v>4</v>
      </c>
      <c r="D2214" s="23">
        <f t="shared" si="104"/>
        <v>41.5</v>
      </c>
      <c r="E2214" s="21">
        <f>SUMIFS(тарифы!G:G,тарифы!B:B,J2214)</f>
        <v>29.28</v>
      </c>
      <c r="F2214" s="21"/>
      <c r="G2214" s="12" t="str">
        <f>IFERROR(INDEX(Таблица1[#All],MATCH('загрузка табеля'!J2214,тарифы!B:B,0),4),"")</f>
        <v>повар 5 разряда ((В-28)кулинарный цех)</v>
      </c>
      <c r="H2214" s="12" t="s">
        <v>17216</v>
      </c>
      <c r="I2214" s="12" t="s">
        <v>16301</v>
      </c>
      <c r="J2214" s="12" t="s">
        <v>13186</v>
      </c>
      <c r="K2214" s="12" t="s">
        <v>13185</v>
      </c>
      <c r="L2214" s="12">
        <v>11</v>
      </c>
      <c r="M2214" s="12">
        <v>10</v>
      </c>
      <c r="N2214" s="12">
        <v>10</v>
      </c>
      <c r="O2214" s="12">
        <v>10.5</v>
      </c>
    </row>
    <row r="2215" spans="1:16" x14ac:dyDescent="0.2">
      <c r="A2215" s="12" t="str">
        <f>INDEX('рабочие дни  %ФОТ'!$F$3:$F$67,MATCH('загрузка табеля'!$H2215,'рабочие дни  %ФОТ'!$H$3:$H$67,0),1)</f>
        <v>ХХХ YYY-28</v>
      </c>
      <c r="B2215" s="21">
        <f t="shared" si="102"/>
        <v>496.09999999999997</v>
      </c>
      <c r="C2215" s="22">
        <f t="shared" si="103"/>
        <v>2</v>
      </c>
      <c r="D2215" s="23">
        <f t="shared" si="104"/>
        <v>20.5</v>
      </c>
      <c r="E2215" s="21">
        <f>SUMIFS(тарифы!G:G,тарифы!B:B,J2215)</f>
        <v>24.2</v>
      </c>
      <c r="F2215" s="21"/>
      <c r="G2215" s="12" t="str">
        <f>IFERROR(INDEX(Таблица1[#All],MATCH('загрузка табеля'!J2215,тарифы!B:B,0),4),"")</f>
        <v>продавец продовольственных товаров 2 категории ((В-28)сектор стеллажной зоны)</v>
      </c>
      <c r="H2215" s="12" t="s">
        <v>17216</v>
      </c>
      <c r="I2215" s="12" t="s">
        <v>16301</v>
      </c>
      <c r="J2215" s="12" t="s">
        <v>13180</v>
      </c>
      <c r="K2215" s="12" t="s">
        <v>4021</v>
      </c>
      <c r="L2215" s="12">
        <v>10.5</v>
      </c>
      <c r="M2215" s="12">
        <v>10</v>
      </c>
      <c r="N2215" s="12">
        <v>0</v>
      </c>
    </row>
    <row r="2216" spans="1:16" x14ac:dyDescent="0.2">
      <c r="A2216" s="12" t="str">
        <f>INDEX('рабочие дни  %ФОТ'!$F$3:$F$67,MATCH('загрузка табеля'!$H2216,'рабочие дни  %ФОТ'!$H$3:$H$67,0),1)</f>
        <v>ХХХ YYY-28</v>
      </c>
      <c r="B2216" s="21">
        <f t="shared" si="102"/>
        <v>649</v>
      </c>
      <c r="C2216" s="22">
        <f t="shared" si="103"/>
        <v>3</v>
      </c>
      <c r="D2216" s="23">
        <f t="shared" si="104"/>
        <v>29.5</v>
      </c>
      <c r="E2216" s="21">
        <f>SUMIFS(тарифы!G:G,тарифы!B:B,J2216)</f>
        <v>22</v>
      </c>
      <c r="F2216" s="21"/>
      <c r="G2216" s="12" t="str">
        <f>IFERROR(INDEX(Таблица1[#All],MATCH('загрузка табеля'!J2216,тарифы!B:B,0),4),"")</f>
        <v>продавец продовольственных товаров 3 категории ((В-28)сектор стеллажной зоны)</v>
      </c>
      <c r="H2216" s="12" t="s">
        <v>17216</v>
      </c>
      <c r="I2216" s="12" t="s">
        <v>16301</v>
      </c>
      <c r="J2216" s="12" t="s">
        <v>13182</v>
      </c>
      <c r="K2216" s="12" t="s">
        <v>13181</v>
      </c>
      <c r="L2216" s="12">
        <v>10.5</v>
      </c>
      <c r="M2216" s="12">
        <v>7.5</v>
      </c>
      <c r="N2216" s="12">
        <v>11.5</v>
      </c>
    </row>
    <row r="2217" spans="1:16" x14ac:dyDescent="0.2">
      <c r="A2217" s="12" t="str">
        <f>INDEX('рабочие дни  %ФОТ'!$F$3:$F$67,MATCH('загрузка табеля'!$H2217,'рабочие дни  %ФОТ'!$H$3:$H$67,0),1)</f>
        <v>ХХХ YYY-28</v>
      </c>
      <c r="B2217" s="21">
        <f t="shared" si="102"/>
        <v>0</v>
      </c>
      <c r="C2217" s="22">
        <f t="shared" si="103"/>
        <v>4</v>
      </c>
      <c r="D2217" s="23">
        <f t="shared" si="104"/>
        <v>41.5</v>
      </c>
      <c r="E2217" s="21">
        <f>SUMIFS(тарифы!G:G,тарифы!B:B,J2217)</f>
        <v>0</v>
      </c>
      <c r="F2217" s="21"/>
      <c r="G2217" s="12" t="str">
        <f>IFERROR(INDEX(Таблица1[#All],MATCH('загрузка табеля'!J2217,тарифы!B:B,0),4),"")</f>
        <v/>
      </c>
      <c r="H2217" s="12" t="s">
        <v>17216</v>
      </c>
      <c r="I2217" s="12" t="s">
        <v>16301</v>
      </c>
      <c r="J2217" s="12" t="s">
        <v>16302</v>
      </c>
      <c r="K2217" s="12" t="s">
        <v>16303</v>
      </c>
      <c r="L2217" s="12">
        <v>10.5</v>
      </c>
      <c r="M2217" s="12">
        <v>10.5</v>
      </c>
      <c r="N2217" s="12">
        <v>10</v>
      </c>
      <c r="O2217" s="12">
        <v>10.5</v>
      </c>
      <c r="P2217" s="12">
        <v>0</v>
      </c>
    </row>
    <row r="2218" spans="1:16" x14ac:dyDescent="0.2">
      <c r="A2218" s="12" t="str">
        <f>INDEX('рабочие дни  %ФОТ'!$F$3:$F$67,MATCH('загрузка табеля'!$H2218,'рабочие дни  %ФОТ'!$H$3:$H$67,0),1)</f>
        <v>ХХХ YYY-28</v>
      </c>
      <c r="B2218" s="21">
        <f t="shared" si="102"/>
        <v>0</v>
      </c>
      <c r="C2218" s="22">
        <f t="shared" si="103"/>
        <v>4</v>
      </c>
      <c r="D2218" s="23">
        <f t="shared" si="104"/>
        <v>43.5</v>
      </c>
      <c r="E2218" s="21">
        <f>SUMIFS(тарифы!G:G,тарифы!B:B,J2218)</f>
        <v>0</v>
      </c>
      <c r="F2218" s="21"/>
      <c r="G2218" s="12" t="str">
        <f>IFERROR(INDEX(Таблица1[#All],MATCH('загрузка табеля'!J2218,тарифы!B:B,0),4),"")</f>
        <v/>
      </c>
      <c r="H2218" s="12" t="s">
        <v>17216</v>
      </c>
      <c r="I2218" s="12" t="s">
        <v>16301</v>
      </c>
      <c r="J2218" s="12" t="s">
        <v>16304</v>
      </c>
      <c r="K2218" s="12" t="s">
        <v>16305</v>
      </c>
      <c r="L2218" s="12">
        <v>11</v>
      </c>
      <c r="M2218" s="12">
        <v>11</v>
      </c>
      <c r="N2218" s="12">
        <v>10.5</v>
      </c>
      <c r="O2218" s="12">
        <v>11</v>
      </c>
    </row>
    <row r="2219" spans="1:16" x14ac:dyDescent="0.2">
      <c r="A2219" s="12" t="str">
        <f>INDEX('рабочие дни  %ФОТ'!$F$3:$F$67,MATCH('загрузка табеля'!$H2219,'рабочие дни  %ФОТ'!$H$3:$H$67,0),1)</f>
        <v>ХХХ YYY-28</v>
      </c>
      <c r="B2219" s="21">
        <f t="shared" si="102"/>
        <v>1174.095</v>
      </c>
      <c r="C2219" s="22">
        <f t="shared" si="103"/>
        <v>4</v>
      </c>
      <c r="D2219" s="23">
        <f t="shared" si="104"/>
        <v>40.5</v>
      </c>
      <c r="E2219" s="21">
        <f>SUMIFS(тарифы!G:G,тарифы!B:B,J2219)</f>
        <v>28.99</v>
      </c>
      <c r="F2219" s="21"/>
      <c r="G2219" s="12" t="str">
        <f>IFERROR(INDEX(Таблица1[#All],MATCH('загрузка табеля'!J2219,тарифы!B:B,0),4),"")</f>
        <v>кладовщик по приему товара 2 категории ((В-28)склад)</v>
      </c>
      <c r="H2219" s="12" t="s">
        <v>17216</v>
      </c>
      <c r="I2219" s="12" t="s">
        <v>4032</v>
      </c>
      <c r="J2219" s="12" t="s">
        <v>4105</v>
      </c>
      <c r="K2219" s="12" t="s">
        <v>4106</v>
      </c>
      <c r="L2219" s="12">
        <v>10.5</v>
      </c>
      <c r="M2219" s="12">
        <v>10</v>
      </c>
      <c r="N2219" s="12">
        <v>9.5</v>
      </c>
      <c r="O2219" s="12">
        <v>10.5</v>
      </c>
    </row>
    <row r="2220" spans="1:16" x14ac:dyDescent="0.2">
      <c r="A2220" s="12" t="str">
        <f>INDEX('рабочие дни  %ФОТ'!$F$3:$F$67,MATCH('загрузка табеля'!$H2220,'рабочие дни  %ФОТ'!$H$3:$H$67,0),1)</f>
        <v>ХХХ YYY-28</v>
      </c>
      <c r="B2220" s="21">
        <f t="shared" si="102"/>
        <v>1028.5714285714287</v>
      </c>
      <c r="C2220" s="22">
        <f t="shared" si="103"/>
        <v>5</v>
      </c>
      <c r="D2220" s="23">
        <f t="shared" si="104"/>
        <v>46.5</v>
      </c>
      <c r="E2220" s="21">
        <f>SUMIFS(тарифы!G:G,тарифы!B:B,J2220)</f>
        <v>4320</v>
      </c>
      <c r="F2220" s="21"/>
      <c r="G2220" s="12" t="str">
        <f>IFERROR(INDEX(Таблица1[#All],MATCH('загрузка табеля'!J2220,тарифы!B:B,0),4),"")</f>
        <v>оператор по вводу данных 1 категории ((В-28)склад)</v>
      </c>
      <c r="H2220" s="12" t="s">
        <v>17216</v>
      </c>
      <c r="I2220" s="12" t="s">
        <v>4032</v>
      </c>
      <c r="J2220" s="12" t="s">
        <v>4039</v>
      </c>
      <c r="K2220" s="12" t="s">
        <v>4040</v>
      </c>
      <c r="L2220" s="12">
        <v>10</v>
      </c>
      <c r="M2220" s="12">
        <v>10.5</v>
      </c>
      <c r="N2220" s="12">
        <v>7.5</v>
      </c>
      <c r="O2220" s="12">
        <v>9.5</v>
      </c>
      <c r="P2220" s="12">
        <v>9</v>
      </c>
    </row>
    <row r="2221" spans="1:16" x14ac:dyDescent="0.2">
      <c r="A2221" s="12" t="str">
        <f>INDEX('рабочие дни  %ФОТ'!$F$3:$F$67,MATCH('загрузка табеля'!$H2221,'рабочие дни  %ФОТ'!$H$3:$H$67,0),1)</f>
        <v>ХХХ YYY-28</v>
      </c>
      <c r="B2221" s="21">
        <f t="shared" si="102"/>
        <v>891</v>
      </c>
      <c r="C2221" s="22">
        <f t="shared" si="103"/>
        <v>3</v>
      </c>
      <c r="D2221" s="23">
        <f t="shared" si="104"/>
        <v>30.5</v>
      </c>
      <c r="E2221" s="21">
        <f>SUMIFS(тарифы!G:G,тарифы!B:B,J2221)</f>
        <v>6237</v>
      </c>
      <c r="F2221" s="21"/>
      <c r="G2221" s="12" t="str">
        <f>IFERROR(INDEX(Таблица1[#All],MATCH('загрузка табеля'!J2221,тарифы!B:B,0),4),"")</f>
        <v>старший кладовщик 2 категории ((В-28)склад)</v>
      </c>
      <c r="H2221" s="12" t="s">
        <v>17216</v>
      </c>
      <c r="I2221" s="12" t="s">
        <v>4032</v>
      </c>
      <c r="J2221" s="12" t="s">
        <v>4044</v>
      </c>
      <c r="K2221" s="12" t="s">
        <v>4045</v>
      </c>
      <c r="L2221" s="12">
        <v>10.5</v>
      </c>
      <c r="M2221" s="12">
        <v>9.5</v>
      </c>
      <c r="N2221" s="12">
        <v>10.5</v>
      </c>
    </row>
    <row r="2222" spans="1:16" x14ac:dyDescent="0.2">
      <c r="A2222" s="12" t="str">
        <f>INDEX('рабочие дни  %ФОТ'!$F$3:$F$67,MATCH('загрузка табеля'!$H2222,'рабочие дни  %ФОТ'!$H$3:$H$67,0),1)</f>
        <v>ХХХ YYY-28</v>
      </c>
      <c r="B2222" s="21">
        <f t="shared" si="102"/>
        <v>989.77500000000009</v>
      </c>
      <c r="C2222" s="22">
        <f t="shared" si="103"/>
        <v>4</v>
      </c>
      <c r="D2222" s="23">
        <f t="shared" si="104"/>
        <v>41.5</v>
      </c>
      <c r="E2222" s="21">
        <f>SUMIFS(тарифы!G:G,тарифы!B:B,J2222)</f>
        <v>23.85</v>
      </c>
      <c r="F2222" s="21"/>
      <c r="G2222" s="12" t="str">
        <f>IFERROR(INDEX(Таблица1[#All],MATCH('загрузка табеля'!J2222,тарифы!B:B,0),4),"")</f>
        <v>грузчик 3 категории ((В-28)склад)</v>
      </c>
      <c r="H2222" s="12" t="s">
        <v>17216</v>
      </c>
      <c r="I2222" s="12" t="s">
        <v>4032</v>
      </c>
      <c r="J2222" s="12" t="s">
        <v>4033</v>
      </c>
      <c r="K2222" s="12" t="s">
        <v>4034</v>
      </c>
      <c r="L2222" s="12">
        <v>10.5</v>
      </c>
      <c r="M2222" s="12">
        <v>10.5</v>
      </c>
      <c r="N2222" s="12">
        <v>10.5</v>
      </c>
      <c r="O2222" s="12">
        <v>10</v>
      </c>
      <c r="P2222" s="12">
        <v>0</v>
      </c>
    </row>
    <row r="2223" spans="1:16" x14ac:dyDescent="0.2">
      <c r="A2223" s="12" t="str">
        <f>INDEX('рабочие дни  %ФОТ'!$F$3:$F$67,MATCH('загрузка табеля'!$H2223,'рабочие дни  %ФОТ'!$H$3:$H$67,0),1)</f>
        <v>ХХХ YYY-28</v>
      </c>
      <c r="B2223" s="21">
        <f t="shared" si="102"/>
        <v>1351.36</v>
      </c>
      <c r="C2223" s="22">
        <f t="shared" si="103"/>
        <v>5</v>
      </c>
      <c r="D2223" s="23">
        <f t="shared" si="104"/>
        <v>51.5</v>
      </c>
      <c r="E2223" s="21">
        <f>SUMIFS(тарифы!G:G,тарифы!B:B,J2223)</f>
        <v>26.24</v>
      </c>
      <c r="F2223" s="21"/>
      <c r="G2223" s="12" t="str">
        <f>IFERROR(INDEX(Таблица1[#All],MATCH('загрузка табеля'!J2223,тарифы!B:B,0),4),"")</f>
        <v>грузчик 2 категории ((В-28)склад)</v>
      </c>
      <c r="H2223" s="12" t="s">
        <v>17216</v>
      </c>
      <c r="I2223" s="12" t="s">
        <v>4032</v>
      </c>
      <c r="J2223" s="12" t="s">
        <v>4037</v>
      </c>
      <c r="K2223" s="12" t="s">
        <v>4038</v>
      </c>
      <c r="L2223" s="12">
        <v>10.5</v>
      </c>
      <c r="M2223" s="12">
        <v>10.5</v>
      </c>
      <c r="N2223" s="12">
        <v>10</v>
      </c>
      <c r="O2223" s="12">
        <v>10</v>
      </c>
      <c r="P2223" s="12">
        <v>10.5</v>
      </c>
    </row>
    <row r="2224" spans="1:16" x14ac:dyDescent="0.2">
      <c r="A2224" s="12" t="str">
        <f>INDEX('рабочие дни  %ФОТ'!$F$3:$F$67,MATCH('загрузка табеля'!$H2224,'рабочие дни  %ФОТ'!$H$3:$H$67,0),1)</f>
        <v>ХХХ YYY-28</v>
      </c>
      <c r="B2224" s="21">
        <f t="shared" si="102"/>
        <v>1298.8799999999999</v>
      </c>
      <c r="C2224" s="22">
        <f t="shared" si="103"/>
        <v>4</v>
      </c>
      <c r="D2224" s="23">
        <f t="shared" si="104"/>
        <v>49.5</v>
      </c>
      <c r="E2224" s="21">
        <f>SUMIFS(тарифы!G:G,тарифы!B:B,J2224)</f>
        <v>26.24</v>
      </c>
      <c r="F2224" s="21"/>
      <c r="G2224" s="12" t="str">
        <f>IFERROR(INDEX(Таблица1[#All],MATCH('загрузка табеля'!J2224,тарифы!B:B,0),4),"")</f>
        <v>грузчик 2 категории ((В-28)склад)</v>
      </c>
      <c r="H2224" s="12" t="s">
        <v>17216</v>
      </c>
      <c r="I2224" s="12" t="s">
        <v>4032</v>
      </c>
      <c r="J2224" s="12" t="s">
        <v>13202</v>
      </c>
      <c r="K2224" s="12" t="s">
        <v>4048</v>
      </c>
      <c r="L2224" s="12">
        <v>18.5</v>
      </c>
      <c r="M2224" s="12">
        <v>10.5</v>
      </c>
      <c r="N2224" s="12">
        <v>10</v>
      </c>
      <c r="O2224" s="12">
        <v>10.5</v>
      </c>
    </row>
    <row r="2225" spans="1:16" x14ac:dyDescent="0.2">
      <c r="A2225" s="12" t="str">
        <f>INDEX('рабочие дни  %ФОТ'!$F$3:$F$67,MATCH('загрузка табеля'!$H2225,'рабочие дни  %ФОТ'!$H$3:$H$67,0),1)</f>
        <v>ХХХ YYY-28</v>
      </c>
      <c r="B2225" s="21">
        <f t="shared" si="102"/>
        <v>1132.875</v>
      </c>
      <c r="C2225" s="22">
        <f t="shared" si="103"/>
        <v>5</v>
      </c>
      <c r="D2225" s="23">
        <f t="shared" si="104"/>
        <v>47.5</v>
      </c>
      <c r="E2225" s="21">
        <f>SUMIFS(тарифы!G:G,тарифы!B:B,J2225)</f>
        <v>23.85</v>
      </c>
      <c r="F2225" s="21"/>
      <c r="G2225" s="12" t="str">
        <f>IFERROR(INDEX(Таблица1[#All],MATCH('загрузка табеля'!J2225,тарифы!B:B,0),4),"")</f>
        <v>грузчик 3 категории ((В-28)склад)</v>
      </c>
      <c r="H2225" s="12" t="s">
        <v>17216</v>
      </c>
      <c r="I2225" s="12" t="s">
        <v>4032</v>
      </c>
      <c r="J2225" s="12" t="s">
        <v>13201</v>
      </c>
      <c r="K2225" s="12" t="s">
        <v>13200</v>
      </c>
      <c r="L2225" s="12">
        <v>10.5</v>
      </c>
      <c r="M2225" s="12">
        <v>10.5</v>
      </c>
      <c r="N2225" s="12">
        <v>5.5</v>
      </c>
      <c r="O2225" s="12">
        <v>10.5</v>
      </c>
      <c r="P2225" s="12">
        <v>10.5</v>
      </c>
    </row>
    <row r="2226" spans="1:16" x14ac:dyDescent="0.2">
      <c r="A2226" s="12" t="str">
        <f>INDEX('рабочие дни  %ФОТ'!$F$3:$F$67,MATCH('загрузка табеля'!$H2226,'рабочие дни  %ФОТ'!$H$3:$H$67,0),1)</f>
        <v>ХХХ YYY-28</v>
      </c>
      <c r="B2226" s="21">
        <f t="shared" si="102"/>
        <v>1809.5238095238096</v>
      </c>
      <c r="C2226" s="22">
        <f t="shared" si="103"/>
        <v>4</v>
      </c>
      <c r="D2226" s="23">
        <f t="shared" si="104"/>
        <v>38</v>
      </c>
      <c r="E2226" s="21">
        <f>SUMIFS(тарифы!G:G,тарифы!B:B,J2226)</f>
        <v>9500</v>
      </c>
      <c r="F2226" s="21"/>
      <c r="G2226" s="12" t="str">
        <f>IFERROR(INDEX(Таблица1[#All],MATCH('загрузка табеля'!J2226,тарифы!B:B,0),4),"")</f>
        <v>управляющий магазином 3 категории ((В-28)управление)</v>
      </c>
      <c r="H2226" s="12" t="s">
        <v>17216</v>
      </c>
      <c r="I2226" s="12" t="s">
        <v>16306</v>
      </c>
      <c r="J2226" s="12" t="s">
        <v>4064</v>
      </c>
      <c r="K2226" s="12" t="s">
        <v>4065</v>
      </c>
      <c r="L2226" s="12">
        <v>9</v>
      </c>
      <c r="M2226" s="12">
        <v>9</v>
      </c>
      <c r="N2226" s="12">
        <v>9</v>
      </c>
      <c r="O2226" s="12">
        <v>11</v>
      </c>
    </row>
    <row r="2227" spans="1:16" x14ac:dyDescent="0.2">
      <c r="A2227" s="12" t="str">
        <f>INDEX('рабочие дни  %ФОТ'!$F$3:$F$67,MATCH('загрузка табеля'!$H2227,'рабочие дни  %ФОТ'!$H$3:$H$67,0),1)</f>
        <v>ХХХ YYY-28</v>
      </c>
      <c r="B2227" s="21">
        <f t="shared" si="102"/>
        <v>829.71428571428567</v>
      </c>
      <c r="C2227" s="22">
        <f t="shared" si="103"/>
        <v>4</v>
      </c>
      <c r="D2227" s="23">
        <f t="shared" si="104"/>
        <v>18</v>
      </c>
      <c r="E2227" s="21">
        <f>SUMIFS(тарифы!G:G,тарифы!B:B,J2227)</f>
        <v>4356</v>
      </c>
      <c r="F2227" s="21"/>
      <c r="G2227" s="12" t="str">
        <f>IFERROR(INDEX(Таблица1[#All],MATCH('загрузка табеля'!J2227,тарифы!B:B,0),4),"")</f>
        <v>инспектор по инвентаризации 2 категории ((В-28)управление)</v>
      </c>
      <c r="H2227" s="12" t="s">
        <v>17216</v>
      </c>
      <c r="I2227" s="12" t="s">
        <v>16306</v>
      </c>
      <c r="J2227" s="12" t="s">
        <v>4060</v>
      </c>
      <c r="K2227" s="12" t="s">
        <v>4061</v>
      </c>
      <c r="L2227" s="12">
        <v>4.5</v>
      </c>
      <c r="M2227" s="12">
        <v>4.5</v>
      </c>
      <c r="N2227" s="12">
        <v>4.5</v>
      </c>
      <c r="O2227" s="12">
        <v>4.5</v>
      </c>
    </row>
    <row r="2228" spans="1:16" x14ac:dyDescent="0.2">
      <c r="A2228" s="12" t="str">
        <f>INDEX('рабочие дни  %ФОТ'!$F$3:$F$67,MATCH('загрузка табеля'!$H2228,'рабочие дни  %ФОТ'!$H$3:$H$67,0),1)</f>
        <v>ХХХ YYY-28</v>
      </c>
      <c r="B2228" s="21">
        <f t="shared" si="102"/>
        <v>828.57142857142867</v>
      </c>
      <c r="C2228" s="22">
        <f t="shared" si="103"/>
        <v>3</v>
      </c>
      <c r="D2228" s="23">
        <f t="shared" si="104"/>
        <v>18.5</v>
      </c>
      <c r="E2228" s="21">
        <f>SUMIFS(тарифы!G:G,тарифы!B:B,J2228)</f>
        <v>5800</v>
      </c>
      <c r="F2228" s="21"/>
      <c r="G2228" s="12" t="str">
        <f>IFERROR(INDEX(Таблица1[#All],MATCH('загрузка табеля'!J2228,тарифы!B:B,0),4),"")</f>
        <v>главный инженер ((В-28)управление)</v>
      </c>
      <c r="H2228" s="12" t="s">
        <v>17216</v>
      </c>
      <c r="I2228" s="12" t="s">
        <v>16306</v>
      </c>
      <c r="J2228" s="12" t="s">
        <v>4067</v>
      </c>
      <c r="K2228" s="12" t="s">
        <v>4068</v>
      </c>
      <c r="L2228" s="12">
        <v>6.5</v>
      </c>
      <c r="M2228" s="12">
        <v>7</v>
      </c>
      <c r="N2228" s="12">
        <v>5</v>
      </c>
      <c r="O2228" s="12">
        <v>0</v>
      </c>
    </row>
    <row r="2229" spans="1:16" x14ac:dyDescent="0.2">
      <c r="A2229" s="12" t="str">
        <f>INDEX('рабочие дни  %ФОТ'!$F$3:$F$67,MATCH('загрузка табеля'!$H2229,'рабочие дни  %ФОТ'!$H$3:$H$67,0),1)</f>
        <v>ХХХ YYY-28</v>
      </c>
      <c r="B2229" s="21">
        <f t="shared" si="102"/>
        <v>1547.6190476190477</v>
      </c>
      <c r="C2229" s="22">
        <f t="shared" si="103"/>
        <v>5</v>
      </c>
      <c r="D2229" s="23">
        <f t="shared" si="104"/>
        <v>27.5</v>
      </c>
      <c r="E2229" s="21">
        <f>SUMIFS(тарифы!G:G,тарифы!B:B,J2229)</f>
        <v>6500</v>
      </c>
      <c r="F2229" s="21"/>
      <c r="G2229" s="12" t="str">
        <f>IFERROR(INDEX(Таблица1[#All],MATCH('загрузка табеля'!J2229,тарифы!B:B,0),4),"")</f>
        <v>менеджер по персоналу ((В-28)управление)</v>
      </c>
      <c r="H2229" s="12" t="s">
        <v>17216</v>
      </c>
      <c r="I2229" s="12" t="s">
        <v>16306</v>
      </c>
      <c r="J2229" s="12" t="s">
        <v>4070</v>
      </c>
      <c r="K2229" s="12" t="s">
        <v>4071</v>
      </c>
      <c r="L2229" s="12">
        <v>7</v>
      </c>
      <c r="M2229" s="12">
        <v>6.5</v>
      </c>
      <c r="N2229" s="12">
        <v>7</v>
      </c>
      <c r="O2229" s="12">
        <v>4.5</v>
      </c>
      <c r="P2229" s="12">
        <v>2.5</v>
      </c>
    </row>
    <row r="2230" spans="1:16" x14ac:dyDescent="0.2">
      <c r="A2230" s="12" t="str">
        <f>INDEX('рабочие дни  %ФОТ'!$F$3:$F$67,MATCH('загрузка табеля'!$H2230,'рабочие дни  %ФОТ'!$H$3:$H$67,0),1)</f>
        <v>ХХХ YYY-28</v>
      </c>
      <c r="B2230" s="21">
        <f t="shared" si="102"/>
        <v>957</v>
      </c>
      <c r="C2230" s="22">
        <f t="shared" si="103"/>
        <v>3</v>
      </c>
      <c r="D2230" s="23">
        <f t="shared" si="104"/>
        <v>33</v>
      </c>
      <c r="E2230" s="21">
        <f>SUMIFS(тарифы!G:G,тарифы!B:B,J2230)</f>
        <v>29</v>
      </c>
      <c r="F2230" s="21"/>
      <c r="G2230" s="12" t="str">
        <f>IFERROR(INDEX(Таблица1[#All],MATCH('загрузка табеля'!J2230,тарифы!B:B,0),4),"")</f>
        <v>пекарь 4 разряда ((В-28)цех по выпечке хлебобулочных изделий)</v>
      </c>
      <c r="H2230" s="12" t="s">
        <v>17216</v>
      </c>
      <c r="I2230" s="12" t="s">
        <v>16307</v>
      </c>
      <c r="J2230" s="12" t="s">
        <v>4074</v>
      </c>
      <c r="K2230" s="12" t="s">
        <v>4075</v>
      </c>
      <c r="L2230" s="12">
        <v>11</v>
      </c>
      <c r="M2230" s="12">
        <v>11</v>
      </c>
      <c r="N2230" s="12">
        <v>11</v>
      </c>
    </row>
    <row r="2231" spans="1:16" x14ac:dyDescent="0.2">
      <c r="A2231" s="12" t="str">
        <f>INDEX('рабочие дни  %ФОТ'!$F$3:$F$67,MATCH('загрузка табеля'!$H2231,'рабочие дни  %ФОТ'!$H$3:$H$67,0),1)</f>
        <v>ХХХ YYY-28</v>
      </c>
      <c r="B2231" s="21">
        <f t="shared" si="102"/>
        <v>1079.1600000000001</v>
      </c>
      <c r="C2231" s="22">
        <f t="shared" si="103"/>
        <v>3</v>
      </c>
      <c r="D2231" s="23">
        <f t="shared" si="104"/>
        <v>34.5</v>
      </c>
      <c r="E2231" s="21">
        <f>SUMIFS(тарифы!G:G,тарифы!B:B,J2231)</f>
        <v>31.28</v>
      </c>
      <c r="F2231" s="21"/>
      <c r="G2231" s="12" t="str">
        <f>IFERROR(INDEX(Таблица1[#All],MATCH('загрузка табеля'!J2231,тарифы!B:B,0),4),"")</f>
        <v>пекарь 5 разряда* ((В-28)цех по выпечке хлебобулочных изделий)</v>
      </c>
      <c r="H2231" s="12" t="s">
        <v>17216</v>
      </c>
      <c r="I2231" s="12" t="s">
        <v>16307</v>
      </c>
      <c r="J2231" s="12" t="s">
        <v>4098</v>
      </c>
      <c r="K2231" s="12" t="s">
        <v>4099</v>
      </c>
      <c r="L2231" s="12">
        <v>12</v>
      </c>
      <c r="M2231" s="12">
        <v>11</v>
      </c>
      <c r="N2231" s="12">
        <v>11.5</v>
      </c>
      <c r="O2231" s="12">
        <v>0</v>
      </c>
    </row>
    <row r="2232" spans="1:16" x14ac:dyDescent="0.2">
      <c r="A2232" s="12" t="str">
        <f>INDEX('рабочие дни  %ФОТ'!$F$3:$F$67,MATCH('загрузка табеля'!$H2232,'рабочие дни  %ФОТ'!$H$3:$H$67,0),1)</f>
        <v>ХХХ YYY-28</v>
      </c>
      <c r="B2232" s="21">
        <f t="shared" si="102"/>
        <v>1047.8800000000001</v>
      </c>
      <c r="C2232" s="22">
        <f t="shared" si="103"/>
        <v>3</v>
      </c>
      <c r="D2232" s="23">
        <f t="shared" si="104"/>
        <v>33.5</v>
      </c>
      <c r="E2232" s="21">
        <f>SUMIFS(тарифы!G:G,тарифы!B:B,J2232)</f>
        <v>31.28</v>
      </c>
      <c r="F2232" s="21"/>
      <c r="G2232" s="12" t="str">
        <f>IFERROR(INDEX(Таблица1[#All],MATCH('загрузка табеля'!J2232,тарифы!B:B,0),4),"")</f>
        <v>пекарь 5 разряда* ((В-28)цех по выпечке хлебобулочных изделий)</v>
      </c>
      <c r="H2232" s="12" t="s">
        <v>17216</v>
      </c>
      <c r="I2232" s="12" t="s">
        <v>16307</v>
      </c>
      <c r="J2232" s="12" t="s">
        <v>4076</v>
      </c>
      <c r="K2232" s="12" t="s">
        <v>4077</v>
      </c>
      <c r="L2232" s="12">
        <v>11</v>
      </c>
      <c r="M2232" s="12">
        <v>11</v>
      </c>
      <c r="N2232" s="12">
        <v>11.5</v>
      </c>
    </row>
    <row r="2233" spans="1:16" x14ac:dyDescent="0.2">
      <c r="A2233" s="12" t="str">
        <f>INDEX('рабочие дни  %ФОТ'!$F$3:$F$67,MATCH('загрузка табеля'!$H2233,'рабочие дни  %ФОТ'!$H$3:$H$67,0),1)</f>
        <v>ХХХ YYY-28</v>
      </c>
      <c r="B2233" s="21">
        <f t="shared" si="102"/>
        <v>1428.5714285714287</v>
      </c>
      <c r="C2233" s="22">
        <f t="shared" si="103"/>
        <v>4</v>
      </c>
      <c r="D2233" s="23">
        <f t="shared" si="104"/>
        <v>15.5</v>
      </c>
      <c r="E2233" s="21">
        <f>SUMIFS(тарифы!G:G,тарифы!B:B,J2233)</f>
        <v>7500</v>
      </c>
      <c r="F2233" s="21"/>
      <c r="G2233" s="12" t="str">
        <f>IFERROR(INDEX(Таблица1[#All],MATCH('загрузка табеля'!J2233,тарифы!B:B,0),4),"")</f>
        <v>заместитель управляющего магазином по производству 5 категории ((В-28)цех по выпечке хлебобулочных и</v>
      </c>
      <c r="H2233" s="12" t="s">
        <v>17216</v>
      </c>
      <c r="I2233" s="12" t="s">
        <v>16307</v>
      </c>
      <c r="J2233" s="12" t="s">
        <v>4084</v>
      </c>
      <c r="K2233" s="12" t="s">
        <v>4085</v>
      </c>
      <c r="L2233" s="12">
        <v>4</v>
      </c>
      <c r="M2233" s="12">
        <v>4.5</v>
      </c>
      <c r="N2233" s="12">
        <v>3.5</v>
      </c>
      <c r="O2233" s="12">
        <v>3.5</v>
      </c>
    </row>
    <row r="2234" spans="1:16" x14ac:dyDescent="0.2">
      <c r="A2234" s="12" t="str">
        <f>INDEX('рабочие дни  %ФОТ'!$F$3:$F$67,MATCH('загрузка табеля'!$H2234,'рабочие дни  %ФОТ'!$H$3:$H$67,0),1)</f>
        <v>ХХХ YYY-28</v>
      </c>
      <c r="B2234" s="21">
        <f t="shared" si="102"/>
        <v>1624</v>
      </c>
      <c r="C2234" s="22">
        <f t="shared" si="103"/>
        <v>5</v>
      </c>
      <c r="D2234" s="23">
        <f t="shared" si="104"/>
        <v>56</v>
      </c>
      <c r="E2234" s="21">
        <f>SUMIFS(тарифы!G:G,тарифы!B:B,J2234)</f>
        <v>29</v>
      </c>
      <c r="F2234" s="21"/>
      <c r="G2234" s="12" t="str">
        <f>IFERROR(INDEX(Таблица1[#All],MATCH('загрузка табеля'!J2234,тарифы!B:B,0),4),"")</f>
        <v>пекарь 4 разряда ((В-28)цех по выпечке хлебобулочных изделий)</v>
      </c>
      <c r="H2234" s="12" t="s">
        <v>17216</v>
      </c>
      <c r="I2234" s="12" t="s">
        <v>16307</v>
      </c>
      <c r="J2234" s="12" t="s">
        <v>4092</v>
      </c>
      <c r="K2234" s="12" t="s">
        <v>4093</v>
      </c>
      <c r="L2234" s="12">
        <v>11</v>
      </c>
      <c r="M2234" s="12">
        <v>12</v>
      </c>
      <c r="N2234" s="12">
        <v>11</v>
      </c>
      <c r="O2234" s="12">
        <v>10.5</v>
      </c>
      <c r="P2234" s="12">
        <v>11.5</v>
      </c>
    </row>
    <row r="2235" spans="1:16" x14ac:dyDescent="0.2">
      <c r="A2235" s="12" t="str">
        <f>INDEX('рабочие дни  %ФОТ'!$F$3:$F$67,MATCH('загрузка табеля'!$H2235,'рабочие дни  %ФОТ'!$H$3:$H$67,0),1)</f>
        <v>ХХХ YYY-28</v>
      </c>
      <c r="B2235" s="21">
        <f t="shared" si="102"/>
        <v>1290.5</v>
      </c>
      <c r="C2235" s="22">
        <f t="shared" si="103"/>
        <v>4</v>
      </c>
      <c r="D2235" s="23">
        <f t="shared" si="104"/>
        <v>44.5</v>
      </c>
      <c r="E2235" s="21">
        <f>SUMIFS(тарифы!G:G,тарифы!B:B,J2235)</f>
        <v>29</v>
      </c>
      <c r="F2235" s="21"/>
      <c r="G2235" s="12" t="str">
        <f>IFERROR(INDEX(Таблица1[#All],MATCH('загрузка табеля'!J2235,тарифы!B:B,0),4),"")</f>
        <v>пекарь 4 разряда ((В-28)цех по выпечке хлебобулочных изделий)</v>
      </c>
      <c r="H2235" s="12" t="s">
        <v>17216</v>
      </c>
      <c r="I2235" s="12" t="s">
        <v>16307</v>
      </c>
      <c r="J2235" s="12" t="s">
        <v>4094</v>
      </c>
      <c r="K2235" s="12" t="s">
        <v>4095</v>
      </c>
      <c r="L2235" s="12">
        <v>11.5</v>
      </c>
      <c r="M2235" s="12">
        <v>11</v>
      </c>
      <c r="N2235" s="12">
        <v>11</v>
      </c>
      <c r="O2235" s="12">
        <v>11</v>
      </c>
      <c r="P2235" s="12">
        <v>0</v>
      </c>
    </row>
    <row r="2236" spans="1:16" x14ac:dyDescent="0.2">
      <c r="A2236" s="12" t="str">
        <f>INDEX('рабочие дни  %ФОТ'!$F$3:$F$67,MATCH('загрузка табеля'!$H2236,'рабочие дни  %ФОТ'!$H$3:$H$67,0),1)</f>
        <v>ХХХ YYY-28</v>
      </c>
      <c r="B2236" s="21">
        <f t="shared" si="102"/>
        <v>986</v>
      </c>
      <c r="C2236" s="22">
        <f t="shared" si="103"/>
        <v>3</v>
      </c>
      <c r="D2236" s="23">
        <f t="shared" si="104"/>
        <v>34</v>
      </c>
      <c r="E2236" s="21">
        <f>SUMIFS(тарифы!G:G,тарифы!B:B,J2236)</f>
        <v>29</v>
      </c>
      <c r="F2236" s="21"/>
      <c r="G2236" s="12" t="str">
        <f>IFERROR(INDEX(Таблица1[#All],MATCH('загрузка табеля'!J2236,тарифы!B:B,0),4),"")</f>
        <v>пекарь 4 разряда ((В-28)цех по выпечке хлебобулочных изделий)</v>
      </c>
      <c r="H2236" s="12" t="s">
        <v>17216</v>
      </c>
      <c r="I2236" s="12" t="s">
        <v>16307</v>
      </c>
      <c r="J2236" s="12" t="s">
        <v>4096</v>
      </c>
      <c r="K2236" s="12" t="s">
        <v>4097</v>
      </c>
      <c r="L2236" s="12">
        <v>11.5</v>
      </c>
      <c r="M2236" s="12">
        <v>11</v>
      </c>
      <c r="N2236" s="12">
        <v>11.5</v>
      </c>
    </row>
    <row r="2237" spans="1:16" x14ac:dyDescent="0.2">
      <c r="A2237" s="12" t="str">
        <f>INDEX('рабочие дни  %ФОТ'!$F$3:$F$67,MATCH('загрузка табеля'!$H2237,'рабочие дни  %ФОТ'!$H$3:$H$67,0),1)</f>
        <v>ХХХ YYY-28</v>
      </c>
      <c r="B2237" s="21">
        <f t="shared" si="102"/>
        <v>1305</v>
      </c>
      <c r="C2237" s="22">
        <f t="shared" si="103"/>
        <v>4</v>
      </c>
      <c r="D2237" s="23">
        <f t="shared" si="104"/>
        <v>45</v>
      </c>
      <c r="E2237" s="21">
        <f>SUMIFS(тарифы!G:G,тарифы!B:B,J2237)</f>
        <v>29</v>
      </c>
      <c r="F2237" s="21"/>
      <c r="G2237" s="12" t="str">
        <f>IFERROR(INDEX(Таблица1[#All],MATCH('загрузка табеля'!J2237,тарифы!B:B,0),4),"")</f>
        <v>пекарь 4 разряда ((В-28)цех по выпечке хлебобулочных изделий)</v>
      </c>
      <c r="H2237" s="12" t="s">
        <v>17216</v>
      </c>
      <c r="I2237" s="12" t="s">
        <v>16307</v>
      </c>
      <c r="J2237" s="12" t="s">
        <v>13190</v>
      </c>
      <c r="K2237" s="12" t="s">
        <v>13189</v>
      </c>
      <c r="L2237" s="12">
        <v>11</v>
      </c>
      <c r="M2237" s="12">
        <v>12</v>
      </c>
      <c r="N2237" s="12">
        <v>11</v>
      </c>
      <c r="O2237" s="12">
        <v>11</v>
      </c>
      <c r="P2237" s="12">
        <v>0</v>
      </c>
    </row>
    <row r="2238" spans="1:16" x14ac:dyDescent="0.2">
      <c r="A2238" s="12" t="str">
        <f>INDEX('рабочие дни  %ФОТ'!$F$3:$F$67,MATCH('загрузка табеля'!$H2238,'рабочие дни  %ФОТ'!$H$3:$H$67,0),1)</f>
        <v>ХХХ YYY-28</v>
      </c>
      <c r="B2238" s="21">
        <f t="shared" si="102"/>
        <v>1152</v>
      </c>
      <c r="C2238" s="22">
        <f t="shared" si="103"/>
        <v>3</v>
      </c>
      <c r="D2238" s="23">
        <f t="shared" si="104"/>
        <v>32</v>
      </c>
      <c r="E2238" s="21">
        <f>SUMIFS(тарифы!G:G,тарифы!B:B,J2238)</f>
        <v>36</v>
      </c>
      <c r="F2238" s="21"/>
      <c r="G2238" s="12" t="str">
        <f>IFERROR(INDEX(Таблица1[#All],MATCH('загрузка табеля'!J2238,тарифы!B:B,0),4),"")</f>
        <v>специалист мясного производства 1 категории ((В-28)цех по переработке мяса)</v>
      </c>
      <c r="H2238" s="12" t="s">
        <v>17216</v>
      </c>
      <c r="I2238" s="12" t="s">
        <v>16308</v>
      </c>
      <c r="J2238" s="12" t="s">
        <v>4102</v>
      </c>
      <c r="K2238" s="12" t="s">
        <v>4103</v>
      </c>
      <c r="L2238" s="12">
        <v>10</v>
      </c>
      <c r="M2238" s="12">
        <v>10.5</v>
      </c>
      <c r="N2238" s="12">
        <v>11.5</v>
      </c>
    </row>
    <row r="2239" spans="1:16" x14ac:dyDescent="0.2">
      <c r="A2239" s="12" t="str">
        <f>INDEX('рабочие дни  %ФОТ'!$F$3:$F$67,MATCH('загрузка табеля'!$H2239,'рабочие дни  %ФОТ'!$H$3:$H$67,0),1)</f>
        <v>ХХХ YYY-28</v>
      </c>
      <c r="B2239" s="21">
        <f t="shared" si="102"/>
        <v>1428.5714285714287</v>
      </c>
      <c r="C2239" s="22">
        <f t="shared" si="103"/>
        <v>4</v>
      </c>
      <c r="D2239" s="23">
        <f t="shared" si="104"/>
        <v>13</v>
      </c>
      <c r="E2239" s="21">
        <f>SUMIFS(тарифы!G:G,тарифы!B:B,J2239)</f>
        <v>7500</v>
      </c>
      <c r="F2239" s="21"/>
      <c r="G2239" s="12" t="str">
        <f>IFERROR(INDEX(Таблица1[#All],MATCH('загрузка табеля'!J2239,тарифы!B:B,0),4),"")</f>
        <v>заместитель управляющего магазином по производству 5 категории ((В-28)цех по выпечке хлебобулочных и</v>
      </c>
      <c r="H2239" s="12" t="s">
        <v>17216</v>
      </c>
      <c r="I2239" s="12" t="s">
        <v>16308</v>
      </c>
      <c r="J2239" s="12" t="s">
        <v>4084</v>
      </c>
      <c r="K2239" s="12" t="s">
        <v>4085</v>
      </c>
      <c r="L2239" s="12">
        <v>3</v>
      </c>
      <c r="M2239" s="12">
        <v>3.5</v>
      </c>
      <c r="N2239" s="12">
        <v>3</v>
      </c>
      <c r="O2239" s="12">
        <v>3.5</v>
      </c>
    </row>
    <row r="2240" spans="1:16" x14ac:dyDescent="0.2">
      <c r="A2240" s="12" t="str">
        <f>INDEX('рабочие дни  %ФОТ'!$F$3:$F$67,MATCH('загрузка табеля'!$H2240,'рабочие дни  %ФОТ'!$H$3:$H$67,0),1)</f>
        <v>ХХХ YYY-28</v>
      </c>
      <c r="B2240" s="21">
        <f t="shared" si="102"/>
        <v>618.75</v>
      </c>
      <c r="C2240" s="22">
        <f t="shared" si="103"/>
        <v>2</v>
      </c>
      <c r="D2240" s="23">
        <f t="shared" si="104"/>
        <v>25</v>
      </c>
      <c r="E2240" s="21">
        <f>SUMIFS(тарифы!G:G,тарифы!B:B,J2240)</f>
        <v>24.75</v>
      </c>
      <c r="F2240" s="21"/>
      <c r="G2240" s="12" t="str">
        <f>IFERROR(INDEX(Таблица1[#All],MATCH('загрузка табеля'!J2240,тарифы!B:B,0),4),"")</f>
        <v>продавец продовольственных товаров 2 категории ((В-28)цех по переработке мяса)</v>
      </c>
      <c r="H2240" s="12" t="s">
        <v>17216</v>
      </c>
      <c r="I2240" s="12" t="s">
        <v>16308</v>
      </c>
      <c r="J2240" s="12" t="s">
        <v>4109</v>
      </c>
      <c r="K2240" s="12" t="s">
        <v>4110</v>
      </c>
      <c r="L2240" s="12">
        <v>12.5</v>
      </c>
      <c r="M2240" s="12">
        <v>12.5</v>
      </c>
      <c r="N2240" s="12">
        <v>0</v>
      </c>
    </row>
    <row r="2241" spans="1:16" x14ac:dyDescent="0.2">
      <c r="A2241" s="12" t="str">
        <f>INDEX('рабочие дни  %ФОТ'!$F$3:$F$67,MATCH('загрузка табеля'!$H2241,'рабочие дни  %ФОТ'!$H$3:$H$67,0),1)</f>
        <v>ХХХ YYY-28</v>
      </c>
      <c r="B2241" s="21">
        <f t="shared" si="102"/>
        <v>2190</v>
      </c>
      <c r="C2241" s="22">
        <f t="shared" si="103"/>
        <v>4</v>
      </c>
      <c r="D2241" s="23">
        <f t="shared" si="104"/>
        <v>73</v>
      </c>
      <c r="E2241" s="21">
        <f>SUMIFS(тарифы!G:G,тарифы!B:B,J2241)</f>
        <v>30</v>
      </c>
      <c r="F2241" s="21"/>
      <c r="G2241" s="12" t="str">
        <f>IFERROR(INDEX(Таблица1[#All],MATCH('загрузка табеля'!J2241,тарифы!B:B,0),4),"")</f>
        <v>специалист мясного производства 3 категории ((В-28)цех по переработке мяса)</v>
      </c>
      <c r="H2241" s="12" t="s">
        <v>17216</v>
      </c>
      <c r="I2241" s="12" t="s">
        <v>16308</v>
      </c>
      <c r="J2241" s="12" t="s">
        <v>13167</v>
      </c>
      <c r="K2241" s="12" t="s">
        <v>13166</v>
      </c>
      <c r="L2241" s="12">
        <v>18</v>
      </c>
      <c r="M2241" s="12">
        <v>18.5</v>
      </c>
      <c r="N2241" s="12">
        <v>18.5</v>
      </c>
      <c r="O2241" s="12">
        <v>18</v>
      </c>
      <c r="P2241" s="12">
        <v>0</v>
      </c>
    </row>
    <row r="2242" spans="1:16" x14ac:dyDescent="0.2">
      <c r="A2242" s="12" t="str">
        <f>INDEX('рабочие дни  %ФОТ'!$F$3:$F$67,MATCH('загрузка табеля'!$H2242,'рабочие дни  %ФОТ'!$H$3:$H$67,0),1)</f>
        <v>ХХХ YYY-28</v>
      </c>
      <c r="B2242" s="21">
        <f t="shared" si="102"/>
        <v>810</v>
      </c>
      <c r="C2242" s="22">
        <f t="shared" si="103"/>
        <v>4</v>
      </c>
      <c r="D2242" s="23">
        <f t="shared" si="104"/>
        <v>36</v>
      </c>
      <c r="E2242" s="21">
        <f>SUMIFS(тарифы!G:G,тарифы!B:B,J2242)</f>
        <v>22.5</v>
      </c>
      <c r="F2242" s="21"/>
      <c r="G2242" s="12" t="str">
        <f>IFERROR(INDEX(Таблица1[#All],MATCH('загрузка табеля'!J2242,тарифы!B:B,0),4),"")</f>
        <v>продавец продовольственных товаров 3 категории ((В-28)цех по переработке мяса)</v>
      </c>
      <c r="H2242" s="12" t="s">
        <v>17216</v>
      </c>
      <c r="I2242" s="12" t="s">
        <v>16308</v>
      </c>
      <c r="J2242" s="12" t="s">
        <v>13179</v>
      </c>
      <c r="K2242" s="12" t="s">
        <v>13178</v>
      </c>
      <c r="L2242" s="12">
        <v>8</v>
      </c>
      <c r="M2242" s="12">
        <v>8</v>
      </c>
      <c r="N2242" s="12">
        <v>8</v>
      </c>
      <c r="O2242" s="12">
        <v>12</v>
      </c>
    </row>
    <row r="2243" spans="1:16" x14ac:dyDescent="0.2">
      <c r="A2243" s="12" t="str">
        <f>INDEX('рабочие дни  %ФОТ'!$F$3:$F$67,MATCH('загрузка табеля'!$H2243,'рабочие дни  %ФОТ'!$H$3:$H$67,0),1)</f>
        <v>ХХХ YYY-29</v>
      </c>
      <c r="B2243" s="21">
        <f t="shared" si="102"/>
        <v>1288.3200000000002</v>
      </c>
      <c r="C2243" s="22">
        <f t="shared" si="103"/>
        <v>4</v>
      </c>
      <c r="D2243" s="23">
        <f t="shared" si="104"/>
        <v>44</v>
      </c>
      <c r="E2243" s="21">
        <f>SUMIFS(тарифы!G:G,тарифы!B:B,J2243)</f>
        <v>29.28</v>
      </c>
      <c r="F2243" s="21"/>
      <c r="G2243" s="12" t="str">
        <f>IFERROR(INDEX(Таблица1[#All],MATCH('загрузка табеля'!J2243,тарифы!B:B,0),4),"")</f>
        <v>повар 5 разряда ((В-29)кулинарный цех)</v>
      </c>
      <c r="H2243" s="12" t="s">
        <v>17217</v>
      </c>
      <c r="I2243" s="12" t="s">
        <v>16309</v>
      </c>
      <c r="J2243" s="12" t="s">
        <v>4114</v>
      </c>
      <c r="K2243" s="12" t="s">
        <v>4115</v>
      </c>
      <c r="L2243" s="12">
        <v>11</v>
      </c>
      <c r="M2243" s="12">
        <v>11</v>
      </c>
      <c r="N2243" s="12">
        <v>11</v>
      </c>
      <c r="O2243" s="12">
        <v>11</v>
      </c>
      <c r="P2243" s="12">
        <v>0</v>
      </c>
    </row>
    <row r="2244" spans="1:16" x14ac:dyDescent="0.2">
      <c r="A2244" s="12" t="str">
        <f>INDEX('рабочие дни  %ФОТ'!$F$3:$F$67,MATCH('загрузка табеля'!$H2244,'рабочие дни  %ФОТ'!$H$3:$H$67,0),1)</f>
        <v>ХХХ YYY-29</v>
      </c>
      <c r="B2244" s="21">
        <f t="shared" si="102"/>
        <v>1390.8</v>
      </c>
      <c r="C2244" s="22">
        <f t="shared" si="103"/>
        <v>5</v>
      </c>
      <c r="D2244" s="23">
        <f t="shared" si="104"/>
        <v>47.5</v>
      </c>
      <c r="E2244" s="21">
        <f>SUMIFS(тарифы!G:G,тарифы!B:B,J2244)</f>
        <v>29.28</v>
      </c>
      <c r="F2244" s="21"/>
      <c r="G2244" s="12" t="str">
        <f>IFERROR(INDEX(Таблица1[#All],MATCH('загрузка табеля'!J2244,тарифы!B:B,0),4),"")</f>
        <v>повар 5 разряда ((В-29)кулинарный цех)</v>
      </c>
      <c r="H2244" s="12" t="s">
        <v>17217</v>
      </c>
      <c r="I2244" s="12" t="s">
        <v>16309</v>
      </c>
      <c r="J2244" s="12" t="s">
        <v>13150</v>
      </c>
      <c r="K2244" s="12" t="s">
        <v>13149</v>
      </c>
      <c r="L2244" s="12">
        <v>11.5</v>
      </c>
      <c r="M2244" s="12">
        <v>11</v>
      </c>
      <c r="N2244" s="12">
        <v>11</v>
      </c>
      <c r="O2244" s="12">
        <v>2.5</v>
      </c>
      <c r="P2244" s="12">
        <v>11.5</v>
      </c>
    </row>
    <row r="2245" spans="1:16" x14ac:dyDescent="0.2">
      <c r="A2245" s="12" t="str">
        <f>INDEX('рабочие дни  %ФОТ'!$F$3:$F$67,MATCH('загрузка табеля'!$H2245,'рабочие дни  %ФОТ'!$H$3:$H$67,0),1)</f>
        <v>ХХХ YYY-29</v>
      </c>
      <c r="B2245" s="21">
        <f t="shared" si="102"/>
        <v>0</v>
      </c>
      <c r="C2245" s="22">
        <f t="shared" si="103"/>
        <v>4</v>
      </c>
      <c r="D2245" s="23">
        <f t="shared" si="104"/>
        <v>55.5</v>
      </c>
      <c r="E2245" s="21">
        <f>SUMIFS(тарифы!G:G,тарифы!B:B,J2245)</f>
        <v>0</v>
      </c>
      <c r="F2245" s="21"/>
      <c r="G2245" s="12" t="str">
        <f>IFERROR(INDEX(Таблица1[#All],MATCH('загрузка табеля'!J2245,тарифы!B:B,0),4),"")</f>
        <v/>
      </c>
      <c r="H2245" s="12" t="s">
        <v>17217</v>
      </c>
      <c r="I2245" s="12" t="s">
        <v>16309</v>
      </c>
      <c r="J2245" s="12" t="s">
        <v>16310</v>
      </c>
      <c r="K2245" s="12" t="s">
        <v>16311</v>
      </c>
      <c r="L2245" s="12">
        <v>12</v>
      </c>
      <c r="M2245" s="12">
        <v>11</v>
      </c>
      <c r="N2245" s="12">
        <v>11</v>
      </c>
      <c r="O2245" s="12">
        <v>21.5</v>
      </c>
    </row>
    <row r="2246" spans="1:16" x14ac:dyDescent="0.2">
      <c r="A2246" s="12" t="str">
        <f>INDEX('рабочие дни  %ФОТ'!$F$3:$F$67,MATCH('загрузка табеля'!$H2246,'рабочие дни  %ФОТ'!$H$3:$H$67,0),1)</f>
        <v>ХХХ YYY-29</v>
      </c>
      <c r="B2246" s="21">
        <f t="shared" ref="B2246:B2309" si="105">IF(AND(F2246&lt;50,F2246&gt;0),F2246*D2246,IF(F2246&gt;50,F2246/$C$1*C2246,IF(AND(E2246&lt;50,E2246&gt;0),E2246*D2246,E2246/$C$1*C2246)))</f>
        <v>0</v>
      </c>
      <c r="C2246" s="22">
        <f t="shared" si="103"/>
        <v>3</v>
      </c>
      <c r="D2246" s="23">
        <f t="shared" si="104"/>
        <v>41</v>
      </c>
      <c r="E2246" s="21">
        <f>SUMIFS(тарифы!G:G,тарифы!B:B,J2246)</f>
        <v>0</v>
      </c>
      <c r="F2246" s="21"/>
      <c r="G2246" s="12" t="str">
        <f>IFERROR(INDEX(Таблица1[#All],MATCH('загрузка табеля'!J2246,тарифы!B:B,0),4),"")</f>
        <v/>
      </c>
      <c r="H2246" s="12" t="s">
        <v>17217</v>
      </c>
      <c r="I2246" s="12" t="s">
        <v>16309</v>
      </c>
      <c r="J2246" s="12" t="s">
        <v>16312</v>
      </c>
      <c r="K2246" s="12" t="s">
        <v>16313</v>
      </c>
      <c r="L2246" s="12">
        <v>14</v>
      </c>
      <c r="M2246" s="12">
        <v>14</v>
      </c>
      <c r="N2246" s="12">
        <v>13</v>
      </c>
      <c r="O2246" s="12">
        <v>0</v>
      </c>
    </row>
    <row r="2247" spans="1:16" x14ac:dyDescent="0.2">
      <c r="A2247" s="12" t="str">
        <f>INDEX('рабочие дни  %ФОТ'!$F$3:$F$67,MATCH('загрузка табеля'!$H2247,'рабочие дни  %ФОТ'!$H$3:$H$67,0),1)</f>
        <v>ХХХ YYY-29</v>
      </c>
      <c r="B2247" s="21">
        <f t="shared" si="105"/>
        <v>573.75</v>
      </c>
      <c r="C2247" s="22">
        <f t="shared" ref="C2247:C2310" si="106">COUNTIF(L2247:AP2247,"&gt;0")</f>
        <v>2</v>
      </c>
      <c r="D2247" s="23">
        <f t="shared" ref="D2247:D2310" si="107">IF(SUM(L2247:AP2247)&gt;0,SUM(L2247:AP2247),"")</f>
        <v>22.5</v>
      </c>
      <c r="E2247" s="21">
        <f>SUMIFS(тарифы!G:G,тарифы!B:B,J2247)</f>
        <v>25.5</v>
      </c>
      <c r="F2247" s="21"/>
      <c r="G2247" s="12" t="str">
        <f>IFERROR(INDEX(Таблица1[#All],MATCH('загрузка табеля'!J2247,тарифы!B:B,0),4),"")</f>
        <v>кассир торгового зала ((В-29)расчетно-кассовая зона)</v>
      </c>
      <c r="H2247" s="12" t="s">
        <v>17217</v>
      </c>
      <c r="I2247" s="12" t="s">
        <v>16314</v>
      </c>
      <c r="J2247" s="12" t="s">
        <v>4136</v>
      </c>
      <c r="K2247" s="12" t="s">
        <v>4137</v>
      </c>
      <c r="L2247" s="12">
        <v>11.5</v>
      </c>
      <c r="M2247" s="12">
        <v>11</v>
      </c>
      <c r="N2247" s="12">
        <v>0</v>
      </c>
    </row>
    <row r="2248" spans="1:16" x14ac:dyDescent="0.2">
      <c r="A2248" s="12" t="str">
        <f>INDEX('рабочие дни  %ФОТ'!$F$3:$F$67,MATCH('загрузка табеля'!$H2248,'рабочие дни  %ФОТ'!$H$3:$H$67,0),1)</f>
        <v>ХХХ YYY-29</v>
      </c>
      <c r="B2248" s="21">
        <f t="shared" si="105"/>
        <v>586.5</v>
      </c>
      <c r="C2248" s="22">
        <f t="shared" si="106"/>
        <v>2</v>
      </c>
      <c r="D2248" s="23">
        <f t="shared" si="107"/>
        <v>23</v>
      </c>
      <c r="E2248" s="21">
        <f>SUMIFS(тарифы!G:G,тарифы!B:B,J2248)</f>
        <v>25.5</v>
      </c>
      <c r="F2248" s="21"/>
      <c r="G2248" s="12" t="str">
        <f>IFERROR(INDEX(Таблица1[#All],MATCH('загрузка табеля'!J2248,тарифы!B:B,0),4),"")</f>
        <v>кассир торгового зала ((В-29)расчетно-кассовая зона)</v>
      </c>
      <c r="H2248" s="12" t="s">
        <v>17217</v>
      </c>
      <c r="I2248" s="12" t="s">
        <v>16314</v>
      </c>
      <c r="J2248" s="12" t="s">
        <v>4143</v>
      </c>
      <c r="K2248" s="12" t="s">
        <v>4144</v>
      </c>
      <c r="L2248" s="12">
        <v>12</v>
      </c>
      <c r="M2248" s="12">
        <v>11</v>
      </c>
      <c r="N2248" s="12">
        <v>0</v>
      </c>
    </row>
    <row r="2249" spans="1:16" x14ac:dyDescent="0.2">
      <c r="A2249" s="12" t="str">
        <f>INDEX('рабочие дни  %ФОТ'!$F$3:$F$67,MATCH('загрузка табеля'!$H2249,'рабочие дни  %ФОТ'!$H$3:$H$67,0),1)</f>
        <v>ХХХ YYY-29</v>
      </c>
      <c r="B2249" s="21">
        <f t="shared" si="105"/>
        <v>828.75</v>
      </c>
      <c r="C2249" s="22">
        <f t="shared" si="106"/>
        <v>3</v>
      </c>
      <c r="D2249" s="23">
        <f t="shared" si="107"/>
        <v>32.5</v>
      </c>
      <c r="E2249" s="21">
        <f>SUMIFS(тарифы!G:G,тарифы!B:B,J2249)</f>
        <v>25.5</v>
      </c>
      <c r="F2249" s="21"/>
      <c r="G2249" s="12" t="str">
        <f>IFERROR(INDEX(Таблица1[#All],MATCH('загрузка табеля'!J2249,тарифы!B:B,0),4),"")</f>
        <v>кассир торгового зала ((В-29)расчетно-кассовая зона)</v>
      </c>
      <c r="H2249" s="12" t="s">
        <v>17217</v>
      </c>
      <c r="I2249" s="12" t="s">
        <v>16314</v>
      </c>
      <c r="J2249" s="12" t="s">
        <v>4131</v>
      </c>
      <c r="K2249" s="12" t="s">
        <v>4132</v>
      </c>
      <c r="L2249" s="12">
        <v>11</v>
      </c>
      <c r="M2249" s="12">
        <v>11</v>
      </c>
      <c r="N2249" s="12">
        <v>10.5</v>
      </c>
      <c r="O2249" s="12">
        <v>0</v>
      </c>
    </row>
    <row r="2250" spans="1:16" x14ac:dyDescent="0.2">
      <c r="A2250" s="12" t="str">
        <f>INDEX('рабочие дни  %ФОТ'!$F$3:$F$67,MATCH('загрузка табеля'!$H2250,'рабочие дни  %ФОТ'!$H$3:$H$67,0),1)</f>
        <v>ХХХ YYY-29</v>
      </c>
      <c r="B2250" s="21">
        <f t="shared" si="105"/>
        <v>408</v>
      </c>
      <c r="C2250" s="22">
        <f t="shared" si="106"/>
        <v>3</v>
      </c>
      <c r="D2250" s="23">
        <f t="shared" si="107"/>
        <v>16</v>
      </c>
      <c r="E2250" s="21">
        <f>SUMIFS(тарифы!G:G,тарифы!B:B,J2250)</f>
        <v>25.5</v>
      </c>
      <c r="F2250" s="21"/>
      <c r="G2250" s="12" t="str">
        <f>IFERROR(INDEX(Таблица1[#All],MATCH('загрузка табеля'!J2250,тарифы!B:B,0),4),"")</f>
        <v>кассир торгового зала ((В-29)расчетно-кассовая зона)</v>
      </c>
      <c r="H2250" s="12" t="s">
        <v>17217</v>
      </c>
      <c r="I2250" s="12" t="s">
        <v>16314</v>
      </c>
      <c r="J2250" s="12" t="s">
        <v>4145</v>
      </c>
      <c r="K2250" s="12" t="s">
        <v>4146</v>
      </c>
      <c r="L2250" s="12">
        <v>5.5</v>
      </c>
      <c r="M2250" s="12">
        <v>5</v>
      </c>
      <c r="N2250" s="12">
        <v>5.5</v>
      </c>
      <c r="O2250" s="12">
        <v>0</v>
      </c>
    </row>
    <row r="2251" spans="1:16" x14ac:dyDescent="0.2">
      <c r="A2251" s="12" t="str">
        <f>INDEX('рабочие дни  %ФОТ'!$F$3:$F$67,MATCH('загрузка табеля'!$H2251,'рабочие дни  %ФОТ'!$H$3:$H$67,0),1)</f>
        <v>ХХХ YYY-29</v>
      </c>
      <c r="B2251" s="21">
        <f t="shared" si="105"/>
        <v>140.25</v>
      </c>
      <c r="C2251" s="22">
        <f t="shared" si="106"/>
        <v>1</v>
      </c>
      <c r="D2251" s="23">
        <f t="shared" si="107"/>
        <v>5.5</v>
      </c>
      <c r="E2251" s="21">
        <f>SUMIFS(тарифы!G:G,тарифы!B:B,J2251)</f>
        <v>25.5</v>
      </c>
      <c r="F2251" s="21"/>
      <c r="G2251" s="12" t="str">
        <f>IFERROR(INDEX(Таблица1[#All],MATCH('загрузка табеля'!J2251,тарифы!B:B,0),4),"")</f>
        <v>кассир торгового зала ((В-29)расчетно-кассовая зона)</v>
      </c>
      <c r="H2251" s="12" t="s">
        <v>17217</v>
      </c>
      <c r="I2251" s="12" t="s">
        <v>16314</v>
      </c>
      <c r="J2251" s="12" t="s">
        <v>4157</v>
      </c>
      <c r="K2251" s="12" t="s">
        <v>4158</v>
      </c>
      <c r="L2251" s="12">
        <v>5.5</v>
      </c>
      <c r="M2251" s="12">
        <v>0</v>
      </c>
    </row>
    <row r="2252" spans="1:16" x14ac:dyDescent="0.2">
      <c r="A2252" s="12" t="str">
        <f>INDEX('рабочие дни  %ФОТ'!$F$3:$F$67,MATCH('загрузка табеля'!$H2252,'рабочие дни  %ФОТ'!$H$3:$H$67,0),1)</f>
        <v>ХХХ YYY-29</v>
      </c>
      <c r="B2252" s="21">
        <f t="shared" si="105"/>
        <v>854.25</v>
      </c>
      <c r="C2252" s="22">
        <f t="shared" si="106"/>
        <v>3</v>
      </c>
      <c r="D2252" s="23">
        <f t="shared" si="107"/>
        <v>33.5</v>
      </c>
      <c r="E2252" s="21">
        <f>SUMIFS(тарифы!G:G,тарифы!B:B,J2252)</f>
        <v>25.5</v>
      </c>
      <c r="F2252" s="21"/>
      <c r="G2252" s="12" t="str">
        <f>IFERROR(INDEX(Таблица1[#All],MATCH('загрузка табеля'!J2252,тарифы!B:B,0),4),"")</f>
        <v>кассир торгового зала ((В-29)расчетно-кассовая зона)</v>
      </c>
      <c r="H2252" s="12" t="s">
        <v>17217</v>
      </c>
      <c r="I2252" s="12" t="s">
        <v>16314</v>
      </c>
      <c r="J2252" s="12" t="s">
        <v>4188</v>
      </c>
      <c r="K2252" s="12" t="s">
        <v>4189</v>
      </c>
      <c r="L2252" s="12">
        <v>11</v>
      </c>
      <c r="M2252" s="12">
        <v>11.5</v>
      </c>
      <c r="N2252" s="12">
        <v>11</v>
      </c>
    </row>
    <row r="2253" spans="1:16" x14ac:dyDescent="0.2">
      <c r="A2253" s="12" t="str">
        <f>INDEX('рабочие дни  %ФОТ'!$F$3:$F$67,MATCH('загрузка табеля'!$H2253,'рабочие дни  %ФОТ'!$H$3:$H$67,0),1)</f>
        <v>ХХХ YYY-29</v>
      </c>
      <c r="B2253" s="21">
        <f t="shared" si="105"/>
        <v>870</v>
      </c>
      <c r="C2253" s="22">
        <f t="shared" si="106"/>
        <v>2</v>
      </c>
      <c r="D2253" s="23">
        <f t="shared" si="107"/>
        <v>29</v>
      </c>
      <c r="E2253" s="21">
        <f>SUMIFS(тарифы!G:G,тарифы!B:B,J2253)</f>
        <v>30</v>
      </c>
      <c r="F2253" s="21"/>
      <c r="G2253" s="12" t="str">
        <f>IFERROR(INDEX(Таблица1[#All],MATCH('загрузка табеля'!J2253,тарифы!B:B,0),4),"")</f>
        <v>заместитель управляющего магазином по кассовой зоне_стажер ((В-29)расчетно-кассовая зона)</v>
      </c>
      <c r="H2253" s="12" t="s">
        <v>17217</v>
      </c>
      <c r="I2253" s="12" t="s">
        <v>16314</v>
      </c>
      <c r="J2253" s="12" t="s">
        <v>4139</v>
      </c>
      <c r="K2253" s="12" t="s">
        <v>4140</v>
      </c>
      <c r="L2253" s="12">
        <v>14.5</v>
      </c>
      <c r="M2253" s="12">
        <v>14.5</v>
      </c>
      <c r="N2253" s="12">
        <v>0</v>
      </c>
    </row>
    <row r="2254" spans="1:16" x14ac:dyDescent="0.2">
      <c r="A2254" s="12" t="str">
        <f>INDEX('рабочие дни  %ФОТ'!$F$3:$F$67,MATCH('загрузка табеля'!$H2254,'рабочие дни  %ФОТ'!$H$3:$H$67,0),1)</f>
        <v>ХХХ YYY-29</v>
      </c>
      <c r="B2254" s="21">
        <f t="shared" si="105"/>
        <v>714</v>
      </c>
      <c r="C2254" s="22">
        <f t="shared" si="106"/>
        <v>3</v>
      </c>
      <c r="D2254" s="23">
        <f t="shared" si="107"/>
        <v>28</v>
      </c>
      <c r="E2254" s="21">
        <f>SUMIFS(тарифы!G:G,тарифы!B:B,J2254)</f>
        <v>25.5</v>
      </c>
      <c r="F2254" s="21"/>
      <c r="G2254" s="12" t="str">
        <f>IFERROR(INDEX(Таблица1[#All],MATCH('загрузка табеля'!J2254,тарифы!B:B,0),4),"")</f>
        <v>кассир торгового зала ((В-29)расчетно-кассовая зона)</v>
      </c>
      <c r="H2254" s="12" t="s">
        <v>17217</v>
      </c>
      <c r="I2254" s="12" t="s">
        <v>16314</v>
      </c>
      <c r="J2254" s="12" t="s">
        <v>7422</v>
      </c>
      <c r="K2254" s="12" t="s">
        <v>7423</v>
      </c>
      <c r="L2254" s="12">
        <v>12</v>
      </c>
      <c r="M2254" s="12">
        <v>6</v>
      </c>
      <c r="N2254" s="12">
        <v>10</v>
      </c>
    </row>
    <row r="2255" spans="1:16" x14ac:dyDescent="0.2">
      <c r="A2255" s="12" t="str">
        <f>INDEX('рабочие дни  %ФОТ'!$F$3:$F$67,MATCH('загрузка табеля'!$H2255,'рабочие дни  %ФОТ'!$H$3:$H$67,0),1)</f>
        <v>ХХХ YYY-29</v>
      </c>
      <c r="B2255" s="21">
        <f t="shared" si="105"/>
        <v>1007.25</v>
      </c>
      <c r="C2255" s="22">
        <f t="shared" si="106"/>
        <v>5</v>
      </c>
      <c r="D2255" s="23">
        <f t="shared" si="107"/>
        <v>39.5</v>
      </c>
      <c r="E2255" s="21">
        <f>SUMIFS(тарифы!G:G,тарифы!B:B,J2255)</f>
        <v>25.5</v>
      </c>
      <c r="F2255" s="21"/>
      <c r="G2255" s="12" t="str">
        <f>IFERROR(INDEX(Таблица1[#All],MATCH('загрузка табеля'!J2255,тарифы!B:B,0),4),"")</f>
        <v>кассир торгового зала ((В-29)расчетно-кассовая зона)</v>
      </c>
      <c r="H2255" s="12" t="s">
        <v>17217</v>
      </c>
      <c r="I2255" s="12" t="s">
        <v>16314</v>
      </c>
      <c r="J2255" s="12" t="s">
        <v>4134</v>
      </c>
      <c r="K2255" s="12" t="s">
        <v>4135</v>
      </c>
      <c r="L2255" s="12">
        <v>5.5</v>
      </c>
      <c r="M2255" s="12">
        <v>12</v>
      </c>
      <c r="N2255" s="12">
        <v>6</v>
      </c>
      <c r="O2255" s="12">
        <v>6.5</v>
      </c>
      <c r="P2255" s="12">
        <v>9.5</v>
      </c>
    </row>
    <row r="2256" spans="1:16" x14ac:dyDescent="0.2">
      <c r="A2256" s="12" t="str">
        <f>INDEX('рабочие дни  %ФОТ'!$F$3:$F$67,MATCH('загрузка табеля'!$H2256,'рабочие дни  %ФОТ'!$H$3:$H$67,0),1)</f>
        <v>ХХХ YYY-29</v>
      </c>
      <c r="B2256" s="21">
        <f t="shared" si="105"/>
        <v>840</v>
      </c>
      <c r="C2256" s="22">
        <f t="shared" si="106"/>
        <v>2</v>
      </c>
      <c r="D2256" s="23">
        <f t="shared" si="107"/>
        <v>28</v>
      </c>
      <c r="E2256" s="21">
        <f>SUMIFS(тарифы!G:G,тарифы!B:B,J2256)</f>
        <v>30</v>
      </c>
      <c r="F2256" s="21"/>
      <c r="G2256" s="12" t="str">
        <f>IFERROR(INDEX(Таблица1[#All],MATCH('загрузка табеля'!J2256,тарифы!B:B,0),4),"")</f>
        <v>заместитель управляющего магазином по кассовой зоне 3 категории_стажер ((В-29)расчетно-кассовая зона</v>
      </c>
      <c r="H2256" s="12" t="s">
        <v>17217</v>
      </c>
      <c r="I2256" s="12" t="s">
        <v>16314</v>
      </c>
      <c r="J2256" s="12" t="s">
        <v>13160</v>
      </c>
      <c r="K2256" s="12" t="s">
        <v>13159</v>
      </c>
      <c r="L2256" s="12">
        <v>14</v>
      </c>
      <c r="M2256" s="12">
        <v>14</v>
      </c>
      <c r="N2256" s="12">
        <v>0</v>
      </c>
    </row>
    <row r="2257" spans="1:17" x14ac:dyDescent="0.2">
      <c r="A2257" s="12" t="str">
        <f>INDEX('рабочие дни  %ФОТ'!$F$3:$F$67,MATCH('загрузка табеля'!$H2257,'рабочие дни  %ФОТ'!$H$3:$H$67,0),1)</f>
        <v>ХХХ YYY-29</v>
      </c>
      <c r="B2257" s="21">
        <f t="shared" si="105"/>
        <v>594.92999999999995</v>
      </c>
      <c r="C2257" s="22">
        <f t="shared" si="106"/>
        <v>2</v>
      </c>
      <c r="D2257" s="23">
        <f t="shared" si="107"/>
        <v>21</v>
      </c>
      <c r="E2257" s="21">
        <f>SUMIFS(тарифы!G:G,тарифы!B:B,J2257)</f>
        <v>28.33</v>
      </c>
      <c r="F2257" s="21"/>
      <c r="G2257" s="12" t="str">
        <f>IFERROR(INDEX(Таблица1[#All],MATCH('загрузка табеля'!J2257,тарифы!B:B,0),4),"")</f>
        <v>кассир торгового зала ((В-35)расчетно-кассовая зона)</v>
      </c>
      <c r="H2257" s="12" t="s">
        <v>17217</v>
      </c>
      <c r="I2257" s="12" t="s">
        <v>16314</v>
      </c>
      <c r="J2257" s="12" t="s">
        <v>13020</v>
      </c>
      <c r="K2257" s="12" t="s">
        <v>13019</v>
      </c>
      <c r="L2257" s="12">
        <v>10</v>
      </c>
      <c r="M2257" s="12">
        <v>11</v>
      </c>
      <c r="N2257" s="12">
        <v>0</v>
      </c>
    </row>
    <row r="2258" spans="1:17" x14ac:dyDescent="0.2">
      <c r="A2258" s="12" t="str">
        <f>INDEX('рабочие дни  %ФОТ'!$F$3:$F$67,MATCH('загрузка табеля'!$H2258,'рабочие дни  %ФОТ'!$H$3:$H$67,0),1)</f>
        <v>ХХХ YYY-29</v>
      </c>
      <c r="B2258" s="21">
        <f t="shared" si="105"/>
        <v>905.25</v>
      </c>
      <c r="C2258" s="22">
        <f t="shared" si="106"/>
        <v>3</v>
      </c>
      <c r="D2258" s="23">
        <f t="shared" si="107"/>
        <v>35.5</v>
      </c>
      <c r="E2258" s="21">
        <f>SUMIFS(тарифы!G:G,тарифы!B:B,J2258)</f>
        <v>25.5</v>
      </c>
      <c r="F2258" s="21"/>
      <c r="G2258" s="12" t="str">
        <f>IFERROR(INDEX(Таблица1[#All],MATCH('загрузка табеля'!J2258,тарифы!B:B,0),4),"")</f>
        <v>кассир торгового зала ((В-29)расчетно-кассовая зона)</v>
      </c>
      <c r="H2258" s="12" t="s">
        <v>17217</v>
      </c>
      <c r="I2258" s="12" t="s">
        <v>16314</v>
      </c>
      <c r="J2258" s="12" t="s">
        <v>13158</v>
      </c>
      <c r="K2258" s="12" t="s">
        <v>13157</v>
      </c>
      <c r="L2258" s="12">
        <v>12</v>
      </c>
      <c r="M2258" s="12">
        <v>11.5</v>
      </c>
      <c r="N2258" s="12">
        <v>12</v>
      </c>
      <c r="O2258" s="12">
        <v>0</v>
      </c>
    </row>
    <row r="2259" spans="1:17" x14ac:dyDescent="0.2">
      <c r="A2259" s="12" t="str">
        <f>INDEX('рабочие дни  %ФОТ'!$F$3:$F$67,MATCH('загрузка табеля'!$H2259,'рабочие дни  %ФОТ'!$H$3:$H$67,0),1)</f>
        <v>ХХХ YYY-29</v>
      </c>
      <c r="B2259" s="21">
        <f t="shared" si="105"/>
        <v>0</v>
      </c>
      <c r="C2259" s="22">
        <f t="shared" si="106"/>
        <v>4</v>
      </c>
      <c r="D2259" s="23">
        <f t="shared" si="107"/>
        <v>42</v>
      </c>
      <c r="E2259" s="21">
        <f>SUMIFS(тарифы!G:G,тарифы!B:B,J2259)</f>
        <v>0</v>
      </c>
      <c r="F2259" s="21"/>
      <c r="G2259" s="12" t="str">
        <f>IFERROR(INDEX(Таблица1[#All],MATCH('загрузка табеля'!J2259,тарифы!B:B,0),4),"")</f>
        <v/>
      </c>
      <c r="H2259" s="12" t="s">
        <v>17217</v>
      </c>
      <c r="I2259" s="12" t="s">
        <v>16314</v>
      </c>
      <c r="J2259" s="12" t="s">
        <v>16315</v>
      </c>
      <c r="K2259" s="12" t="s">
        <v>16316</v>
      </c>
      <c r="L2259" s="12">
        <v>12.5</v>
      </c>
      <c r="M2259" s="12">
        <v>6</v>
      </c>
      <c r="N2259" s="12">
        <v>12</v>
      </c>
      <c r="O2259" s="12">
        <v>11.5</v>
      </c>
      <c r="P2259" s="12">
        <v>0</v>
      </c>
    </row>
    <row r="2260" spans="1:17" x14ac:dyDescent="0.2">
      <c r="A2260" s="12" t="str">
        <f>INDEX('рабочие дни  %ФОТ'!$F$3:$F$67,MATCH('загрузка табеля'!$H2260,'рабочие дни  %ФОТ'!$H$3:$H$67,0),1)</f>
        <v>ХХХ YYY-29</v>
      </c>
      <c r="B2260" s="21">
        <f t="shared" si="105"/>
        <v>1809</v>
      </c>
      <c r="C2260" s="22">
        <f t="shared" si="106"/>
        <v>5</v>
      </c>
      <c r="D2260" s="23">
        <f t="shared" si="107"/>
        <v>67</v>
      </c>
      <c r="E2260" s="21">
        <f>SUMIFS(тарифы!G:G,тарифы!B:B,J2260)</f>
        <v>27</v>
      </c>
      <c r="F2260" s="21"/>
      <c r="G2260" s="12" t="str">
        <f>IFERROR(INDEX(Таблица1[#All],MATCH('загрузка табеля'!J2260,тарифы!B:B,0),4),"")</f>
        <v>продавец продовольственных товаров 1 категории ((В-29)сектор зоны скоропорта)</v>
      </c>
      <c r="H2260" s="12" t="s">
        <v>17217</v>
      </c>
      <c r="I2260" s="12" t="s">
        <v>16317</v>
      </c>
      <c r="J2260" s="12" t="s">
        <v>4162</v>
      </c>
      <c r="K2260" s="12" t="s">
        <v>4163</v>
      </c>
      <c r="L2260" s="12">
        <v>13</v>
      </c>
      <c r="M2260" s="12">
        <v>14</v>
      </c>
      <c r="N2260" s="12">
        <v>13</v>
      </c>
      <c r="O2260" s="12">
        <v>14</v>
      </c>
      <c r="P2260" s="12">
        <v>13</v>
      </c>
    </row>
    <row r="2261" spans="1:17" x14ac:dyDescent="0.2">
      <c r="A2261" s="12" t="str">
        <f>INDEX('рабочие дни  %ФОТ'!$F$3:$F$67,MATCH('загрузка табеля'!$H2261,'рабочие дни  %ФОТ'!$H$3:$H$67,0),1)</f>
        <v>ХХХ YYY-29</v>
      </c>
      <c r="B2261" s="21">
        <f t="shared" si="105"/>
        <v>990</v>
      </c>
      <c r="C2261" s="22">
        <f t="shared" si="106"/>
        <v>3</v>
      </c>
      <c r="D2261" s="23">
        <f t="shared" si="107"/>
        <v>40</v>
      </c>
      <c r="E2261" s="21">
        <f>SUMIFS(тарифы!G:G,тарифы!B:B,J2261)</f>
        <v>24.75</v>
      </c>
      <c r="F2261" s="21"/>
      <c r="G2261" s="12" t="str">
        <f>IFERROR(INDEX(Таблица1[#All],MATCH('загрузка табеля'!J2261,тарифы!B:B,0),4),"")</f>
        <v>продавец продовольственных товаров 2 категории ((В-29)сектор зоны скоропорта)</v>
      </c>
      <c r="H2261" s="12" t="s">
        <v>17217</v>
      </c>
      <c r="I2261" s="12" t="s">
        <v>16317</v>
      </c>
      <c r="J2261" s="12" t="s">
        <v>4169</v>
      </c>
      <c r="K2261" s="12" t="s">
        <v>4170</v>
      </c>
      <c r="L2261" s="12">
        <v>13</v>
      </c>
      <c r="M2261" s="12">
        <v>14</v>
      </c>
      <c r="N2261" s="12">
        <v>13</v>
      </c>
      <c r="O2261" s="12">
        <v>0</v>
      </c>
    </row>
    <row r="2262" spans="1:17" x14ac:dyDescent="0.2">
      <c r="A2262" s="12" t="str">
        <f>INDEX('рабочие дни  %ФОТ'!$F$3:$F$67,MATCH('загрузка табеля'!$H2262,'рабочие дни  %ФОТ'!$H$3:$H$67,0),1)</f>
        <v>ХХХ YYY-29</v>
      </c>
      <c r="B2262" s="21">
        <f t="shared" si="105"/>
        <v>445.5</v>
      </c>
      <c r="C2262" s="22">
        <f t="shared" si="106"/>
        <v>2</v>
      </c>
      <c r="D2262" s="23">
        <f t="shared" si="107"/>
        <v>18</v>
      </c>
      <c r="E2262" s="21">
        <f>SUMIFS(тарифы!G:G,тарифы!B:B,J2262)</f>
        <v>24.75</v>
      </c>
      <c r="F2262" s="21"/>
      <c r="G2262" s="12" t="str">
        <f>IFERROR(INDEX(Таблица1[#All],MATCH('загрузка табеля'!J2262,тарифы!B:B,0),4),"")</f>
        <v>продавец продовольственных товаров 2 категории ((В-29)сектор зоны скоропорта)</v>
      </c>
      <c r="H2262" s="12" t="s">
        <v>17217</v>
      </c>
      <c r="I2262" s="12" t="s">
        <v>16317</v>
      </c>
      <c r="J2262" s="12" t="s">
        <v>4165</v>
      </c>
      <c r="K2262" s="12" t="s">
        <v>4166</v>
      </c>
      <c r="L2262" s="12">
        <v>9</v>
      </c>
      <c r="M2262" s="12">
        <v>9</v>
      </c>
      <c r="N2262" s="12">
        <v>0</v>
      </c>
    </row>
    <row r="2263" spans="1:17" x14ac:dyDescent="0.2">
      <c r="A2263" s="12" t="str">
        <f>INDEX('рабочие дни  %ФОТ'!$F$3:$F$67,MATCH('загрузка табеля'!$H2263,'рабочие дни  %ФОТ'!$H$3:$H$67,0),1)</f>
        <v>ХХХ YYY-29</v>
      </c>
      <c r="B2263" s="21">
        <f t="shared" si="105"/>
        <v>1119.48</v>
      </c>
      <c r="C2263" s="22">
        <f t="shared" si="106"/>
        <v>4</v>
      </c>
      <c r="D2263" s="23">
        <f t="shared" si="107"/>
        <v>38</v>
      </c>
      <c r="E2263" s="21">
        <f>SUMIFS(тарифы!G:G,тарифы!B:B,J2263)</f>
        <v>29.46</v>
      </c>
      <c r="F2263" s="21"/>
      <c r="G2263" s="12" t="str">
        <f>IFERROR(INDEX(Таблица1[#All],MATCH('загрузка табеля'!J2263,тарифы!B:B,0),4),"")</f>
        <v>бригадир продавцов продовольственных товаров 2 категории ((В-29)сектор зоны скоропорта)</v>
      </c>
      <c r="H2263" s="12" t="s">
        <v>17217</v>
      </c>
      <c r="I2263" s="12" t="s">
        <v>16317</v>
      </c>
      <c r="J2263" s="12" t="s">
        <v>4176</v>
      </c>
      <c r="K2263" s="12" t="s">
        <v>4177</v>
      </c>
      <c r="L2263" s="12">
        <v>11</v>
      </c>
      <c r="M2263" s="12">
        <v>9</v>
      </c>
      <c r="N2263" s="12">
        <v>9</v>
      </c>
      <c r="O2263" s="12">
        <v>9</v>
      </c>
    </row>
    <row r="2264" spans="1:17" x14ac:dyDescent="0.2">
      <c r="A2264" s="12" t="str">
        <f>INDEX('рабочие дни  %ФОТ'!$F$3:$F$67,MATCH('загрузка табеля'!$H2264,'рабочие дни  %ФОТ'!$H$3:$H$67,0),1)</f>
        <v>ХХХ YYY-29</v>
      </c>
      <c r="B2264" s="21">
        <f t="shared" si="105"/>
        <v>1012.5</v>
      </c>
      <c r="C2264" s="22">
        <f t="shared" si="106"/>
        <v>5</v>
      </c>
      <c r="D2264" s="23">
        <f t="shared" si="107"/>
        <v>45</v>
      </c>
      <c r="E2264" s="21">
        <f>SUMIFS(тарифы!G:G,тарифы!B:B,J2264)</f>
        <v>22.5</v>
      </c>
      <c r="F2264" s="21"/>
      <c r="G2264" s="12" t="str">
        <f>IFERROR(INDEX(Таблица1[#All],MATCH('загрузка табеля'!J2264,тарифы!B:B,0),4),"")</f>
        <v>продавец продовольственных товаров 3 категории ((В-29)сектор зоны скоропорта)</v>
      </c>
      <c r="H2264" s="12" t="s">
        <v>17217</v>
      </c>
      <c r="I2264" s="12" t="s">
        <v>16317</v>
      </c>
      <c r="J2264" s="12" t="s">
        <v>13148</v>
      </c>
      <c r="K2264" s="12" t="s">
        <v>13147</v>
      </c>
      <c r="L2264" s="12">
        <v>9</v>
      </c>
      <c r="M2264" s="12">
        <v>9</v>
      </c>
      <c r="N2264" s="12">
        <v>9</v>
      </c>
      <c r="O2264" s="12">
        <v>9</v>
      </c>
      <c r="P2264" s="12">
        <v>9</v>
      </c>
      <c r="Q2264" s="12">
        <v>0</v>
      </c>
    </row>
    <row r="2265" spans="1:17" x14ac:dyDescent="0.2">
      <c r="A2265" s="12" t="str">
        <f>INDEX('рабочие дни  %ФОТ'!$F$3:$F$67,MATCH('загрузка табеля'!$H2265,'рабочие дни  %ФОТ'!$H$3:$H$67,0),1)</f>
        <v>ХХХ YYY-29</v>
      </c>
      <c r="B2265" s="21">
        <f t="shared" si="105"/>
        <v>832.5</v>
      </c>
      <c r="C2265" s="22">
        <f t="shared" si="106"/>
        <v>4</v>
      </c>
      <c r="D2265" s="23">
        <f t="shared" si="107"/>
        <v>37</v>
      </c>
      <c r="E2265" s="21">
        <f>SUMIFS(тарифы!G:G,тарифы!B:B,J2265)</f>
        <v>22.5</v>
      </c>
      <c r="F2265" s="21"/>
      <c r="G2265" s="12" t="str">
        <f>IFERROR(INDEX(Таблица1[#All],MATCH('загрузка табеля'!J2265,тарифы!B:B,0),4),"")</f>
        <v>продавец продовольственных товаров 3 категории ((В-29)сектор зоны скоропорта)</v>
      </c>
      <c r="H2265" s="12" t="s">
        <v>17217</v>
      </c>
      <c r="I2265" s="12" t="s">
        <v>16317</v>
      </c>
      <c r="J2265" s="12" t="s">
        <v>13142</v>
      </c>
      <c r="K2265" s="12" t="s">
        <v>13141</v>
      </c>
      <c r="L2265" s="12">
        <v>9.5</v>
      </c>
      <c r="M2265" s="12">
        <v>9</v>
      </c>
      <c r="N2265" s="12">
        <v>9.5</v>
      </c>
      <c r="O2265" s="12">
        <v>9</v>
      </c>
    </row>
    <row r="2266" spans="1:17" x14ac:dyDescent="0.2">
      <c r="A2266" s="12" t="str">
        <f>INDEX('рабочие дни  %ФОТ'!$F$3:$F$67,MATCH('загрузка табеля'!$H2266,'рабочие дни  %ФОТ'!$H$3:$H$67,0),1)</f>
        <v>ХХХ YYY-29</v>
      </c>
      <c r="B2266" s="21">
        <f t="shared" si="105"/>
        <v>981.54</v>
      </c>
      <c r="C2266" s="22">
        <f t="shared" si="106"/>
        <v>4</v>
      </c>
      <c r="D2266" s="23">
        <f t="shared" si="107"/>
        <v>38</v>
      </c>
      <c r="E2266" s="21">
        <f>SUMIFS(тарифы!G:G,тарифы!B:B,J2266)</f>
        <v>25.83</v>
      </c>
      <c r="F2266" s="21"/>
      <c r="G2266" s="12" t="str">
        <f>IFERROR(INDEX(Таблица1[#All],MATCH('загрузка табеля'!J2266,тарифы!B:B,0),4),"")</f>
        <v>бригадир продавцов продовольственных товаров 3 категории ((В-29)сектор стеллажной зоны)</v>
      </c>
      <c r="H2266" s="12" t="s">
        <v>17217</v>
      </c>
      <c r="I2266" s="12" t="s">
        <v>4179</v>
      </c>
      <c r="J2266" s="12" t="s">
        <v>4180</v>
      </c>
      <c r="K2266" s="12" t="s">
        <v>4181</v>
      </c>
      <c r="L2266" s="12">
        <v>11</v>
      </c>
      <c r="M2266" s="12">
        <v>9</v>
      </c>
      <c r="N2266" s="12">
        <v>9</v>
      </c>
      <c r="O2266" s="12">
        <v>9</v>
      </c>
      <c r="P2266" s="12">
        <v>0</v>
      </c>
    </row>
    <row r="2267" spans="1:17" x14ac:dyDescent="0.2">
      <c r="A2267" s="12" t="str">
        <f>INDEX('рабочие дни  %ФОТ'!$F$3:$F$67,MATCH('загрузка табеля'!$H2267,'рабочие дни  %ФОТ'!$H$3:$H$67,0),1)</f>
        <v>ХХХ YYY-29</v>
      </c>
      <c r="B2267" s="21">
        <f t="shared" si="105"/>
        <v>931.69999999999993</v>
      </c>
      <c r="C2267" s="22">
        <f t="shared" si="106"/>
        <v>4</v>
      </c>
      <c r="D2267" s="23">
        <f t="shared" si="107"/>
        <v>38.5</v>
      </c>
      <c r="E2267" s="21">
        <f>SUMIFS(тарифы!G:G,тарифы!B:B,J2267)</f>
        <v>24.2</v>
      </c>
      <c r="F2267" s="21"/>
      <c r="G2267" s="12" t="str">
        <f>IFERROR(INDEX(Таблица1[#All],MATCH('загрузка табеля'!J2267,тарифы!B:B,0),4),"")</f>
        <v>продавец продовольственных товаров 2 категории ((В-29)сектор стеллажной зоны)</v>
      </c>
      <c r="H2267" s="12" t="s">
        <v>17217</v>
      </c>
      <c r="I2267" s="12" t="s">
        <v>4179</v>
      </c>
      <c r="J2267" s="12" t="s">
        <v>4193</v>
      </c>
      <c r="K2267" s="12" t="s">
        <v>4194</v>
      </c>
      <c r="L2267" s="12">
        <v>10</v>
      </c>
      <c r="M2267" s="12">
        <v>9.5</v>
      </c>
      <c r="N2267" s="12">
        <v>9.5</v>
      </c>
      <c r="O2267" s="12">
        <v>9.5</v>
      </c>
      <c r="P2267" s="12">
        <v>0</v>
      </c>
    </row>
    <row r="2268" spans="1:17" x14ac:dyDescent="0.2">
      <c r="A2268" s="12" t="str">
        <f>INDEX('рабочие дни  %ФОТ'!$F$3:$F$67,MATCH('загрузка табеля'!$H2268,'рабочие дни  %ФОТ'!$H$3:$H$67,0),1)</f>
        <v>ХХХ YYY-29</v>
      </c>
      <c r="B2268" s="21">
        <f t="shared" si="105"/>
        <v>1123.8095238095239</v>
      </c>
      <c r="C2268" s="22">
        <f t="shared" si="106"/>
        <v>4</v>
      </c>
      <c r="D2268" s="23">
        <f t="shared" si="107"/>
        <v>37.5</v>
      </c>
      <c r="E2268" s="21">
        <f>SUMIFS(тарифы!G:G,тарифы!B:B,J2268)</f>
        <v>5900</v>
      </c>
      <c r="F2268" s="21"/>
      <c r="G2268" s="12" t="str">
        <f>IFERROR(INDEX(Таблица1[#All],MATCH('загрузка табеля'!J2268,тарифы!B:B,0),4),"")</f>
        <v>заместитель управляющего магазином 5 категории ((В-29)сектор стеллажной зоны)</v>
      </c>
      <c r="H2268" s="12" t="s">
        <v>17217</v>
      </c>
      <c r="I2268" s="12" t="s">
        <v>4179</v>
      </c>
      <c r="J2268" s="12" t="s">
        <v>4186</v>
      </c>
      <c r="K2268" s="12" t="s">
        <v>4187</v>
      </c>
      <c r="L2268" s="12">
        <v>9</v>
      </c>
      <c r="M2268" s="12">
        <v>9</v>
      </c>
      <c r="N2268" s="12">
        <v>9</v>
      </c>
      <c r="O2268" s="12">
        <v>10.5</v>
      </c>
    </row>
    <row r="2269" spans="1:17" x14ac:dyDescent="0.2">
      <c r="A2269" s="12" t="str">
        <f>INDEX('рабочие дни  %ФОТ'!$F$3:$F$67,MATCH('загрузка табеля'!$H2269,'рабочие дни  %ФОТ'!$H$3:$H$67,0),1)</f>
        <v>ХХХ YYY-29</v>
      </c>
      <c r="B2269" s="21">
        <f t="shared" si="105"/>
        <v>792</v>
      </c>
      <c r="C2269" s="22">
        <f t="shared" si="106"/>
        <v>4</v>
      </c>
      <c r="D2269" s="23">
        <f t="shared" si="107"/>
        <v>36</v>
      </c>
      <c r="E2269" s="21">
        <f>SUMIFS(тарифы!G:G,тарифы!B:B,J2269)</f>
        <v>22</v>
      </c>
      <c r="F2269" s="21"/>
      <c r="G2269" s="12" t="str">
        <f>IFERROR(INDEX(Таблица1[#All],MATCH('загрузка табеля'!J2269,тарифы!B:B,0),4),"")</f>
        <v>продавец продовольственных товаров 3 категории ((В-29)сектор стеллажной зоны)</v>
      </c>
      <c r="H2269" s="12" t="s">
        <v>17217</v>
      </c>
      <c r="I2269" s="12" t="s">
        <v>4179</v>
      </c>
      <c r="J2269" s="12" t="s">
        <v>13144</v>
      </c>
      <c r="K2269" s="12" t="s">
        <v>13143</v>
      </c>
      <c r="L2269" s="12">
        <v>9</v>
      </c>
      <c r="M2269" s="12">
        <v>9</v>
      </c>
      <c r="N2269" s="12">
        <v>9</v>
      </c>
      <c r="O2269" s="12">
        <v>9</v>
      </c>
      <c r="P2269" s="12">
        <v>0</v>
      </c>
    </row>
    <row r="2270" spans="1:17" x14ac:dyDescent="0.2">
      <c r="A2270" s="12" t="str">
        <f>INDEX('рабочие дни  %ФОТ'!$F$3:$F$67,MATCH('загрузка табеля'!$H2270,'рабочие дни  %ФОТ'!$H$3:$H$67,0),1)</f>
        <v>ХХХ YYY-29</v>
      </c>
      <c r="B2270" s="21">
        <f t="shared" si="105"/>
        <v>902</v>
      </c>
      <c r="C2270" s="22">
        <f t="shared" si="106"/>
        <v>4</v>
      </c>
      <c r="D2270" s="23">
        <f t="shared" si="107"/>
        <v>41</v>
      </c>
      <c r="E2270" s="21">
        <f>SUMIFS(тарифы!G:G,тарифы!B:B,J2270)</f>
        <v>22</v>
      </c>
      <c r="F2270" s="21"/>
      <c r="G2270" s="12" t="str">
        <f>IFERROR(INDEX(Таблица1[#All],MATCH('загрузка табеля'!J2270,тарифы!B:B,0),4),"")</f>
        <v>продавец продовольственных товаров 3 категории ((В-29)сектор стеллажной зоны)</v>
      </c>
      <c r="H2270" s="12" t="s">
        <v>17217</v>
      </c>
      <c r="I2270" s="12" t="s">
        <v>4179</v>
      </c>
      <c r="J2270" s="12" t="s">
        <v>13140</v>
      </c>
      <c r="K2270" s="12" t="s">
        <v>13139</v>
      </c>
      <c r="L2270" s="12">
        <v>11</v>
      </c>
      <c r="M2270" s="12">
        <v>10</v>
      </c>
      <c r="N2270" s="12">
        <v>10</v>
      </c>
      <c r="O2270" s="12">
        <v>10</v>
      </c>
    </row>
    <row r="2271" spans="1:17" x14ac:dyDescent="0.2">
      <c r="A2271" s="12" t="str">
        <f>INDEX('рабочие дни  %ФОТ'!$F$3:$F$67,MATCH('загрузка табеля'!$H2271,'рабочие дни  %ФОТ'!$H$3:$H$67,0),1)</f>
        <v>ХХХ YYY-29</v>
      </c>
      <c r="B2271" s="21">
        <f t="shared" si="105"/>
        <v>1001</v>
      </c>
      <c r="C2271" s="22">
        <f t="shared" si="106"/>
        <v>5</v>
      </c>
      <c r="D2271" s="23">
        <f t="shared" si="107"/>
        <v>45.5</v>
      </c>
      <c r="E2271" s="21">
        <f>SUMIFS(тарифы!G:G,тарифы!B:B,J2271)</f>
        <v>22</v>
      </c>
      <c r="F2271" s="21"/>
      <c r="G2271" s="12" t="str">
        <f>IFERROR(INDEX(Таблица1[#All],MATCH('загрузка табеля'!J2271,тарифы!B:B,0),4),"")</f>
        <v>продавец продовольственных товаров 3 категории ((В-29)сектор стеллажной зоны)</v>
      </c>
      <c r="H2271" s="12" t="s">
        <v>17217</v>
      </c>
      <c r="I2271" s="12" t="s">
        <v>4179</v>
      </c>
      <c r="J2271" s="12" t="s">
        <v>13146</v>
      </c>
      <c r="K2271" s="12" t="s">
        <v>13145</v>
      </c>
      <c r="L2271" s="12">
        <v>9</v>
      </c>
      <c r="M2271" s="12">
        <v>9</v>
      </c>
      <c r="N2271" s="12">
        <v>9</v>
      </c>
      <c r="O2271" s="12">
        <v>9</v>
      </c>
      <c r="P2271" s="12">
        <v>9.5</v>
      </c>
    </row>
    <row r="2272" spans="1:17" x14ac:dyDescent="0.2">
      <c r="A2272" s="12" t="str">
        <f>INDEX('рабочие дни  %ФОТ'!$F$3:$F$67,MATCH('загрузка табеля'!$H2272,'рабочие дни  %ФОТ'!$H$3:$H$67,0),1)</f>
        <v>ХХХ YYY-29</v>
      </c>
      <c r="B2272" s="21">
        <f t="shared" si="105"/>
        <v>1296</v>
      </c>
      <c r="C2272" s="22">
        <f t="shared" si="106"/>
        <v>4</v>
      </c>
      <c r="D2272" s="23">
        <f t="shared" si="107"/>
        <v>36</v>
      </c>
      <c r="E2272" s="21">
        <f>SUMIFS(тарифы!G:G,тарифы!B:B,J2272)</f>
        <v>6804</v>
      </c>
      <c r="F2272" s="21"/>
      <c r="G2272" s="12" t="str">
        <f>IFERROR(INDEX(Таблица1[#All],MATCH('загрузка табеля'!J2272,тарифы!B:B,0),4),"")</f>
        <v>старший кладовщик 1 категории ((В-29)склад)</v>
      </c>
      <c r="H2272" s="12" t="s">
        <v>17217</v>
      </c>
      <c r="I2272" s="12" t="s">
        <v>4196</v>
      </c>
      <c r="J2272" s="12" t="s">
        <v>4198</v>
      </c>
      <c r="K2272" s="12" t="s">
        <v>4199</v>
      </c>
      <c r="L2272" s="12">
        <v>9</v>
      </c>
      <c r="M2272" s="12">
        <v>9</v>
      </c>
      <c r="N2272" s="12">
        <v>9</v>
      </c>
      <c r="O2272" s="12">
        <v>9</v>
      </c>
    </row>
    <row r="2273" spans="1:16" x14ac:dyDescent="0.2">
      <c r="A2273" s="12" t="str">
        <f>INDEX('рабочие дни  %ФОТ'!$F$3:$F$67,MATCH('загрузка табеля'!$H2273,'рабочие дни  %ФОТ'!$H$3:$H$67,0),1)</f>
        <v>ХХХ YYY-29</v>
      </c>
      <c r="B2273" s="21">
        <f t="shared" si="105"/>
        <v>1330.6750000000002</v>
      </c>
      <c r="C2273" s="22">
        <f t="shared" si="106"/>
        <v>5</v>
      </c>
      <c r="D2273" s="23">
        <f t="shared" si="107"/>
        <v>50.5</v>
      </c>
      <c r="E2273" s="21">
        <f>SUMIFS(тарифы!G:G,тарифы!B:B,J2273)</f>
        <v>26.35</v>
      </c>
      <c r="F2273" s="21"/>
      <c r="G2273" s="12" t="str">
        <f>IFERROR(INDEX(Таблица1[#All],MATCH('загрузка табеля'!J2273,тарифы!B:B,0),4),"")</f>
        <v>кладовщик по приему товара 3 категории ((В-29)склад)</v>
      </c>
      <c r="H2273" s="12" t="s">
        <v>17217</v>
      </c>
      <c r="I2273" s="12" t="s">
        <v>4196</v>
      </c>
      <c r="J2273" s="12" t="s">
        <v>13154</v>
      </c>
      <c r="K2273" s="12" t="s">
        <v>13153</v>
      </c>
      <c r="L2273" s="12">
        <v>10</v>
      </c>
      <c r="M2273" s="12">
        <v>10</v>
      </c>
      <c r="N2273" s="12">
        <v>10</v>
      </c>
      <c r="O2273" s="12">
        <v>10</v>
      </c>
      <c r="P2273" s="12">
        <v>10.5</v>
      </c>
    </row>
    <row r="2274" spans="1:16" x14ac:dyDescent="0.2">
      <c r="A2274" s="12" t="str">
        <f>INDEX('рабочие дни  %ФОТ'!$F$3:$F$67,MATCH('загрузка табеля'!$H2274,'рабочие дни  %ФОТ'!$H$3:$H$67,0),1)</f>
        <v>ХХХ YYY-29</v>
      </c>
      <c r="B2274" s="21">
        <f t="shared" si="105"/>
        <v>715.5</v>
      </c>
      <c r="C2274" s="22">
        <f t="shared" si="106"/>
        <v>3</v>
      </c>
      <c r="D2274" s="23">
        <f t="shared" si="107"/>
        <v>30</v>
      </c>
      <c r="E2274" s="21">
        <f>SUMIFS(тарифы!G:G,тарифы!B:B,J2274)</f>
        <v>23.85</v>
      </c>
      <c r="F2274" s="21"/>
      <c r="G2274" s="12" t="str">
        <f>IFERROR(INDEX(Таблица1[#All],MATCH('загрузка табеля'!J2274,тарифы!B:B,0),4),"")</f>
        <v>грузчик 3 категории ((В-29)склад)</v>
      </c>
      <c r="H2274" s="12" t="s">
        <v>17217</v>
      </c>
      <c r="I2274" s="12" t="s">
        <v>4196</v>
      </c>
      <c r="J2274" s="12" t="s">
        <v>14285</v>
      </c>
      <c r="K2274" s="12" t="s">
        <v>14286</v>
      </c>
      <c r="L2274" s="12">
        <v>10</v>
      </c>
      <c r="M2274" s="12">
        <v>10</v>
      </c>
      <c r="N2274" s="12">
        <v>10</v>
      </c>
      <c r="O2274" s="12">
        <v>0</v>
      </c>
    </row>
    <row r="2275" spans="1:16" x14ac:dyDescent="0.2">
      <c r="A2275" s="12" t="str">
        <f>INDEX('рабочие дни  %ФОТ'!$F$3:$F$67,MATCH('загрузка табеля'!$H2275,'рабочие дни  %ФОТ'!$H$3:$H$67,0),1)</f>
        <v>ХХХ YYY-29</v>
      </c>
      <c r="B2275" s="21">
        <f t="shared" si="105"/>
        <v>977.85</v>
      </c>
      <c r="C2275" s="22">
        <f t="shared" si="106"/>
        <v>4</v>
      </c>
      <c r="D2275" s="23">
        <f t="shared" si="107"/>
        <v>41</v>
      </c>
      <c r="E2275" s="21">
        <f>SUMIFS(тарифы!G:G,тарифы!B:B,J2275)</f>
        <v>23.85</v>
      </c>
      <c r="F2275" s="21"/>
      <c r="G2275" s="12" t="str">
        <f>IFERROR(INDEX(Таблица1[#All],MATCH('загрузка табеля'!J2275,тарифы!B:B,0),4),"")</f>
        <v>грузчик 3 категории ((В-29)склад)</v>
      </c>
      <c r="H2275" s="12" t="s">
        <v>17217</v>
      </c>
      <c r="I2275" s="12" t="s">
        <v>4196</v>
      </c>
      <c r="J2275" s="12" t="s">
        <v>13163</v>
      </c>
      <c r="K2275" s="12" t="s">
        <v>13162</v>
      </c>
      <c r="L2275" s="12">
        <v>10</v>
      </c>
      <c r="M2275" s="12">
        <v>10</v>
      </c>
      <c r="N2275" s="12">
        <v>10.5</v>
      </c>
      <c r="O2275" s="12">
        <v>10.5</v>
      </c>
    </row>
    <row r="2276" spans="1:16" x14ac:dyDescent="0.2">
      <c r="A2276" s="12" t="str">
        <f>INDEX('рабочие дни  %ФОТ'!$F$3:$F$67,MATCH('загрузка табеля'!$H2276,'рабочие дни  %ФОТ'!$H$3:$H$67,0),1)</f>
        <v>ХХХ YYY-29</v>
      </c>
      <c r="B2276" s="21">
        <f t="shared" si="105"/>
        <v>942.07500000000005</v>
      </c>
      <c r="C2276" s="22">
        <f t="shared" si="106"/>
        <v>4</v>
      </c>
      <c r="D2276" s="23">
        <f t="shared" si="107"/>
        <v>39.5</v>
      </c>
      <c r="E2276" s="21">
        <f>SUMIFS(тарифы!G:G,тарифы!B:B,J2276)</f>
        <v>23.85</v>
      </c>
      <c r="F2276" s="21"/>
      <c r="G2276" s="12" t="str">
        <f>IFERROR(INDEX(Таблица1[#All],MATCH('загрузка табеля'!J2276,тарифы!B:B,0),4),"")</f>
        <v>грузчик 3 категории ((В-29)склад)</v>
      </c>
      <c r="H2276" s="12" t="s">
        <v>17217</v>
      </c>
      <c r="I2276" s="12" t="s">
        <v>4196</v>
      </c>
      <c r="J2276" s="12" t="s">
        <v>13165</v>
      </c>
      <c r="K2276" s="12" t="s">
        <v>13164</v>
      </c>
      <c r="L2276" s="12">
        <v>10</v>
      </c>
      <c r="M2276" s="12">
        <v>10</v>
      </c>
      <c r="N2276" s="12">
        <v>10</v>
      </c>
      <c r="O2276" s="12">
        <v>9.5</v>
      </c>
      <c r="P2276" s="12">
        <v>0</v>
      </c>
    </row>
    <row r="2277" spans="1:16" x14ac:dyDescent="0.2">
      <c r="A2277" s="12" t="str">
        <f>INDEX('рабочие дни  %ФОТ'!$F$3:$F$67,MATCH('загрузка табеля'!$H2277,'рабочие дни  %ФОТ'!$H$3:$H$67,0),1)</f>
        <v>ХХХ YYY-29</v>
      </c>
      <c r="B2277" s="21">
        <f t="shared" si="105"/>
        <v>0</v>
      </c>
      <c r="C2277" s="22">
        <f t="shared" si="106"/>
        <v>4</v>
      </c>
      <c r="D2277" s="23">
        <f t="shared" si="107"/>
        <v>78</v>
      </c>
      <c r="E2277" s="21">
        <f>SUMIFS(тарифы!G:G,тарифы!B:B,J2277)</f>
        <v>0</v>
      </c>
      <c r="F2277" s="21"/>
      <c r="G2277" s="12" t="str">
        <f>IFERROR(INDEX(Таблица1[#All],MATCH('загрузка табеля'!J2277,тарифы!B:B,0),4),"")</f>
        <v/>
      </c>
      <c r="H2277" s="12" t="s">
        <v>17217</v>
      </c>
      <c r="I2277" s="12" t="s">
        <v>4196</v>
      </c>
      <c r="J2277" s="12" t="s">
        <v>16318</v>
      </c>
      <c r="K2277" s="12" t="s">
        <v>16319</v>
      </c>
      <c r="L2277" s="12">
        <v>19.5</v>
      </c>
      <c r="M2277" s="12">
        <v>19.5</v>
      </c>
      <c r="N2277" s="12">
        <v>19.5</v>
      </c>
      <c r="O2277" s="12">
        <v>19.5</v>
      </c>
      <c r="P2277" s="12">
        <v>0</v>
      </c>
    </row>
    <row r="2278" spans="1:16" x14ac:dyDescent="0.2">
      <c r="A2278" s="12" t="str">
        <f>INDEX('рабочие дни  %ФОТ'!$F$3:$F$67,MATCH('загрузка табеля'!$H2278,'рабочие дни  %ФОТ'!$H$3:$H$67,0),1)</f>
        <v>ХХХ YYY-29</v>
      </c>
      <c r="B2278" s="21">
        <f t="shared" si="105"/>
        <v>1601.3333333333333</v>
      </c>
      <c r="C2278" s="22">
        <f t="shared" si="106"/>
        <v>4</v>
      </c>
      <c r="D2278" s="23">
        <f t="shared" si="107"/>
        <v>37.5</v>
      </c>
      <c r="E2278" s="21">
        <f>SUMIFS(тарифы!G:G,тарифы!B:B,J2278)</f>
        <v>8407</v>
      </c>
      <c r="F2278" s="21"/>
      <c r="G2278" s="12" t="str">
        <f>IFERROR(INDEX(Таблица1[#All],MATCH('загрузка табеля'!J2278,тарифы!B:B,0),4),"")</f>
        <v>управляющий магазином 4 категории ((В-29)управление)</v>
      </c>
      <c r="H2278" s="12" t="s">
        <v>17217</v>
      </c>
      <c r="I2278" s="12" t="s">
        <v>16320</v>
      </c>
      <c r="J2278" s="12" t="s">
        <v>4209</v>
      </c>
      <c r="K2278" s="12" t="s">
        <v>4210</v>
      </c>
      <c r="L2278" s="12">
        <v>9</v>
      </c>
      <c r="M2278" s="12">
        <v>9</v>
      </c>
      <c r="N2278" s="12">
        <v>9</v>
      </c>
      <c r="O2278" s="12">
        <v>10.5</v>
      </c>
    </row>
    <row r="2279" spans="1:16" x14ac:dyDescent="0.2">
      <c r="A2279" s="12" t="str">
        <f>INDEX('рабочие дни  %ФОТ'!$F$3:$F$67,MATCH('загрузка табеля'!$H2279,'рабочие дни  %ФОТ'!$H$3:$H$67,0),1)</f>
        <v>ХХХ YYY-29</v>
      </c>
      <c r="B2279" s="21">
        <f t="shared" si="105"/>
        <v>552.38095238095241</v>
      </c>
      <c r="C2279" s="22">
        <f t="shared" si="106"/>
        <v>2</v>
      </c>
      <c r="D2279" s="23">
        <f t="shared" si="107"/>
        <v>18</v>
      </c>
      <c r="E2279" s="21">
        <f>SUMIFS(тарифы!G:G,тарифы!B:B,J2279)</f>
        <v>5800</v>
      </c>
      <c r="F2279" s="21"/>
      <c r="G2279" s="12" t="str">
        <f>IFERROR(INDEX(Таблица1[#All],MATCH('загрузка табеля'!J2279,тарифы!B:B,0),4),"")</f>
        <v>главный инженер ((В-29)управление)</v>
      </c>
      <c r="H2279" s="12" t="s">
        <v>17217</v>
      </c>
      <c r="I2279" s="12" t="s">
        <v>16320</v>
      </c>
      <c r="J2279" s="12" t="s">
        <v>4206</v>
      </c>
      <c r="K2279" s="12" t="s">
        <v>4207</v>
      </c>
      <c r="L2279" s="12">
        <v>9</v>
      </c>
      <c r="M2279" s="12">
        <v>9</v>
      </c>
      <c r="N2279" s="12">
        <v>0</v>
      </c>
    </row>
    <row r="2280" spans="1:16" x14ac:dyDescent="0.2">
      <c r="A2280" s="12" t="str">
        <f>INDEX('рабочие дни  %ФОТ'!$F$3:$F$67,MATCH('загрузка табеля'!$H2280,'рабочие дни  %ФОТ'!$H$3:$H$67,0),1)</f>
        <v>ХХХ YYY-29</v>
      </c>
      <c r="B2280" s="21">
        <f t="shared" si="105"/>
        <v>1376.3200000000002</v>
      </c>
      <c r="C2280" s="22">
        <f t="shared" si="106"/>
        <v>4</v>
      </c>
      <c r="D2280" s="23">
        <f t="shared" si="107"/>
        <v>44</v>
      </c>
      <c r="E2280" s="21">
        <f>SUMIFS(тарифы!G:G,тарифы!B:B,J2280)</f>
        <v>31.28</v>
      </c>
      <c r="F2280" s="21"/>
      <c r="G2280" s="12" t="str">
        <f>IFERROR(INDEX(Таблица1[#All],MATCH('загрузка табеля'!J2280,тарифы!B:B,0),4),"")</f>
        <v>пекарь 5 разряда* ((В-29)цех по выпечке хлебобулочных изделий)</v>
      </c>
      <c r="H2280" s="12" t="s">
        <v>17217</v>
      </c>
      <c r="I2280" s="12" t="s">
        <v>16321</v>
      </c>
      <c r="J2280" s="12" t="s">
        <v>4219</v>
      </c>
      <c r="K2280" s="12" t="s">
        <v>4220</v>
      </c>
      <c r="L2280" s="12">
        <v>11</v>
      </c>
      <c r="M2280" s="12">
        <v>11</v>
      </c>
      <c r="N2280" s="12">
        <v>11</v>
      </c>
      <c r="O2280" s="12">
        <v>11</v>
      </c>
    </row>
    <row r="2281" spans="1:16" x14ac:dyDescent="0.2">
      <c r="A2281" s="12" t="str">
        <f>INDEX('рабочие дни  %ФОТ'!$F$3:$F$67,MATCH('загрузка табеля'!$H2281,'рабочие дни  %ФОТ'!$H$3:$H$67,0),1)</f>
        <v>ХХХ YYY-29</v>
      </c>
      <c r="B2281" s="21">
        <f t="shared" si="105"/>
        <v>1032.24</v>
      </c>
      <c r="C2281" s="22">
        <f t="shared" si="106"/>
        <v>3</v>
      </c>
      <c r="D2281" s="23">
        <f t="shared" si="107"/>
        <v>33</v>
      </c>
      <c r="E2281" s="21">
        <f>SUMIFS(тарифы!G:G,тарифы!B:B,J2281)</f>
        <v>31.28</v>
      </c>
      <c r="F2281" s="21"/>
      <c r="G2281" s="12" t="str">
        <f>IFERROR(INDEX(Таблица1[#All],MATCH('загрузка табеля'!J2281,тарифы!B:B,0),4),"")</f>
        <v>пекарь 5 разряда* ((В-29)цех по выпечке хлебобулочных изделий)</v>
      </c>
      <c r="H2281" s="12" t="s">
        <v>17217</v>
      </c>
      <c r="I2281" s="12" t="s">
        <v>16321</v>
      </c>
      <c r="J2281" s="12" t="s">
        <v>4222</v>
      </c>
      <c r="K2281" s="12" t="s">
        <v>4223</v>
      </c>
      <c r="L2281" s="12">
        <v>11</v>
      </c>
      <c r="M2281" s="12">
        <v>11</v>
      </c>
      <c r="N2281" s="12">
        <v>11</v>
      </c>
      <c r="O2281" s="12">
        <v>0</v>
      </c>
    </row>
    <row r="2282" spans="1:16" x14ac:dyDescent="0.2">
      <c r="A2282" s="12" t="str">
        <f>INDEX('рабочие дни  %ФОТ'!$F$3:$F$67,MATCH('загрузка табеля'!$H2282,'рабочие дни  %ФОТ'!$H$3:$H$67,0),1)</f>
        <v>ХХХ YYY-29</v>
      </c>
      <c r="B2282" s="21">
        <f t="shared" si="105"/>
        <v>1261.5</v>
      </c>
      <c r="C2282" s="22">
        <f t="shared" si="106"/>
        <v>4</v>
      </c>
      <c r="D2282" s="23">
        <f t="shared" si="107"/>
        <v>43.5</v>
      </c>
      <c r="E2282" s="21">
        <f>SUMIFS(тарифы!G:G,тарифы!B:B,J2282)</f>
        <v>29</v>
      </c>
      <c r="F2282" s="21"/>
      <c r="G2282" s="12" t="str">
        <f>IFERROR(INDEX(Таблица1[#All],MATCH('загрузка табеля'!J2282,тарифы!B:B,0),4),"")</f>
        <v>пекарь 4 разряда ((В-29)цех по выпечке хлебобулочных изделий)</v>
      </c>
      <c r="H2282" s="12" t="s">
        <v>17217</v>
      </c>
      <c r="I2282" s="12" t="s">
        <v>16321</v>
      </c>
      <c r="J2282" s="12" t="s">
        <v>4216</v>
      </c>
      <c r="K2282" s="12" t="s">
        <v>4217</v>
      </c>
      <c r="L2282" s="12">
        <v>11</v>
      </c>
      <c r="M2282" s="12">
        <v>11</v>
      </c>
      <c r="N2282" s="12">
        <v>11</v>
      </c>
      <c r="O2282" s="12">
        <v>10.5</v>
      </c>
    </row>
    <row r="2283" spans="1:16" x14ac:dyDescent="0.2">
      <c r="A2283" s="12" t="str">
        <f>INDEX('рабочие дни  %ФОТ'!$F$3:$F$67,MATCH('загрузка табеля'!$H2283,'рабочие дни  %ФОТ'!$H$3:$H$67,0),1)</f>
        <v>ХХХ YYY-29</v>
      </c>
      <c r="B2283" s="21">
        <f t="shared" si="105"/>
        <v>1276</v>
      </c>
      <c r="C2283" s="22">
        <f t="shared" si="106"/>
        <v>4</v>
      </c>
      <c r="D2283" s="23">
        <f t="shared" si="107"/>
        <v>44</v>
      </c>
      <c r="E2283" s="21">
        <f>SUMIFS(тарифы!G:G,тарифы!B:B,J2283)</f>
        <v>29</v>
      </c>
      <c r="F2283" s="21"/>
      <c r="G2283" s="12" t="str">
        <f>IFERROR(INDEX(Таблица1[#All],MATCH('загрузка табеля'!J2283,тарифы!B:B,0),4),"")</f>
        <v>пекарь 4 разряда ((В-29)цех по выпечке хлебобулочных изделий)</v>
      </c>
      <c r="H2283" s="12" t="s">
        <v>17217</v>
      </c>
      <c r="I2283" s="12" t="s">
        <v>16321</v>
      </c>
      <c r="J2283" s="12" t="s">
        <v>4224</v>
      </c>
      <c r="K2283" s="12" t="s">
        <v>4225</v>
      </c>
      <c r="L2283" s="12">
        <v>11</v>
      </c>
      <c r="M2283" s="12">
        <v>11</v>
      </c>
      <c r="N2283" s="12">
        <v>11</v>
      </c>
      <c r="O2283" s="12">
        <v>11</v>
      </c>
    </row>
    <row r="2284" spans="1:16" x14ac:dyDescent="0.2">
      <c r="A2284" s="12" t="str">
        <f>INDEX('рабочие дни  %ФОТ'!$F$3:$F$67,MATCH('загрузка табеля'!$H2284,'рабочие дни  %ФОТ'!$H$3:$H$67,0),1)</f>
        <v>ХХХ YYY-29</v>
      </c>
      <c r="B2284" s="21">
        <f t="shared" si="105"/>
        <v>928</v>
      </c>
      <c r="C2284" s="22">
        <f t="shared" si="106"/>
        <v>3</v>
      </c>
      <c r="D2284" s="23">
        <f t="shared" si="107"/>
        <v>32</v>
      </c>
      <c r="E2284" s="21">
        <f>SUMIFS(тарифы!G:G,тарифы!B:B,J2284)</f>
        <v>29</v>
      </c>
      <c r="F2284" s="21"/>
      <c r="G2284" s="12" t="str">
        <f>IFERROR(INDEX(Таблица1[#All],MATCH('загрузка табеля'!J2284,тарифы!B:B,0),4),"")</f>
        <v>пекарь 4 разряда ((В-29)цех по выпечке хлебобулочных изделий)</v>
      </c>
      <c r="H2284" s="12" t="s">
        <v>17217</v>
      </c>
      <c r="I2284" s="12" t="s">
        <v>16321</v>
      </c>
      <c r="J2284" s="12" t="s">
        <v>4226</v>
      </c>
      <c r="K2284" s="12" t="s">
        <v>4227</v>
      </c>
      <c r="L2284" s="12">
        <v>10.5</v>
      </c>
      <c r="M2284" s="12">
        <v>10.5</v>
      </c>
      <c r="N2284" s="12">
        <v>11</v>
      </c>
      <c r="O2284" s="12">
        <v>0</v>
      </c>
    </row>
    <row r="2285" spans="1:16" x14ac:dyDescent="0.2">
      <c r="A2285" s="12" t="str">
        <f>INDEX('рабочие дни  %ФОТ'!$F$3:$F$67,MATCH('загрузка табеля'!$H2285,'рабочие дни  %ФОТ'!$H$3:$H$67,0),1)</f>
        <v>ХХХ YYY-29</v>
      </c>
      <c r="B2285" s="21">
        <f t="shared" si="105"/>
        <v>1188</v>
      </c>
      <c r="C2285" s="22">
        <f t="shared" si="106"/>
        <v>3</v>
      </c>
      <c r="D2285" s="23">
        <f t="shared" si="107"/>
        <v>33</v>
      </c>
      <c r="E2285" s="21">
        <f>SUMIFS(тарифы!G:G,тарифы!B:B,J2285)</f>
        <v>36</v>
      </c>
      <c r="F2285" s="21"/>
      <c r="G2285" s="12" t="str">
        <f>IFERROR(INDEX(Таблица1[#All],MATCH('загрузка табеля'!J2285,тарифы!B:B,0),4),"")</f>
        <v>специалист мясного производства 1 категории ((В-29)цех по переработке мяса)</v>
      </c>
      <c r="H2285" s="12" t="s">
        <v>17217</v>
      </c>
      <c r="I2285" s="12" t="s">
        <v>16322</v>
      </c>
      <c r="J2285" s="12" t="s">
        <v>4232</v>
      </c>
      <c r="K2285" s="12" t="s">
        <v>13138</v>
      </c>
      <c r="L2285" s="12">
        <v>11</v>
      </c>
      <c r="M2285" s="12">
        <v>11</v>
      </c>
      <c r="N2285" s="12">
        <v>11</v>
      </c>
      <c r="O2285" s="12">
        <v>0</v>
      </c>
    </row>
    <row r="2286" spans="1:16" x14ac:dyDescent="0.2">
      <c r="A2286" s="12" t="str">
        <f>INDEX('рабочие дни  %ФОТ'!$F$3:$F$67,MATCH('загрузка табеля'!$H2286,'рабочие дни  %ФОТ'!$H$3:$H$67,0),1)</f>
        <v>ХХХ YYY-29</v>
      </c>
      <c r="B2286" s="21">
        <f t="shared" si="105"/>
        <v>1237.5</v>
      </c>
      <c r="C2286" s="22">
        <f t="shared" si="106"/>
        <v>5</v>
      </c>
      <c r="D2286" s="23">
        <f t="shared" si="107"/>
        <v>50</v>
      </c>
      <c r="E2286" s="21">
        <f>SUMIFS(тарифы!G:G,тарифы!B:B,J2286)</f>
        <v>24.75</v>
      </c>
      <c r="F2286" s="21"/>
      <c r="G2286" s="12" t="str">
        <f>IFERROR(INDEX(Таблица1[#All],MATCH('загрузка табеля'!J2286,тарифы!B:B,0),4),"")</f>
        <v>продавец продовольственных товаров 2 категории ((В-29)цех по переработке мяса)</v>
      </c>
      <c r="H2286" s="12" t="s">
        <v>17217</v>
      </c>
      <c r="I2286" s="12" t="s">
        <v>16322</v>
      </c>
      <c r="J2286" s="12" t="s">
        <v>4237</v>
      </c>
      <c r="K2286" s="12" t="s">
        <v>4238</v>
      </c>
      <c r="L2286" s="12">
        <v>10</v>
      </c>
      <c r="M2286" s="12">
        <v>10</v>
      </c>
      <c r="N2286" s="12">
        <v>9.5</v>
      </c>
      <c r="O2286" s="12">
        <v>9.5</v>
      </c>
      <c r="P2286" s="12">
        <v>11</v>
      </c>
    </row>
    <row r="2287" spans="1:16" x14ac:dyDescent="0.2">
      <c r="A2287" s="12" t="str">
        <f>INDEX('рабочие дни  %ФОТ'!$F$3:$F$67,MATCH('загрузка табеля'!$H2287,'рабочие дни  %ФОТ'!$H$3:$H$67,0),1)</f>
        <v>ХХХ YYY-29</v>
      </c>
      <c r="B2287" s="21">
        <f t="shared" si="105"/>
        <v>0</v>
      </c>
      <c r="C2287" s="22">
        <f t="shared" si="106"/>
        <v>3</v>
      </c>
      <c r="D2287" s="23">
        <f t="shared" si="107"/>
        <v>33.5</v>
      </c>
      <c r="E2287" s="21">
        <f>SUMIFS(тарифы!G:G,тарифы!B:B,J2287)</f>
        <v>0</v>
      </c>
      <c r="F2287" s="21"/>
      <c r="G2287" s="12" t="str">
        <f>IFERROR(INDEX(Таблица1[#All],MATCH('загрузка табеля'!J2287,тарифы!B:B,0),4),"")</f>
        <v/>
      </c>
      <c r="H2287" s="12" t="s">
        <v>17217</v>
      </c>
      <c r="I2287" s="12" t="s">
        <v>16322</v>
      </c>
      <c r="J2287" s="12" t="s">
        <v>16323</v>
      </c>
      <c r="K2287" s="12" t="s">
        <v>16324</v>
      </c>
      <c r="L2287" s="12">
        <v>11</v>
      </c>
      <c r="M2287" s="12">
        <v>11</v>
      </c>
      <c r="N2287" s="12">
        <v>11.5</v>
      </c>
    </row>
    <row r="2288" spans="1:16" x14ac:dyDescent="0.2">
      <c r="A2288" s="12" t="str">
        <f>INDEX('рабочие дни  %ФОТ'!$F$3:$F$67,MATCH('загрузка табеля'!$H2288,'рабочие дни  %ФОТ'!$H$3:$H$67,0),1)</f>
        <v>ХХХ YYY-30</v>
      </c>
      <c r="B2288" s="21">
        <f t="shared" si="105"/>
        <v>1275</v>
      </c>
      <c r="C2288" s="22">
        <f t="shared" si="106"/>
        <v>5</v>
      </c>
      <c r="D2288" s="23">
        <f t="shared" si="107"/>
        <v>50</v>
      </c>
      <c r="E2288" s="21">
        <f>SUMIFS(тарифы!G:G,тарифы!B:B,J2288)</f>
        <v>25.5</v>
      </c>
      <c r="F2288" s="21"/>
      <c r="G2288" s="12" t="str">
        <f>IFERROR(INDEX(Таблица1[#All],MATCH('загрузка табеля'!J2288,тарифы!B:B,0),4),"")</f>
        <v>повар 4 разряда* ((В-30)кулинарный цех)</v>
      </c>
      <c r="H2288" s="12" t="s">
        <v>17218</v>
      </c>
      <c r="I2288" s="12" t="s">
        <v>16325</v>
      </c>
      <c r="J2288" s="12" t="s">
        <v>4253</v>
      </c>
      <c r="K2288" s="12" t="s">
        <v>4254</v>
      </c>
      <c r="L2288" s="12">
        <v>10</v>
      </c>
      <c r="M2288" s="12">
        <v>10</v>
      </c>
      <c r="N2288" s="12">
        <v>9.5</v>
      </c>
      <c r="O2288" s="12">
        <v>9.5</v>
      </c>
      <c r="P2288" s="12">
        <v>11</v>
      </c>
    </row>
    <row r="2289" spans="1:17" x14ac:dyDescent="0.2">
      <c r="A2289" s="12" t="str">
        <f>INDEX('рабочие дни  %ФОТ'!$F$3:$F$67,MATCH('загрузка табеля'!$H2289,'рабочие дни  %ФОТ'!$H$3:$H$67,0),1)</f>
        <v>ХХХ YYY-30</v>
      </c>
      <c r="B2289" s="21">
        <f t="shared" si="105"/>
        <v>1028.7</v>
      </c>
      <c r="C2289" s="22">
        <f t="shared" si="106"/>
        <v>5</v>
      </c>
      <c r="D2289" s="23">
        <f t="shared" si="107"/>
        <v>45</v>
      </c>
      <c r="E2289" s="21">
        <f>SUMIFS(тарифы!G:G,тарифы!B:B,J2289)</f>
        <v>22.86</v>
      </c>
      <c r="F2289" s="21"/>
      <c r="G2289" s="12" t="str">
        <f>IFERROR(INDEX(Таблица1[#All],MATCH('загрузка табеля'!J2289,тарифы!B:B,0),4),"")</f>
        <v>продавец продовольственных товаров 2 категории ((В-30)торговый зал)</v>
      </c>
      <c r="H2289" s="12" t="s">
        <v>17218</v>
      </c>
      <c r="I2289" s="12" t="s">
        <v>16325</v>
      </c>
      <c r="J2289" s="12" t="s">
        <v>4325</v>
      </c>
      <c r="K2289" s="12" t="s">
        <v>4326</v>
      </c>
      <c r="L2289" s="12">
        <v>8.5</v>
      </c>
      <c r="M2289" s="12">
        <v>8.5</v>
      </c>
      <c r="N2289" s="12">
        <v>8</v>
      </c>
      <c r="O2289" s="12">
        <v>11</v>
      </c>
      <c r="P2289" s="12">
        <v>9</v>
      </c>
    </row>
    <row r="2290" spans="1:17" x14ac:dyDescent="0.2">
      <c r="A2290" s="12" t="str">
        <f>INDEX('рабочие дни  %ФОТ'!$F$3:$F$67,MATCH('загрузка табеля'!$H2290,'рабочие дни  %ФОТ'!$H$3:$H$67,0),1)</f>
        <v>ХХХ YYY-30</v>
      </c>
      <c r="B2290" s="21">
        <f t="shared" si="105"/>
        <v>1428.5714285714287</v>
      </c>
      <c r="C2290" s="22">
        <f t="shared" si="106"/>
        <v>4</v>
      </c>
      <c r="D2290" s="23">
        <f t="shared" si="107"/>
        <v>12</v>
      </c>
      <c r="E2290" s="21">
        <f>SUMIFS(тарифы!G:G,тарифы!B:B,J2290)</f>
        <v>7500</v>
      </c>
      <c r="F2290" s="21"/>
      <c r="G2290" s="12" t="str">
        <f>IFERROR(INDEX(Таблица1[#All],MATCH('загрузка табеля'!J2290,тарифы!B:B,0),4),"")</f>
        <v>заместитель управляющего магазином по производству 5 категории _стажер ((В-30)цех по выпечке хлебобу</v>
      </c>
      <c r="H2290" s="12" t="s">
        <v>17218</v>
      </c>
      <c r="I2290" s="12" t="s">
        <v>16325</v>
      </c>
      <c r="J2290" s="12" t="s">
        <v>4343</v>
      </c>
      <c r="K2290" s="12" t="s">
        <v>4344</v>
      </c>
      <c r="L2290" s="12">
        <v>3</v>
      </c>
      <c r="M2290" s="12">
        <v>2.5</v>
      </c>
      <c r="N2290" s="12">
        <v>3</v>
      </c>
      <c r="O2290" s="12">
        <v>3.5</v>
      </c>
    </row>
    <row r="2291" spans="1:17" x14ac:dyDescent="0.2">
      <c r="A2291" s="12" t="str">
        <f>INDEX('рабочие дни  %ФОТ'!$F$3:$F$67,MATCH('загрузка табеля'!$H2291,'рабочие дни  %ФОТ'!$H$3:$H$67,0),1)</f>
        <v>ХХХ YYY-30</v>
      </c>
      <c r="B2291" s="21">
        <f t="shared" si="105"/>
        <v>1313.25</v>
      </c>
      <c r="C2291" s="22">
        <f t="shared" si="106"/>
        <v>5</v>
      </c>
      <c r="D2291" s="23">
        <f t="shared" si="107"/>
        <v>51.5</v>
      </c>
      <c r="E2291" s="21">
        <f>SUMIFS(тарифы!G:G,тарифы!B:B,J2291)</f>
        <v>25.5</v>
      </c>
      <c r="F2291" s="21"/>
      <c r="G2291" s="12" t="str">
        <f>IFERROR(INDEX(Таблица1[#All],MATCH('загрузка табеля'!J2291,тарифы!B:B,0),4),"")</f>
        <v>повар 4 разряда* ((В-30)кулинарный цех)</v>
      </c>
      <c r="H2291" s="12" t="s">
        <v>17218</v>
      </c>
      <c r="I2291" s="12" t="s">
        <v>16325</v>
      </c>
      <c r="J2291" s="12" t="s">
        <v>4260</v>
      </c>
      <c r="K2291" s="12" t="s">
        <v>4261</v>
      </c>
      <c r="L2291" s="12">
        <v>11</v>
      </c>
      <c r="M2291" s="12">
        <v>10</v>
      </c>
      <c r="N2291" s="12">
        <v>9.5</v>
      </c>
      <c r="O2291" s="12">
        <v>9.5</v>
      </c>
      <c r="P2291" s="12">
        <v>11.5</v>
      </c>
      <c r="Q2291" s="12">
        <v>0</v>
      </c>
    </row>
    <row r="2292" spans="1:17" x14ac:dyDescent="0.2">
      <c r="A2292" s="12" t="str">
        <f>INDEX('рабочие дни  %ФОТ'!$F$3:$F$67,MATCH('загрузка табеля'!$H2292,'рабочие дни  %ФОТ'!$H$3:$H$67,0),1)</f>
        <v>ХХХ YYY-30</v>
      </c>
      <c r="B2292" s="21">
        <f t="shared" si="105"/>
        <v>849.9</v>
      </c>
      <c r="C2292" s="22">
        <f t="shared" si="106"/>
        <v>2</v>
      </c>
      <c r="D2292" s="23">
        <f t="shared" si="107"/>
        <v>30</v>
      </c>
      <c r="E2292" s="21">
        <f>SUMIFS(тарифы!G:G,тарифы!B:B,J2292)</f>
        <v>28.33</v>
      </c>
      <c r="F2292" s="21"/>
      <c r="G2292" s="12" t="str">
        <f>IFERROR(INDEX(Таблица1[#All],MATCH('загрузка табеля'!J2292,тарифы!B:B,0),4),"")</f>
        <v>заместитель управляющего магазином по кассовой зоне_стажер ((В-30)расчетно-кассовая зона)</v>
      </c>
      <c r="H2292" s="12" t="s">
        <v>17218</v>
      </c>
      <c r="I2292" s="12" t="s">
        <v>16326</v>
      </c>
      <c r="J2292" s="12" t="s">
        <v>4327</v>
      </c>
      <c r="K2292" s="12" t="s">
        <v>4328</v>
      </c>
      <c r="L2292" s="12">
        <v>15</v>
      </c>
      <c r="M2292" s="12">
        <v>15</v>
      </c>
    </row>
    <row r="2293" spans="1:17" x14ac:dyDescent="0.2">
      <c r="A2293" s="12" t="str">
        <f>INDEX('рабочие дни  %ФОТ'!$F$3:$F$67,MATCH('загрузка табеля'!$H2293,'рабочие дни  %ФОТ'!$H$3:$H$67,0),1)</f>
        <v>ХХХ YYY-30</v>
      </c>
      <c r="B2293" s="21">
        <f t="shared" si="105"/>
        <v>935.1</v>
      </c>
      <c r="C2293" s="22">
        <f t="shared" si="106"/>
        <v>2</v>
      </c>
      <c r="D2293" s="23">
        <f t="shared" si="107"/>
        <v>30</v>
      </c>
      <c r="E2293" s="21">
        <f>SUMIFS(тарифы!G:G,тарифы!B:B,J2293)</f>
        <v>31.17</v>
      </c>
      <c r="F2293" s="21"/>
      <c r="G2293" s="12" t="str">
        <f>IFERROR(INDEX(Таблица1[#All],MATCH('загрузка табеля'!J2293,тарифы!B:B,0),4),"")</f>
        <v>заместитель управляющего магазином по кассовой зоне 2 категории ((В-30)расчетно-кассовая зона)</v>
      </c>
      <c r="H2293" s="12" t="s">
        <v>17218</v>
      </c>
      <c r="I2293" s="12" t="s">
        <v>16326</v>
      </c>
      <c r="J2293" s="12" t="s">
        <v>4275</v>
      </c>
      <c r="K2293" s="12" t="s">
        <v>4276</v>
      </c>
      <c r="L2293" s="12">
        <v>15</v>
      </c>
      <c r="M2293" s="12">
        <v>15</v>
      </c>
      <c r="N2293" s="12">
        <v>0</v>
      </c>
    </row>
    <row r="2294" spans="1:17" x14ac:dyDescent="0.2">
      <c r="A2294" s="12" t="str">
        <f>INDEX('рабочие дни  %ФОТ'!$F$3:$F$67,MATCH('загрузка табеля'!$H2294,'рабочие дни  %ФОТ'!$H$3:$H$67,0),1)</f>
        <v>ХХХ YYY-30</v>
      </c>
      <c r="B2294" s="21">
        <f t="shared" si="105"/>
        <v>935.1</v>
      </c>
      <c r="C2294" s="22">
        <f t="shared" si="106"/>
        <v>2</v>
      </c>
      <c r="D2294" s="23">
        <f t="shared" si="107"/>
        <v>30</v>
      </c>
      <c r="E2294" s="21">
        <f>SUMIFS(тарифы!G:G,тарифы!B:B,J2294)</f>
        <v>31.17</v>
      </c>
      <c r="F2294" s="21"/>
      <c r="G2294" s="12" t="str">
        <f>IFERROR(INDEX(Таблица1[#All],MATCH('загрузка табеля'!J2294,тарифы!B:B,0),4),"")</f>
        <v>заместитель управляющего магазином по кассовой зоне 2 категории ((В-30)расчетно-кассовая зона)</v>
      </c>
      <c r="H2294" s="12" t="s">
        <v>17218</v>
      </c>
      <c r="I2294" s="12" t="s">
        <v>16326</v>
      </c>
      <c r="J2294" s="12" t="s">
        <v>4277</v>
      </c>
      <c r="K2294" s="12" t="s">
        <v>4278</v>
      </c>
      <c r="L2294" s="12">
        <v>15</v>
      </c>
      <c r="M2294" s="12">
        <v>15</v>
      </c>
      <c r="N2294" s="12">
        <v>0</v>
      </c>
    </row>
    <row r="2295" spans="1:17" x14ac:dyDescent="0.2">
      <c r="A2295" s="12" t="str">
        <f>INDEX('рабочие дни  %ФОТ'!$F$3:$F$67,MATCH('загрузка табеля'!$H2295,'рабочие дни  %ФОТ'!$H$3:$H$67,0),1)</f>
        <v>ХХХ YYY-30</v>
      </c>
      <c r="B2295" s="21">
        <f t="shared" si="105"/>
        <v>1181.3899999999999</v>
      </c>
      <c r="C2295" s="22">
        <f t="shared" si="106"/>
        <v>4</v>
      </c>
      <c r="D2295" s="23">
        <f t="shared" si="107"/>
        <v>49</v>
      </c>
      <c r="E2295" s="21">
        <f>SUMIFS(тарифы!G:G,тарифы!B:B,J2295)</f>
        <v>24.11</v>
      </c>
      <c r="F2295" s="21"/>
      <c r="G2295" s="12" t="str">
        <f>IFERROR(INDEX(Таблица1[#All],MATCH('загрузка табеля'!J2295,тарифы!B:B,0),4),"")</f>
        <v>кассир торгового зала ((В-30)расчетно-кассовая зона)</v>
      </c>
      <c r="H2295" s="12" t="s">
        <v>17218</v>
      </c>
      <c r="I2295" s="12" t="s">
        <v>16326</v>
      </c>
      <c r="J2295" s="12" t="s">
        <v>4270</v>
      </c>
      <c r="K2295" s="12" t="s">
        <v>4271</v>
      </c>
      <c r="L2295" s="12">
        <v>12.5</v>
      </c>
      <c r="M2295" s="12">
        <v>12</v>
      </c>
      <c r="N2295" s="12">
        <v>12</v>
      </c>
      <c r="O2295" s="12">
        <v>12.5</v>
      </c>
    </row>
    <row r="2296" spans="1:17" x14ac:dyDescent="0.2">
      <c r="A2296" s="12" t="str">
        <f>INDEX('рабочие дни  %ФОТ'!$F$3:$F$67,MATCH('загрузка табеля'!$H2296,'рабочие дни  %ФОТ'!$H$3:$H$67,0),1)</f>
        <v>ХХХ YYY-30</v>
      </c>
      <c r="B2296" s="21">
        <f t="shared" si="105"/>
        <v>1145.2249999999999</v>
      </c>
      <c r="C2296" s="22">
        <f t="shared" si="106"/>
        <v>4</v>
      </c>
      <c r="D2296" s="23">
        <f t="shared" si="107"/>
        <v>47.5</v>
      </c>
      <c r="E2296" s="21">
        <f>SUMIFS(тарифы!G:G,тарифы!B:B,J2296)</f>
        <v>24.11</v>
      </c>
      <c r="F2296" s="21"/>
      <c r="G2296" s="12" t="str">
        <f>IFERROR(INDEX(Таблица1[#All],MATCH('загрузка табеля'!J2296,тарифы!B:B,0),4),"")</f>
        <v>кассир торгового зала ((В-30)расчетно-кассовая зона)</v>
      </c>
      <c r="H2296" s="12" t="s">
        <v>17218</v>
      </c>
      <c r="I2296" s="12" t="s">
        <v>16326</v>
      </c>
      <c r="J2296" s="12" t="s">
        <v>4272</v>
      </c>
      <c r="K2296" s="12" t="s">
        <v>4273</v>
      </c>
      <c r="L2296" s="12">
        <v>12</v>
      </c>
      <c r="M2296" s="12">
        <v>12</v>
      </c>
      <c r="N2296" s="12">
        <v>12</v>
      </c>
      <c r="O2296" s="12">
        <v>11.5</v>
      </c>
      <c r="P2296" s="12">
        <v>0</v>
      </c>
    </row>
    <row r="2297" spans="1:17" x14ac:dyDescent="0.2">
      <c r="A2297" s="12" t="str">
        <f>INDEX('рабочие дни  %ФОТ'!$F$3:$F$67,MATCH('загрузка табеля'!$H2297,'рабочие дни  %ФОТ'!$H$3:$H$67,0),1)</f>
        <v>ХХХ YYY-30</v>
      </c>
      <c r="B2297" s="21">
        <f t="shared" si="105"/>
        <v>0</v>
      </c>
      <c r="C2297" s="22">
        <f t="shared" si="106"/>
        <v>4</v>
      </c>
      <c r="D2297" s="23">
        <f t="shared" si="107"/>
        <v>47</v>
      </c>
      <c r="E2297" s="21">
        <f>SUMIFS(тарифы!G:G,тарифы!B:B,J2297)</f>
        <v>0</v>
      </c>
      <c r="F2297" s="21"/>
      <c r="G2297" s="12" t="str">
        <f>IFERROR(INDEX(Таблица1[#All],MATCH('загрузка табеля'!J2297,тарифы!B:B,0),4),"")</f>
        <v/>
      </c>
      <c r="H2297" s="12" t="s">
        <v>17218</v>
      </c>
      <c r="I2297" s="12" t="s">
        <v>16326</v>
      </c>
      <c r="J2297" s="12" t="s">
        <v>16327</v>
      </c>
      <c r="K2297" s="12" t="s">
        <v>13132</v>
      </c>
      <c r="L2297" s="12">
        <v>12.5</v>
      </c>
      <c r="M2297" s="12">
        <v>11.5</v>
      </c>
      <c r="N2297" s="12">
        <v>11</v>
      </c>
      <c r="O2297" s="12">
        <v>12</v>
      </c>
    </row>
    <row r="2298" spans="1:17" x14ac:dyDescent="0.2">
      <c r="A2298" s="12" t="str">
        <f>INDEX('рабочие дни  %ФОТ'!$F$3:$F$67,MATCH('загрузка табеля'!$H2298,'рабочие дни  %ФОТ'!$H$3:$H$67,0),1)</f>
        <v>ХХХ YYY-30</v>
      </c>
      <c r="B2298" s="21">
        <f t="shared" si="105"/>
        <v>0</v>
      </c>
      <c r="C2298" s="22">
        <f t="shared" si="106"/>
        <v>4</v>
      </c>
      <c r="D2298" s="23">
        <f t="shared" si="107"/>
        <v>45.5</v>
      </c>
      <c r="E2298" s="21">
        <f>SUMIFS(тарифы!G:G,тарифы!B:B,J2298)</f>
        <v>0</v>
      </c>
      <c r="F2298" s="21"/>
      <c r="G2298" s="12" t="str">
        <f>IFERROR(INDEX(Таблица1[#All],MATCH('загрузка табеля'!J2298,тарифы!B:B,0),4),"")</f>
        <v/>
      </c>
      <c r="H2298" s="12" t="s">
        <v>17218</v>
      </c>
      <c r="I2298" s="12" t="s">
        <v>16326</v>
      </c>
      <c r="J2298" s="12" t="s">
        <v>16328</v>
      </c>
      <c r="K2298" s="12" t="s">
        <v>16329</v>
      </c>
      <c r="L2298" s="12">
        <v>11.5</v>
      </c>
      <c r="M2298" s="12">
        <v>11.5</v>
      </c>
      <c r="N2298" s="12">
        <v>11</v>
      </c>
      <c r="O2298" s="12">
        <v>11.5</v>
      </c>
    </row>
    <row r="2299" spans="1:17" x14ac:dyDescent="0.2">
      <c r="A2299" s="12" t="str">
        <f>INDEX('рабочие дни  %ФОТ'!$F$3:$F$67,MATCH('загрузка табеля'!$H2299,'рабочие дни  %ФОТ'!$H$3:$H$67,0),1)</f>
        <v>ХХХ YYY-30</v>
      </c>
      <c r="B2299" s="21">
        <f t="shared" si="105"/>
        <v>0</v>
      </c>
      <c r="C2299" s="22">
        <f t="shared" si="106"/>
        <v>3</v>
      </c>
      <c r="D2299" s="23">
        <f t="shared" si="107"/>
        <v>36</v>
      </c>
      <c r="E2299" s="21">
        <f>SUMIFS(тарифы!G:G,тарифы!B:B,J2299)</f>
        <v>0</v>
      </c>
      <c r="F2299" s="21"/>
      <c r="G2299" s="12" t="str">
        <f>IFERROR(INDEX(Таблица1[#All],MATCH('загрузка табеля'!J2299,тарифы!B:B,0),4),"")</f>
        <v/>
      </c>
      <c r="H2299" s="12" t="s">
        <v>17218</v>
      </c>
      <c r="I2299" s="12" t="s">
        <v>16326</v>
      </c>
      <c r="J2299" s="12" t="s">
        <v>16330</v>
      </c>
      <c r="K2299" s="12" t="s">
        <v>16331</v>
      </c>
      <c r="L2299" s="12">
        <v>12</v>
      </c>
      <c r="M2299" s="12">
        <v>12</v>
      </c>
      <c r="N2299" s="12">
        <v>12</v>
      </c>
      <c r="O2299" s="12">
        <v>0</v>
      </c>
    </row>
    <row r="2300" spans="1:17" x14ac:dyDescent="0.2">
      <c r="A2300" s="12" t="str">
        <f>INDEX('рабочие дни  %ФОТ'!$F$3:$F$67,MATCH('загрузка табеля'!$H2300,'рабочие дни  %ФОТ'!$H$3:$H$67,0),1)</f>
        <v>ХХХ YYY-30</v>
      </c>
      <c r="B2300" s="21">
        <f t="shared" si="105"/>
        <v>552.38095238095241</v>
      </c>
      <c r="C2300" s="22">
        <f t="shared" si="106"/>
        <v>4</v>
      </c>
      <c r="D2300" s="23">
        <f t="shared" si="107"/>
        <v>43.5</v>
      </c>
      <c r="E2300" s="21">
        <f>SUMIFS(тарифы!G:G,тарифы!B:B,J2300)</f>
        <v>2900</v>
      </c>
      <c r="F2300" s="21"/>
      <c r="G2300" s="12" t="str">
        <f>IFERROR(INDEX(Таблица1[#All],MATCH('загрузка табеля'!J2300,тарифы!B:B,0),4),"")</f>
        <v>инженер ((В-30)управление)</v>
      </c>
      <c r="H2300" s="12" t="s">
        <v>17218</v>
      </c>
      <c r="I2300" s="12" t="s">
        <v>4279</v>
      </c>
      <c r="J2300" s="12" t="s">
        <v>4331</v>
      </c>
      <c r="K2300" s="12" t="s">
        <v>4332</v>
      </c>
      <c r="L2300" s="12">
        <v>10</v>
      </c>
      <c r="M2300" s="12">
        <v>11.5</v>
      </c>
      <c r="N2300" s="12">
        <v>12.5</v>
      </c>
      <c r="O2300" s="12">
        <v>9.5</v>
      </c>
    </row>
    <row r="2301" spans="1:17" x14ac:dyDescent="0.2">
      <c r="A2301" s="12" t="str">
        <f>INDEX('рабочие дни  %ФОТ'!$F$3:$F$67,MATCH('загрузка табеля'!$H2301,'рабочие дни  %ФОТ'!$H$3:$H$67,0),1)</f>
        <v>ХХХ YYY-30</v>
      </c>
      <c r="B2301" s="21">
        <f t="shared" si="105"/>
        <v>712.38095238095241</v>
      </c>
      <c r="C2301" s="22">
        <f t="shared" si="106"/>
        <v>4</v>
      </c>
      <c r="D2301" s="23">
        <f t="shared" si="107"/>
        <v>32</v>
      </c>
      <c r="E2301" s="21">
        <f>SUMIFS(тарифы!G:G,тарифы!B:B,J2301)</f>
        <v>3740</v>
      </c>
      <c r="F2301" s="21"/>
      <c r="G2301" s="12" t="str">
        <f>IFERROR(INDEX(Таблица1[#All],MATCH('загрузка табеля'!J2301,тарифы!B:B,0),4),"")</f>
        <v>оператор по вводу данных 2 категории ((В-30)склад)</v>
      </c>
      <c r="H2301" s="12" t="s">
        <v>17218</v>
      </c>
      <c r="I2301" s="12" t="s">
        <v>4279</v>
      </c>
      <c r="J2301" s="12" t="s">
        <v>4290</v>
      </c>
      <c r="K2301" s="12" t="s">
        <v>4291</v>
      </c>
      <c r="L2301" s="12">
        <v>5.5</v>
      </c>
      <c r="M2301" s="12">
        <v>9</v>
      </c>
      <c r="N2301" s="12">
        <v>9</v>
      </c>
      <c r="O2301" s="12">
        <v>8.5</v>
      </c>
    </row>
    <row r="2302" spans="1:17" x14ac:dyDescent="0.2">
      <c r="A2302" s="12" t="str">
        <f>INDEX('рабочие дни  %ФОТ'!$F$3:$F$67,MATCH('загрузка табеля'!$H2302,'рабочие дни  %ФОТ'!$H$3:$H$67,0),1)</f>
        <v>ХХХ YYY-30</v>
      </c>
      <c r="B2302" s="21">
        <f t="shared" si="105"/>
        <v>1104.0449999999998</v>
      </c>
      <c r="C2302" s="22">
        <f t="shared" si="106"/>
        <v>3</v>
      </c>
      <c r="D2302" s="23">
        <f t="shared" si="107"/>
        <v>44.5</v>
      </c>
      <c r="E2302" s="21">
        <f>SUMIFS(тарифы!G:G,тарифы!B:B,J2302)</f>
        <v>24.81</v>
      </c>
      <c r="F2302" s="21"/>
      <c r="G2302" s="12" t="str">
        <f>IFERROR(INDEX(Таблица1[#All],MATCH('загрузка табеля'!J2302,тарифы!B:B,0),4),"")</f>
        <v>грузчик 2 категории ((В-30)склад)</v>
      </c>
      <c r="H2302" s="12" t="s">
        <v>17218</v>
      </c>
      <c r="I2302" s="12" t="s">
        <v>4279</v>
      </c>
      <c r="J2302" s="12" t="s">
        <v>4284</v>
      </c>
      <c r="K2302" s="12" t="s">
        <v>4285</v>
      </c>
      <c r="L2302" s="12">
        <v>11</v>
      </c>
      <c r="M2302" s="12">
        <v>22</v>
      </c>
      <c r="N2302" s="12">
        <v>11.5</v>
      </c>
    </row>
    <row r="2303" spans="1:17" x14ac:dyDescent="0.2">
      <c r="A2303" s="12" t="str">
        <f>INDEX('рабочие дни  %ФОТ'!$F$3:$F$67,MATCH('загрузка табеля'!$H2303,'рабочие дни  %ФОТ'!$H$3:$H$67,0),1)</f>
        <v>ХХХ YYY-30</v>
      </c>
      <c r="B2303" s="21">
        <f t="shared" si="105"/>
        <v>1148.28</v>
      </c>
      <c r="C2303" s="22">
        <f t="shared" si="106"/>
        <v>4</v>
      </c>
      <c r="D2303" s="23">
        <f t="shared" si="107"/>
        <v>42</v>
      </c>
      <c r="E2303" s="21">
        <f>SUMIFS(тарифы!G:G,тарифы!B:B,J2303)</f>
        <v>27.34</v>
      </c>
      <c r="F2303" s="21"/>
      <c r="G2303" s="12" t="str">
        <f>IFERROR(INDEX(Таблица1[#All],MATCH('загрузка табеля'!J2303,тарифы!B:B,0),4),"")</f>
        <v>кладовщик по приему товара 2 категории ((В-30)склад)</v>
      </c>
      <c r="H2303" s="12" t="s">
        <v>17218</v>
      </c>
      <c r="I2303" s="12" t="s">
        <v>4279</v>
      </c>
      <c r="J2303" s="12" t="s">
        <v>4280</v>
      </c>
      <c r="K2303" s="12" t="s">
        <v>4281</v>
      </c>
      <c r="L2303" s="12">
        <v>10</v>
      </c>
      <c r="M2303" s="12">
        <v>10.5</v>
      </c>
      <c r="N2303" s="12">
        <v>11</v>
      </c>
      <c r="O2303" s="12">
        <v>10.5</v>
      </c>
    </row>
    <row r="2304" spans="1:17" x14ac:dyDescent="0.2">
      <c r="A2304" s="12" t="str">
        <f>INDEX('рабочие дни  %ФОТ'!$F$3:$F$67,MATCH('загрузка табеля'!$H2304,'рабочие дни  %ФОТ'!$H$3:$H$67,0),1)</f>
        <v>ХХХ YYY-30</v>
      </c>
      <c r="B2304" s="21">
        <f t="shared" si="105"/>
        <v>1054.425</v>
      </c>
      <c r="C2304" s="22">
        <f t="shared" si="106"/>
        <v>4</v>
      </c>
      <c r="D2304" s="23">
        <f t="shared" si="107"/>
        <v>42.5</v>
      </c>
      <c r="E2304" s="21">
        <f>SUMIFS(тарифы!G:G,тарифы!B:B,J2304)</f>
        <v>24.81</v>
      </c>
      <c r="F2304" s="21"/>
      <c r="G2304" s="12" t="str">
        <f>IFERROR(INDEX(Таблица1[#All],MATCH('загрузка табеля'!J2304,тарифы!B:B,0),4),"")</f>
        <v>грузчик 2 категории ((В-30)склад)</v>
      </c>
      <c r="H2304" s="12" t="s">
        <v>17218</v>
      </c>
      <c r="I2304" s="12" t="s">
        <v>4279</v>
      </c>
      <c r="J2304" s="12" t="s">
        <v>4294</v>
      </c>
      <c r="K2304" s="12" t="s">
        <v>4295</v>
      </c>
      <c r="L2304" s="12">
        <v>10.5</v>
      </c>
      <c r="M2304" s="12">
        <v>11</v>
      </c>
      <c r="N2304" s="12">
        <v>10.5</v>
      </c>
      <c r="O2304" s="12">
        <v>10.5</v>
      </c>
      <c r="P2304" s="12">
        <v>0</v>
      </c>
    </row>
    <row r="2305" spans="1:16" x14ac:dyDescent="0.2">
      <c r="A2305" s="12" t="str">
        <f>INDEX('рабочие дни  %ФОТ'!$F$3:$F$67,MATCH('загрузка табеля'!$H2305,'рабочие дни  %ФОТ'!$H$3:$H$67,0),1)</f>
        <v>ХХХ YYY-30</v>
      </c>
      <c r="B2305" s="21">
        <f t="shared" si="105"/>
        <v>831.13499999999999</v>
      </c>
      <c r="C2305" s="22">
        <f t="shared" si="106"/>
        <v>3</v>
      </c>
      <c r="D2305" s="23">
        <f t="shared" si="107"/>
        <v>33.5</v>
      </c>
      <c r="E2305" s="21">
        <f>SUMIFS(тарифы!G:G,тарифы!B:B,J2305)</f>
        <v>24.81</v>
      </c>
      <c r="F2305" s="21"/>
      <c r="G2305" s="12" t="str">
        <f>IFERROR(INDEX(Таблица1[#All],MATCH('загрузка табеля'!J2305,тарифы!B:B,0),4),"")</f>
        <v>грузчик 2 категории ((В-30)склад)</v>
      </c>
      <c r="H2305" s="12" t="s">
        <v>17218</v>
      </c>
      <c r="I2305" s="12" t="s">
        <v>4279</v>
      </c>
      <c r="J2305" s="12" t="s">
        <v>4282</v>
      </c>
      <c r="K2305" s="12" t="s">
        <v>4283</v>
      </c>
      <c r="L2305" s="12">
        <v>10</v>
      </c>
      <c r="M2305" s="12">
        <v>11.5</v>
      </c>
      <c r="N2305" s="12">
        <v>12</v>
      </c>
    </row>
    <row r="2306" spans="1:16" x14ac:dyDescent="0.2">
      <c r="A2306" s="12" t="str">
        <f>INDEX('рабочие дни  %ФОТ'!$F$3:$F$67,MATCH('загрузка табеля'!$H2306,'рабочие дни  %ФОТ'!$H$3:$H$67,0),1)</f>
        <v>ХХХ YYY-30</v>
      </c>
      <c r="B2306" s="21">
        <f t="shared" si="105"/>
        <v>1196.6399999999999</v>
      </c>
      <c r="C2306" s="22">
        <f t="shared" si="106"/>
        <v>4</v>
      </c>
      <c r="D2306" s="23">
        <f t="shared" si="107"/>
        <v>48</v>
      </c>
      <c r="E2306" s="21">
        <f>SUMIFS(тарифы!G:G,тарифы!B:B,J2306)</f>
        <v>24.93</v>
      </c>
      <c r="F2306" s="21"/>
      <c r="G2306" s="12" t="str">
        <f>IFERROR(INDEX(Таблица1[#All],MATCH('загрузка табеля'!J2306,тарифы!B:B,0),4),"")</f>
        <v>продавец продовольственных товаров 1 категории ((В-30)торговый зал)</v>
      </c>
      <c r="H2306" s="12" t="s">
        <v>17218</v>
      </c>
      <c r="I2306" s="12" t="s">
        <v>16332</v>
      </c>
      <c r="J2306" s="12" t="s">
        <v>4301</v>
      </c>
      <c r="K2306" s="12" t="s">
        <v>4302</v>
      </c>
      <c r="L2306" s="12">
        <v>11.5</v>
      </c>
      <c r="M2306" s="12">
        <v>11.5</v>
      </c>
      <c r="N2306" s="12">
        <v>14</v>
      </c>
      <c r="O2306" s="12">
        <v>11</v>
      </c>
    </row>
    <row r="2307" spans="1:16" x14ac:dyDescent="0.2">
      <c r="A2307" s="12" t="str">
        <f>INDEX('рабочие дни  %ФОТ'!$F$3:$F$67,MATCH('загрузка табеля'!$H2307,'рабочие дни  %ФОТ'!$H$3:$H$67,0),1)</f>
        <v>ХХХ YYY-30</v>
      </c>
      <c r="B2307" s="21">
        <f t="shared" si="105"/>
        <v>891.54</v>
      </c>
      <c r="C2307" s="22">
        <f t="shared" si="106"/>
        <v>4</v>
      </c>
      <c r="D2307" s="23">
        <f t="shared" si="107"/>
        <v>39</v>
      </c>
      <c r="E2307" s="21">
        <f>SUMIFS(тарифы!G:G,тарифы!B:B,J2307)</f>
        <v>22.86</v>
      </c>
      <c r="F2307" s="21"/>
      <c r="G2307" s="12" t="str">
        <f>IFERROR(INDEX(Таблица1[#All],MATCH('загрузка табеля'!J2307,тарифы!B:B,0),4),"")</f>
        <v>продавец продовольственных товаров 2 категории ((В-30)торговый зал)</v>
      </c>
      <c r="H2307" s="12" t="s">
        <v>17218</v>
      </c>
      <c r="I2307" s="12" t="s">
        <v>16332</v>
      </c>
      <c r="J2307" s="12" t="s">
        <v>4311</v>
      </c>
      <c r="K2307" s="12" t="s">
        <v>4312</v>
      </c>
      <c r="L2307" s="12">
        <v>10</v>
      </c>
      <c r="M2307" s="12">
        <v>10</v>
      </c>
      <c r="N2307" s="12">
        <v>9</v>
      </c>
      <c r="O2307" s="12">
        <v>10</v>
      </c>
    </row>
    <row r="2308" spans="1:16" x14ac:dyDescent="0.2">
      <c r="A2308" s="12" t="str">
        <f>INDEX('рабочие дни  %ФОТ'!$F$3:$F$67,MATCH('загрузка табеля'!$H2308,'рабочие дни  %ФОТ'!$H$3:$H$67,0),1)</f>
        <v>ХХХ YYY-30</v>
      </c>
      <c r="B2308" s="21">
        <f t="shared" si="105"/>
        <v>480.06</v>
      </c>
      <c r="C2308" s="22">
        <f t="shared" si="106"/>
        <v>2</v>
      </c>
      <c r="D2308" s="23">
        <f t="shared" si="107"/>
        <v>21</v>
      </c>
      <c r="E2308" s="21">
        <f>SUMIFS(тарифы!G:G,тарифы!B:B,J2308)</f>
        <v>22.86</v>
      </c>
      <c r="F2308" s="21"/>
      <c r="G2308" s="12" t="str">
        <f>IFERROR(INDEX(Таблица1[#All],MATCH('загрузка табеля'!J2308,тарифы!B:B,0),4),"")</f>
        <v>продавец продовольственных товаров 2 категории ((В-30)торговый зал)</v>
      </c>
      <c r="H2308" s="12" t="s">
        <v>17218</v>
      </c>
      <c r="I2308" s="12" t="s">
        <v>16332</v>
      </c>
      <c r="J2308" s="12" t="s">
        <v>4307</v>
      </c>
      <c r="K2308" s="12" t="s">
        <v>4308</v>
      </c>
      <c r="L2308" s="12">
        <v>10</v>
      </c>
      <c r="M2308" s="12">
        <v>11</v>
      </c>
      <c r="N2308" s="12">
        <v>0</v>
      </c>
    </row>
    <row r="2309" spans="1:16" x14ac:dyDescent="0.2">
      <c r="A2309" s="12" t="str">
        <f>INDEX('рабочие дни  %ФОТ'!$F$3:$F$67,MATCH('загрузка табеля'!$H2309,'рабочие дни  %ФОТ'!$H$3:$H$67,0),1)</f>
        <v>ХХХ YYY-30</v>
      </c>
      <c r="B2309" s="21">
        <f t="shared" si="105"/>
        <v>868.68</v>
      </c>
      <c r="C2309" s="22">
        <f t="shared" si="106"/>
        <v>4</v>
      </c>
      <c r="D2309" s="23">
        <f t="shared" si="107"/>
        <v>38</v>
      </c>
      <c r="E2309" s="21">
        <f>SUMIFS(тарифы!G:G,тарифы!B:B,J2309)</f>
        <v>22.86</v>
      </c>
      <c r="F2309" s="21"/>
      <c r="G2309" s="12" t="str">
        <f>IFERROR(INDEX(Таблица1[#All],MATCH('загрузка табеля'!J2309,тарифы!B:B,0),4),"")</f>
        <v>продавец продовольственных товаров 2 категории ((В-30)торговый зал)</v>
      </c>
      <c r="H2309" s="12" t="s">
        <v>17218</v>
      </c>
      <c r="I2309" s="12" t="s">
        <v>16332</v>
      </c>
      <c r="J2309" s="12" t="s">
        <v>4322</v>
      </c>
      <c r="K2309" s="12" t="s">
        <v>4323</v>
      </c>
      <c r="L2309" s="12">
        <v>10</v>
      </c>
      <c r="M2309" s="12">
        <v>9.5</v>
      </c>
      <c r="N2309" s="12">
        <v>9.5</v>
      </c>
      <c r="O2309" s="12">
        <v>9</v>
      </c>
      <c r="P2309" s="12">
        <v>0</v>
      </c>
    </row>
    <row r="2310" spans="1:16" x14ac:dyDescent="0.2">
      <c r="A2310" s="12" t="str">
        <f>INDEX('рабочие дни  %ФОТ'!$F$3:$F$67,MATCH('загрузка табеля'!$H2310,'рабочие дни  %ФОТ'!$H$3:$H$67,0),1)</f>
        <v>ХХХ YYY-30</v>
      </c>
      <c r="B2310" s="21">
        <f t="shared" ref="B2310:B2373" si="108">IF(AND(F2310&lt;50,F2310&gt;0),F2310*D2310,IF(F2310&gt;50,F2310/$C$1*C2310,IF(AND(E2310&lt;50,E2310&gt;0),E2310*D2310,E2310/$C$1*C2310)))</f>
        <v>182.88</v>
      </c>
      <c r="C2310" s="22">
        <f t="shared" si="106"/>
        <v>1</v>
      </c>
      <c r="D2310" s="23">
        <f t="shared" si="107"/>
        <v>8</v>
      </c>
      <c r="E2310" s="21">
        <f>SUMIFS(тарифы!G:G,тарифы!B:B,J2310)</f>
        <v>22.86</v>
      </c>
      <c r="F2310" s="21"/>
      <c r="G2310" s="12" t="str">
        <f>IFERROR(INDEX(Таблица1[#All],MATCH('загрузка табеля'!J2310,тарифы!B:B,0),4),"")</f>
        <v>продавец продовольственных товаров 2 категории ((В-30)торговый зал)</v>
      </c>
      <c r="H2310" s="12" t="s">
        <v>17218</v>
      </c>
      <c r="I2310" s="12" t="s">
        <v>16332</v>
      </c>
      <c r="J2310" s="12" t="s">
        <v>4318</v>
      </c>
      <c r="K2310" s="12" t="s">
        <v>4319</v>
      </c>
      <c r="L2310" s="12">
        <v>8</v>
      </c>
      <c r="M2310" s="12">
        <v>0</v>
      </c>
    </row>
    <row r="2311" spans="1:16" x14ac:dyDescent="0.2">
      <c r="A2311" s="12" t="str">
        <f>INDEX('рабочие дни  %ФОТ'!$F$3:$F$67,MATCH('загрузка табеля'!$H2311,'рабочие дни  %ФОТ'!$H$3:$H$67,0),1)</f>
        <v>ХХХ YYY-30</v>
      </c>
      <c r="B2311" s="21">
        <f t="shared" si="108"/>
        <v>640.07999999999993</v>
      </c>
      <c r="C2311" s="22">
        <f t="shared" ref="C2311:C2374" si="109">COUNTIF(L2311:AP2311,"&gt;0")</f>
        <v>3</v>
      </c>
      <c r="D2311" s="23">
        <f t="shared" ref="D2311:D2374" si="110">IF(SUM(L2311:AP2311)&gt;0,SUM(L2311:AP2311),"")</f>
        <v>28</v>
      </c>
      <c r="E2311" s="21">
        <f>SUMIFS(тарифы!G:G,тарифы!B:B,J2311)</f>
        <v>22.86</v>
      </c>
      <c r="F2311" s="21"/>
      <c r="G2311" s="12" t="str">
        <f>IFERROR(INDEX(Таблица1[#All],MATCH('загрузка табеля'!J2311,тарифы!B:B,0),4),"")</f>
        <v>продавец продовольственных товаров 2 категории ((В-30)торговый зал)</v>
      </c>
      <c r="H2311" s="12" t="s">
        <v>17218</v>
      </c>
      <c r="I2311" s="12" t="s">
        <v>16332</v>
      </c>
      <c r="J2311" s="12" t="s">
        <v>4313</v>
      </c>
      <c r="K2311" s="12" t="s">
        <v>4314</v>
      </c>
      <c r="L2311" s="12">
        <v>8.5</v>
      </c>
      <c r="M2311" s="12">
        <v>10.5</v>
      </c>
      <c r="N2311" s="12">
        <v>9</v>
      </c>
      <c r="O2311" s="12">
        <v>0</v>
      </c>
    </row>
    <row r="2312" spans="1:16" x14ac:dyDescent="0.2">
      <c r="A2312" s="12" t="str">
        <f>INDEX('рабочие дни  %ФОТ'!$F$3:$F$67,MATCH('загрузка табеля'!$H2312,'рабочие дни  %ФОТ'!$H$3:$H$67,0),1)</f>
        <v>ХХХ YYY-30</v>
      </c>
      <c r="B2312" s="21">
        <f t="shared" si="108"/>
        <v>940.29</v>
      </c>
      <c r="C2312" s="22">
        <f t="shared" si="109"/>
        <v>4</v>
      </c>
      <c r="D2312" s="23">
        <f t="shared" si="110"/>
        <v>39</v>
      </c>
      <c r="E2312" s="21">
        <f>SUMIFS(тарифы!G:G,тарифы!B:B,J2312)</f>
        <v>24.11</v>
      </c>
      <c r="F2312" s="21"/>
      <c r="G2312" s="12" t="str">
        <f>IFERROR(INDEX(Таблица1[#All],MATCH('загрузка табеля'!J2312,тарифы!B:B,0),4),"")</f>
        <v>бригадир продавцов продовольственных товаров 3 категории ((В-30)торговый зал)</v>
      </c>
      <c r="H2312" s="12" t="s">
        <v>17218</v>
      </c>
      <c r="I2312" s="12" t="s">
        <v>16332</v>
      </c>
      <c r="J2312" s="12" t="s">
        <v>4316</v>
      </c>
      <c r="K2312" s="12" t="s">
        <v>4317</v>
      </c>
      <c r="L2312" s="12">
        <v>9</v>
      </c>
      <c r="M2312" s="12">
        <v>10</v>
      </c>
      <c r="N2312" s="12">
        <v>10</v>
      </c>
      <c r="O2312" s="12">
        <v>10</v>
      </c>
      <c r="P2312" s="12">
        <v>0</v>
      </c>
    </row>
    <row r="2313" spans="1:16" x14ac:dyDescent="0.2">
      <c r="A2313" s="12" t="str">
        <f>INDEX('рабочие дни  %ФОТ'!$F$3:$F$67,MATCH('загрузка табеля'!$H2313,'рабочие дни  %ФОТ'!$H$3:$H$67,0),1)</f>
        <v>ХХХ YYY-30</v>
      </c>
      <c r="B2313" s="21">
        <f t="shared" si="108"/>
        <v>411.48</v>
      </c>
      <c r="C2313" s="22">
        <f t="shared" si="109"/>
        <v>2</v>
      </c>
      <c r="D2313" s="23">
        <f t="shared" si="110"/>
        <v>18</v>
      </c>
      <c r="E2313" s="21">
        <f>SUMIFS(тарифы!G:G,тарифы!B:B,J2313)</f>
        <v>22.86</v>
      </c>
      <c r="F2313" s="21"/>
      <c r="G2313" s="12" t="str">
        <f>IFERROR(INDEX(Таблица1[#All],MATCH('загрузка табеля'!J2313,тарифы!B:B,0),4),"")</f>
        <v>продавец продовольственных товаров 2 категории ((В-30)торговый зал)</v>
      </c>
      <c r="H2313" s="12" t="s">
        <v>17218</v>
      </c>
      <c r="I2313" s="12" t="s">
        <v>16332</v>
      </c>
      <c r="J2313" s="12" t="s">
        <v>4320</v>
      </c>
      <c r="K2313" s="12" t="s">
        <v>4321</v>
      </c>
      <c r="L2313" s="12">
        <v>9</v>
      </c>
      <c r="M2313" s="12">
        <v>9</v>
      </c>
    </row>
    <row r="2314" spans="1:16" x14ac:dyDescent="0.2">
      <c r="A2314" s="12" t="str">
        <f>INDEX('рабочие дни  %ФОТ'!$F$3:$F$67,MATCH('загрузка табеля'!$H2314,'рабочие дни  %ФОТ'!$H$3:$H$67,0),1)</f>
        <v>ХХХ YYY-30</v>
      </c>
      <c r="B2314" s="21">
        <f t="shared" si="108"/>
        <v>675.35</v>
      </c>
      <c r="C2314" s="22">
        <f t="shared" si="109"/>
        <v>3</v>
      </c>
      <c r="D2314" s="23">
        <f t="shared" si="110"/>
        <v>32.5</v>
      </c>
      <c r="E2314" s="21">
        <f>SUMIFS(тарифы!G:G,тарифы!B:B,J2314)</f>
        <v>20.78</v>
      </c>
      <c r="F2314" s="21"/>
      <c r="G2314" s="12" t="str">
        <f>IFERROR(INDEX(Таблица1[#All],MATCH('загрузка табеля'!J2314,тарифы!B:B,0),4),"")</f>
        <v>продавец продовольственных товаров 3 категории ((В-30)торговый зал)</v>
      </c>
      <c r="H2314" s="12" t="s">
        <v>17218</v>
      </c>
      <c r="I2314" s="12" t="s">
        <v>16332</v>
      </c>
      <c r="J2314" s="12" t="s">
        <v>13129</v>
      </c>
      <c r="K2314" s="12" t="s">
        <v>13128</v>
      </c>
      <c r="L2314" s="12">
        <v>10.5</v>
      </c>
      <c r="M2314" s="12">
        <v>11</v>
      </c>
      <c r="N2314" s="12">
        <v>11</v>
      </c>
    </row>
    <row r="2315" spans="1:16" x14ac:dyDescent="0.2">
      <c r="A2315" s="12" t="str">
        <f>INDEX('рабочие дни  %ФОТ'!$F$3:$F$67,MATCH('загрузка табеля'!$H2315,'рабочие дни  %ФОТ'!$H$3:$H$67,0),1)</f>
        <v>ХХХ YYY-30</v>
      </c>
      <c r="B2315" s="21">
        <f t="shared" si="108"/>
        <v>0</v>
      </c>
      <c r="C2315" s="22">
        <f t="shared" si="109"/>
        <v>4</v>
      </c>
      <c r="D2315" s="23">
        <f t="shared" si="110"/>
        <v>46</v>
      </c>
      <c r="E2315" s="21">
        <f>SUMIFS(тарифы!G:G,тарифы!B:B,J2315)</f>
        <v>0</v>
      </c>
      <c r="F2315" s="21"/>
      <c r="G2315" s="12" t="str">
        <f>IFERROR(INDEX(Таблица1[#All],MATCH('загрузка табеля'!J2315,тарифы!B:B,0),4),"")</f>
        <v/>
      </c>
      <c r="H2315" s="12" t="s">
        <v>17218</v>
      </c>
      <c r="I2315" s="12" t="s">
        <v>16332</v>
      </c>
      <c r="J2315" s="12" t="s">
        <v>16333</v>
      </c>
      <c r="K2315" s="12" t="s">
        <v>16334</v>
      </c>
      <c r="L2315" s="12">
        <v>11</v>
      </c>
      <c r="M2315" s="12">
        <v>10</v>
      </c>
      <c r="N2315" s="12">
        <v>15</v>
      </c>
      <c r="O2315" s="12">
        <v>10</v>
      </c>
    </row>
    <row r="2316" spans="1:16" x14ac:dyDescent="0.2">
      <c r="A2316" s="12" t="str">
        <f>INDEX('рабочие дни  %ФОТ'!$F$3:$F$67,MATCH('загрузка табеля'!$H2316,'рабочие дни  %ФОТ'!$H$3:$H$67,0),1)</f>
        <v>ХХХ YYY-30</v>
      </c>
      <c r="B2316" s="21">
        <f t="shared" si="108"/>
        <v>0</v>
      </c>
      <c r="C2316" s="22">
        <f t="shared" si="109"/>
        <v>5</v>
      </c>
      <c r="D2316" s="23">
        <f t="shared" si="110"/>
        <v>49.5</v>
      </c>
      <c r="E2316" s="21">
        <f>SUMIFS(тарифы!G:G,тарифы!B:B,J2316)</f>
        <v>0</v>
      </c>
      <c r="F2316" s="21"/>
      <c r="G2316" s="12" t="str">
        <f>IFERROR(INDEX(Таблица1[#All],MATCH('загрузка табеля'!J2316,тарифы!B:B,0),4),"")</f>
        <v/>
      </c>
      <c r="H2316" s="12" t="s">
        <v>17218</v>
      </c>
      <c r="I2316" s="12" t="s">
        <v>16332</v>
      </c>
      <c r="J2316" s="12" t="s">
        <v>16335</v>
      </c>
      <c r="K2316" s="12" t="s">
        <v>16336</v>
      </c>
      <c r="L2316" s="12">
        <v>9.5</v>
      </c>
      <c r="M2316" s="12">
        <v>8.5</v>
      </c>
      <c r="N2316" s="12">
        <v>8.5</v>
      </c>
      <c r="O2316" s="12">
        <v>11</v>
      </c>
      <c r="P2316" s="12">
        <v>12</v>
      </c>
    </row>
    <row r="2317" spans="1:16" x14ac:dyDescent="0.2">
      <c r="A2317" s="12" t="str">
        <f>INDEX('рабочие дни  %ФОТ'!$F$3:$F$67,MATCH('загрузка табеля'!$H2317,'рабочие дни  %ФОТ'!$H$3:$H$67,0),1)</f>
        <v>ХХХ YYY-30</v>
      </c>
      <c r="B2317" s="21">
        <f t="shared" si="108"/>
        <v>1357.1428571428573</v>
      </c>
      <c r="C2317" s="22">
        <f t="shared" si="109"/>
        <v>3</v>
      </c>
      <c r="D2317" s="23">
        <f t="shared" si="110"/>
        <v>27</v>
      </c>
      <c r="E2317" s="21">
        <f>SUMIFS(тарифы!G:G,тарифы!B:B,J2317)</f>
        <v>9500</v>
      </c>
      <c r="F2317" s="21"/>
      <c r="G2317" s="12" t="str">
        <f>IFERROR(INDEX(Таблица1[#All],MATCH('загрузка табеля'!J2317,тарифы!B:B,0),4),"")</f>
        <v>управляющий магазином 3 категории ((В-30)управление)</v>
      </c>
      <c r="H2317" s="12" t="s">
        <v>17218</v>
      </c>
      <c r="I2317" s="12" t="s">
        <v>16337</v>
      </c>
      <c r="J2317" s="12" t="s">
        <v>4334</v>
      </c>
      <c r="K2317" s="12" t="s">
        <v>4335</v>
      </c>
      <c r="L2317" s="12">
        <v>9</v>
      </c>
      <c r="M2317" s="12">
        <v>9</v>
      </c>
      <c r="N2317" s="12">
        <v>9</v>
      </c>
      <c r="O2317" s="12">
        <v>0</v>
      </c>
    </row>
    <row r="2318" spans="1:16" x14ac:dyDescent="0.2">
      <c r="A2318" s="12" t="str">
        <f>INDEX('рабочие дни  %ФОТ'!$F$3:$F$67,MATCH('загрузка табеля'!$H2318,'рабочие дни  %ФОТ'!$H$3:$H$67,0),1)</f>
        <v>ХХХ YYY-30</v>
      </c>
      <c r="B2318" s="21">
        <f t="shared" si="108"/>
        <v>918.85714285714289</v>
      </c>
      <c r="C2318" s="22">
        <f t="shared" si="109"/>
        <v>3</v>
      </c>
      <c r="D2318" s="23">
        <f t="shared" si="110"/>
        <v>30</v>
      </c>
      <c r="E2318" s="21">
        <f>SUMIFS(тарифы!G:G,тарифы!B:B,J2318)</f>
        <v>6432</v>
      </c>
      <c r="F2318" s="21"/>
      <c r="G2318" s="12" t="str">
        <f>IFERROR(INDEX(Таблица1[#All],MATCH('загрузка табеля'!J2318,тарифы!B:B,0),4),"")</f>
        <v>старший кладовщик 1 категории ((В-30)склад)</v>
      </c>
      <c r="H2318" s="12" t="s">
        <v>17218</v>
      </c>
      <c r="I2318" s="12" t="s">
        <v>16337</v>
      </c>
      <c r="J2318" s="12" t="s">
        <v>4296</v>
      </c>
      <c r="K2318" s="12" t="s">
        <v>4297</v>
      </c>
      <c r="L2318" s="12">
        <v>9.5</v>
      </c>
      <c r="M2318" s="12">
        <v>10.5</v>
      </c>
      <c r="N2318" s="12">
        <v>10</v>
      </c>
      <c r="O2318" s="12">
        <v>0</v>
      </c>
    </row>
    <row r="2319" spans="1:16" x14ac:dyDescent="0.2">
      <c r="A2319" s="12" t="str">
        <f>INDEX('рабочие дни  %ФОТ'!$F$3:$F$67,MATCH('загрузка табеля'!$H2319,'рабочие дни  %ФОТ'!$H$3:$H$67,0),1)</f>
        <v>ХХХ YYY-30</v>
      </c>
      <c r="B2319" s="21">
        <f t="shared" si="108"/>
        <v>309.52380952380952</v>
      </c>
      <c r="C2319" s="22">
        <f t="shared" si="109"/>
        <v>1</v>
      </c>
      <c r="D2319" s="23">
        <f t="shared" si="110"/>
        <v>8.5</v>
      </c>
      <c r="E2319" s="21">
        <f>SUMIFS(тарифы!G:G,тарифы!B:B,J2319)</f>
        <v>6500</v>
      </c>
      <c r="F2319" s="21"/>
      <c r="G2319" s="12" t="str">
        <f>IFERROR(INDEX(Таблица1[#All],MATCH('загрузка табеля'!J2319,тарифы!B:B,0),4),"")</f>
        <v>менеджер по персоналу ((В-7) управление)</v>
      </c>
      <c r="H2319" s="12" t="s">
        <v>17218</v>
      </c>
      <c r="I2319" s="12" t="s">
        <v>16337</v>
      </c>
      <c r="J2319" s="12" t="s">
        <v>10453</v>
      </c>
      <c r="K2319" s="12" t="s">
        <v>10454</v>
      </c>
      <c r="L2319" s="12">
        <v>8.5</v>
      </c>
      <c r="M2319" s="12">
        <v>0</v>
      </c>
    </row>
    <row r="2320" spans="1:16" x14ac:dyDescent="0.2">
      <c r="A2320" s="12" t="str">
        <f>INDEX('рабочие дни  %ФОТ'!$F$3:$F$67,MATCH('загрузка табеля'!$H2320,'рабочие дни  %ФОТ'!$H$3:$H$67,0),1)</f>
        <v>ХХХ YYY-30</v>
      </c>
      <c r="B2320" s="21">
        <f t="shared" si="108"/>
        <v>588.88499999999999</v>
      </c>
      <c r="C2320" s="22">
        <f t="shared" si="109"/>
        <v>2</v>
      </c>
      <c r="D2320" s="23">
        <f t="shared" si="110"/>
        <v>21.5</v>
      </c>
      <c r="E2320" s="21">
        <f>SUMIFS(тарифы!G:G,тарифы!B:B,J2320)</f>
        <v>27.39</v>
      </c>
      <c r="F2320" s="21"/>
      <c r="G2320" s="12" t="str">
        <f>IFERROR(INDEX(Таблица1[#All],MATCH('загрузка табеля'!J2320,тарифы!B:B,0),4),"")</f>
        <v>пекарь 4 разряда* ((В-30)цех по выпечке хлебобулочных изделий)</v>
      </c>
      <c r="H2320" s="12" t="s">
        <v>17218</v>
      </c>
      <c r="I2320" s="12" t="s">
        <v>16338</v>
      </c>
      <c r="J2320" s="12" t="s">
        <v>4351</v>
      </c>
      <c r="K2320" s="12" t="s">
        <v>4352</v>
      </c>
      <c r="L2320" s="12">
        <v>11</v>
      </c>
      <c r="M2320" s="12">
        <v>10.5</v>
      </c>
    </row>
    <row r="2321" spans="1:16" x14ac:dyDescent="0.2">
      <c r="A2321" s="12" t="str">
        <f>INDEX('рабочие дни  %ФОТ'!$F$3:$F$67,MATCH('загрузка табеля'!$H2321,'рабочие дни  %ФОТ'!$H$3:$H$67,0),1)</f>
        <v>ХХХ YYY-30</v>
      </c>
      <c r="B2321" s="21">
        <f t="shared" si="108"/>
        <v>575.19000000000005</v>
      </c>
      <c r="C2321" s="22">
        <f t="shared" si="109"/>
        <v>2</v>
      </c>
      <c r="D2321" s="23">
        <f t="shared" si="110"/>
        <v>21</v>
      </c>
      <c r="E2321" s="21">
        <f>SUMIFS(тарифы!G:G,тарифы!B:B,J2321)</f>
        <v>27.39</v>
      </c>
      <c r="F2321" s="21"/>
      <c r="G2321" s="12" t="str">
        <f>IFERROR(INDEX(Таблица1[#All],MATCH('загрузка табеля'!J2321,тарифы!B:B,0),4),"")</f>
        <v>пекарь 4 разряда* ((В-30)цех по выпечке хлебобулочных изделий)</v>
      </c>
      <c r="H2321" s="12" t="s">
        <v>17218</v>
      </c>
      <c r="I2321" s="12" t="s">
        <v>16338</v>
      </c>
      <c r="J2321" s="12" t="s">
        <v>4348</v>
      </c>
      <c r="K2321" s="12" t="s">
        <v>4349</v>
      </c>
      <c r="L2321" s="12">
        <v>10.5</v>
      </c>
      <c r="M2321" s="12">
        <v>10.5</v>
      </c>
      <c r="N2321" s="12">
        <v>0</v>
      </c>
    </row>
    <row r="2322" spans="1:16" x14ac:dyDescent="0.2">
      <c r="A2322" s="12" t="str">
        <f>INDEX('рабочие дни  %ФОТ'!$F$3:$F$67,MATCH('загрузка табеля'!$H2322,'рабочие дни  %ФОТ'!$H$3:$H$67,0),1)</f>
        <v>ХХХ YYY-30</v>
      </c>
      <c r="B2322" s="21">
        <f t="shared" si="108"/>
        <v>862.78499999999997</v>
      </c>
      <c r="C2322" s="22">
        <f t="shared" si="109"/>
        <v>3</v>
      </c>
      <c r="D2322" s="23">
        <f t="shared" si="110"/>
        <v>31.5</v>
      </c>
      <c r="E2322" s="21">
        <f>SUMIFS(тарифы!G:G,тарифы!B:B,J2322)</f>
        <v>27.39</v>
      </c>
      <c r="F2322" s="21"/>
      <c r="G2322" s="12" t="str">
        <f>IFERROR(INDEX(Таблица1[#All],MATCH('загрузка табеля'!J2322,тарифы!B:B,0),4),"")</f>
        <v>пекарь 4 разряда* ((В-30)цех по выпечке хлебобулочных изделий)</v>
      </c>
      <c r="H2322" s="12" t="s">
        <v>17218</v>
      </c>
      <c r="I2322" s="12" t="s">
        <v>16338</v>
      </c>
      <c r="J2322" s="12" t="s">
        <v>4345</v>
      </c>
      <c r="K2322" s="12" t="s">
        <v>4346</v>
      </c>
      <c r="L2322" s="12">
        <v>10.5</v>
      </c>
      <c r="M2322" s="12">
        <v>10.5</v>
      </c>
      <c r="N2322" s="12">
        <v>10.5</v>
      </c>
    </row>
    <row r="2323" spans="1:16" x14ac:dyDescent="0.2">
      <c r="A2323" s="12" t="str">
        <f>INDEX('рабочие дни  %ФОТ'!$F$3:$F$67,MATCH('загрузка табеля'!$H2323,'рабочие дни  %ФОТ'!$H$3:$H$67,0),1)</f>
        <v>ХХХ YYY-30</v>
      </c>
      <c r="B2323" s="21">
        <f t="shared" si="108"/>
        <v>1428.5714285714287</v>
      </c>
      <c r="C2323" s="22">
        <f t="shared" si="109"/>
        <v>4</v>
      </c>
      <c r="D2323" s="23">
        <f t="shared" si="110"/>
        <v>14</v>
      </c>
      <c r="E2323" s="21">
        <f>SUMIFS(тарифы!G:G,тарифы!B:B,J2323)</f>
        <v>7500</v>
      </c>
      <c r="F2323" s="21"/>
      <c r="G2323" s="12" t="str">
        <f>IFERROR(INDEX(Таблица1[#All],MATCH('загрузка табеля'!J2323,тарифы!B:B,0),4),"")</f>
        <v>заместитель управляющего магазином по производству 5 категории _стажер ((В-30)цех по выпечке хлебобу</v>
      </c>
      <c r="H2323" s="12" t="s">
        <v>17218</v>
      </c>
      <c r="I2323" s="12" t="s">
        <v>16338</v>
      </c>
      <c r="J2323" s="12" t="s">
        <v>4343</v>
      </c>
      <c r="K2323" s="12" t="s">
        <v>4344</v>
      </c>
      <c r="L2323" s="12">
        <v>3.5</v>
      </c>
      <c r="M2323" s="12">
        <v>3</v>
      </c>
      <c r="N2323" s="12">
        <v>3.5</v>
      </c>
      <c r="O2323" s="12">
        <v>4</v>
      </c>
    </row>
    <row r="2324" spans="1:16" x14ac:dyDescent="0.2">
      <c r="A2324" s="12" t="str">
        <f>INDEX('рабочие дни  %ФОТ'!$F$3:$F$67,MATCH('загрузка табеля'!$H2324,'рабочие дни  %ФОТ'!$H$3:$H$67,0),1)</f>
        <v>ХХХ YYY-30</v>
      </c>
      <c r="B2324" s="21">
        <f t="shared" si="108"/>
        <v>862.78499999999997</v>
      </c>
      <c r="C2324" s="22">
        <f t="shared" si="109"/>
        <v>3</v>
      </c>
      <c r="D2324" s="23">
        <f t="shared" si="110"/>
        <v>31.5</v>
      </c>
      <c r="E2324" s="21">
        <f>SUMIFS(тарифы!G:G,тарифы!B:B,J2324)</f>
        <v>27.39</v>
      </c>
      <c r="F2324" s="21"/>
      <c r="G2324" s="12" t="str">
        <f>IFERROR(INDEX(Таблица1[#All],MATCH('загрузка табеля'!J2324,тарифы!B:B,0),4),"")</f>
        <v>пекарь 4 разряда* ((В-30)цех по выпечке хлебобулочных изделий)</v>
      </c>
      <c r="H2324" s="12" t="s">
        <v>17218</v>
      </c>
      <c r="I2324" s="12" t="s">
        <v>16338</v>
      </c>
      <c r="J2324" s="12" t="s">
        <v>4340</v>
      </c>
      <c r="K2324" s="12" t="s">
        <v>4341</v>
      </c>
      <c r="L2324" s="12">
        <v>10.5</v>
      </c>
      <c r="M2324" s="12">
        <v>10.5</v>
      </c>
      <c r="N2324" s="12">
        <v>10.5</v>
      </c>
      <c r="O2324" s="12">
        <v>0</v>
      </c>
    </row>
    <row r="2325" spans="1:16" x14ac:dyDescent="0.2">
      <c r="A2325" s="12" t="str">
        <f>INDEX('рабочие дни  %ФОТ'!$F$3:$F$67,MATCH('загрузка табеля'!$H2325,'рабочие дни  %ФОТ'!$H$3:$H$67,0),1)</f>
        <v>ХХХ YYY-30</v>
      </c>
      <c r="B2325" s="21">
        <f t="shared" si="108"/>
        <v>535.5</v>
      </c>
      <c r="C2325" s="22">
        <f t="shared" si="109"/>
        <v>2</v>
      </c>
      <c r="D2325" s="23">
        <f t="shared" si="110"/>
        <v>21</v>
      </c>
      <c r="E2325" s="21">
        <f>SUMIFS(тарифы!G:G,тарифы!B:B,J2325)</f>
        <v>25.5</v>
      </c>
      <c r="F2325" s="21"/>
      <c r="G2325" s="12" t="str">
        <f>IFERROR(INDEX(Таблица1[#All],MATCH('загрузка табеля'!J2325,тарифы!B:B,0),4),"")</f>
        <v>повар 4 разряда ((В-30)цех по переработке мяса)</v>
      </c>
      <c r="H2325" s="12" t="s">
        <v>17218</v>
      </c>
      <c r="I2325" s="12" t="s">
        <v>16339</v>
      </c>
      <c r="J2325" s="12" t="s">
        <v>4357</v>
      </c>
      <c r="K2325" s="12" t="s">
        <v>4358</v>
      </c>
      <c r="L2325" s="12">
        <v>10.5</v>
      </c>
      <c r="M2325" s="12">
        <v>10.5</v>
      </c>
      <c r="N2325" s="12">
        <v>0</v>
      </c>
    </row>
    <row r="2326" spans="1:16" x14ac:dyDescent="0.2">
      <c r="A2326" s="12" t="str">
        <f>INDEX('рабочие дни  %ФОТ'!$F$3:$F$67,MATCH('загрузка табеля'!$H2326,'рабочие дни  %ФОТ'!$H$3:$H$67,0),1)</f>
        <v>ХХХ YYY-30</v>
      </c>
      <c r="B2326" s="21">
        <f t="shared" si="108"/>
        <v>1428.5714285714287</v>
      </c>
      <c r="C2326" s="22">
        <f t="shared" si="109"/>
        <v>4</v>
      </c>
      <c r="D2326" s="23">
        <f t="shared" si="110"/>
        <v>18.5</v>
      </c>
      <c r="E2326" s="21">
        <f>SUMIFS(тарифы!G:G,тарифы!B:B,J2326)</f>
        <v>7500</v>
      </c>
      <c r="F2326" s="21"/>
      <c r="G2326" s="12" t="str">
        <f>IFERROR(INDEX(Таблица1[#All],MATCH('загрузка табеля'!J2326,тарифы!B:B,0),4),"")</f>
        <v>заместитель управляющего магазином по производству 5 категории _стажер ((В-30)цех по выпечке хлебобу</v>
      </c>
      <c r="H2326" s="12" t="s">
        <v>17218</v>
      </c>
      <c r="I2326" s="12" t="s">
        <v>16339</v>
      </c>
      <c r="J2326" s="12" t="s">
        <v>4343</v>
      </c>
      <c r="K2326" s="12" t="s">
        <v>4344</v>
      </c>
      <c r="L2326" s="12">
        <v>9.5</v>
      </c>
      <c r="M2326" s="12">
        <v>2.5</v>
      </c>
      <c r="N2326" s="12">
        <v>3</v>
      </c>
      <c r="O2326" s="12">
        <v>3.5</v>
      </c>
    </row>
    <row r="2327" spans="1:16" x14ac:dyDescent="0.2">
      <c r="A2327" s="12" t="str">
        <f>INDEX('рабочие дни  %ФОТ'!$F$3:$F$67,MATCH('загрузка табеля'!$H2327,'рабочие дни  %ФОТ'!$H$3:$H$67,0),1)</f>
        <v>ХХХ YYY-30</v>
      </c>
      <c r="B2327" s="21">
        <f t="shared" si="108"/>
        <v>1032.75</v>
      </c>
      <c r="C2327" s="22">
        <f t="shared" si="109"/>
        <v>4</v>
      </c>
      <c r="D2327" s="23">
        <f t="shared" si="110"/>
        <v>40.5</v>
      </c>
      <c r="E2327" s="21">
        <f>SUMIFS(тарифы!G:G,тарифы!B:B,J2327)</f>
        <v>25.5</v>
      </c>
      <c r="F2327" s="21"/>
      <c r="G2327" s="12" t="str">
        <f>IFERROR(INDEX(Таблица1[#All],MATCH('загрузка табеля'!J2327,тарифы!B:B,0),4),"")</f>
        <v>повар 4 разряда ((В-30)цех по переработке мяса)</v>
      </c>
      <c r="H2327" s="12" t="s">
        <v>17218</v>
      </c>
      <c r="I2327" s="12" t="s">
        <v>16339</v>
      </c>
      <c r="J2327" s="12" t="s">
        <v>4354</v>
      </c>
      <c r="K2327" s="12" t="s">
        <v>4355</v>
      </c>
      <c r="L2327" s="12">
        <v>10</v>
      </c>
      <c r="M2327" s="12">
        <v>10.5</v>
      </c>
      <c r="N2327" s="12">
        <v>9.5</v>
      </c>
      <c r="O2327" s="12">
        <v>10.5</v>
      </c>
    </row>
    <row r="2328" spans="1:16" x14ac:dyDescent="0.2">
      <c r="A2328" s="12" t="str">
        <f>INDEX('рабочие дни  %ФОТ'!$F$3:$F$67,MATCH('загрузка табеля'!$H2328,'рабочие дни  %ФОТ'!$H$3:$H$67,0),1)</f>
        <v>ХХХ YYY-31</v>
      </c>
      <c r="B2328" s="21">
        <f t="shared" si="108"/>
        <v>693.26499999999999</v>
      </c>
      <c r="C2328" s="22">
        <f t="shared" si="109"/>
        <v>4</v>
      </c>
      <c r="D2328" s="23">
        <f t="shared" si="110"/>
        <v>30.5</v>
      </c>
      <c r="E2328" s="21">
        <f>SUMIFS(тарифы!G:G,тарифы!B:B,J2328)</f>
        <v>22.73</v>
      </c>
      <c r="F2328" s="21"/>
      <c r="G2328" s="12" t="str">
        <f>IFERROR(INDEX(Таблица1[#All],MATCH('загрузка табеля'!J2328,тарифы!B:B,0),4),"")</f>
        <v>уборщик служебных помещений ((В-31)хозяйственная часть)</v>
      </c>
      <c r="H2328" s="12" t="s">
        <v>17219</v>
      </c>
      <c r="I2328" s="12" t="s">
        <v>16340</v>
      </c>
      <c r="J2328" s="12" t="s">
        <v>4417</v>
      </c>
      <c r="K2328" s="12" t="s">
        <v>4418</v>
      </c>
      <c r="L2328" s="12">
        <v>7.5</v>
      </c>
      <c r="M2328" s="12">
        <v>7</v>
      </c>
      <c r="N2328" s="12">
        <v>8</v>
      </c>
      <c r="O2328" s="12">
        <v>8</v>
      </c>
    </row>
    <row r="2329" spans="1:16" x14ac:dyDescent="0.2">
      <c r="A2329" s="12" t="str">
        <f>INDEX('рабочие дни  %ФОТ'!$F$3:$F$67,MATCH('загрузка табеля'!$H2329,'рабочие дни  %ФОТ'!$H$3:$H$67,0),1)</f>
        <v>ХХХ YYY-31</v>
      </c>
      <c r="B2329" s="21">
        <f t="shared" si="108"/>
        <v>363.68</v>
      </c>
      <c r="C2329" s="22">
        <f t="shared" si="109"/>
        <v>2</v>
      </c>
      <c r="D2329" s="23">
        <f t="shared" si="110"/>
        <v>16</v>
      </c>
      <c r="E2329" s="21">
        <f>SUMIFS(тарифы!G:G,тарифы!B:B,J2329)</f>
        <v>22.73</v>
      </c>
      <c r="F2329" s="21"/>
      <c r="G2329" s="12" t="str">
        <f>IFERROR(INDEX(Таблица1[#All],MATCH('загрузка табеля'!J2329,тарифы!B:B,0),4),"")</f>
        <v>уборщик служебных помещений ((В-31)хозяйственная часть)</v>
      </c>
      <c r="H2329" s="12" t="s">
        <v>17219</v>
      </c>
      <c r="I2329" s="12" t="s">
        <v>16340</v>
      </c>
      <c r="J2329" s="12" t="s">
        <v>4421</v>
      </c>
      <c r="K2329" s="12" t="s">
        <v>4422</v>
      </c>
      <c r="L2329" s="12">
        <v>8</v>
      </c>
      <c r="M2329" s="12">
        <v>8</v>
      </c>
      <c r="N2329" s="12">
        <v>0</v>
      </c>
    </row>
    <row r="2330" spans="1:16" x14ac:dyDescent="0.2">
      <c r="A2330" s="12" t="str">
        <f>INDEX('рабочие дни  %ФОТ'!$F$3:$F$67,MATCH('загрузка табеля'!$H2330,'рабочие дни  %ФОТ'!$H$3:$H$67,0),1)</f>
        <v>ХХХ YYY-31</v>
      </c>
      <c r="B2330" s="21">
        <f t="shared" si="108"/>
        <v>0</v>
      </c>
      <c r="C2330" s="22">
        <f t="shared" si="109"/>
        <v>4</v>
      </c>
      <c r="D2330" s="23">
        <f t="shared" si="110"/>
        <v>29.5</v>
      </c>
      <c r="E2330" s="21">
        <f>SUMIFS(тарифы!G:G,тарифы!B:B,J2330)</f>
        <v>0</v>
      </c>
      <c r="F2330" s="21"/>
      <c r="G2330" s="12" t="str">
        <f>IFERROR(INDEX(Таблица1[#All],MATCH('загрузка табеля'!J2330,тарифы!B:B,0),4),"")</f>
        <v/>
      </c>
      <c r="H2330" s="12" t="s">
        <v>17219</v>
      </c>
      <c r="I2330" s="12" t="s">
        <v>16340</v>
      </c>
      <c r="J2330" s="12" t="s">
        <v>16341</v>
      </c>
      <c r="K2330" s="12" t="s">
        <v>16342</v>
      </c>
      <c r="L2330" s="12">
        <v>7</v>
      </c>
      <c r="M2330" s="12">
        <v>7.5</v>
      </c>
      <c r="N2330" s="12">
        <v>7.5</v>
      </c>
      <c r="O2330" s="12">
        <v>7.5</v>
      </c>
      <c r="P2330" s="12">
        <v>0</v>
      </c>
    </row>
    <row r="2331" spans="1:16" x14ac:dyDescent="0.2">
      <c r="A2331" s="12" t="str">
        <f>INDEX('рабочие дни  %ФОТ'!$F$3:$F$67,MATCH('загрузка табеля'!$H2331,'рабочие дни  %ФОТ'!$H$3:$H$67,0),1)</f>
        <v>ХХХ YYY-31</v>
      </c>
      <c r="B2331" s="21">
        <f t="shared" si="108"/>
        <v>1290</v>
      </c>
      <c r="C2331" s="22">
        <f t="shared" si="109"/>
        <v>4</v>
      </c>
      <c r="D2331" s="23">
        <f t="shared" si="110"/>
        <v>43</v>
      </c>
      <c r="E2331" s="21">
        <f>SUMIFS(тарифы!G:G,тарифы!B:B,J2331)</f>
        <v>30</v>
      </c>
      <c r="F2331" s="21"/>
      <c r="G2331" s="12" t="str">
        <f>IFERROR(INDEX(Таблица1[#All],MATCH('загрузка табеля'!J2331,тарифы!B:B,0),4),"")</f>
        <v>продавец-консультант ((В-31)расчетно-кассовая зона)</v>
      </c>
      <c r="H2331" s="12" t="s">
        <v>17219</v>
      </c>
      <c r="I2331" s="12" t="s">
        <v>16343</v>
      </c>
      <c r="J2331" s="12" t="s">
        <v>4362</v>
      </c>
      <c r="K2331" s="12" t="s">
        <v>4363</v>
      </c>
      <c r="L2331" s="12">
        <v>11</v>
      </c>
      <c r="M2331" s="12">
        <v>10.5</v>
      </c>
      <c r="N2331" s="12">
        <v>10.5</v>
      </c>
      <c r="O2331" s="12">
        <v>11</v>
      </c>
    </row>
    <row r="2332" spans="1:16" x14ac:dyDescent="0.2">
      <c r="A2332" s="12" t="str">
        <f>INDEX('рабочие дни  %ФОТ'!$F$3:$F$67,MATCH('загрузка табеля'!$H2332,'рабочие дни  %ФОТ'!$H$3:$H$67,0),1)</f>
        <v>ХХХ YYY-31</v>
      </c>
      <c r="B2332" s="21">
        <f t="shared" si="108"/>
        <v>1320</v>
      </c>
      <c r="C2332" s="22">
        <f t="shared" si="109"/>
        <v>4</v>
      </c>
      <c r="D2332" s="23">
        <f t="shared" si="110"/>
        <v>44</v>
      </c>
      <c r="E2332" s="21">
        <f>SUMIFS(тарифы!G:G,тарифы!B:B,J2332)</f>
        <v>30</v>
      </c>
      <c r="F2332" s="21"/>
      <c r="G2332" s="12" t="str">
        <f>IFERROR(INDEX(Таблица1[#All],MATCH('загрузка табеля'!J2332,тарифы!B:B,0),4),"")</f>
        <v>продавец-консультант ((В-31)расчетно-кассовая зона)</v>
      </c>
      <c r="H2332" s="12" t="s">
        <v>17219</v>
      </c>
      <c r="I2332" s="12" t="s">
        <v>16343</v>
      </c>
      <c r="J2332" s="12" t="s">
        <v>4382</v>
      </c>
      <c r="K2332" s="12" t="s">
        <v>4383</v>
      </c>
      <c r="L2332" s="12">
        <v>11</v>
      </c>
      <c r="M2332" s="12">
        <v>11</v>
      </c>
      <c r="N2332" s="12">
        <v>11</v>
      </c>
      <c r="O2332" s="12">
        <v>11</v>
      </c>
    </row>
    <row r="2333" spans="1:16" x14ac:dyDescent="0.2">
      <c r="A2333" s="12" t="str">
        <f>INDEX('рабочие дни  %ФОТ'!$F$3:$F$67,MATCH('загрузка табеля'!$H2333,'рабочие дни  %ФОТ'!$H$3:$H$67,0),1)</f>
        <v>ХХХ YYY-31</v>
      </c>
      <c r="B2333" s="21">
        <f t="shared" si="108"/>
        <v>1335</v>
      </c>
      <c r="C2333" s="22">
        <f t="shared" si="109"/>
        <v>4</v>
      </c>
      <c r="D2333" s="23">
        <f t="shared" si="110"/>
        <v>44.5</v>
      </c>
      <c r="E2333" s="21">
        <f>SUMIFS(тарифы!G:G,тарифы!B:B,J2333)</f>
        <v>30</v>
      </c>
      <c r="F2333" s="21"/>
      <c r="G2333" s="12" t="str">
        <f>IFERROR(INDEX(Таблица1[#All],MATCH('загрузка табеля'!J2333,тарифы!B:B,0),4),"")</f>
        <v>продавец-консультант ((В-31)расчетно-кассовая зона)</v>
      </c>
      <c r="H2333" s="12" t="s">
        <v>17219</v>
      </c>
      <c r="I2333" s="12" t="s">
        <v>16343</v>
      </c>
      <c r="J2333" s="12" t="s">
        <v>4387</v>
      </c>
      <c r="K2333" s="12" t="s">
        <v>4388</v>
      </c>
      <c r="L2333" s="12">
        <v>11</v>
      </c>
      <c r="M2333" s="12">
        <v>10.5</v>
      </c>
      <c r="N2333" s="12">
        <v>12</v>
      </c>
      <c r="O2333" s="12">
        <v>11</v>
      </c>
    </row>
    <row r="2334" spans="1:16" x14ac:dyDescent="0.2">
      <c r="A2334" s="12" t="str">
        <f>INDEX('рабочие дни  %ФОТ'!$F$3:$F$67,MATCH('загрузка табеля'!$H2334,'рабочие дни  %ФОТ'!$H$3:$H$67,0),1)</f>
        <v>ХХХ YYY-31</v>
      </c>
      <c r="B2334" s="21">
        <f t="shared" si="108"/>
        <v>1499.85</v>
      </c>
      <c r="C2334" s="22">
        <f t="shared" si="109"/>
        <v>3</v>
      </c>
      <c r="D2334" s="23">
        <f t="shared" si="110"/>
        <v>45</v>
      </c>
      <c r="E2334" s="21">
        <f>SUMIFS(тарифы!G:G,тарифы!B:B,J2334)</f>
        <v>33.33</v>
      </c>
      <c r="F2334" s="21"/>
      <c r="G2334" s="12" t="str">
        <f>IFERROR(INDEX(Таблица1[#All],MATCH('загрузка табеля'!J2334,тарифы!B:B,0),4),"")</f>
        <v>администратор торгового зала ((В-31)расчетно-кассовая зона)</v>
      </c>
      <c r="H2334" s="12" t="s">
        <v>17219</v>
      </c>
      <c r="I2334" s="12" t="s">
        <v>16343</v>
      </c>
      <c r="J2334" s="12" t="s">
        <v>4374</v>
      </c>
      <c r="K2334" s="12" t="s">
        <v>4375</v>
      </c>
      <c r="L2334" s="12">
        <v>15</v>
      </c>
      <c r="M2334" s="12">
        <v>15</v>
      </c>
      <c r="N2334" s="12">
        <v>15</v>
      </c>
      <c r="O2334" s="12">
        <v>0</v>
      </c>
    </row>
    <row r="2335" spans="1:16" x14ac:dyDescent="0.2">
      <c r="A2335" s="12" t="str">
        <f>INDEX('рабочие дни  %ФОТ'!$F$3:$F$67,MATCH('загрузка табеля'!$H2335,'рабочие дни  %ФОТ'!$H$3:$H$67,0),1)</f>
        <v>ХХХ YYY-31</v>
      </c>
      <c r="B2335" s="21">
        <f t="shared" si="108"/>
        <v>1350</v>
      </c>
      <c r="C2335" s="22">
        <f t="shared" si="109"/>
        <v>4</v>
      </c>
      <c r="D2335" s="23">
        <f t="shared" si="110"/>
        <v>45</v>
      </c>
      <c r="E2335" s="21">
        <f>SUMIFS(тарифы!G:G,тарифы!B:B,J2335)</f>
        <v>30</v>
      </c>
      <c r="F2335" s="21"/>
      <c r="G2335" s="12" t="str">
        <f>IFERROR(INDEX(Таблица1[#All],MATCH('загрузка табеля'!J2335,тарифы!B:B,0),4),"")</f>
        <v>продавец-консультант ((В-31)расчетно-кассовая зона)</v>
      </c>
      <c r="H2335" s="12" t="s">
        <v>17219</v>
      </c>
      <c r="I2335" s="12" t="s">
        <v>16343</v>
      </c>
      <c r="J2335" s="12" t="s">
        <v>4372</v>
      </c>
      <c r="K2335" s="12" t="s">
        <v>4373</v>
      </c>
      <c r="L2335" s="12">
        <v>11</v>
      </c>
      <c r="M2335" s="12">
        <v>11</v>
      </c>
      <c r="N2335" s="12">
        <v>12</v>
      </c>
      <c r="O2335" s="12">
        <v>11</v>
      </c>
      <c r="P2335" s="12">
        <v>0</v>
      </c>
    </row>
    <row r="2336" spans="1:16" x14ac:dyDescent="0.2">
      <c r="A2336" s="12" t="str">
        <f>INDEX('рабочие дни  %ФОТ'!$F$3:$F$67,MATCH('загрузка табеля'!$H2336,'рабочие дни  %ФОТ'!$H$3:$H$67,0),1)</f>
        <v>ХХХ YYY-31</v>
      </c>
      <c r="B2336" s="21">
        <f t="shared" si="108"/>
        <v>735</v>
      </c>
      <c r="C2336" s="22">
        <f t="shared" si="109"/>
        <v>2</v>
      </c>
      <c r="D2336" s="23">
        <f t="shared" si="110"/>
        <v>24.5</v>
      </c>
      <c r="E2336" s="21">
        <f>SUMIFS(тарифы!G:G,тарифы!B:B,J2336)</f>
        <v>30</v>
      </c>
      <c r="F2336" s="21"/>
      <c r="G2336" s="12" t="str">
        <f>IFERROR(INDEX(Таблица1[#All],MATCH('загрузка табеля'!J2336,тарифы!B:B,0),4),"")</f>
        <v>продавец-консультант ((В-31)расчетно-кассовая зона)</v>
      </c>
      <c r="H2336" s="12" t="s">
        <v>17219</v>
      </c>
      <c r="I2336" s="12" t="s">
        <v>16343</v>
      </c>
      <c r="J2336" s="12" t="s">
        <v>4368</v>
      </c>
      <c r="K2336" s="12" t="s">
        <v>4369</v>
      </c>
      <c r="L2336" s="12">
        <v>12</v>
      </c>
      <c r="M2336" s="12">
        <v>12.5</v>
      </c>
      <c r="N2336" s="12">
        <v>0</v>
      </c>
    </row>
    <row r="2337" spans="1:17" x14ac:dyDescent="0.2">
      <c r="A2337" s="12" t="str">
        <f>INDEX('рабочие дни  %ФОТ'!$F$3:$F$67,MATCH('загрузка табеля'!$H2337,'рабочие дни  %ФОТ'!$H$3:$H$67,0),1)</f>
        <v>ХХХ YYY-31</v>
      </c>
      <c r="B2337" s="21">
        <f t="shared" si="108"/>
        <v>630</v>
      </c>
      <c r="C2337" s="22">
        <f t="shared" si="109"/>
        <v>2</v>
      </c>
      <c r="D2337" s="23">
        <f t="shared" si="110"/>
        <v>21</v>
      </c>
      <c r="E2337" s="21">
        <f>SUMIFS(тарифы!G:G,тарифы!B:B,J2337)</f>
        <v>30</v>
      </c>
      <c r="F2337" s="21"/>
      <c r="G2337" s="12" t="str">
        <f>IFERROR(INDEX(Таблица1[#All],MATCH('загрузка табеля'!J2337,тарифы!B:B,0),4),"")</f>
        <v>продавец-консультант ((В-31)расчетно-кассовая зона)</v>
      </c>
      <c r="H2337" s="12" t="s">
        <v>17219</v>
      </c>
      <c r="I2337" s="12" t="s">
        <v>16343</v>
      </c>
      <c r="J2337" s="12" t="s">
        <v>4370</v>
      </c>
      <c r="K2337" s="12" t="s">
        <v>4371</v>
      </c>
      <c r="L2337" s="12">
        <v>10.5</v>
      </c>
      <c r="M2337" s="12">
        <v>10.5</v>
      </c>
      <c r="N2337" s="12">
        <v>0</v>
      </c>
    </row>
    <row r="2338" spans="1:17" x14ac:dyDescent="0.2">
      <c r="A2338" s="12" t="str">
        <f>INDEX('рабочие дни  %ФОТ'!$F$3:$F$67,MATCH('загрузка табеля'!$H2338,'рабочие дни  %ФОТ'!$H$3:$H$67,0),1)</f>
        <v>ХХХ YYY-31</v>
      </c>
      <c r="B2338" s="21">
        <f t="shared" si="108"/>
        <v>1035</v>
      </c>
      <c r="C2338" s="22">
        <f t="shared" si="109"/>
        <v>3</v>
      </c>
      <c r="D2338" s="23">
        <f t="shared" si="110"/>
        <v>34.5</v>
      </c>
      <c r="E2338" s="21">
        <f>SUMIFS(тарифы!G:G,тарифы!B:B,J2338)</f>
        <v>30</v>
      </c>
      <c r="F2338" s="21"/>
      <c r="G2338" s="12" t="str">
        <f>IFERROR(INDEX(Таблица1[#All],MATCH('загрузка табеля'!J2338,тарифы!B:B,0),4),"")</f>
        <v>продавец-консультант ((В-31)расчетно-кассовая зона)</v>
      </c>
      <c r="H2338" s="12" t="s">
        <v>17219</v>
      </c>
      <c r="I2338" s="12" t="s">
        <v>16343</v>
      </c>
      <c r="J2338" s="12" t="s">
        <v>4366</v>
      </c>
      <c r="K2338" s="12" t="s">
        <v>4367</v>
      </c>
      <c r="L2338" s="12">
        <v>11.5</v>
      </c>
      <c r="M2338" s="12">
        <v>12</v>
      </c>
      <c r="N2338" s="12">
        <v>11</v>
      </c>
    </row>
    <row r="2339" spans="1:17" x14ac:dyDescent="0.2">
      <c r="A2339" s="12" t="str">
        <f>INDEX('рабочие дни  %ФОТ'!$F$3:$F$67,MATCH('загрузка табеля'!$H2339,'рабочие дни  %ФОТ'!$H$3:$H$67,0),1)</f>
        <v>ХХХ YYY-31</v>
      </c>
      <c r="B2339" s="21">
        <f t="shared" si="108"/>
        <v>1005</v>
      </c>
      <c r="C2339" s="22">
        <f t="shared" si="109"/>
        <v>3</v>
      </c>
      <c r="D2339" s="23">
        <f t="shared" si="110"/>
        <v>33.5</v>
      </c>
      <c r="E2339" s="21">
        <f>SUMIFS(тарифы!G:G,тарифы!B:B,J2339)</f>
        <v>30</v>
      </c>
      <c r="F2339" s="21"/>
      <c r="G2339" s="12" t="str">
        <f>IFERROR(INDEX(Таблица1[#All],MATCH('загрузка табеля'!J2339,тарифы!B:B,0),4),"")</f>
        <v>продавец-консультант ((В-31)расчетно-кассовая зона)</v>
      </c>
      <c r="H2339" s="12" t="s">
        <v>17219</v>
      </c>
      <c r="I2339" s="12" t="s">
        <v>16343</v>
      </c>
      <c r="J2339" s="12" t="s">
        <v>13116</v>
      </c>
      <c r="K2339" s="12" t="s">
        <v>13115</v>
      </c>
      <c r="L2339" s="12">
        <v>11</v>
      </c>
      <c r="M2339" s="12">
        <v>11</v>
      </c>
      <c r="N2339" s="12">
        <v>11.5</v>
      </c>
      <c r="O2339" s="12">
        <v>0</v>
      </c>
    </row>
    <row r="2340" spans="1:17" x14ac:dyDescent="0.2">
      <c r="A2340" s="12" t="str">
        <f>INDEX('рабочие дни  %ФОТ'!$F$3:$F$67,MATCH('загрузка табеля'!$H2340,'рабочие дни  %ФОТ'!$H$3:$H$67,0),1)</f>
        <v>ХХХ YYY-31</v>
      </c>
      <c r="B2340" s="21">
        <f t="shared" si="108"/>
        <v>1065</v>
      </c>
      <c r="C2340" s="22">
        <f t="shared" si="109"/>
        <v>3</v>
      </c>
      <c r="D2340" s="23">
        <f t="shared" si="110"/>
        <v>35.5</v>
      </c>
      <c r="E2340" s="21">
        <f>SUMIFS(тарифы!G:G,тарифы!B:B,J2340)</f>
        <v>30</v>
      </c>
      <c r="F2340" s="21"/>
      <c r="G2340" s="12" t="str">
        <f>IFERROR(INDEX(Таблица1[#All],MATCH('загрузка табеля'!J2340,тарифы!B:B,0),4),"")</f>
        <v>продавец-консультант ((В-31)расчетно-кассовая зона)</v>
      </c>
      <c r="H2340" s="12" t="s">
        <v>17219</v>
      </c>
      <c r="I2340" s="12" t="s">
        <v>16343</v>
      </c>
      <c r="J2340" s="12" t="s">
        <v>13114</v>
      </c>
      <c r="K2340" s="12" t="s">
        <v>13113</v>
      </c>
      <c r="L2340" s="12">
        <v>12.5</v>
      </c>
      <c r="M2340" s="12">
        <v>12</v>
      </c>
      <c r="N2340" s="12">
        <v>11</v>
      </c>
      <c r="O2340" s="12">
        <v>0</v>
      </c>
    </row>
    <row r="2341" spans="1:17" x14ac:dyDescent="0.2">
      <c r="A2341" s="12" t="str">
        <f>INDEX('рабочие дни  %ФОТ'!$F$3:$F$67,MATCH('загрузка табеля'!$H2341,'рабочие дни  %ФОТ'!$H$3:$H$67,0),1)</f>
        <v>ХХХ YYY-31</v>
      </c>
      <c r="B2341" s="21">
        <f t="shared" si="108"/>
        <v>1110</v>
      </c>
      <c r="C2341" s="22">
        <f t="shared" si="109"/>
        <v>3</v>
      </c>
      <c r="D2341" s="23">
        <f t="shared" si="110"/>
        <v>37</v>
      </c>
      <c r="E2341" s="21">
        <f>SUMIFS(тарифы!G:G,тарифы!B:B,J2341)</f>
        <v>30</v>
      </c>
      <c r="F2341" s="21"/>
      <c r="G2341" s="12" t="str">
        <f>IFERROR(INDEX(Таблица1[#All],MATCH('загрузка табеля'!J2341,тарифы!B:B,0),4),"")</f>
        <v>продавец-консультант ((В-31)расчетно-кассовая зона)</v>
      </c>
      <c r="H2341" s="12" t="s">
        <v>17219</v>
      </c>
      <c r="I2341" s="12" t="s">
        <v>16343</v>
      </c>
      <c r="J2341" s="12" t="s">
        <v>13118</v>
      </c>
      <c r="K2341" s="12" t="s">
        <v>13117</v>
      </c>
      <c r="L2341" s="12">
        <v>12</v>
      </c>
      <c r="M2341" s="12">
        <v>12.5</v>
      </c>
      <c r="N2341" s="12">
        <v>12.5</v>
      </c>
    </row>
    <row r="2342" spans="1:17" x14ac:dyDescent="0.2">
      <c r="A2342" s="12" t="str">
        <f>INDEX('рабочие дни  %ФОТ'!$F$3:$F$67,MATCH('загрузка табеля'!$H2342,'рабочие дни  %ФОТ'!$H$3:$H$67,0),1)</f>
        <v>ХХХ YYY-31</v>
      </c>
      <c r="B2342" s="21">
        <f t="shared" si="108"/>
        <v>675</v>
      </c>
      <c r="C2342" s="22">
        <f t="shared" si="109"/>
        <v>2</v>
      </c>
      <c r="D2342" s="23">
        <f t="shared" si="110"/>
        <v>22.5</v>
      </c>
      <c r="E2342" s="21">
        <f>SUMIFS(тарифы!G:G,тарифы!B:B,J2342)</f>
        <v>30</v>
      </c>
      <c r="F2342" s="21"/>
      <c r="G2342" s="12" t="str">
        <f>IFERROR(INDEX(Таблица1[#All],MATCH('загрузка табеля'!J2342,тарифы!B:B,0),4),"")</f>
        <v>продавец-консультант ((В-31)расчетно-кассовая зона)</v>
      </c>
      <c r="H2342" s="12" t="s">
        <v>17219</v>
      </c>
      <c r="I2342" s="12" t="s">
        <v>16343</v>
      </c>
      <c r="J2342" s="12" t="s">
        <v>13120</v>
      </c>
      <c r="K2342" s="12" t="s">
        <v>13119</v>
      </c>
      <c r="L2342" s="12">
        <v>10.5</v>
      </c>
      <c r="M2342" s="12">
        <v>12</v>
      </c>
    </row>
    <row r="2343" spans="1:17" x14ac:dyDescent="0.2">
      <c r="A2343" s="12" t="str">
        <f>INDEX('рабочие дни  %ФОТ'!$F$3:$F$67,MATCH('загрузка табеля'!$H2343,'рабочие дни  %ФОТ'!$H$3:$H$67,0),1)</f>
        <v>ХХХ YYY-31</v>
      </c>
      <c r="B2343" s="21">
        <f t="shared" si="108"/>
        <v>1331.51</v>
      </c>
      <c r="C2343" s="22">
        <f t="shared" si="109"/>
        <v>4</v>
      </c>
      <c r="D2343" s="23">
        <f t="shared" si="110"/>
        <v>47</v>
      </c>
      <c r="E2343" s="21">
        <f>SUMIFS(тарифы!G:G,тарифы!B:B,J2343)</f>
        <v>28.33</v>
      </c>
      <c r="F2343" s="21"/>
      <c r="G2343" s="12" t="str">
        <f>IFERROR(INDEX(Таблица1[#All],MATCH('загрузка табеля'!J2343,тарифы!B:B,0),4),"")</f>
        <v>кассир торгового зала ((В-23)расчетно-кассовая зона)</v>
      </c>
      <c r="H2343" s="12" t="s">
        <v>17219</v>
      </c>
      <c r="I2343" s="12" t="s">
        <v>16343</v>
      </c>
      <c r="J2343" s="12" t="s">
        <v>13300</v>
      </c>
      <c r="K2343" s="12" t="s">
        <v>13299</v>
      </c>
      <c r="L2343" s="12">
        <v>12.5</v>
      </c>
      <c r="M2343" s="12">
        <v>12</v>
      </c>
      <c r="N2343" s="12">
        <v>10.5</v>
      </c>
      <c r="O2343" s="12">
        <v>12</v>
      </c>
    </row>
    <row r="2344" spans="1:17" x14ac:dyDescent="0.2">
      <c r="A2344" s="12" t="str">
        <f>INDEX('рабочие дни  %ФОТ'!$F$3:$F$67,MATCH('загрузка табеля'!$H2344,'рабочие дни  %ФОТ'!$H$3:$H$67,0),1)</f>
        <v>ХХХ YYY-31</v>
      </c>
      <c r="B2344" s="21">
        <f t="shared" si="108"/>
        <v>990</v>
      </c>
      <c r="C2344" s="22">
        <f t="shared" si="109"/>
        <v>3</v>
      </c>
      <c r="D2344" s="23">
        <f t="shared" si="110"/>
        <v>25.5</v>
      </c>
      <c r="E2344" s="21">
        <f>SUMIFS(тарифы!G:G,тарифы!B:B,J2344)</f>
        <v>6930</v>
      </c>
      <c r="F2344" s="21"/>
      <c r="G2344" s="12" t="str">
        <f>IFERROR(INDEX(Таблица1[#All],MATCH('загрузка табеля'!J2344,тарифы!B:B,0),4),"")</f>
        <v>старший кладовщик 2 категории ((В-31)склад)</v>
      </c>
      <c r="H2344" s="12" t="s">
        <v>17219</v>
      </c>
      <c r="I2344" s="12" t="s">
        <v>4392</v>
      </c>
      <c r="J2344" s="12" t="s">
        <v>4403</v>
      </c>
      <c r="K2344" s="12" t="s">
        <v>4404</v>
      </c>
      <c r="L2344" s="12">
        <v>7</v>
      </c>
      <c r="M2344" s="12">
        <v>9</v>
      </c>
      <c r="N2344" s="12">
        <v>9.5</v>
      </c>
      <c r="O2344" s="12">
        <v>0</v>
      </c>
    </row>
    <row r="2345" spans="1:17" x14ac:dyDescent="0.2">
      <c r="A2345" s="12" t="str">
        <f>INDEX('рабочие дни  %ФОТ'!$F$3:$F$67,MATCH('загрузка табеля'!$H2345,'рабочие дни  %ФОТ'!$H$3:$H$67,0),1)</f>
        <v>ХХХ YYY-31</v>
      </c>
      <c r="B2345" s="21">
        <f t="shared" si="108"/>
        <v>1404</v>
      </c>
      <c r="C2345" s="22">
        <f t="shared" si="109"/>
        <v>4</v>
      </c>
      <c r="D2345" s="23">
        <f t="shared" si="110"/>
        <v>40</v>
      </c>
      <c r="E2345" s="21">
        <f>SUMIFS(тарифы!G:G,тарифы!B:B,J2345)</f>
        <v>35.1</v>
      </c>
      <c r="F2345" s="21"/>
      <c r="G2345" s="12" t="str">
        <f>IFERROR(INDEX(Таблица1[#All],MATCH('загрузка табеля'!J2345,тарифы!B:B,0),4),"")</f>
        <v>кладовщик по приему товара 1 категории ((В-31)склад)</v>
      </c>
      <c r="H2345" s="12" t="s">
        <v>17219</v>
      </c>
      <c r="I2345" s="12" t="s">
        <v>4392</v>
      </c>
      <c r="J2345" s="12" t="s">
        <v>4400</v>
      </c>
      <c r="K2345" s="12" t="s">
        <v>4401</v>
      </c>
      <c r="L2345" s="12">
        <v>10</v>
      </c>
      <c r="M2345" s="12">
        <v>10</v>
      </c>
      <c r="N2345" s="12">
        <v>10</v>
      </c>
      <c r="O2345" s="12">
        <v>10</v>
      </c>
    </row>
    <row r="2346" spans="1:17" x14ac:dyDescent="0.2">
      <c r="A2346" s="12" t="str">
        <f>INDEX('рабочие дни  %ФОТ'!$F$3:$F$67,MATCH('загрузка табеля'!$H2346,'рабочие дни  %ФОТ'!$H$3:$H$67,0),1)</f>
        <v>ХХХ YYY-31</v>
      </c>
      <c r="B2346" s="21">
        <f t="shared" si="108"/>
        <v>1559.5249999999999</v>
      </c>
      <c r="C2346" s="22">
        <f t="shared" si="109"/>
        <v>5</v>
      </c>
      <c r="D2346" s="23">
        <f t="shared" si="110"/>
        <v>53.5</v>
      </c>
      <c r="E2346" s="21">
        <f>SUMIFS(тарифы!G:G,тарифы!B:B,J2346)</f>
        <v>29.15</v>
      </c>
      <c r="F2346" s="21"/>
      <c r="G2346" s="12" t="str">
        <f>IFERROR(INDEX(Таблица1[#All],MATCH('загрузка табеля'!J2346,тарифы!B:B,0),4),"")</f>
        <v>грузчик 2 категории ((В-31)склад)</v>
      </c>
      <c r="H2346" s="12" t="s">
        <v>17219</v>
      </c>
      <c r="I2346" s="12" t="s">
        <v>4392</v>
      </c>
      <c r="J2346" s="12" t="s">
        <v>4393</v>
      </c>
      <c r="K2346" s="12" t="s">
        <v>4394</v>
      </c>
      <c r="L2346" s="12">
        <v>11.5</v>
      </c>
      <c r="M2346" s="12">
        <v>10.5</v>
      </c>
      <c r="N2346" s="12">
        <v>11</v>
      </c>
      <c r="O2346" s="12">
        <v>10.5</v>
      </c>
      <c r="P2346" s="12">
        <v>10</v>
      </c>
      <c r="Q2346" s="12">
        <v>0</v>
      </c>
    </row>
    <row r="2347" spans="1:17" x14ac:dyDescent="0.2">
      <c r="A2347" s="12" t="str">
        <f>INDEX('рабочие дни  %ФОТ'!$F$3:$F$67,MATCH('загрузка табеля'!$H2347,'рабочие дни  %ФОТ'!$H$3:$H$67,0),1)</f>
        <v>ХХХ YYY-31</v>
      </c>
      <c r="B2347" s="21">
        <f t="shared" si="108"/>
        <v>901</v>
      </c>
      <c r="C2347" s="22">
        <f t="shared" si="109"/>
        <v>4</v>
      </c>
      <c r="D2347" s="23">
        <f t="shared" si="110"/>
        <v>34</v>
      </c>
      <c r="E2347" s="21">
        <f>SUMIFS(тарифы!G:G,тарифы!B:B,J2347)</f>
        <v>26.5</v>
      </c>
      <c r="F2347" s="21"/>
      <c r="G2347" s="12" t="str">
        <f>IFERROR(INDEX(Таблица1[#All],MATCH('загрузка табеля'!J2347,тарифы!B:B,0),4),"")</f>
        <v>грузчик 3 категории ((В-31)склад)</v>
      </c>
      <c r="H2347" s="12" t="s">
        <v>17219</v>
      </c>
      <c r="I2347" s="12" t="s">
        <v>4392</v>
      </c>
      <c r="J2347" s="12" t="s">
        <v>13125</v>
      </c>
      <c r="K2347" s="12" t="s">
        <v>13124</v>
      </c>
      <c r="L2347" s="12">
        <v>9.5</v>
      </c>
      <c r="M2347" s="12">
        <v>10</v>
      </c>
      <c r="N2347" s="12">
        <v>4.5</v>
      </c>
      <c r="O2347" s="12">
        <v>10</v>
      </c>
    </row>
    <row r="2348" spans="1:17" x14ac:dyDescent="0.2">
      <c r="A2348" s="12" t="str">
        <f>INDEX('рабочие дни  %ФОТ'!$F$3:$F$67,MATCH('загрузка табеля'!$H2348,'рабочие дни  %ФОТ'!$H$3:$H$67,0),1)</f>
        <v>ХХХ YYY-31</v>
      </c>
      <c r="B2348" s="21">
        <f t="shared" si="108"/>
        <v>1232.25</v>
      </c>
      <c r="C2348" s="22">
        <f t="shared" si="109"/>
        <v>5</v>
      </c>
      <c r="D2348" s="23">
        <f t="shared" si="110"/>
        <v>46.5</v>
      </c>
      <c r="E2348" s="21">
        <f>SUMIFS(тарифы!G:G,тарифы!B:B,J2348)</f>
        <v>26.5</v>
      </c>
      <c r="F2348" s="21"/>
      <c r="G2348" s="12" t="str">
        <f>IFERROR(INDEX(Таблица1[#All],MATCH('загрузка табеля'!J2348,тарифы!B:B,0),4),"")</f>
        <v>грузчик 3 категории ((В-31)склад)</v>
      </c>
      <c r="H2348" s="12" t="s">
        <v>17219</v>
      </c>
      <c r="I2348" s="12" t="s">
        <v>4392</v>
      </c>
      <c r="J2348" s="12" t="s">
        <v>13123</v>
      </c>
      <c r="K2348" s="12" t="s">
        <v>13122</v>
      </c>
      <c r="L2348" s="12">
        <v>3.5</v>
      </c>
      <c r="M2348" s="12">
        <v>10.5</v>
      </c>
      <c r="N2348" s="12">
        <v>11.5</v>
      </c>
      <c r="O2348" s="12">
        <v>10</v>
      </c>
      <c r="P2348" s="12">
        <v>11</v>
      </c>
    </row>
    <row r="2349" spans="1:17" x14ac:dyDescent="0.2">
      <c r="A2349" s="12" t="str">
        <f>INDEX('рабочие дни  %ФОТ'!$F$3:$F$67,MATCH('загрузка табеля'!$H2349,'рабочие дни  %ФОТ'!$H$3:$H$67,0),1)</f>
        <v>ХХХ YYY-31</v>
      </c>
      <c r="B2349" s="21">
        <f t="shared" si="108"/>
        <v>1305</v>
      </c>
      <c r="C2349" s="22">
        <f t="shared" si="109"/>
        <v>3</v>
      </c>
      <c r="D2349" s="23">
        <f t="shared" si="110"/>
        <v>43.5</v>
      </c>
      <c r="E2349" s="21">
        <f>SUMIFS(тарифы!G:G,тарифы!B:B,J2349)</f>
        <v>30</v>
      </c>
      <c r="F2349" s="21"/>
      <c r="G2349" s="12" t="str">
        <f>IFERROR(INDEX(Таблица1[#All],MATCH('загрузка табеля'!J2349,тарифы!B:B,0),4),"")</f>
        <v>продавец-консультант ((В-31)расчетно-кассовая зона)</v>
      </c>
      <c r="H2349" s="12" t="s">
        <v>17219</v>
      </c>
      <c r="I2349" s="12" t="s">
        <v>16344</v>
      </c>
      <c r="J2349" s="12" t="s">
        <v>4385</v>
      </c>
      <c r="K2349" s="12" t="s">
        <v>4386</v>
      </c>
      <c r="L2349" s="12">
        <v>14.5</v>
      </c>
      <c r="M2349" s="12">
        <v>14.5</v>
      </c>
      <c r="N2349" s="12">
        <v>14.5</v>
      </c>
    </row>
    <row r="2350" spans="1:17" x14ac:dyDescent="0.2">
      <c r="A2350" s="12" t="str">
        <f>INDEX('рабочие дни  %ФОТ'!$F$3:$F$67,MATCH('загрузка табеля'!$H2350,'рабочие дни  %ФОТ'!$H$3:$H$67,0),1)</f>
        <v>ХХХ YYY-31</v>
      </c>
      <c r="B2350" s="21">
        <f t="shared" si="108"/>
        <v>1223.75</v>
      </c>
      <c r="C2350" s="22">
        <f t="shared" si="109"/>
        <v>3</v>
      </c>
      <c r="D2350" s="23">
        <f t="shared" si="110"/>
        <v>44.5</v>
      </c>
      <c r="E2350" s="21">
        <f>SUMIFS(тарифы!G:G,тарифы!B:B,J2350)</f>
        <v>27.5</v>
      </c>
      <c r="F2350" s="21"/>
      <c r="G2350" s="12" t="str">
        <f>IFERROR(INDEX(Таблица1[#All],MATCH('загрузка табеля'!J2350,тарифы!B:B,0),4),"")</f>
        <v>продавец продовольственных товаров 2 категории ((В-31)торговый зал)</v>
      </c>
      <c r="H2350" s="12" t="s">
        <v>17219</v>
      </c>
      <c r="I2350" s="12" t="s">
        <v>16344</v>
      </c>
      <c r="J2350" s="12" t="s">
        <v>4408</v>
      </c>
      <c r="K2350" s="12" t="s">
        <v>4409</v>
      </c>
      <c r="L2350" s="12">
        <v>15</v>
      </c>
      <c r="M2350" s="12">
        <v>14.5</v>
      </c>
      <c r="N2350" s="12">
        <v>15</v>
      </c>
      <c r="O2350" s="12">
        <v>0</v>
      </c>
    </row>
    <row r="2351" spans="1:17" x14ac:dyDescent="0.2">
      <c r="A2351" s="12" t="str">
        <f>INDEX('рабочие дни  %ФОТ'!$F$3:$F$67,MATCH('загрузка табеля'!$H2351,'рабочие дни  %ФОТ'!$H$3:$H$67,0),1)</f>
        <v>ХХХ YYY-31</v>
      </c>
      <c r="B2351" s="21">
        <f t="shared" si="108"/>
        <v>927.14285714285711</v>
      </c>
      <c r="C2351" s="22">
        <f t="shared" si="109"/>
        <v>3</v>
      </c>
      <c r="D2351" s="23">
        <f t="shared" si="110"/>
        <v>31.5</v>
      </c>
      <c r="E2351" s="21">
        <f>SUMIFS(тарифы!G:G,тарифы!B:B,J2351)</f>
        <v>6490</v>
      </c>
      <c r="F2351" s="21"/>
      <c r="G2351" s="12" t="str">
        <f>IFERROR(INDEX(Таблица1[#All],MATCH('загрузка табеля'!J2351,тарифы!B:B,0),4),"")</f>
        <v>заместитель управляющего магазином 4 категории ((В-31)управление)</v>
      </c>
      <c r="H2351" s="12" t="s">
        <v>17219</v>
      </c>
      <c r="I2351" s="12" t="s">
        <v>16345</v>
      </c>
      <c r="J2351" s="12" t="s">
        <v>4411</v>
      </c>
      <c r="K2351" s="12" t="s">
        <v>4412</v>
      </c>
      <c r="L2351" s="12">
        <v>9.5</v>
      </c>
      <c r="M2351" s="12">
        <v>11.5</v>
      </c>
      <c r="N2351" s="12">
        <v>10.5</v>
      </c>
    </row>
    <row r="2352" spans="1:17" x14ac:dyDescent="0.2">
      <c r="A2352" s="12" t="str">
        <f>INDEX('рабочие дни  %ФОТ'!$F$3:$F$67,MATCH('загрузка табеля'!$H2352,'рабочие дни  %ФОТ'!$H$3:$H$67,0),1)</f>
        <v>ХХХ YYY-31</v>
      </c>
      <c r="B2352" s="21">
        <f t="shared" si="108"/>
        <v>1499.85</v>
      </c>
      <c r="C2352" s="22">
        <f t="shared" si="109"/>
        <v>3</v>
      </c>
      <c r="D2352" s="23">
        <f t="shared" si="110"/>
        <v>45</v>
      </c>
      <c r="E2352" s="21">
        <f>SUMIFS(тарифы!G:G,тарифы!B:B,J2352)</f>
        <v>33.33</v>
      </c>
      <c r="F2352" s="21"/>
      <c r="G2352" s="12" t="str">
        <f>IFERROR(INDEX(Таблица1[#All],MATCH('загрузка табеля'!J2352,тарифы!B:B,0),4),"")</f>
        <v>администратор торгового зала ((В-31)расчетно-кассовая зона)</v>
      </c>
      <c r="H2352" s="12" t="s">
        <v>17219</v>
      </c>
      <c r="I2352" s="12" t="s">
        <v>16345</v>
      </c>
      <c r="J2352" s="12" t="s">
        <v>4389</v>
      </c>
      <c r="K2352" s="12" t="s">
        <v>4390</v>
      </c>
      <c r="L2352" s="12">
        <v>15</v>
      </c>
      <c r="M2352" s="12">
        <v>15</v>
      </c>
      <c r="N2352" s="12">
        <v>15</v>
      </c>
    </row>
    <row r="2353" spans="1:17" x14ac:dyDescent="0.2">
      <c r="A2353" s="12" t="str">
        <f>INDEX('рабочие дни  %ФОТ'!$F$3:$F$67,MATCH('загрузка табеля'!$H2353,'рабочие дни  %ФОТ'!$H$3:$H$67,0),1)</f>
        <v>ХХХ YYY-31</v>
      </c>
      <c r="B2353" s="21">
        <f t="shared" si="108"/>
        <v>309.52380952380952</v>
      </c>
      <c r="C2353" s="22">
        <f t="shared" si="109"/>
        <v>1</v>
      </c>
      <c r="D2353" s="23">
        <f t="shared" si="110"/>
        <v>9</v>
      </c>
      <c r="E2353" s="21">
        <f>SUMIFS(тарифы!G:G,тарифы!B:B,J2353)</f>
        <v>6500</v>
      </c>
      <c r="F2353" s="21"/>
      <c r="G2353" s="12" t="str">
        <f>IFERROR(INDEX(Таблица1[#All],MATCH('загрузка табеля'!J2353,тарифы!B:B,0),4),"")</f>
        <v>менеджер по персоналу ((В-36)управление)</v>
      </c>
      <c r="H2353" s="12" t="s">
        <v>17219</v>
      </c>
      <c r="I2353" s="12" t="s">
        <v>16345</v>
      </c>
      <c r="J2353" s="12" t="s">
        <v>3897</v>
      </c>
      <c r="K2353" s="12" t="s">
        <v>3898</v>
      </c>
      <c r="L2353" s="12">
        <v>9</v>
      </c>
      <c r="M2353" s="12">
        <v>0</v>
      </c>
    </row>
    <row r="2354" spans="1:17" x14ac:dyDescent="0.2">
      <c r="A2354" s="12" t="str">
        <f>INDEX('рабочие дни  %ФОТ'!$F$3:$F$67,MATCH('загрузка табеля'!$H2354,'рабочие дни  %ФОТ'!$H$3:$H$67,0),1)</f>
        <v>ХХХ YYY-31</v>
      </c>
      <c r="B2354" s="21">
        <f t="shared" si="108"/>
        <v>828.57142857142867</v>
      </c>
      <c r="C2354" s="22">
        <f t="shared" si="109"/>
        <v>3</v>
      </c>
      <c r="D2354" s="23">
        <f t="shared" si="110"/>
        <v>11</v>
      </c>
      <c r="E2354" s="21">
        <f>SUMIFS(тарифы!G:G,тарифы!B:B,J2354)</f>
        <v>5800</v>
      </c>
      <c r="F2354" s="21"/>
      <c r="G2354" s="12" t="str">
        <f>IFERROR(INDEX(Таблица1[#All],MATCH('загрузка табеля'!J2354,тарифы!B:B,0),4),"")</f>
        <v>главный инженер ((В-15)управление)</v>
      </c>
      <c r="H2354" s="12" t="s">
        <v>17219</v>
      </c>
      <c r="I2354" s="12" t="s">
        <v>16345</v>
      </c>
      <c r="J2354" s="12" t="s">
        <v>1967</v>
      </c>
      <c r="K2354" s="12" t="s">
        <v>1968</v>
      </c>
      <c r="L2354" s="12">
        <v>0.5</v>
      </c>
      <c r="M2354" s="12">
        <v>10</v>
      </c>
      <c r="N2354" s="12">
        <v>0.5</v>
      </c>
    </row>
    <row r="2355" spans="1:17" x14ac:dyDescent="0.2">
      <c r="A2355" s="12" t="str">
        <f>INDEX('рабочие дни  %ФОТ'!$F$3:$F$67,MATCH('загрузка табеля'!$H2355,'рабочие дни  %ФОТ'!$H$3:$H$67,0),1)</f>
        <v>ХХХ YYY-31</v>
      </c>
      <c r="B2355" s="21">
        <f t="shared" si="108"/>
        <v>0</v>
      </c>
      <c r="C2355" s="22">
        <f t="shared" si="109"/>
        <v>3</v>
      </c>
      <c r="D2355" s="23">
        <f t="shared" si="110"/>
        <v>29.5</v>
      </c>
      <c r="E2355" s="21">
        <f>SUMIFS(тарифы!G:G,тарифы!B:B,J2355)</f>
        <v>0</v>
      </c>
      <c r="F2355" s="21"/>
      <c r="G2355" s="12" t="str">
        <f>IFERROR(INDEX(Таблица1[#All],MATCH('загрузка табеля'!J2355,тарифы!B:B,0),4),"")</f>
        <v/>
      </c>
      <c r="H2355" s="12" t="s">
        <v>17219</v>
      </c>
      <c r="I2355" s="12" t="s">
        <v>16345</v>
      </c>
      <c r="J2355" s="12" t="s">
        <v>16346</v>
      </c>
      <c r="K2355" s="12" t="s">
        <v>16347</v>
      </c>
      <c r="L2355" s="12">
        <v>9.5</v>
      </c>
      <c r="M2355" s="12">
        <v>9.5</v>
      </c>
      <c r="N2355" s="12">
        <v>10.5</v>
      </c>
    </row>
    <row r="2356" spans="1:17" x14ac:dyDescent="0.2">
      <c r="A2356" s="12" t="str">
        <f>INDEX('рабочие дни  %ФОТ'!$F$3:$F$67,MATCH('загрузка табеля'!$H2356,'рабочие дни  %ФОТ'!$H$3:$H$67,0),1)</f>
        <v>ХХХ YYY-31</v>
      </c>
      <c r="B2356" s="21">
        <f t="shared" si="108"/>
        <v>724.94999999999993</v>
      </c>
      <c r="C2356" s="22">
        <f t="shared" si="109"/>
        <v>2</v>
      </c>
      <c r="D2356" s="23">
        <f t="shared" si="110"/>
        <v>22.5</v>
      </c>
      <c r="E2356" s="21">
        <f>SUMIFS(тарифы!G:G,тарифы!B:B,J2356)</f>
        <v>32.22</v>
      </c>
      <c r="F2356" s="21"/>
      <c r="G2356" s="12" t="str">
        <f>IFERROR(INDEX(Таблица1[#All],MATCH('загрузка табеля'!J2356,тарифы!B:B,0),4),"")</f>
        <v>пекарь 4 разряда* ((В-31)цех по выпечке хлебобулочных изделий)</v>
      </c>
      <c r="H2356" s="12" t="s">
        <v>17219</v>
      </c>
      <c r="I2356" s="12" t="s">
        <v>16348</v>
      </c>
      <c r="J2356" s="12" t="s">
        <v>4429</v>
      </c>
      <c r="K2356" s="12" t="s">
        <v>4430</v>
      </c>
      <c r="L2356" s="12">
        <v>11</v>
      </c>
      <c r="M2356" s="12">
        <v>11.5</v>
      </c>
    </row>
    <row r="2357" spans="1:17" x14ac:dyDescent="0.2">
      <c r="A2357" s="12" t="str">
        <f>INDEX('рабочие дни  %ФОТ'!$F$3:$F$67,MATCH('загрузка табеля'!$H2357,'рабочие дни  %ФОТ'!$H$3:$H$67,0),1)</f>
        <v>ХХХ YYY-31</v>
      </c>
      <c r="B2357" s="21">
        <f t="shared" si="108"/>
        <v>724.94999999999993</v>
      </c>
      <c r="C2357" s="22">
        <f t="shared" si="109"/>
        <v>2</v>
      </c>
      <c r="D2357" s="23">
        <f t="shared" si="110"/>
        <v>22.5</v>
      </c>
      <c r="E2357" s="21">
        <f>SUMIFS(тарифы!G:G,тарифы!B:B,J2357)</f>
        <v>32.22</v>
      </c>
      <c r="F2357" s="21"/>
      <c r="G2357" s="12" t="str">
        <f>IFERROR(INDEX(Таблица1[#All],MATCH('загрузка табеля'!J2357,тарифы!B:B,0),4),"")</f>
        <v>пекарь 4 разряда* ((В-31)цех по выпечке хлебобулочных изделий)</v>
      </c>
      <c r="H2357" s="12" t="s">
        <v>17219</v>
      </c>
      <c r="I2357" s="12" t="s">
        <v>16348</v>
      </c>
      <c r="J2357" s="12" t="s">
        <v>4426</v>
      </c>
      <c r="K2357" s="12" t="s">
        <v>4427</v>
      </c>
      <c r="L2357" s="12">
        <v>11.5</v>
      </c>
      <c r="M2357" s="12">
        <v>11</v>
      </c>
      <c r="N2357" s="12">
        <v>0</v>
      </c>
    </row>
    <row r="2358" spans="1:17" x14ac:dyDescent="0.2">
      <c r="A2358" s="12" t="str">
        <f>INDEX('рабочие дни  %ФОТ'!$F$3:$F$67,MATCH('загрузка табеля'!$H2358,'рабочие дни  %ФОТ'!$H$3:$H$67,0),1)</f>
        <v>ХХХ YYY-31</v>
      </c>
      <c r="B2358" s="21">
        <f t="shared" si="108"/>
        <v>1579.76</v>
      </c>
      <c r="C2358" s="22">
        <f t="shared" si="109"/>
        <v>4</v>
      </c>
      <c r="D2358" s="23">
        <f t="shared" si="110"/>
        <v>45.5</v>
      </c>
      <c r="E2358" s="21">
        <f>SUMIFS(тарифы!G:G,тарифы!B:B,J2358)</f>
        <v>34.72</v>
      </c>
      <c r="F2358" s="21"/>
      <c r="G2358" s="12" t="str">
        <f>IFERROR(INDEX(Таблица1[#All],MATCH('загрузка табеля'!J2358,тарифы!B:B,0),4),"")</f>
        <v>пекарь 5 разряда ((В-31)цех по выпечке хлебобулочных изделий)</v>
      </c>
      <c r="H2358" s="12" t="s">
        <v>17219</v>
      </c>
      <c r="I2358" s="12" t="s">
        <v>16348</v>
      </c>
      <c r="J2358" s="12" t="s">
        <v>4424</v>
      </c>
      <c r="K2358" s="12" t="s">
        <v>4425</v>
      </c>
      <c r="L2358" s="12">
        <v>11</v>
      </c>
      <c r="M2358" s="12">
        <v>11.5</v>
      </c>
      <c r="N2358" s="12">
        <v>11</v>
      </c>
      <c r="O2358" s="12">
        <v>12</v>
      </c>
    </row>
    <row r="2359" spans="1:17" x14ac:dyDescent="0.2">
      <c r="A2359" s="12" t="str">
        <f>INDEX('рабочие дни  %ФОТ'!$F$3:$F$67,MATCH('загрузка табеля'!$H2359,'рабочие дни  %ФОТ'!$H$3:$H$67,0),1)</f>
        <v>ХХХ YYY-31</v>
      </c>
      <c r="B2359" s="21">
        <f t="shared" si="108"/>
        <v>399.28</v>
      </c>
      <c r="C2359" s="22">
        <f t="shared" si="109"/>
        <v>1</v>
      </c>
      <c r="D2359" s="23">
        <f t="shared" si="110"/>
        <v>11.5</v>
      </c>
      <c r="E2359" s="21">
        <f>SUMIFS(тарифы!G:G,тарифы!B:B,J2359)</f>
        <v>34.72</v>
      </c>
      <c r="F2359" s="21"/>
      <c r="G2359" s="12" t="str">
        <f>IFERROR(INDEX(Таблица1[#All],MATCH('загрузка табеля'!J2359,тарифы!B:B,0),4),"")</f>
        <v>пекарь 5 разряда ((В-31)цех по выпечке хлебобулочных изделий)</v>
      </c>
      <c r="H2359" s="12" t="s">
        <v>17219</v>
      </c>
      <c r="I2359" s="12" t="s">
        <v>16348</v>
      </c>
      <c r="J2359" s="12" t="s">
        <v>13121</v>
      </c>
      <c r="K2359" s="12" t="s">
        <v>4359</v>
      </c>
      <c r="L2359" s="12">
        <v>11.5</v>
      </c>
      <c r="M2359" s="12">
        <v>0</v>
      </c>
    </row>
    <row r="2360" spans="1:17" x14ac:dyDescent="0.2">
      <c r="A2360" s="12" t="str">
        <f>INDEX('рабочие дни  %ФОТ'!$F$3:$F$67,MATCH('загрузка табеля'!$H2360,'рабочие дни  %ФОТ'!$H$3:$H$67,0),1)</f>
        <v>ХХХ YYY-32</v>
      </c>
      <c r="B2360" s="21">
        <f t="shared" si="108"/>
        <v>229.42499999999998</v>
      </c>
      <c r="C2360" s="22">
        <f t="shared" si="109"/>
        <v>1</v>
      </c>
      <c r="D2360" s="23">
        <f t="shared" si="110"/>
        <v>11.5</v>
      </c>
      <c r="E2360" s="21">
        <f>SUMIFS(тарифы!G:G,тарифы!B:B,J2360)</f>
        <v>19.95</v>
      </c>
      <c r="F2360" s="21"/>
      <c r="G2360" s="12" t="str">
        <f>IFERROR(INDEX(Таблица1[#All],MATCH('загрузка табеля'!J2360,тарифы!B:B,0),4),"")</f>
        <v>младший инспектор ((В-32)отдел безопасности)</v>
      </c>
      <c r="H2360" s="12" t="s">
        <v>17220</v>
      </c>
      <c r="I2360" s="12" t="s">
        <v>16349</v>
      </c>
      <c r="J2360" s="12" t="s">
        <v>4445</v>
      </c>
      <c r="K2360" s="12" t="s">
        <v>4446</v>
      </c>
      <c r="L2360" s="12">
        <v>11.5</v>
      </c>
      <c r="M2360" s="12">
        <v>0</v>
      </c>
    </row>
    <row r="2361" spans="1:17" x14ac:dyDescent="0.2">
      <c r="A2361" s="12" t="str">
        <f>INDEX('рабочие дни  %ФОТ'!$F$3:$F$67,MATCH('загрузка табеля'!$H2361,'рабочие дни  %ФОТ'!$H$3:$H$67,0),1)</f>
        <v>ХХХ YYY-32</v>
      </c>
      <c r="B2361" s="21">
        <f t="shared" si="108"/>
        <v>458.84999999999997</v>
      </c>
      <c r="C2361" s="22">
        <f t="shared" si="109"/>
        <v>3</v>
      </c>
      <c r="D2361" s="23">
        <f t="shared" si="110"/>
        <v>23</v>
      </c>
      <c r="E2361" s="21">
        <f>SUMIFS(тарифы!G:G,тарифы!B:B,J2361)</f>
        <v>19.95</v>
      </c>
      <c r="F2361" s="21"/>
      <c r="G2361" s="12" t="str">
        <f>IFERROR(INDEX(Таблица1[#All],MATCH('загрузка табеля'!J2361,тарифы!B:B,0),4),"")</f>
        <v>младший инспектор ((В-32)отдел безопасности)</v>
      </c>
      <c r="H2361" s="12" t="s">
        <v>17220</v>
      </c>
      <c r="I2361" s="12" t="s">
        <v>16349</v>
      </c>
      <c r="J2361" s="12" t="s">
        <v>4448</v>
      </c>
      <c r="K2361" s="12" t="s">
        <v>4449</v>
      </c>
      <c r="L2361" s="12">
        <v>10</v>
      </c>
      <c r="M2361" s="12">
        <v>2.5</v>
      </c>
      <c r="N2361" s="12">
        <v>10.5</v>
      </c>
      <c r="O2361" s="12">
        <v>0</v>
      </c>
    </row>
    <row r="2362" spans="1:17" x14ac:dyDescent="0.2">
      <c r="A2362" s="12" t="str">
        <f>INDEX('рабочие дни  %ФОТ'!$F$3:$F$67,MATCH('загрузка табеля'!$H2362,'рабочие дни  %ФОТ'!$H$3:$H$67,0),1)</f>
        <v>ХХХ YYY-32</v>
      </c>
      <c r="B2362" s="21">
        <f t="shared" si="108"/>
        <v>428.92500000000001</v>
      </c>
      <c r="C2362" s="22">
        <f t="shared" si="109"/>
        <v>1</v>
      </c>
      <c r="D2362" s="23">
        <f t="shared" si="110"/>
        <v>21.5</v>
      </c>
      <c r="E2362" s="21">
        <f>SUMIFS(тарифы!G:G,тарифы!B:B,J2362)</f>
        <v>19.95</v>
      </c>
      <c r="F2362" s="21"/>
      <c r="G2362" s="12" t="str">
        <f>IFERROR(INDEX(Таблица1[#All],MATCH('загрузка табеля'!J2362,тарифы!B:B,0),4),"")</f>
        <v>охоронник ((В-32)отдел безопасности)</v>
      </c>
      <c r="H2362" s="12" t="s">
        <v>17220</v>
      </c>
      <c r="I2362" s="12" t="s">
        <v>16349</v>
      </c>
      <c r="J2362" s="12" t="s">
        <v>4450</v>
      </c>
      <c r="K2362" s="12" t="s">
        <v>4451</v>
      </c>
      <c r="L2362" s="12">
        <v>21.5</v>
      </c>
      <c r="M2362" s="12">
        <v>0</v>
      </c>
    </row>
    <row r="2363" spans="1:17" x14ac:dyDescent="0.2">
      <c r="A2363" s="12" t="str">
        <f>INDEX('рабочие дни  %ФОТ'!$F$3:$F$67,MATCH('загрузка табеля'!$H2363,'рабочие дни  %ФОТ'!$H$3:$H$67,0),1)</f>
        <v>ХХХ YYY-32</v>
      </c>
      <c r="B2363" s="21">
        <f t="shared" si="108"/>
        <v>1171.4285714285716</v>
      </c>
      <c r="C2363" s="22">
        <f t="shared" si="109"/>
        <v>3</v>
      </c>
      <c r="D2363" s="23">
        <f t="shared" si="110"/>
        <v>31.5</v>
      </c>
      <c r="E2363" s="21">
        <f>SUMIFS(тарифы!G:G,тарифы!B:B,J2363)</f>
        <v>8200</v>
      </c>
      <c r="F2363" s="21"/>
      <c r="G2363" s="12" t="str">
        <f>IFERROR(INDEX(Таблица1[#All],MATCH('загрузка табеля'!J2363,тарифы!B:B,0),4),"")</f>
        <v>начальник отдела (офис) ((В-32)отдел безопасности)</v>
      </c>
      <c r="H2363" s="12" t="s">
        <v>17220</v>
      </c>
      <c r="I2363" s="12" t="s">
        <v>16349</v>
      </c>
      <c r="J2363" s="12" t="s">
        <v>4454</v>
      </c>
      <c r="K2363" s="12" t="s">
        <v>4455</v>
      </c>
      <c r="L2363" s="12">
        <v>10.5</v>
      </c>
      <c r="M2363" s="12">
        <v>10.5</v>
      </c>
      <c r="N2363" s="12">
        <v>10.5</v>
      </c>
      <c r="O2363" s="12">
        <v>0</v>
      </c>
    </row>
    <row r="2364" spans="1:17" x14ac:dyDescent="0.2">
      <c r="A2364" s="12" t="str">
        <f>INDEX('рабочие дни  %ФОТ'!$F$3:$F$67,MATCH('загрузка табеля'!$H2364,'рабочие дни  %ФОТ'!$H$3:$H$67,0),1)</f>
        <v>ХХХ YYY-32</v>
      </c>
      <c r="B2364" s="21">
        <f t="shared" si="108"/>
        <v>1087.2749999999999</v>
      </c>
      <c r="C2364" s="22">
        <f t="shared" si="109"/>
        <v>3</v>
      </c>
      <c r="D2364" s="23">
        <f t="shared" si="110"/>
        <v>54.5</v>
      </c>
      <c r="E2364" s="21">
        <f>SUMIFS(тарифы!G:G,тарифы!B:B,J2364)</f>
        <v>19.95</v>
      </c>
      <c r="F2364" s="21"/>
      <c r="G2364" s="12" t="str">
        <f>IFERROR(INDEX(Таблица1[#All],MATCH('загрузка табеля'!J2364,тарифы!B:B,0),4),"")</f>
        <v>охоронник ((В-32)отдел безопасности)</v>
      </c>
      <c r="H2364" s="12" t="s">
        <v>17220</v>
      </c>
      <c r="I2364" s="12" t="s">
        <v>16349</v>
      </c>
      <c r="J2364" s="12" t="s">
        <v>13091</v>
      </c>
      <c r="K2364" s="12" t="s">
        <v>13090</v>
      </c>
      <c r="L2364" s="12">
        <v>22</v>
      </c>
      <c r="M2364" s="12">
        <v>10.5</v>
      </c>
      <c r="N2364" s="12">
        <v>22</v>
      </c>
      <c r="O2364" s="12">
        <v>0</v>
      </c>
    </row>
    <row r="2365" spans="1:17" x14ac:dyDescent="0.2">
      <c r="A2365" s="12" t="str">
        <f>INDEX('рабочие дни  %ФОТ'!$F$3:$F$67,MATCH('загрузка табеля'!$H2365,'рабочие дни  %ФОТ'!$H$3:$H$67,0),1)</f>
        <v>ХХХ YYY-32</v>
      </c>
      <c r="B2365" s="21">
        <f t="shared" si="108"/>
        <v>438.9</v>
      </c>
      <c r="C2365" s="22">
        <f t="shared" si="109"/>
        <v>1</v>
      </c>
      <c r="D2365" s="23">
        <f t="shared" si="110"/>
        <v>22</v>
      </c>
      <c r="E2365" s="21">
        <f>SUMIFS(тарифы!G:G,тарифы!B:B,J2365)</f>
        <v>19.95</v>
      </c>
      <c r="F2365" s="21"/>
      <c r="G2365" s="12" t="str">
        <f>IFERROR(INDEX(Таблица1[#All],MATCH('загрузка табеля'!J2365,тарифы!B:B,0),4),"")</f>
        <v>охоронник ((В-32)отдел безопасности)</v>
      </c>
      <c r="H2365" s="12" t="s">
        <v>17220</v>
      </c>
      <c r="I2365" s="12" t="s">
        <v>16349</v>
      </c>
      <c r="J2365" s="12" t="s">
        <v>13089</v>
      </c>
      <c r="K2365" s="12" t="s">
        <v>13088</v>
      </c>
      <c r="L2365" s="12">
        <v>22</v>
      </c>
      <c r="M2365" s="12">
        <v>0</v>
      </c>
    </row>
    <row r="2366" spans="1:17" x14ac:dyDescent="0.2">
      <c r="A2366" s="12" t="str">
        <f>INDEX('рабочие дни  %ФОТ'!$F$3:$F$67,MATCH('загрузка табеля'!$H2366,'рабочие дни  %ФОТ'!$H$3:$H$67,0),1)</f>
        <v>ХХХ YYY-32</v>
      </c>
      <c r="B2366" s="21">
        <f t="shared" si="108"/>
        <v>1428.03</v>
      </c>
      <c r="C2366" s="22">
        <f t="shared" si="109"/>
        <v>5</v>
      </c>
      <c r="D2366" s="23">
        <f t="shared" si="110"/>
        <v>64.5</v>
      </c>
      <c r="E2366" s="21">
        <f>SUMIFS(тарифы!G:G,тарифы!B:B,J2366)</f>
        <v>22.14</v>
      </c>
      <c r="F2366" s="21"/>
      <c r="G2366" s="12" t="str">
        <f>IFERROR(INDEX(Таблица1[#All],MATCH('загрузка табеля'!J2366,тарифы!B:B,0),4),"")</f>
        <v>старший охранник ((В-32)отдел безопасности)</v>
      </c>
      <c r="H2366" s="12" t="s">
        <v>17220</v>
      </c>
      <c r="I2366" s="12" t="s">
        <v>16349</v>
      </c>
      <c r="J2366" s="12" t="s">
        <v>13072</v>
      </c>
      <c r="K2366" s="12" t="s">
        <v>13071</v>
      </c>
      <c r="L2366" s="12">
        <v>11</v>
      </c>
      <c r="M2366" s="12">
        <v>11</v>
      </c>
      <c r="N2366" s="12">
        <v>11</v>
      </c>
      <c r="O2366" s="12">
        <v>20.5</v>
      </c>
      <c r="P2366" s="12">
        <v>11</v>
      </c>
      <c r="Q2366" s="12">
        <v>0</v>
      </c>
    </row>
    <row r="2367" spans="1:17" x14ac:dyDescent="0.2">
      <c r="A2367" s="12" t="str">
        <f>INDEX('рабочие дни  %ФОТ'!$F$3:$F$67,MATCH('загрузка табеля'!$H2367,'рабочие дни  %ФОТ'!$H$3:$H$67,0),1)</f>
        <v>ХХХ YYY-32</v>
      </c>
      <c r="B2367" s="21">
        <f t="shared" si="108"/>
        <v>877.8</v>
      </c>
      <c r="C2367" s="22">
        <f t="shared" si="109"/>
        <v>2</v>
      </c>
      <c r="D2367" s="23">
        <f t="shared" si="110"/>
        <v>44</v>
      </c>
      <c r="E2367" s="21">
        <f>SUMIFS(тарифы!G:G,тарифы!B:B,J2367)</f>
        <v>19.95</v>
      </c>
      <c r="F2367" s="21"/>
      <c r="G2367" s="12" t="str">
        <f>IFERROR(INDEX(Таблица1[#All],MATCH('загрузка табеля'!J2367,тарифы!B:B,0),4),"")</f>
        <v>охоронник ((В-32)отдел безопасности)</v>
      </c>
      <c r="H2367" s="12" t="s">
        <v>17220</v>
      </c>
      <c r="I2367" s="12" t="s">
        <v>16349</v>
      </c>
      <c r="J2367" s="12" t="s">
        <v>13087</v>
      </c>
      <c r="K2367" s="12" t="s">
        <v>13086</v>
      </c>
      <c r="L2367" s="12">
        <v>22</v>
      </c>
      <c r="M2367" s="12">
        <v>22</v>
      </c>
      <c r="N2367" s="12">
        <v>0</v>
      </c>
    </row>
    <row r="2368" spans="1:17" x14ac:dyDescent="0.2">
      <c r="A2368" s="12" t="str">
        <f>INDEX('рабочие дни  %ФОТ'!$F$3:$F$67,MATCH('загрузка табеля'!$H2368,'рабочие дни  %ФОТ'!$H$3:$H$67,0),1)</f>
        <v>ХХХ YYY-32</v>
      </c>
      <c r="B2368" s="21">
        <f t="shared" si="108"/>
        <v>1620</v>
      </c>
      <c r="C2368" s="22">
        <f t="shared" si="109"/>
        <v>5</v>
      </c>
      <c r="D2368" s="23">
        <f t="shared" si="110"/>
        <v>45</v>
      </c>
      <c r="E2368" s="21">
        <f>SUMIFS(тарифы!G:G,тарифы!B:B,J2368)</f>
        <v>36</v>
      </c>
      <c r="F2368" s="21"/>
      <c r="G2368" s="12" t="str">
        <f>IFERROR(INDEX(Таблица1[#All],MATCH('загрузка табеля'!J2368,тарифы!B:B,0),4),"")</f>
        <v>бригадир производственной бригады* ((В-32)кулинарный цех)</v>
      </c>
      <c r="H2368" s="12" t="s">
        <v>17220</v>
      </c>
      <c r="I2368" s="12" t="s">
        <v>16350</v>
      </c>
      <c r="J2368" s="12" t="s">
        <v>4433</v>
      </c>
      <c r="K2368" s="12" t="s">
        <v>4434</v>
      </c>
      <c r="L2368" s="12">
        <v>9</v>
      </c>
      <c r="M2368" s="12">
        <v>9</v>
      </c>
      <c r="N2368" s="12">
        <v>9</v>
      </c>
      <c r="O2368" s="12">
        <v>9</v>
      </c>
      <c r="P2368" s="12">
        <v>9</v>
      </c>
      <c r="Q2368" s="12">
        <v>0</v>
      </c>
    </row>
    <row r="2369" spans="1:17" x14ac:dyDescent="0.2">
      <c r="A2369" s="12" t="str">
        <f>INDEX('рабочие дни  %ФОТ'!$F$3:$F$67,MATCH('загрузка табеля'!$H2369,'рабочие дни  %ФОТ'!$H$3:$H$67,0),1)</f>
        <v>ХХХ YYY-32</v>
      </c>
      <c r="B2369" s="21">
        <f t="shared" si="108"/>
        <v>1174.95</v>
      </c>
      <c r="C2369" s="22">
        <f t="shared" si="109"/>
        <v>5</v>
      </c>
      <c r="D2369" s="23">
        <f t="shared" si="110"/>
        <v>45</v>
      </c>
      <c r="E2369" s="21">
        <f>SUMIFS(тарифы!G:G,тарифы!B:B,J2369)</f>
        <v>26.11</v>
      </c>
      <c r="F2369" s="21"/>
      <c r="G2369" s="12" t="str">
        <f>IFERROR(INDEX(Таблица1[#All],MATCH('загрузка табеля'!J2369,тарифы!B:B,0),4),"")</f>
        <v>повар 4 разряда ((В-32)кулинарный цех)</v>
      </c>
      <c r="H2369" s="12" t="s">
        <v>17220</v>
      </c>
      <c r="I2369" s="12" t="s">
        <v>16350</v>
      </c>
      <c r="J2369" s="12" t="s">
        <v>4436</v>
      </c>
      <c r="K2369" s="12" t="s">
        <v>4437</v>
      </c>
      <c r="L2369" s="12">
        <v>9</v>
      </c>
      <c r="M2369" s="12">
        <v>9</v>
      </c>
      <c r="N2369" s="12">
        <v>9</v>
      </c>
      <c r="O2369" s="12">
        <v>9</v>
      </c>
      <c r="P2369" s="12">
        <v>9</v>
      </c>
      <c r="Q2369" s="12">
        <v>0</v>
      </c>
    </row>
    <row r="2370" spans="1:17" x14ac:dyDescent="0.2">
      <c r="A2370" s="12" t="str">
        <f>INDEX('рабочие дни  %ФОТ'!$F$3:$F$67,MATCH('загрузка табеля'!$H2370,'рабочие дни  %ФОТ'!$H$3:$H$67,0),1)</f>
        <v>ХХХ YYY-32</v>
      </c>
      <c r="B2370" s="21">
        <f t="shared" si="108"/>
        <v>864.28571428571433</v>
      </c>
      <c r="C2370" s="22">
        <f t="shared" si="109"/>
        <v>2</v>
      </c>
      <c r="D2370" s="23">
        <f t="shared" si="110"/>
        <v>6</v>
      </c>
      <c r="E2370" s="21">
        <f>SUMIFS(тарифы!G:G,тарифы!B:B,J2370)</f>
        <v>9075</v>
      </c>
      <c r="F2370" s="21"/>
      <c r="G2370" s="12" t="str">
        <f>IFERROR(INDEX(Таблица1[#All],MATCH('загрузка табеля'!J2370,тарифы!B:B,0),4),"")</f>
        <v>заместитель управляющего магазином по производству 3 категории ((В-32)цех по выпечке хлебобулочных и</v>
      </c>
      <c r="H2370" s="12" t="s">
        <v>17220</v>
      </c>
      <c r="I2370" s="12" t="s">
        <v>16350</v>
      </c>
      <c r="J2370" s="12" t="s">
        <v>4593</v>
      </c>
      <c r="K2370" s="12" t="s">
        <v>4594</v>
      </c>
      <c r="L2370" s="12">
        <v>3</v>
      </c>
      <c r="M2370" s="12">
        <v>3</v>
      </c>
      <c r="N2370" s="12">
        <v>0</v>
      </c>
    </row>
    <row r="2371" spans="1:17" x14ac:dyDescent="0.2">
      <c r="A2371" s="12" t="str">
        <f>INDEX('рабочие дни  %ФОТ'!$F$3:$F$67,MATCH('загрузка табеля'!$H2371,'рабочие дни  %ФОТ'!$H$3:$H$67,0),1)</f>
        <v>ХХХ YYY-32</v>
      </c>
      <c r="B2371" s="21">
        <f t="shared" si="108"/>
        <v>1548</v>
      </c>
      <c r="C2371" s="22">
        <f t="shared" si="109"/>
        <v>5</v>
      </c>
      <c r="D2371" s="23">
        <f t="shared" si="110"/>
        <v>43</v>
      </c>
      <c r="E2371" s="21">
        <f>SUMIFS(тарифы!G:G,тарифы!B:B,J2371)</f>
        <v>36</v>
      </c>
      <c r="F2371" s="21"/>
      <c r="G2371" s="12" t="str">
        <f>IFERROR(INDEX(Таблица1[#All],MATCH('загрузка табеля'!J2371,тарифы!B:B,0),4),"")</f>
        <v>бригадир производственной бригады ((В-32)кулинарный цех)</v>
      </c>
      <c r="H2371" s="12" t="s">
        <v>17220</v>
      </c>
      <c r="I2371" s="12" t="s">
        <v>16350</v>
      </c>
      <c r="J2371" s="12" t="s">
        <v>4440</v>
      </c>
      <c r="K2371" s="12" t="s">
        <v>4441</v>
      </c>
      <c r="L2371" s="12">
        <v>8.5</v>
      </c>
      <c r="M2371" s="12">
        <v>8.5</v>
      </c>
      <c r="N2371" s="12">
        <v>9</v>
      </c>
      <c r="O2371" s="12">
        <v>8.5</v>
      </c>
      <c r="P2371" s="12">
        <v>8.5</v>
      </c>
      <c r="Q2371" s="12">
        <v>0</v>
      </c>
    </row>
    <row r="2372" spans="1:17" x14ac:dyDescent="0.2">
      <c r="A2372" s="12" t="str">
        <f>INDEX('рабочие дни  %ФОТ'!$F$3:$F$67,MATCH('загрузка табеля'!$H2372,'рабочие дни  %ФОТ'!$H$3:$H$67,0),1)</f>
        <v>ХХХ YYY-32</v>
      </c>
      <c r="B2372" s="21">
        <f t="shared" si="108"/>
        <v>0</v>
      </c>
      <c r="C2372" s="22">
        <f t="shared" si="109"/>
        <v>4</v>
      </c>
      <c r="D2372" s="23">
        <f t="shared" si="110"/>
        <v>46.5</v>
      </c>
      <c r="E2372" s="21">
        <f>SUMIFS(тарифы!G:G,тарифы!B:B,J2372)</f>
        <v>0</v>
      </c>
      <c r="F2372" s="21"/>
      <c r="G2372" s="12" t="str">
        <f>IFERROR(INDEX(Таблица1[#All],MATCH('загрузка табеля'!J2372,тарифы!B:B,0),4),"")</f>
        <v/>
      </c>
      <c r="H2372" s="12" t="s">
        <v>17220</v>
      </c>
      <c r="I2372" s="12" t="s">
        <v>16350</v>
      </c>
      <c r="J2372" s="12" t="s">
        <v>16351</v>
      </c>
      <c r="K2372" s="12" t="s">
        <v>16352</v>
      </c>
      <c r="L2372" s="12">
        <v>13</v>
      </c>
      <c r="M2372" s="12">
        <v>11</v>
      </c>
      <c r="N2372" s="12">
        <v>11</v>
      </c>
      <c r="O2372" s="12">
        <v>11.5</v>
      </c>
      <c r="P2372" s="12">
        <v>0</v>
      </c>
    </row>
    <row r="2373" spans="1:17" x14ac:dyDescent="0.2">
      <c r="A2373" s="12" t="str">
        <f>INDEX('рабочие дни  %ФОТ'!$F$3:$F$67,MATCH('загрузка табеля'!$H2373,'рабочие дни  %ФОТ'!$H$3:$H$67,0),1)</f>
        <v>ХХХ YYY-32</v>
      </c>
      <c r="B2373" s="21">
        <f t="shared" si="108"/>
        <v>0</v>
      </c>
      <c r="C2373" s="22">
        <f t="shared" si="109"/>
        <v>2</v>
      </c>
      <c r="D2373" s="23">
        <f t="shared" si="110"/>
        <v>22</v>
      </c>
      <c r="E2373" s="21">
        <f>SUMIFS(тарифы!G:G,тарифы!B:B,J2373)</f>
        <v>0</v>
      </c>
      <c r="F2373" s="21"/>
      <c r="G2373" s="12" t="str">
        <f>IFERROR(INDEX(Таблица1[#All],MATCH('загрузка табеля'!J2373,тарифы!B:B,0),4),"")</f>
        <v/>
      </c>
      <c r="H2373" s="12" t="s">
        <v>17220</v>
      </c>
      <c r="I2373" s="12" t="s">
        <v>16350</v>
      </c>
      <c r="J2373" s="12" t="s">
        <v>16353</v>
      </c>
      <c r="K2373" s="12" t="s">
        <v>16354</v>
      </c>
      <c r="L2373" s="12">
        <v>11</v>
      </c>
      <c r="M2373" s="12">
        <v>11</v>
      </c>
      <c r="N2373" s="12">
        <v>0</v>
      </c>
    </row>
    <row r="2374" spans="1:17" x14ac:dyDescent="0.2">
      <c r="A2374" s="12" t="str">
        <f>INDEX('рабочие дни  %ФОТ'!$F$3:$F$67,MATCH('загрузка табеля'!$H2374,'рабочие дни  %ФОТ'!$H$3:$H$67,0),1)</f>
        <v>ХХХ YYY-32</v>
      </c>
      <c r="B2374" s="21">
        <f t="shared" ref="B2374:B2437" si="111">IF(AND(F2374&lt;50,F2374&gt;0),F2374*D2374,IF(F2374&gt;50,F2374/$C$1*C2374,IF(AND(E2374&lt;50,E2374&gt;0),E2374*D2374,E2374/$C$1*C2374)))</f>
        <v>1435.5</v>
      </c>
      <c r="C2374" s="22">
        <f t="shared" si="109"/>
        <v>4</v>
      </c>
      <c r="D2374" s="23">
        <f t="shared" si="110"/>
        <v>49.5</v>
      </c>
      <c r="E2374" s="21">
        <f>SUMIFS(тарифы!G:G,тарифы!B:B,J2374)</f>
        <v>29</v>
      </c>
      <c r="F2374" s="21"/>
      <c r="G2374" s="12" t="str">
        <f>IFERROR(INDEX(Таблица1[#All],MATCH('загрузка табеля'!J2374,тарифы!B:B,0),4),"")</f>
        <v>заместитель управляющего магазином по кассовой зоне 3 категории ((В-32)расчетно-кассовая зона)</v>
      </c>
      <c r="H2374" s="12" t="s">
        <v>17220</v>
      </c>
      <c r="I2374" s="12" t="s">
        <v>16355</v>
      </c>
      <c r="J2374" s="12" t="s">
        <v>4472</v>
      </c>
      <c r="K2374" s="12" t="s">
        <v>4473</v>
      </c>
      <c r="L2374" s="12">
        <v>13.5</v>
      </c>
      <c r="M2374" s="12">
        <v>12.5</v>
      </c>
      <c r="N2374" s="12">
        <v>11.5</v>
      </c>
      <c r="O2374" s="12">
        <v>12</v>
      </c>
      <c r="P2374" s="12">
        <v>0</v>
      </c>
    </row>
    <row r="2375" spans="1:17" x14ac:dyDescent="0.2">
      <c r="A2375" s="12" t="str">
        <f>INDEX('рабочие дни  %ФОТ'!$F$3:$F$67,MATCH('загрузка табеля'!$H2375,'рабочие дни  %ФОТ'!$H$3:$H$67,0),1)</f>
        <v>ХХХ YYY-32</v>
      </c>
      <c r="B2375" s="21">
        <f t="shared" si="111"/>
        <v>601.83500000000004</v>
      </c>
      <c r="C2375" s="22">
        <f t="shared" ref="C2375:C2438" si="112">COUNTIF(L2375:AP2375,"&gt;0")</f>
        <v>2</v>
      </c>
      <c r="D2375" s="23">
        <f t="shared" ref="D2375:D2438" si="113">IF(SUM(L2375:AP2375)&gt;0,SUM(L2375:AP2375),"")</f>
        <v>23.5</v>
      </c>
      <c r="E2375" s="21">
        <f>SUMIFS(тарифы!G:G,тарифы!B:B,J2375)</f>
        <v>25.61</v>
      </c>
      <c r="F2375" s="21"/>
      <c r="G2375" s="12" t="str">
        <f>IFERROR(INDEX(Таблица1[#All],MATCH('загрузка табеля'!J2375,тарифы!B:B,0),4),"")</f>
        <v>старший кассир торгового зала ((В-32)расчетно-кассовая зона)</v>
      </c>
      <c r="H2375" s="12" t="s">
        <v>17220</v>
      </c>
      <c r="I2375" s="12" t="s">
        <v>16355</v>
      </c>
      <c r="J2375" s="12" t="s">
        <v>4495</v>
      </c>
      <c r="K2375" s="12" t="s">
        <v>4496</v>
      </c>
      <c r="L2375" s="12">
        <v>11.5</v>
      </c>
      <c r="M2375" s="12">
        <v>12</v>
      </c>
      <c r="N2375" s="12">
        <v>0</v>
      </c>
    </row>
    <row r="2376" spans="1:17" x14ac:dyDescent="0.2">
      <c r="A2376" s="12" t="str">
        <f>INDEX('рабочие дни  %ФОТ'!$F$3:$F$67,MATCH('загрузка табеля'!$H2376,'рабочие дни  %ФОТ'!$H$3:$H$67,0),1)</f>
        <v>ХХХ YYY-32</v>
      </c>
      <c r="B2376" s="21">
        <f t="shared" si="111"/>
        <v>752.43500000000006</v>
      </c>
      <c r="C2376" s="22">
        <f t="shared" si="112"/>
        <v>3</v>
      </c>
      <c r="D2376" s="23">
        <f t="shared" si="113"/>
        <v>30.5</v>
      </c>
      <c r="E2376" s="21">
        <f>SUMIFS(тарифы!G:G,тарифы!B:B,J2376)</f>
        <v>24.67</v>
      </c>
      <c r="F2376" s="21"/>
      <c r="G2376" s="12" t="str">
        <f>IFERROR(INDEX(Таблица1[#All],MATCH('загрузка табеля'!J2376,тарифы!B:B,0),4),"")</f>
        <v>кассир торгового зала ((В-32)расчетно-кассовая зона)</v>
      </c>
      <c r="H2376" s="12" t="s">
        <v>17220</v>
      </c>
      <c r="I2376" s="12" t="s">
        <v>16355</v>
      </c>
      <c r="J2376" s="12" t="s">
        <v>4483</v>
      </c>
      <c r="K2376" s="12" t="s">
        <v>4484</v>
      </c>
      <c r="L2376" s="12">
        <v>9</v>
      </c>
      <c r="M2376" s="12">
        <v>10.5</v>
      </c>
      <c r="N2376" s="12">
        <v>11</v>
      </c>
      <c r="O2376" s="12">
        <v>0</v>
      </c>
    </row>
    <row r="2377" spans="1:17" x14ac:dyDescent="0.2">
      <c r="A2377" s="12" t="str">
        <f>INDEX('рабочие дни  %ФОТ'!$F$3:$F$67,MATCH('загрузка табеля'!$H2377,'рабочие дни  %ФОТ'!$H$3:$H$67,0),1)</f>
        <v>ХХХ YYY-32</v>
      </c>
      <c r="B2377" s="21">
        <f t="shared" si="111"/>
        <v>1048.4750000000001</v>
      </c>
      <c r="C2377" s="22">
        <f t="shared" si="112"/>
        <v>4</v>
      </c>
      <c r="D2377" s="23">
        <f t="shared" si="113"/>
        <v>42.5</v>
      </c>
      <c r="E2377" s="21">
        <f>SUMIFS(тарифы!G:G,тарифы!B:B,J2377)</f>
        <v>24.67</v>
      </c>
      <c r="F2377" s="21"/>
      <c r="G2377" s="12" t="str">
        <f>IFERROR(INDEX(Таблица1[#All],MATCH('загрузка табеля'!J2377,тарифы!B:B,0),4),"")</f>
        <v>кассир торгового зала ((В-32)расчетно-кассовая зона)</v>
      </c>
      <c r="H2377" s="12" t="s">
        <v>17220</v>
      </c>
      <c r="I2377" s="12" t="s">
        <v>16355</v>
      </c>
      <c r="J2377" s="12" t="s">
        <v>4461</v>
      </c>
      <c r="K2377" s="12" t="s">
        <v>4462</v>
      </c>
      <c r="L2377" s="12">
        <v>11.5</v>
      </c>
      <c r="M2377" s="12">
        <v>11</v>
      </c>
      <c r="N2377" s="12">
        <v>9</v>
      </c>
      <c r="O2377" s="12">
        <v>11</v>
      </c>
      <c r="P2377" s="12">
        <v>0</v>
      </c>
    </row>
    <row r="2378" spans="1:17" x14ac:dyDescent="0.2">
      <c r="A2378" s="12" t="str">
        <f>INDEX('рабочие дни  %ФОТ'!$F$3:$F$67,MATCH('загрузка табеля'!$H2378,'рабочие дни  %ФОТ'!$H$3:$H$67,0),1)</f>
        <v>ХХХ YYY-32</v>
      </c>
      <c r="B2378" s="21">
        <f t="shared" si="111"/>
        <v>1171.825</v>
      </c>
      <c r="C2378" s="22">
        <f t="shared" si="112"/>
        <v>4</v>
      </c>
      <c r="D2378" s="23">
        <f t="shared" si="113"/>
        <v>47.5</v>
      </c>
      <c r="E2378" s="21">
        <f>SUMIFS(тарифы!G:G,тарифы!B:B,J2378)</f>
        <v>24.67</v>
      </c>
      <c r="F2378" s="21"/>
      <c r="G2378" s="12" t="str">
        <f>IFERROR(INDEX(Таблица1[#All],MATCH('загрузка табеля'!J2378,тарифы!B:B,0),4),"")</f>
        <v>кассир торгового зала ((В-32)расчетно-кассовая зона)</v>
      </c>
      <c r="H2378" s="12" t="s">
        <v>17220</v>
      </c>
      <c r="I2378" s="12" t="s">
        <v>16355</v>
      </c>
      <c r="J2378" s="12" t="s">
        <v>4464</v>
      </c>
      <c r="K2378" s="12" t="s">
        <v>4465</v>
      </c>
      <c r="L2378" s="12">
        <v>12</v>
      </c>
      <c r="M2378" s="12">
        <v>11.5</v>
      </c>
      <c r="N2378" s="12">
        <v>12</v>
      </c>
      <c r="O2378" s="12">
        <v>12</v>
      </c>
      <c r="P2378" s="12">
        <v>0</v>
      </c>
    </row>
    <row r="2379" spans="1:17" x14ac:dyDescent="0.2">
      <c r="A2379" s="12" t="str">
        <f>INDEX('рабочие дни  %ФОТ'!$F$3:$F$67,MATCH('загрузка табеля'!$H2379,'рабочие дни  %ФОТ'!$H$3:$H$67,0),1)</f>
        <v>ХХХ YYY-32</v>
      </c>
      <c r="B2379" s="21">
        <f t="shared" si="111"/>
        <v>960.375</v>
      </c>
      <c r="C2379" s="22">
        <f t="shared" si="112"/>
        <v>3</v>
      </c>
      <c r="D2379" s="23">
        <f t="shared" si="113"/>
        <v>37.5</v>
      </c>
      <c r="E2379" s="21">
        <f>SUMIFS(тарифы!G:G,тарифы!B:B,J2379)</f>
        <v>25.61</v>
      </c>
      <c r="F2379" s="21"/>
      <c r="G2379" s="12" t="str">
        <f>IFERROR(INDEX(Таблица1[#All],MATCH('загрузка табеля'!J2379,тарифы!B:B,0),4),"")</f>
        <v>старший кассир торгового зала ((В-32)расчетно-кассовая зона)</v>
      </c>
      <c r="H2379" s="12" t="s">
        <v>17220</v>
      </c>
      <c r="I2379" s="12" t="s">
        <v>16355</v>
      </c>
      <c r="J2379" s="12" t="s">
        <v>4485</v>
      </c>
      <c r="K2379" s="12" t="s">
        <v>4486</v>
      </c>
      <c r="L2379" s="12">
        <v>12.5</v>
      </c>
      <c r="M2379" s="12">
        <v>12.5</v>
      </c>
      <c r="N2379" s="12">
        <v>12.5</v>
      </c>
      <c r="O2379" s="12">
        <v>0</v>
      </c>
    </row>
    <row r="2380" spans="1:17" x14ac:dyDescent="0.2">
      <c r="A2380" s="12" t="str">
        <f>INDEX('рабочие дни  %ФОТ'!$F$3:$F$67,MATCH('загрузка табеля'!$H2380,'рабочие дни  %ФОТ'!$H$3:$H$67,0),1)</f>
        <v>ХХХ YYY-32</v>
      </c>
      <c r="B2380" s="21">
        <f t="shared" si="111"/>
        <v>481.06500000000005</v>
      </c>
      <c r="C2380" s="22">
        <f t="shared" si="112"/>
        <v>3</v>
      </c>
      <c r="D2380" s="23">
        <f t="shared" si="113"/>
        <v>19.5</v>
      </c>
      <c r="E2380" s="21">
        <f>SUMIFS(тарифы!G:G,тарифы!B:B,J2380)</f>
        <v>24.67</v>
      </c>
      <c r="F2380" s="21"/>
      <c r="G2380" s="12" t="str">
        <f>IFERROR(INDEX(Таблица1[#All],MATCH('загрузка табеля'!J2380,тарифы!B:B,0),4),"")</f>
        <v>кассир торгового зала ((В-32)расчетно-кассовая зона)</v>
      </c>
      <c r="H2380" s="12" t="s">
        <v>17220</v>
      </c>
      <c r="I2380" s="12" t="s">
        <v>16355</v>
      </c>
      <c r="J2380" s="12" t="s">
        <v>4468</v>
      </c>
      <c r="K2380" s="12" t="s">
        <v>4469</v>
      </c>
      <c r="L2380" s="12">
        <v>6</v>
      </c>
      <c r="M2380" s="12">
        <v>6.5</v>
      </c>
      <c r="N2380" s="12">
        <v>7</v>
      </c>
      <c r="O2380" s="12">
        <v>0</v>
      </c>
    </row>
    <row r="2381" spans="1:17" x14ac:dyDescent="0.2">
      <c r="A2381" s="12" t="str">
        <f>INDEX('рабочие дни  %ФОТ'!$F$3:$F$67,MATCH('загрузка табеля'!$H2381,'рабочие дни  %ФОТ'!$H$3:$H$67,0),1)</f>
        <v>ХХХ YYY-32</v>
      </c>
      <c r="B2381" s="21">
        <f t="shared" si="111"/>
        <v>838.78000000000009</v>
      </c>
      <c r="C2381" s="22">
        <f t="shared" si="112"/>
        <v>3</v>
      </c>
      <c r="D2381" s="23">
        <f t="shared" si="113"/>
        <v>34</v>
      </c>
      <c r="E2381" s="21">
        <f>SUMIFS(тарифы!G:G,тарифы!B:B,J2381)</f>
        <v>24.67</v>
      </c>
      <c r="F2381" s="21"/>
      <c r="G2381" s="12" t="str">
        <f>IFERROR(INDEX(Таблица1[#All],MATCH('загрузка табеля'!J2381,тарифы!B:B,0),4),"")</f>
        <v>кассир торгового зала ((В-32)расчетно-кассовая зона)</v>
      </c>
      <c r="H2381" s="12" t="s">
        <v>17220</v>
      </c>
      <c r="I2381" s="12" t="s">
        <v>16355</v>
      </c>
      <c r="J2381" s="12" t="s">
        <v>4458</v>
      </c>
      <c r="K2381" s="12" t="s">
        <v>4459</v>
      </c>
      <c r="L2381" s="12">
        <v>11.5</v>
      </c>
      <c r="M2381" s="12">
        <v>11</v>
      </c>
      <c r="N2381" s="12">
        <v>11.5</v>
      </c>
      <c r="O2381" s="12">
        <v>0</v>
      </c>
    </row>
    <row r="2382" spans="1:17" x14ac:dyDescent="0.2">
      <c r="A2382" s="12" t="str">
        <f>INDEX('рабочие дни  %ФОТ'!$F$3:$F$67,MATCH('загрузка табеля'!$H2382,'рабочие дни  %ФОТ'!$H$3:$H$67,0),1)</f>
        <v>ХХХ YYY-32</v>
      </c>
      <c r="B2382" s="21">
        <f t="shared" si="111"/>
        <v>629.08500000000004</v>
      </c>
      <c r="C2382" s="22">
        <f t="shared" si="112"/>
        <v>3</v>
      </c>
      <c r="D2382" s="23">
        <f t="shared" si="113"/>
        <v>25.5</v>
      </c>
      <c r="E2382" s="21">
        <f>SUMIFS(тарифы!G:G,тарифы!B:B,J2382)</f>
        <v>24.67</v>
      </c>
      <c r="F2382" s="21"/>
      <c r="G2382" s="12" t="str">
        <f>IFERROR(INDEX(Таблица1[#All],MATCH('загрузка табеля'!J2382,тарифы!B:B,0),4),"")</f>
        <v>кассир торгового зала ((В-32)расчетно-кассовая зона)</v>
      </c>
      <c r="H2382" s="12" t="s">
        <v>17220</v>
      </c>
      <c r="I2382" s="12" t="s">
        <v>16355</v>
      </c>
      <c r="J2382" s="12" t="s">
        <v>4493</v>
      </c>
      <c r="K2382" s="12" t="s">
        <v>4494</v>
      </c>
      <c r="L2382" s="12">
        <v>5</v>
      </c>
      <c r="M2382" s="12">
        <v>11</v>
      </c>
      <c r="N2382" s="12">
        <v>9.5</v>
      </c>
      <c r="O2382" s="12">
        <v>0</v>
      </c>
    </row>
    <row r="2383" spans="1:17" x14ac:dyDescent="0.2">
      <c r="A2383" s="12" t="str">
        <f>INDEX('рабочие дни  %ФОТ'!$F$3:$F$67,MATCH('загрузка табеля'!$H2383,'рабочие дни  %ФОТ'!$H$3:$H$67,0),1)</f>
        <v>ХХХ YYY-32</v>
      </c>
      <c r="B2383" s="21">
        <f t="shared" si="111"/>
        <v>592.08000000000004</v>
      </c>
      <c r="C2383" s="22">
        <f t="shared" si="112"/>
        <v>2</v>
      </c>
      <c r="D2383" s="23">
        <f t="shared" si="113"/>
        <v>24</v>
      </c>
      <c r="E2383" s="21">
        <f>SUMIFS(тарифы!G:G,тарифы!B:B,J2383)</f>
        <v>24.67</v>
      </c>
      <c r="F2383" s="21"/>
      <c r="G2383" s="12" t="str">
        <f>IFERROR(INDEX(Таблица1[#All],MATCH('загрузка табеля'!J2383,тарифы!B:B,0),4),"")</f>
        <v>кассир торгового зала ((В-32)расчетно-кассовая зона)</v>
      </c>
      <c r="H2383" s="12" t="s">
        <v>17220</v>
      </c>
      <c r="I2383" s="12" t="s">
        <v>16355</v>
      </c>
      <c r="J2383" s="12" t="s">
        <v>4488</v>
      </c>
      <c r="K2383" s="12" t="s">
        <v>4489</v>
      </c>
      <c r="L2383" s="12">
        <v>12.5</v>
      </c>
      <c r="M2383" s="12">
        <v>11.5</v>
      </c>
      <c r="N2383" s="12">
        <v>0</v>
      </c>
    </row>
    <row r="2384" spans="1:17" x14ac:dyDescent="0.2">
      <c r="A2384" s="12" t="str">
        <f>INDEX('рабочие дни  %ФОТ'!$F$3:$F$67,MATCH('загрузка табеля'!$H2384,'рабочие дни  %ФОТ'!$H$3:$H$67,0),1)</f>
        <v>ХХХ YYY-32</v>
      </c>
      <c r="B2384" s="21">
        <f t="shared" si="111"/>
        <v>1406.5</v>
      </c>
      <c r="C2384" s="22">
        <f t="shared" si="112"/>
        <v>4</v>
      </c>
      <c r="D2384" s="23">
        <f t="shared" si="113"/>
        <v>48.5</v>
      </c>
      <c r="E2384" s="21">
        <f>SUMIFS(тарифы!G:G,тарифы!B:B,J2384)</f>
        <v>29</v>
      </c>
      <c r="F2384" s="21"/>
      <c r="G2384" s="12" t="str">
        <f>IFERROR(INDEX(Таблица1[#All],MATCH('загрузка табеля'!J2384,тарифы!B:B,0),4),"")</f>
        <v>заместитель управляющего магазином по кассовой зоне 3 категории ((В-32)расчетно-кассовая зона)</v>
      </c>
      <c r="H2384" s="12" t="s">
        <v>17220</v>
      </c>
      <c r="I2384" s="12" t="s">
        <v>16355</v>
      </c>
      <c r="J2384" s="12" t="s">
        <v>4476</v>
      </c>
      <c r="K2384" s="12" t="s">
        <v>4477</v>
      </c>
      <c r="L2384" s="12">
        <v>12</v>
      </c>
      <c r="M2384" s="12">
        <v>12.5</v>
      </c>
      <c r="N2384" s="12">
        <v>12</v>
      </c>
      <c r="O2384" s="12">
        <v>12</v>
      </c>
      <c r="P2384" s="12">
        <v>0</v>
      </c>
    </row>
    <row r="2385" spans="1:17" x14ac:dyDescent="0.2">
      <c r="A2385" s="12" t="str">
        <f>INDEX('рабочие дни  %ФОТ'!$F$3:$F$67,MATCH('загрузка табеля'!$H2385,'рабочие дни  %ФОТ'!$H$3:$H$67,0),1)</f>
        <v>ХХХ YYY-32</v>
      </c>
      <c r="B2385" s="21">
        <f t="shared" si="111"/>
        <v>690.76</v>
      </c>
      <c r="C2385" s="22">
        <f t="shared" si="112"/>
        <v>4</v>
      </c>
      <c r="D2385" s="23">
        <f t="shared" si="113"/>
        <v>28</v>
      </c>
      <c r="E2385" s="21">
        <f>SUMIFS(тарифы!G:G,тарифы!B:B,J2385)</f>
        <v>24.67</v>
      </c>
      <c r="F2385" s="21"/>
      <c r="G2385" s="12" t="str">
        <f>IFERROR(INDEX(Таблица1[#All],MATCH('загрузка табеля'!J2385,тарифы!B:B,0),4),"")</f>
        <v>кассир торгового зала ((В-32)расчетно-кассовая зона)</v>
      </c>
      <c r="H2385" s="12" t="s">
        <v>17220</v>
      </c>
      <c r="I2385" s="12" t="s">
        <v>16355</v>
      </c>
      <c r="J2385" s="12" t="s">
        <v>4480</v>
      </c>
      <c r="K2385" s="12" t="s">
        <v>4481</v>
      </c>
      <c r="L2385" s="12">
        <v>5</v>
      </c>
      <c r="M2385" s="12">
        <v>5</v>
      </c>
      <c r="N2385" s="12">
        <v>11</v>
      </c>
      <c r="O2385" s="12">
        <v>7</v>
      </c>
      <c r="P2385" s="12">
        <v>0</v>
      </c>
    </row>
    <row r="2386" spans="1:17" x14ac:dyDescent="0.2">
      <c r="A2386" s="12" t="str">
        <f>INDEX('рабочие дни  %ФОТ'!$F$3:$F$67,MATCH('загрузка табеля'!$H2386,'рабочие дни  %ФОТ'!$H$3:$H$67,0),1)</f>
        <v>ХХХ YYY-32</v>
      </c>
      <c r="B2386" s="21">
        <f t="shared" si="111"/>
        <v>740.1</v>
      </c>
      <c r="C2386" s="22">
        <f t="shared" si="112"/>
        <v>3</v>
      </c>
      <c r="D2386" s="23">
        <f t="shared" si="113"/>
        <v>30</v>
      </c>
      <c r="E2386" s="21">
        <f>SUMIFS(тарифы!G:G,тарифы!B:B,J2386)</f>
        <v>24.67</v>
      </c>
      <c r="F2386" s="21"/>
      <c r="G2386" s="12" t="str">
        <f>IFERROR(INDEX(Таблица1[#All],MATCH('загрузка табеля'!J2386,тарифы!B:B,0),4),"")</f>
        <v>кассир торгового зала ((В-32)расчетно-кассовая зона)</v>
      </c>
      <c r="H2386" s="12" t="s">
        <v>17220</v>
      </c>
      <c r="I2386" s="12" t="s">
        <v>16355</v>
      </c>
      <c r="J2386" s="12" t="s">
        <v>13106</v>
      </c>
      <c r="K2386" s="12" t="s">
        <v>13105</v>
      </c>
      <c r="L2386" s="12">
        <v>7.5</v>
      </c>
      <c r="M2386" s="12">
        <v>11</v>
      </c>
      <c r="N2386" s="12">
        <v>11.5</v>
      </c>
      <c r="O2386" s="12">
        <v>0</v>
      </c>
    </row>
    <row r="2387" spans="1:17" x14ac:dyDescent="0.2">
      <c r="A2387" s="12" t="str">
        <f>INDEX('рабочие дни  %ФОТ'!$F$3:$F$67,MATCH('загрузка табеля'!$H2387,'рабочие дни  %ФОТ'!$H$3:$H$67,0),1)</f>
        <v>ХХХ YYY-32</v>
      </c>
      <c r="B2387" s="21">
        <f t="shared" si="111"/>
        <v>814.11</v>
      </c>
      <c r="C2387" s="22">
        <f t="shared" si="112"/>
        <v>3</v>
      </c>
      <c r="D2387" s="23">
        <f t="shared" si="113"/>
        <v>33</v>
      </c>
      <c r="E2387" s="21">
        <f>SUMIFS(тарифы!G:G,тарифы!B:B,J2387)</f>
        <v>24.67</v>
      </c>
      <c r="F2387" s="21"/>
      <c r="G2387" s="12" t="str">
        <f>IFERROR(INDEX(Таблица1[#All],MATCH('загрузка табеля'!J2387,тарифы!B:B,0),4),"")</f>
        <v>кассир торгового зала ((В-32)расчетно-кассовая зона)</v>
      </c>
      <c r="H2387" s="12" t="s">
        <v>17220</v>
      </c>
      <c r="I2387" s="12" t="s">
        <v>16355</v>
      </c>
      <c r="J2387" s="12" t="s">
        <v>13108</v>
      </c>
      <c r="K2387" s="12" t="s">
        <v>13107</v>
      </c>
      <c r="L2387" s="12">
        <v>11</v>
      </c>
      <c r="M2387" s="12">
        <v>11</v>
      </c>
      <c r="N2387" s="12">
        <v>11</v>
      </c>
      <c r="O2387" s="12">
        <v>0</v>
      </c>
    </row>
    <row r="2388" spans="1:17" x14ac:dyDescent="0.2">
      <c r="A2388" s="12" t="str">
        <f>INDEX('рабочие дни  %ФОТ'!$F$3:$F$67,MATCH('загрузка табеля'!$H2388,'рабочие дни  %ФОТ'!$H$3:$H$67,0),1)</f>
        <v>ХХХ YYY-32</v>
      </c>
      <c r="B2388" s="21">
        <f t="shared" si="111"/>
        <v>974.46500000000003</v>
      </c>
      <c r="C2388" s="22">
        <f t="shared" si="112"/>
        <v>3</v>
      </c>
      <c r="D2388" s="23">
        <f t="shared" si="113"/>
        <v>39.5</v>
      </c>
      <c r="E2388" s="21">
        <f>SUMIFS(тарифы!G:G,тарифы!B:B,J2388)</f>
        <v>24.67</v>
      </c>
      <c r="F2388" s="21"/>
      <c r="G2388" s="12" t="str">
        <f>IFERROR(INDEX(Таблица1[#All],MATCH('загрузка табеля'!J2388,тарифы!B:B,0),4),"")</f>
        <v>кассир торгового зала ((В-32)расчетно-кассовая зона)</v>
      </c>
      <c r="H2388" s="12" t="s">
        <v>17220</v>
      </c>
      <c r="I2388" s="12" t="s">
        <v>16355</v>
      </c>
      <c r="J2388" s="12" t="s">
        <v>13099</v>
      </c>
      <c r="K2388" s="12" t="s">
        <v>13098</v>
      </c>
      <c r="L2388" s="12">
        <v>11</v>
      </c>
      <c r="M2388" s="12">
        <v>7.5</v>
      </c>
      <c r="N2388" s="12">
        <v>21</v>
      </c>
      <c r="O2388" s="12">
        <v>0</v>
      </c>
    </row>
    <row r="2389" spans="1:17" x14ac:dyDescent="0.2">
      <c r="A2389" s="12" t="str">
        <f>INDEX('рабочие дни  %ФОТ'!$F$3:$F$67,MATCH('загрузка табеля'!$H2389,'рабочие дни  %ФОТ'!$H$3:$H$67,0),1)</f>
        <v>ХХХ YYY-32</v>
      </c>
      <c r="B2389" s="21">
        <f t="shared" si="111"/>
        <v>789.44</v>
      </c>
      <c r="C2389" s="22">
        <f t="shared" si="112"/>
        <v>3</v>
      </c>
      <c r="D2389" s="23">
        <f t="shared" si="113"/>
        <v>32</v>
      </c>
      <c r="E2389" s="21">
        <f>SUMIFS(тарифы!G:G,тарифы!B:B,J2389)</f>
        <v>24.67</v>
      </c>
      <c r="F2389" s="21"/>
      <c r="G2389" s="12" t="str">
        <f>IFERROR(INDEX(Таблица1[#All],MATCH('загрузка табеля'!J2389,тарифы!B:B,0),4),"")</f>
        <v>кассир торгового зала ((В-32)расчетно-кассовая зона)</v>
      </c>
      <c r="H2389" s="12" t="s">
        <v>17220</v>
      </c>
      <c r="I2389" s="12" t="s">
        <v>16355</v>
      </c>
      <c r="J2389" s="12" t="s">
        <v>13101</v>
      </c>
      <c r="K2389" s="12" t="s">
        <v>13100</v>
      </c>
      <c r="L2389" s="12">
        <v>10.5</v>
      </c>
      <c r="M2389" s="12">
        <v>11</v>
      </c>
      <c r="N2389" s="12">
        <v>10.5</v>
      </c>
      <c r="O2389" s="12">
        <v>0</v>
      </c>
    </row>
    <row r="2390" spans="1:17" x14ac:dyDescent="0.2">
      <c r="A2390" s="12" t="str">
        <f>INDEX('рабочие дни  %ФОТ'!$F$3:$F$67,MATCH('загрузка табеля'!$H2390,'рабочие дни  %ФОТ'!$H$3:$H$67,0),1)</f>
        <v>ХХХ YYY-32</v>
      </c>
      <c r="B2390" s="21">
        <f t="shared" si="111"/>
        <v>0</v>
      </c>
      <c r="C2390" s="22">
        <f t="shared" si="112"/>
        <v>2</v>
      </c>
      <c r="D2390" s="23">
        <f t="shared" si="113"/>
        <v>19</v>
      </c>
      <c r="E2390" s="21">
        <f>SUMIFS(тарифы!G:G,тарифы!B:B,J2390)</f>
        <v>0</v>
      </c>
      <c r="F2390" s="21"/>
      <c r="G2390" s="12" t="str">
        <f>IFERROR(INDEX(Таблица1[#All],MATCH('загрузка табеля'!J2390,тарифы!B:B,0),4),"")</f>
        <v/>
      </c>
      <c r="H2390" s="12" t="s">
        <v>17220</v>
      </c>
      <c r="I2390" s="12" t="s">
        <v>16355</v>
      </c>
      <c r="J2390" s="12" t="s">
        <v>16356</v>
      </c>
      <c r="K2390" s="12" t="s">
        <v>16357</v>
      </c>
      <c r="L2390" s="12">
        <v>8</v>
      </c>
      <c r="M2390" s="12">
        <v>11</v>
      </c>
      <c r="N2390" s="12">
        <v>0</v>
      </c>
    </row>
    <row r="2391" spans="1:17" x14ac:dyDescent="0.2">
      <c r="A2391" s="12" t="str">
        <f>INDEX('рабочие дни  %ФОТ'!$F$3:$F$67,MATCH('загрузка табеля'!$H2391,'рабочие дни  %ФОТ'!$H$3:$H$67,0),1)</f>
        <v>ХХХ YYY-32</v>
      </c>
      <c r="B2391" s="21">
        <f t="shared" si="111"/>
        <v>1000</v>
      </c>
      <c r="C2391" s="22">
        <f t="shared" si="112"/>
        <v>3</v>
      </c>
      <c r="D2391" s="23">
        <f t="shared" si="113"/>
        <v>31</v>
      </c>
      <c r="E2391" s="21">
        <f>SUMIFS(тарифы!G:G,тарифы!B:B,J2391)</f>
        <v>7000</v>
      </c>
      <c r="F2391" s="21"/>
      <c r="G2391" s="12" t="str">
        <f>IFERROR(INDEX(Таблица1[#All],MATCH('загрузка табеля'!J2391,тарифы!B:B,0),4),"")</f>
        <v>заместитель управляющего магазином 5 категории ((В-32)сектор зоны скоропорта)</v>
      </c>
      <c r="H2391" s="12" t="s">
        <v>17220</v>
      </c>
      <c r="I2391" s="12" t="s">
        <v>16358</v>
      </c>
      <c r="J2391" s="12" t="s">
        <v>4509</v>
      </c>
      <c r="K2391" s="12" t="s">
        <v>4510</v>
      </c>
      <c r="L2391" s="12">
        <v>11</v>
      </c>
      <c r="M2391" s="12">
        <v>9</v>
      </c>
      <c r="N2391" s="12">
        <v>11</v>
      </c>
      <c r="O2391" s="12">
        <v>0</v>
      </c>
    </row>
    <row r="2392" spans="1:17" x14ac:dyDescent="0.2">
      <c r="A2392" s="12" t="str">
        <f>INDEX('рабочие дни  %ФОТ'!$F$3:$F$67,MATCH('загрузка табеля'!$H2392,'рабочие дни  %ФОТ'!$H$3:$H$67,0),1)</f>
        <v>ХХХ YYY-32</v>
      </c>
      <c r="B2392" s="21">
        <f t="shared" si="111"/>
        <v>838.3900000000001</v>
      </c>
      <c r="C2392" s="22">
        <f t="shared" si="112"/>
        <v>3</v>
      </c>
      <c r="D2392" s="23">
        <f t="shared" si="113"/>
        <v>29.5</v>
      </c>
      <c r="E2392" s="21">
        <f>SUMIFS(тарифы!G:G,тарифы!B:B,J2392)</f>
        <v>28.42</v>
      </c>
      <c r="F2392" s="21"/>
      <c r="G2392" s="12" t="str">
        <f>IFERROR(INDEX(Таблица1[#All],MATCH('загрузка табеля'!J2392,тарифы!B:B,0),4),"")</f>
        <v>бригадир продавцов продовольственных товаров 2 категории ((В-32)сектор зоны скоропорта)</v>
      </c>
      <c r="H2392" s="12" t="s">
        <v>17220</v>
      </c>
      <c r="I2392" s="12" t="s">
        <v>16358</v>
      </c>
      <c r="J2392" s="12" t="s">
        <v>4501</v>
      </c>
      <c r="K2392" s="12" t="s">
        <v>4502</v>
      </c>
      <c r="L2392" s="12">
        <v>9</v>
      </c>
      <c r="M2392" s="12">
        <v>9</v>
      </c>
      <c r="N2392" s="12">
        <v>11.5</v>
      </c>
      <c r="O2392" s="12">
        <v>0</v>
      </c>
    </row>
    <row r="2393" spans="1:17" x14ac:dyDescent="0.2">
      <c r="A2393" s="12" t="str">
        <f>INDEX('рабочие дни  %ФОТ'!$F$3:$F$67,MATCH('загрузка табеля'!$H2393,'рабочие дни  %ФОТ'!$H$3:$H$67,0),1)</f>
        <v>ХХХ YYY-32</v>
      </c>
      <c r="B2393" s="21">
        <f t="shared" si="111"/>
        <v>773.19</v>
      </c>
      <c r="C2393" s="22">
        <f t="shared" si="112"/>
        <v>3</v>
      </c>
      <c r="D2393" s="23">
        <f t="shared" si="113"/>
        <v>35.5</v>
      </c>
      <c r="E2393" s="21">
        <f>SUMIFS(тарифы!G:G,тарифы!B:B,J2393)</f>
        <v>21.78</v>
      </c>
      <c r="F2393" s="21"/>
      <c r="G2393" s="12" t="str">
        <f>IFERROR(INDEX(Таблица1[#All],MATCH('загрузка табеля'!J2393,тарифы!B:B,0),4),"")</f>
        <v>продавец продовольственных товаров 3 категории ((В-32)сектор зоны скоропорта)</v>
      </c>
      <c r="H2393" s="12" t="s">
        <v>17220</v>
      </c>
      <c r="I2393" s="12" t="s">
        <v>16358</v>
      </c>
      <c r="J2393" s="12" t="s">
        <v>4541</v>
      </c>
      <c r="K2393" s="12" t="s">
        <v>4542</v>
      </c>
      <c r="L2393" s="12">
        <v>12.5</v>
      </c>
      <c r="M2393" s="12">
        <v>11.5</v>
      </c>
      <c r="N2393" s="12">
        <v>11.5</v>
      </c>
      <c r="O2393" s="12">
        <v>0</v>
      </c>
    </row>
    <row r="2394" spans="1:17" x14ac:dyDescent="0.2">
      <c r="A2394" s="12" t="str">
        <f>INDEX('рабочие дни  %ФОТ'!$F$3:$F$67,MATCH('загрузка табеля'!$H2394,'рабочие дни  %ФОТ'!$H$3:$H$67,0),1)</f>
        <v>ХХХ YYY-32</v>
      </c>
      <c r="B2394" s="21">
        <f t="shared" si="111"/>
        <v>925.65000000000009</v>
      </c>
      <c r="C2394" s="22">
        <f t="shared" si="112"/>
        <v>4</v>
      </c>
      <c r="D2394" s="23">
        <f t="shared" si="113"/>
        <v>42.5</v>
      </c>
      <c r="E2394" s="21">
        <f>SUMIFS(тарифы!G:G,тарифы!B:B,J2394)</f>
        <v>21.78</v>
      </c>
      <c r="F2394" s="21"/>
      <c r="G2394" s="12" t="str">
        <f>IFERROR(INDEX(Таблица1[#All],MATCH('загрузка табеля'!J2394,тарифы!B:B,0),4),"")</f>
        <v>продавец продовольственных товаров 3 категории ((В-32)сектор зоны скоропорта)</v>
      </c>
      <c r="H2394" s="12" t="s">
        <v>17220</v>
      </c>
      <c r="I2394" s="12" t="s">
        <v>16358</v>
      </c>
      <c r="J2394" s="12" t="s">
        <v>13079</v>
      </c>
      <c r="K2394" s="12" t="s">
        <v>13078</v>
      </c>
      <c r="L2394" s="12">
        <v>9.5</v>
      </c>
      <c r="M2394" s="12">
        <v>11</v>
      </c>
      <c r="N2394" s="12">
        <v>11</v>
      </c>
      <c r="O2394" s="12">
        <v>11</v>
      </c>
      <c r="P2394" s="12">
        <v>0</v>
      </c>
    </row>
    <row r="2395" spans="1:17" x14ac:dyDescent="0.2">
      <c r="A2395" s="12" t="str">
        <f>INDEX('рабочие дни  %ФОТ'!$F$3:$F$67,MATCH('загрузка табеля'!$H2395,'рабочие дни  %ФОТ'!$H$3:$H$67,0),1)</f>
        <v>ХХХ YYY-32</v>
      </c>
      <c r="B2395" s="21">
        <f t="shared" si="111"/>
        <v>0</v>
      </c>
      <c r="C2395" s="22">
        <f t="shared" si="112"/>
        <v>4</v>
      </c>
      <c r="D2395" s="23">
        <f t="shared" si="113"/>
        <v>43</v>
      </c>
      <c r="E2395" s="21">
        <f>SUMIFS(тарифы!G:G,тарифы!B:B,J2395)</f>
        <v>0</v>
      </c>
      <c r="F2395" s="21"/>
      <c r="G2395" s="12" t="str">
        <f>IFERROR(INDEX(Таблица1[#All],MATCH('загрузка табеля'!J2395,тарифы!B:B,0),4),"")</f>
        <v/>
      </c>
      <c r="H2395" s="12" t="s">
        <v>17220</v>
      </c>
      <c r="I2395" s="12" t="s">
        <v>16358</v>
      </c>
      <c r="J2395" s="12" t="s">
        <v>16359</v>
      </c>
      <c r="K2395" s="12" t="s">
        <v>16360</v>
      </c>
      <c r="L2395" s="12">
        <v>11</v>
      </c>
      <c r="M2395" s="12">
        <v>10</v>
      </c>
      <c r="N2395" s="12">
        <v>11</v>
      </c>
      <c r="O2395" s="12">
        <v>11</v>
      </c>
      <c r="P2395" s="12">
        <v>0</v>
      </c>
    </row>
    <row r="2396" spans="1:17" x14ac:dyDescent="0.2">
      <c r="A2396" s="12" t="str">
        <f>INDEX('рабочие дни  %ФОТ'!$F$3:$F$67,MATCH('загрузка табеля'!$H2396,'рабочие дни  %ФОТ'!$H$3:$H$67,0),1)</f>
        <v>ХХХ YYY-32</v>
      </c>
      <c r="B2396" s="21">
        <f t="shared" si="111"/>
        <v>1045.44</v>
      </c>
      <c r="C2396" s="22">
        <f t="shared" si="112"/>
        <v>5</v>
      </c>
      <c r="D2396" s="23">
        <f t="shared" si="113"/>
        <v>48</v>
      </c>
      <c r="E2396" s="21">
        <f>SUMIFS(тарифы!G:G,тарифы!B:B,J2396)</f>
        <v>21.78</v>
      </c>
      <c r="F2396" s="21"/>
      <c r="G2396" s="12" t="str">
        <f>IFERROR(INDEX(Таблица1[#All],MATCH('загрузка табеля'!J2396,тарифы!B:B,0),4),"")</f>
        <v>продавец продовольственных товаров 3 категории ((В-32)сектор зоны фреш)</v>
      </c>
      <c r="H2396" s="12" t="s">
        <v>17220</v>
      </c>
      <c r="I2396" s="12" t="s">
        <v>16361</v>
      </c>
      <c r="J2396" s="12" t="s">
        <v>4538</v>
      </c>
      <c r="K2396" s="12" t="s">
        <v>4539</v>
      </c>
      <c r="L2396" s="12">
        <v>10</v>
      </c>
      <c r="M2396" s="12">
        <v>9.5</v>
      </c>
      <c r="N2396" s="12">
        <v>9</v>
      </c>
      <c r="O2396" s="12">
        <v>9.5</v>
      </c>
      <c r="P2396" s="12">
        <v>10</v>
      </c>
      <c r="Q2396" s="12">
        <v>0</v>
      </c>
    </row>
    <row r="2397" spans="1:17" x14ac:dyDescent="0.2">
      <c r="A2397" s="12" t="str">
        <f>INDEX('рабочие дни  %ФОТ'!$F$3:$F$67,MATCH('загрузка табеля'!$H2397,'рабочие дни  %ФОТ'!$H$3:$H$67,0),1)</f>
        <v>ХХХ YYY-32</v>
      </c>
      <c r="B2397" s="21">
        <f t="shared" si="111"/>
        <v>522.72</v>
      </c>
      <c r="C2397" s="22">
        <f t="shared" si="112"/>
        <v>2</v>
      </c>
      <c r="D2397" s="23">
        <f t="shared" si="113"/>
        <v>24</v>
      </c>
      <c r="E2397" s="21">
        <f>SUMIFS(тарифы!G:G,тарифы!B:B,J2397)</f>
        <v>21.78</v>
      </c>
      <c r="F2397" s="21"/>
      <c r="G2397" s="12" t="str">
        <f>IFERROR(INDEX(Таблица1[#All],MATCH('загрузка табеля'!J2397,тарифы!B:B,0),4),"")</f>
        <v>продавец продовольственных товаров 3 категории ((В-32)сектор зоны фреш)</v>
      </c>
      <c r="H2397" s="12" t="s">
        <v>17220</v>
      </c>
      <c r="I2397" s="12" t="s">
        <v>16361</v>
      </c>
      <c r="J2397" s="12" t="s">
        <v>4521</v>
      </c>
      <c r="K2397" s="12" t="s">
        <v>4522</v>
      </c>
      <c r="L2397" s="12">
        <v>12</v>
      </c>
      <c r="M2397" s="12">
        <v>12</v>
      </c>
      <c r="N2397" s="12">
        <v>0</v>
      </c>
    </row>
    <row r="2398" spans="1:17" x14ac:dyDescent="0.2">
      <c r="A2398" s="12" t="str">
        <f>INDEX('рабочие дни  %ФОТ'!$F$3:$F$67,MATCH('загрузка табеля'!$H2398,'рабочие дни  %ФОТ'!$H$3:$H$67,0),1)</f>
        <v>ХХХ YYY-32</v>
      </c>
      <c r="B2398" s="21">
        <f t="shared" si="111"/>
        <v>611.03000000000009</v>
      </c>
      <c r="C2398" s="22">
        <f t="shared" si="112"/>
        <v>2</v>
      </c>
      <c r="D2398" s="23">
        <f t="shared" si="113"/>
        <v>21.5</v>
      </c>
      <c r="E2398" s="21">
        <f>SUMIFS(тарифы!G:G,тарифы!B:B,J2398)</f>
        <v>28.42</v>
      </c>
      <c r="F2398" s="21"/>
      <c r="G2398" s="12" t="str">
        <f>IFERROR(INDEX(Таблица1[#All],MATCH('загрузка табеля'!J2398,тарифы!B:B,0),4),"")</f>
        <v>бригадир продавцов продовольственных товаров 2 категории ((В-32)сектор зоны фреш)</v>
      </c>
      <c r="H2398" s="12" t="s">
        <v>17220</v>
      </c>
      <c r="I2398" s="12" t="s">
        <v>16361</v>
      </c>
      <c r="J2398" s="12" t="s">
        <v>4524</v>
      </c>
      <c r="K2398" s="12" t="s">
        <v>4525</v>
      </c>
      <c r="L2398" s="12">
        <v>10.5</v>
      </c>
      <c r="M2398" s="12">
        <v>11</v>
      </c>
      <c r="N2398" s="12">
        <v>0</v>
      </c>
    </row>
    <row r="2399" spans="1:17" x14ac:dyDescent="0.2">
      <c r="A2399" s="12" t="str">
        <f>INDEX('рабочие дни  %ФОТ'!$F$3:$F$67,MATCH('загрузка табеля'!$H2399,'рабочие дни  %ФОТ'!$H$3:$H$67,0),1)</f>
        <v>ХХХ YYY-32</v>
      </c>
      <c r="B2399" s="21">
        <f t="shared" si="111"/>
        <v>446.49</v>
      </c>
      <c r="C2399" s="22">
        <f t="shared" si="112"/>
        <v>2</v>
      </c>
      <c r="D2399" s="23">
        <f t="shared" si="113"/>
        <v>20.5</v>
      </c>
      <c r="E2399" s="21">
        <f>SUMIFS(тарифы!G:G,тарифы!B:B,J2399)</f>
        <v>21.78</v>
      </c>
      <c r="F2399" s="21"/>
      <c r="G2399" s="12" t="str">
        <f>IFERROR(INDEX(Таблица1[#All],MATCH('загрузка табеля'!J2399,тарифы!B:B,0),4),"")</f>
        <v>продавец продовольственных товаров 3 категории ((В-32)сектор зоны фреш)</v>
      </c>
      <c r="H2399" s="12" t="s">
        <v>17220</v>
      </c>
      <c r="I2399" s="12" t="s">
        <v>16361</v>
      </c>
      <c r="J2399" s="12" t="s">
        <v>4519</v>
      </c>
      <c r="K2399" s="12" t="s">
        <v>4520</v>
      </c>
      <c r="L2399" s="12">
        <v>12</v>
      </c>
      <c r="M2399" s="12">
        <v>8.5</v>
      </c>
      <c r="N2399" s="12">
        <v>0</v>
      </c>
    </row>
    <row r="2400" spans="1:17" x14ac:dyDescent="0.2">
      <c r="A2400" s="12" t="str">
        <f>INDEX('рабочие дни  %ФОТ'!$F$3:$F$67,MATCH('загрузка табеля'!$H2400,'рабочие дни  %ФОТ'!$H$3:$H$67,0),1)</f>
        <v>ХХХ YYY-32</v>
      </c>
      <c r="B2400" s="21">
        <f t="shared" si="111"/>
        <v>892.98</v>
      </c>
      <c r="C2400" s="22">
        <f t="shared" si="112"/>
        <v>4</v>
      </c>
      <c r="D2400" s="23">
        <f t="shared" si="113"/>
        <v>41</v>
      </c>
      <c r="E2400" s="21">
        <f>SUMIFS(тарифы!G:G,тарифы!B:B,J2400)</f>
        <v>21.78</v>
      </c>
      <c r="F2400" s="21"/>
      <c r="G2400" s="12" t="str">
        <f>IFERROR(INDEX(Таблица1[#All],MATCH('загрузка табеля'!J2400,тарифы!B:B,0),4),"")</f>
        <v>продавец продовольственных товаров 3 категории ((В-32)сектор зоны фреш)</v>
      </c>
      <c r="H2400" s="12" t="s">
        <v>17220</v>
      </c>
      <c r="I2400" s="12" t="s">
        <v>16361</v>
      </c>
      <c r="J2400" s="12" t="s">
        <v>13081</v>
      </c>
      <c r="K2400" s="12" t="s">
        <v>13080</v>
      </c>
      <c r="L2400" s="12">
        <v>12.5</v>
      </c>
      <c r="M2400" s="12">
        <v>8.5</v>
      </c>
      <c r="N2400" s="12">
        <v>8</v>
      </c>
      <c r="O2400" s="12">
        <v>12</v>
      </c>
      <c r="P2400" s="12">
        <v>0</v>
      </c>
    </row>
    <row r="2401" spans="1:17" x14ac:dyDescent="0.2">
      <c r="A2401" s="12" t="str">
        <f>INDEX('рабочие дни  %ФОТ'!$F$3:$F$67,MATCH('загрузка табеля'!$H2401,'рабочие дни  %ФОТ'!$H$3:$H$67,0),1)</f>
        <v>ХХХ YYY-32</v>
      </c>
      <c r="B2401" s="21">
        <f t="shared" si="111"/>
        <v>772.53</v>
      </c>
      <c r="C2401" s="22">
        <f t="shared" si="112"/>
        <v>3</v>
      </c>
      <c r="D2401" s="23">
        <f t="shared" si="113"/>
        <v>33</v>
      </c>
      <c r="E2401" s="21">
        <f>SUMIFS(тарифы!G:G,тарифы!B:B,J2401)</f>
        <v>23.41</v>
      </c>
      <c r="F2401" s="21"/>
      <c r="G2401" s="12" t="str">
        <f>IFERROR(INDEX(Таблица1[#All],MATCH('загрузка табеля'!J2401,тарифы!B:B,0),4),"")</f>
        <v>продавец продовольственных товаров 2 категории ((В-32)сектор стеллажной зоны)</v>
      </c>
      <c r="H2401" s="12" t="s">
        <v>17220</v>
      </c>
      <c r="I2401" s="12" t="s">
        <v>16362</v>
      </c>
      <c r="J2401" s="12" t="s">
        <v>4533</v>
      </c>
      <c r="K2401" s="12" t="s">
        <v>4534</v>
      </c>
      <c r="L2401" s="12">
        <v>11</v>
      </c>
      <c r="M2401" s="12">
        <v>11</v>
      </c>
      <c r="N2401" s="12">
        <v>11</v>
      </c>
      <c r="O2401" s="12">
        <v>0</v>
      </c>
    </row>
    <row r="2402" spans="1:17" x14ac:dyDescent="0.2">
      <c r="A2402" s="12" t="str">
        <f>INDEX('рабочие дни  %ФОТ'!$F$3:$F$67,MATCH('загрузка табеля'!$H2402,'рабочие дни  %ФОТ'!$H$3:$H$67,0),1)</f>
        <v>ХХХ YYY-32</v>
      </c>
      <c r="B2402" s="21">
        <f t="shared" si="111"/>
        <v>819.35</v>
      </c>
      <c r="C2402" s="22">
        <f t="shared" si="112"/>
        <v>3</v>
      </c>
      <c r="D2402" s="23">
        <f t="shared" si="113"/>
        <v>35</v>
      </c>
      <c r="E2402" s="21">
        <f>SUMIFS(тарифы!G:G,тарифы!B:B,J2402)</f>
        <v>23.41</v>
      </c>
      <c r="F2402" s="21"/>
      <c r="G2402" s="12" t="str">
        <f>IFERROR(INDEX(Таблица1[#All],MATCH('загрузка табеля'!J2402,тарифы!B:B,0),4),"")</f>
        <v>продавец продовольственных товаров 2 категории ((В-32)сектор стеллажной зоны)</v>
      </c>
      <c r="H2402" s="12" t="s">
        <v>17220</v>
      </c>
      <c r="I2402" s="12" t="s">
        <v>16362</v>
      </c>
      <c r="J2402" s="12" t="s">
        <v>4543</v>
      </c>
      <c r="K2402" s="12" t="s">
        <v>4544</v>
      </c>
      <c r="L2402" s="12">
        <v>12.5</v>
      </c>
      <c r="M2402" s="12">
        <v>11.5</v>
      </c>
      <c r="N2402" s="12">
        <v>11</v>
      </c>
      <c r="O2402" s="12">
        <v>0</v>
      </c>
    </row>
    <row r="2403" spans="1:17" x14ac:dyDescent="0.2">
      <c r="A2403" s="12" t="str">
        <f>INDEX('рабочие дни  %ФОТ'!$F$3:$F$67,MATCH('загрузка табеля'!$H2403,'рабочие дни  %ФОТ'!$H$3:$H$67,0),1)</f>
        <v>ХХХ YYY-32</v>
      </c>
      <c r="B2403" s="21">
        <f t="shared" si="111"/>
        <v>702.24</v>
      </c>
      <c r="C2403" s="22">
        <f t="shared" si="112"/>
        <v>3</v>
      </c>
      <c r="D2403" s="23">
        <f t="shared" si="113"/>
        <v>33</v>
      </c>
      <c r="E2403" s="21">
        <f>SUMIFS(тарифы!G:G,тарифы!B:B,J2403)</f>
        <v>21.28</v>
      </c>
      <c r="F2403" s="21"/>
      <c r="G2403" s="12" t="str">
        <f>IFERROR(INDEX(Таблица1[#All],MATCH('загрузка табеля'!J2403,тарифы!B:B,0),4),"")</f>
        <v>продавец продовольственных товаров 3 категории ((В-32)сектор стеллажной зоны)</v>
      </c>
      <c r="H2403" s="12" t="s">
        <v>17220</v>
      </c>
      <c r="I2403" s="12" t="s">
        <v>16362</v>
      </c>
      <c r="J2403" s="12" t="s">
        <v>4530</v>
      </c>
      <c r="K2403" s="12" t="s">
        <v>4531</v>
      </c>
      <c r="L2403" s="12">
        <v>9</v>
      </c>
      <c r="M2403" s="12">
        <v>12.5</v>
      </c>
      <c r="N2403" s="12">
        <v>11.5</v>
      </c>
      <c r="O2403" s="12">
        <v>0</v>
      </c>
    </row>
    <row r="2404" spans="1:17" x14ac:dyDescent="0.2">
      <c r="A2404" s="12" t="str">
        <f>INDEX('рабочие дни  %ФОТ'!$F$3:$F$67,MATCH('загрузка табеля'!$H2404,'рабочие дни  %ФОТ'!$H$3:$H$67,0),1)</f>
        <v>ХХХ YYY-32</v>
      </c>
      <c r="B2404" s="21">
        <f t="shared" si="111"/>
        <v>702.24</v>
      </c>
      <c r="C2404" s="22">
        <f t="shared" si="112"/>
        <v>3</v>
      </c>
      <c r="D2404" s="23">
        <f t="shared" si="113"/>
        <v>33</v>
      </c>
      <c r="E2404" s="21">
        <f>SUMIFS(тарифы!G:G,тарифы!B:B,J2404)</f>
        <v>21.28</v>
      </c>
      <c r="F2404" s="21"/>
      <c r="G2404" s="12" t="str">
        <f>IFERROR(INDEX(Таблица1[#All],MATCH('загрузка табеля'!J2404,тарифы!B:B,0),4),"")</f>
        <v>продавец продовольственных товаров 3 категории ((В-32)сектор стеллажной зоны)</v>
      </c>
      <c r="H2404" s="12" t="s">
        <v>17220</v>
      </c>
      <c r="I2404" s="12" t="s">
        <v>16362</v>
      </c>
      <c r="J2404" s="12" t="s">
        <v>4536</v>
      </c>
      <c r="K2404" s="12" t="s">
        <v>4537</v>
      </c>
      <c r="L2404" s="12">
        <v>11</v>
      </c>
      <c r="M2404" s="12">
        <v>11</v>
      </c>
      <c r="N2404" s="12">
        <v>11</v>
      </c>
      <c r="O2404" s="12">
        <v>0</v>
      </c>
    </row>
    <row r="2405" spans="1:17" x14ac:dyDescent="0.2">
      <c r="A2405" s="12" t="str">
        <f>INDEX('рабочие дни  %ФОТ'!$F$3:$F$67,MATCH('загрузка табеля'!$H2405,'рабочие дни  %ФОТ'!$H$3:$H$67,0),1)</f>
        <v>ХХХ YYY-32</v>
      </c>
      <c r="B2405" s="21">
        <f t="shared" si="111"/>
        <v>643.77499999999998</v>
      </c>
      <c r="C2405" s="22">
        <f t="shared" si="112"/>
        <v>3</v>
      </c>
      <c r="D2405" s="23">
        <f t="shared" si="113"/>
        <v>27.5</v>
      </c>
      <c r="E2405" s="21">
        <f>SUMIFS(тарифы!G:G,тарифы!B:B,J2405)</f>
        <v>23.41</v>
      </c>
      <c r="F2405" s="21"/>
      <c r="G2405" s="12" t="str">
        <f>IFERROR(INDEX(Таблица1[#All],MATCH('загрузка табеля'!J2405,тарифы!B:B,0),4),"")</f>
        <v>продавец продовольственных товаров 2 категории ((В-32)сектор стеллажной зоны)</v>
      </c>
      <c r="H2405" s="12" t="s">
        <v>17220</v>
      </c>
      <c r="I2405" s="12" t="s">
        <v>16362</v>
      </c>
      <c r="J2405" s="12" t="s">
        <v>13083</v>
      </c>
      <c r="K2405" s="12" t="s">
        <v>13082</v>
      </c>
      <c r="L2405" s="12">
        <v>9</v>
      </c>
      <c r="M2405" s="12">
        <v>9.5</v>
      </c>
      <c r="N2405" s="12">
        <v>9</v>
      </c>
      <c r="O2405" s="12">
        <v>0</v>
      </c>
    </row>
    <row r="2406" spans="1:17" x14ac:dyDescent="0.2">
      <c r="A2406" s="12" t="str">
        <f>INDEX('рабочие дни  %ФОТ'!$F$3:$F$67,MATCH('загрузка табеля'!$H2406,'рабочие дни  %ФОТ'!$H$3:$H$67,0),1)</f>
        <v>ХХХ YYY-32</v>
      </c>
      <c r="B2406" s="21">
        <f t="shared" si="111"/>
        <v>0</v>
      </c>
      <c r="C2406" s="22">
        <f t="shared" si="112"/>
        <v>3</v>
      </c>
      <c r="D2406" s="23">
        <f t="shared" si="113"/>
        <v>25.5</v>
      </c>
      <c r="E2406" s="21">
        <f>SUMIFS(тарифы!G:G,тарифы!B:B,J2406)</f>
        <v>0</v>
      </c>
      <c r="F2406" s="21"/>
      <c r="G2406" s="12" t="str">
        <f>IFERROR(INDEX(Таблица1[#All],MATCH('загрузка табеля'!J2406,тарифы!B:B,0),4),"")</f>
        <v/>
      </c>
      <c r="H2406" s="12" t="s">
        <v>17220</v>
      </c>
      <c r="I2406" s="12" t="s">
        <v>16362</v>
      </c>
      <c r="J2406" s="12" t="s">
        <v>16363</v>
      </c>
      <c r="K2406" s="12" t="s">
        <v>16364</v>
      </c>
      <c r="L2406" s="12">
        <v>9</v>
      </c>
      <c r="M2406" s="12">
        <v>8.5</v>
      </c>
      <c r="N2406" s="12">
        <v>8</v>
      </c>
      <c r="O2406" s="12">
        <v>0</v>
      </c>
    </row>
    <row r="2407" spans="1:17" x14ac:dyDescent="0.2">
      <c r="A2407" s="12" t="str">
        <f>INDEX('рабочие дни  %ФОТ'!$F$3:$F$67,MATCH('загрузка табеля'!$H2407,'рабочие дни  %ФОТ'!$H$3:$H$67,0),1)</f>
        <v>ХХХ YYY-32</v>
      </c>
      <c r="B2407" s="21">
        <f t="shared" si="111"/>
        <v>0</v>
      </c>
      <c r="C2407" s="22">
        <f t="shared" si="112"/>
        <v>2</v>
      </c>
      <c r="D2407" s="23">
        <f t="shared" si="113"/>
        <v>19</v>
      </c>
      <c r="E2407" s="21">
        <f>SUMIFS(тарифы!G:G,тарифы!B:B,J2407)</f>
        <v>0</v>
      </c>
      <c r="F2407" s="21"/>
      <c r="G2407" s="12" t="str">
        <f>IFERROR(INDEX(Таблица1[#All],MATCH('загрузка табеля'!J2407,тарифы!B:B,0),4),"")</f>
        <v/>
      </c>
      <c r="H2407" s="12" t="s">
        <v>17220</v>
      </c>
      <c r="I2407" s="12" t="s">
        <v>16362</v>
      </c>
      <c r="J2407" s="12" t="s">
        <v>16365</v>
      </c>
      <c r="K2407" s="12" t="s">
        <v>16366</v>
      </c>
      <c r="L2407" s="12">
        <v>9</v>
      </c>
      <c r="M2407" s="12">
        <v>10</v>
      </c>
      <c r="N2407" s="12">
        <v>0</v>
      </c>
    </row>
    <row r="2408" spans="1:17" x14ac:dyDescent="0.2">
      <c r="A2408" s="12" t="str">
        <f>INDEX('рабочие дни  %ФОТ'!$F$3:$F$67,MATCH('загрузка табеля'!$H2408,'рабочие дни  %ФОТ'!$H$3:$H$67,0),1)</f>
        <v>ХХХ YYY-32</v>
      </c>
      <c r="B2408" s="21">
        <f t="shared" si="111"/>
        <v>0</v>
      </c>
      <c r="C2408" s="22">
        <f t="shared" si="112"/>
        <v>2</v>
      </c>
      <c r="D2408" s="23">
        <f t="shared" si="113"/>
        <v>24.5</v>
      </c>
      <c r="E2408" s="21">
        <f>SUMIFS(тарифы!G:G,тарифы!B:B,J2408)</f>
        <v>0</v>
      </c>
      <c r="F2408" s="21"/>
      <c r="G2408" s="12" t="str">
        <f>IFERROR(INDEX(Таблица1[#All],MATCH('загрузка табеля'!J2408,тарифы!B:B,0),4),"")</f>
        <v/>
      </c>
      <c r="H2408" s="12" t="s">
        <v>17220</v>
      </c>
      <c r="I2408" s="12" t="s">
        <v>16362</v>
      </c>
      <c r="J2408" s="12" t="s">
        <v>16367</v>
      </c>
      <c r="K2408" s="12" t="s">
        <v>16368</v>
      </c>
      <c r="L2408" s="12">
        <v>11.5</v>
      </c>
      <c r="M2408" s="12">
        <v>13</v>
      </c>
      <c r="N2408" s="12">
        <v>0</v>
      </c>
    </row>
    <row r="2409" spans="1:17" x14ac:dyDescent="0.2">
      <c r="A2409" s="12" t="str">
        <f>INDEX('рабочие дни  %ФОТ'!$F$3:$F$67,MATCH('загрузка табеля'!$H2409,'рабочие дни  %ФОТ'!$H$3:$H$67,0),1)</f>
        <v>ХХХ YYY-32</v>
      </c>
      <c r="B2409" s="21">
        <f t="shared" si="111"/>
        <v>0</v>
      </c>
      <c r="C2409" s="22">
        <f t="shared" si="112"/>
        <v>2</v>
      </c>
      <c r="D2409" s="23">
        <f t="shared" si="113"/>
        <v>17.5</v>
      </c>
      <c r="E2409" s="21">
        <f>SUMIFS(тарифы!G:G,тарифы!B:B,J2409)</f>
        <v>0</v>
      </c>
      <c r="F2409" s="21"/>
      <c r="G2409" s="12" t="str">
        <f>IFERROR(INDEX(Таблица1[#All],MATCH('загрузка табеля'!J2409,тарифы!B:B,0),4),"")</f>
        <v/>
      </c>
      <c r="H2409" s="12" t="s">
        <v>17220</v>
      </c>
      <c r="I2409" s="12" t="s">
        <v>16362</v>
      </c>
      <c r="J2409" s="12" t="s">
        <v>16369</v>
      </c>
      <c r="K2409" s="12" t="s">
        <v>16370</v>
      </c>
      <c r="L2409" s="12">
        <v>8.5</v>
      </c>
      <c r="M2409" s="12">
        <v>9</v>
      </c>
      <c r="N2409" s="12">
        <v>0</v>
      </c>
    </row>
    <row r="2410" spans="1:17" x14ac:dyDescent="0.2">
      <c r="A2410" s="12" t="str">
        <f>INDEX('рабочие дни  %ФОТ'!$F$3:$F$67,MATCH('загрузка табеля'!$H2410,'рабочие дни  %ФОТ'!$H$3:$H$67,0),1)</f>
        <v>ХХХ YYY-32</v>
      </c>
      <c r="B2410" s="21">
        <f t="shared" si="111"/>
        <v>0</v>
      </c>
      <c r="C2410" s="22">
        <f t="shared" si="112"/>
        <v>2</v>
      </c>
      <c r="D2410" s="23">
        <f t="shared" si="113"/>
        <v>21.5</v>
      </c>
      <c r="E2410" s="21">
        <f>SUMIFS(тарифы!G:G,тарифы!B:B,J2410)</f>
        <v>0</v>
      </c>
      <c r="F2410" s="21"/>
      <c r="G2410" s="12" t="str">
        <f>IFERROR(INDEX(Таблица1[#All],MATCH('загрузка табеля'!J2410,тарифы!B:B,0),4),"")</f>
        <v/>
      </c>
      <c r="H2410" s="12" t="s">
        <v>17220</v>
      </c>
      <c r="I2410" s="12" t="s">
        <v>16362</v>
      </c>
      <c r="J2410" s="12" t="s">
        <v>16371</v>
      </c>
      <c r="K2410" s="12" t="s">
        <v>16372</v>
      </c>
      <c r="L2410" s="12">
        <v>10.5</v>
      </c>
      <c r="M2410" s="12">
        <v>11</v>
      </c>
      <c r="N2410" s="12">
        <v>0</v>
      </c>
    </row>
    <row r="2411" spans="1:17" x14ac:dyDescent="0.2">
      <c r="A2411" s="12" t="str">
        <f>INDEX('рабочие дни  %ФОТ'!$F$3:$F$67,MATCH('загрузка табеля'!$H2411,'рабочие дни  %ФОТ'!$H$3:$H$67,0),1)</f>
        <v>ХХХ YYY-32</v>
      </c>
      <c r="B2411" s="21">
        <f t="shared" si="111"/>
        <v>594.69000000000005</v>
      </c>
      <c r="C2411" s="22">
        <f t="shared" si="112"/>
        <v>2</v>
      </c>
      <c r="D2411" s="23">
        <f t="shared" si="113"/>
        <v>21.5</v>
      </c>
      <c r="E2411" s="21">
        <f>SUMIFS(тарифы!G:G,тарифы!B:B,J2411)</f>
        <v>27.66</v>
      </c>
      <c r="F2411" s="21"/>
      <c r="G2411" s="12" t="str">
        <f>IFERROR(INDEX(Таблица1[#All],MATCH('загрузка табеля'!J2411,тарифы!B:B,0),4),"")</f>
        <v>грузчик 1 категории ((В-32)склад)</v>
      </c>
      <c r="H2411" s="12" t="s">
        <v>17220</v>
      </c>
      <c r="I2411" s="12" t="s">
        <v>4554</v>
      </c>
      <c r="J2411" s="12" t="s">
        <v>4568</v>
      </c>
      <c r="K2411" s="12" t="s">
        <v>4569</v>
      </c>
      <c r="L2411" s="12">
        <v>13</v>
      </c>
      <c r="M2411" s="12">
        <v>8.5</v>
      </c>
      <c r="N2411" s="12">
        <v>0</v>
      </c>
    </row>
    <row r="2412" spans="1:17" x14ac:dyDescent="0.2">
      <c r="A2412" s="12" t="str">
        <f>INDEX('рабочие дни  %ФОТ'!$F$3:$F$67,MATCH('загрузка табеля'!$H2412,'рабочие дни  %ФОТ'!$H$3:$H$67,0),1)</f>
        <v>ХХХ YYY-32</v>
      </c>
      <c r="B2412" s="21">
        <f t="shared" si="111"/>
        <v>596.57142857142856</v>
      </c>
      <c r="C2412" s="22">
        <f t="shared" si="112"/>
        <v>3</v>
      </c>
      <c r="D2412" s="23">
        <f t="shared" si="113"/>
        <v>27.5</v>
      </c>
      <c r="E2412" s="21">
        <f>SUMIFS(тарифы!G:G,тарифы!B:B,J2412)</f>
        <v>4176</v>
      </c>
      <c r="F2412" s="21"/>
      <c r="G2412" s="12" t="str">
        <f>IFERROR(INDEX(Таблица1[#All],MATCH('загрузка табеля'!J2412,тарифы!B:B,0),4),"")</f>
        <v>оператор по вводу данных 1 категории ((В-32)склад)</v>
      </c>
      <c r="H2412" s="12" t="s">
        <v>17220</v>
      </c>
      <c r="I2412" s="12" t="s">
        <v>4554</v>
      </c>
      <c r="J2412" s="12" t="s">
        <v>4555</v>
      </c>
      <c r="K2412" s="12" t="s">
        <v>4556</v>
      </c>
      <c r="L2412" s="12">
        <v>9</v>
      </c>
      <c r="M2412" s="12">
        <v>9</v>
      </c>
      <c r="N2412" s="12">
        <v>9.5</v>
      </c>
      <c r="O2412" s="12">
        <v>0</v>
      </c>
    </row>
    <row r="2413" spans="1:17" x14ac:dyDescent="0.2">
      <c r="A2413" s="12" t="str">
        <f>INDEX('рабочие дни  %ФОТ'!$F$3:$F$67,MATCH('загрузка табеля'!$H2413,'рабочие дни  %ФОТ'!$H$3:$H$67,0),1)</f>
        <v>ХХХ YYY-32</v>
      </c>
      <c r="B2413" s="21">
        <f t="shared" si="111"/>
        <v>861.14285714285711</v>
      </c>
      <c r="C2413" s="22">
        <f t="shared" si="112"/>
        <v>3</v>
      </c>
      <c r="D2413" s="23">
        <f t="shared" si="113"/>
        <v>27</v>
      </c>
      <c r="E2413" s="21">
        <f>SUMIFS(тарифы!G:G,тарифы!B:B,J2413)</f>
        <v>6028</v>
      </c>
      <c r="F2413" s="21"/>
      <c r="G2413" s="12" t="str">
        <f>IFERROR(INDEX(Таблица1[#All],MATCH('загрузка табеля'!J2413,тарифы!B:B,0),4),"")</f>
        <v>старший кладовщик 2 категории ((В-32)склад)</v>
      </c>
      <c r="H2413" s="12" t="s">
        <v>17220</v>
      </c>
      <c r="I2413" s="12" t="s">
        <v>4554</v>
      </c>
      <c r="J2413" s="12" t="s">
        <v>4561</v>
      </c>
      <c r="K2413" s="12" t="s">
        <v>4562</v>
      </c>
      <c r="L2413" s="12">
        <v>9.5</v>
      </c>
      <c r="M2413" s="12">
        <v>8.5</v>
      </c>
      <c r="N2413" s="12">
        <v>9</v>
      </c>
      <c r="O2413" s="12">
        <v>0</v>
      </c>
    </row>
    <row r="2414" spans="1:17" x14ac:dyDescent="0.2">
      <c r="A2414" s="12" t="str">
        <f>INDEX('рабочие дни  %ФОТ'!$F$3:$F$67,MATCH('загрузка табеля'!$H2414,'рабочие дни  %ФОТ'!$H$3:$H$67,0),1)</f>
        <v>ХХХ YYY-32</v>
      </c>
      <c r="B2414" s="21">
        <f t="shared" si="111"/>
        <v>788.94999999999993</v>
      </c>
      <c r="C2414" s="22">
        <f t="shared" si="112"/>
        <v>3</v>
      </c>
      <c r="D2414" s="23">
        <f t="shared" si="113"/>
        <v>31</v>
      </c>
      <c r="E2414" s="21">
        <f>SUMIFS(тарифы!G:G,тарифы!B:B,J2414)</f>
        <v>25.45</v>
      </c>
      <c r="F2414" s="21"/>
      <c r="G2414" s="12" t="str">
        <f>IFERROR(INDEX(Таблица1[#All],MATCH('загрузка табеля'!J2414,тарифы!B:B,0),4),"")</f>
        <v>кладовщик по приему товара 3 категории ((В-32)склад)</v>
      </c>
      <c r="H2414" s="12" t="s">
        <v>17220</v>
      </c>
      <c r="I2414" s="12" t="s">
        <v>4554</v>
      </c>
      <c r="J2414" s="12" t="s">
        <v>4558</v>
      </c>
      <c r="K2414" s="12" t="s">
        <v>4559</v>
      </c>
      <c r="L2414" s="12">
        <v>13.5</v>
      </c>
      <c r="M2414" s="12">
        <v>8.5</v>
      </c>
      <c r="N2414" s="12">
        <v>9</v>
      </c>
      <c r="O2414" s="12">
        <v>0</v>
      </c>
    </row>
    <row r="2415" spans="1:17" x14ac:dyDescent="0.2">
      <c r="A2415" s="12" t="str">
        <f>INDEX('рабочие дни  %ФОТ'!$F$3:$F$67,MATCH('загрузка табеля'!$H2415,'рабочие дни  %ФОТ'!$H$3:$H$67,0),1)</f>
        <v>ХХХ YYY-32</v>
      </c>
      <c r="B2415" s="21">
        <f t="shared" si="111"/>
        <v>1208.875</v>
      </c>
      <c r="C2415" s="22">
        <f t="shared" si="112"/>
        <v>5</v>
      </c>
      <c r="D2415" s="23">
        <f t="shared" si="113"/>
        <v>47.5</v>
      </c>
      <c r="E2415" s="21">
        <f>SUMIFS(тарифы!G:G,тарифы!B:B,J2415)</f>
        <v>25.45</v>
      </c>
      <c r="F2415" s="21"/>
      <c r="G2415" s="12" t="str">
        <f>IFERROR(INDEX(Таблица1[#All],MATCH('загрузка табеля'!J2415,тарифы!B:B,0),4),"")</f>
        <v>кладовщик по приему товара 3 категории ((В-32)склад)</v>
      </c>
      <c r="H2415" s="12" t="s">
        <v>17220</v>
      </c>
      <c r="I2415" s="12" t="s">
        <v>4554</v>
      </c>
      <c r="J2415" s="12" t="s">
        <v>4566</v>
      </c>
      <c r="K2415" s="12" t="s">
        <v>4567</v>
      </c>
      <c r="L2415" s="12">
        <v>12.5</v>
      </c>
      <c r="M2415" s="12">
        <v>8.5</v>
      </c>
      <c r="N2415" s="12">
        <v>8.5</v>
      </c>
      <c r="O2415" s="12">
        <v>9</v>
      </c>
      <c r="P2415" s="12">
        <v>9</v>
      </c>
      <c r="Q2415" s="12">
        <v>0</v>
      </c>
    </row>
    <row r="2416" spans="1:17" x14ac:dyDescent="0.2">
      <c r="A2416" s="12" t="str">
        <f>INDEX('рабочие дни  %ФОТ'!$F$3:$F$67,MATCH('загрузка табеля'!$H2416,'рабочие дни  %ФОТ'!$H$3:$H$67,0),1)</f>
        <v>ХХХ YYY-32</v>
      </c>
      <c r="B2416" s="21">
        <f t="shared" si="111"/>
        <v>691.5</v>
      </c>
      <c r="C2416" s="22">
        <f t="shared" si="112"/>
        <v>3</v>
      </c>
      <c r="D2416" s="23">
        <f t="shared" si="113"/>
        <v>30</v>
      </c>
      <c r="E2416" s="21">
        <f>SUMIFS(тарифы!G:G,тарифы!B:B,J2416)</f>
        <v>23.05</v>
      </c>
      <c r="F2416" s="21"/>
      <c r="G2416" s="12" t="str">
        <f>IFERROR(INDEX(Таблица1[#All],MATCH('загрузка табеля'!J2416,тарифы!B:B,0),4),"")</f>
        <v>грузчик 3 категории ((В-32)склад)</v>
      </c>
      <c r="H2416" s="12" t="s">
        <v>17220</v>
      </c>
      <c r="I2416" s="12" t="s">
        <v>4554</v>
      </c>
      <c r="J2416" s="12" t="s">
        <v>13112</v>
      </c>
      <c r="K2416" s="12" t="s">
        <v>13111</v>
      </c>
      <c r="L2416" s="12">
        <v>10</v>
      </c>
      <c r="M2416" s="12">
        <v>10</v>
      </c>
      <c r="N2416" s="12">
        <v>10</v>
      </c>
      <c r="O2416" s="12">
        <v>0</v>
      </c>
    </row>
    <row r="2417" spans="1:16" x14ac:dyDescent="0.2">
      <c r="A2417" s="12" t="str">
        <f>INDEX('рабочие дни  %ФОТ'!$F$3:$F$67,MATCH('загрузка табеля'!$H2417,'рабочие дни  %ФОТ'!$H$3:$H$67,0),1)</f>
        <v>ХХХ YYY-32</v>
      </c>
      <c r="B2417" s="21">
        <f t="shared" si="111"/>
        <v>726.07500000000005</v>
      </c>
      <c r="C2417" s="22">
        <f t="shared" si="112"/>
        <v>3</v>
      </c>
      <c r="D2417" s="23">
        <f t="shared" si="113"/>
        <v>31.5</v>
      </c>
      <c r="E2417" s="21">
        <f>SUMIFS(тарифы!G:G,тарифы!B:B,J2417)</f>
        <v>23.05</v>
      </c>
      <c r="F2417" s="21"/>
      <c r="G2417" s="12" t="str">
        <f>IFERROR(INDEX(Таблица1[#All],MATCH('загрузка табеля'!J2417,тарифы!B:B,0),4),"")</f>
        <v>грузчик 3 категории ((В-32)склад)</v>
      </c>
      <c r="H2417" s="12" t="s">
        <v>17220</v>
      </c>
      <c r="I2417" s="12" t="s">
        <v>4554</v>
      </c>
      <c r="J2417" s="12" t="s">
        <v>13824</v>
      </c>
      <c r="K2417" s="12" t="s">
        <v>13823</v>
      </c>
      <c r="L2417" s="12">
        <v>10</v>
      </c>
      <c r="M2417" s="12">
        <v>10</v>
      </c>
      <c r="N2417" s="12">
        <v>11.5</v>
      </c>
      <c r="O2417" s="12">
        <v>0</v>
      </c>
    </row>
    <row r="2418" spans="1:16" x14ac:dyDescent="0.2">
      <c r="A2418" s="12" t="str">
        <f>INDEX('рабочие дни  %ФОТ'!$F$3:$F$67,MATCH('загрузка табеля'!$H2418,'рабочие дни  %ФОТ'!$H$3:$H$67,0),1)</f>
        <v>ХХХ YYY-32</v>
      </c>
      <c r="B2418" s="21">
        <f t="shared" si="111"/>
        <v>1533.5714285714287</v>
      </c>
      <c r="C2418" s="22">
        <f t="shared" si="112"/>
        <v>3</v>
      </c>
      <c r="D2418" s="23">
        <f t="shared" si="113"/>
        <v>27</v>
      </c>
      <c r="E2418" s="21">
        <f>SUMIFS(тарифы!G:G,тарифы!B:B,J2418)</f>
        <v>10735</v>
      </c>
      <c r="F2418" s="21"/>
      <c r="G2418" s="12" t="str">
        <f>IFERROR(INDEX(Таблица1[#All],MATCH('загрузка табеля'!J2418,тарифы!B:B,0),4),"")</f>
        <v>управляющий магазином 4 категории ((В-32)управление)</v>
      </c>
      <c r="H2418" s="12" t="s">
        <v>17220</v>
      </c>
      <c r="I2418" s="12" t="s">
        <v>16373</v>
      </c>
      <c r="J2418" s="12" t="s">
        <v>4584</v>
      </c>
      <c r="K2418" s="12" t="s">
        <v>4585</v>
      </c>
      <c r="L2418" s="12">
        <v>9</v>
      </c>
      <c r="M2418" s="12">
        <v>9</v>
      </c>
      <c r="N2418" s="12">
        <v>9</v>
      </c>
      <c r="O2418" s="12">
        <v>0</v>
      </c>
    </row>
    <row r="2419" spans="1:16" x14ac:dyDescent="0.2">
      <c r="A2419" s="12" t="str">
        <f>INDEX('рабочие дни  %ФОТ'!$F$3:$F$67,MATCH('загрузка табеля'!$H2419,'рабочие дни  %ФОТ'!$H$3:$H$67,0),1)</f>
        <v>ХХХ YYY-32</v>
      </c>
      <c r="B2419" s="21">
        <f t="shared" si="111"/>
        <v>1238.0952380952381</v>
      </c>
      <c r="C2419" s="22">
        <f t="shared" si="112"/>
        <v>4</v>
      </c>
      <c r="D2419" s="23">
        <f t="shared" si="113"/>
        <v>21.5</v>
      </c>
      <c r="E2419" s="21">
        <f>SUMIFS(тарифы!G:G,тарифы!B:B,J2419)</f>
        <v>6500</v>
      </c>
      <c r="F2419" s="21"/>
      <c r="G2419" s="12" t="str">
        <f>IFERROR(INDEX(Таблица1[#All],MATCH('загрузка табеля'!J2419,тарифы!B:B,0),4),"")</f>
        <v>менеджер по персоналу ((В-32)управление)</v>
      </c>
      <c r="H2419" s="12" t="s">
        <v>17220</v>
      </c>
      <c r="I2419" s="12" t="s">
        <v>16373</v>
      </c>
      <c r="J2419" s="12" t="s">
        <v>4581</v>
      </c>
      <c r="K2419" s="12" t="s">
        <v>4582</v>
      </c>
      <c r="L2419" s="12">
        <v>4</v>
      </c>
      <c r="M2419" s="12">
        <v>5</v>
      </c>
      <c r="N2419" s="12">
        <v>5</v>
      </c>
      <c r="O2419" s="12">
        <v>7.5</v>
      </c>
      <c r="P2419" s="12">
        <v>0</v>
      </c>
    </row>
    <row r="2420" spans="1:16" x14ac:dyDescent="0.2">
      <c r="A2420" s="12" t="str">
        <f>INDEX('рабочие дни  %ФОТ'!$F$3:$F$67,MATCH('загрузка табеля'!$H2420,'рабочие дни  %ФОТ'!$H$3:$H$67,0),1)</f>
        <v>ХХХ YYY-32</v>
      </c>
      <c r="B2420" s="21">
        <f t="shared" si="111"/>
        <v>828.57142857142867</v>
      </c>
      <c r="C2420" s="22">
        <f t="shared" si="112"/>
        <v>3</v>
      </c>
      <c r="D2420" s="23">
        <f t="shared" si="113"/>
        <v>18</v>
      </c>
      <c r="E2420" s="21">
        <f>SUMIFS(тарифы!G:G,тарифы!B:B,J2420)</f>
        <v>5800</v>
      </c>
      <c r="F2420" s="21"/>
      <c r="G2420" s="12" t="str">
        <f>IFERROR(INDEX(Таблица1[#All],MATCH('загрузка табеля'!J2420,тарифы!B:B,0),4),"")</f>
        <v>главный инженер ((В-32)управление)</v>
      </c>
      <c r="H2420" s="12" t="s">
        <v>17220</v>
      </c>
      <c r="I2420" s="12" t="s">
        <v>16373</v>
      </c>
      <c r="J2420" s="12" t="s">
        <v>4575</v>
      </c>
      <c r="K2420" s="12" t="s">
        <v>4576</v>
      </c>
      <c r="L2420" s="12">
        <v>8</v>
      </c>
      <c r="M2420" s="12">
        <v>2</v>
      </c>
      <c r="N2420" s="12">
        <v>8</v>
      </c>
      <c r="O2420" s="12">
        <v>0</v>
      </c>
    </row>
    <row r="2421" spans="1:16" x14ac:dyDescent="0.2">
      <c r="A2421" s="12" t="str">
        <f>INDEX('рабочие дни  %ФОТ'!$F$3:$F$67,MATCH('загрузка табеля'!$H2421,'рабочие дни  %ФОТ'!$H$3:$H$67,0),1)</f>
        <v>ХХХ YYY-32</v>
      </c>
      <c r="B2421" s="21">
        <f t="shared" si="111"/>
        <v>740.39</v>
      </c>
      <c r="C2421" s="22">
        <f t="shared" si="112"/>
        <v>2</v>
      </c>
      <c r="D2421" s="23">
        <f t="shared" si="113"/>
        <v>24.5</v>
      </c>
      <c r="E2421" s="21">
        <f>SUMIFS(тарифы!G:G,тарифы!B:B,J2421)</f>
        <v>30.22</v>
      </c>
      <c r="F2421" s="21"/>
      <c r="G2421" s="12" t="str">
        <f>IFERROR(INDEX(Таблица1[#All],MATCH('загрузка табеля'!J2421,тарифы!B:B,0),4),"")</f>
        <v>пекарь 5 разряда ((В-32)цех по выпечке хлебобулочных изделий)</v>
      </c>
      <c r="H2421" s="12" t="s">
        <v>17220</v>
      </c>
      <c r="I2421" s="12" t="s">
        <v>16374</v>
      </c>
      <c r="J2421" s="12" t="s">
        <v>4590</v>
      </c>
      <c r="K2421" s="12" t="s">
        <v>4591</v>
      </c>
      <c r="L2421" s="12">
        <v>12</v>
      </c>
      <c r="M2421" s="12">
        <v>12.5</v>
      </c>
      <c r="N2421" s="12">
        <v>0</v>
      </c>
    </row>
    <row r="2422" spans="1:16" x14ac:dyDescent="0.2">
      <c r="A2422" s="12" t="str">
        <f>INDEX('рабочие дни  %ФОТ'!$F$3:$F$67,MATCH('загрузка табеля'!$H2422,'рабочие дни  %ФОТ'!$H$3:$H$67,0),1)</f>
        <v>ХХХ YYY-32</v>
      </c>
      <c r="B2422" s="21">
        <f t="shared" si="111"/>
        <v>1087.92</v>
      </c>
      <c r="C2422" s="22">
        <f t="shared" si="112"/>
        <v>3</v>
      </c>
      <c r="D2422" s="23">
        <f t="shared" si="113"/>
        <v>36</v>
      </c>
      <c r="E2422" s="21">
        <f>SUMIFS(тарифы!G:G,тарифы!B:B,J2422)</f>
        <v>30.22</v>
      </c>
      <c r="F2422" s="21"/>
      <c r="G2422" s="12" t="str">
        <f>IFERROR(INDEX(Таблица1[#All],MATCH('загрузка табеля'!J2422,тарифы!B:B,0),4),"")</f>
        <v>пекарь 5 разряда ((В-32)цех по выпечке хлебобулочных изделий)</v>
      </c>
      <c r="H2422" s="12" t="s">
        <v>17220</v>
      </c>
      <c r="I2422" s="12" t="s">
        <v>16374</v>
      </c>
      <c r="J2422" s="12" t="s">
        <v>4595</v>
      </c>
      <c r="K2422" s="12" t="s">
        <v>4596</v>
      </c>
      <c r="L2422" s="12">
        <v>12</v>
      </c>
      <c r="M2422" s="12">
        <v>12</v>
      </c>
      <c r="N2422" s="12">
        <v>12</v>
      </c>
      <c r="O2422" s="12">
        <v>0</v>
      </c>
    </row>
    <row r="2423" spans="1:16" x14ac:dyDescent="0.2">
      <c r="A2423" s="12" t="str">
        <f>INDEX('рабочие дни  %ФОТ'!$F$3:$F$67,MATCH('загрузка табеля'!$H2423,'рабочие дни  %ФОТ'!$H$3:$H$67,0),1)</f>
        <v>ХХХ YYY-32</v>
      </c>
      <c r="B2423" s="21">
        <f t="shared" si="111"/>
        <v>725.28</v>
      </c>
      <c r="C2423" s="22">
        <f t="shared" si="112"/>
        <v>2</v>
      </c>
      <c r="D2423" s="23">
        <f t="shared" si="113"/>
        <v>24</v>
      </c>
      <c r="E2423" s="21">
        <f>SUMIFS(тарифы!G:G,тарифы!B:B,J2423)</f>
        <v>30.22</v>
      </c>
      <c r="F2423" s="21"/>
      <c r="G2423" s="12" t="str">
        <f>IFERROR(INDEX(Таблица1[#All],MATCH('загрузка табеля'!J2423,тарифы!B:B,0),4),"")</f>
        <v>пекарь 5 разряда ((В-32)цех по выпечке хлебобулочных изделий)</v>
      </c>
      <c r="H2423" s="12" t="s">
        <v>17220</v>
      </c>
      <c r="I2423" s="12" t="s">
        <v>16374</v>
      </c>
      <c r="J2423" s="12" t="s">
        <v>4602</v>
      </c>
      <c r="K2423" s="12" t="s">
        <v>4603</v>
      </c>
      <c r="L2423" s="12">
        <v>12</v>
      </c>
      <c r="M2423" s="12">
        <v>12</v>
      </c>
      <c r="N2423" s="12">
        <v>0</v>
      </c>
    </row>
    <row r="2424" spans="1:16" x14ac:dyDescent="0.2">
      <c r="A2424" s="12" t="str">
        <f>INDEX('рабочие дни  %ФОТ'!$F$3:$F$67,MATCH('загрузка табеля'!$H2424,'рабочие дни  %ФОТ'!$H$3:$H$67,0),1)</f>
        <v>ХХХ YYY-32</v>
      </c>
      <c r="B2424" s="21">
        <f t="shared" si="111"/>
        <v>1710</v>
      </c>
      <c r="C2424" s="22">
        <f t="shared" si="112"/>
        <v>4</v>
      </c>
      <c r="D2424" s="23">
        <f t="shared" si="113"/>
        <v>47.5</v>
      </c>
      <c r="E2424" s="21">
        <f>SUMIFS(тарифы!G:G,тарифы!B:B,J2424)</f>
        <v>36</v>
      </c>
      <c r="F2424" s="21"/>
      <c r="G2424" s="12" t="str">
        <f>IFERROR(INDEX(Таблица1[#All],MATCH('загрузка табеля'!J2424,тарифы!B:B,0),4),"")</f>
        <v>бригадир производственной бригады* ((В-32)цех по выпечке хлебобулочных изделий)</v>
      </c>
      <c r="H2424" s="12" t="s">
        <v>17220</v>
      </c>
      <c r="I2424" s="12" t="s">
        <v>16374</v>
      </c>
      <c r="J2424" s="12" t="s">
        <v>4609</v>
      </c>
      <c r="K2424" s="12" t="s">
        <v>4610</v>
      </c>
      <c r="L2424" s="12">
        <v>12</v>
      </c>
      <c r="M2424" s="12">
        <v>12</v>
      </c>
      <c r="N2424" s="12">
        <v>12</v>
      </c>
      <c r="O2424" s="12">
        <v>11.5</v>
      </c>
      <c r="P2424" s="12">
        <v>0</v>
      </c>
    </row>
    <row r="2425" spans="1:16" x14ac:dyDescent="0.2">
      <c r="A2425" s="12" t="str">
        <f>INDEX('рабочие дни  %ФОТ'!$F$3:$F$67,MATCH('загрузка табеля'!$H2425,'рабочие дни  %ФОТ'!$H$3:$H$67,0),1)</f>
        <v>ХХХ YYY-32</v>
      </c>
      <c r="B2425" s="21">
        <f t="shared" si="111"/>
        <v>864.28571428571433</v>
      </c>
      <c r="C2425" s="22">
        <f t="shared" si="112"/>
        <v>2</v>
      </c>
      <c r="D2425" s="23">
        <f t="shared" si="113"/>
        <v>6</v>
      </c>
      <c r="E2425" s="21">
        <f>SUMIFS(тарифы!G:G,тарифы!B:B,J2425)</f>
        <v>9075</v>
      </c>
      <c r="F2425" s="21"/>
      <c r="G2425" s="12" t="str">
        <f>IFERROR(INDEX(Таблица1[#All],MATCH('загрузка табеля'!J2425,тарифы!B:B,0),4),"")</f>
        <v>заместитель управляющего магазином по производству 3 категории ((В-32)цех по выпечке хлебобулочных и</v>
      </c>
      <c r="H2425" s="12" t="s">
        <v>17220</v>
      </c>
      <c r="I2425" s="12" t="s">
        <v>16374</v>
      </c>
      <c r="J2425" s="12" t="s">
        <v>4593</v>
      </c>
      <c r="K2425" s="12" t="s">
        <v>4594</v>
      </c>
      <c r="L2425" s="12">
        <v>3</v>
      </c>
      <c r="M2425" s="12">
        <v>3</v>
      </c>
      <c r="N2425" s="12">
        <v>0</v>
      </c>
    </row>
    <row r="2426" spans="1:16" x14ac:dyDescent="0.2">
      <c r="A2426" s="12" t="str">
        <f>INDEX('рабочие дни  %ФОТ'!$F$3:$F$67,MATCH('загрузка табеля'!$H2426,'рабочие дни  %ФОТ'!$H$3:$H$67,0),1)</f>
        <v>ХХХ YYY-32</v>
      </c>
      <c r="B2426" s="21">
        <f t="shared" si="111"/>
        <v>687.46999999999991</v>
      </c>
      <c r="C2426" s="22">
        <f t="shared" si="112"/>
        <v>2</v>
      </c>
      <c r="D2426" s="23">
        <f t="shared" si="113"/>
        <v>24.5</v>
      </c>
      <c r="E2426" s="21">
        <f>SUMIFS(тарифы!G:G,тарифы!B:B,J2426)</f>
        <v>28.06</v>
      </c>
      <c r="F2426" s="21"/>
      <c r="G2426" s="12" t="str">
        <f>IFERROR(INDEX(Таблица1[#All],MATCH('загрузка табеля'!J2426,тарифы!B:B,0),4),"")</f>
        <v>пекарь 4 разряда ((В-32)цех по выпечке хлебобулочных изделий)</v>
      </c>
      <c r="H2426" s="12" t="s">
        <v>17220</v>
      </c>
      <c r="I2426" s="12" t="s">
        <v>16374</v>
      </c>
      <c r="J2426" s="12" t="s">
        <v>4607</v>
      </c>
      <c r="K2426" s="12" t="s">
        <v>4608</v>
      </c>
      <c r="L2426" s="12">
        <v>12</v>
      </c>
      <c r="M2426" s="12">
        <v>12.5</v>
      </c>
      <c r="N2426" s="12">
        <v>0</v>
      </c>
    </row>
    <row r="2427" spans="1:16" x14ac:dyDescent="0.2">
      <c r="A2427" s="12" t="str">
        <f>INDEX('рабочие дни  %ФОТ'!$F$3:$F$67,MATCH('загрузка табеля'!$H2427,'рабочие дни  %ФОТ'!$H$3:$H$67,0),1)</f>
        <v>ХХХ YYY-32</v>
      </c>
      <c r="B2427" s="21">
        <f t="shared" si="111"/>
        <v>503.315</v>
      </c>
      <c r="C2427" s="22">
        <f t="shared" si="112"/>
        <v>2</v>
      </c>
      <c r="D2427" s="23">
        <f t="shared" si="113"/>
        <v>21.5</v>
      </c>
      <c r="E2427" s="21">
        <f>SUMIFS(тарифы!G:G,тарифы!B:B,J2427)</f>
        <v>23.41</v>
      </c>
      <c r="F2427" s="21"/>
      <c r="G2427" s="12" t="str">
        <f>IFERROR(INDEX(Таблица1[#All],MATCH('загрузка табеля'!J2427,тарифы!B:B,0),4),"")</f>
        <v>продавец продовольственных товаров 2 категории ((В-32)цех по выпечке хлебобулочных изделий)</v>
      </c>
      <c r="H2427" s="12" t="s">
        <v>17220</v>
      </c>
      <c r="I2427" s="12" t="s">
        <v>16374</v>
      </c>
      <c r="J2427" s="12" t="s">
        <v>4587</v>
      </c>
      <c r="K2427" s="12" t="s">
        <v>4588</v>
      </c>
      <c r="L2427" s="12">
        <v>11</v>
      </c>
      <c r="M2427" s="12">
        <v>10.5</v>
      </c>
      <c r="N2427" s="12">
        <v>0</v>
      </c>
    </row>
    <row r="2428" spans="1:16" x14ac:dyDescent="0.2">
      <c r="A2428" s="12" t="str">
        <f>INDEX('рабочие дни  %ФОТ'!$F$3:$F$67,MATCH('загрузка табеля'!$H2428,'рабочие дни  %ФОТ'!$H$3:$H$67,0),1)</f>
        <v>ХХХ YYY-32</v>
      </c>
      <c r="B2428" s="21">
        <f t="shared" si="111"/>
        <v>510.72</v>
      </c>
      <c r="C2428" s="22">
        <f t="shared" si="112"/>
        <v>2</v>
      </c>
      <c r="D2428" s="23">
        <f t="shared" si="113"/>
        <v>24</v>
      </c>
      <c r="E2428" s="21">
        <f>SUMIFS(тарифы!G:G,тарифы!B:B,J2428)</f>
        <v>21.28</v>
      </c>
      <c r="F2428" s="21"/>
      <c r="G2428" s="12" t="str">
        <f>IFERROR(INDEX(Таблица1[#All],MATCH('загрузка табеля'!J2428,тарифы!B:B,0),4),"")</f>
        <v>продавец продовольственных товаров 3 категории ((В-32)цех по выпечке хлебобулочных изделий)</v>
      </c>
      <c r="H2428" s="12" t="s">
        <v>17220</v>
      </c>
      <c r="I2428" s="12" t="s">
        <v>16374</v>
      </c>
      <c r="J2428" s="12" t="s">
        <v>4599</v>
      </c>
      <c r="K2428" s="12" t="s">
        <v>4600</v>
      </c>
      <c r="L2428" s="12">
        <v>12</v>
      </c>
      <c r="M2428" s="12">
        <v>12</v>
      </c>
      <c r="N2428" s="12">
        <v>0</v>
      </c>
    </row>
    <row r="2429" spans="1:16" x14ac:dyDescent="0.2">
      <c r="A2429" s="12" t="str">
        <f>INDEX('рабочие дни  %ФОТ'!$F$3:$F$67,MATCH('загрузка табеля'!$H2429,'рабочие дни  %ФОТ'!$H$3:$H$67,0),1)</f>
        <v>ХХХ YYY-32</v>
      </c>
      <c r="B2429" s="21">
        <f t="shared" si="111"/>
        <v>996.13</v>
      </c>
      <c r="C2429" s="22">
        <f t="shared" si="112"/>
        <v>3</v>
      </c>
      <c r="D2429" s="23">
        <f t="shared" si="113"/>
        <v>35.5</v>
      </c>
      <c r="E2429" s="21">
        <f>SUMIFS(тарифы!G:G,тарифы!B:B,J2429)</f>
        <v>28.06</v>
      </c>
      <c r="F2429" s="21"/>
      <c r="G2429" s="12" t="str">
        <f>IFERROR(INDEX(Таблица1[#All],MATCH('загрузка табеля'!J2429,тарифы!B:B,0),4),"")</f>
        <v>пекарь 4 разряда ((В-32)цех по выпечке хлебобулочных изделий)</v>
      </c>
      <c r="H2429" s="12" t="s">
        <v>17220</v>
      </c>
      <c r="I2429" s="12" t="s">
        <v>16374</v>
      </c>
      <c r="J2429" s="12" t="s">
        <v>13085</v>
      </c>
      <c r="K2429" s="12" t="s">
        <v>13084</v>
      </c>
      <c r="L2429" s="12">
        <v>12</v>
      </c>
      <c r="M2429" s="12">
        <v>11.5</v>
      </c>
      <c r="N2429" s="12">
        <v>12</v>
      </c>
      <c r="O2429" s="12">
        <v>0</v>
      </c>
    </row>
    <row r="2430" spans="1:16" x14ac:dyDescent="0.2">
      <c r="A2430" s="12" t="str">
        <f>INDEX('рабочие дни  %ФОТ'!$F$3:$F$67,MATCH('загрузка табеля'!$H2430,'рабочие дни  %ФОТ'!$H$3:$H$67,0),1)</f>
        <v>ХХХ YYY-32</v>
      </c>
      <c r="B2430" s="21">
        <f t="shared" si="111"/>
        <v>718.74</v>
      </c>
      <c r="C2430" s="22">
        <f t="shared" si="112"/>
        <v>3</v>
      </c>
      <c r="D2430" s="23">
        <f t="shared" si="113"/>
        <v>33</v>
      </c>
      <c r="E2430" s="21">
        <f>SUMIFS(тарифы!G:G,тарифы!B:B,J2430)</f>
        <v>21.78</v>
      </c>
      <c r="F2430" s="21"/>
      <c r="G2430" s="12" t="str">
        <f>IFERROR(INDEX(Таблица1[#All],MATCH('загрузка табеля'!J2430,тарифы!B:B,0),4),"")</f>
        <v>продавец продовольственных товаров 3 категории ((В-32)цех по переработке мяса)</v>
      </c>
      <c r="H2430" s="12" t="s">
        <v>17220</v>
      </c>
      <c r="I2430" s="12" t="s">
        <v>16375</v>
      </c>
      <c r="J2430" s="12" t="s">
        <v>4612</v>
      </c>
      <c r="K2430" s="12" t="s">
        <v>4613</v>
      </c>
      <c r="L2430" s="12">
        <v>11</v>
      </c>
      <c r="M2430" s="12">
        <v>11</v>
      </c>
      <c r="N2430" s="12">
        <v>11</v>
      </c>
      <c r="O2430" s="12">
        <v>0</v>
      </c>
    </row>
    <row r="2431" spans="1:16" x14ac:dyDescent="0.2">
      <c r="A2431" s="12" t="str">
        <f>INDEX('рабочие дни  %ФОТ'!$F$3:$F$67,MATCH('загрузка табеля'!$H2431,'рабочие дни  %ФОТ'!$H$3:$H$67,0),1)</f>
        <v>ХХХ YYY-32</v>
      </c>
      <c r="B2431" s="21">
        <f t="shared" si="111"/>
        <v>864.28571428571433</v>
      </c>
      <c r="C2431" s="22">
        <f t="shared" si="112"/>
        <v>2</v>
      </c>
      <c r="D2431" s="23">
        <f t="shared" si="113"/>
        <v>6</v>
      </c>
      <c r="E2431" s="21">
        <f>SUMIFS(тарифы!G:G,тарифы!B:B,J2431)</f>
        <v>9075</v>
      </c>
      <c r="F2431" s="21"/>
      <c r="G2431" s="12" t="str">
        <f>IFERROR(INDEX(Таблица1[#All],MATCH('загрузка табеля'!J2431,тарифы!B:B,0),4),"")</f>
        <v>заместитель управляющего магазином по производству 3 категории ((В-32)цех по выпечке хлебобулочных и</v>
      </c>
      <c r="H2431" s="12" t="s">
        <v>17220</v>
      </c>
      <c r="I2431" s="12" t="s">
        <v>16375</v>
      </c>
      <c r="J2431" s="12" t="s">
        <v>4593</v>
      </c>
      <c r="K2431" s="12" t="s">
        <v>4594</v>
      </c>
      <c r="L2431" s="12">
        <v>3</v>
      </c>
      <c r="M2431" s="12">
        <v>3</v>
      </c>
      <c r="N2431" s="12">
        <v>0</v>
      </c>
    </row>
    <row r="2432" spans="1:16" x14ac:dyDescent="0.2">
      <c r="A2432" s="12" t="str">
        <f>INDEX('рабочие дни  %ФОТ'!$F$3:$F$67,MATCH('загрузка табеля'!$H2432,'рабочие дни  %ФОТ'!$H$3:$H$67,0),1)</f>
        <v>ХХХ YYY-32</v>
      </c>
      <c r="B2432" s="21">
        <f t="shared" si="111"/>
        <v>862.29</v>
      </c>
      <c r="C2432" s="22">
        <f t="shared" si="112"/>
        <v>3</v>
      </c>
      <c r="D2432" s="23">
        <f t="shared" si="113"/>
        <v>33</v>
      </c>
      <c r="E2432" s="21">
        <f>SUMIFS(тарифы!G:G,тарифы!B:B,J2432)</f>
        <v>26.13</v>
      </c>
      <c r="F2432" s="21"/>
      <c r="G2432" s="12" t="str">
        <f>IFERROR(INDEX(Таблица1[#All],MATCH('загрузка табеля'!J2432,тарифы!B:B,0),4),"")</f>
        <v>продавец продовольственных товаров 1 категории ((В-32)цех по переработке мяса)</v>
      </c>
      <c r="H2432" s="12" t="s">
        <v>17220</v>
      </c>
      <c r="I2432" s="12" t="s">
        <v>16375</v>
      </c>
      <c r="J2432" s="12" t="s">
        <v>4619</v>
      </c>
      <c r="K2432" s="12" t="s">
        <v>4620</v>
      </c>
      <c r="L2432" s="12">
        <v>11</v>
      </c>
      <c r="M2432" s="12">
        <v>11</v>
      </c>
      <c r="N2432" s="12">
        <v>11</v>
      </c>
      <c r="O2432" s="12">
        <v>0</v>
      </c>
    </row>
    <row r="2433" spans="1:16" x14ac:dyDescent="0.2">
      <c r="A2433" s="12" t="str">
        <f>INDEX('рабочие дни  %ФОТ'!$F$3:$F$67,MATCH('загрузка табеля'!$H2433,'рабочие дни  %ФОТ'!$H$3:$H$67,0),1)</f>
        <v>ХХХ YYY-32</v>
      </c>
      <c r="B2433" s="21">
        <f t="shared" si="111"/>
        <v>1488.52</v>
      </c>
      <c r="C2433" s="22">
        <f t="shared" si="112"/>
        <v>4</v>
      </c>
      <c r="D2433" s="23">
        <f t="shared" si="113"/>
        <v>44</v>
      </c>
      <c r="E2433" s="21">
        <f>SUMIFS(тарифы!G:G,тарифы!B:B,J2433)</f>
        <v>33.83</v>
      </c>
      <c r="F2433" s="21"/>
      <c r="G2433" s="12" t="str">
        <f>IFERROR(INDEX(Таблица1[#All],MATCH('загрузка табеля'!J2433,тарифы!B:B,0),4),"")</f>
        <v>обвальщик мяса мастер-класс 3 категории ((В-32)цех по переработке мяса)</v>
      </c>
      <c r="H2433" s="12" t="s">
        <v>17220</v>
      </c>
      <c r="I2433" s="12" t="s">
        <v>16375</v>
      </c>
      <c r="J2433" s="12" t="s">
        <v>13097</v>
      </c>
      <c r="K2433" s="12" t="s">
        <v>13096</v>
      </c>
      <c r="L2433" s="12">
        <v>11</v>
      </c>
      <c r="M2433" s="12">
        <v>11</v>
      </c>
      <c r="N2433" s="12">
        <v>11</v>
      </c>
      <c r="O2433" s="12">
        <v>11</v>
      </c>
      <c r="P2433" s="12">
        <v>0</v>
      </c>
    </row>
    <row r="2434" spans="1:16" x14ac:dyDescent="0.2">
      <c r="A2434" s="12" t="str">
        <f>INDEX('рабочие дни  %ФОТ'!$F$3:$F$67,MATCH('загрузка табеля'!$H2434,'рабочие дни  %ФОТ'!$H$3:$H$67,0),1)</f>
        <v>ХХХ YYY-32</v>
      </c>
      <c r="B2434" s="21">
        <f t="shared" si="111"/>
        <v>382.38500000000005</v>
      </c>
      <c r="C2434" s="22">
        <f t="shared" si="112"/>
        <v>2</v>
      </c>
      <c r="D2434" s="23">
        <f t="shared" si="113"/>
        <v>15.5</v>
      </c>
      <c r="E2434" s="21">
        <f>SUMIFS(тарифы!G:G,тарифы!B:B,J2434)</f>
        <v>24.67</v>
      </c>
      <c r="F2434" s="21"/>
      <c r="G2434" s="12" t="str">
        <f>IFERROR(INDEX(Таблица1[#All],MATCH('загрузка табеля'!J2434,тарифы!B:B,0),4),"")</f>
        <v>кассир торгового зала ((В-53)расчетно-кассовая зона)</v>
      </c>
      <c r="H2434" s="12" t="s">
        <v>17220</v>
      </c>
      <c r="I2434" s="12" t="s">
        <v>16376</v>
      </c>
      <c r="J2434" s="12" t="s">
        <v>15187</v>
      </c>
      <c r="K2434" s="12" t="s">
        <v>15188</v>
      </c>
      <c r="L2434" s="12">
        <v>4.5</v>
      </c>
      <c r="M2434" s="12">
        <v>11</v>
      </c>
      <c r="N2434" s="12">
        <v>0</v>
      </c>
    </row>
    <row r="2435" spans="1:16" x14ac:dyDescent="0.2">
      <c r="A2435" s="12" t="str">
        <f>INDEX('рабочие дни  %ФОТ'!$F$3:$F$67,MATCH('загрузка табеля'!$H2435,'рабочие дни  %ФОТ'!$H$3:$H$67,0),1)</f>
        <v>ХХХ YYY-32</v>
      </c>
      <c r="B2435" s="21">
        <f t="shared" si="111"/>
        <v>0</v>
      </c>
      <c r="C2435" s="22">
        <f t="shared" si="112"/>
        <v>2</v>
      </c>
      <c r="D2435" s="23">
        <f t="shared" si="113"/>
        <v>16</v>
      </c>
      <c r="E2435" s="21">
        <f>SUMIFS(тарифы!G:G,тарифы!B:B,J2435)</f>
        <v>0</v>
      </c>
      <c r="F2435" s="21"/>
      <c r="G2435" s="12" t="str">
        <f>IFERROR(INDEX(Таблица1[#All],MATCH('загрузка табеля'!J2435,тарифы!B:B,0),4),"")</f>
        <v/>
      </c>
      <c r="H2435" s="12" t="s">
        <v>17220</v>
      </c>
      <c r="I2435" s="12" t="s">
        <v>16376</v>
      </c>
      <c r="J2435" s="12" t="s">
        <v>16377</v>
      </c>
      <c r="K2435" s="12" t="s">
        <v>16378</v>
      </c>
      <c r="L2435" s="12">
        <v>6.5</v>
      </c>
      <c r="M2435" s="12">
        <v>9.5</v>
      </c>
      <c r="N2435" s="12">
        <v>0</v>
      </c>
    </row>
    <row r="2436" spans="1:16" x14ac:dyDescent="0.2">
      <c r="A2436" s="12" t="str">
        <f>INDEX('рабочие дни  %ФОТ'!$F$3:$F$67,MATCH('загрузка табеля'!$H2436,'рабочие дни  %ФОТ'!$H$3:$H$67,0),1)</f>
        <v>ХХХ YYY-32</v>
      </c>
      <c r="B2436" s="21">
        <f t="shared" si="111"/>
        <v>0</v>
      </c>
      <c r="C2436" s="22">
        <f t="shared" si="112"/>
        <v>1</v>
      </c>
      <c r="D2436" s="23">
        <f t="shared" si="113"/>
        <v>5.5</v>
      </c>
      <c r="E2436" s="21">
        <f>SUMIFS(тарифы!G:G,тарифы!B:B,J2436)</f>
        <v>0</v>
      </c>
      <c r="F2436" s="21"/>
      <c r="G2436" s="12" t="str">
        <f>IFERROR(INDEX(Таблица1[#All],MATCH('загрузка табеля'!J2436,тарифы!B:B,0),4),"")</f>
        <v/>
      </c>
      <c r="H2436" s="12" t="s">
        <v>17220</v>
      </c>
      <c r="I2436" s="12" t="s">
        <v>16376</v>
      </c>
      <c r="J2436" s="12" t="s">
        <v>16379</v>
      </c>
      <c r="K2436" s="12" t="s">
        <v>16380</v>
      </c>
      <c r="L2436" s="12">
        <v>5.5</v>
      </c>
      <c r="M2436" s="12">
        <v>0</v>
      </c>
    </row>
    <row r="2437" spans="1:16" x14ac:dyDescent="0.2">
      <c r="A2437" s="12" t="str">
        <f>INDEX('рабочие дни  %ФОТ'!$F$3:$F$67,MATCH('загрузка табеля'!$H2437,'рабочие дни  %ФОТ'!$H$3:$H$67,0),1)</f>
        <v>ХХХ YYY-32</v>
      </c>
      <c r="B2437" s="21">
        <f t="shared" si="111"/>
        <v>751.41000000000008</v>
      </c>
      <c r="C2437" s="22">
        <f t="shared" si="112"/>
        <v>3</v>
      </c>
      <c r="D2437" s="23">
        <f t="shared" si="113"/>
        <v>34.5</v>
      </c>
      <c r="E2437" s="21">
        <f>SUMIFS(тарифы!G:G,тарифы!B:B,J2437)</f>
        <v>21.78</v>
      </c>
      <c r="F2437" s="21"/>
      <c r="G2437" s="12" t="str">
        <f>IFERROR(INDEX(Таблица1[#All],MATCH('загрузка табеля'!J2437,тарифы!B:B,0),4),"")</f>
        <v>продавец продовольственных товаров 3 категории ((В-53)сектор зоны скоропорта)</v>
      </c>
      <c r="H2437" s="12" t="s">
        <v>17220</v>
      </c>
      <c r="I2437" s="12" t="s">
        <v>16381</v>
      </c>
      <c r="J2437" s="12" t="s">
        <v>13831</v>
      </c>
      <c r="K2437" s="12" t="s">
        <v>13830</v>
      </c>
      <c r="L2437" s="12">
        <v>13</v>
      </c>
      <c r="M2437" s="12">
        <v>11</v>
      </c>
      <c r="N2437" s="12">
        <v>10.5</v>
      </c>
      <c r="O2437" s="12">
        <v>0</v>
      </c>
    </row>
    <row r="2438" spans="1:16" x14ac:dyDescent="0.2">
      <c r="A2438" s="12" t="str">
        <f>INDEX('рабочие дни  %ФОТ'!$F$3:$F$67,MATCH('загрузка табеля'!$H2438,'рабочие дни  %ФОТ'!$H$3:$H$67,0),1)</f>
        <v>ХХХ YYY-32</v>
      </c>
      <c r="B2438" s="21">
        <f t="shared" ref="B2438:B2501" si="114">IF(AND(F2438&lt;50,F2438&gt;0),F2438*D2438,IF(F2438&gt;50,F2438/$C$1*C2438,IF(AND(E2438&lt;50,E2438&gt;0),E2438*D2438,E2438/$C$1*C2438)))</f>
        <v>0</v>
      </c>
      <c r="C2438" s="22">
        <f t="shared" si="112"/>
        <v>2</v>
      </c>
      <c r="D2438" s="23">
        <f t="shared" si="113"/>
        <v>22</v>
      </c>
      <c r="E2438" s="21">
        <f>SUMIFS(тарифы!G:G,тарифы!B:B,J2438)</f>
        <v>0</v>
      </c>
      <c r="F2438" s="21"/>
      <c r="G2438" s="12" t="str">
        <f>IFERROR(INDEX(Таблица1[#All],MATCH('загрузка табеля'!J2438,тарифы!B:B,0),4),"")</f>
        <v/>
      </c>
      <c r="H2438" s="12" t="s">
        <v>17220</v>
      </c>
      <c r="I2438" s="12" t="s">
        <v>16381</v>
      </c>
      <c r="J2438" s="12" t="s">
        <v>16382</v>
      </c>
      <c r="K2438" s="12" t="s">
        <v>16383</v>
      </c>
      <c r="L2438" s="12">
        <v>11</v>
      </c>
      <c r="M2438" s="12">
        <v>11</v>
      </c>
      <c r="N2438" s="12">
        <v>0</v>
      </c>
    </row>
    <row r="2439" spans="1:16" x14ac:dyDescent="0.2">
      <c r="A2439" s="12" t="str">
        <f>INDEX('рабочие дни  %ФОТ'!$F$3:$F$67,MATCH('загрузка табеля'!$H2439,'рабочие дни  %ФОТ'!$H$3:$H$67,0),1)</f>
        <v>ХХХ YYY-32</v>
      </c>
      <c r="B2439" s="21">
        <f t="shared" si="114"/>
        <v>733.33333333333337</v>
      </c>
      <c r="C2439" s="22">
        <f t="shared" ref="C2439:C2502" si="115">COUNTIF(L2439:AP2439,"&gt;0")</f>
        <v>2</v>
      </c>
      <c r="D2439" s="23">
        <f t="shared" ref="D2439:D2502" si="116">IF(SUM(L2439:AP2439)&gt;0,SUM(L2439:AP2439),"")</f>
        <v>17</v>
      </c>
      <c r="E2439" s="21">
        <f>SUMIFS(тарифы!G:G,тарифы!B:B,J2439)</f>
        <v>7700</v>
      </c>
      <c r="F2439" s="21"/>
      <c r="G2439" s="12" t="str">
        <f>IFERROR(INDEX(Таблица1[#All],MATCH('загрузка табеля'!J2439,тарифы!B:B,0),4),"")</f>
        <v>заместитель управляющего магазином 4 категории ((В-32)сектор стеллажной зоны)</v>
      </c>
      <c r="H2439" s="12" t="s">
        <v>17220</v>
      </c>
      <c r="I2439" s="12" t="s">
        <v>16384</v>
      </c>
      <c r="J2439" s="12" t="s">
        <v>4545</v>
      </c>
      <c r="K2439" s="12" t="s">
        <v>4546</v>
      </c>
      <c r="L2439" s="12">
        <v>8.5</v>
      </c>
      <c r="M2439" s="12">
        <v>8.5</v>
      </c>
      <c r="N2439" s="12">
        <v>0</v>
      </c>
    </row>
    <row r="2440" spans="1:16" x14ac:dyDescent="0.2">
      <c r="A2440" s="12" t="str">
        <f>INDEX('рабочие дни  %ФОТ'!$F$3:$F$67,MATCH('загрузка табеля'!$H2440,'рабочие дни  %ФОТ'!$H$3:$H$67,0),1)</f>
        <v>ХХХ YYY-32</v>
      </c>
      <c r="B2440" s="21">
        <f t="shared" si="114"/>
        <v>695.06</v>
      </c>
      <c r="C2440" s="22">
        <f t="shared" si="115"/>
        <v>2</v>
      </c>
      <c r="D2440" s="23">
        <f t="shared" si="116"/>
        <v>23</v>
      </c>
      <c r="E2440" s="21">
        <f>SUMIFS(тарифы!G:G,тарифы!B:B,J2440)</f>
        <v>30.22</v>
      </c>
      <c r="F2440" s="21"/>
      <c r="G2440" s="12" t="str">
        <f>IFERROR(INDEX(Таблица1[#All],MATCH('загрузка табеля'!J2440,тарифы!B:B,0),4),"")</f>
        <v>пекарь 5 разряда ((В-53)цех по выпечке хлебобулочных изделий)</v>
      </c>
      <c r="H2440" s="12" t="s">
        <v>17220</v>
      </c>
      <c r="I2440" s="12" t="s">
        <v>15976</v>
      </c>
      <c r="J2440" s="12" t="s">
        <v>13845</v>
      </c>
      <c r="K2440" s="12" t="s">
        <v>13844</v>
      </c>
      <c r="L2440" s="12">
        <v>12</v>
      </c>
      <c r="M2440" s="12">
        <v>11</v>
      </c>
      <c r="N2440" s="12">
        <v>0</v>
      </c>
    </row>
    <row r="2441" spans="1:16" x14ac:dyDescent="0.2">
      <c r="A2441" s="12" t="str">
        <f>INDEX('рабочие дни  %ФОТ'!$F$3:$F$67,MATCH('загрузка табеля'!$H2441,'рабочие дни  %ФОТ'!$H$3:$H$67,0),1)</f>
        <v>ХХХ YYY-33</v>
      </c>
      <c r="B2441" s="21">
        <f t="shared" si="114"/>
        <v>632.32000000000005</v>
      </c>
      <c r="C2441" s="22">
        <f t="shared" si="115"/>
        <v>4</v>
      </c>
      <c r="D2441" s="23">
        <f t="shared" si="116"/>
        <v>32</v>
      </c>
      <c r="E2441" s="21">
        <f>SUMIFS(тарифы!G:G,тарифы!B:B,J2441)</f>
        <v>19.760000000000002</v>
      </c>
      <c r="F2441" s="21"/>
      <c r="G2441" s="12" t="str">
        <f>IFERROR(INDEX(Таблица1[#All],MATCH('загрузка табеля'!J2441,тарифы!B:B,0),4),"")</f>
        <v>уборщик служебных помещений ((В-33)хозяйственная часть)</v>
      </c>
      <c r="H2441" s="12" t="s">
        <v>17221</v>
      </c>
      <c r="I2441" s="12" t="s">
        <v>16385</v>
      </c>
      <c r="J2441" s="12" t="s">
        <v>4685</v>
      </c>
      <c r="K2441" s="12" t="s">
        <v>4686</v>
      </c>
      <c r="L2441" s="12">
        <v>8</v>
      </c>
      <c r="M2441" s="12">
        <v>8</v>
      </c>
      <c r="N2441" s="12">
        <v>8</v>
      </c>
      <c r="O2441" s="12">
        <v>8</v>
      </c>
      <c r="P2441" s="12">
        <v>0</v>
      </c>
    </row>
    <row r="2442" spans="1:16" x14ac:dyDescent="0.2">
      <c r="A2442" s="12" t="str">
        <f>INDEX('рабочие дни  %ФОТ'!$F$3:$F$67,MATCH('загрузка табеля'!$H2442,'рабочие дни  %ФОТ'!$H$3:$H$67,0),1)</f>
        <v>ХХХ YYY-33</v>
      </c>
      <c r="B2442" s="21">
        <f t="shared" si="114"/>
        <v>691.6</v>
      </c>
      <c r="C2442" s="22">
        <f t="shared" si="115"/>
        <v>4</v>
      </c>
      <c r="D2442" s="23">
        <f t="shared" si="116"/>
        <v>35</v>
      </c>
      <c r="E2442" s="21">
        <f>SUMIFS(тарифы!G:G,тарифы!B:B,J2442)</f>
        <v>19.760000000000002</v>
      </c>
      <c r="F2442" s="21"/>
      <c r="G2442" s="12" t="str">
        <f>IFERROR(INDEX(Таблица1[#All],MATCH('загрузка табеля'!J2442,тарифы!B:B,0),4),"")</f>
        <v>уборщик служебных помещений ((В-33)хозяйственная часть)</v>
      </c>
      <c r="H2442" s="12" t="s">
        <v>17221</v>
      </c>
      <c r="I2442" s="12" t="s">
        <v>16385</v>
      </c>
      <c r="J2442" s="12" t="s">
        <v>4682</v>
      </c>
      <c r="K2442" s="12" t="s">
        <v>4683</v>
      </c>
      <c r="L2442" s="12">
        <v>8.5</v>
      </c>
      <c r="M2442" s="12">
        <v>9</v>
      </c>
      <c r="N2442" s="12">
        <v>8.5</v>
      </c>
      <c r="O2442" s="12">
        <v>9</v>
      </c>
    </row>
    <row r="2443" spans="1:16" x14ac:dyDescent="0.2">
      <c r="A2443" s="12" t="str">
        <f>INDEX('рабочие дни  %ФОТ'!$F$3:$F$67,MATCH('загрузка табеля'!$H2443,'рабочие дни  %ФОТ'!$H$3:$H$67,0),1)</f>
        <v>ХХХ YYY-33</v>
      </c>
      <c r="B2443" s="21">
        <f t="shared" si="114"/>
        <v>1109.675</v>
      </c>
      <c r="C2443" s="22">
        <f t="shared" si="115"/>
        <v>4</v>
      </c>
      <c r="D2443" s="23">
        <f t="shared" si="116"/>
        <v>42.5</v>
      </c>
      <c r="E2443" s="21">
        <f>SUMIFS(тарифы!G:G,тарифы!B:B,J2443)</f>
        <v>26.11</v>
      </c>
      <c r="F2443" s="21"/>
      <c r="G2443" s="12" t="str">
        <f>IFERROR(INDEX(Таблица1[#All],MATCH('загрузка табеля'!J2443,тарифы!B:B,0),4),"")</f>
        <v>продавец-консультант ((В-33)расчетно-кассовая зона)</v>
      </c>
      <c r="H2443" s="12" t="s">
        <v>17221</v>
      </c>
      <c r="I2443" s="12" t="s">
        <v>16386</v>
      </c>
      <c r="J2443" s="12" t="s">
        <v>4650</v>
      </c>
      <c r="K2443" s="12" t="s">
        <v>4651</v>
      </c>
      <c r="L2443" s="12">
        <v>11</v>
      </c>
      <c r="M2443" s="12">
        <v>11</v>
      </c>
      <c r="N2443" s="12">
        <v>10.5</v>
      </c>
      <c r="O2443" s="12">
        <v>10</v>
      </c>
      <c r="P2443" s="12">
        <v>0</v>
      </c>
    </row>
    <row r="2444" spans="1:16" x14ac:dyDescent="0.2">
      <c r="A2444" s="12" t="str">
        <f>INDEX('рабочие дни  %ФОТ'!$F$3:$F$67,MATCH('загрузка табеля'!$H2444,'рабочие дни  %ФОТ'!$H$3:$H$67,0),1)</f>
        <v>ХХХ YYY-33</v>
      </c>
      <c r="B2444" s="21">
        <f t="shared" si="114"/>
        <v>874.68499999999995</v>
      </c>
      <c r="C2444" s="22">
        <f t="shared" si="115"/>
        <v>3</v>
      </c>
      <c r="D2444" s="23">
        <f t="shared" si="116"/>
        <v>33.5</v>
      </c>
      <c r="E2444" s="21">
        <f>SUMIFS(тарифы!G:G,тарифы!B:B,J2444)</f>
        <v>26.11</v>
      </c>
      <c r="F2444" s="21"/>
      <c r="G2444" s="12" t="str">
        <f>IFERROR(INDEX(Таблица1[#All],MATCH('загрузка табеля'!J2444,тарифы!B:B,0),4),"")</f>
        <v>продавец-консультант ((В-33)расчетно-кассовая зона)</v>
      </c>
      <c r="H2444" s="12" t="s">
        <v>17221</v>
      </c>
      <c r="I2444" s="12" t="s">
        <v>16386</v>
      </c>
      <c r="J2444" s="12" t="s">
        <v>4636</v>
      </c>
      <c r="K2444" s="12" t="s">
        <v>4637</v>
      </c>
      <c r="L2444" s="12">
        <v>11</v>
      </c>
      <c r="M2444" s="12">
        <v>10.5</v>
      </c>
      <c r="N2444" s="12">
        <v>12</v>
      </c>
    </row>
    <row r="2445" spans="1:16" x14ac:dyDescent="0.2">
      <c r="A2445" s="12" t="str">
        <f>INDEX('рабочие дни  %ФОТ'!$F$3:$F$67,MATCH('загрузка табеля'!$H2445,'рабочие дни  %ФОТ'!$H$3:$H$67,0),1)</f>
        <v>ХХХ YYY-33</v>
      </c>
      <c r="B2445" s="21">
        <f t="shared" si="114"/>
        <v>1161.895</v>
      </c>
      <c r="C2445" s="22">
        <f t="shared" si="115"/>
        <v>4</v>
      </c>
      <c r="D2445" s="23">
        <f t="shared" si="116"/>
        <v>44.5</v>
      </c>
      <c r="E2445" s="21">
        <f>SUMIFS(тарифы!G:G,тарифы!B:B,J2445)</f>
        <v>26.11</v>
      </c>
      <c r="F2445" s="21"/>
      <c r="G2445" s="12" t="str">
        <f>IFERROR(INDEX(Таблица1[#All],MATCH('загрузка табеля'!J2445,тарифы!B:B,0),4),"")</f>
        <v>продавец-консультант ((В-33)расчетно-кассовая зона)</v>
      </c>
      <c r="H2445" s="12" t="s">
        <v>17221</v>
      </c>
      <c r="I2445" s="12" t="s">
        <v>16386</v>
      </c>
      <c r="J2445" s="12" t="s">
        <v>13067</v>
      </c>
      <c r="K2445" s="12" t="s">
        <v>13066</v>
      </c>
      <c r="L2445" s="12">
        <v>11.5</v>
      </c>
      <c r="M2445" s="12">
        <v>11</v>
      </c>
      <c r="N2445" s="12">
        <v>10.5</v>
      </c>
      <c r="O2445" s="12">
        <v>11.5</v>
      </c>
    </row>
    <row r="2446" spans="1:16" x14ac:dyDescent="0.2">
      <c r="A2446" s="12" t="str">
        <f>INDEX('рабочие дни  %ФОТ'!$F$3:$F$67,MATCH('загрузка табеля'!$H2446,'рабочие дни  %ФОТ'!$H$3:$H$67,0),1)</f>
        <v>ХХХ YYY-33</v>
      </c>
      <c r="B2446" s="21">
        <f t="shared" si="114"/>
        <v>968.1</v>
      </c>
      <c r="C2446" s="22">
        <f t="shared" si="115"/>
        <v>3</v>
      </c>
      <c r="D2446" s="23">
        <f t="shared" si="116"/>
        <v>35</v>
      </c>
      <c r="E2446" s="21">
        <f>SUMIFS(тарифы!G:G,тарифы!B:B,J2446)</f>
        <v>27.66</v>
      </c>
      <c r="F2446" s="21"/>
      <c r="G2446" s="12" t="str">
        <f>IFERROR(INDEX(Таблица1[#All],MATCH('загрузка табеля'!J2446,тарифы!B:B,0),4),"")</f>
        <v>грузчик 1 категории ((В-33)склад)</v>
      </c>
      <c r="H2446" s="12" t="s">
        <v>17221</v>
      </c>
      <c r="I2446" s="12" t="s">
        <v>4653</v>
      </c>
      <c r="J2446" s="12" t="s">
        <v>4654</v>
      </c>
      <c r="K2446" s="12" t="s">
        <v>4655</v>
      </c>
      <c r="L2446" s="12">
        <v>11</v>
      </c>
      <c r="M2446" s="12">
        <v>13</v>
      </c>
      <c r="N2446" s="12">
        <v>11</v>
      </c>
      <c r="O2446" s="12">
        <v>0</v>
      </c>
    </row>
    <row r="2447" spans="1:16" x14ac:dyDescent="0.2">
      <c r="A2447" s="12" t="str">
        <f>INDEX('рабочие дни  %ФОТ'!$F$3:$F$67,MATCH('загрузка табеля'!$H2447,'рабочие дни  %ФОТ'!$H$3:$H$67,0),1)</f>
        <v>ХХХ YYY-33</v>
      </c>
      <c r="B2447" s="21">
        <f t="shared" si="114"/>
        <v>861.14285714285711</v>
      </c>
      <c r="C2447" s="22">
        <f t="shared" si="115"/>
        <v>3</v>
      </c>
      <c r="D2447" s="23">
        <f t="shared" si="116"/>
        <v>33</v>
      </c>
      <c r="E2447" s="21">
        <f>SUMIFS(тарифы!G:G,тарифы!B:B,J2447)</f>
        <v>6028</v>
      </c>
      <c r="F2447" s="21"/>
      <c r="G2447" s="12" t="str">
        <f>IFERROR(INDEX(Таблица1[#All],MATCH('загрузка табеля'!J2447,тарифы!B:B,0),4),"")</f>
        <v>старший кладовщик 2 категории ((В-33)склад)</v>
      </c>
      <c r="H2447" s="12" t="s">
        <v>17221</v>
      </c>
      <c r="I2447" s="12" t="s">
        <v>4653</v>
      </c>
      <c r="J2447" s="12" t="s">
        <v>4658</v>
      </c>
      <c r="K2447" s="12" t="s">
        <v>4659</v>
      </c>
      <c r="L2447" s="12">
        <v>11</v>
      </c>
      <c r="M2447" s="12">
        <v>10</v>
      </c>
      <c r="N2447" s="12">
        <v>12</v>
      </c>
    </row>
    <row r="2448" spans="1:16" x14ac:dyDescent="0.2">
      <c r="A2448" s="12" t="str">
        <f>INDEX('рабочие дни  %ФОТ'!$F$3:$F$67,MATCH('загрузка табеля'!$H2448,'рабочие дни  %ФОТ'!$H$3:$H$67,0),1)</f>
        <v>ХХХ YYY-33</v>
      </c>
      <c r="B2448" s="21">
        <f t="shared" si="114"/>
        <v>938</v>
      </c>
      <c r="C2448" s="22">
        <f t="shared" si="115"/>
        <v>3</v>
      </c>
      <c r="D2448" s="23">
        <f t="shared" si="116"/>
        <v>33.5</v>
      </c>
      <c r="E2448" s="21">
        <f>SUMIFS(тарифы!G:G,тарифы!B:B,J2448)</f>
        <v>28</v>
      </c>
      <c r="F2448" s="21"/>
      <c r="G2448" s="12" t="str">
        <f>IFERROR(INDEX(Таблица1[#All],MATCH('загрузка табеля'!J2448,тарифы!B:B,0),4),"")</f>
        <v>кладовщик по приему товара 2 категории ((В-33)склад)</v>
      </c>
      <c r="H2448" s="12" t="s">
        <v>17221</v>
      </c>
      <c r="I2448" s="12" t="s">
        <v>4653</v>
      </c>
      <c r="J2448" s="12" t="s">
        <v>4656</v>
      </c>
      <c r="K2448" s="12" t="s">
        <v>4657</v>
      </c>
      <c r="L2448" s="12">
        <v>10</v>
      </c>
      <c r="M2448" s="12">
        <v>13</v>
      </c>
      <c r="N2448" s="12">
        <v>10.5</v>
      </c>
      <c r="O2448" s="12">
        <v>0</v>
      </c>
    </row>
    <row r="2449" spans="1:17" x14ac:dyDescent="0.2">
      <c r="A2449" s="12" t="str">
        <f>INDEX('рабочие дни  %ФОТ'!$F$3:$F$67,MATCH('загрузка табеля'!$H2449,'рабочие дни  %ФОТ'!$H$3:$H$67,0),1)</f>
        <v>ХХХ YYY-33</v>
      </c>
      <c r="B2449" s="21">
        <f t="shared" si="114"/>
        <v>0</v>
      </c>
      <c r="C2449" s="22">
        <f t="shared" si="115"/>
        <v>4</v>
      </c>
      <c r="D2449" s="23">
        <f t="shared" si="116"/>
        <v>42</v>
      </c>
      <c r="E2449" s="21">
        <f>SUMIFS(тарифы!G:G,тарифы!B:B,J2449)</f>
        <v>0</v>
      </c>
      <c r="F2449" s="21"/>
      <c r="G2449" s="12" t="str">
        <f>IFERROR(INDEX(Таблица1[#All],MATCH('загрузка табеля'!J2449,тарифы!B:B,0),4),"")</f>
        <v/>
      </c>
      <c r="H2449" s="12" t="s">
        <v>17221</v>
      </c>
      <c r="I2449" s="12" t="s">
        <v>4653</v>
      </c>
      <c r="J2449" s="12" t="s">
        <v>16387</v>
      </c>
      <c r="K2449" s="12" t="s">
        <v>16388</v>
      </c>
      <c r="L2449" s="12">
        <v>10.5</v>
      </c>
      <c r="M2449" s="12">
        <v>10</v>
      </c>
      <c r="N2449" s="12">
        <v>10</v>
      </c>
      <c r="O2449" s="12">
        <v>11.5</v>
      </c>
    </row>
    <row r="2450" spans="1:17" x14ac:dyDescent="0.2">
      <c r="A2450" s="12" t="str">
        <f>INDEX('рабочие дни  %ФОТ'!$F$3:$F$67,MATCH('загрузка табеля'!$H2450,'рабочие дни  %ФОТ'!$H$3:$H$67,0),1)</f>
        <v>ХХХ YYY-33</v>
      </c>
      <c r="B2450" s="21">
        <f t="shared" si="114"/>
        <v>1006.32</v>
      </c>
      <c r="C2450" s="22">
        <f t="shared" si="115"/>
        <v>4</v>
      </c>
      <c r="D2450" s="23">
        <f t="shared" si="116"/>
        <v>42</v>
      </c>
      <c r="E2450" s="21">
        <f>SUMIFS(тарифы!G:G,тарифы!B:B,J2450)</f>
        <v>23.96</v>
      </c>
      <c r="F2450" s="21"/>
      <c r="G2450" s="12" t="str">
        <f>IFERROR(INDEX(Таблица1[#All],MATCH('загрузка табеля'!J2450,тарифы!B:B,0),4),"")</f>
        <v>продавец продовольственных товаров 2 категории ((В-33)торговый зал)</v>
      </c>
      <c r="H2450" s="12" t="s">
        <v>17221</v>
      </c>
      <c r="I2450" s="12" t="s">
        <v>16389</v>
      </c>
      <c r="J2450" s="12" t="s">
        <v>4667</v>
      </c>
      <c r="K2450" s="12" t="s">
        <v>4668</v>
      </c>
      <c r="L2450" s="12">
        <v>9</v>
      </c>
      <c r="M2450" s="12">
        <v>11</v>
      </c>
      <c r="N2450" s="12">
        <v>11</v>
      </c>
      <c r="O2450" s="12">
        <v>11</v>
      </c>
    </row>
    <row r="2451" spans="1:17" x14ac:dyDescent="0.2">
      <c r="A2451" s="12" t="str">
        <f>INDEX('рабочие дни  %ФОТ'!$F$3:$F$67,MATCH('загрузка табеля'!$H2451,'рабочие дни  %ФОТ'!$H$3:$H$67,0),1)</f>
        <v>ХХХ YYY-33</v>
      </c>
      <c r="B2451" s="21">
        <f t="shared" si="114"/>
        <v>1123.8095238095239</v>
      </c>
      <c r="C2451" s="22">
        <f t="shared" si="115"/>
        <v>4</v>
      </c>
      <c r="D2451" s="23">
        <f t="shared" si="116"/>
        <v>43.5</v>
      </c>
      <c r="E2451" s="21">
        <f>SUMIFS(тарифы!G:G,тарифы!B:B,J2451)</f>
        <v>5900</v>
      </c>
      <c r="F2451" s="21"/>
      <c r="G2451" s="12" t="str">
        <f>IFERROR(INDEX(Таблица1[#All],MATCH('загрузка табеля'!J2451,тарифы!B:B,0),4),"")</f>
        <v>заместитель управляющего магазином 5 категории ((В-33)управление)</v>
      </c>
      <c r="H2451" s="12" t="s">
        <v>17221</v>
      </c>
      <c r="I2451" s="12" t="s">
        <v>16234</v>
      </c>
      <c r="J2451" s="12" t="s">
        <v>4638</v>
      </c>
      <c r="K2451" s="12" t="s">
        <v>4639</v>
      </c>
      <c r="L2451" s="12">
        <v>10.5</v>
      </c>
      <c r="M2451" s="12">
        <v>11.5</v>
      </c>
      <c r="N2451" s="12">
        <v>11</v>
      </c>
      <c r="O2451" s="12">
        <v>10.5</v>
      </c>
    </row>
    <row r="2452" spans="1:17" x14ac:dyDescent="0.2">
      <c r="A2452" s="12" t="str">
        <f>INDEX('рабочие дни  %ФОТ'!$F$3:$F$67,MATCH('загрузка табеля'!$H2452,'рабочие дни  %ФОТ'!$H$3:$H$67,0),1)</f>
        <v>ХХХ YYY-33</v>
      </c>
      <c r="B2452" s="21">
        <f t="shared" si="114"/>
        <v>842.85714285714289</v>
      </c>
      <c r="C2452" s="22">
        <f t="shared" si="115"/>
        <v>3</v>
      </c>
      <c r="D2452" s="23">
        <f t="shared" si="116"/>
        <v>51</v>
      </c>
      <c r="E2452" s="21">
        <f>SUMIFS(тарифы!G:G,тарифы!B:B,J2452)</f>
        <v>5900</v>
      </c>
      <c r="F2452" s="21"/>
      <c r="G2452" s="12" t="str">
        <f>IFERROR(INDEX(Таблица1[#All],MATCH('загрузка табеля'!J2452,тарифы!B:B,0),4),"")</f>
        <v>заместитель управляющего магазином 5 категории ((В-33)управление)</v>
      </c>
      <c r="H2452" s="12" t="s">
        <v>17221</v>
      </c>
      <c r="I2452" s="12" t="s">
        <v>16234</v>
      </c>
      <c r="J2452" s="12" t="s">
        <v>4679</v>
      </c>
      <c r="K2452" s="12" t="s">
        <v>4680</v>
      </c>
      <c r="L2452" s="12">
        <v>12</v>
      </c>
      <c r="M2452" s="12">
        <v>27</v>
      </c>
      <c r="N2452" s="12">
        <v>12</v>
      </c>
    </row>
    <row r="2453" spans="1:17" x14ac:dyDescent="0.2">
      <c r="A2453" s="12" t="str">
        <f>INDEX('рабочие дни  %ФОТ'!$F$3:$F$67,MATCH('загрузка табеля'!$H2453,'рабочие дни  %ФОТ'!$H$3:$H$67,0),1)</f>
        <v>ХХХ YYY-33</v>
      </c>
      <c r="B2453" s="21">
        <f t="shared" si="114"/>
        <v>276.1904761904762</v>
      </c>
      <c r="C2453" s="22">
        <f t="shared" si="115"/>
        <v>1</v>
      </c>
      <c r="D2453" s="23">
        <f t="shared" si="116"/>
        <v>5</v>
      </c>
      <c r="E2453" s="21">
        <f>SUMIFS(тарифы!G:G,тарифы!B:B,J2453)</f>
        <v>5800</v>
      </c>
      <c r="F2453" s="21"/>
      <c r="G2453" s="12" t="str">
        <f>IFERROR(INDEX(Таблица1[#All],MATCH('загрузка табеля'!J2453,тарифы!B:B,0),4),"")</f>
        <v>главный инженер ((В-32)управление)</v>
      </c>
      <c r="H2453" s="12" t="s">
        <v>17221</v>
      </c>
      <c r="I2453" s="12" t="s">
        <v>16234</v>
      </c>
      <c r="J2453" s="12" t="s">
        <v>4575</v>
      </c>
      <c r="K2453" s="12" t="s">
        <v>4576</v>
      </c>
      <c r="L2453" s="12">
        <v>5</v>
      </c>
      <c r="M2453" s="12">
        <v>0</v>
      </c>
    </row>
    <row r="2454" spans="1:17" x14ac:dyDescent="0.2">
      <c r="A2454" s="12" t="str">
        <f>INDEX('рабочие дни  %ФОТ'!$F$3:$F$67,MATCH('загрузка табеля'!$H2454,'рабочие дни  %ФОТ'!$H$3:$H$67,0),1)</f>
        <v>ХХХ YYY-33</v>
      </c>
      <c r="B2454" s="21">
        <f t="shared" si="114"/>
        <v>0</v>
      </c>
      <c r="C2454" s="22">
        <f t="shared" si="115"/>
        <v>4</v>
      </c>
      <c r="D2454" s="23">
        <f t="shared" si="116"/>
        <v>44.5</v>
      </c>
      <c r="E2454" s="21">
        <f>SUMIFS(тарифы!G:G,тарифы!B:B,J2454)</f>
        <v>0</v>
      </c>
      <c r="F2454" s="21"/>
      <c r="G2454" s="12" t="str">
        <f>IFERROR(INDEX(Таблица1[#All],MATCH('загрузка табеля'!J2454,тарифы!B:B,0),4),"")</f>
        <v/>
      </c>
      <c r="H2454" s="12" t="s">
        <v>17221</v>
      </c>
      <c r="I2454" s="12" t="s">
        <v>16376</v>
      </c>
      <c r="J2454" s="12" t="s">
        <v>16390</v>
      </c>
      <c r="K2454" s="12" t="s">
        <v>16391</v>
      </c>
      <c r="L2454" s="12">
        <v>11</v>
      </c>
      <c r="M2454" s="12">
        <v>12</v>
      </c>
      <c r="N2454" s="12">
        <v>11</v>
      </c>
      <c r="O2454" s="12">
        <v>10.5</v>
      </c>
    </row>
    <row r="2455" spans="1:17" x14ac:dyDescent="0.2">
      <c r="A2455" s="12" t="str">
        <f>INDEX('рабочие дни  %ФОТ'!$F$3:$F$67,MATCH('загрузка табеля'!$H2455,'рабочие дни  %ФОТ'!$H$3:$H$67,0),1)</f>
        <v>ХХХ YYY-33</v>
      </c>
      <c r="B2455" s="21">
        <f t="shared" si="114"/>
        <v>0</v>
      </c>
      <c r="C2455" s="22">
        <f t="shared" si="115"/>
        <v>2</v>
      </c>
      <c r="D2455" s="23">
        <f t="shared" si="116"/>
        <v>20.5</v>
      </c>
      <c r="E2455" s="21">
        <f>SUMIFS(тарифы!G:G,тарифы!B:B,J2455)</f>
        <v>0</v>
      </c>
      <c r="F2455" s="21"/>
      <c r="G2455" s="12" t="str">
        <f>IFERROR(INDEX(Таблица1[#All],MATCH('загрузка табеля'!J2455,тарифы!B:B,0),4),"")</f>
        <v/>
      </c>
      <c r="H2455" s="12" t="s">
        <v>17221</v>
      </c>
      <c r="I2455" s="12" t="s">
        <v>15981</v>
      </c>
      <c r="J2455" s="12" t="s">
        <v>16392</v>
      </c>
      <c r="K2455" s="12" t="s">
        <v>16393</v>
      </c>
      <c r="L2455" s="12">
        <v>10</v>
      </c>
      <c r="M2455" s="12">
        <v>10.5</v>
      </c>
      <c r="N2455" s="12">
        <v>0</v>
      </c>
    </row>
    <row r="2456" spans="1:17" x14ac:dyDescent="0.2">
      <c r="A2456" s="12" t="str">
        <f>INDEX('рабочие дни  %ФОТ'!$F$3:$F$67,MATCH('загрузка табеля'!$H2456,'рабочие дни  %ФОТ'!$H$3:$H$67,0),1)</f>
        <v>ХХХ YYY-34</v>
      </c>
      <c r="B2456" s="21">
        <f t="shared" si="114"/>
        <v>780.5200000000001</v>
      </c>
      <c r="C2456" s="22">
        <f t="shared" si="115"/>
        <v>6</v>
      </c>
      <c r="D2456" s="23">
        <f t="shared" si="116"/>
        <v>39.5</v>
      </c>
      <c r="E2456" s="21">
        <f>SUMIFS(тарифы!G:G,тарифы!B:B,J2456)</f>
        <v>19.760000000000002</v>
      </c>
      <c r="F2456" s="21"/>
      <c r="G2456" s="12" t="str">
        <f>IFERROR(INDEX(Таблица1[#All],MATCH('загрузка табеля'!J2456,тарифы!B:B,0),4),"")</f>
        <v>уборщик служебных помещений ((В-34)хозяйственная часть)</v>
      </c>
      <c r="H2456" s="12" t="s">
        <v>17222</v>
      </c>
      <c r="I2456" s="12" t="s">
        <v>16394</v>
      </c>
      <c r="J2456" s="12" t="s">
        <v>4771</v>
      </c>
      <c r="K2456" s="12" t="s">
        <v>4772</v>
      </c>
      <c r="L2456" s="12">
        <v>6.5</v>
      </c>
      <c r="M2456" s="12">
        <v>7</v>
      </c>
      <c r="N2456" s="12">
        <v>7.5</v>
      </c>
      <c r="O2456" s="12">
        <v>5.5</v>
      </c>
      <c r="P2456" s="12">
        <v>6.5</v>
      </c>
      <c r="Q2456" s="12">
        <v>6.5</v>
      </c>
    </row>
    <row r="2457" spans="1:17" x14ac:dyDescent="0.2">
      <c r="A2457" s="12" t="str">
        <f>INDEX('рабочие дни  %ФОТ'!$F$3:$F$67,MATCH('загрузка табеля'!$H2457,'рабочие дни  %ФОТ'!$H$3:$H$67,0),1)</f>
        <v>ХХХ YYY-34</v>
      </c>
      <c r="B2457" s="21">
        <f t="shared" si="114"/>
        <v>543.40000000000009</v>
      </c>
      <c r="C2457" s="22">
        <f t="shared" si="115"/>
        <v>3</v>
      </c>
      <c r="D2457" s="23">
        <f t="shared" si="116"/>
        <v>27.5</v>
      </c>
      <c r="E2457" s="21">
        <f>SUMIFS(тарифы!G:G,тарифы!B:B,J2457)</f>
        <v>19.760000000000002</v>
      </c>
      <c r="F2457" s="21"/>
      <c r="G2457" s="12" t="str">
        <f>IFERROR(INDEX(Таблица1[#All],MATCH('загрузка табеля'!J2457,тарифы!B:B,0),4),"")</f>
        <v>уборщик служебных помещений ((В-34)хозяйственная часть)</v>
      </c>
      <c r="H2457" s="12" t="s">
        <v>17222</v>
      </c>
      <c r="I2457" s="12" t="s">
        <v>16394</v>
      </c>
      <c r="J2457" s="12" t="s">
        <v>4773</v>
      </c>
      <c r="K2457" s="12" t="s">
        <v>4774</v>
      </c>
      <c r="L2457" s="12">
        <v>8</v>
      </c>
      <c r="M2457" s="12">
        <v>6.5</v>
      </c>
      <c r="N2457" s="12">
        <v>13</v>
      </c>
      <c r="O2457" s="12">
        <v>0</v>
      </c>
    </row>
    <row r="2458" spans="1:17" x14ac:dyDescent="0.2">
      <c r="A2458" s="12" t="str">
        <f>INDEX('рабочие дни  %ФОТ'!$F$3:$F$67,MATCH('загрузка табеля'!$H2458,'рабочие дни  %ФОТ'!$H$3:$H$67,0),1)</f>
        <v>ХХХ YYY-34</v>
      </c>
      <c r="B2458" s="21">
        <f t="shared" si="114"/>
        <v>671.84</v>
      </c>
      <c r="C2458" s="22">
        <f t="shared" si="115"/>
        <v>3</v>
      </c>
      <c r="D2458" s="23">
        <f t="shared" si="116"/>
        <v>34</v>
      </c>
      <c r="E2458" s="21">
        <f>SUMIFS(тарифы!G:G,тарифы!B:B,J2458)</f>
        <v>19.760000000000002</v>
      </c>
      <c r="F2458" s="21"/>
      <c r="G2458" s="12" t="str">
        <f>IFERROR(INDEX(Таблица1[#All],MATCH('загрузка табеля'!J2458,тарифы!B:B,0),4),"")</f>
        <v>уборщик служебных помещений ((В-34)хозяйственная часть)</v>
      </c>
      <c r="H2458" s="12" t="s">
        <v>17222</v>
      </c>
      <c r="I2458" s="12" t="s">
        <v>16394</v>
      </c>
      <c r="J2458" s="12" t="s">
        <v>4768</v>
      </c>
      <c r="K2458" s="12" t="s">
        <v>4769</v>
      </c>
      <c r="L2458" s="12">
        <v>13</v>
      </c>
      <c r="M2458" s="12">
        <v>13</v>
      </c>
      <c r="N2458" s="12">
        <v>8</v>
      </c>
      <c r="O2458" s="12">
        <v>0</v>
      </c>
    </row>
    <row r="2459" spans="1:17" x14ac:dyDescent="0.2">
      <c r="A2459" s="12" t="str">
        <f>INDEX('рабочие дни  %ФОТ'!$F$3:$F$67,MATCH('загрузка табеля'!$H2459,'рабочие дни  %ФОТ'!$H$3:$H$67,0),1)</f>
        <v>ХХХ YYY-34</v>
      </c>
      <c r="B2459" s="21">
        <f t="shared" si="114"/>
        <v>266.76000000000005</v>
      </c>
      <c r="C2459" s="22">
        <f t="shared" si="115"/>
        <v>1</v>
      </c>
      <c r="D2459" s="23">
        <f t="shared" si="116"/>
        <v>13.5</v>
      </c>
      <c r="E2459" s="21">
        <f>SUMIFS(тарифы!G:G,тарифы!B:B,J2459)</f>
        <v>19.760000000000002</v>
      </c>
      <c r="F2459" s="21"/>
      <c r="G2459" s="12" t="str">
        <f>IFERROR(INDEX(Таблица1[#All],MATCH('загрузка табеля'!J2459,тарифы!B:B,0),4),"")</f>
        <v>уборщик служебных помещений ((В-34)хозяйственная часть)</v>
      </c>
      <c r="H2459" s="12" t="s">
        <v>17222</v>
      </c>
      <c r="I2459" s="12" t="s">
        <v>16394</v>
      </c>
      <c r="J2459" s="12" t="s">
        <v>13038</v>
      </c>
      <c r="K2459" s="12" t="s">
        <v>13037</v>
      </c>
      <c r="L2459" s="12">
        <v>13.5</v>
      </c>
      <c r="M2459" s="12">
        <v>0</v>
      </c>
    </row>
    <row r="2460" spans="1:17" x14ac:dyDescent="0.2">
      <c r="A2460" s="12" t="str">
        <f>INDEX('рабочие дни  %ФОТ'!$F$3:$F$67,MATCH('загрузка табеля'!$H2460,'рабочие дни  %ФОТ'!$H$3:$H$67,0),1)</f>
        <v>ХХХ YYY-34</v>
      </c>
      <c r="B2460" s="21">
        <f t="shared" si="114"/>
        <v>671.84</v>
      </c>
      <c r="C2460" s="22">
        <f t="shared" si="115"/>
        <v>3</v>
      </c>
      <c r="D2460" s="23">
        <f t="shared" si="116"/>
        <v>34</v>
      </c>
      <c r="E2460" s="21">
        <f>SUMIFS(тарифы!G:G,тарифы!B:B,J2460)</f>
        <v>19.760000000000002</v>
      </c>
      <c r="F2460" s="21"/>
      <c r="G2460" s="12" t="str">
        <f>IFERROR(INDEX(Таблица1[#All],MATCH('загрузка табеля'!J2460,тарифы!B:B,0),4),"")</f>
        <v>уборщик служебных помещений ((В-34)хозяйственная часть)</v>
      </c>
      <c r="H2460" s="12" t="s">
        <v>17222</v>
      </c>
      <c r="I2460" s="12" t="s">
        <v>16394</v>
      </c>
      <c r="J2460" s="12" t="s">
        <v>13040</v>
      </c>
      <c r="K2460" s="12" t="s">
        <v>13039</v>
      </c>
      <c r="L2460" s="12">
        <v>7.5</v>
      </c>
      <c r="M2460" s="12">
        <v>13.5</v>
      </c>
      <c r="N2460" s="12">
        <v>13</v>
      </c>
    </row>
    <row r="2461" spans="1:17" x14ac:dyDescent="0.2">
      <c r="A2461" s="12" t="str">
        <f>INDEX('рабочие дни  %ФОТ'!$F$3:$F$67,MATCH('загрузка табеля'!$H2461,'рабочие дни  %ФОТ'!$H$3:$H$67,0),1)</f>
        <v>ХХХ YYY-34</v>
      </c>
      <c r="B2461" s="21">
        <f t="shared" si="114"/>
        <v>1214.115</v>
      </c>
      <c r="C2461" s="22">
        <f t="shared" si="115"/>
        <v>5</v>
      </c>
      <c r="D2461" s="23">
        <f t="shared" si="116"/>
        <v>46.5</v>
      </c>
      <c r="E2461" s="21">
        <f>SUMIFS(тарифы!G:G,тарифы!B:B,J2461)</f>
        <v>26.11</v>
      </c>
      <c r="F2461" s="21"/>
      <c r="G2461" s="12" t="str">
        <f>IFERROR(INDEX(Таблица1[#All],MATCH('загрузка табеля'!J2461,тарифы!B:B,0),4),"")</f>
        <v>продавец-консультант ((В-34)расчетно-кассовая зона)</v>
      </c>
      <c r="H2461" s="12" t="s">
        <v>17222</v>
      </c>
      <c r="I2461" s="12" t="s">
        <v>16395</v>
      </c>
      <c r="J2461" s="12" t="s">
        <v>4730</v>
      </c>
      <c r="K2461" s="12" t="s">
        <v>4731</v>
      </c>
      <c r="L2461" s="12">
        <v>9</v>
      </c>
      <c r="M2461" s="12">
        <v>10</v>
      </c>
      <c r="N2461" s="12">
        <v>9</v>
      </c>
      <c r="O2461" s="12">
        <v>9</v>
      </c>
      <c r="P2461" s="12">
        <v>9.5</v>
      </c>
    </row>
    <row r="2462" spans="1:17" x14ac:dyDescent="0.2">
      <c r="A2462" s="12" t="str">
        <f>INDEX('рабочие дни  %ФОТ'!$F$3:$F$67,MATCH('загрузка табеля'!$H2462,'рабочие дни  %ФОТ'!$H$3:$H$67,0),1)</f>
        <v>ХХХ YYY-34</v>
      </c>
      <c r="B2462" s="21">
        <f t="shared" si="114"/>
        <v>1057.4549999999999</v>
      </c>
      <c r="C2462" s="22">
        <f t="shared" si="115"/>
        <v>3</v>
      </c>
      <c r="D2462" s="23">
        <f t="shared" si="116"/>
        <v>40.5</v>
      </c>
      <c r="E2462" s="21">
        <f>SUMIFS(тарифы!G:G,тарифы!B:B,J2462)</f>
        <v>26.11</v>
      </c>
      <c r="F2462" s="21"/>
      <c r="G2462" s="12" t="str">
        <f>IFERROR(INDEX(Таблица1[#All],MATCH('загрузка табеля'!J2462,тарифы!B:B,0),4),"")</f>
        <v>продавец-консультант ((В-34)расчетно-кассовая зона)</v>
      </c>
      <c r="H2462" s="12" t="s">
        <v>17222</v>
      </c>
      <c r="I2462" s="12" t="s">
        <v>16395</v>
      </c>
      <c r="J2462" s="12" t="s">
        <v>4716</v>
      </c>
      <c r="K2462" s="12" t="s">
        <v>4717</v>
      </c>
      <c r="L2462" s="12">
        <v>9</v>
      </c>
      <c r="M2462" s="12">
        <v>10</v>
      </c>
      <c r="N2462" s="12">
        <v>21.5</v>
      </c>
      <c r="O2462" s="12">
        <v>0</v>
      </c>
    </row>
    <row r="2463" spans="1:17" x14ac:dyDescent="0.2">
      <c r="A2463" s="12" t="str">
        <f>INDEX('рабочие дни  %ФОТ'!$F$3:$F$67,MATCH('загрузка табеля'!$H2463,'рабочие дни  %ФОТ'!$H$3:$H$67,0),1)</f>
        <v>ХХХ YYY-34</v>
      </c>
      <c r="B2463" s="21">
        <f t="shared" si="114"/>
        <v>731.07999999999993</v>
      </c>
      <c r="C2463" s="22">
        <f t="shared" si="115"/>
        <v>3</v>
      </c>
      <c r="D2463" s="23">
        <f t="shared" si="116"/>
        <v>28</v>
      </c>
      <c r="E2463" s="21">
        <f>SUMIFS(тарифы!G:G,тарифы!B:B,J2463)</f>
        <v>26.11</v>
      </c>
      <c r="F2463" s="21"/>
      <c r="G2463" s="12" t="str">
        <f>IFERROR(INDEX(Таблица1[#All],MATCH('загрузка табеля'!J2463,тарифы!B:B,0),4),"")</f>
        <v>продавец-консультант ((В-34)расчетно-кассовая зона)</v>
      </c>
      <c r="H2463" s="12" t="s">
        <v>17222</v>
      </c>
      <c r="I2463" s="12" t="s">
        <v>16395</v>
      </c>
      <c r="J2463" s="12" t="s">
        <v>4724</v>
      </c>
      <c r="K2463" s="12" t="s">
        <v>4725</v>
      </c>
      <c r="L2463" s="12">
        <v>9</v>
      </c>
      <c r="M2463" s="12">
        <v>10</v>
      </c>
      <c r="N2463" s="12">
        <v>9</v>
      </c>
      <c r="O2463" s="12">
        <v>0</v>
      </c>
    </row>
    <row r="2464" spans="1:17" x14ac:dyDescent="0.2">
      <c r="A2464" s="12" t="str">
        <f>INDEX('рабочие дни  %ФОТ'!$F$3:$F$67,MATCH('загрузка табеля'!$H2464,'рабочие дни  %ФОТ'!$H$3:$H$67,0),1)</f>
        <v>ХХХ YYY-34</v>
      </c>
      <c r="B2464" s="21">
        <f t="shared" si="114"/>
        <v>966.06999999999994</v>
      </c>
      <c r="C2464" s="22">
        <f t="shared" si="115"/>
        <v>4</v>
      </c>
      <c r="D2464" s="23">
        <f t="shared" si="116"/>
        <v>37</v>
      </c>
      <c r="E2464" s="21">
        <f>SUMIFS(тарифы!G:G,тарифы!B:B,J2464)</f>
        <v>26.11</v>
      </c>
      <c r="F2464" s="21"/>
      <c r="G2464" s="12" t="str">
        <f>IFERROR(INDEX(Таблица1[#All],MATCH('загрузка табеля'!J2464,тарифы!B:B,0),4),"")</f>
        <v>продавец-консультант ((В-34)расчетно-кассовая зона)</v>
      </c>
      <c r="H2464" s="12" t="s">
        <v>17222</v>
      </c>
      <c r="I2464" s="12" t="s">
        <v>16395</v>
      </c>
      <c r="J2464" s="12" t="s">
        <v>4703</v>
      </c>
      <c r="K2464" s="12" t="s">
        <v>4704</v>
      </c>
      <c r="L2464" s="12">
        <v>9</v>
      </c>
      <c r="M2464" s="12">
        <v>9.5</v>
      </c>
      <c r="N2464" s="12">
        <v>9</v>
      </c>
      <c r="O2464" s="12">
        <v>9.5</v>
      </c>
    </row>
    <row r="2465" spans="1:16" x14ac:dyDescent="0.2">
      <c r="A2465" s="12" t="str">
        <f>INDEX('рабочие дни  %ФОТ'!$F$3:$F$67,MATCH('загрузка табеля'!$H2465,'рабочие дни  %ФОТ'!$H$3:$H$67,0),1)</f>
        <v>ХХХ YYY-34</v>
      </c>
      <c r="B2465" s="21">
        <f t="shared" si="114"/>
        <v>744.13499999999999</v>
      </c>
      <c r="C2465" s="22">
        <f t="shared" si="115"/>
        <v>3</v>
      </c>
      <c r="D2465" s="23">
        <f t="shared" si="116"/>
        <v>28.5</v>
      </c>
      <c r="E2465" s="21">
        <f>SUMIFS(тарифы!G:G,тарифы!B:B,J2465)</f>
        <v>26.11</v>
      </c>
      <c r="F2465" s="21"/>
      <c r="G2465" s="12" t="str">
        <f>IFERROR(INDEX(Таблица1[#All],MATCH('загрузка табеля'!J2465,тарифы!B:B,0),4),"")</f>
        <v>продавец-консультант ((В-34)расчетно-кассовая зона)</v>
      </c>
      <c r="H2465" s="12" t="s">
        <v>17222</v>
      </c>
      <c r="I2465" s="12" t="s">
        <v>16395</v>
      </c>
      <c r="J2465" s="12" t="s">
        <v>4719</v>
      </c>
      <c r="K2465" s="12" t="s">
        <v>4720</v>
      </c>
      <c r="L2465" s="12">
        <v>8.5</v>
      </c>
      <c r="M2465" s="12">
        <v>10</v>
      </c>
      <c r="N2465" s="12">
        <v>10</v>
      </c>
      <c r="O2465" s="12">
        <v>0</v>
      </c>
    </row>
    <row r="2466" spans="1:16" x14ac:dyDescent="0.2">
      <c r="A2466" s="12" t="str">
        <f>INDEX('рабочие дни  %ФОТ'!$F$3:$F$67,MATCH('загрузка табеля'!$H2466,'рабочие дни  %ФОТ'!$H$3:$H$67,0),1)</f>
        <v>ХХХ YYY-34</v>
      </c>
      <c r="B2466" s="21">
        <f t="shared" si="114"/>
        <v>1148.8399999999999</v>
      </c>
      <c r="C2466" s="22">
        <f t="shared" si="115"/>
        <v>4</v>
      </c>
      <c r="D2466" s="23">
        <f t="shared" si="116"/>
        <v>44</v>
      </c>
      <c r="E2466" s="21">
        <f>SUMIFS(тарифы!G:G,тарифы!B:B,J2466)</f>
        <v>26.11</v>
      </c>
      <c r="F2466" s="21"/>
      <c r="G2466" s="12" t="str">
        <f>IFERROR(INDEX(Таблица1[#All],MATCH('загрузка табеля'!J2466,тарифы!B:B,0),4),"")</f>
        <v>продавец-консультант ((В-34)расчетно-кассовая зона)</v>
      </c>
      <c r="H2466" s="12" t="s">
        <v>17222</v>
      </c>
      <c r="I2466" s="12" t="s">
        <v>16395</v>
      </c>
      <c r="J2466" s="12" t="s">
        <v>4706</v>
      </c>
      <c r="K2466" s="12" t="s">
        <v>4707</v>
      </c>
      <c r="L2466" s="12">
        <v>11</v>
      </c>
      <c r="M2466" s="12">
        <v>9.5</v>
      </c>
      <c r="N2466" s="12">
        <v>11</v>
      </c>
      <c r="O2466" s="12">
        <v>12.5</v>
      </c>
    </row>
    <row r="2467" spans="1:16" x14ac:dyDescent="0.2">
      <c r="A2467" s="12" t="str">
        <f>INDEX('рабочие дни  %ФОТ'!$F$3:$F$67,MATCH('загрузка табеля'!$H2467,'рабочие дни  %ФОТ'!$H$3:$H$67,0),1)</f>
        <v>ХХХ YYY-34</v>
      </c>
      <c r="B2467" s="21">
        <f t="shared" si="114"/>
        <v>469.98</v>
      </c>
      <c r="C2467" s="22">
        <f t="shared" si="115"/>
        <v>2</v>
      </c>
      <c r="D2467" s="23">
        <f t="shared" si="116"/>
        <v>18</v>
      </c>
      <c r="E2467" s="21">
        <f>SUMIFS(тарифы!G:G,тарифы!B:B,J2467)</f>
        <v>26.11</v>
      </c>
      <c r="F2467" s="21"/>
      <c r="G2467" s="12" t="str">
        <f>IFERROR(INDEX(Таблица1[#All],MATCH('загрузка табеля'!J2467,тарифы!B:B,0),4),"")</f>
        <v>продавец-консультант ((В-34)расчетно-кассовая зона)</v>
      </c>
      <c r="H2467" s="12" t="s">
        <v>17222</v>
      </c>
      <c r="I2467" s="12" t="s">
        <v>16395</v>
      </c>
      <c r="J2467" s="12" t="s">
        <v>3204</v>
      </c>
      <c r="K2467" s="12" t="s">
        <v>3205</v>
      </c>
      <c r="L2467" s="12">
        <v>9</v>
      </c>
      <c r="M2467" s="12">
        <v>9</v>
      </c>
      <c r="N2467" s="12">
        <v>0</v>
      </c>
    </row>
    <row r="2468" spans="1:16" x14ac:dyDescent="0.2">
      <c r="A2468" s="12" t="str">
        <f>INDEX('рабочие дни  %ФОТ'!$F$3:$F$67,MATCH('загрузка табеля'!$H2468,'рабочие дни  %ФОТ'!$H$3:$H$67,0),1)</f>
        <v>ХХХ YYY-34</v>
      </c>
      <c r="B2468" s="21">
        <f t="shared" si="114"/>
        <v>1174.95</v>
      </c>
      <c r="C2468" s="22">
        <f t="shared" si="115"/>
        <v>5</v>
      </c>
      <c r="D2468" s="23">
        <f t="shared" si="116"/>
        <v>45</v>
      </c>
      <c r="E2468" s="21">
        <f>SUMIFS(тарифы!G:G,тарифы!B:B,J2468)</f>
        <v>26.11</v>
      </c>
      <c r="F2468" s="21"/>
      <c r="G2468" s="12" t="str">
        <f>IFERROR(INDEX(Таблица1[#All],MATCH('загрузка табеля'!J2468,тарифы!B:B,0),4),"")</f>
        <v>продавец-консультант ((В-34)расчетно-кассовая зона)</v>
      </c>
      <c r="H2468" s="12" t="s">
        <v>17222</v>
      </c>
      <c r="I2468" s="12" t="s">
        <v>16395</v>
      </c>
      <c r="J2468" s="12" t="s">
        <v>4726</v>
      </c>
      <c r="K2468" s="12" t="s">
        <v>4727</v>
      </c>
      <c r="L2468" s="12">
        <v>9</v>
      </c>
      <c r="M2468" s="12">
        <v>9</v>
      </c>
      <c r="N2468" s="12">
        <v>9</v>
      </c>
      <c r="O2468" s="12">
        <v>9</v>
      </c>
      <c r="P2468" s="12">
        <v>9</v>
      </c>
    </row>
    <row r="2469" spans="1:16" x14ac:dyDescent="0.2">
      <c r="A2469" s="12" t="str">
        <f>INDEX('рабочие дни  %ФОТ'!$F$3:$F$67,MATCH('загрузка табеля'!$H2469,'рабочие дни  %ФОТ'!$H$3:$H$67,0),1)</f>
        <v>ХХХ YYY-34</v>
      </c>
      <c r="B2469" s="21">
        <f t="shared" si="114"/>
        <v>992.18</v>
      </c>
      <c r="C2469" s="22">
        <f t="shared" si="115"/>
        <v>4</v>
      </c>
      <c r="D2469" s="23">
        <f t="shared" si="116"/>
        <v>38</v>
      </c>
      <c r="E2469" s="21">
        <f>SUMIFS(тарифы!G:G,тарифы!B:B,J2469)</f>
        <v>26.11</v>
      </c>
      <c r="F2469" s="21"/>
      <c r="G2469" s="12" t="str">
        <f>IFERROR(INDEX(Таблица1[#All],MATCH('загрузка табеля'!J2469,тарифы!B:B,0),4),"")</f>
        <v>продавец-консультант ((В-34)расчетно-кассовая зона)</v>
      </c>
      <c r="H2469" s="12" t="s">
        <v>17222</v>
      </c>
      <c r="I2469" s="12" t="s">
        <v>16395</v>
      </c>
      <c r="J2469" s="12" t="s">
        <v>4694</v>
      </c>
      <c r="K2469" s="12" t="s">
        <v>4695</v>
      </c>
      <c r="L2469" s="12">
        <v>9.5</v>
      </c>
      <c r="M2469" s="12">
        <v>9.5</v>
      </c>
      <c r="N2469" s="12">
        <v>9.5</v>
      </c>
      <c r="O2469" s="12">
        <v>9.5</v>
      </c>
    </row>
    <row r="2470" spans="1:16" x14ac:dyDescent="0.2">
      <c r="A2470" s="12" t="str">
        <f>INDEX('рабочие дни  %ФОТ'!$F$3:$F$67,MATCH('загрузка табеля'!$H2470,'рабочие дни  %ФОТ'!$H$3:$H$67,0),1)</f>
        <v>ХХХ YYY-34</v>
      </c>
      <c r="B2470" s="21">
        <f t="shared" si="114"/>
        <v>966.06999999999994</v>
      </c>
      <c r="C2470" s="22">
        <f t="shared" si="115"/>
        <v>4</v>
      </c>
      <c r="D2470" s="23">
        <f t="shared" si="116"/>
        <v>37</v>
      </c>
      <c r="E2470" s="21">
        <f>SUMIFS(тарифы!G:G,тарифы!B:B,J2470)</f>
        <v>26.11</v>
      </c>
      <c r="F2470" s="21"/>
      <c r="G2470" s="12" t="str">
        <f>IFERROR(INDEX(Таблица1[#All],MATCH('загрузка табеля'!J2470,тарифы!B:B,0),4),"")</f>
        <v>продавец-консультант ((В-34)расчетно-кассовая зона)</v>
      </c>
      <c r="H2470" s="12" t="s">
        <v>17222</v>
      </c>
      <c r="I2470" s="12" t="s">
        <v>16395</v>
      </c>
      <c r="J2470" s="12" t="s">
        <v>4739</v>
      </c>
      <c r="K2470" s="12" t="s">
        <v>4740</v>
      </c>
      <c r="L2470" s="12">
        <v>9</v>
      </c>
      <c r="M2470" s="12">
        <v>9.5</v>
      </c>
      <c r="N2470" s="12">
        <v>9.5</v>
      </c>
      <c r="O2470" s="12">
        <v>9</v>
      </c>
    </row>
    <row r="2471" spans="1:16" x14ac:dyDescent="0.2">
      <c r="A2471" s="12" t="str">
        <f>INDEX('рабочие дни  %ФОТ'!$F$3:$F$67,MATCH('загрузка табеля'!$H2471,'рабочие дни  %ФОТ'!$H$3:$H$67,0),1)</f>
        <v>ХХХ YYY-34</v>
      </c>
      <c r="B2471" s="21">
        <f t="shared" si="114"/>
        <v>1214.115</v>
      </c>
      <c r="C2471" s="22">
        <f t="shared" si="115"/>
        <v>5</v>
      </c>
      <c r="D2471" s="23">
        <f t="shared" si="116"/>
        <v>46.5</v>
      </c>
      <c r="E2471" s="21">
        <f>SUMIFS(тарифы!G:G,тарифы!B:B,J2471)</f>
        <v>26.11</v>
      </c>
      <c r="F2471" s="21"/>
      <c r="G2471" s="12" t="str">
        <f>IFERROR(INDEX(Таблица1[#All],MATCH('загрузка табеля'!J2471,тарифы!B:B,0),4),"")</f>
        <v>продавец-консультант ((В-34)расчетно-кассовая зона)</v>
      </c>
      <c r="H2471" s="12" t="s">
        <v>17222</v>
      </c>
      <c r="I2471" s="12" t="s">
        <v>16395</v>
      </c>
      <c r="J2471" s="12" t="s">
        <v>13044</v>
      </c>
      <c r="K2471" s="12" t="s">
        <v>13043</v>
      </c>
      <c r="L2471" s="12">
        <v>9</v>
      </c>
      <c r="M2471" s="12">
        <v>9.5</v>
      </c>
      <c r="N2471" s="12">
        <v>9</v>
      </c>
      <c r="O2471" s="12">
        <v>10</v>
      </c>
      <c r="P2471" s="12">
        <v>9</v>
      </c>
    </row>
    <row r="2472" spans="1:16" x14ac:dyDescent="0.2">
      <c r="A2472" s="12" t="str">
        <f>INDEX('рабочие дни  %ФОТ'!$F$3:$F$67,MATCH('загрузка табеля'!$H2472,'рабочие дни  %ФОТ'!$H$3:$H$67,0),1)</f>
        <v>ХХХ YYY-34</v>
      </c>
      <c r="B2472" s="21">
        <f t="shared" si="114"/>
        <v>535.255</v>
      </c>
      <c r="C2472" s="22">
        <f t="shared" si="115"/>
        <v>2</v>
      </c>
      <c r="D2472" s="23">
        <f t="shared" si="116"/>
        <v>20.5</v>
      </c>
      <c r="E2472" s="21">
        <f>SUMIFS(тарифы!G:G,тарифы!B:B,J2472)</f>
        <v>26.11</v>
      </c>
      <c r="F2472" s="21"/>
      <c r="G2472" s="12" t="str">
        <f>IFERROR(INDEX(Таблица1[#All],MATCH('загрузка табеля'!J2472,тарифы!B:B,0),4),"")</f>
        <v>продавец-консультант ((В-34)расчетно-кассовая зона)</v>
      </c>
      <c r="H2472" s="12" t="s">
        <v>17222</v>
      </c>
      <c r="I2472" s="12" t="s">
        <v>16395</v>
      </c>
      <c r="J2472" s="12" t="s">
        <v>13046</v>
      </c>
      <c r="K2472" s="12" t="s">
        <v>13045</v>
      </c>
      <c r="L2472" s="12">
        <v>11.5</v>
      </c>
      <c r="M2472" s="12">
        <v>9</v>
      </c>
      <c r="N2472" s="12">
        <v>0</v>
      </c>
    </row>
    <row r="2473" spans="1:16" x14ac:dyDescent="0.2">
      <c r="A2473" s="12" t="str">
        <f>INDEX('рабочие дни  %ФОТ'!$F$3:$F$67,MATCH('загрузка табеля'!$H2473,'рабочие дни  %ФОТ'!$H$3:$H$67,0),1)</f>
        <v>ХХХ YYY-34</v>
      </c>
      <c r="B2473" s="21">
        <f t="shared" si="114"/>
        <v>1057.4549999999999</v>
      </c>
      <c r="C2473" s="22">
        <f t="shared" si="115"/>
        <v>4</v>
      </c>
      <c r="D2473" s="23">
        <f t="shared" si="116"/>
        <v>40.5</v>
      </c>
      <c r="E2473" s="21">
        <f>SUMIFS(тарифы!G:G,тарифы!B:B,J2473)</f>
        <v>26.11</v>
      </c>
      <c r="F2473" s="21"/>
      <c r="G2473" s="12" t="str">
        <f>IFERROR(INDEX(Таблица1[#All],MATCH('загрузка табеля'!J2473,тарифы!B:B,0),4),"")</f>
        <v>продавец-консультант ((В-24)расчетно-кассовая зона)</v>
      </c>
      <c r="H2473" s="12" t="s">
        <v>17222</v>
      </c>
      <c r="I2473" s="12" t="s">
        <v>16395</v>
      </c>
      <c r="J2473" s="12" t="s">
        <v>13277</v>
      </c>
      <c r="K2473" s="12" t="s">
        <v>13276</v>
      </c>
      <c r="L2473" s="12">
        <v>11.5</v>
      </c>
      <c r="M2473" s="12">
        <v>11</v>
      </c>
      <c r="N2473" s="12">
        <v>9</v>
      </c>
      <c r="O2473" s="12">
        <v>9</v>
      </c>
    </row>
    <row r="2474" spans="1:16" x14ac:dyDescent="0.2">
      <c r="A2474" s="12" t="str">
        <f>INDEX('рабочие дни  %ФОТ'!$F$3:$F$67,MATCH('загрузка табеля'!$H2474,'рабочие дни  %ФОТ'!$H$3:$H$67,0),1)</f>
        <v>ХХХ YYY-34</v>
      </c>
      <c r="B2474" s="21">
        <f t="shared" si="114"/>
        <v>0</v>
      </c>
      <c r="C2474" s="22">
        <f t="shared" si="115"/>
        <v>4</v>
      </c>
      <c r="D2474" s="23">
        <f t="shared" si="116"/>
        <v>40</v>
      </c>
      <c r="E2474" s="21">
        <f>SUMIFS(тарифы!G:G,тарифы!B:B,J2474)</f>
        <v>0</v>
      </c>
      <c r="F2474" s="21"/>
      <c r="G2474" s="12" t="str">
        <f>IFERROR(INDEX(Таблица1[#All],MATCH('загрузка табеля'!J2474,тарифы!B:B,0),4),"")</f>
        <v/>
      </c>
      <c r="H2474" s="12" t="s">
        <v>17222</v>
      </c>
      <c r="I2474" s="12" t="s">
        <v>16395</v>
      </c>
      <c r="J2474" s="12" t="s">
        <v>16396</v>
      </c>
      <c r="K2474" s="12" t="s">
        <v>16397</v>
      </c>
      <c r="L2474" s="12">
        <v>9.5</v>
      </c>
      <c r="M2474" s="12">
        <v>10</v>
      </c>
      <c r="N2474" s="12">
        <v>9.5</v>
      </c>
      <c r="O2474" s="12">
        <v>11</v>
      </c>
    </row>
    <row r="2475" spans="1:16" x14ac:dyDescent="0.2">
      <c r="A2475" s="12" t="str">
        <f>INDEX('рабочие дни  %ФОТ'!$F$3:$F$67,MATCH('загрузка табеля'!$H2475,'рабочие дни  %ФОТ'!$H$3:$H$67,0),1)</f>
        <v>ХХХ YYY-34</v>
      </c>
      <c r="B2475" s="21">
        <f t="shared" si="114"/>
        <v>0</v>
      </c>
      <c r="C2475" s="22">
        <f t="shared" si="115"/>
        <v>4</v>
      </c>
      <c r="D2475" s="23">
        <f t="shared" si="116"/>
        <v>40</v>
      </c>
      <c r="E2475" s="21">
        <f>SUMIFS(тарифы!G:G,тарифы!B:B,J2475)</f>
        <v>0</v>
      </c>
      <c r="F2475" s="21"/>
      <c r="G2475" s="12" t="str">
        <f>IFERROR(INDEX(Таблица1[#All],MATCH('загрузка табеля'!J2475,тарифы!B:B,0),4),"")</f>
        <v/>
      </c>
      <c r="H2475" s="12" t="s">
        <v>17222</v>
      </c>
      <c r="I2475" s="12" t="s">
        <v>16395</v>
      </c>
      <c r="J2475" s="12" t="s">
        <v>16398</v>
      </c>
      <c r="K2475" s="12" t="s">
        <v>16399</v>
      </c>
      <c r="L2475" s="12">
        <v>10.5</v>
      </c>
      <c r="M2475" s="12">
        <v>10</v>
      </c>
      <c r="N2475" s="12">
        <v>10.5</v>
      </c>
      <c r="O2475" s="12">
        <v>9</v>
      </c>
      <c r="P2475" s="12">
        <v>0</v>
      </c>
    </row>
    <row r="2476" spans="1:16" x14ac:dyDescent="0.2">
      <c r="A2476" s="12" t="str">
        <f>INDEX('рабочие дни  %ФОТ'!$F$3:$F$67,MATCH('загрузка табеля'!$H2476,'рабочие дни  %ФОТ'!$H$3:$H$67,0),1)</f>
        <v>ХХХ YYY-34</v>
      </c>
      <c r="B2476" s="21">
        <f t="shared" si="114"/>
        <v>782.85714285714289</v>
      </c>
      <c r="C2476" s="22">
        <f t="shared" si="115"/>
        <v>3</v>
      </c>
      <c r="D2476" s="23">
        <f t="shared" si="116"/>
        <v>28</v>
      </c>
      <c r="E2476" s="21">
        <f>SUMIFS(тарифы!G:G,тарифы!B:B,J2476)</f>
        <v>5480</v>
      </c>
      <c r="F2476" s="21"/>
      <c r="G2476" s="12" t="str">
        <f>IFERROR(INDEX(Таблица1[#All],MATCH('загрузка табеля'!J2476,тарифы!B:B,0),4),"")</f>
        <v>старший кладовщик 3 категории ((В-34)склад)</v>
      </c>
      <c r="H2476" s="12" t="s">
        <v>17222</v>
      </c>
      <c r="I2476" s="12" t="s">
        <v>4732</v>
      </c>
      <c r="J2476" s="12" t="s">
        <v>4745</v>
      </c>
      <c r="K2476" s="12" t="s">
        <v>4746</v>
      </c>
      <c r="L2476" s="12">
        <v>7.5</v>
      </c>
      <c r="M2476" s="12">
        <v>10</v>
      </c>
      <c r="N2476" s="12">
        <v>10.5</v>
      </c>
      <c r="O2476" s="12">
        <v>0</v>
      </c>
    </row>
    <row r="2477" spans="1:16" x14ac:dyDescent="0.2">
      <c r="A2477" s="12" t="str">
        <f>INDEX('рабочие дни  %ФОТ'!$F$3:$F$67,MATCH('загрузка табеля'!$H2477,'рабочие дни  %ФОТ'!$H$3:$H$67,0),1)</f>
        <v>ХХХ YYY-34</v>
      </c>
      <c r="B2477" s="21">
        <f t="shared" si="114"/>
        <v>1025.7250000000001</v>
      </c>
      <c r="C2477" s="22">
        <f t="shared" si="115"/>
        <v>4</v>
      </c>
      <c r="D2477" s="23">
        <f t="shared" si="116"/>
        <v>44.5</v>
      </c>
      <c r="E2477" s="21">
        <f>SUMIFS(тарифы!G:G,тарифы!B:B,J2477)</f>
        <v>23.05</v>
      </c>
      <c r="F2477" s="21"/>
      <c r="G2477" s="12" t="str">
        <f>IFERROR(INDEX(Таблица1[#All],MATCH('загрузка табеля'!J2477,тарифы!B:B,0),4),"")</f>
        <v>грузчик 3 категории ((В-34)склад)</v>
      </c>
      <c r="H2477" s="12" t="s">
        <v>17222</v>
      </c>
      <c r="I2477" s="12" t="s">
        <v>4732</v>
      </c>
      <c r="J2477" s="12" t="s">
        <v>4742</v>
      </c>
      <c r="K2477" s="12" t="s">
        <v>4743</v>
      </c>
      <c r="L2477" s="12">
        <v>11</v>
      </c>
      <c r="M2477" s="12">
        <v>12</v>
      </c>
      <c r="N2477" s="12">
        <v>11</v>
      </c>
      <c r="O2477" s="12">
        <v>10.5</v>
      </c>
    </row>
    <row r="2478" spans="1:16" x14ac:dyDescent="0.2">
      <c r="A2478" s="12" t="str">
        <f>INDEX('рабочие дни  %ФОТ'!$F$3:$F$67,MATCH('загрузка табеля'!$H2478,'рабочие дни  %ФОТ'!$H$3:$H$67,0),1)</f>
        <v>ХХХ YYY-34</v>
      </c>
      <c r="B2478" s="21">
        <f t="shared" si="114"/>
        <v>941.65</v>
      </c>
      <c r="C2478" s="22">
        <f t="shared" si="115"/>
        <v>4</v>
      </c>
      <c r="D2478" s="23">
        <f t="shared" si="116"/>
        <v>37</v>
      </c>
      <c r="E2478" s="21">
        <f>SUMIFS(тарифы!G:G,тарифы!B:B,J2478)</f>
        <v>25.45</v>
      </c>
      <c r="F2478" s="21"/>
      <c r="G2478" s="12" t="str">
        <f>IFERROR(INDEX(Таблица1[#All],MATCH('загрузка табеля'!J2478,тарифы!B:B,0),4),"")</f>
        <v>кладовщик по приему товара 3 категории ((В-34)склад)</v>
      </c>
      <c r="H2478" s="12" t="s">
        <v>17222</v>
      </c>
      <c r="I2478" s="12" t="s">
        <v>4732</v>
      </c>
      <c r="J2478" s="12" t="s">
        <v>4733</v>
      </c>
      <c r="K2478" s="12" t="s">
        <v>4734</v>
      </c>
      <c r="L2478" s="12">
        <v>8.5</v>
      </c>
      <c r="M2478" s="12">
        <v>9.5</v>
      </c>
      <c r="N2478" s="12">
        <v>9</v>
      </c>
      <c r="O2478" s="12">
        <v>10</v>
      </c>
    </row>
    <row r="2479" spans="1:16" x14ac:dyDescent="0.2">
      <c r="A2479" s="12" t="str">
        <f>INDEX('рабочие дни  %ФОТ'!$F$3:$F$67,MATCH('загрузка табеля'!$H2479,'рабочие дни  %ФОТ'!$H$3:$H$67,0),1)</f>
        <v>ХХХ YYY-34</v>
      </c>
      <c r="B2479" s="21">
        <f t="shared" si="114"/>
        <v>795.22500000000002</v>
      </c>
      <c r="C2479" s="22">
        <f t="shared" si="115"/>
        <v>4</v>
      </c>
      <c r="D2479" s="23">
        <f t="shared" si="116"/>
        <v>34.5</v>
      </c>
      <c r="E2479" s="21">
        <f>SUMIFS(тарифы!G:G,тарифы!B:B,J2479)</f>
        <v>23.05</v>
      </c>
      <c r="F2479" s="21"/>
      <c r="G2479" s="12" t="str">
        <f>IFERROR(INDEX(Таблица1[#All],MATCH('загрузка табеля'!J2479,тарифы!B:B,0),4),"")</f>
        <v>грузчик 3 категории ((В-34)склад)</v>
      </c>
      <c r="H2479" s="12" t="s">
        <v>17222</v>
      </c>
      <c r="I2479" s="12" t="s">
        <v>4732</v>
      </c>
      <c r="J2479" s="12" t="s">
        <v>13054</v>
      </c>
      <c r="K2479" s="12" t="s">
        <v>13053</v>
      </c>
      <c r="L2479" s="12">
        <v>11</v>
      </c>
      <c r="M2479" s="12">
        <v>3</v>
      </c>
      <c r="N2479" s="12">
        <v>10.5</v>
      </c>
      <c r="O2479" s="12">
        <v>10</v>
      </c>
    </row>
    <row r="2480" spans="1:16" x14ac:dyDescent="0.2">
      <c r="A2480" s="12" t="str">
        <f>INDEX('рабочие дни  %ФОТ'!$F$3:$F$67,MATCH('загрузка табеля'!$H2480,'рабочие дни  %ФОТ'!$H$3:$H$67,0),1)</f>
        <v>ХХХ YYY-34</v>
      </c>
      <c r="B2480" s="21">
        <f t="shared" si="114"/>
        <v>588.06000000000006</v>
      </c>
      <c r="C2480" s="22">
        <f t="shared" si="115"/>
        <v>3</v>
      </c>
      <c r="D2480" s="23">
        <f t="shared" si="116"/>
        <v>27</v>
      </c>
      <c r="E2480" s="21">
        <f>SUMIFS(тарифы!G:G,тарифы!B:B,J2480)</f>
        <v>21.78</v>
      </c>
      <c r="F2480" s="21"/>
      <c r="G2480" s="12" t="str">
        <f>IFERROR(INDEX(Таблица1[#All],MATCH('загрузка табеля'!J2480,тарифы!B:B,0),4),"")</f>
        <v>продавец продовольственных товаров 3 категории ((В-34)торговый зал)</v>
      </c>
      <c r="H2480" s="12" t="s">
        <v>17222</v>
      </c>
      <c r="I2480" s="12" t="s">
        <v>16400</v>
      </c>
      <c r="J2480" s="12" t="s">
        <v>4756</v>
      </c>
      <c r="K2480" s="12" t="s">
        <v>4757</v>
      </c>
      <c r="L2480" s="12">
        <v>9</v>
      </c>
      <c r="M2480" s="12">
        <v>9</v>
      </c>
      <c r="N2480" s="12">
        <v>9</v>
      </c>
      <c r="O2480" s="12">
        <v>0</v>
      </c>
    </row>
    <row r="2481" spans="1:17" x14ac:dyDescent="0.2">
      <c r="A2481" s="12" t="str">
        <f>INDEX('рабочие дни  %ФОТ'!$F$3:$F$67,MATCH('загрузка табеля'!$H2481,'рабочие дни  %ФОТ'!$H$3:$H$67,0),1)</f>
        <v>ХХХ YYY-34</v>
      </c>
      <c r="B2481" s="21">
        <f t="shared" si="114"/>
        <v>533.61</v>
      </c>
      <c r="C2481" s="22">
        <f t="shared" si="115"/>
        <v>2</v>
      </c>
      <c r="D2481" s="23">
        <f t="shared" si="116"/>
        <v>24.5</v>
      </c>
      <c r="E2481" s="21">
        <f>SUMIFS(тарифы!G:G,тарифы!B:B,J2481)</f>
        <v>21.78</v>
      </c>
      <c r="F2481" s="21"/>
      <c r="G2481" s="12" t="str">
        <f>IFERROR(INDEX(Таблица1[#All],MATCH('загрузка табеля'!J2481,тарифы!B:B,0),4),"")</f>
        <v>продавец продовольственных товаров 3 категории ((В-34)торговый зал)</v>
      </c>
      <c r="H2481" s="12" t="s">
        <v>17222</v>
      </c>
      <c r="I2481" s="12" t="s">
        <v>16400</v>
      </c>
      <c r="J2481" s="12" t="s">
        <v>4748</v>
      </c>
      <c r="K2481" s="12" t="s">
        <v>4749</v>
      </c>
      <c r="L2481" s="12">
        <v>12.5</v>
      </c>
      <c r="M2481" s="12">
        <v>12</v>
      </c>
      <c r="N2481" s="12">
        <v>0</v>
      </c>
    </row>
    <row r="2482" spans="1:17" x14ac:dyDescent="0.2">
      <c r="A2482" s="12" t="str">
        <f>INDEX('рабочие дни  %ФОТ'!$F$3:$F$67,MATCH('загрузка табеля'!$H2482,'рабочие дни  %ФОТ'!$H$3:$H$67,0),1)</f>
        <v>ХХХ YYY-34</v>
      </c>
      <c r="B2482" s="21">
        <f t="shared" si="114"/>
        <v>555.39</v>
      </c>
      <c r="C2482" s="22">
        <f t="shared" si="115"/>
        <v>2</v>
      </c>
      <c r="D2482" s="23">
        <f t="shared" si="116"/>
        <v>25.5</v>
      </c>
      <c r="E2482" s="21">
        <f>SUMIFS(тарифы!G:G,тарифы!B:B,J2482)</f>
        <v>21.78</v>
      </c>
      <c r="F2482" s="21"/>
      <c r="G2482" s="12" t="str">
        <f>IFERROR(INDEX(Таблица1[#All],MATCH('загрузка табеля'!J2482,тарифы!B:B,0),4),"")</f>
        <v>продавец продовольственных товаров 3 категории ((В-34)торговый зал)</v>
      </c>
      <c r="H2482" s="12" t="s">
        <v>17222</v>
      </c>
      <c r="I2482" s="12" t="s">
        <v>16400</v>
      </c>
      <c r="J2482" s="12" t="s">
        <v>13042</v>
      </c>
      <c r="K2482" s="12" t="s">
        <v>13041</v>
      </c>
      <c r="L2482" s="12">
        <v>13</v>
      </c>
      <c r="M2482" s="12">
        <v>12.5</v>
      </c>
      <c r="N2482" s="12">
        <v>0</v>
      </c>
    </row>
    <row r="2483" spans="1:17" x14ac:dyDescent="0.2">
      <c r="A2483" s="12" t="str">
        <f>INDEX('рабочие дни  %ФОТ'!$F$3:$F$67,MATCH('загрузка табеля'!$H2483,'рабочие дни  %ФОТ'!$H$3:$H$67,0),1)</f>
        <v>ХХХ YYY-34</v>
      </c>
      <c r="B2483" s="21">
        <f t="shared" si="114"/>
        <v>1087.5</v>
      </c>
      <c r="C2483" s="22">
        <f t="shared" si="115"/>
        <v>3</v>
      </c>
      <c r="D2483" s="23">
        <f t="shared" si="116"/>
        <v>37.5</v>
      </c>
      <c r="E2483" s="21">
        <f>SUMIFS(тарифы!G:G,тарифы!B:B,J2483)</f>
        <v>29</v>
      </c>
      <c r="F2483" s="21"/>
      <c r="G2483" s="12" t="str">
        <f>IFERROR(INDEX(Таблица1[#All],MATCH('загрузка табеля'!J2483,тарифы!B:B,0),4),"")</f>
        <v>администратор торгового зала ((В-34)расчетно-кассовая зона)</v>
      </c>
      <c r="H2483" s="12" t="s">
        <v>17222</v>
      </c>
      <c r="I2483" s="12" t="s">
        <v>16401</v>
      </c>
      <c r="J2483" s="12" t="s">
        <v>4700</v>
      </c>
      <c r="K2483" s="12" t="s">
        <v>4701</v>
      </c>
      <c r="L2483" s="12">
        <v>12.5</v>
      </c>
      <c r="M2483" s="12">
        <v>10</v>
      </c>
      <c r="N2483" s="12">
        <v>15</v>
      </c>
    </row>
    <row r="2484" spans="1:17" x14ac:dyDescent="0.2">
      <c r="A2484" s="12" t="str">
        <f>INDEX('рабочие дни  %ФОТ'!$F$3:$F$67,MATCH('загрузка табеля'!$H2484,'рабочие дни  %ФОТ'!$H$3:$H$67,0),1)</f>
        <v>ХХХ YYY-34</v>
      </c>
      <c r="B2484" s="21">
        <f t="shared" si="114"/>
        <v>2261.9047619047619</v>
      </c>
      <c r="C2484" s="22">
        <f t="shared" si="115"/>
        <v>5</v>
      </c>
      <c r="D2484" s="23">
        <f t="shared" si="116"/>
        <v>56</v>
      </c>
      <c r="E2484" s="21">
        <f>SUMIFS(тарифы!G:G,тарифы!B:B,J2484)</f>
        <v>9500</v>
      </c>
      <c r="F2484" s="21"/>
      <c r="G2484" s="12" t="str">
        <f>IFERROR(INDEX(Таблица1[#All],MATCH('загрузка табеля'!J2484,тарифы!B:B,0),4),"")</f>
        <v>управляющий магазином 3 категории ((В-34)управление)</v>
      </c>
      <c r="H2484" s="12" t="s">
        <v>17222</v>
      </c>
      <c r="I2484" s="12" t="s">
        <v>16401</v>
      </c>
      <c r="J2484" s="12" t="s">
        <v>3524</v>
      </c>
      <c r="K2484" s="12" t="s">
        <v>3525</v>
      </c>
      <c r="L2484" s="12">
        <v>12</v>
      </c>
      <c r="M2484" s="12">
        <v>13</v>
      </c>
      <c r="N2484" s="12">
        <v>10.5</v>
      </c>
      <c r="O2484" s="12">
        <v>10</v>
      </c>
      <c r="P2484" s="12">
        <v>10.5</v>
      </c>
    </row>
    <row r="2485" spans="1:17" x14ac:dyDescent="0.2">
      <c r="A2485" s="12" t="str">
        <f>INDEX('рабочие дни  %ФОТ'!$F$3:$F$67,MATCH('загрузка табеля'!$H2485,'рабочие дни  %ФОТ'!$H$3:$H$67,0),1)</f>
        <v>ХХХ YYY-34</v>
      </c>
      <c r="B2485" s="21">
        <f t="shared" si="114"/>
        <v>708.57142857142856</v>
      </c>
      <c r="C2485" s="22">
        <f t="shared" si="115"/>
        <v>2</v>
      </c>
      <c r="D2485" s="23">
        <f t="shared" si="116"/>
        <v>17.5</v>
      </c>
      <c r="E2485" s="21">
        <f>SUMIFS(тарифы!G:G,тарифы!B:B,J2485)</f>
        <v>7440</v>
      </c>
      <c r="F2485" s="21"/>
      <c r="G2485" s="12" t="str">
        <f>IFERROR(INDEX(Таблица1[#All],MATCH('загрузка табеля'!J2485,тарифы!B:B,0),4),"")</f>
        <v>управляющий магазином 5 категории ((В-24)управление)</v>
      </c>
      <c r="H2485" s="12" t="s">
        <v>17222</v>
      </c>
      <c r="I2485" s="12" t="s">
        <v>16401</v>
      </c>
      <c r="J2485" s="12" t="s">
        <v>3527</v>
      </c>
      <c r="K2485" s="12" t="s">
        <v>3528</v>
      </c>
      <c r="L2485" s="12">
        <v>11.5</v>
      </c>
      <c r="M2485" s="12">
        <v>6</v>
      </c>
      <c r="N2485" s="12">
        <v>0</v>
      </c>
    </row>
    <row r="2486" spans="1:17" x14ac:dyDescent="0.2">
      <c r="A2486" s="12" t="str">
        <f>INDEX('рабочие дни  %ФОТ'!$F$3:$F$67,MATCH('загрузка табеля'!$H2486,'рабочие дни  %ФОТ'!$H$3:$H$67,0),1)</f>
        <v>ХХХ YYY-34</v>
      </c>
      <c r="B2486" s="21">
        <f t="shared" si="114"/>
        <v>1404.7619047619048</v>
      </c>
      <c r="C2486" s="22">
        <f t="shared" si="115"/>
        <v>5</v>
      </c>
      <c r="D2486" s="23">
        <f t="shared" si="116"/>
        <v>58</v>
      </c>
      <c r="E2486" s="21">
        <f>SUMIFS(тарифы!G:G,тарифы!B:B,J2486)</f>
        <v>5900</v>
      </c>
      <c r="F2486" s="21"/>
      <c r="G2486" s="12" t="str">
        <f>IFERROR(INDEX(Таблица1[#All],MATCH('загрузка табеля'!J2486,тарифы!B:B,0),4),"")</f>
        <v>заместитель управляющего магазином 5 категории_стажер ((В-34)управление)</v>
      </c>
      <c r="H2486" s="12" t="s">
        <v>17222</v>
      </c>
      <c r="I2486" s="12" t="s">
        <v>16401</v>
      </c>
      <c r="J2486" s="12" t="s">
        <v>13052</v>
      </c>
      <c r="K2486" s="12" t="s">
        <v>13051</v>
      </c>
      <c r="L2486" s="12">
        <v>11.5</v>
      </c>
      <c r="M2486" s="12">
        <v>15</v>
      </c>
      <c r="N2486" s="12">
        <v>8</v>
      </c>
      <c r="O2486" s="12">
        <v>8.5</v>
      </c>
      <c r="P2486" s="12">
        <v>15</v>
      </c>
      <c r="Q2486" s="12">
        <v>0</v>
      </c>
    </row>
    <row r="2487" spans="1:17" x14ac:dyDescent="0.2">
      <c r="A2487" s="12" t="str">
        <f>INDEX('рабочие дни  %ФОТ'!$F$3:$F$67,MATCH('загрузка табеля'!$H2487,'рабочие дни  %ФОТ'!$H$3:$H$67,0),1)</f>
        <v>ХХХ YYY-34</v>
      </c>
      <c r="B2487" s="21">
        <f t="shared" si="114"/>
        <v>876.38</v>
      </c>
      <c r="C2487" s="22">
        <f t="shared" si="115"/>
        <v>3</v>
      </c>
      <c r="D2487" s="23">
        <f t="shared" si="116"/>
        <v>29</v>
      </c>
      <c r="E2487" s="21">
        <f>SUMIFS(тарифы!G:G,тарифы!B:B,J2487)</f>
        <v>30.22</v>
      </c>
      <c r="F2487" s="21"/>
      <c r="G2487" s="12" t="str">
        <f>IFERROR(INDEX(Таблица1[#All],MATCH('загрузка табеля'!J2487,тарифы!B:B,0),4),"")</f>
        <v>пекарь 5 разряда* ((В-34)цех по выпечке хлебобулочных изделий)</v>
      </c>
      <c r="H2487" s="12" t="s">
        <v>17222</v>
      </c>
      <c r="I2487" s="12" t="s">
        <v>16402</v>
      </c>
      <c r="J2487" s="12" t="s">
        <v>4780</v>
      </c>
      <c r="K2487" s="12" t="s">
        <v>4781</v>
      </c>
      <c r="L2487" s="12">
        <v>10.5</v>
      </c>
      <c r="M2487" s="12">
        <v>7.5</v>
      </c>
      <c r="N2487" s="12">
        <v>11</v>
      </c>
    </row>
    <row r="2488" spans="1:17" x14ac:dyDescent="0.2">
      <c r="A2488" s="12" t="str">
        <f>INDEX('рабочие дни  %ФОТ'!$F$3:$F$67,MATCH('загрузка табеля'!$H2488,'рабочие дни  %ФОТ'!$H$3:$H$67,0),1)</f>
        <v>ХХХ YYY-34</v>
      </c>
      <c r="B2488" s="21">
        <f t="shared" si="114"/>
        <v>1010.16</v>
      </c>
      <c r="C2488" s="22">
        <f t="shared" si="115"/>
        <v>4</v>
      </c>
      <c r="D2488" s="23">
        <f t="shared" si="116"/>
        <v>36</v>
      </c>
      <c r="E2488" s="21">
        <f>SUMIFS(тарифы!G:G,тарифы!B:B,J2488)</f>
        <v>28.06</v>
      </c>
      <c r="F2488" s="21"/>
      <c r="G2488" s="12" t="str">
        <f>IFERROR(INDEX(Таблица1[#All],MATCH('загрузка табеля'!J2488,тарифы!B:B,0),4),"")</f>
        <v>пекарь 4 разряда ((В-34)цех по выпечке хлебобулочных изделий)</v>
      </c>
      <c r="H2488" s="12" t="s">
        <v>17222</v>
      </c>
      <c r="I2488" s="12" t="s">
        <v>16402</v>
      </c>
      <c r="J2488" s="12" t="s">
        <v>4778</v>
      </c>
      <c r="K2488" s="12" t="s">
        <v>4779</v>
      </c>
      <c r="L2488" s="12">
        <v>11</v>
      </c>
      <c r="M2488" s="12">
        <v>11</v>
      </c>
      <c r="N2488" s="12">
        <v>11</v>
      </c>
      <c r="O2488" s="12">
        <v>3</v>
      </c>
      <c r="P2488" s="12">
        <v>0</v>
      </c>
    </row>
    <row r="2489" spans="1:17" x14ac:dyDescent="0.2">
      <c r="A2489" s="12" t="str">
        <f>INDEX('рабочие дни  %ФОТ'!$F$3:$F$67,MATCH('загрузка табеля'!$H2489,'рабочие дни  %ФОТ'!$H$3:$H$67,0),1)</f>
        <v>ХХХ YYY-34</v>
      </c>
      <c r="B2489" s="21">
        <f t="shared" si="114"/>
        <v>897.92</v>
      </c>
      <c r="C2489" s="22">
        <f t="shared" si="115"/>
        <v>3</v>
      </c>
      <c r="D2489" s="23">
        <f t="shared" si="116"/>
        <v>32</v>
      </c>
      <c r="E2489" s="21">
        <f>SUMIFS(тарифы!G:G,тарифы!B:B,J2489)</f>
        <v>28.06</v>
      </c>
      <c r="F2489" s="21"/>
      <c r="G2489" s="12" t="str">
        <f>IFERROR(INDEX(Таблица1[#All],MATCH('загрузка табеля'!J2489,тарифы!B:B,0),4),"")</f>
        <v>пекарь 4 разряда ((В-34)цех по выпечке хлебобулочных изделий)</v>
      </c>
      <c r="H2489" s="12" t="s">
        <v>17222</v>
      </c>
      <c r="I2489" s="12" t="s">
        <v>16402</v>
      </c>
      <c r="J2489" s="12" t="s">
        <v>4776</v>
      </c>
      <c r="K2489" s="12" t="s">
        <v>4777</v>
      </c>
      <c r="L2489" s="12">
        <v>10.5</v>
      </c>
      <c r="M2489" s="12">
        <v>10.5</v>
      </c>
      <c r="N2489" s="12">
        <v>11</v>
      </c>
    </row>
    <row r="2490" spans="1:17" x14ac:dyDescent="0.2">
      <c r="A2490" s="12" t="str">
        <f>INDEX('рабочие дни  %ФОТ'!$F$3:$F$67,MATCH('загрузка табеля'!$H2490,'рабочие дни  %ФОТ'!$H$3:$H$67,0),1)</f>
        <v>ХХХ YYY-34</v>
      </c>
      <c r="B2490" s="21">
        <f t="shared" si="114"/>
        <v>1248.6699999999998</v>
      </c>
      <c r="C2490" s="22">
        <f t="shared" si="115"/>
        <v>4</v>
      </c>
      <c r="D2490" s="23">
        <f t="shared" si="116"/>
        <v>44.5</v>
      </c>
      <c r="E2490" s="21">
        <f>SUMIFS(тарифы!G:G,тарифы!B:B,J2490)</f>
        <v>28.06</v>
      </c>
      <c r="F2490" s="21"/>
      <c r="G2490" s="12" t="str">
        <f>IFERROR(INDEX(Таблица1[#All],MATCH('загрузка табеля'!J2490,тарифы!B:B,0),4),"")</f>
        <v>пекарь 4 разряда ((В-34)цех по выпечке хлебобулочных изделий)</v>
      </c>
      <c r="H2490" s="12" t="s">
        <v>17222</v>
      </c>
      <c r="I2490" s="12" t="s">
        <v>16402</v>
      </c>
      <c r="J2490" s="12" t="s">
        <v>13048</v>
      </c>
      <c r="K2490" s="12" t="s">
        <v>13047</v>
      </c>
      <c r="L2490" s="12">
        <v>11.5</v>
      </c>
      <c r="M2490" s="12">
        <v>11</v>
      </c>
      <c r="N2490" s="12">
        <v>11</v>
      </c>
      <c r="O2490" s="12">
        <v>11</v>
      </c>
    </row>
    <row r="2491" spans="1:17" x14ac:dyDescent="0.2">
      <c r="A2491" s="12" t="str">
        <f>INDEX('рабочие дни  %ФОТ'!$F$3:$F$67,MATCH('загрузка табеля'!$H2491,'рабочие дни  %ФОТ'!$H$3:$H$67,0),1)</f>
        <v>ХХХ YYY-35</v>
      </c>
      <c r="B2491" s="21">
        <f t="shared" si="114"/>
        <v>998.32499999999993</v>
      </c>
      <c r="C2491" s="22">
        <f t="shared" si="115"/>
        <v>4</v>
      </c>
      <c r="D2491" s="23">
        <f t="shared" si="116"/>
        <v>43.5</v>
      </c>
      <c r="E2491" s="21">
        <f>SUMIFS(тарифы!G:G,тарифы!B:B,J2491)</f>
        <v>22.95</v>
      </c>
      <c r="F2491" s="21"/>
      <c r="G2491" s="12" t="str">
        <f>IFERROR(INDEX(Таблица1[#All],MATCH('загрузка табеля'!J2491,тарифы!B:B,0),4),"")</f>
        <v>младший инспектор ((В-35)отдел безопасности)</v>
      </c>
      <c r="H2491" s="12" t="s">
        <v>17223</v>
      </c>
      <c r="I2491" s="12" t="s">
        <v>16403</v>
      </c>
      <c r="J2491" s="12" t="s">
        <v>4843</v>
      </c>
      <c r="K2491" s="12" t="s">
        <v>4844</v>
      </c>
      <c r="L2491" s="12">
        <v>11</v>
      </c>
      <c r="M2491" s="12">
        <v>11.5</v>
      </c>
      <c r="N2491" s="12">
        <v>10.5</v>
      </c>
      <c r="O2491" s="12">
        <v>10.5</v>
      </c>
    </row>
    <row r="2492" spans="1:17" x14ac:dyDescent="0.2">
      <c r="A2492" s="12" t="str">
        <f>INDEX('рабочие дни  %ФОТ'!$F$3:$F$67,MATCH('загрузка табеля'!$H2492,'рабочие дни  %ФОТ'!$H$3:$H$67,0),1)</f>
        <v>ХХХ YYY-35</v>
      </c>
      <c r="B2492" s="21">
        <f t="shared" si="114"/>
        <v>903.47500000000002</v>
      </c>
      <c r="C2492" s="22">
        <f t="shared" si="115"/>
        <v>2</v>
      </c>
      <c r="D2492" s="23">
        <f t="shared" si="116"/>
        <v>35.5</v>
      </c>
      <c r="E2492" s="21">
        <f>SUMIFS(тарифы!G:G,тарифы!B:B,J2492)</f>
        <v>25.45</v>
      </c>
      <c r="F2492" s="21"/>
      <c r="G2492" s="12" t="str">
        <f>IFERROR(INDEX(Таблица1[#All],MATCH('загрузка табеля'!J2492,тарифы!B:B,0),4),"")</f>
        <v>старший охранник ((В-35)отдел безопасности)</v>
      </c>
      <c r="H2492" s="12" t="s">
        <v>17223</v>
      </c>
      <c r="I2492" s="12" t="s">
        <v>16403</v>
      </c>
      <c r="J2492" s="12" t="s">
        <v>4849</v>
      </c>
      <c r="K2492" s="12" t="s">
        <v>4850</v>
      </c>
      <c r="L2492" s="12">
        <v>25</v>
      </c>
      <c r="M2492" s="12">
        <v>10.5</v>
      </c>
      <c r="N2492" s="12">
        <v>0</v>
      </c>
    </row>
    <row r="2493" spans="1:17" x14ac:dyDescent="0.2">
      <c r="A2493" s="12" t="str">
        <f>INDEX('рабочие дни  %ФОТ'!$F$3:$F$67,MATCH('загрузка табеля'!$H2493,'рабочие дни  %ФОТ'!$H$3:$H$67,0),1)</f>
        <v>ХХХ YYY-35</v>
      </c>
      <c r="B2493" s="21">
        <f t="shared" si="114"/>
        <v>654.07499999999993</v>
      </c>
      <c r="C2493" s="22">
        <f t="shared" si="115"/>
        <v>2</v>
      </c>
      <c r="D2493" s="23">
        <f t="shared" si="116"/>
        <v>28.5</v>
      </c>
      <c r="E2493" s="21">
        <f>SUMIFS(тарифы!G:G,тарифы!B:B,J2493)</f>
        <v>22.95</v>
      </c>
      <c r="F2493" s="21"/>
      <c r="G2493" s="12" t="str">
        <f>IFERROR(INDEX(Таблица1[#All],MATCH('загрузка табеля'!J2493,тарифы!B:B,0),4),"")</f>
        <v>младший инспектор ((В-35)отдел безопасности)</v>
      </c>
      <c r="H2493" s="12" t="s">
        <v>17223</v>
      </c>
      <c r="I2493" s="12" t="s">
        <v>16403</v>
      </c>
      <c r="J2493" s="12" t="s">
        <v>4837</v>
      </c>
      <c r="K2493" s="12" t="s">
        <v>4838</v>
      </c>
      <c r="L2493" s="12">
        <v>14.5</v>
      </c>
      <c r="M2493" s="12">
        <v>14</v>
      </c>
      <c r="N2493" s="12">
        <v>0</v>
      </c>
    </row>
    <row r="2494" spans="1:17" x14ac:dyDescent="0.2">
      <c r="A2494" s="12" t="str">
        <f>INDEX('рабочие дни  %ФОТ'!$F$3:$F$67,MATCH('загрузка табеля'!$H2494,'рабочие дни  %ФОТ'!$H$3:$H$67,0),1)</f>
        <v>ХХХ YYY-35</v>
      </c>
      <c r="B2494" s="21">
        <f t="shared" si="114"/>
        <v>1204.875</v>
      </c>
      <c r="C2494" s="22">
        <f t="shared" si="115"/>
        <v>4</v>
      </c>
      <c r="D2494" s="23">
        <f t="shared" si="116"/>
        <v>52.5</v>
      </c>
      <c r="E2494" s="21">
        <f>SUMIFS(тарифы!G:G,тарифы!B:B,J2494)</f>
        <v>22.95</v>
      </c>
      <c r="F2494" s="21"/>
      <c r="G2494" s="12" t="str">
        <f>IFERROR(INDEX(Таблица1[#All],MATCH('загрузка табеля'!J2494,тарифы!B:B,0),4),"")</f>
        <v>охоронник ((В-35)отдел безопасности)</v>
      </c>
      <c r="H2494" s="12" t="s">
        <v>17223</v>
      </c>
      <c r="I2494" s="12" t="s">
        <v>16403</v>
      </c>
      <c r="J2494" s="12" t="s">
        <v>4840</v>
      </c>
      <c r="K2494" s="12" t="s">
        <v>4841</v>
      </c>
      <c r="L2494" s="12">
        <v>14.5</v>
      </c>
      <c r="M2494" s="12">
        <v>11</v>
      </c>
      <c r="N2494" s="12">
        <v>13.5</v>
      </c>
      <c r="O2494" s="12">
        <v>13.5</v>
      </c>
    </row>
    <row r="2495" spans="1:17" x14ac:dyDescent="0.2">
      <c r="A2495" s="12" t="str">
        <f>INDEX('рабочие дни  %ФОТ'!$F$3:$F$67,MATCH('загрузка табеля'!$H2495,'рабочие дни  %ФОТ'!$H$3:$H$67,0),1)</f>
        <v>ХХХ YYY-35</v>
      </c>
      <c r="B2495" s="21">
        <f t="shared" si="114"/>
        <v>1113.075</v>
      </c>
      <c r="C2495" s="22">
        <f t="shared" si="115"/>
        <v>4</v>
      </c>
      <c r="D2495" s="23">
        <f t="shared" si="116"/>
        <v>48.5</v>
      </c>
      <c r="E2495" s="21">
        <f>SUMIFS(тарифы!G:G,тарифы!B:B,J2495)</f>
        <v>22.95</v>
      </c>
      <c r="F2495" s="21"/>
      <c r="G2495" s="12" t="str">
        <f>IFERROR(INDEX(Таблица1[#All],MATCH('загрузка табеля'!J2495,тарифы!B:B,0),4),"")</f>
        <v>охоронник ((В-35)отдел безопасности)</v>
      </c>
      <c r="H2495" s="12" t="s">
        <v>17223</v>
      </c>
      <c r="I2495" s="12" t="s">
        <v>16403</v>
      </c>
      <c r="J2495" s="12" t="s">
        <v>13008</v>
      </c>
      <c r="K2495" s="12" t="s">
        <v>13007</v>
      </c>
      <c r="L2495" s="12">
        <v>11.5</v>
      </c>
      <c r="M2495" s="12">
        <v>12.5</v>
      </c>
      <c r="N2495" s="12">
        <v>12.5</v>
      </c>
      <c r="O2495" s="12">
        <v>12</v>
      </c>
      <c r="P2495" s="12">
        <v>0</v>
      </c>
    </row>
    <row r="2496" spans="1:17" x14ac:dyDescent="0.2">
      <c r="A2496" s="12" t="str">
        <f>INDEX('рабочие дни  %ФОТ'!$F$3:$F$67,MATCH('загрузка табеля'!$H2496,'рабочие дни  %ФОТ'!$H$3:$H$67,0),1)</f>
        <v>ХХХ YYY-35</v>
      </c>
      <c r="B2496" s="21">
        <f t="shared" si="114"/>
        <v>986.85</v>
      </c>
      <c r="C2496" s="22">
        <f t="shared" si="115"/>
        <v>4</v>
      </c>
      <c r="D2496" s="23">
        <f t="shared" si="116"/>
        <v>43</v>
      </c>
      <c r="E2496" s="21">
        <f>SUMIFS(тарифы!G:G,тарифы!B:B,J2496)</f>
        <v>22.95</v>
      </c>
      <c r="F2496" s="21"/>
      <c r="G2496" s="12" t="str">
        <f>IFERROR(INDEX(Таблица1[#All],MATCH('загрузка табеля'!J2496,тарифы!B:B,0),4),"")</f>
        <v>охоронник ((В-35)отдел безопасности)</v>
      </c>
      <c r="H2496" s="12" t="s">
        <v>17223</v>
      </c>
      <c r="I2496" s="12" t="s">
        <v>16403</v>
      </c>
      <c r="J2496" s="12" t="s">
        <v>13006</v>
      </c>
      <c r="K2496" s="12" t="s">
        <v>13005</v>
      </c>
      <c r="L2496" s="12">
        <v>10.5</v>
      </c>
      <c r="M2496" s="12">
        <v>11</v>
      </c>
      <c r="N2496" s="12">
        <v>10.5</v>
      </c>
      <c r="O2496" s="12">
        <v>11</v>
      </c>
    </row>
    <row r="2497" spans="1:17" x14ac:dyDescent="0.2">
      <c r="A2497" s="12" t="str">
        <f>INDEX('рабочие дни  %ФОТ'!$F$3:$F$67,MATCH('загрузка табеля'!$H2497,'рабочие дни  %ФОТ'!$H$3:$H$67,0),1)</f>
        <v>ХХХ YYY-35</v>
      </c>
      <c r="B2497" s="21">
        <f t="shared" si="114"/>
        <v>1952.3809523809523</v>
      </c>
      <c r="C2497" s="22">
        <f t="shared" si="115"/>
        <v>5</v>
      </c>
      <c r="D2497" s="23">
        <f t="shared" si="116"/>
        <v>58.5</v>
      </c>
      <c r="E2497" s="21">
        <f>SUMIFS(тарифы!G:G,тарифы!B:B,J2497)</f>
        <v>8200</v>
      </c>
      <c r="F2497" s="21"/>
      <c r="G2497" s="12" t="str">
        <f>IFERROR(INDEX(Таблица1[#All],MATCH('загрузка табеля'!J2497,тарифы!B:B,0),4),"")</f>
        <v>начальник отдела ((В-35)отдел безопасности)</v>
      </c>
      <c r="H2497" s="12" t="s">
        <v>17223</v>
      </c>
      <c r="I2497" s="12" t="s">
        <v>16403</v>
      </c>
      <c r="J2497" s="12" t="s">
        <v>13016</v>
      </c>
      <c r="K2497" s="12" t="s">
        <v>13015</v>
      </c>
      <c r="L2497" s="12">
        <v>11</v>
      </c>
      <c r="M2497" s="12">
        <v>11.5</v>
      </c>
      <c r="N2497" s="12">
        <v>14</v>
      </c>
      <c r="O2497" s="12">
        <v>11</v>
      </c>
      <c r="P2497" s="12">
        <v>11</v>
      </c>
    </row>
    <row r="2498" spans="1:17" x14ac:dyDescent="0.2">
      <c r="A2498" s="12" t="str">
        <f>INDEX('рабочие дни  %ФОТ'!$F$3:$F$67,MATCH('загрузка табеля'!$H2498,'рабочие дни  %ФОТ'!$H$3:$H$67,0),1)</f>
        <v>ХХХ YYY-35</v>
      </c>
      <c r="B2498" s="21">
        <f t="shared" si="114"/>
        <v>240.97499999999999</v>
      </c>
      <c r="C2498" s="22">
        <f t="shared" si="115"/>
        <v>1</v>
      </c>
      <c r="D2498" s="23">
        <f t="shared" si="116"/>
        <v>10.5</v>
      </c>
      <c r="E2498" s="21">
        <f>SUMIFS(тарифы!G:G,тарифы!B:B,J2498)</f>
        <v>22.95</v>
      </c>
      <c r="F2498" s="21"/>
      <c r="G2498" s="12" t="str">
        <f>IFERROR(INDEX(Таблица1[#All],MATCH('загрузка табеля'!J2498,тарифы!B:B,0),4),"")</f>
        <v>охоронник ((В-35)отдел безопасности)</v>
      </c>
      <c r="H2498" s="12" t="s">
        <v>17223</v>
      </c>
      <c r="I2498" s="12" t="s">
        <v>16403</v>
      </c>
      <c r="J2498" s="12" t="s">
        <v>13010</v>
      </c>
      <c r="K2498" s="12" t="s">
        <v>13009</v>
      </c>
      <c r="L2498" s="12">
        <v>10.5</v>
      </c>
      <c r="M2498" s="12">
        <v>0</v>
      </c>
    </row>
    <row r="2499" spans="1:17" x14ac:dyDescent="0.2">
      <c r="A2499" s="12" t="str">
        <f>INDEX('рабочие дни  %ФОТ'!$F$3:$F$67,MATCH('загрузка табеля'!$H2499,'рабочие дни  %ФОТ'!$H$3:$H$67,0),1)</f>
        <v>ХХХ YYY-35</v>
      </c>
      <c r="B2499" s="21">
        <f t="shared" si="114"/>
        <v>1480.2749999999999</v>
      </c>
      <c r="C2499" s="22">
        <f t="shared" si="115"/>
        <v>5</v>
      </c>
      <c r="D2499" s="23">
        <f t="shared" si="116"/>
        <v>64.5</v>
      </c>
      <c r="E2499" s="21">
        <f>SUMIFS(тарифы!G:G,тарифы!B:B,J2499)</f>
        <v>22.95</v>
      </c>
      <c r="F2499" s="21"/>
      <c r="G2499" s="12" t="str">
        <f>IFERROR(INDEX(Таблица1[#All],MATCH('загрузка табеля'!J2499,тарифы!B:B,0),4),"")</f>
        <v>охоронник ((В-35)отдел безопасности)</v>
      </c>
      <c r="H2499" s="12" t="s">
        <v>17223</v>
      </c>
      <c r="I2499" s="12" t="s">
        <v>16403</v>
      </c>
      <c r="J2499" s="12" t="s">
        <v>13004</v>
      </c>
      <c r="K2499" s="12" t="s">
        <v>13003</v>
      </c>
      <c r="L2499" s="12">
        <v>11.5</v>
      </c>
      <c r="M2499" s="12">
        <v>10.5</v>
      </c>
      <c r="N2499" s="12">
        <v>21</v>
      </c>
      <c r="O2499" s="12">
        <v>11</v>
      </c>
      <c r="P2499" s="12">
        <v>10.5</v>
      </c>
    </row>
    <row r="2500" spans="1:17" x14ac:dyDescent="0.2">
      <c r="A2500" s="12" t="str">
        <f>INDEX('рабочие дни  %ФОТ'!$F$3:$F$67,MATCH('загрузка табеля'!$H2500,'рабочие дни  %ФОТ'!$H$3:$H$67,0),1)</f>
        <v>ХХХ YYY-35</v>
      </c>
      <c r="B2500" s="21">
        <f t="shared" si="114"/>
        <v>459</v>
      </c>
      <c r="C2500" s="22">
        <f t="shared" si="115"/>
        <v>2</v>
      </c>
      <c r="D2500" s="23">
        <f t="shared" si="116"/>
        <v>20</v>
      </c>
      <c r="E2500" s="21">
        <f>SUMIFS(тарифы!G:G,тарифы!B:B,J2500)</f>
        <v>22.95</v>
      </c>
      <c r="F2500" s="21"/>
      <c r="G2500" s="12" t="str">
        <f>IFERROR(INDEX(Таблица1[#All],MATCH('загрузка табеля'!J2500,тарифы!B:B,0),4),"")</f>
        <v>охоронник ((В-35)отдел безопасности)</v>
      </c>
      <c r="H2500" s="12" t="s">
        <v>17223</v>
      </c>
      <c r="I2500" s="12" t="s">
        <v>16403</v>
      </c>
      <c r="J2500" s="12" t="s">
        <v>13012</v>
      </c>
      <c r="K2500" s="12" t="s">
        <v>13011</v>
      </c>
      <c r="L2500" s="12">
        <v>9.5</v>
      </c>
      <c r="M2500" s="12">
        <v>10.5</v>
      </c>
    </row>
    <row r="2501" spans="1:17" x14ac:dyDescent="0.2">
      <c r="A2501" s="12" t="str">
        <f>INDEX('рабочие дни  %ФОТ'!$F$3:$F$67,MATCH('загрузка табеля'!$H2501,'рабочие дни  %ФОТ'!$H$3:$H$67,0),1)</f>
        <v>ХХХ YYY-35</v>
      </c>
      <c r="B2501" s="21">
        <f t="shared" si="114"/>
        <v>1375</v>
      </c>
      <c r="C2501" s="22">
        <f t="shared" si="115"/>
        <v>5</v>
      </c>
      <c r="D2501" s="23">
        <f t="shared" si="116"/>
        <v>55</v>
      </c>
      <c r="E2501" s="21">
        <f>SUMIFS(тарифы!G:G,тарифы!B:B,J2501)</f>
        <v>25</v>
      </c>
      <c r="F2501" s="21"/>
      <c r="G2501" s="12" t="str">
        <f>IFERROR(INDEX(Таблица1[#All],MATCH('загрузка табеля'!J2501,тарифы!B:B,0),4),"")</f>
        <v>продавец продовольственных товаров 3 категории ((В-35)отдел гастрономии)</v>
      </c>
      <c r="H2501" s="12" t="s">
        <v>17223</v>
      </c>
      <c r="I2501" s="12" t="s">
        <v>16404</v>
      </c>
      <c r="J2501" s="12" t="s">
        <v>12994</v>
      </c>
      <c r="K2501" s="12" t="s">
        <v>12993</v>
      </c>
      <c r="L2501" s="12">
        <v>12</v>
      </c>
      <c r="M2501" s="12">
        <v>12</v>
      </c>
      <c r="N2501" s="12">
        <v>10.5</v>
      </c>
      <c r="O2501" s="12">
        <v>10</v>
      </c>
      <c r="P2501" s="12">
        <v>10.5</v>
      </c>
    </row>
    <row r="2502" spans="1:17" x14ac:dyDescent="0.2">
      <c r="A2502" s="12" t="str">
        <f>INDEX('рабочие дни  %ФОТ'!$F$3:$F$67,MATCH('загрузка табеля'!$H2502,'рабочие дни  %ФОТ'!$H$3:$H$67,0),1)</f>
        <v>ХХХ YYY-35</v>
      </c>
      <c r="B2502" s="21">
        <f t="shared" ref="B2502:B2565" si="117">IF(AND(F2502&lt;50,F2502&gt;0),F2502*D2502,IF(F2502&gt;50,F2502/$C$1*C2502,IF(AND(E2502&lt;50,E2502&gt;0),E2502*D2502,E2502/$C$1*C2502)))</f>
        <v>725</v>
      </c>
      <c r="C2502" s="22">
        <f t="shared" si="115"/>
        <v>3</v>
      </c>
      <c r="D2502" s="23">
        <f t="shared" si="116"/>
        <v>29</v>
      </c>
      <c r="E2502" s="21">
        <f>SUMIFS(тарифы!G:G,тарифы!B:B,J2502)</f>
        <v>25</v>
      </c>
      <c r="F2502" s="21"/>
      <c r="G2502" s="12" t="str">
        <f>IFERROR(INDEX(Таблица1[#All],MATCH('загрузка табеля'!J2502,тарифы!B:B,0),4),"")</f>
        <v>продавец продовольственных товаров 3 категории ((В-35)отдел гастрономии)</v>
      </c>
      <c r="H2502" s="12" t="s">
        <v>17223</v>
      </c>
      <c r="I2502" s="12" t="s">
        <v>16404</v>
      </c>
      <c r="J2502" s="12" t="s">
        <v>12992</v>
      </c>
      <c r="K2502" s="12" t="s">
        <v>12991</v>
      </c>
      <c r="L2502" s="12">
        <v>9</v>
      </c>
      <c r="M2502" s="12">
        <v>9</v>
      </c>
      <c r="N2502" s="12">
        <v>11</v>
      </c>
      <c r="O2502" s="12">
        <v>0</v>
      </c>
    </row>
    <row r="2503" spans="1:17" x14ac:dyDescent="0.2">
      <c r="A2503" s="12" t="str">
        <f>INDEX('рабочие дни  %ФОТ'!$F$3:$F$67,MATCH('загрузка табеля'!$H2503,'рабочие дни  %ФОТ'!$H$3:$H$67,0),1)</f>
        <v>ХХХ YYY-35</v>
      </c>
      <c r="B2503" s="21">
        <f t="shared" si="117"/>
        <v>0</v>
      </c>
      <c r="C2503" s="22">
        <f t="shared" ref="C2503:C2566" si="118">COUNTIF(L2503:AP2503,"&gt;0")</f>
        <v>4</v>
      </c>
      <c r="D2503" s="23">
        <f t="shared" ref="D2503:D2566" si="119">IF(SUM(L2503:AP2503)&gt;0,SUM(L2503:AP2503),"")</f>
        <v>42.5</v>
      </c>
      <c r="E2503" s="21">
        <f>SUMIFS(тарифы!G:G,тарифы!B:B,J2503)</f>
        <v>0</v>
      </c>
      <c r="F2503" s="21"/>
      <c r="G2503" s="12" t="str">
        <f>IFERROR(INDEX(Таблица1[#All],MATCH('загрузка табеля'!J2503,тарифы!B:B,0),4),"")</f>
        <v/>
      </c>
      <c r="H2503" s="12" t="s">
        <v>17223</v>
      </c>
      <c r="I2503" s="12" t="s">
        <v>16404</v>
      </c>
      <c r="J2503" s="12" t="s">
        <v>16405</v>
      </c>
      <c r="K2503" s="12" t="s">
        <v>16406</v>
      </c>
      <c r="L2503" s="12">
        <v>9</v>
      </c>
      <c r="M2503" s="12">
        <v>9</v>
      </c>
      <c r="N2503" s="12">
        <v>12.5</v>
      </c>
      <c r="O2503" s="12">
        <v>12</v>
      </c>
    </row>
    <row r="2504" spans="1:17" x14ac:dyDescent="0.2">
      <c r="A2504" s="12" t="str">
        <f>INDEX('рабочие дни  %ФОТ'!$F$3:$F$67,MATCH('загрузка табеля'!$H2504,'рабочие дни  %ФОТ'!$H$3:$H$67,0),1)</f>
        <v>ХХХ YYY-35</v>
      </c>
      <c r="B2504" s="21">
        <f t="shared" si="117"/>
        <v>1452.06</v>
      </c>
      <c r="C2504" s="22">
        <f t="shared" si="118"/>
        <v>5</v>
      </c>
      <c r="D2504" s="23">
        <f t="shared" si="119"/>
        <v>54</v>
      </c>
      <c r="E2504" s="21">
        <f>SUMIFS(тарифы!G:G,тарифы!B:B,J2504)</f>
        <v>26.89</v>
      </c>
      <c r="F2504" s="21"/>
      <c r="G2504" s="12" t="str">
        <f>IFERROR(INDEX(Таблица1[#All],MATCH('загрузка табеля'!J2504,тарифы!B:B,0),4),"")</f>
        <v>продавец продовольственных товаров 2 категории ((В-35)отдел кондитерских изделий)</v>
      </c>
      <c r="H2504" s="12" t="s">
        <v>17223</v>
      </c>
      <c r="I2504" s="12" t="s">
        <v>16407</v>
      </c>
      <c r="J2504" s="12" t="s">
        <v>12998</v>
      </c>
      <c r="K2504" s="12" t="s">
        <v>12997</v>
      </c>
      <c r="L2504" s="12">
        <v>10</v>
      </c>
      <c r="M2504" s="12">
        <v>11</v>
      </c>
      <c r="N2504" s="12">
        <v>12</v>
      </c>
      <c r="O2504" s="12">
        <v>10.5</v>
      </c>
      <c r="P2504" s="12">
        <v>10.5</v>
      </c>
      <c r="Q2504" s="12">
        <v>0</v>
      </c>
    </row>
    <row r="2505" spans="1:17" x14ac:dyDescent="0.2">
      <c r="A2505" s="12" t="str">
        <f>INDEX('рабочие дни  %ФОТ'!$F$3:$F$67,MATCH('загрузка табеля'!$H2505,'рабочие дни  %ФОТ'!$H$3:$H$67,0),1)</f>
        <v>ХХХ YYY-35</v>
      </c>
      <c r="B2505" s="21">
        <f t="shared" si="117"/>
        <v>0</v>
      </c>
      <c r="C2505" s="22">
        <f t="shared" si="118"/>
        <v>3</v>
      </c>
      <c r="D2505" s="23">
        <f t="shared" si="119"/>
        <v>28.5</v>
      </c>
      <c r="E2505" s="21">
        <f>SUMIFS(тарифы!G:G,тарифы!B:B,J2505)</f>
        <v>0</v>
      </c>
      <c r="F2505" s="21"/>
      <c r="G2505" s="12" t="str">
        <f>IFERROR(INDEX(Таблица1[#All],MATCH('загрузка табеля'!J2505,тарифы!B:B,0),4),"")</f>
        <v/>
      </c>
      <c r="H2505" s="12" t="s">
        <v>17223</v>
      </c>
      <c r="I2505" s="12" t="s">
        <v>16407</v>
      </c>
      <c r="J2505" s="12" t="s">
        <v>16408</v>
      </c>
      <c r="K2505" s="12" t="s">
        <v>16409</v>
      </c>
      <c r="L2505" s="12">
        <v>9.5</v>
      </c>
      <c r="M2505" s="12">
        <v>9.5</v>
      </c>
      <c r="N2505" s="12">
        <v>9.5</v>
      </c>
      <c r="O2505" s="12">
        <v>0</v>
      </c>
    </row>
    <row r="2506" spans="1:17" x14ac:dyDescent="0.2">
      <c r="A2506" s="12" t="str">
        <f>INDEX('рабочие дни  %ФОТ'!$F$3:$F$67,MATCH('загрузка табеля'!$H2506,'рабочие дни  %ФОТ'!$H$3:$H$67,0),1)</f>
        <v>ХХХ YYY-35</v>
      </c>
      <c r="B2506" s="21">
        <f t="shared" si="117"/>
        <v>1507.8</v>
      </c>
      <c r="C2506" s="22">
        <f t="shared" si="118"/>
        <v>4</v>
      </c>
      <c r="D2506" s="23">
        <f t="shared" si="119"/>
        <v>52.5</v>
      </c>
      <c r="E2506" s="21">
        <f>SUMIFS(тарифы!G:G,тарифы!B:B,J2506)</f>
        <v>28.72</v>
      </c>
      <c r="F2506" s="21"/>
      <c r="G2506" s="12" t="str">
        <f>IFERROR(INDEX(Таблица1[#All],MATCH('загрузка табеля'!J2506,тарифы!B:B,0),4),"")</f>
        <v>бригадир продавцов продовольственных товаров 3 категории ((В-35)отдел напитков)</v>
      </c>
      <c r="H2506" s="12" t="s">
        <v>17223</v>
      </c>
      <c r="I2506" s="12" t="s">
        <v>16410</v>
      </c>
      <c r="J2506" s="12" t="s">
        <v>4855</v>
      </c>
      <c r="K2506" s="12" t="s">
        <v>4856</v>
      </c>
      <c r="L2506" s="12">
        <v>21</v>
      </c>
      <c r="M2506" s="12">
        <v>10.5</v>
      </c>
      <c r="N2506" s="12">
        <v>10.5</v>
      </c>
      <c r="O2506" s="12">
        <v>10.5</v>
      </c>
    </row>
    <row r="2507" spans="1:17" x14ac:dyDescent="0.2">
      <c r="A2507" s="12" t="str">
        <f>INDEX('рабочие дни  %ФОТ'!$F$3:$F$67,MATCH('загрузка табеля'!$H2507,'рабочие дни  %ФОТ'!$H$3:$H$67,0),1)</f>
        <v>ХХХ YYY-35</v>
      </c>
      <c r="B2507" s="21">
        <f t="shared" si="117"/>
        <v>551.245</v>
      </c>
      <c r="C2507" s="22">
        <f t="shared" si="118"/>
        <v>2</v>
      </c>
      <c r="D2507" s="23">
        <f t="shared" si="119"/>
        <v>20.5</v>
      </c>
      <c r="E2507" s="21">
        <f>SUMIFS(тарифы!G:G,тарифы!B:B,J2507)</f>
        <v>26.89</v>
      </c>
      <c r="F2507" s="21"/>
      <c r="G2507" s="12" t="str">
        <f>IFERROR(INDEX(Таблица1[#All],MATCH('загрузка табеля'!J2507,тарифы!B:B,0),4),"")</f>
        <v>продавец продовольственных товаров 2 категории ((В-35)отдел напитков)</v>
      </c>
      <c r="H2507" s="12" t="s">
        <v>17223</v>
      </c>
      <c r="I2507" s="12" t="s">
        <v>16410</v>
      </c>
      <c r="J2507" s="12" t="s">
        <v>4863</v>
      </c>
      <c r="K2507" s="12" t="s">
        <v>4864</v>
      </c>
      <c r="L2507" s="12">
        <v>10.5</v>
      </c>
      <c r="M2507" s="12">
        <v>10</v>
      </c>
      <c r="N2507" s="12">
        <v>0</v>
      </c>
    </row>
    <row r="2508" spans="1:17" x14ac:dyDescent="0.2">
      <c r="A2508" s="12" t="str">
        <f>INDEX('рабочие дни  %ФОТ'!$F$3:$F$67,MATCH('загрузка табеля'!$H2508,'рабочие дни  %ФОТ'!$H$3:$H$67,0),1)</f>
        <v>ХХХ YYY-35</v>
      </c>
      <c r="B2508" s="21">
        <f t="shared" si="117"/>
        <v>1571.4285714285713</v>
      </c>
      <c r="C2508" s="22">
        <f t="shared" si="118"/>
        <v>4</v>
      </c>
      <c r="D2508" s="23">
        <f t="shared" si="119"/>
        <v>19</v>
      </c>
      <c r="E2508" s="21">
        <f>SUMIFS(тарифы!G:G,тарифы!B:B,J2508)</f>
        <v>8250</v>
      </c>
      <c r="F2508" s="21"/>
      <c r="G2508" s="12" t="str">
        <f>IFERROR(INDEX(Таблица1[#All],MATCH('загрузка табеля'!J2508,тарифы!B:B,0),4),"")</f>
        <v>заместитель управляющего магазином по производству 4 категории ((В-35)кулинарный цех)</v>
      </c>
      <c r="H2508" s="12" t="s">
        <v>17223</v>
      </c>
      <c r="I2508" s="12" t="s">
        <v>16117</v>
      </c>
      <c r="J2508" s="12" t="s">
        <v>4812</v>
      </c>
      <c r="K2508" s="12" t="s">
        <v>4813</v>
      </c>
      <c r="L2508" s="12">
        <v>4.5</v>
      </c>
      <c r="M2508" s="12">
        <v>4.5</v>
      </c>
      <c r="N2508" s="12">
        <v>5</v>
      </c>
      <c r="O2508" s="12">
        <v>5</v>
      </c>
    </row>
    <row r="2509" spans="1:17" x14ac:dyDescent="0.2">
      <c r="A2509" s="12" t="str">
        <f>INDEX('рабочие дни  %ФОТ'!$F$3:$F$67,MATCH('загрузка табеля'!$H2509,'рабочие дни  %ФОТ'!$H$3:$H$67,0),1)</f>
        <v>ХХХ YYY-35</v>
      </c>
      <c r="B2509" s="21">
        <f t="shared" si="117"/>
        <v>1345.175</v>
      </c>
      <c r="C2509" s="22">
        <f t="shared" si="118"/>
        <v>3</v>
      </c>
      <c r="D2509" s="23">
        <f t="shared" si="119"/>
        <v>32.5</v>
      </c>
      <c r="E2509" s="21">
        <f>SUMIFS(тарифы!G:G,тарифы!B:B,J2509)</f>
        <v>41.39</v>
      </c>
      <c r="F2509" s="21"/>
      <c r="G2509" s="12" t="str">
        <f>IFERROR(INDEX(Таблица1[#All],MATCH('загрузка табеля'!J2509,тарифы!B:B,0),4),"")</f>
        <v>бригадир производственной бригады* ((В-35)кулинарный цех)</v>
      </c>
      <c r="H2509" s="12" t="s">
        <v>17223</v>
      </c>
      <c r="I2509" s="12" t="s">
        <v>16117</v>
      </c>
      <c r="J2509" s="12" t="s">
        <v>4790</v>
      </c>
      <c r="K2509" s="12" t="s">
        <v>4791</v>
      </c>
      <c r="L2509" s="12">
        <v>11</v>
      </c>
      <c r="M2509" s="12">
        <v>10.5</v>
      </c>
      <c r="N2509" s="12">
        <v>11</v>
      </c>
      <c r="O2509" s="12">
        <v>0</v>
      </c>
    </row>
    <row r="2510" spans="1:17" x14ac:dyDescent="0.2">
      <c r="A2510" s="12" t="str">
        <f>INDEX('рабочие дни  %ФОТ'!$F$3:$F$67,MATCH('загрузка табеля'!$H2510,'рабочие дни  %ФОТ'!$H$3:$H$67,0),1)</f>
        <v>ХХХ YYY-35</v>
      </c>
      <c r="B2510" s="21">
        <f t="shared" si="117"/>
        <v>1593.5150000000001</v>
      </c>
      <c r="C2510" s="22">
        <f t="shared" si="118"/>
        <v>4</v>
      </c>
      <c r="D2510" s="23">
        <f t="shared" si="119"/>
        <v>38.5</v>
      </c>
      <c r="E2510" s="21">
        <f>SUMIFS(тарифы!G:G,тарифы!B:B,J2510)</f>
        <v>41.39</v>
      </c>
      <c r="F2510" s="21"/>
      <c r="G2510" s="12" t="str">
        <f>IFERROR(INDEX(Таблица1[#All],MATCH('загрузка табеля'!J2510,тарифы!B:B,0),4),"")</f>
        <v>бригадир производственной бригады* ((В-35)кулинарный цех)</v>
      </c>
      <c r="H2510" s="12" t="s">
        <v>17223</v>
      </c>
      <c r="I2510" s="12" t="s">
        <v>16117</v>
      </c>
      <c r="J2510" s="12" t="s">
        <v>4796</v>
      </c>
      <c r="K2510" s="12" t="s">
        <v>4797</v>
      </c>
      <c r="L2510" s="12">
        <v>7.5</v>
      </c>
      <c r="M2510" s="12">
        <v>10.5</v>
      </c>
      <c r="N2510" s="12">
        <v>10</v>
      </c>
      <c r="O2510" s="12">
        <v>10.5</v>
      </c>
      <c r="P2510" s="12">
        <v>0</v>
      </c>
    </row>
    <row r="2511" spans="1:17" x14ac:dyDescent="0.2">
      <c r="A2511" s="12" t="str">
        <f>INDEX('рабочие дни  %ФОТ'!$F$3:$F$67,MATCH('загрузка табеля'!$H2511,'рабочие дни  %ФОТ'!$H$3:$H$67,0),1)</f>
        <v>ХХХ YYY-35</v>
      </c>
      <c r="B2511" s="21">
        <f t="shared" si="117"/>
        <v>1365</v>
      </c>
      <c r="C2511" s="22">
        <f t="shared" si="118"/>
        <v>4</v>
      </c>
      <c r="D2511" s="23">
        <f t="shared" si="119"/>
        <v>45.5</v>
      </c>
      <c r="E2511" s="21">
        <f>SUMIFS(тарифы!G:G,тарифы!B:B,J2511)</f>
        <v>30</v>
      </c>
      <c r="F2511" s="21"/>
      <c r="G2511" s="12" t="str">
        <f>IFERROR(INDEX(Таблица1[#All],MATCH('загрузка табеля'!J2511,тарифы!B:B,0),4),"")</f>
        <v>повар 4 разряда ((В-35)кулинарный цех)</v>
      </c>
      <c r="H2511" s="12" t="s">
        <v>17223</v>
      </c>
      <c r="I2511" s="12" t="s">
        <v>16117</v>
      </c>
      <c r="J2511" s="12" t="s">
        <v>4806</v>
      </c>
      <c r="K2511" s="12" t="s">
        <v>4807</v>
      </c>
      <c r="L2511" s="12">
        <v>11</v>
      </c>
      <c r="M2511" s="12">
        <v>11.5</v>
      </c>
      <c r="N2511" s="12">
        <v>11.5</v>
      </c>
      <c r="O2511" s="12">
        <v>11.5</v>
      </c>
    </row>
    <row r="2512" spans="1:17" x14ac:dyDescent="0.2">
      <c r="A2512" s="12" t="str">
        <f>INDEX('рабочие дни  %ФОТ'!$F$3:$F$67,MATCH('загрузка табеля'!$H2512,'рабочие дни  %ФОТ'!$H$3:$H$67,0),1)</f>
        <v>ХХХ YYY-35</v>
      </c>
      <c r="B2512" s="21">
        <f t="shared" si="117"/>
        <v>1292.95</v>
      </c>
      <c r="C2512" s="22">
        <f t="shared" si="118"/>
        <v>4</v>
      </c>
      <c r="D2512" s="23">
        <f t="shared" si="119"/>
        <v>47.5</v>
      </c>
      <c r="E2512" s="21">
        <f>SUMIFS(тарифы!G:G,тарифы!B:B,J2512)</f>
        <v>27.22</v>
      </c>
      <c r="F2512" s="21"/>
      <c r="G2512" s="12" t="str">
        <f>IFERROR(INDEX(Таблица1[#All],MATCH('загрузка табеля'!J2512,тарифы!B:B,0),4),"")</f>
        <v>повар 3 разряда* ((В-35)кулинарный цех)</v>
      </c>
      <c r="H2512" s="12" t="s">
        <v>17223</v>
      </c>
      <c r="I2512" s="12" t="s">
        <v>16117</v>
      </c>
      <c r="J2512" s="12" t="s">
        <v>4799</v>
      </c>
      <c r="K2512" s="12" t="s">
        <v>4800</v>
      </c>
      <c r="L2512" s="12">
        <v>12</v>
      </c>
      <c r="M2512" s="12">
        <v>12</v>
      </c>
      <c r="N2512" s="12">
        <v>13</v>
      </c>
      <c r="O2512" s="12">
        <v>10.5</v>
      </c>
    </row>
    <row r="2513" spans="1:17" x14ac:dyDescent="0.2">
      <c r="A2513" s="12" t="str">
        <f>INDEX('рабочие дни  %ФОТ'!$F$3:$F$67,MATCH('загрузка табеля'!$H2513,'рабочие дни  %ФОТ'!$H$3:$H$67,0),1)</f>
        <v>ХХХ YYY-35</v>
      </c>
      <c r="B2513" s="21">
        <f t="shared" si="117"/>
        <v>1087.5</v>
      </c>
      <c r="C2513" s="22">
        <f t="shared" si="118"/>
        <v>6</v>
      </c>
      <c r="D2513" s="23">
        <f t="shared" si="119"/>
        <v>43.5</v>
      </c>
      <c r="E2513" s="21">
        <f>SUMIFS(тарифы!G:G,тарифы!B:B,J2513)</f>
        <v>25</v>
      </c>
      <c r="F2513" s="21"/>
      <c r="G2513" s="12" t="str">
        <f>IFERROR(INDEX(Таблица1[#All],MATCH('загрузка табеля'!J2513,тарифы!B:B,0),4),"")</f>
        <v>продавец продовольственных товаров 3 категории ((В-35)кулинарный цех)</v>
      </c>
      <c r="H2513" s="12" t="s">
        <v>17223</v>
      </c>
      <c r="I2513" s="12" t="s">
        <v>16117</v>
      </c>
      <c r="J2513" s="12" t="s">
        <v>4804</v>
      </c>
      <c r="K2513" s="12" t="s">
        <v>4805</v>
      </c>
      <c r="L2513" s="12">
        <v>6</v>
      </c>
      <c r="M2513" s="12">
        <v>6.5</v>
      </c>
      <c r="N2513" s="12">
        <v>8</v>
      </c>
      <c r="O2513" s="12">
        <v>10</v>
      </c>
      <c r="P2513" s="12">
        <v>6.5</v>
      </c>
      <c r="Q2513" s="12">
        <v>6.5</v>
      </c>
    </row>
    <row r="2514" spans="1:17" x14ac:dyDescent="0.2">
      <c r="A2514" s="12" t="str">
        <f>INDEX('рабочие дни  %ФОТ'!$F$3:$F$67,MATCH('загрузка табеля'!$H2514,'рабочие дни  %ФОТ'!$H$3:$H$67,0),1)</f>
        <v>ХХХ YYY-35</v>
      </c>
      <c r="B2514" s="21">
        <f t="shared" si="117"/>
        <v>1320</v>
      </c>
      <c r="C2514" s="22">
        <f t="shared" si="118"/>
        <v>4</v>
      </c>
      <c r="D2514" s="23">
        <f t="shared" si="119"/>
        <v>44</v>
      </c>
      <c r="E2514" s="21">
        <f>SUMIFS(тарифы!G:G,тарифы!B:B,J2514)</f>
        <v>30</v>
      </c>
      <c r="F2514" s="21"/>
      <c r="G2514" s="12" t="str">
        <f>IFERROR(INDEX(Таблица1[#All],MATCH('загрузка табеля'!J2514,тарифы!B:B,0),4),"")</f>
        <v>повар 4 разряда ((В-35)кулинарный цех)</v>
      </c>
      <c r="H2514" s="12" t="s">
        <v>17223</v>
      </c>
      <c r="I2514" s="12" t="s">
        <v>16117</v>
      </c>
      <c r="J2514" s="12" t="s">
        <v>4787</v>
      </c>
      <c r="K2514" s="12" t="s">
        <v>4788</v>
      </c>
      <c r="L2514" s="12">
        <v>11</v>
      </c>
      <c r="M2514" s="12">
        <v>11</v>
      </c>
      <c r="N2514" s="12">
        <v>11</v>
      </c>
      <c r="O2514" s="12">
        <v>11</v>
      </c>
    </row>
    <row r="2515" spans="1:17" x14ac:dyDescent="0.2">
      <c r="A2515" s="12" t="str">
        <f>INDEX('рабочие дни  %ФОТ'!$F$3:$F$67,MATCH('загрузка табеля'!$H2515,'рабочие дни  %ФОТ'!$H$3:$H$67,0),1)</f>
        <v>ХХХ YYY-35</v>
      </c>
      <c r="B2515" s="21">
        <f t="shared" si="117"/>
        <v>1725</v>
      </c>
      <c r="C2515" s="22">
        <f t="shared" si="118"/>
        <v>5</v>
      </c>
      <c r="D2515" s="23">
        <f t="shared" si="119"/>
        <v>57.5</v>
      </c>
      <c r="E2515" s="21">
        <f>SUMIFS(тарифы!G:G,тарифы!B:B,J2515)</f>
        <v>30</v>
      </c>
      <c r="F2515" s="21"/>
      <c r="G2515" s="12" t="str">
        <f>IFERROR(INDEX(Таблица1[#All],MATCH('загрузка табеля'!J2515,тарифы!B:B,0),4),"")</f>
        <v>повар 4 разряда ((В-35)кулинарный цех)</v>
      </c>
      <c r="H2515" s="12" t="s">
        <v>17223</v>
      </c>
      <c r="I2515" s="12" t="s">
        <v>16117</v>
      </c>
      <c r="J2515" s="12" t="s">
        <v>4801</v>
      </c>
      <c r="K2515" s="12" t="s">
        <v>4802</v>
      </c>
      <c r="L2515" s="12">
        <v>11.5</v>
      </c>
      <c r="M2515" s="12">
        <v>11.5</v>
      </c>
      <c r="N2515" s="12">
        <v>11.5</v>
      </c>
      <c r="O2515" s="12">
        <v>11.5</v>
      </c>
      <c r="P2515" s="12">
        <v>11.5</v>
      </c>
    </row>
    <row r="2516" spans="1:17" x14ac:dyDescent="0.2">
      <c r="A2516" s="12" t="str">
        <f>INDEX('рабочие дни  %ФОТ'!$F$3:$F$67,MATCH('загрузка табеля'!$H2516,'рабочие дни  %ФОТ'!$H$3:$H$67,0),1)</f>
        <v>ХХХ YYY-35</v>
      </c>
      <c r="B2516" s="21">
        <f t="shared" si="117"/>
        <v>1012.5</v>
      </c>
      <c r="C2516" s="22">
        <f t="shared" si="118"/>
        <v>5</v>
      </c>
      <c r="D2516" s="23">
        <f t="shared" si="119"/>
        <v>40.5</v>
      </c>
      <c r="E2516" s="21">
        <f>SUMIFS(тарифы!G:G,тарифы!B:B,J2516)</f>
        <v>25</v>
      </c>
      <c r="F2516" s="21"/>
      <c r="G2516" s="12" t="str">
        <f>IFERROR(INDEX(Таблица1[#All],MATCH('загрузка табеля'!J2516,тарифы!B:B,0),4),"")</f>
        <v>продавец продовольственных товаров 3 категории ((В-35)кулинарный цех)</v>
      </c>
      <c r="H2516" s="12" t="s">
        <v>17223</v>
      </c>
      <c r="I2516" s="12" t="s">
        <v>16117</v>
      </c>
      <c r="J2516" s="12" t="s">
        <v>12986</v>
      </c>
      <c r="K2516" s="12" t="s">
        <v>12985</v>
      </c>
      <c r="L2516" s="12">
        <v>8</v>
      </c>
      <c r="M2516" s="12">
        <v>8</v>
      </c>
      <c r="N2516" s="12">
        <v>8.5</v>
      </c>
      <c r="O2516" s="12">
        <v>8</v>
      </c>
      <c r="P2516" s="12">
        <v>8</v>
      </c>
    </row>
    <row r="2517" spans="1:17" x14ac:dyDescent="0.2">
      <c r="A2517" s="12" t="str">
        <f>INDEX('рабочие дни  %ФОТ'!$F$3:$F$67,MATCH('загрузка табеля'!$H2517,'рабочие дни  %ФОТ'!$H$3:$H$67,0),1)</f>
        <v>ХХХ YYY-35</v>
      </c>
      <c r="B2517" s="21">
        <f t="shared" si="117"/>
        <v>1337.625</v>
      </c>
      <c r="C2517" s="22">
        <f t="shared" si="118"/>
        <v>4</v>
      </c>
      <c r="D2517" s="23">
        <f t="shared" si="119"/>
        <v>37.5</v>
      </c>
      <c r="E2517" s="21">
        <f>SUMIFS(тарифы!G:G,тарифы!B:B,J2517)</f>
        <v>35.67</v>
      </c>
      <c r="F2517" s="21"/>
      <c r="G2517" s="12" t="str">
        <f>IFERROR(INDEX(Таблица1[#All],MATCH('загрузка табеля'!J2517,тарифы!B:B,0),4),"")</f>
        <v>бригадир продавцов продовольственных товаров 1 категории ((В-35)молочный отдел)</v>
      </c>
      <c r="H2517" s="12" t="s">
        <v>17223</v>
      </c>
      <c r="I2517" s="12" t="s">
        <v>16411</v>
      </c>
      <c r="J2517" s="12" t="s">
        <v>4816</v>
      </c>
      <c r="K2517" s="12" t="s">
        <v>4817</v>
      </c>
      <c r="L2517" s="12">
        <v>9.5</v>
      </c>
      <c r="M2517" s="12">
        <v>9.5</v>
      </c>
      <c r="N2517" s="12">
        <v>9.5</v>
      </c>
      <c r="O2517" s="12">
        <v>9</v>
      </c>
    </row>
    <row r="2518" spans="1:17" x14ac:dyDescent="0.2">
      <c r="A2518" s="12" t="str">
        <f>INDEX('рабочие дни  %ФОТ'!$F$3:$F$67,MATCH('загрузка табеля'!$H2518,'рабочие дни  %ФОТ'!$H$3:$H$67,0),1)</f>
        <v>ХХХ YYY-35</v>
      </c>
      <c r="B2518" s="21">
        <f t="shared" si="117"/>
        <v>1140</v>
      </c>
      <c r="C2518" s="22">
        <f t="shared" si="118"/>
        <v>4</v>
      </c>
      <c r="D2518" s="23">
        <f t="shared" si="119"/>
        <v>38</v>
      </c>
      <c r="E2518" s="21">
        <f>SUMIFS(тарифы!G:G,тарифы!B:B,J2518)</f>
        <v>30</v>
      </c>
      <c r="F2518" s="21"/>
      <c r="G2518" s="12" t="str">
        <f>IFERROR(INDEX(Таблица1[#All],MATCH('загрузка табеля'!J2518,тарифы!B:B,0),4),"")</f>
        <v>продавец продовольственных товаров 1 категории ((В-35)молочный отдел)</v>
      </c>
      <c r="H2518" s="12" t="s">
        <v>17223</v>
      </c>
      <c r="I2518" s="12" t="s">
        <v>16411</v>
      </c>
      <c r="J2518" s="12" t="s">
        <v>4852</v>
      </c>
      <c r="K2518" s="12" t="s">
        <v>4853</v>
      </c>
      <c r="L2518" s="12">
        <v>10</v>
      </c>
      <c r="M2518" s="12">
        <v>9.5</v>
      </c>
      <c r="N2518" s="12">
        <v>9</v>
      </c>
      <c r="O2518" s="12">
        <v>9.5</v>
      </c>
    </row>
    <row r="2519" spans="1:17" x14ac:dyDescent="0.2">
      <c r="A2519" s="12" t="str">
        <f>INDEX('рабочие дни  %ФОТ'!$F$3:$F$67,MATCH('загрузка табеля'!$H2519,'рабочие дни  %ФОТ'!$H$3:$H$67,0),1)</f>
        <v>ХХХ YYY-35</v>
      </c>
      <c r="B2519" s="21">
        <f t="shared" si="117"/>
        <v>837.5</v>
      </c>
      <c r="C2519" s="22">
        <f t="shared" si="118"/>
        <v>4</v>
      </c>
      <c r="D2519" s="23">
        <f t="shared" si="119"/>
        <v>33.5</v>
      </c>
      <c r="E2519" s="21">
        <f>SUMIFS(тарифы!G:G,тарифы!B:B,J2519)</f>
        <v>25</v>
      </c>
      <c r="F2519" s="21"/>
      <c r="G2519" s="12" t="str">
        <f>IFERROR(INDEX(Таблица1[#All],MATCH('загрузка табеля'!J2519,тарифы!B:B,0),4),"")</f>
        <v>продавец продовольственных товаров 3 категории ((В-35)молочный отдел)</v>
      </c>
      <c r="H2519" s="12" t="s">
        <v>17223</v>
      </c>
      <c r="I2519" s="12" t="s">
        <v>16411</v>
      </c>
      <c r="J2519" s="12" t="s">
        <v>4818</v>
      </c>
      <c r="K2519" s="12" t="s">
        <v>4819</v>
      </c>
      <c r="L2519" s="12">
        <v>9</v>
      </c>
      <c r="M2519" s="12">
        <v>9</v>
      </c>
      <c r="N2519" s="12">
        <v>6.5</v>
      </c>
      <c r="O2519" s="12">
        <v>9</v>
      </c>
      <c r="P2519" s="12">
        <v>0</v>
      </c>
    </row>
    <row r="2520" spans="1:17" x14ac:dyDescent="0.2">
      <c r="A2520" s="12" t="str">
        <f>INDEX('рабочие дни  %ФОТ'!$F$3:$F$67,MATCH('загрузка табеля'!$H2520,'рабочие дни  %ФОТ'!$H$3:$H$67,0),1)</f>
        <v>ХХХ YYY-35</v>
      </c>
      <c r="B2520" s="21">
        <f t="shared" si="117"/>
        <v>1100</v>
      </c>
      <c r="C2520" s="22">
        <f t="shared" si="118"/>
        <v>4</v>
      </c>
      <c r="D2520" s="23">
        <f t="shared" si="119"/>
        <v>40</v>
      </c>
      <c r="E2520" s="21">
        <f>SUMIFS(тарифы!G:G,тарифы!B:B,J2520)</f>
        <v>27.5</v>
      </c>
      <c r="F2520" s="21"/>
      <c r="G2520" s="12" t="str">
        <f>IFERROR(INDEX(Таблица1[#All],MATCH('загрузка табеля'!J2520,тарифы!B:B,0),4),"")</f>
        <v>продавец продовольственных товаров 2 категории ((В-35)овощной отдел)</v>
      </c>
      <c r="H2520" s="12" t="s">
        <v>17223</v>
      </c>
      <c r="I2520" s="12" t="s">
        <v>16412</v>
      </c>
      <c r="J2520" s="12" t="s">
        <v>4824</v>
      </c>
      <c r="K2520" s="12" t="s">
        <v>4825</v>
      </c>
      <c r="L2520" s="12">
        <v>10.5</v>
      </c>
      <c r="M2520" s="12">
        <v>9.5</v>
      </c>
      <c r="N2520" s="12">
        <v>10</v>
      </c>
      <c r="O2520" s="12">
        <v>10</v>
      </c>
    </row>
    <row r="2521" spans="1:17" x14ac:dyDescent="0.2">
      <c r="A2521" s="12" t="str">
        <f>INDEX('рабочие дни  %ФОТ'!$F$3:$F$67,MATCH('загрузка табеля'!$H2521,'рабочие дни  %ФОТ'!$H$3:$H$67,0),1)</f>
        <v>ХХХ YYY-35</v>
      </c>
      <c r="B2521" s="21">
        <f t="shared" si="117"/>
        <v>1078.77</v>
      </c>
      <c r="C2521" s="22">
        <f t="shared" si="118"/>
        <v>4</v>
      </c>
      <c r="D2521" s="23">
        <f t="shared" si="119"/>
        <v>33</v>
      </c>
      <c r="E2521" s="21">
        <f>SUMIFS(тарифы!G:G,тарифы!B:B,J2521)</f>
        <v>32.69</v>
      </c>
      <c r="F2521" s="21"/>
      <c r="G2521" s="12" t="str">
        <f>IFERROR(INDEX(Таблица1[#All],MATCH('загрузка табеля'!J2521,тарифы!B:B,0),4),"")</f>
        <v>бригадир продавцов продовольственных товаров 2 категории ((В-35)овощной отдел)</v>
      </c>
      <c r="H2521" s="12" t="s">
        <v>17223</v>
      </c>
      <c r="I2521" s="12" t="s">
        <v>16412</v>
      </c>
      <c r="J2521" s="12" t="s">
        <v>4829</v>
      </c>
      <c r="K2521" s="12" t="s">
        <v>4830</v>
      </c>
      <c r="L2521" s="12">
        <v>8</v>
      </c>
      <c r="M2521" s="12">
        <v>8</v>
      </c>
      <c r="N2521" s="12">
        <v>8.5</v>
      </c>
      <c r="O2521" s="12">
        <v>8.5</v>
      </c>
      <c r="P2521" s="12">
        <v>0</v>
      </c>
    </row>
    <row r="2522" spans="1:17" x14ac:dyDescent="0.2">
      <c r="A2522" s="12" t="str">
        <f>INDEX('рабочие дни  %ФОТ'!$F$3:$F$67,MATCH('загрузка табеля'!$H2522,'рабочие дни  %ФОТ'!$H$3:$H$67,0),1)</f>
        <v>ХХХ YYY-35</v>
      </c>
      <c r="B2522" s="21">
        <f t="shared" si="117"/>
        <v>487.5</v>
      </c>
      <c r="C2522" s="22">
        <f t="shared" si="118"/>
        <v>2</v>
      </c>
      <c r="D2522" s="23">
        <f t="shared" si="119"/>
        <v>19.5</v>
      </c>
      <c r="E2522" s="21">
        <f>SUMIFS(тарифы!G:G,тарифы!B:B,J2522)</f>
        <v>25</v>
      </c>
      <c r="F2522" s="21"/>
      <c r="G2522" s="12" t="str">
        <f>IFERROR(INDEX(Таблица1[#All],MATCH('загрузка табеля'!J2522,тарифы!B:B,0),4),"")</f>
        <v>продавец продовольственных товаров 3 категории ((В-35)овощной отдел)</v>
      </c>
      <c r="H2522" s="12" t="s">
        <v>17223</v>
      </c>
      <c r="I2522" s="12" t="s">
        <v>16412</v>
      </c>
      <c r="J2522" s="12" t="s">
        <v>4833</v>
      </c>
      <c r="K2522" s="12" t="s">
        <v>4834</v>
      </c>
      <c r="L2522" s="12">
        <v>10</v>
      </c>
      <c r="M2522" s="12">
        <v>9.5</v>
      </c>
    </row>
    <row r="2523" spans="1:17" x14ac:dyDescent="0.2">
      <c r="A2523" s="12" t="str">
        <f>INDEX('рабочие дни  %ФОТ'!$F$3:$F$67,MATCH('загрузка табеля'!$H2523,'рабочие дни  %ФОТ'!$H$3:$H$67,0),1)</f>
        <v>ХХХ YYY-35</v>
      </c>
      <c r="B2523" s="21">
        <f t="shared" si="117"/>
        <v>1553.75</v>
      </c>
      <c r="C2523" s="22">
        <f t="shared" si="118"/>
        <v>5</v>
      </c>
      <c r="D2523" s="23">
        <f t="shared" si="119"/>
        <v>56.5</v>
      </c>
      <c r="E2523" s="21">
        <f>SUMIFS(тарифы!G:G,тарифы!B:B,J2523)</f>
        <v>27.5</v>
      </c>
      <c r="F2523" s="21"/>
      <c r="G2523" s="12" t="str">
        <f>IFERROR(INDEX(Таблица1[#All],MATCH('загрузка табеля'!J2523,тарифы!B:B,0),4),"")</f>
        <v>продавец продовольственных товаров 2 категории ((В-35)овощной отдел)</v>
      </c>
      <c r="H2523" s="12" t="s">
        <v>17223</v>
      </c>
      <c r="I2523" s="12" t="s">
        <v>16412</v>
      </c>
      <c r="J2523" s="12" t="s">
        <v>4827</v>
      </c>
      <c r="K2523" s="12" t="s">
        <v>4828</v>
      </c>
      <c r="L2523" s="12">
        <v>11.5</v>
      </c>
      <c r="M2523" s="12">
        <v>11</v>
      </c>
      <c r="N2523" s="12">
        <v>11.5</v>
      </c>
      <c r="O2523" s="12">
        <v>11</v>
      </c>
      <c r="P2523" s="12">
        <v>11.5</v>
      </c>
      <c r="Q2523" s="12">
        <v>0</v>
      </c>
    </row>
    <row r="2524" spans="1:17" x14ac:dyDescent="0.2">
      <c r="A2524" s="12" t="str">
        <f>INDEX('рабочие дни  %ФОТ'!$F$3:$F$67,MATCH('загрузка табеля'!$H2524,'рабочие дни  %ФОТ'!$H$3:$H$67,0),1)</f>
        <v>ХХХ YYY-35</v>
      </c>
      <c r="B2524" s="21">
        <f t="shared" si="117"/>
        <v>1571.4285714285713</v>
      </c>
      <c r="C2524" s="22">
        <f t="shared" si="118"/>
        <v>4</v>
      </c>
      <c r="D2524" s="23">
        <f t="shared" si="119"/>
        <v>20.5</v>
      </c>
      <c r="E2524" s="21">
        <f>SUMIFS(тарифы!G:G,тарифы!B:B,J2524)</f>
        <v>8250</v>
      </c>
      <c r="F2524" s="21"/>
      <c r="G2524" s="12" t="str">
        <f>IFERROR(INDEX(Таблица1[#All],MATCH('загрузка табеля'!J2524,тарифы!B:B,0),4),"")</f>
        <v>заместитель управляющего магазином по производству 4 категории ((В-35)цех по переработке мяса)</v>
      </c>
      <c r="H2524" s="12" t="s">
        <v>17223</v>
      </c>
      <c r="I2524" s="12" t="s">
        <v>16413</v>
      </c>
      <c r="J2524" s="12" t="s">
        <v>4971</v>
      </c>
      <c r="K2524" s="12" t="s">
        <v>4972</v>
      </c>
      <c r="L2524" s="12">
        <v>5.5</v>
      </c>
      <c r="M2524" s="12">
        <v>5</v>
      </c>
      <c r="N2524" s="12">
        <v>5</v>
      </c>
      <c r="O2524" s="12">
        <v>5</v>
      </c>
    </row>
    <row r="2525" spans="1:17" x14ac:dyDescent="0.2">
      <c r="A2525" s="12" t="str">
        <f>INDEX('рабочие дни  %ФОТ'!$F$3:$F$67,MATCH('загрузка табеля'!$H2525,'рабочие дни  %ФОТ'!$H$3:$H$67,0),1)</f>
        <v>ХХХ YYY-35</v>
      </c>
      <c r="B2525" s="21">
        <f t="shared" si="117"/>
        <v>1803.84</v>
      </c>
      <c r="C2525" s="22">
        <f t="shared" si="118"/>
        <v>4</v>
      </c>
      <c r="D2525" s="23">
        <f t="shared" si="119"/>
        <v>48</v>
      </c>
      <c r="E2525" s="21">
        <f>SUMIFS(тарифы!G:G,тарифы!B:B,J2525)</f>
        <v>37.58</v>
      </c>
      <c r="F2525" s="21"/>
      <c r="G2525" s="12" t="str">
        <f>IFERROR(INDEX(Таблица1[#All],MATCH('загрузка табеля'!J2525,тарифы!B:B,0),4),"")</f>
        <v>бригадир продавцов продовольственных товаров 2 категории ((В-35)рыбный отдел)</v>
      </c>
      <c r="H2525" s="12" t="s">
        <v>17223</v>
      </c>
      <c r="I2525" s="12" t="s">
        <v>16413</v>
      </c>
      <c r="J2525" s="12" t="s">
        <v>4907</v>
      </c>
      <c r="K2525" s="12" t="s">
        <v>4908</v>
      </c>
      <c r="L2525" s="12">
        <v>10.5</v>
      </c>
      <c r="M2525" s="12">
        <v>11</v>
      </c>
      <c r="N2525" s="12">
        <v>13</v>
      </c>
      <c r="O2525" s="12">
        <v>13.5</v>
      </c>
      <c r="P2525" s="12">
        <v>0</v>
      </c>
    </row>
    <row r="2526" spans="1:17" x14ac:dyDescent="0.2">
      <c r="A2526" s="12" t="str">
        <f>INDEX('рабочие дни  %ФОТ'!$F$3:$F$67,MATCH('загрузка табеля'!$H2526,'рабочие дни  %ФОТ'!$H$3:$H$67,0),1)</f>
        <v>ХХХ YYY-35</v>
      </c>
      <c r="B2526" s="21">
        <f t="shared" si="117"/>
        <v>760.09500000000003</v>
      </c>
      <c r="C2526" s="22">
        <f t="shared" si="118"/>
        <v>3</v>
      </c>
      <c r="D2526" s="23">
        <f t="shared" si="119"/>
        <v>28.5</v>
      </c>
      <c r="E2526" s="21">
        <f>SUMIFS(тарифы!G:G,тарифы!B:B,J2526)</f>
        <v>26.67</v>
      </c>
      <c r="F2526" s="21"/>
      <c r="G2526" s="12" t="str">
        <f>IFERROR(INDEX(Таблица1[#All],MATCH('загрузка табеля'!J2526,тарифы!B:B,0),4),"")</f>
        <v>продавец продовольственных товаров 3 категории ((В-35)рыбный отдел)</v>
      </c>
      <c r="H2526" s="12" t="s">
        <v>17223</v>
      </c>
      <c r="I2526" s="12" t="s">
        <v>16413</v>
      </c>
      <c r="J2526" s="12" t="s">
        <v>4910</v>
      </c>
      <c r="K2526" s="12" t="s">
        <v>4911</v>
      </c>
      <c r="L2526" s="12">
        <v>9.5</v>
      </c>
      <c r="M2526" s="12">
        <v>9.5</v>
      </c>
      <c r="N2526" s="12">
        <v>9.5</v>
      </c>
    </row>
    <row r="2527" spans="1:17" x14ac:dyDescent="0.2">
      <c r="A2527" s="12" t="str">
        <f>INDEX('рабочие дни  %ФОТ'!$F$3:$F$67,MATCH('загрузка табеля'!$H2527,'рабочие дни  %ФОТ'!$H$3:$H$67,0),1)</f>
        <v>ХХХ YYY-35</v>
      </c>
      <c r="B2527" s="21">
        <f t="shared" si="117"/>
        <v>360.04500000000002</v>
      </c>
      <c r="C2527" s="22">
        <f t="shared" si="118"/>
        <v>3</v>
      </c>
      <c r="D2527" s="23">
        <f t="shared" si="119"/>
        <v>13.5</v>
      </c>
      <c r="E2527" s="21">
        <f>SUMIFS(тарифы!G:G,тарифы!B:B,J2527)</f>
        <v>26.67</v>
      </c>
      <c r="F2527" s="21"/>
      <c r="G2527" s="12" t="str">
        <f>IFERROR(INDEX(Таблица1[#All],MATCH('загрузка табеля'!J2527,тарифы!B:B,0),4),"")</f>
        <v>продавец продовольственных товаров 3 категории ((В-35)рыбный отдел)</v>
      </c>
      <c r="H2527" s="12" t="s">
        <v>17223</v>
      </c>
      <c r="I2527" s="12" t="s">
        <v>16413</v>
      </c>
      <c r="J2527" s="12" t="s">
        <v>12996</v>
      </c>
      <c r="K2527" s="12" t="s">
        <v>12995</v>
      </c>
      <c r="L2527" s="12">
        <v>3</v>
      </c>
      <c r="M2527" s="12">
        <v>5</v>
      </c>
      <c r="N2527" s="12">
        <v>5.5</v>
      </c>
      <c r="O2527" s="12">
        <v>0</v>
      </c>
    </row>
    <row r="2528" spans="1:17" x14ac:dyDescent="0.2">
      <c r="A2528" s="12" t="str">
        <f>INDEX('рабочие дни  %ФОТ'!$F$3:$F$67,MATCH('загрузка табеля'!$H2528,'рабочие дни  %ФОТ'!$H$3:$H$67,0),1)</f>
        <v>ХХХ YYY-35</v>
      </c>
      <c r="B2528" s="21">
        <f t="shared" si="117"/>
        <v>0</v>
      </c>
      <c r="C2528" s="22">
        <f t="shared" si="118"/>
        <v>5</v>
      </c>
      <c r="D2528" s="23">
        <f t="shared" si="119"/>
        <v>45.5</v>
      </c>
      <c r="E2528" s="21">
        <f>SUMIFS(тарифы!G:G,тарифы!B:B,J2528)</f>
        <v>0</v>
      </c>
      <c r="F2528" s="21"/>
      <c r="G2528" s="12" t="str">
        <f>IFERROR(INDEX(Таблица1[#All],MATCH('загрузка табеля'!J2528,тарифы!B:B,0),4),"")</f>
        <v/>
      </c>
      <c r="H2528" s="12" t="s">
        <v>17223</v>
      </c>
      <c r="I2528" s="12" t="s">
        <v>16413</v>
      </c>
      <c r="J2528" s="12" t="s">
        <v>16414</v>
      </c>
      <c r="K2528" s="12" t="s">
        <v>16415</v>
      </c>
      <c r="L2528" s="12">
        <v>8.5</v>
      </c>
      <c r="M2528" s="12">
        <v>9</v>
      </c>
      <c r="N2528" s="12">
        <v>8.5</v>
      </c>
      <c r="O2528" s="12">
        <v>10.5</v>
      </c>
      <c r="P2528" s="12">
        <v>9</v>
      </c>
    </row>
    <row r="2529" spans="1:16" x14ac:dyDescent="0.2">
      <c r="A2529" s="12" t="str">
        <f>INDEX('рабочие дни  %ФОТ'!$F$3:$F$67,MATCH('загрузка табеля'!$H2529,'рабочие дни  %ФОТ'!$H$3:$H$67,0),1)</f>
        <v>ХХХ YYY-35</v>
      </c>
      <c r="B2529" s="21">
        <f t="shared" si="117"/>
        <v>594.92999999999995</v>
      </c>
      <c r="C2529" s="22">
        <f t="shared" si="118"/>
        <v>3</v>
      </c>
      <c r="D2529" s="23">
        <f t="shared" si="119"/>
        <v>21</v>
      </c>
      <c r="E2529" s="21">
        <f>SUMIFS(тарифы!G:G,тарифы!B:B,J2529)</f>
        <v>28.33</v>
      </c>
      <c r="F2529" s="21"/>
      <c r="G2529" s="12" t="str">
        <f>IFERROR(INDEX(Таблица1[#All],MATCH('загрузка табеля'!J2529,тарифы!B:B,0),4),"")</f>
        <v>кассир торгового зала ((В-35)расчетно-кассовая зона)</v>
      </c>
      <c r="H2529" s="12" t="s">
        <v>17223</v>
      </c>
      <c r="I2529" s="12" t="s">
        <v>16416</v>
      </c>
      <c r="J2529" s="12" t="s">
        <v>4897</v>
      </c>
      <c r="K2529" s="12" t="s">
        <v>4898</v>
      </c>
      <c r="L2529" s="12">
        <v>7</v>
      </c>
      <c r="M2529" s="12">
        <v>7</v>
      </c>
      <c r="N2529" s="12">
        <v>7</v>
      </c>
    </row>
    <row r="2530" spans="1:16" x14ac:dyDescent="0.2">
      <c r="A2530" s="12" t="str">
        <f>INDEX('рабочие дни  %ФОТ'!$F$3:$F$67,MATCH('загрузка табеля'!$H2530,'рабочие дни  %ФОТ'!$H$3:$H$67,0),1)</f>
        <v>ХХХ YYY-35</v>
      </c>
      <c r="B2530" s="21">
        <f t="shared" si="117"/>
        <v>1030.4000000000001</v>
      </c>
      <c r="C2530" s="22">
        <f t="shared" si="118"/>
        <v>3</v>
      </c>
      <c r="D2530" s="23">
        <f t="shared" si="119"/>
        <v>35</v>
      </c>
      <c r="E2530" s="21">
        <f>SUMIFS(тарифы!G:G,тарифы!B:B,J2530)</f>
        <v>29.44</v>
      </c>
      <c r="F2530" s="21"/>
      <c r="G2530" s="12" t="str">
        <f>IFERROR(INDEX(Таблица1[#All],MATCH('загрузка табеля'!J2530,тарифы!B:B,0),4),"")</f>
        <v>старший кассир торгового зала ((В-35)расчетно-кассовая зона)</v>
      </c>
      <c r="H2530" s="12" t="s">
        <v>17223</v>
      </c>
      <c r="I2530" s="12" t="s">
        <v>16416</v>
      </c>
      <c r="J2530" s="12" t="s">
        <v>4893</v>
      </c>
      <c r="K2530" s="12" t="s">
        <v>4894</v>
      </c>
      <c r="L2530" s="12">
        <v>12</v>
      </c>
      <c r="M2530" s="12">
        <v>12</v>
      </c>
      <c r="N2530" s="12">
        <v>11</v>
      </c>
      <c r="O2530" s="12">
        <v>0</v>
      </c>
    </row>
    <row r="2531" spans="1:16" x14ac:dyDescent="0.2">
      <c r="A2531" s="12" t="str">
        <f>INDEX('рабочие дни  %ФОТ'!$F$3:$F$67,MATCH('загрузка табеля'!$H2531,'рабочие дни  %ФОТ'!$H$3:$H$67,0),1)</f>
        <v>ХХХ YYY-35</v>
      </c>
      <c r="B2531" s="21">
        <f t="shared" si="117"/>
        <v>920.72499999999991</v>
      </c>
      <c r="C2531" s="22">
        <f t="shared" si="118"/>
        <v>3</v>
      </c>
      <c r="D2531" s="23">
        <f t="shared" si="119"/>
        <v>32.5</v>
      </c>
      <c r="E2531" s="21">
        <f>SUMIFS(тарифы!G:G,тарифы!B:B,J2531)</f>
        <v>28.33</v>
      </c>
      <c r="F2531" s="21"/>
      <c r="G2531" s="12" t="str">
        <f>IFERROR(INDEX(Таблица1[#All],MATCH('загрузка табеля'!J2531,тарифы!B:B,0),4),"")</f>
        <v>кассир торгового зала ((В-35)расчетно-кассовая зона)</v>
      </c>
      <c r="H2531" s="12" t="s">
        <v>17223</v>
      </c>
      <c r="I2531" s="12" t="s">
        <v>16416</v>
      </c>
      <c r="J2531" s="12" t="s">
        <v>4891</v>
      </c>
      <c r="K2531" s="12" t="s">
        <v>4892</v>
      </c>
      <c r="L2531" s="12">
        <v>11</v>
      </c>
      <c r="M2531" s="12">
        <v>11</v>
      </c>
      <c r="N2531" s="12">
        <v>10.5</v>
      </c>
    </row>
    <row r="2532" spans="1:16" x14ac:dyDescent="0.2">
      <c r="A2532" s="12" t="str">
        <f>INDEX('рабочие дни  %ФОТ'!$F$3:$F$67,MATCH('загрузка табеля'!$H2532,'рабочие дни  %ФОТ'!$H$3:$H$67,0),1)</f>
        <v>ХХХ YYY-35</v>
      </c>
      <c r="B2532" s="21">
        <f t="shared" si="117"/>
        <v>912.64</v>
      </c>
      <c r="C2532" s="22">
        <f t="shared" si="118"/>
        <v>3</v>
      </c>
      <c r="D2532" s="23">
        <f t="shared" si="119"/>
        <v>31</v>
      </c>
      <c r="E2532" s="21">
        <f>SUMIFS(тарифы!G:G,тарифы!B:B,J2532)</f>
        <v>29.44</v>
      </c>
      <c r="F2532" s="21"/>
      <c r="G2532" s="12" t="str">
        <f>IFERROR(INDEX(Таблица1[#All],MATCH('загрузка табеля'!J2532,тарифы!B:B,0),4),"")</f>
        <v>старший кассир торгового зала ((В-35)расчетно-кассовая зона)</v>
      </c>
      <c r="H2532" s="12" t="s">
        <v>17223</v>
      </c>
      <c r="I2532" s="12" t="s">
        <v>16416</v>
      </c>
      <c r="J2532" s="12" t="s">
        <v>4879</v>
      </c>
      <c r="K2532" s="12" t="s">
        <v>4880</v>
      </c>
      <c r="L2532" s="12">
        <v>10.5</v>
      </c>
      <c r="M2532" s="12">
        <v>10</v>
      </c>
      <c r="N2532" s="12">
        <v>10.5</v>
      </c>
    </row>
    <row r="2533" spans="1:16" x14ac:dyDescent="0.2">
      <c r="A2533" s="12" t="str">
        <f>INDEX('рабочие дни  %ФОТ'!$F$3:$F$67,MATCH('загрузка табеля'!$H2533,'рабочие дни  %ФОТ'!$H$3:$H$67,0),1)</f>
        <v>ХХХ YYY-35</v>
      </c>
      <c r="B2533" s="21">
        <f t="shared" si="117"/>
        <v>1515.655</v>
      </c>
      <c r="C2533" s="22">
        <f t="shared" si="118"/>
        <v>5</v>
      </c>
      <c r="D2533" s="23">
        <f t="shared" si="119"/>
        <v>53.5</v>
      </c>
      <c r="E2533" s="21">
        <f>SUMIFS(тарифы!G:G,тарифы!B:B,J2533)</f>
        <v>28.33</v>
      </c>
      <c r="F2533" s="21"/>
      <c r="G2533" s="12" t="str">
        <f>IFERROR(INDEX(Таблица1[#All],MATCH('загрузка табеля'!J2533,тарифы!B:B,0),4),"")</f>
        <v>кассир торгового зала ((В-35)расчетно-кассовая зона)</v>
      </c>
      <c r="H2533" s="12" t="s">
        <v>17223</v>
      </c>
      <c r="I2533" s="12" t="s">
        <v>16416</v>
      </c>
      <c r="J2533" s="12" t="s">
        <v>4900</v>
      </c>
      <c r="K2533" s="12" t="s">
        <v>4901</v>
      </c>
      <c r="L2533" s="12">
        <v>11</v>
      </c>
      <c r="M2533" s="12">
        <v>11</v>
      </c>
      <c r="N2533" s="12">
        <v>11</v>
      </c>
      <c r="O2533" s="12">
        <v>9.5</v>
      </c>
      <c r="P2533" s="12">
        <v>11</v>
      </c>
    </row>
    <row r="2534" spans="1:16" x14ac:dyDescent="0.2">
      <c r="A2534" s="12" t="str">
        <f>INDEX('рабочие дни  %ФОТ'!$F$3:$F$67,MATCH('загрузка табеля'!$H2534,'рабочие дни  %ФОТ'!$H$3:$H$67,0),1)</f>
        <v>ХХХ YYY-35</v>
      </c>
      <c r="B2534" s="21">
        <f t="shared" si="117"/>
        <v>949.05499999999995</v>
      </c>
      <c r="C2534" s="22">
        <f t="shared" si="118"/>
        <v>3</v>
      </c>
      <c r="D2534" s="23">
        <f t="shared" si="119"/>
        <v>33.5</v>
      </c>
      <c r="E2534" s="21">
        <f>SUMIFS(тарифы!G:G,тарифы!B:B,J2534)</f>
        <v>28.33</v>
      </c>
      <c r="F2534" s="21"/>
      <c r="G2534" s="12" t="str">
        <f>IFERROR(INDEX(Таблица1[#All],MATCH('загрузка табеля'!J2534,тарифы!B:B,0),4),"")</f>
        <v>кассир торгового зала ((В-35)расчетно-кассовая зона)</v>
      </c>
      <c r="H2534" s="12" t="s">
        <v>17223</v>
      </c>
      <c r="I2534" s="12" t="s">
        <v>16416</v>
      </c>
      <c r="J2534" s="12" t="s">
        <v>4885</v>
      </c>
      <c r="K2534" s="12" t="s">
        <v>4886</v>
      </c>
      <c r="L2534" s="12">
        <v>11.5</v>
      </c>
      <c r="M2534" s="12">
        <v>11</v>
      </c>
      <c r="N2534" s="12">
        <v>11</v>
      </c>
    </row>
    <row r="2535" spans="1:16" x14ac:dyDescent="0.2">
      <c r="A2535" s="12" t="str">
        <f>INDEX('рабочие дни  %ФОТ'!$F$3:$F$67,MATCH('загрузка табеля'!$H2535,'рабочие дни  %ФОТ'!$H$3:$H$67,0),1)</f>
        <v>ХХХ YYY-35</v>
      </c>
      <c r="B2535" s="21">
        <f t="shared" si="117"/>
        <v>849.91499999999996</v>
      </c>
      <c r="C2535" s="22">
        <f t="shared" si="118"/>
        <v>2</v>
      </c>
      <c r="D2535" s="23">
        <f t="shared" si="119"/>
        <v>25.5</v>
      </c>
      <c r="E2535" s="21">
        <f>SUMIFS(тарифы!G:G,тарифы!B:B,J2535)</f>
        <v>33.33</v>
      </c>
      <c r="F2535" s="21"/>
      <c r="G2535" s="12" t="str">
        <f>IFERROR(INDEX(Таблица1[#All],MATCH('загрузка табеля'!J2535,тарифы!B:B,0),4),"")</f>
        <v>заместитель управляющего магазином по кассовой зоне 3 категории ((В-35)расчетно-кассовая зона)</v>
      </c>
      <c r="H2535" s="12" t="s">
        <v>17223</v>
      </c>
      <c r="I2535" s="12" t="s">
        <v>16416</v>
      </c>
      <c r="J2535" s="12" t="s">
        <v>4889</v>
      </c>
      <c r="K2535" s="12" t="s">
        <v>4890</v>
      </c>
      <c r="L2535" s="12">
        <v>13.5</v>
      </c>
      <c r="M2535" s="12">
        <v>12</v>
      </c>
    </row>
    <row r="2536" spans="1:16" x14ac:dyDescent="0.2">
      <c r="A2536" s="12" t="str">
        <f>INDEX('рабочие дни  %ФОТ'!$F$3:$F$67,MATCH('загрузка табеля'!$H2536,'рабочие дни  %ФОТ'!$H$3:$H$67,0),1)</f>
        <v>ХХХ YYY-35</v>
      </c>
      <c r="B2536" s="21">
        <f t="shared" si="117"/>
        <v>354.125</v>
      </c>
      <c r="C2536" s="22">
        <f t="shared" si="118"/>
        <v>2</v>
      </c>
      <c r="D2536" s="23">
        <f t="shared" si="119"/>
        <v>12.5</v>
      </c>
      <c r="E2536" s="21">
        <f>SUMIFS(тарифы!G:G,тарифы!B:B,J2536)</f>
        <v>28.33</v>
      </c>
      <c r="F2536" s="21"/>
      <c r="G2536" s="12" t="str">
        <f>IFERROR(INDEX(Таблица1[#All],MATCH('загрузка табеля'!J2536,тарифы!B:B,0),4),"")</f>
        <v>кассир торгового зала ((В-35)расчетно-кассовая зона)</v>
      </c>
      <c r="H2536" s="12" t="s">
        <v>17223</v>
      </c>
      <c r="I2536" s="12" t="s">
        <v>16416</v>
      </c>
      <c r="J2536" s="12" t="s">
        <v>4877</v>
      </c>
      <c r="K2536" s="12" t="s">
        <v>4878</v>
      </c>
      <c r="L2536" s="12">
        <v>5</v>
      </c>
      <c r="M2536" s="12">
        <v>7.5</v>
      </c>
      <c r="N2536" s="12">
        <v>0</v>
      </c>
    </row>
    <row r="2537" spans="1:16" x14ac:dyDescent="0.2">
      <c r="A2537" s="12" t="str">
        <f>INDEX('рабочие дни  %ФОТ'!$F$3:$F$67,MATCH('загрузка табеля'!$H2537,'рабочие дни  %ФОТ'!$H$3:$H$67,0),1)</f>
        <v>ХХХ YYY-35</v>
      </c>
      <c r="B2537" s="21">
        <f t="shared" si="117"/>
        <v>1359.84</v>
      </c>
      <c r="C2537" s="22">
        <f t="shared" si="118"/>
        <v>5</v>
      </c>
      <c r="D2537" s="23">
        <f t="shared" si="119"/>
        <v>48</v>
      </c>
      <c r="E2537" s="21">
        <f>SUMIFS(тарифы!G:G,тарифы!B:B,J2537)</f>
        <v>28.33</v>
      </c>
      <c r="F2537" s="21"/>
      <c r="G2537" s="12" t="str">
        <f>IFERROR(INDEX(Таблица1[#All],MATCH('загрузка табеля'!J2537,тарифы!B:B,0),4),"")</f>
        <v>кассир торгового зала ((В-35)расчетно-кассовая зона)</v>
      </c>
      <c r="H2537" s="12" t="s">
        <v>17223</v>
      </c>
      <c r="I2537" s="12" t="s">
        <v>16416</v>
      </c>
      <c r="J2537" s="12" t="s">
        <v>4887</v>
      </c>
      <c r="K2537" s="12" t="s">
        <v>4888</v>
      </c>
      <c r="L2537" s="12">
        <v>13</v>
      </c>
      <c r="M2537" s="12">
        <v>13.5</v>
      </c>
      <c r="N2537" s="12">
        <v>13.5</v>
      </c>
      <c r="O2537" s="12">
        <v>2.5</v>
      </c>
      <c r="P2537" s="12">
        <v>5.5</v>
      </c>
    </row>
    <row r="2538" spans="1:16" x14ac:dyDescent="0.2">
      <c r="A2538" s="12" t="str">
        <f>INDEX('рабочие дни  %ФОТ'!$F$3:$F$67,MATCH('загрузка табеля'!$H2538,'рабочие дни  %ФОТ'!$H$3:$H$67,0),1)</f>
        <v>ХХХ YYY-35</v>
      </c>
      <c r="B2538" s="21">
        <f t="shared" si="117"/>
        <v>354.125</v>
      </c>
      <c r="C2538" s="22">
        <f t="shared" si="118"/>
        <v>4</v>
      </c>
      <c r="D2538" s="23">
        <f t="shared" si="119"/>
        <v>12.5</v>
      </c>
      <c r="E2538" s="21">
        <f>SUMIFS(тарифы!G:G,тарифы!B:B,J2538)</f>
        <v>28.33</v>
      </c>
      <c r="F2538" s="21"/>
      <c r="G2538" s="12" t="str">
        <f>IFERROR(INDEX(Таблица1[#All],MATCH('загрузка табеля'!J2538,тарифы!B:B,0),4),"")</f>
        <v>кассир торгового зала ((В-35)расчетно-кассовая зона)</v>
      </c>
      <c r="H2538" s="12" t="s">
        <v>17223</v>
      </c>
      <c r="I2538" s="12" t="s">
        <v>16416</v>
      </c>
      <c r="J2538" s="12" t="s">
        <v>4872</v>
      </c>
      <c r="K2538" s="12" t="s">
        <v>4873</v>
      </c>
      <c r="L2538" s="12">
        <v>3.5</v>
      </c>
      <c r="M2538" s="12">
        <v>4</v>
      </c>
      <c r="N2538" s="12">
        <v>3</v>
      </c>
      <c r="O2538" s="12">
        <v>2</v>
      </c>
    </row>
    <row r="2539" spans="1:16" x14ac:dyDescent="0.2">
      <c r="A2539" s="12" t="str">
        <f>INDEX('рабочие дни  %ФОТ'!$F$3:$F$67,MATCH('загрузка табеля'!$H2539,'рабочие дни  %ФОТ'!$H$3:$H$67,0),1)</f>
        <v>ХХХ YYY-35</v>
      </c>
      <c r="B2539" s="21">
        <f t="shared" si="117"/>
        <v>311.63</v>
      </c>
      <c r="C2539" s="22">
        <f t="shared" si="118"/>
        <v>1</v>
      </c>
      <c r="D2539" s="23">
        <f t="shared" si="119"/>
        <v>11</v>
      </c>
      <c r="E2539" s="21">
        <f>SUMIFS(тарифы!G:G,тарифы!B:B,J2539)</f>
        <v>28.33</v>
      </c>
      <c r="F2539" s="21"/>
      <c r="G2539" s="12" t="str">
        <f>IFERROR(INDEX(Таблица1[#All],MATCH('загрузка табеля'!J2539,тарифы!B:B,0),4),"")</f>
        <v>кассир торгового зала ((В-35)расчетно-кассовая зона)</v>
      </c>
      <c r="H2539" s="12" t="s">
        <v>17223</v>
      </c>
      <c r="I2539" s="12" t="s">
        <v>16416</v>
      </c>
      <c r="J2539" s="12" t="s">
        <v>4895</v>
      </c>
      <c r="K2539" s="12" t="s">
        <v>4896</v>
      </c>
      <c r="L2539" s="12">
        <v>11</v>
      </c>
      <c r="M2539" s="12">
        <v>0</v>
      </c>
    </row>
    <row r="2540" spans="1:16" x14ac:dyDescent="0.2">
      <c r="A2540" s="12" t="str">
        <f>INDEX('рабочие дни  %ФОТ'!$F$3:$F$67,MATCH('загрузка табеля'!$H2540,'рабочие дни  %ФОТ'!$H$3:$H$67,0),1)</f>
        <v>ХХХ YYY-35</v>
      </c>
      <c r="B2540" s="21">
        <f t="shared" si="117"/>
        <v>509.93999999999994</v>
      </c>
      <c r="C2540" s="22">
        <f t="shared" si="118"/>
        <v>2</v>
      </c>
      <c r="D2540" s="23">
        <f t="shared" si="119"/>
        <v>18</v>
      </c>
      <c r="E2540" s="21">
        <f>SUMIFS(тарифы!G:G,тарифы!B:B,J2540)</f>
        <v>28.33</v>
      </c>
      <c r="F2540" s="21"/>
      <c r="G2540" s="12" t="str">
        <f>IFERROR(INDEX(Таблица1[#All],MATCH('загрузка табеля'!J2540,тарифы!B:B,0),4),"")</f>
        <v>кассир торгового зала ((В-35)расчетно-кассовая зона)</v>
      </c>
      <c r="H2540" s="12" t="s">
        <v>17223</v>
      </c>
      <c r="I2540" s="12" t="s">
        <v>16416</v>
      </c>
      <c r="J2540" s="12" t="s">
        <v>4869</v>
      </c>
      <c r="K2540" s="12" t="s">
        <v>4870</v>
      </c>
      <c r="L2540" s="12">
        <v>6.5</v>
      </c>
      <c r="M2540" s="12">
        <v>11.5</v>
      </c>
      <c r="N2540" s="12">
        <v>0</v>
      </c>
    </row>
    <row r="2541" spans="1:16" x14ac:dyDescent="0.2">
      <c r="A2541" s="12" t="str">
        <f>INDEX('рабочие дни  %ФОТ'!$F$3:$F$67,MATCH('загрузка табеля'!$H2541,'рабочие дни  %ФОТ'!$H$3:$H$67,0),1)</f>
        <v>ХХХ YYY-35</v>
      </c>
      <c r="B2541" s="21">
        <f t="shared" si="117"/>
        <v>1433.1899999999998</v>
      </c>
      <c r="C2541" s="22">
        <f t="shared" si="118"/>
        <v>4</v>
      </c>
      <c r="D2541" s="23">
        <f t="shared" si="119"/>
        <v>43</v>
      </c>
      <c r="E2541" s="21">
        <f>SUMIFS(тарифы!G:G,тарифы!B:B,J2541)</f>
        <v>33.33</v>
      </c>
      <c r="F2541" s="21"/>
      <c r="G2541" s="12" t="str">
        <f>IFERROR(INDEX(Таблица1[#All],MATCH('загрузка табеля'!J2541,тарифы!B:B,0),4),"")</f>
        <v>заместитель управляющего магазином по кассовой зоне ((В-35)расчетно-кассовая зона)</v>
      </c>
      <c r="H2541" s="12" t="s">
        <v>17223</v>
      </c>
      <c r="I2541" s="12" t="s">
        <v>16416</v>
      </c>
      <c r="J2541" s="12" t="s">
        <v>13028</v>
      </c>
      <c r="K2541" s="12" t="s">
        <v>13027</v>
      </c>
      <c r="L2541" s="12">
        <v>7</v>
      </c>
      <c r="M2541" s="12">
        <v>11.5</v>
      </c>
      <c r="N2541" s="12">
        <v>11</v>
      </c>
      <c r="O2541" s="12">
        <v>13.5</v>
      </c>
    </row>
    <row r="2542" spans="1:16" x14ac:dyDescent="0.2">
      <c r="A2542" s="12" t="str">
        <f>INDEX('рабочие дни  %ФОТ'!$F$3:$F$67,MATCH('загрузка табеля'!$H2542,'рабочие дни  %ФОТ'!$H$3:$H$67,0),1)</f>
        <v>ХХХ YYY-35</v>
      </c>
      <c r="B2542" s="21">
        <f t="shared" si="117"/>
        <v>899.91</v>
      </c>
      <c r="C2542" s="22">
        <f t="shared" si="118"/>
        <v>3</v>
      </c>
      <c r="D2542" s="23">
        <f t="shared" si="119"/>
        <v>27</v>
      </c>
      <c r="E2542" s="21">
        <f>SUMIFS(тарифы!G:G,тарифы!B:B,J2542)</f>
        <v>33.33</v>
      </c>
      <c r="F2542" s="21"/>
      <c r="G2542" s="12" t="str">
        <f>IFERROR(INDEX(Таблица1[#All],MATCH('загрузка табеля'!J2542,тарифы!B:B,0),4),"")</f>
        <v>заместитель управляющего магазином по кассовой зоне ((В-35)расчетно-кассовая зона)</v>
      </c>
      <c r="H2542" s="12" t="s">
        <v>17223</v>
      </c>
      <c r="I2542" s="12" t="s">
        <v>16416</v>
      </c>
      <c r="J2542" s="12" t="s">
        <v>13030</v>
      </c>
      <c r="K2542" s="12" t="s">
        <v>13029</v>
      </c>
      <c r="L2542" s="12">
        <v>4.5</v>
      </c>
      <c r="M2542" s="12">
        <v>11</v>
      </c>
      <c r="N2542" s="12">
        <v>11.5</v>
      </c>
      <c r="O2542" s="12">
        <v>0</v>
      </c>
    </row>
    <row r="2543" spans="1:16" x14ac:dyDescent="0.2">
      <c r="A2543" s="12" t="str">
        <f>INDEX('рабочие дни  %ФОТ'!$F$3:$F$67,MATCH('загрузка табеля'!$H2543,'рабочие дни  %ФОТ'!$H$3:$H$67,0),1)</f>
        <v>ХХХ YYY-35</v>
      </c>
      <c r="B2543" s="21">
        <f t="shared" si="117"/>
        <v>1119.0349999999999</v>
      </c>
      <c r="C2543" s="22">
        <f t="shared" si="118"/>
        <v>4</v>
      </c>
      <c r="D2543" s="23">
        <f t="shared" si="119"/>
        <v>39.5</v>
      </c>
      <c r="E2543" s="21">
        <f>SUMIFS(тарифы!G:G,тарифы!B:B,J2543)</f>
        <v>28.33</v>
      </c>
      <c r="F2543" s="21"/>
      <c r="G2543" s="12" t="str">
        <f>IFERROR(INDEX(Таблица1[#All],MATCH('загрузка табеля'!J2543,тарифы!B:B,0),4),"")</f>
        <v>кассир торгового зала ((В-35)расчетно-кассовая зона)</v>
      </c>
      <c r="H2543" s="12" t="s">
        <v>17223</v>
      </c>
      <c r="I2543" s="12" t="s">
        <v>16416</v>
      </c>
      <c r="J2543" s="12" t="s">
        <v>13022</v>
      </c>
      <c r="K2543" s="12" t="s">
        <v>13021</v>
      </c>
      <c r="L2543" s="12">
        <v>13</v>
      </c>
      <c r="M2543" s="12">
        <v>9</v>
      </c>
      <c r="N2543" s="12">
        <v>9</v>
      </c>
      <c r="O2543" s="12">
        <v>8.5</v>
      </c>
    </row>
    <row r="2544" spans="1:16" x14ac:dyDescent="0.2">
      <c r="A2544" s="12" t="str">
        <f>INDEX('рабочие дни  %ФОТ'!$F$3:$F$67,MATCH('загрузка табеля'!$H2544,'рабочие дни  %ФОТ'!$H$3:$H$67,0),1)</f>
        <v>ХХХ YYY-35</v>
      </c>
      <c r="B2544" s="21">
        <f t="shared" si="117"/>
        <v>764.91</v>
      </c>
      <c r="C2544" s="22">
        <f t="shared" si="118"/>
        <v>2</v>
      </c>
      <c r="D2544" s="23">
        <f t="shared" si="119"/>
        <v>27</v>
      </c>
      <c r="E2544" s="21">
        <f>SUMIFS(тарифы!G:G,тарифы!B:B,J2544)</f>
        <v>28.33</v>
      </c>
      <c r="F2544" s="21"/>
      <c r="G2544" s="12" t="str">
        <f>IFERROR(INDEX(Таблица1[#All],MATCH('загрузка табеля'!J2544,тарифы!B:B,0),4),"")</f>
        <v>кассир торгового зала ((В-35)расчетно-кассовая зона)</v>
      </c>
      <c r="H2544" s="12" t="s">
        <v>17223</v>
      </c>
      <c r="I2544" s="12" t="s">
        <v>16416</v>
      </c>
      <c r="J2544" s="12" t="s">
        <v>13025</v>
      </c>
      <c r="K2544" s="12" t="s">
        <v>13024</v>
      </c>
      <c r="L2544" s="12">
        <v>13.5</v>
      </c>
      <c r="M2544" s="12">
        <v>13.5</v>
      </c>
      <c r="N2544" s="12">
        <v>0</v>
      </c>
    </row>
    <row r="2545" spans="1:17" x14ac:dyDescent="0.2">
      <c r="A2545" s="12" t="str">
        <f>INDEX('рабочие дни  %ФОТ'!$F$3:$F$67,MATCH('загрузка табеля'!$H2545,'рабочие дни  %ФОТ'!$H$3:$H$67,0),1)</f>
        <v>ХХХ YYY-35</v>
      </c>
      <c r="B2545" s="21">
        <f t="shared" si="117"/>
        <v>736.57999999999993</v>
      </c>
      <c r="C2545" s="22">
        <f t="shared" si="118"/>
        <v>3</v>
      </c>
      <c r="D2545" s="23">
        <f t="shared" si="119"/>
        <v>26</v>
      </c>
      <c r="E2545" s="21">
        <f>SUMIFS(тарифы!G:G,тарифы!B:B,J2545)</f>
        <v>28.33</v>
      </c>
      <c r="F2545" s="21"/>
      <c r="G2545" s="12" t="str">
        <f>IFERROR(INDEX(Таблица1[#All],MATCH('загрузка табеля'!J2545,тарифы!B:B,0),4),"")</f>
        <v>кассир торгового зала ((В-35)расчетно-кассовая зона)</v>
      </c>
      <c r="H2545" s="12" t="s">
        <v>17223</v>
      </c>
      <c r="I2545" s="12" t="s">
        <v>16416</v>
      </c>
      <c r="J2545" s="12" t="s">
        <v>13023</v>
      </c>
      <c r="K2545" s="12" t="s">
        <v>11314</v>
      </c>
      <c r="L2545" s="12">
        <v>11</v>
      </c>
      <c r="M2545" s="12">
        <v>10.5</v>
      </c>
      <c r="N2545" s="12">
        <v>4.5</v>
      </c>
    </row>
    <row r="2546" spans="1:17" x14ac:dyDescent="0.2">
      <c r="A2546" s="12" t="str">
        <f>INDEX('рабочие дни  %ФОТ'!$F$3:$F$67,MATCH('загрузка табеля'!$H2546,'рабочие дни  %ФОТ'!$H$3:$H$67,0),1)</f>
        <v>ХХХ YYY-35</v>
      </c>
      <c r="B2546" s="21">
        <f t="shared" si="117"/>
        <v>1090.7049999999999</v>
      </c>
      <c r="C2546" s="22">
        <f t="shared" si="118"/>
        <v>4</v>
      </c>
      <c r="D2546" s="23">
        <f t="shared" si="119"/>
        <v>38.5</v>
      </c>
      <c r="E2546" s="21">
        <f>SUMIFS(тарифы!G:G,тарифы!B:B,J2546)</f>
        <v>28.33</v>
      </c>
      <c r="F2546" s="21"/>
      <c r="G2546" s="12" t="str">
        <f>IFERROR(INDEX(Таблица1[#All],MATCH('загрузка табеля'!J2546,тарифы!B:B,0),4),"")</f>
        <v>кассир торгового зала ((В-35)расчетно-кассовая зона)</v>
      </c>
      <c r="H2546" s="12" t="s">
        <v>17223</v>
      </c>
      <c r="I2546" s="12" t="s">
        <v>16416</v>
      </c>
      <c r="J2546" s="12" t="s">
        <v>13026</v>
      </c>
      <c r="K2546" s="12" t="s">
        <v>11320</v>
      </c>
      <c r="L2546" s="12">
        <v>11</v>
      </c>
      <c r="M2546" s="12">
        <v>11</v>
      </c>
      <c r="N2546" s="12">
        <v>11</v>
      </c>
      <c r="O2546" s="12">
        <v>5.5</v>
      </c>
      <c r="P2546" s="12">
        <v>0</v>
      </c>
    </row>
    <row r="2547" spans="1:17" x14ac:dyDescent="0.2">
      <c r="A2547" s="12" t="str">
        <f>INDEX('рабочие дни  %ФОТ'!$F$3:$F$67,MATCH('загрузка табеля'!$H2547,'рабочие дни  %ФОТ'!$H$3:$H$67,0),1)</f>
        <v>ХХХ YYY-35</v>
      </c>
      <c r="B2547" s="21">
        <f t="shared" si="117"/>
        <v>0</v>
      </c>
      <c r="C2547" s="22">
        <f t="shared" si="118"/>
        <v>4</v>
      </c>
      <c r="D2547" s="23">
        <f t="shared" si="119"/>
        <v>44.5</v>
      </c>
      <c r="E2547" s="21">
        <f>SUMIFS(тарифы!G:G,тарифы!B:B,J2547)</f>
        <v>0</v>
      </c>
      <c r="F2547" s="21"/>
      <c r="G2547" s="12" t="str">
        <f>IFERROR(INDEX(Таблица1[#All],MATCH('загрузка табеля'!J2547,тарифы!B:B,0),4),"")</f>
        <v/>
      </c>
      <c r="H2547" s="12" t="s">
        <v>17223</v>
      </c>
      <c r="I2547" s="12" t="s">
        <v>16416</v>
      </c>
      <c r="J2547" s="12" t="s">
        <v>16417</v>
      </c>
      <c r="K2547" s="12" t="s">
        <v>16418</v>
      </c>
      <c r="L2547" s="12">
        <v>11</v>
      </c>
      <c r="M2547" s="12">
        <v>11</v>
      </c>
      <c r="N2547" s="12">
        <v>11</v>
      </c>
      <c r="O2547" s="12">
        <v>11.5</v>
      </c>
    </row>
    <row r="2548" spans="1:17" x14ac:dyDescent="0.2">
      <c r="A2548" s="12" t="str">
        <f>INDEX('рабочие дни  %ФОТ'!$F$3:$F$67,MATCH('загрузка табеля'!$H2548,'рабочие дни  %ФОТ'!$H$3:$H$67,0),1)</f>
        <v>ХХХ YYY-35</v>
      </c>
      <c r="B2548" s="21">
        <f t="shared" si="117"/>
        <v>0</v>
      </c>
      <c r="C2548" s="22">
        <f t="shared" si="118"/>
        <v>4</v>
      </c>
      <c r="D2548" s="23">
        <f t="shared" si="119"/>
        <v>44</v>
      </c>
      <c r="E2548" s="21">
        <f>SUMIFS(тарифы!G:G,тарифы!B:B,J2548)</f>
        <v>0</v>
      </c>
      <c r="F2548" s="21"/>
      <c r="G2548" s="12" t="str">
        <f>IFERROR(INDEX(Таблица1[#All],MATCH('загрузка табеля'!J2548,тарифы!B:B,0),4),"")</f>
        <v/>
      </c>
      <c r="H2548" s="12" t="s">
        <v>17223</v>
      </c>
      <c r="I2548" s="12" t="s">
        <v>16416</v>
      </c>
      <c r="J2548" s="12" t="s">
        <v>16419</v>
      </c>
      <c r="K2548" s="12" t="s">
        <v>16420</v>
      </c>
      <c r="L2548" s="12">
        <v>11.5</v>
      </c>
      <c r="M2548" s="12">
        <v>10.5</v>
      </c>
      <c r="N2548" s="12">
        <v>11</v>
      </c>
      <c r="O2548" s="12">
        <v>11</v>
      </c>
    </row>
    <row r="2549" spans="1:17" x14ac:dyDescent="0.2">
      <c r="A2549" s="12" t="str">
        <f>INDEX('рабочие дни  %ФОТ'!$F$3:$F$67,MATCH('загрузка табеля'!$H2549,'рабочие дни  %ФОТ'!$H$3:$H$67,0),1)</f>
        <v>ХХХ YYY-35</v>
      </c>
      <c r="B2549" s="21">
        <f t="shared" si="117"/>
        <v>0</v>
      </c>
      <c r="C2549" s="22">
        <f t="shared" si="118"/>
        <v>5</v>
      </c>
      <c r="D2549" s="23">
        <f t="shared" si="119"/>
        <v>45.5</v>
      </c>
      <c r="E2549" s="21">
        <f>SUMIFS(тарифы!G:G,тарифы!B:B,J2549)</f>
        <v>0</v>
      </c>
      <c r="F2549" s="21"/>
      <c r="G2549" s="12" t="str">
        <f>IFERROR(INDEX(Таблица1[#All],MATCH('загрузка табеля'!J2549,тарифы!B:B,0),4),"")</f>
        <v/>
      </c>
      <c r="H2549" s="12" t="s">
        <v>17223</v>
      </c>
      <c r="I2549" s="12" t="s">
        <v>16416</v>
      </c>
      <c r="J2549" s="12" t="s">
        <v>16421</v>
      </c>
      <c r="K2549" s="12" t="s">
        <v>16422</v>
      </c>
      <c r="L2549" s="12">
        <v>11</v>
      </c>
      <c r="M2549" s="12">
        <v>5</v>
      </c>
      <c r="N2549" s="12">
        <v>11</v>
      </c>
      <c r="O2549" s="12">
        <v>11</v>
      </c>
      <c r="P2549" s="12">
        <v>7.5</v>
      </c>
      <c r="Q2549" s="12">
        <v>0</v>
      </c>
    </row>
    <row r="2550" spans="1:17" x14ac:dyDescent="0.2">
      <c r="A2550" s="12" t="str">
        <f>INDEX('рабочие дни  %ФОТ'!$F$3:$F$67,MATCH('загрузка табеля'!$H2550,'рабочие дни  %ФОТ'!$H$3:$H$67,0),1)</f>
        <v>ХХХ YYY-35</v>
      </c>
      <c r="B2550" s="21">
        <f t="shared" si="117"/>
        <v>1466.6666666666667</v>
      </c>
      <c r="C2550" s="22">
        <f t="shared" si="118"/>
        <v>4</v>
      </c>
      <c r="D2550" s="23">
        <f t="shared" si="119"/>
        <v>43</v>
      </c>
      <c r="E2550" s="21">
        <f>SUMIFS(тарифы!G:G,тарифы!B:B,J2550)</f>
        <v>7700</v>
      </c>
      <c r="F2550" s="21"/>
      <c r="G2550" s="12" t="str">
        <f>IFERROR(INDEX(Таблица1[#All],MATCH('загрузка табеля'!J2550,тарифы!B:B,0),4),"")</f>
        <v>заместитель управляющего магазином 4 категории ((В-35)сектор зоны скоропорта)</v>
      </c>
      <c r="H2550" s="12" t="s">
        <v>17223</v>
      </c>
      <c r="I2550" s="12" t="s">
        <v>16423</v>
      </c>
      <c r="J2550" s="12" t="s">
        <v>4914</v>
      </c>
      <c r="K2550" s="12" t="s">
        <v>4915</v>
      </c>
      <c r="L2550" s="12">
        <v>10.5</v>
      </c>
      <c r="M2550" s="12">
        <v>10</v>
      </c>
      <c r="N2550" s="12">
        <v>10.5</v>
      </c>
      <c r="O2550" s="12">
        <v>12</v>
      </c>
    </row>
    <row r="2551" spans="1:17" x14ac:dyDescent="0.2">
      <c r="A2551" s="12" t="str">
        <f>INDEX('рабочие дни  %ФОТ'!$F$3:$F$67,MATCH('загрузка табеля'!$H2551,'рабочие дни  %ФОТ'!$H$3:$H$67,0),1)</f>
        <v>ХХХ YYY-35</v>
      </c>
      <c r="B2551" s="21">
        <f t="shared" si="117"/>
        <v>733.33333333333337</v>
      </c>
      <c r="C2551" s="22">
        <f t="shared" si="118"/>
        <v>2</v>
      </c>
      <c r="D2551" s="23">
        <f t="shared" si="119"/>
        <v>17.5</v>
      </c>
      <c r="E2551" s="21">
        <f>SUMIFS(тарифы!G:G,тарифы!B:B,J2551)</f>
        <v>7700</v>
      </c>
      <c r="F2551" s="21"/>
      <c r="G2551" s="12" t="str">
        <f>IFERROR(INDEX(Таблица1[#All],MATCH('загрузка табеля'!J2551,тарифы!B:B,0),4),"")</f>
        <v>заместитель управляющего магазином 4 категории ((В-35)сектор стеллажной зоны)</v>
      </c>
      <c r="H2551" s="12" t="s">
        <v>17223</v>
      </c>
      <c r="I2551" s="12" t="s">
        <v>16424</v>
      </c>
      <c r="J2551" s="12" t="s">
        <v>6670</v>
      </c>
      <c r="K2551" s="12" t="s">
        <v>6671</v>
      </c>
      <c r="L2551" s="12">
        <v>8</v>
      </c>
      <c r="M2551" s="12">
        <v>9.5</v>
      </c>
      <c r="N2551" s="12">
        <v>0</v>
      </c>
    </row>
    <row r="2552" spans="1:17" x14ac:dyDescent="0.2">
      <c r="A2552" s="12" t="str">
        <f>INDEX('рабочие дни  %ФОТ'!$F$3:$F$67,MATCH('загрузка табеля'!$H2552,'рабочие дни  %ФОТ'!$H$3:$H$67,0),1)</f>
        <v>ХХХ YYY-35</v>
      </c>
      <c r="B2552" s="21">
        <f t="shared" si="117"/>
        <v>1333.3333333333333</v>
      </c>
      <c r="C2552" s="22">
        <f t="shared" si="118"/>
        <v>4</v>
      </c>
      <c r="D2552" s="23">
        <f t="shared" si="119"/>
        <v>39</v>
      </c>
      <c r="E2552" s="21">
        <f>SUMIFS(тарифы!G:G,тарифы!B:B,J2552)</f>
        <v>7000</v>
      </c>
      <c r="F2552" s="21"/>
      <c r="G2552" s="12" t="str">
        <f>IFERROR(INDEX(Таблица1[#All],MATCH('загрузка табеля'!J2552,тарифы!B:B,0),4),"")</f>
        <v>заведующий складом 3 категории ((В-35)склад)</v>
      </c>
      <c r="H2552" s="12" t="s">
        <v>17223</v>
      </c>
      <c r="I2552" s="12" t="s">
        <v>4919</v>
      </c>
      <c r="J2552" s="12" t="s">
        <v>4821</v>
      </c>
      <c r="K2552" s="12" t="s">
        <v>4822</v>
      </c>
      <c r="L2552" s="12">
        <v>9.5</v>
      </c>
      <c r="M2552" s="12">
        <v>10</v>
      </c>
      <c r="N2552" s="12">
        <v>10</v>
      </c>
      <c r="O2552" s="12">
        <v>9.5</v>
      </c>
    </row>
    <row r="2553" spans="1:17" x14ac:dyDescent="0.2">
      <c r="A2553" s="12" t="str">
        <f>INDEX('рабочие дни  %ФОТ'!$F$3:$F$67,MATCH('загрузка табеля'!$H2553,'рабочие дни  %ФОТ'!$H$3:$H$67,0),1)</f>
        <v>ХХХ YYY-35</v>
      </c>
      <c r="B2553" s="21">
        <f t="shared" si="117"/>
        <v>859.92499999999995</v>
      </c>
      <c r="C2553" s="22">
        <f t="shared" si="118"/>
        <v>3</v>
      </c>
      <c r="D2553" s="23">
        <f t="shared" si="119"/>
        <v>29.5</v>
      </c>
      <c r="E2553" s="21">
        <f>SUMIFS(тарифы!G:G,тарифы!B:B,J2553)</f>
        <v>29.15</v>
      </c>
      <c r="F2553" s="21"/>
      <c r="G2553" s="12" t="str">
        <f>IFERROR(INDEX(Таблица1[#All],MATCH('загрузка табеля'!J2553,тарифы!B:B,0),4),"")</f>
        <v>грузчик 2 категории ((В-35)склад)</v>
      </c>
      <c r="H2553" s="12" t="s">
        <v>17223</v>
      </c>
      <c r="I2553" s="12" t="s">
        <v>4919</v>
      </c>
      <c r="J2553" s="12" t="s">
        <v>4920</v>
      </c>
      <c r="K2553" s="12" t="s">
        <v>4921</v>
      </c>
      <c r="L2553" s="12">
        <v>10</v>
      </c>
      <c r="M2553" s="12">
        <v>10</v>
      </c>
      <c r="N2553" s="12">
        <v>9.5</v>
      </c>
      <c r="O2553" s="12">
        <v>0</v>
      </c>
    </row>
    <row r="2554" spans="1:17" x14ac:dyDescent="0.2">
      <c r="A2554" s="12" t="str">
        <f>INDEX('рабочие дни  %ФОТ'!$F$3:$F$67,MATCH('загрузка табеля'!$H2554,'рабочие дни  %ФОТ'!$H$3:$H$67,0),1)</f>
        <v>ХХХ YYY-35</v>
      </c>
      <c r="B2554" s="21">
        <f t="shared" si="117"/>
        <v>1271.1099999999999</v>
      </c>
      <c r="C2554" s="22">
        <f t="shared" si="118"/>
        <v>4</v>
      </c>
      <c r="D2554" s="23">
        <f t="shared" si="119"/>
        <v>39.5</v>
      </c>
      <c r="E2554" s="21">
        <f>SUMIFS(тарифы!G:G,тарифы!B:B,J2554)</f>
        <v>32.18</v>
      </c>
      <c r="F2554" s="21"/>
      <c r="G2554" s="12" t="str">
        <f>IFERROR(INDEX(Таблица1[#All],MATCH('загрузка табеля'!J2554,тарифы!B:B,0),4),"")</f>
        <v>кладовщик по приему товара 2 категории ((В-35)склад)</v>
      </c>
      <c r="H2554" s="12" t="s">
        <v>17223</v>
      </c>
      <c r="I2554" s="12" t="s">
        <v>4919</v>
      </c>
      <c r="J2554" s="12" t="s">
        <v>4923</v>
      </c>
      <c r="K2554" s="12" t="s">
        <v>4924</v>
      </c>
      <c r="L2554" s="12">
        <v>10</v>
      </c>
      <c r="M2554" s="12">
        <v>10</v>
      </c>
      <c r="N2554" s="12">
        <v>10</v>
      </c>
      <c r="O2554" s="12">
        <v>9.5</v>
      </c>
    </row>
    <row r="2555" spans="1:17" x14ac:dyDescent="0.2">
      <c r="A2555" s="12" t="str">
        <f>INDEX('рабочие дни  %ФОТ'!$F$3:$F$67,MATCH('загрузка табеля'!$H2555,'рабочие дни  %ФОТ'!$H$3:$H$67,0),1)</f>
        <v>ХХХ YYY-35</v>
      </c>
      <c r="B2555" s="21">
        <f t="shared" si="117"/>
        <v>877.5</v>
      </c>
      <c r="C2555" s="22">
        <f t="shared" si="118"/>
        <v>3</v>
      </c>
      <c r="D2555" s="23">
        <f t="shared" si="119"/>
        <v>30</v>
      </c>
      <c r="E2555" s="21">
        <f>SUMIFS(тарифы!G:G,тарифы!B:B,J2555)</f>
        <v>29.25</v>
      </c>
      <c r="F2555" s="21"/>
      <c r="G2555" s="12" t="str">
        <f>IFERROR(INDEX(Таблица1[#All],MATCH('загрузка табеля'!J2555,тарифы!B:B,0),4),"")</f>
        <v>кладовщик по приему товара 3 категории ((В-35)склад)</v>
      </c>
      <c r="H2555" s="12" t="s">
        <v>17223</v>
      </c>
      <c r="I2555" s="12" t="s">
        <v>4919</v>
      </c>
      <c r="J2555" s="12" t="s">
        <v>13018</v>
      </c>
      <c r="K2555" s="12" t="s">
        <v>13017</v>
      </c>
      <c r="L2555" s="12">
        <v>10</v>
      </c>
      <c r="M2555" s="12">
        <v>10</v>
      </c>
      <c r="N2555" s="12">
        <v>10</v>
      </c>
    </row>
    <row r="2556" spans="1:17" x14ac:dyDescent="0.2">
      <c r="A2556" s="12" t="str">
        <f>INDEX('рабочие дни  %ФОТ'!$F$3:$F$67,MATCH('загрузка табеля'!$H2556,'рабочие дни  %ФОТ'!$H$3:$H$67,0),1)</f>
        <v>ХХХ YYY-35</v>
      </c>
      <c r="B2556" s="21">
        <f t="shared" si="117"/>
        <v>1338.25</v>
      </c>
      <c r="C2556" s="22">
        <f t="shared" si="118"/>
        <v>5</v>
      </c>
      <c r="D2556" s="23">
        <f t="shared" si="119"/>
        <v>50.5</v>
      </c>
      <c r="E2556" s="21">
        <f>SUMIFS(тарифы!G:G,тарифы!B:B,J2556)</f>
        <v>26.5</v>
      </c>
      <c r="F2556" s="21"/>
      <c r="G2556" s="12" t="str">
        <f>IFERROR(INDEX(Таблица1[#All],MATCH('загрузка табеля'!J2556,тарифы!B:B,0),4),"")</f>
        <v>грузчик 3 категории ((В-35)склад)</v>
      </c>
      <c r="H2556" s="12" t="s">
        <v>17223</v>
      </c>
      <c r="I2556" s="12" t="s">
        <v>4919</v>
      </c>
      <c r="J2556" s="12" t="s">
        <v>13034</v>
      </c>
      <c r="K2556" s="12" t="s">
        <v>13033</v>
      </c>
      <c r="L2556" s="12">
        <v>10</v>
      </c>
      <c r="M2556" s="12">
        <v>10</v>
      </c>
      <c r="N2556" s="12">
        <v>10</v>
      </c>
      <c r="O2556" s="12">
        <v>10.5</v>
      </c>
      <c r="P2556" s="12">
        <v>10</v>
      </c>
    </row>
    <row r="2557" spans="1:17" x14ac:dyDescent="0.2">
      <c r="A2557" s="12" t="str">
        <f>INDEX('рабочие дни  %ФОТ'!$F$3:$F$67,MATCH('загрузка табеля'!$H2557,'рабочие дни  %ФОТ'!$H$3:$H$67,0),1)</f>
        <v>ХХХ YYY-35</v>
      </c>
      <c r="B2557" s="21">
        <f t="shared" si="117"/>
        <v>380.95238095238096</v>
      </c>
      <c r="C2557" s="22">
        <f t="shared" si="118"/>
        <v>2</v>
      </c>
      <c r="D2557" s="23">
        <f t="shared" si="119"/>
        <v>19</v>
      </c>
      <c r="E2557" s="21">
        <f>SUMIFS(тарифы!G:G,тарифы!B:B,J2557)</f>
        <v>4000</v>
      </c>
      <c r="F2557" s="21"/>
      <c r="G2557" s="12" t="str">
        <f>IFERROR(INDEX(Таблица1[#All],MATCH('загрузка табеля'!J2557,тарифы!B:B,0),4),"")</f>
        <v>оператор по вводу данных 3 категории ((В-35)склад)</v>
      </c>
      <c r="H2557" s="12" t="s">
        <v>17223</v>
      </c>
      <c r="I2557" s="12" t="s">
        <v>4919</v>
      </c>
      <c r="J2557" s="12" t="s">
        <v>13014</v>
      </c>
      <c r="K2557" s="12" t="s">
        <v>13013</v>
      </c>
      <c r="L2557" s="12">
        <v>10</v>
      </c>
      <c r="M2557" s="12">
        <v>9</v>
      </c>
    </row>
    <row r="2558" spans="1:17" x14ac:dyDescent="0.2">
      <c r="A2558" s="12" t="str">
        <f>INDEX('рабочие дни  %ФОТ'!$F$3:$F$67,MATCH('загрузка табеля'!$H2558,'рабочие дни  %ФОТ'!$H$3:$H$67,0),1)</f>
        <v>ХХХ YYY-35</v>
      </c>
      <c r="B2558" s="21">
        <f t="shared" si="117"/>
        <v>1325</v>
      </c>
      <c r="C2558" s="22">
        <f t="shared" si="118"/>
        <v>5</v>
      </c>
      <c r="D2558" s="23">
        <f t="shared" si="119"/>
        <v>50</v>
      </c>
      <c r="E2558" s="21">
        <f>SUMIFS(тарифы!G:G,тарифы!B:B,J2558)</f>
        <v>26.5</v>
      </c>
      <c r="F2558" s="21"/>
      <c r="G2558" s="12" t="str">
        <f>IFERROR(INDEX(Таблица1[#All],MATCH('загрузка табеля'!J2558,тарифы!B:B,0),4),"")</f>
        <v>грузчик 3 категории ((В-35)склад)</v>
      </c>
      <c r="H2558" s="12" t="s">
        <v>17223</v>
      </c>
      <c r="I2558" s="12" t="s">
        <v>4919</v>
      </c>
      <c r="J2558" s="12" t="s">
        <v>13032</v>
      </c>
      <c r="K2558" s="12" t="s">
        <v>13031</v>
      </c>
      <c r="L2558" s="12">
        <v>10</v>
      </c>
      <c r="M2558" s="12">
        <v>10</v>
      </c>
      <c r="N2558" s="12">
        <v>10</v>
      </c>
      <c r="O2558" s="12">
        <v>10.5</v>
      </c>
      <c r="P2558" s="12">
        <v>9.5</v>
      </c>
    </row>
    <row r="2559" spans="1:17" x14ac:dyDescent="0.2">
      <c r="A2559" s="12" t="str">
        <f>INDEX('рабочие дни  %ФОТ'!$F$3:$F$67,MATCH('загрузка табеля'!$H2559,'рабочие дни  %ФОТ'!$H$3:$H$67,0),1)</f>
        <v>ХХХ YYY-35</v>
      </c>
      <c r="B2559" s="21">
        <f t="shared" si="117"/>
        <v>795</v>
      </c>
      <c r="C2559" s="22">
        <f t="shared" si="118"/>
        <v>3</v>
      </c>
      <c r="D2559" s="23">
        <f t="shared" si="119"/>
        <v>30</v>
      </c>
      <c r="E2559" s="21">
        <f>SUMIFS(тарифы!G:G,тарифы!B:B,J2559)</f>
        <v>26.5</v>
      </c>
      <c r="F2559" s="21"/>
      <c r="G2559" s="12" t="str">
        <f>IFERROR(INDEX(Таблица1[#All],MATCH('загрузка табеля'!J2559,тарифы!B:B,0),4),"")</f>
        <v>грузчик 3 категории ((В-35)склад)</v>
      </c>
      <c r="H2559" s="12" t="s">
        <v>17223</v>
      </c>
      <c r="I2559" s="12" t="s">
        <v>4919</v>
      </c>
      <c r="J2559" s="12" t="s">
        <v>13036</v>
      </c>
      <c r="K2559" s="12" t="s">
        <v>13035</v>
      </c>
      <c r="L2559" s="12">
        <v>10</v>
      </c>
      <c r="M2559" s="12">
        <v>10</v>
      </c>
      <c r="N2559" s="12">
        <v>10</v>
      </c>
    </row>
    <row r="2560" spans="1:17" x14ac:dyDescent="0.2">
      <c r="A2560" s="12" t="str">
        <f>INDEX('рабочие дни  %ФОТ'!$F$3:$F$67,MATCH('загрузка табеля'!$H2560,'рабочие дни  %ФОТ'!$H$3:$H$67,0),1)</f>
        <v>ХХХ YYY-35</v>
      </c>
      <c r="B2560" s="21">
        <f t="shared" si="117"/>
        <v>828.57142857142867</v>
      </c>
      <c r="C2560" s="22">
        <f t="shared" si="118"/>
        <v>3</v>
      </c>
      <c r="D2560" s="23">
        <f t="shared" si="119"/>
        <v>18</v>
      </c>
      <c r="E2560" s="21">
        <f>SUMIFS(тарифы!G:G,тарифы!B:B,J2560)</f>
        <v>5800</v>
      </c>
      <c r="F2560" s="21"/>
      <c r="G2560" s="12" t="str">
        <f>IFERROR(INDEX(Таблица1[#All],MATCH('загрузка табеля'!J2560,тарифы!B:B,0),4),"")</f>
        <v>главный инженер ((В-35)управление)</v>
      </c>
      <c r="H2560" s="12" t="s">
        <v>17223</v>
      </c>
      <c r="I2560" s="12" t="s">
        <v>16425</v>
      </c>
      <c r="J2560" s="12" t="s">
        <v>4940</v>
      </c>
      <c r="K2560" s="12" t="s">
        <v>4941</v>
      </c>
      <c r="L2560" s="12">
        <v>5</v>
      </c>
      <c r="M2560" s="12">
        <v>7</v>
      </c>
      <c r="N2560" s="12">
        <v>6</v>
      </c>
      <c r="O2560" s="12">
        <v>0</v>
      </c>
    </row>
    <row r="2561" spans="1:16" x14ac:dyDescent="0.2">
      <c r="A2561" s="12" t="str">
        <f>INDEX('рабочие дни  %ФОТ'!$F$3:$F$67,MATCH('загрузка табеля'!$H2561,'рабочие дни  %ФОТ'!$H$3:$H$67,0),1)</f>
        <v>ХХХ YYY-35</v>
      </c>
      <c r="B2561" s="21">
        <f t="shared" si="117"/>
        <v>309.52380952380952</v>
      </c>
      <c r="C2561" s="22">
        <f t="shared" si="118"/>
        <v>1</v>
      </c>
      <c r="D2561" s="23">
        <f t="shared" si="119"/>
        <v>8</v>
      </c>
      <c r="E2561" s="21">
        <f>SUMIFS(тарифы!G:G,тарифы!B:B,J2561)</f>
        <v>6500</v>
      </c>
      <c r="F2561" s="21"/>
      <c r="G2561" s="12" t="str">
        <f>IFERROR(INDEX(Таблица1[#All],MATCH('загрузка табеля'!J2561,тарифы!B:B,0),4),"")</f>
        <v>менеджер по персоналу ((В-44)управление)</v>
      </c>
      <c r="H2561" s="12" t="s">
        <v>17223</v>
      </c>
      <c r="I2561" s="12" t="s">
        <v>16425</v>
      </c>
      <c r="J2561" s="12" t="s">
        <v>6709</v>
      </c>
      <c r="K2561" s="12" t="s">
        <v>6710</v>
      </c>
      <c r="L2561" s="12">
        <v>8</v>
      </c>
      <c r="M2561" s="12">
        <v>0</v>
      </c>
    </row>
    <row r="2562" spans="1:16" x14ac:dyDescent="0.2">
      <c r="A2562" s="12" t="str">
        <f>INDEX('рабочие дни  %ФОТ'!$F$3:$F$67,MATCH('загрузка табеля'!$H2562,'рабочие дни  %ФОТ'!$H$3:$H$67,0),1)</f>
        <v>ХХХ YYY-35</v>
      </c>
      <c r="B2562" s="21">
        <f t="shared" si="117"/>
        <v>2310.6666666666665</v>
      </c>
      <c r="C2562" s="22">
        <f t="shared" si="118"/>
        <v>4</v>
      </c>
      <c r="D2562" s="23">
        <f t="shared" si="119"/>
        <v>39.5</v>
      </c>
      <c r="E2562" s="21">
        <f>SUMIFS(тарифы!G:G,тарифы!B:B,J2562)</f>
        <v>12131</v>
      </c>
      <c r="F2562" s="21"/>
      <c r="G2562" s="12" t="str">
        <f>IFERROR(INDEX(Таблица1[#All],MATCH('загрузка табеля'!J2562,тарифы!B:B,0),4),"")</f>
        <v>управляющий магазином 3 категории ((В-35)управление)</v>
      </c>
      <c r="H2562" s="12" t="s">
        <v>17223</v>
      </c>
      <c r="I2562" s="12" t="s">
        <v>16425</v>
      </c>
      <c r="J2562" s="12" t="s">
        <v>12984</v>
      </c>
      <c r="K2562" s="12" t="s">
        <v>12983</v>
      </c>
      <c r="L2562" s="12">
        <v>10</v>
      </c>
      <c r="M2562" s="12">
        <v>9.5</v>
      </c>
      <c r="N2562" s="12">
        <v>10.5</v>
      </c>
      <c r="O2562" s="12">
        <v>9.5</v>
      </c>
    </row>
    <row r="2563" spans="1:16" x14ac:dyDescent="0.2">
      <c r="A2563" s="12" t="str">
        <f>INDEX('рабочие дни  %ФОТ'!$F$3:$F$67,MATCH('загрузка табеля'!$H2563,'рабочие дни  %ФОТ'!$H$3:$H$67,0),1)</f>
        <v>ХХХ YYY-35</v>
      </c>
      <c r="B2563" s="21">
        <f t="shared" si="117"/>
        <v>1571.4285714285713</v>
      </c>
      <c r="C2563" s="22">
        <f t="shared" si="118"/>
        <v>4</v>
      </c>
      <c r="D2563" s="23">
        <f t="shared" si="119"/>
        <v>19.5</v>
      </c>
      <c r="E2563" s="21">
        <f>SUMIFS(тарифы!G:G,тарифы!B:B,J2563)</f>
        <v>8250</v>
      </c>
      <c r="F2563" s="21"/>
      <c r="G2563" s="12" t="str">
        <f>IFERROR(INDEX(Таблица1[#All],MATCH('загрузка табеля'!J2563,тарифы!B:B,0),4),"")</f>
        <v>заместитель управляющего магазином по производству 4 категории ((В-35)кулинарный цех)</v>
      </c>
      <c r="H2563" s="12" t="s">
        <v>17223</v>
      </c>
      <c r="I2563" s="12" t="s">
        <v>16426</v>
      </c>
      <c r="J2563" s="12" t="s">
        <v>4812</v>
      </c>
      <c r="K2563" s="12" t="s">
        <v>4813</v>
      </c>
      <c r="L2563" s="12">
        <v>4.5</v>
      </c>
      <c r="M2563" s="12">
        <v>5</v>
      </c>
      <c r="N2563" s="12">
        <v>5</v>
      </c>
      <c r="O2563" s="12">
        <v>5</v>
      </c>
    </row>
    <row r="2564" spans="1:16" x14ac:dyDescent="0.2">
      <c r="A2564" s="12" t="str">
        <f>INDEX('рабочие дни  %ФОТ'!$F$3:$F$67,MATCH('загрузка табеля'!$H2564,'рабочие дни  %ФОТ'!$H$3:$H$67,0),1)</f>
        <v>ХХХ YYY-35</v>
      </c>
      <c r="B2564" s="21">
        <f t="shared" si="117"/>
        <v>1454.53</v>
      </c>
      <c r="C2564" s="22">
        <f t="shared" si="118"/>
        <v>3</v>
      </c>
      <c r="D2564" s="23">
        <f t="shared" si="119"/>
        <v>38.5</v>
      </c>
      <c r="E2564" s="21">
        <f>SUMIFS(тарифы!G:G,тарифы!B:B,J2564)</f>
        <v>37.78</v>
      </c>
      <c r="F2564" s="21"/>
      <c r="G2564" s="12" t="str">
        <f>IFERROR(INDEX(Таблица1[#All],MATCH('загрузка табеля'!J2564,тарифы!B:B,0),4),"")</f>
        <v>пекарь 6 разряда ((В-35)цех по выпечке хлебобулочных изделий)</v>
      </c>
      <c r="H2564" s="12" t="s">
        <v>17223</v>
      </c>
      <c r="I2564" s="12" t="s">
        <v>16426</v>
      </c>
      <c r="J2564" s="12" t="s">
        <v>4958</v>
      </c>
      <c r="K2564" s="12" t="s">
        <v>4959</v>
      </c>
      <c r="L2564" s="12">
        <v>11.5</v>
      </c>
      <c r="M2564" s="12">
        <v>14.5</v>
      </c>
      <c r="N2564" s="12">
        <v>12.5</v>
      </c>
      <c r="O2564" s="12">
        <v>0</v>
      </c>
    </row>
    <row r="2565" spans="1:16" x14ac:dyDescent="0.2">
      <c r="A2565" s="12" t="str">
        <f>INDEX('рабочие дни  %ФОТ'!$F$3:$F$67,MATCH('загрузка табеля'!$H2565,'рабочие дни  %ФОТ'!$H$3:$H$67,0),1)</f>
        <v>ХХХ YYY-35</v>
      </c>
      <c r="B2565" s="21">
        <f t="shared" si="117"/>
        <v>1924.635</v>
      </c>
      <c r="C2565" s="22">
        <f t="shared" si="118"/>
        <v>4</v>
      </c>
      <c r="D2565" s="23">
        <f t="shared" si="119"/>
        <v>46.5</v>
      </c>
      <c r="E2565" s="21">
        <f>SUMIFS(тарифы!G:G,тарифы!B:B,J2565)</f>
        <v>41.39</v>
      </c>
      <c r="F2565" s="21"/>
      <c r="G2565" s="12" t="str">
        <f>IFERROR(INDEX(Таблица1[#All],MATCH('загрузка табеля'!J2565,тарифы!B:B,0),4),"")</f>
        <v>бригадир производственной бригады* ((В-35)цех по выпечке хлебобулочных изделий)</v>
      </c>
      <c r="H2565" s="12" t="s">
        <v>17223</v>
      </c>
      <c r="I2565" s="12" t="s">
        <v>16426</v>
      </c>
      <c r="J2565" s="12" t="s">
        <v>4952</v>
      </c>
      <c r="K2565" s="12" t="s">
        <v>4953</v>
      </c>
      <c r="L2565" s="12">
        <v>11.5</v>
      </c>
      <c r="M2565" s="12">
        <v>11.5</v>
      </c>
      <c r="N2565" s="12">
        <v>11.5</v>
      </c>
      <c r="O2565" s="12">
        <v>12</v>
      </c>
      <c r="P2565" s="12">
        <v>0</v>
      </c>
    </row>
    <row r="2566" spans="1:16" x14ac:dyDescent="0.2">
      <c r="A2566" s="12" t="str">
        <f>INDEX('рабочие дни  %ФОТ'!$F$3:$F$67,MATCH('загрузка табеля'!$H2566,'рабочие дни  %ФОТ'!$H$3:$H$67,0),1)</f>
        <v>ХХХ YYY-35</v>
      </c>
      <c r="B2566" s="21">
        <f t="shared" ref="B2566:B2629" si="120">IF(AND(F2566&lt;50,F2566&gt;0),F2566*D2566,IF(F2566&gt;50,F2566/$C$1*C2566,IF(AND(E2566&lt;50,E2566&gt;0),E2566*D2566,E2566/$C$1*C2566)))</f>
        <v>399.28</v>
      </c>
      <c r="C2566" s="22">
        <f t="shared" si="118"/>
        <v>1</v>
      </c>
      <c r="D2566" s="23">
        <f t="shared" si="119"/>
        <v>11.5</v>
      </c>
      <c r="E2566" s="21">
        <f>SUMIFS(тарифы!G:G,тарифы!B:B,J2566)</f>
        <v>34.72</v>
      </c>
      <c r="F2566" s="21"/>
      <c r="G2566" s="12" t="str">
        <f>IFERROR(INDEX(Таблица1[#All],MATCH('загрузка табеля'!J2566,тарифы!B:B,0),4),"")</f>
        <v>пекарь 5 разряда* ((В-35)цех по выпечке хлебобулочных изделий)</v>
      </c>
      <c r="H2566" s="12" t="s">
        <v>17223</v>
      </c>
      <c r="I2566" s="12" t="s">
        <v>16426</v>
      </c>
      <c r="J2566" s="12" t="s">
        <v>4956</v>
      </c>
      <c r="K2566" s="12" t="s">
        <v>4957</v>
      </c>
      <c r="L2566" s="12">
        <v>11.5</v>
      </c>
      <c r="M2566" s="12">
        <v>0</v>
      </c>
    </row>
    <row r="2567" spans="1:16" x14ac:dyDescent="0.2">
      <c r="A2567" s="12" t="str">
        <f>INDEX('рабочие дни  %ФОТ'!$F$3:$F$67,MATCH('загрузка табеля'!$H2567,'рабочие дни  %ФОТ'!$H$3:$H$67,0),1)</f>
        <v>ХХХ YYY-35</v>
      </c>
      <c r="B2567" s="21">
        <f t="shared" si="120"/>
        <v>2031.12</v>
      </c>
      <c r="C2567" s="22">
        <f t="shared" ref="C2567:C2630" si="121">COUNTIF(L2567:AP2567,"&gt;0")</f>
        <v>5</v>
      </c>
      <c r="D2567" s="23">
        <f t="shared" ref="D2567:D2630" si="122">IF(SUM(L2567:AP2567)&gt;0,SUM(L2567:AP2567),"")</f>
        <v>58.5</v>
      </c>
      <c r="E2567" s="21">
        <f>SUMIFS(тарифы!G:G,тарифы!B:B,J2567)</f>
        <v>34.72</v>
      </c>
      <c r="F2567" s="21"/>
      <c r="G2567" s="12" t="str">
        <f>IFERROR(INDEX(Таблица1[#All],MATCH('загрузка табеля'!J2567,тарифы!B:B,0),4),"")</f>
        <v>пекарь 5 разряда* ((В-35)цех по выпечке хлебобулочных изделий)</v>
      </c>
      <c r="H2567" s="12" t="s">
        <v>17223</v>
      </c>
      <c r="I2567" s="12" t="s">
        <v>16426</v>
      </c>
      <c r="J2567" s="12" t="s">
        <v>4948</v>
      </c>
      <c r="K2567" s="12" t="s">
        <v>4949</v>
      </c>
      <c r="L2567" s="12">
        <v>11.5</v>
      </c>
      <c r="M2567" s="12">
        <v>11.5</v>
      </c>
      <c r="N2567" s="12">
        <v>12</v>
      </c>
      <c r="O2567" s="12">
        <v>12</v>
      </c>
      <c r="P2567" s="12">
        <v>11.5</v>
      </c>
    </row>
    <row r="2568" spans="1:16" x14ac:dyDescent="0.2">
      <c r="A2568" s="12" t="str">
        <f>INDEX('рабочие дни  %ФОТ'!$F$3:$F$67,MATCH('загрузка табеля'!$H2568,'рабочие дни  %ФОТ'!$H$3:$H$67,0),1)</f>
        <v>ХХХ YYY-35</v>
      </c>
      <c r="B2568" s="21">
        <f t="shared" si="120"/>
        <v>982.28</v>
      </c>
      <c r="C2568" s="22">
        <f t="shared" si="121"/>
        <v>2</v>
      </c>
      <c r="D2568" s="23">
        <f t="shared" si="122"/>
        <v>26</v>
      </c>
      <c r="E2568" s="21">
        <f>SUMIFS(тарифы!G:G,тарифы!B:B,J2568)</f>
        <v>37.78</v>
      </c>
      <c r="F2568" s="21"/>
      <c r="G2568" s="12" t="str">
        <f>IFERROR(INDEX(Таблица1[#All],MATCH('загрузка табеля'!J2568,тарифы!B:B,0),4),"")</f>
        <v>пекарь 6 разряда ((В-35)цех по выпечке хлебобулочных изделий)</v>
      </c>
      <c r="H2568" s="12" t="s">
        <v>17223</v>
      </c>
      <c r="I2568" s="12" t="s">
        <v>16426</v>
      </c>
      <c r="J2568" s="12" t="s">
        <v>4960</v>
      </c>
      <c r="K2568" s="12" t="s">
        <v>4961</v>
      </c>
      <c r="L2568" s="12">
        <v>13.5</v>
      </c>
      <c r="M2568" s="12">
        <v>12.5</v>
      </c>
      <c r="N2568" s="12">
        <v>0</v>
      </c>
    </row>
    <row r="2569" spans="1:16" x14ac:dyDescent="0.2">
      <c r="A2569" s="12" t="str">
        <f>INDEX('рабочие дни  %ФОТ'!$F$3:$F$67,MATCH('загрузка табеля'!$H2569,'рабочие дни  %ФОТ'!$H$3:$H$67,0),1)</f>
        <v>ХХХ YYY-35</v>
      </c>
      <c r="B2569" s="21">
        <f t="shared" si="120"/>
        <v>1490.04</v>
      </c>
      <c r="C2569" s="22">
        <f t="shared" si="121"/>
        <v>3</v>
      </c>
      <c r="D2569" s="23">
        <f t="shared" si="122"/>
        <v>36</v>
      </c>
      <c r="E2569" s="21">
        <f>SUMIFS(тарифы!G:G,тарифы!B:B,J2569)</f>
        <v>41.39</v>
      </c>
      <c r="F2569" s="21"/>
      <c r="G2569" s="12" t="str">
        <f>IFERROR(INDEX(Таблица1[#All],MATCH('загрузка табеля'!J2569,тарифы!B:B,0),4),"")</f>
        <v>бригадир производственной бригады* ((В-35)цех по выпечке хлебобулочных изделий)</v>
      </c>
      <c r="H2569" s="12" t="s">
        <v>17223</v>
      </c>
      <c r="I2569" s="12" t="s">
        <v>16426</v>
      </c>
      <c r="J2569" s="12" t="s">
        <v>4945</v>
      </c>
      <c r="K2569" s="12" t="s">
        <v>4946</v>
      </c>
      <c r="L2569" s="12">
        <v>12</v>
      </c>
      <c r="M2569" s="12">
        <v>12</v>
      </c>
      <c r="N2569" s="12">
        <v>12</v>
      </c>
    </row>
    <row r="2570" spans="1:16" x14ac:dyDescent="0.2">
      <c r="A2570" s="12" t="str">
        <f>INDEX('рабочие дни  %ФОТ'!$F$3:$F$67,MATCH('загрузка табеля'!$H2570,'рабочие дни  %ФОТ'!$H$3:$H$67,0),1)</f>
        <v>ХХХ YYY-35</v>
      </c>
      <c r="B2570" s="21">
        <f t="shared" si="120"/>
        <v>1215.2</v>
      </c>
      <c r="C2570" s="22">
        <f t="shared" si="121"/>
        <v>3</v>
      </c>
      <c r="D2570" s="23">
        <f t="shared" si="122"/>
        <v>35</v>
      </c>
      <c r="E2570" s="21">
        <f>SUMIFS(тарифы!G:G,тарифы!B:B,J2570)</f>
        <v>34.72</v>
      </c>
      <c r="F2570" s="21"/>
      <c r="G2570" s="12" t="str">
        <f>IFERROR(INDEX(Таблица1[#All],MATCH('загрузка табеля'!J2570,тарифы!B:B,0),4),"")</f>
        <v>пекарь 5 разряда* ((В-35)цех по выпечке хлебобулочных изделий)</v>
      </c>
      <c r="H2570" s="12" t="s">
        <v>17223</v>
      </c>
      <c r="I2570" s="12" t="s">
        <v>16426</v>
      </c>
      <c r="J2570" s="12" t="s">
        <v>4954</v>
      </c>
      <c r="K2570" s="12" t="s">
        <v>4955</v>
      </c>
      <c r="L2570" s="12">
        <v>12</v>
      </c>
      <c r="M2570" s="12">
        <v>11.5</v>
      </c>
      <c r="N2570" s="12">
        <v>11.5</v>
      </c>
    </row>
    <row r="2571" spans="1:16" x14ac:dyDescent="0.2">
      <c r="A2571" s="12" t="str">
        <f>INDEX('рабочие дни  %ФОТ'!$F$3:$F$67,MATCH('загрузка табеля'!$H2571,'рабочие дни  %ФОТ'!$H$3:$H$67,0),1)</f>
        <v>ХХХ YYY-35</v>
      </c>
      <c r="B2571" s="21">
        <f t="shared" si="120"/>
        <v>1095.48</v>
      </c>
      <c r="C2571" s="22">
        <f t="shared" si="121"/>
        <v>3</v>
      </c>
      <c r="D2571" s="23">
        <f t="shared" si="122"/>
        <v>34</v>
      </c>
      <c r="E2571" s="21">
        <f>SUMIFS(тарифы!G:G,тарифы!B:B,J2571)</f>
        <v>32.22</v>
      </c>
      <c r="F2571" s="21"/>
      <c r="G2571" s="12" t="str">
        <f>IFERROR(INDEX(Таблица1[#All],MATCH('загрузка табеля'!J2571,тарифы!B:B,0),4),"")</f>
        <v>пекарь 4 разряда ((В-35)цех по выпечке хлебобулочных изделий)</v>
      </c>
      <c r="H2571" s="12" t="s">
        <v>17223</v>
      </c>
      <c r="I2571" s="12" t="s">
        <v>16426</v>
      </c>
      <c r="J2571" s="12" t="s">
        <v>13002</v>
      </c>
      <c r="K2571" s="12" t="s">
        <v>13001</v>
      </c>
      <c r="L2571" s="12">
        <v>11</v>
      </c>
      <c r="M2571" s="12">
        <v>11.5</v>
      </c>
      <c r="N2571" s="12">
        <v>11.5</v>
      </c>
      <c r="O2571" s="12">
        <v>0</v>
      </c>
    </row>
    <row r="2572" spans="1:16" x14ac:dyDescent="0.2">
      <c r="A2572" s="12" t="str">
        <f>INDEX('рабочие дни  %ФОТ'!$F$3:$F$67,MATCH('загрузка табеля'!$H2572,'рабочие дни  %ФОТ'!$H$3:$H$67,0),1)</f>
        <v>ХХХ YYY-35</v>
      </c>
      <c r="B2572" s="21">
        <f t="shared" si="120"/>
        <v>370.53</v>
      </c>
      <c r="C2572" s="22">
        <f t="shared" si="121"/>
        <v>1</v>
      </c>
      <c r="D2572" s="23">
        <f t="shared" si="122"/>
        <v>11.5</v>
      </c>
      <c r="E2572" s="21">
        <f>SUMIFS(тарифы!G:G,тарифы!B:B,J2572)</f>
        <v>32.22</v>
      </c>
      <c r="F2572" s="21"/>
      <c r="G2572" s="12" t="str">
        <f>IFERROR(INDEX(Таблица1[#All],MATCH('загрузка табеля'!J2572,тарифы!B:B,0),4),"")</f>
        <v>пекарь 4 разряда ((В-35)цех по выпечке хлебобулочных изделий)</v>
      </c>
      <c r="H2572" s="12" t="s">
        <v>17223</v>
      </c>
      <c r="I2572" s="12" t="s">
        <v>16426</v>
      </c>
      <c r="J2572" s="12" t="s">
        <v>13000</v>
      </c>
      <c r="K2572" s="12" t="s">
        <v>12999</v>
      </c>
      <c r="L2572" s="12">
        <v>11.5</v>
      </c>
      <c r="M2572" s="12">
        <v>0</v>
      </c>
    </row>
    <row r="2573" spans="1:16" x14ac:dyDescent="0.2">
      <c r="A2573" s="12" t="str">
        <f>INDEX('рабочие дни  %ФОТ'!$F$3:$F$67,MATCH('загрузка табеля'!$H2573,'рабочие дни  %ФОТ'!$H$3:$H$67,0),1)</f>
        <v>ХХХ YYY-35</v>
      </c>
      <c r="B2573" s="21">
        <f t="shared" si="120"/>
        <v>724.94999999999993</v>
      </c>
      <c r="C2573" s="22">
        <f t="shared" si="121"/>
        <v>2</v>
      </c>
      <c r="D2573" s="23">
        <f t="shared" si="122"/>
        <v>22.5</v>
      </c>
      <c r="E2573" s="21">
        <f>SUMIFS(тарифы!G:G,тарифы!B:B,J2573)</f>
        <v>32.22</v>
      </c>
      <c r="F2573" s="21"/>
      <c r="G2573" s="12" t="str">
        <f>IFERROR(INDEX(Таблица1[#All],MATCH('загрузка табеля'!J2573,тарифы!B:B,0),4),"")</f>
        <v>пекарь 4 разряда ((В-35)цех по выпечке хлебобулочных изделий)</v>
      </c>
      <c r="H2573" s="12" t="s">
        <v>17223</v>
      </c>
      <c r="I2573" s="12" t="s">
        <v>16426</v>
      </c>
      <c r="J2573" s="12" t="s">
        <v>13768</v>
      </c>
      <c r="K2573" s="12" t="s">
        <v>13769</v>
      </c>
      <c r="L2573" s="12">
        <v>11.5</v>
      </c>
      <c r="M2573" s="12">
        <v>11</v>
      </c>
      <c r="N2573" s="12">
        <v>0</v>
      </c>
    </row>
    <row r="2574" spans="1:16" x14ac:dyDescent="0.2">
      <c r="A2574" s="12" t="str">
        <f>INDEX('рабочие дни  %ФОТ'!$F$3:$F$67,MATCH('загрузка табеля'!$H2574,'рабочие дни  %ФОТ'!$H$3:$H$67,0),1)</f>
        <v>ХХХ YYY-35</v>
      </c>
      <c r="B2574" s="21">
        <f t="shared" si="120"/>
        <v>1571.4285714285713</v>
      </c>
      <c r="C2574" s="22">
        <f t="shared" si="121"/>
        <v>4</v>
      </c>
      <c r="D2574" s="23">
        <f t="shared" si="122"/>
        <v>19.5</v>
      </c>
      <c r="E2574" s="21">
        <f>SUMIFS(тарифы!G:G,тарифы!B:B,J2574)</f>
        <v>8250</v>
      </c>
      <c r="F2574" s="21"/>
      <c r="G2574" s="12" t="str">
        <f>IFERROR(INDEX(Таблица1[#All],MATCH('загрузка табеля'!J2574,тарифы!B:B,0),4),"")</f>
        <v>заместитель управляющего магазином по производству 4 категории ((В-35)цех по переработке мяса)</v>
      </c>
      <c r="H2574" s="12" t="s">
        <v>17223</v>
      </c>
      <c r="I2574" s="12" t="s">
        <v>15721</v>
      </c>
      <c r="J2574" s="12" t="s">
        <v>4971</v>
      </c>
      <c r="K2574" s="12" t="s">
        <v>4972</v>
      </c>
      <c r="L2574" s="12">
        <v>5.5</v>
      </c>
      <c r="M2574" s="12">
        <v>5</v>
      </c>
      <c r="N2574" s="12">
        <v>4.5</v>
      </c>
      <c r="O2574" s="12">
        <v>4.5</v>
      </c>
    </row>
    <row r="2575" spans="1:16" x14ac:dyDescent="0.2">
      <c r="A2575" s="12" t="str">
        <f>INDEX('рабочие дни  %ФОТ'!$F$3:$F$67,MATCH('загрузка табеля'!$H2575,'рабочие дни  %ФОТ'!$H$3:$H$67,0),1)</f>
        <v>ХХХ YYY-35</v>
      </c>
      <c r="B2575" s="21">
        <f t="shared" si="120"/>
        <v>1026.74</v>
      </c>
      <c r="C2575" s="22">
        <f t="shared" si="121"/>
        <v>2</v>
      </c>
      <c r="D2575" s="23">
        <f t="shared" si="122"/>
        <v>22</v>
      </c>
      <c r="E2575" s="21">
        <f>SUMIFS(тарифы!G:G,тарифы!B:B,J2575)</f>
        <v>46.67</v>
      </c>
      <c r="F2575" s="21"/>
      <c r="G2575" s="12" t="str">
        <f>IFERROR(INDEX(Таблица1[#All],MATCH('загрузка табеля'!J2575,тарифы!B:B,0),4),"")</f>
        <v>обвальщик мяса мастер-класс 1 категории ((В-35)цех по переработке мяса)</v>
      </c>
      <c r="H2575" s="12" t="s">
        <v>17223</v>
      </c>
      <c r="I2575" s="12" t="s">
        <v>15721</v>
      </c>
      <c r="J2575" s="12" t="s">
        <v>4974</v>
      </c>
      <c r="K2575" s="12" t="s">
        <v>4975</v>
      </c>
      <c r="L2575" s="12">
        <v>11</v>
      </c>
      <c r="M2575" s="12">
        <v>11</v>
      </c>
    </row>
    <row r="2576" spans="1:16" x14ac:dyDescent="0.2">
      <c r="A2576" s="12" t="str">
        <f>INDEX('рабочие дни  %ФОТ'!$F$3:$F$67,MATCH('загрузка табеля'!$H2576,'рабочие дни  %ФОТ'!$H$3:$H$67,0),1)</f>
        <v>ХХХ YYY-35</v>
      </c>
      <c r="B2576" s="21">
        <f t="shared" si="120"/>
        <v>797.5</v>
      </c>
      <c r="C2576" s="22">
        <f t="shared" si="121"/>
        <v>3</v>
      </c>
      <c r="D2576" s="23">
        <f t="shared" si="122"/>
        <v>29</v>
      </c>
      <c r="E2576" s="21">
        <f>SUMIFS(тарифы!G:G,тарифы!B:B,J2576)</f>
        <v>27.5</v>
      </c>
      <c r="F2576" s="21"/>
      <c r="G2576" s="12" t="str">
        <f>IFERROR(INDEX(Таблица1[#All],MATCH('загрузка табеля'!J2576,тарифы!B:B,0),4),"")</f>
        <v>продавец продовольственных товаров 2 категории ((В-35)цех по переработке мяса)</v>
      </c>
      <c r="H2576" s="12" t="s">
        <v>17223</v>
      </c>
      <c r="I2576" s="12" t="s">
        <v>15721</v>
      </c>
      <c r="J2576" s="12" t="s">
        <v>4967</v>
      </c>
      <c r="K2576" s="12" t="s">
        <v>4968</v>
      </c>
      <c r="L2576" s="12">
        <v>9</v>
      </c>
      <c r="M2576" s="12">
        <v>11</v>
      </c>
      <c r="N2576" s="12">
        <v>9</v>
      </c>
    </row>
    <row r="2577" spans="1:17" x14ac:dyDescent="0.2">
      <c r="A2577" s="12" t="str">
        <f>INDEX('рабочие дни  %ФОТ'!$F$3:$F$67,MATCH('загрузка табеля'!$H2577,'рабочие дни  %ФОТ'!$H$3:$H$67,0),1)</f>
        <v>ХХХ YYY-35</v>
      </c>
      <c r="B2577" s="21">
        <f t="shared" si="120"/>
        <v>1113.75</v>
      </c>
      <c r="C2577" s="22">
        <f t="shared" si="121"/>
        <v>4</v>
      </c>
      <c r="D2577" s="23">
        <f t="shared" si="122"/>
        <v>40.5</v>
      </c>
      <c r="E2577" s="21">
        <f>SUMIFS(тарифы!G:G,тарифы!B:B,J2577)</f>
        <v>27.5</v>
      </c>
      <c r="F2577" s="21"/>
      <c r="G2577" s="12" t="str">
        <f>IFERROR(INDEX(Таблица1[#All],MATCH('загрузка табеля'!J2577,тарифы!B:B,0),4),"")</f>
        <v>продавец продовольственных товаров 2 категории ((В-35)цех по переработке мяса)</v>
      </c>
      <c r="H2577" s="12" t="s">
        <v>17223</v>
      </c>
      <c r="I2577" s="12" t="s">
        <v>15721</v>
      </c>
      <c r="J2577" s="12" t="s">
        <v>4963</v>
      </c>
      <c r="K2577" s="12" t="s">
        <v>4964</v>
      </c>
      <c r="L2577" s="12">
        <v>9.5</v>
      </c>
      <c r="M2577" s="12">
        <v>9</v>
      </c>
      <c r="N2577" s="12">
        <v>11</v>
      </c>
      <c r="O2577" s="12">
        <v>11</v>
      </c>
      <c r="P2577" s="12">
        <v>0</v>
      </c>
    </row>
    <row r="2578" spans="1:17" x14ac:dyDescent="0.2">
      <c r="A2578" s="12" t="str">
        <f>INDEX('рабочие дни  %ФОТ'!$F$3:$F$67,MATCH('загрузка табеля'!$H2578,'рабочие дни  %ФОТ'!$H$3:$H$67,0),1)</f>
        <v>ХХХ YYY-35</v>
      </c>
      <c r="B2578" s="21">
        <f t="shared" si="120"/>
        <v>705</v>
      </c>
      <c r="C2578" s="22">
        <f t="shared" si="121"/>
        <v>3</v>
      </c>
      <c r="D2578" s="23">
        <f t="shared" si="122"/>
        <v>23.5</v>
      </c>
      <c r="E2578" s="21">
        <f>SUMIFS(тарифы!G:G,тарифы!B:B,J2578)</f>
        <v>30</v>
      </c>
      <c r="F2578" s="21"/>
      <c r="G2578" s="12" t="str">
        <f>IFERROR(INDEX(Таблица1[#All],MATCH('загрузка табеля'!J2578,тарифы!B:B,0),4),"")</f>
        <v>повар 4 разряда ((В-35)цех по переработке мяса)</v>
      </c>
      <c r="H2578" s="12" t="s">
        <v>17223</v>
      </c>
      <c r="I2578" s="12" t="s">
        <v>15721</v>
      </c>
      <c r="J2578" s="12" t="s">
        <v>4969</v>
      </c>
      <c r="K2578" s="12" t="s">
        <v>4970</v>
      </c>
      <c r="L2578" s="12">
        <v>8</v>
      </c>
      <c r="M2578" s="12">
        <v>7</v>
      </c>
      <c r="N2578" s="12">
        <v>8.5</v>
      </c>
    </row>
    <row r="2579" spans="1:17" x14ac:dyDescent="0.2">
      <c r="A2579" s="12" t="str">
        <f>INDEX('рабочие дни  %ФОТ'!$F$3:$F$67,MATCH('загрузка табеля'!$H2579,'рабочие дни  %ФОТ'!$H$3:$H$67,0),1)</f>
        <v>ХХХ YYY-35</v>
      </c>
      <c r="B2579" s="21">
        <f t="shared" si="120"/>
        <v>1963.9449999999999</v>
      </c>
      <c r="C2579" s="22">
        <f t="shared" si="121"/>
        <v>5</v>
      </c>
      <c r="D2579" s="23">
        <f t="shared" si="122"/>
        <v>50.5</v>
      </c>
      <c r="E2579" s="21">
        <f>SUMIFS(тарифы!G:G,тарифы!B:B,J2579)</f>
        <v>38.89</v>
      </c>
      <c r="F2579" s="21"/>
      <c r="G2579" s="12" t="str">
        <f>IFERROR(INDEX(Таблица1[#All],MATCH('загрузка табеля'!J2579,тарифы!B:B,0),4),"")</f>
        <v>обвальщик мяса мастер-класс 3 категории ((В-35)цех по переработке мяса)</v>
      </c>
      <c r="H2579" s="12" t="s">
        <v>17223</v>
      </c>
      <c r="I2579" s="12" t="s">
        <v>15721</v>
      </c>
      <c r="J2579" s="12" t="s">
        <v>4976</v>
      </c>
      <c r="K2579" s="12" t="s">
        <v>4977</v>
      </c>
      <c r="L2579" s="12">
        <v>12</v>
      </c>
      <c r="M2579" s="12">
        <v>12</v>
      </c>
      <c r="N2579" s="12">
        <v>12</v>
      </c>
      <c r="O2579" s="12">
        <v>12</v>
      </c>
      <c r="P2579" s="12">
        <v>2.5</v>
      </c>
      <c r="Q2579" s="12">
        <v>0</v>
      </c>
    </row>
    <row r="2580" spans="1:17" x14ac:dyDescent="0.2">
      <c r="A2580" s="12" t="str">
        <f>INDEX('рабочие дни  %ФОТ'!$F$3:$F$67,MATCH('загрузка табеля'!$H2580,'рабочие дни  %ФОТ'!$H$3:$H$67,0),1)</f>
        <v>ХХХ YYY-35</v>
      </c>
      <c r="B2580" s="21">
        <f t="shared" si="120"/>
        <v>912.5</v>
      </c>
      <c r="C2580" s="22">
        <f t="shared" si="121"/>
        <v>4</v>
      </c>
      <c r="D2580" s="23">
        <f t="shared" si="122"/>
        <v>36.5</v>
      </c>
      <c r="E2580" s="21">
        <f>SUMIFS(тарифы!G:G,тарифы!B:B,J2580)</f>
        <v>25</v>
      </c>
      <c r="F2580" s="21"/>
      <c r="G2580" s="12" t="str">
        <f>IFERROR(INDEX(Таблица1[#All],MATCH('загрузка табеля'!J2580,тарифы!B:B,0),4),"")</f>
        <v>продавец продовольственных товаров 3 категории ((В-35)цех по переработке мяса)</v>
      </c>
      <c r="H2580" s="12" t="s">
        <v>17223</v>
      </c>
      <c r="I2580" s="12" t="s">
        <v>15721</v>
      </c>
      <c r="J2580" s="12" t="s">
        <v>12988</v>
      </c>
      <c r="K2580" s="12" t="s">
        <v>12987</v>
      </c>
      <c r="L2580" s="12">
        <v>9</v>
      </c>
      <c r="M2580" s="12">
        <v>9</v>
      </c>
      <c r="N2580" s="12">
        <v>9.5</v>
      </c>
      <c r="O2580" s="12">
        <v>9</v>
      </c>
    </row>
    <row r="2581" spans="1:17" x14ac:dyDescent="0.2">
      <c r="A2581" s="12" t="str">
        <f>INDEX('рабочие дни  %ФОТ'!$F$3:$F$67,MATCH('загрузка табеля'!$H2581,'рабочие дни  %ФОТ'!$H$3:$H$67,0),1)</f>
        <v>ХХХ YYY-35</v>
      </c>
      <c r="B2581" s="21">
        <f t="shared" si="120"/>
        <v>0</v>
      </c>
      <c r="C2581" s="22">
        <f t="shared" si="121"/>
        <v>2</v>
      </c>
      <c r="D2581" s="23">
        <f t="shared" si="122"/>
        <v>11</v>
      </c>
      <c r="E2581" s="21">
        <f>SUMIFS(тарифы!G:G,тарифы!B:B,J2581)</f>
        <v>0</v>
      </c>
      <c r="F2581" s="21"/>
      <c r="G2581" s="12" t="str">
        <f>IFERROR(INDEX(Таблица1[#All],MATCH('загрузка табеля'!J2581,тарифы!B:B,0),4),"")</f>
        <v/>
      </c>
      <c r="H2581" s="12" t="s">
        <v>17223</v>
      </c>
      <c r="I2581" s="12" t="s">
        <v>16427</v>
      </c>
      <c r="J2581" s="12" t="s">
        <v>16428</v>
      </c>
      <c r="K2581" s="12" t="s">
        <v>16429</v>
      </c>
      <c r="L2581" s="12">
        <v>5.5</v>
      </c>
      <c r="M2581" s="12">
        <v>5.5</v>
      </c>
    </row>
    <row r="2582" spans="1:17" x14ac:dyDescent="0.2">
      <c r="A2582" s="12" t="str">
        <f>INDEX('рабочие дни  %ФОТ'!$F$3:$F$67,MATCH('загрузка табеля'!$H2582,'рабочие дни  %ФОТ'!$H$3:$H$67,0),1)</f>
        <v>ХХХ YYY-35</v>
      </c>
      <c r="B2582" s="21">
        <f t="shared" si="120"/>
        <v>0</v>
      </c>
      <c r="C2582" s="22">
        <f t="shared" si="121"/>
        <v>3</v>
      </c>
      <c r="D2582" s="23">
        <f t="shared" si="122"/>
        <v>18.5</v>
      </c>
      <c r="E2582" s="21">
        <f>SUMIFS(тарифы!G:G,тарифы!B:B,J2582)</f>
        <v>0</v>
      </c>
      <c r="F2582" s="21"/>
      <c r="G2582" s="12" t="str">
        <f>IFERROR(INDEX(Таблица1[#All],MATCH('загрузка табеля'!J2582,тарифы!B:B,0),4),"")</f>
        <v/>
      </c>
      <c r="H2582" s="12" t="s">
        <v>17223</v>
      </c>
      <c r="I2582" s="12" t="s">
        <v>16430</v>
      </c>
      <c r="J2582" s="12" t="s">
        <v>16431</v>
      </c>
      <c r="K2582" s="12" t="s">
        <v>16432</v>
      </c>
      <c r="L2582" s="12">
        <v>6</v>
      </c>
      <c r="M2582" s="12">
        <v>6</v>
      </c>
      <c r="N2582" s="12">
        <v>6.5</v>
      </c>
      <c r="O2582" s="12">
        <v>0</v>
      </c>
    </row>
    <row r="2583" spans="1:17" x14ac:dyDescent="0.2">
      <c r="A2583" s="12" t="str">
        <f>INDEX('рабочие дни  %ФОТ'!$F$3:$F$67,MATCH('загрузка табеля'!$H2583,'рабочие дни  %ФОТ'!$H$3:$H$67,0),1)</f>
        <v>ХХХ YYY-35</v>
      </c>
      <c r="B2583" s="21">
        <f t="shared" si="120"/>
        <v>0</v>
      </c>
      <c r="C2583" s="22">
        <f t="shared" si="121"/>
        <v>2</v>
      </c>
      <c r="D2583" s="23">
        <f t="shared" si="122"/>
        <v>13</v>
      </c>
      <c r="E2583" s="21">
        <f>SUMIFS(тарифы!G:G,тарифы!B:B,J2583)</f>
        <v>0</v>
      </c>
      <c r="F2583" s="21"/>
      <c r="G2583" s="12" t="str">
        <f>IFERROR(INDEX(Таблица1[#All],MATCH('загрузка табеля'!J2583,тарифы!B:B,0),4),"")</f>
        <v/>
      </c>
      <c r="H2583" s="12" t="s">
        <v>17223</v>
      </c>
      <c r="I2583" s="12" t="s">
        <v>16430</v>
      </c>
      <c r="J2583" s="12" t="s">
        <v>16433</v>
      </c>
      <c r="K2583" s="12" t="s">
        <v>16434</v>
      </c>
      <c r="L2583" s="12">
        <v>6.5</v>
      </c>
      <c r="M2583" s="12">
        <v>6.5</v>
      </c>
      <c r="N2583" s="12">
        <v>0</v>
      </c>
    </row>
    <row r="2584" spans="1:17" x14ac:dyDescent="0.2">
      <c r="A2584" s="12" t="str">
        <f>INDEX('рабочие дни  %ФОТ'!$F$3:$F$67,MATCH('загрузка табеля'!$H2584,'рабочие дни  %ФОТ'!$H$3:$H$67,0),1)</f>
        <v>ХХХ YYY-35</v>
      </c>
      <c r="B2584" s="21">
        <f t="shared" si="120"/>
        <v>0</v>
      </c>
      <c r="C2584" s="22">
        <f t="shared" si="121"/>
        <v>3</v>
      </c>
      <c r="D2584" s="23">
        <f t="shared" si="122"/>
        <v>20</v>
      </c>
      <c r="E2584" s="21">
        <f>SUMIFS(тарифы!G:G,тарифы!B:B,J2584)</f>
        <v>0</v>
      </c>
      <c r="F2584" s="21"/>
      <c r="G2584" s="12" t="str">
        <f>IFERROR(INDEX(Таблица1[#All],MATCH('загрузка табеля'!J2584,тарифы!B:B,0),4),"")</f>
        <v/>
      </c>
      <c r="H2584" s="12" t="s">
        <v>17223</v>
      </c>
      <c r="I2584" s="12" t="s">
        <v>16430</v>
      </c>
      <c r="J2584" s="12" t="s">
        <v>16435</v>
      </c>
      <c r="K2584" s="12" t="s">
        <v>16436</v>
      </c>
      <c r="L2584" s="12">
        <v>6</v>
      </c>
      <c r="M2584" s="12">
        <v>7</v>
      </c>
      <c r="N2584" s="12">
        <v>7</v>
      </c>
      <c r="O2584" s="12">
        <v>0</v>
      </c>
    </row>
    <row r="2585" spans="1:17" x14ac:dyDescent="0.2">
      <c r="A2585" s="12" t="str">
        <f>INDEX('рабочие дни  %ФОТ'!$F$3:$F$67,MATCH('загрузка табеля'!$H2585,'рабочие дни  %ФОТ'!$H$3:$H$67,0),1)</f>
        <v>ХХХ YYY-35</v>
      </c>
      <c r="B2585" s="21">
        <f t="shared" si="120"/>
        <v>0</v>
      </c>
      <c r="C2585" s="22">
        <f t="shared" si="121"/>
        <v>2</v>
      </c>
      <c r="D2585" s="23">
        <f t="shared" si="122"/>
        <v>12.5</v>
      </c>
      <c r="E2585" s="21">
        <f>SUMIFS(тарифы!G:G,тарифы!B:B,J2585)</f>
        <v>0</v>
      </c>
      <c r="F2585" s="21"/>
      <c r="G2585" s="12" t="str">
        <f>IFERROR(INDEX(Таблица1[#All],MATCH('загрузка табеля'!J2585,тарифы!B:B,0),4),"")</f>
        <v/>
      </c>
      <c r="H2585" s="12" t="s">
        <v>17223</v>
      </c>
      <c r="I2585" s="12" t="s">
        <v>16437</v>
      </c>
      <c r="J2585" s="12" t="s">
        <v>16438</v>
      </c>
      <c r="K2585" s="12" t="s">
        <v>16439</v>
      </c>
      <c r="L2585" s="12">
        <v>6</v>
      </c>
      <c r="M2585" s="12">
        <v>6.5</v>
      </c>
    </row>
    <row r="2586" spans="1:17" x14ac:dyDescent="0.2">
      <c r="A2586" s="12" t="str">
        <f>INDEX('рабочие дни  %ФОТ'!$F$3:$F$67,MATCH('загрузка табеля'!$H2586,'рабочие дни  %ФОТ'!$H$3:$H$67,0),1)</f>
        <v>ХХХ YYY-36</v>
      </c>
      <c r="B2586" s="21">
        <f t="shared" si="120"/>
        <v>1019.8571428571429</v>
      </c>
      <c r="C2586" s="22">
        <f t="shared" si="121"/>
        <v>3</v>
      </c>
      <c r="D2586" s="23">
        <f t="shared" si="122"/>
        <v>31</v>
      </c>
      <c r="E2586" s="21">
        <f>SUMIFS(тарифы!G:G,тарифы!B:B,J2586)</f>
        <v>7139</v>
      </c>
      <c r="F2586" s="21"/>
      <c r="G2586" s="12" t="str">
        <f>IFERROR(INDEX(Таблица1[#All],MATCH('загрузка табеля'!J2586,тарифы!B:B,0),4),"")</f>
        <v>заместитель управляющего магазином 3 категории ((В-22)управление)</v>
      </c>
      <c r="H2586" s="12" t="s">
        <v>17224</v>
      </c>
      <c r="I2586" s="12" t="s">
        <v>16211</v>
      </c>
      <c r="J2586" s="12" t="s">
        <v>3320</v>
      </c>
      <c r="K2586" s="12" t="s">
        <v>3321</v>
      </c>
      <c r="L2586" s="12">
        <v>10</v>
      </c>
      <c r="M2586" s="12">
        <v>10.5</v>
      </c>
      <c r="N2586" s="12">
        <v>10.5</v>
      </c>
    </row>
    <row r="2587" spans="1:17" x14ac:dyDescent="0.2">
      <c r="A2587" s="12" t="str">
        <f>INDEX('рабочие дни  %ФОТ'!$F$3:$F$67,MATCH('загрузка табеля'!$H2587,'рабочие дни  %ФОТ'!$H$3:$H$67,0),1)</f>
        <v>ХХХ YYY-36</v>
      </c>
      <c r="B2587" s="21">
        <f t="shared" si="120"/>
        <v>727.36</v>
      </c>
      <c r="C2587" s="22">
        <f t="shared" si="121"/>
        <v>3</v>
      </c>
      <c r="D2587" s="23">
        <f t="shared" si="122"/>
        <v>32</v>
      </c>
      <c r="E2587" s="21">
        <f>SUMIFS(тарифы!G:G,тарифы!B:B,J2587)</f>
        <v>22.73</v>
      </c>
      <c r="F2587" s="21"/>
      <c r="G2587" s="12" t="str">
        <f>IFERROR(INDEX(Таблица1[#All],MATCH('загрузка табеля'!J2587,тарифы!B:B,0),4),"")</f>
        <v>уборщик служебных помещений ((В-36)хозяйственная часть)</v>
      </c>
      <c r="H2587" s="12" t="s">
        <v>17224</v>
      </c>
      <c r="I2587" s="12" t="s">
        <v>16440</v>
      </c>
      <c r="J2587" s="12" t="s">
        <v>5053</v>
      </c>
      <c r="K2587" s="12" t="s">
        <v>5054</v>
      </c>
      <c r="L2587" s="12">
        <v>11</v>
      </c>
      <c r="M2587" s="12">
        <v>10.5</v>
      </c>
      <c r="N2587" s="12">
        <v>10.5</v>
      </c>
      <c r="O2587" s="12">
        <v>0</v>
      </c>
    </row>
    <row r="2588" spans="1:17" x14ac:dyDescent="0.2">
      <c r="A2588" s="12" t="str">
        <f>INDEX('рабочие дни  %ФОТ'!$F$3:$F$67,MATCH('загрузка табеля'!$H2588,'рабочие дни  %ФОТ'!$H$3:$H$67,0),1)</f>
        <v>ХХХ YYY-36</v>
      </c>
      <c r="B2588" s="21">
        <f t="shared" si="120"/>
        <v>500.06</v>
      </c>
      <c r="C2588" s="22">
        <f t="shared" si="121"/>
        <v>2</v>
      </c>
      <c r="D2588" s="23">
        <f t="shared" si="122"/>
        <v>22</v>
      </c>
      <c r="E2588" s="21">
        <f>SUMIFS(тарифы!G:G,тарифы!B:B,J2588)</f>
        <v>22.73</v>
      </c>
      <c r="F2588" s="21"/>
      <c r="G2588" s="12" t="str">
        <f>IFERROR(INDEX(Таблица1[#All],MATCH('загрузка табеля'!J2588,тарифы!B:B,0),4),"")</f>
        <v>уборщик служебных помещений ((В-36)хозяйственная часть)</v>
      </c>
      <c r="H2588" s="12" t="s">
        <v>17224</v>
      </c>
      <c r="I2588" s="12" t="s">
        <v>16440</v>
      </c>
      <c r="J2588" s="12" t="s">
        <v>5049</v>
      </c>
      <c r="K2588" s="12" t="s">
        <v>5050</v>
      </c>
      <c r="L2588" s="12">
        <v>11</v>
      </c>
      <c r="M2588" s="12">
        <v>11</v>
      </c>
      <c r="N2588" s="12">
        <v>0</v>
      </c>
    </row>
    <row r="2589" spans="1:17" x14ac:dyDescent="0.2">
      <c r="A2589" s="12" t="str">
        <f>INDEX('рабочие дни  %ФОТ'!$F$3:$F$67,MATCH('загрузка табеля'!$H2589,'рабочие дни  %ФОТ'!$H$3:$H$67,0),1)</f>
        <v>ХХХ YYY-36</v>
      </c>
      <c r="B2589" s="21">
        <f t="shared" si="120"/>
        <v>715.995</v>
      </c>
      <c r="C2589" s="22">
        <f t="shared" si="121"/>
        <v>3</v>
      </c>
      <c r="D2589" s="23">
        <f t="shared" si="122"/>
        <v>31.5</v>
      </c>
      <c r="E2589" s="21">
        <f>SUMIFS(тарифы!G:G,тарифы!B:B,J2589)</f>
        <v>22.73</v>
      </c>
      <c r="F2589" s="21"/>
      <c r="G2589" s="12" t="str">
        <f>IFERROR(INDEX(Таблица1[#All],MATCH('загрузка табеля'!J2589,тарифы!B:B,0),4),"")</f>
        <v>уборщик служебных помещений ((В-36)хозяйственная часть)</v>
      </c>
      <c r="H2589" s="12" t="s">
        <v>17224</v>
      </c>
      <c r="I2589" s="12" t="s">
        <v>16440</v>
      </c>
      <c r="J2589" s="12" t="s">
        <v>12964</v>
      </c>
      <c r="K2589" s="12" t="s">
        <v>12963</v>
      </c>
      <c r="L2589" s="12">
        <v>11</v>
      </c>
      <c r="M2589" s="12">
        <v>11</v>
      </c>
      <c r="N2589" s="12">
        <v>9.5</v>
      </c>
    </row>
    <row r="2590" spans="1:17" x14ac:dyDescent="0.2">
      <c r="A2590" s="12" t="str">
        <f>INDEX('рабочие дни  %ФОТ'!$F$3:$F$67,MATCH('загрузка табеля'!$H2590,'рабочие дни  %ФОТ'!$H$3:$H$67,0),1)</f>
        <v>ХХХ YYY-36</v>
      </c>
      <c r="B2590" s="21">
        <f t="shared" si="120"/>
        <v>0</v>
      </c>
      <c r="C2590" s="22">
        <f t="shared" si="121"/>
        <v>2</v>
      </c>
      <c r="D2590" s="23">
        <f t="shared" si="122"/>
        <v>20</v>
      </c>
      <c r="E2590" s="21">
        <f>SUMIFS(тарифы!G:G,тарифы!B:B,J2590)</f>
        <v>0</v>
      </c>
      <c r="F2590" s="21"/>
      <c r="G2590" s="12" t="str">
        <f>IFERROR(INDEX(Таблица1[#All],MATCH('загрузка табеля'!J2590,тарифы!B:B,0),4),"")</f>
        <v/>
      </c>
      <c r="H2590" s="12" t="s">
        <v>17224</v>
      </c>
      <c r="I2590" s="12" t="s">
        <v>16440</v>
      </c>
      <c r="J2590" s="12" t="s">
        <v>16441</v>
      </c>
      <c r="K2590" s="12" t="s">
        <v>16442</v>
      </c>
      <c r="L2590" s="12">
        <v>9.5</v>
      </c>
      <c r="M2590" s="12">
        <v>10.5</v>
      </c>
    </row>
    <row r="2591" spans="1:17" x14ac:dyDescent="0.2">
      <c r="A2591" s="12" t="str">
        <f>INDEX('рабочие дни  %ФОТ'!$F$3:$F$67,MATCH('загрузка табеля'!$H2591,'рабочие дни  %ФОТ'!$H$3:$H$67,0),1)</f>
        <v>ХХХ YYY-36</v>
      </c>
      <c r="B2591" s="21">
        <f t="shared" si="120"/>
        <v>1035</v>
      </c>
      <c r="C2591" s="22">
        <f t="shared" si="121"/>
        <v>3</v>
      </c>
      <c r="D2591" s="23">
        <f t="shared" si="122"/>
        <v>34.5</v>
      </c>
      <c r="E2591" s="21">
        <f>SUMIFS(тарифы!G:G,тарифы!B:B,J2591)</f>
        <v>30</v>
      </c>
      <c r="F2591" s="21"/>
      <c r="G2591" s="12" t="str">
        <f>IFERROR(INDEX(Таблица1[#All],MATCH('загрузка табеля'!J2591,тарифы!B:B,0),4),"")</f>
        <v>повар 4 разряда ((В-36)кулинарный цех)</v>
      </c>
      <c r="H2591" s="12" t="s">
        <v>17224</v>
      </c>
      <c r="I2591" s="12" t="s">
        <v>16443</v>
      </c>
      <c r="J2591" s="12" t="s">
        <v>4986</v>
      </c>
      <c r="K2591" s="12" t="s">
        <v>4987</v>
      </c>
      <c r="L2591" s="12">
        <v>11.5</v>
      </c>
      <c r="M2591" s="12">
        <v>11.5</v>
      </c>
      <c r="N2591" s="12">
        <v>11.5</v>
      </c>
      <c r="O2591" s="12">
        <v>0</v>
      </c>
    </row>
    <row r="2592" spans="1:17" x14ac:dyDescent="0.2">
      <c r="A2592" s="12" t="str">
        <f>INDEX('рабочие дни  %ФОТ'!$F$3:$F$67,MATCH('загрузка табеля'!$H2592,'рабочие дни  %ФОТ'!$H$3:$H$67,0),1)</f>
        <v>ХХХ YYY-36</v>
      </c>
      <c r="B2592" s="21">
        <f t="shared" si="120"/>
        <v>1439.88</v>
      </c>
      <c r="C2592" s="22">
        <f t="shared" si="121"/>
        <v>3</v>
      </c>
      <c r="D2592" s="23">
        <f t="shared" si="122"/>
        <v>35.5</v>
      </c>
      <c r="E2592" s="21">
        <f>SUMIFS(тарифы!G:G,тарифы!B:B,J2592)</f>
        <v>40.56</v>
      </c>
      <c r="F2592" s="21"/>
      <c r="G2592" s="12" t="str">
        <f>IFERROR(INDEX(Таблица1[#All],MATCH('загрузка табеля'!J2592,тарифы!B:B,0),4),"")</f>
        <v>бригадир производственной бригады ((В-36)кулинарный цех)</v>
      </c>
      <c r="H2592" s="12" t="s">
        <v>17224</v>
      </c>
      <c r="I2592" s="12" t="s">
        <v>16443</v>
      </c>
      <c r="J2592" s="12" t="s">
        <v>4979</v>
      </c>
      <c r="K2592" s="12" t="s">
        <v>4980</v>
      </c>
      <c r="L2592" s="12">
        <v>12</v>
      </c>
      <c r="M2592" s="12">
        <v>12</v>
      </c>
      <c r="N2592" s="12">
        <v>11.5</v>
      </c>
      <c r="O2592" s="12">
        <v>0</v>
      </c>
    </row>
    <row r="2593" spans="1:16" x14ac:dyDescent="0.2">
      <c r="A2593" s="12" t="str">
        <f>INDEX('рабочие дни  %ФОТ'!$F$3:$F$67,MATCH('загрузка табеля'!$H2593,'рабочие дни  %ФОТ'!$H$3:$H$67,0),1)</f>
        <v>ХХХ YYY-36</v>
      </c>
      <c r="B2593" s="21">
        <f t="shared" si="120"/>
        <v>1035</v>
      </c>
      <c r="C2593" s="22">
        <f t="shared" si="121"/>
        <v>3</v>
      </c>
      <c r="D2593" s="23">
        <f t="shared" si="122"/>
        <v>34.5</v>
      </c>
      <c r="E2593" s="21">
        <f>SUMIFS(тарифы!G:G,тарифы!B:B,J2593)</f>
        <v>30</v>
      </c>
      <c r="F2593" s="21"/>
      <c r="G2593" s="12" t="str">
        <f>IFERROR(INDEX(Таблица1[#All],MATCH('загрузка табеля'!J2593,тарифы!B:B,0),4),"")</f>
        <v>повар 4 разряда ((В-36)кулинарный цех)</v>
      </c>
      <c r="H2593" s="12" t="s">
        <v>17224</v>
      </c>
      <c r="I2593" s="12" t="s">
        <v>16443</v>
      </c>
      <c r="J2593" s="12" t="s">
        <v>5029</v>
      </c>
      <c r="K2593" s="12" t="s">
        <v>5030</v>
      </c>
      <c r="L2593" s="12">
        <v>11.5</v>
      </c>
      <c r="M2593" s="12">
        <v>11.5</v>
      </c>
      <c r="N2593" s="12">
        <v>11.5</v>
      </c>
    </row>
    <row r="2594" spans="1:16" x14ac:dyDescent="0.2">
      <c r="A2594" s="12" t="str">
        <f>INDEX('рабочие дни  %ФОТ'!$F$3:$F$67,MATCH('загрузка табеля'!$H2594,'рабочие дни  %ФОТ'!$H$3:$H$67,0),1)</f>
        <v>ХХХ YYY-36</v>
      </c>
      <c r="B2594" s="21">
        <f t="shared" si="120"/>
        <v>1237.0800000000002</v>
      </c>
      <c r="C2594" s="22">
        <f t="shared" si="121"/>
        <v>3</v>
      </c>
      <c r="D2594" s="23">
        <f t="shared" si="122"/>
        <v>30.5</v>
      </c>
      <c r="E2594" s="21">
        <f>SUMIFS(тарифы!G:G,тарифы!B:B,J2594)</f>
        <v>40.56</v>
      </c>
      <c r="F2594" s="21"/>
      <c r="G2594" s="12" t="str">
        <f>IFERROR(INDEX(Таблица1[#All],MATCH('загрузка табеля'!J2594,тарифы!B:B,0),4),"")</f>
        <v>бригадир производственной бригады ((В-36)кулинарный цех)</v>
      </c>
      <c r="H2594" s="12" t="s">
        <v>17224</v>
      </c>
      <c r="I2594" s="12" t="s">
        <v>16443</v>
      </c>
      <c r="J2594" s="12" t="s">
        <v>4996</v>
      </c>
      <c r="K2594" s="12" t="s">
        <v>4997</v>
      </c>
      <c r="L2594" s="12">
        <v>11.5</v>
      </c>
      <c r="M2594" s="12">
        <v>7.5</v>
      </c>
      <c r="N2594" s="12">
        <v>11.5</v>
      </c>
    </row>
    <row r="2595" spans="1:16" x14ac:dyDescent="0.2">
      <c r="A2595" s="12" t="str">
        <f>INDEX('рабочие дни  %ФОТ'!$F$3:$F$67,MATCH('загрузка табеля'!$H2595,'рабочие дни  %ФОТ'!$H$3:$H$67,0),1)</f>
        <v>ХХХ YYY-36</v>
      </c>
      <c r="B2595" s="21">
        <f t="shared" si="120"/>
        <v>0</v>
      </c>
      <c r="C2595" s="22">
        <f t="shared" si="121"/>
        <v>1</v>
      </c>
      <c r="D2595" s="23">
        <f t="shared" si="122"/>
        <v>8</v>
      </c>
      <c r="E2595" s="21">
        <f>SUMIFS(тарифы!G:G,тарифы!B:B,J2595)</f>
        <v>0</v>
      </c>
      <c r="F2595" s="21"/>
      <c r="G2595" s="12" t="str">
        <f>IFERROR(INDEX(Таблица1[#All],MATCH('загрузка табеля'!J2595,тарифы!B:B,0),4),"")</f>
        <v/>
      </c>
      <c r="H2595" s="12" t="s">
        <v>17224</v>
      </c>
      <c r="I2595" s="12" t="s">
        <v>16443</v>
      </c>
      <c r="J2595" s="12" t="s">
        <v>16444</v>
      </c>
      <c r="K2595" s="12" t="s">
        <v>16445</v>
      </c>
      <c r="L2595" s="12">
        <v>8</v>
      </c>
    </row>
    <row r="2596" spans="1:16" x14ac:dyDescent="0.2">
      <c r="A2596" s="12" t="str">
        <f>INDEX('рабочие дни  %ФОТ'!$F$3:$F$67,MATCH('загрузка табеля'!$H2596,'рабочие дни  %ФОТ'!$H$3:$H$67,0),1)</f>
        <v>ХХХ YYY-36</v>
      </c>
      <c r="B2596" s="21">
        <f t="shared" si="120"/>
        <v>602.75</v>
      </c>
      <c r="C2596" s="22">
        <f t="shared" si="121"/>
        <v>2</v>
      </c>
      <c r="D2596" s="23">
        <f t="shared" si="122"/>
        <v>25</v>
      </c>
      <c r="E2596" s="21">
        <f>SUMIFS(тарифы!G:G,тарифы!B:B,J2596)</f>
        <v>24.11</v>
      </c>
      <c r="F2596" s="21"/>
      <c r="G2596" s="12" t="str">
        <f>IFERROR(INDEX(Таблица1[#All],MATCH('загрузка табеля'!J2596,тарифы!B:B,0),4),"")</f>
        <v>кассир торгового зала ((В-46) расчетно-кассовая зона)</v>
      </c>
      <c r="H2596" s="12" t="s">
        <v>17224</v>
      </c>
      <c r="I2596" s="12" t="s">
        <v>16446</v>
      </c>
      <c r="J2596" s="12" t="s">
        <v>7116</v>
      </c>
      <c r="K2596" s="12" t="s">
        <v>7117</v>
      </c>
      <c r="L2596" s="12">
        <v>11.5</v>
      </c>
      <c r="M2596" s="12">
        <v>13.5</v>
      </c>
      <c r="N2596" s="12">
        <v>0</v>
      </c>
    </row>
    <row r="2597" spans="1:16" x14ac:dyDescent="0.2">
      <c r="A2597" s="12" t="str">
        <f>INDEX('рабочие дни  %ФОТ'!$F$3:$F$67,MATCH('загрузка табеля'!$H2597,'рабочие дни  %ФОТ'!$H$3:$H$67,0),1)</f>
        <v>ХХХ YYY-36</v>
      </c>
      <c r="B2597" s="21">
        <f t="shared" si="120"/>
        <v>960</v>
      </c>
      <c r="C2597" s="22">
        <f t="shared" si="121"/>
        <v>3</v>
      </c>
      <c r="D2597" s="23">
        <f t="shared" si="122"/>
        <v>32</v>
      </c>
      <c r="E2597" s="21">
        <f>SUMIFS(тарифы!G:G,тарифы!B:B,J2597)</f>
        <v>30</v>
      </c>
      <c r="F2597" s="21"/>
      <c r="G2597" s="12" t="str">
        <f>IFERROR(INDEX(Таблица1[#All],MATCH('загрузка табеля'!J2597,тарифы!B:B,0),4),"")</f>
        <v>продавец-консультант ((В-36)расчетно-кассовая зона)</v>
      </c>
      <c r="H2597" s="12" t="s">
        <v>17224</v>
      </c>
      <c r="I2597" s="12" t="s">
        <v>16446</v>
      </c>
      <c r="J2597" s="12" t="s">
        <v>5002</v>
      </c>
      <c r="K2597" s="12" t="s">
        <v>5003</v>
      </c>
      <c r="L2597" s="12">
        <v>10.5</v>
      </c>
      <c r="M2597" s="12">
        <v>11</v>
      </c>
      <c r="N2597" s="12">
        <v>10.5</v>
      </c>
      <c r="O2597" s="12">
        <v>0</v>
      </c>
    </row>
    <row r="2598" spans="1:16" x14ac:dyDescent="0.2">
      <c r="A2598" s="12" t="str">
        <f>INDEX('рабочие дни  %ФОТ'!$F$3:$F$67,MATCH('загрузка табеля'!$H2598,'рабочие дни  %ФОТ'!$H$3:$H$67,0),1)</f>
        <v>ХХХ YYY-36</v>
      </c>
      <c r="B2598" s="21">
        <f t="shared" si="120"/>
        <v>1200</v>
      </c>
      <c r="C2598" s="22">
        <f t="shared" si="121"/>
        <v>5</v>
      </c>
      <c r="D2598" s="23">
        <f t="shared" si="122"/>
        <v>40</v>
      </c>
      <c r="E2598" s="21">
        <f>SUMIFS(тарифы!G:G,тарифы!B:B,J2598)</f>
        <v>30</v>
      </c>
      <c r="F2598" s="21"/>
      <c r="G2598" s="12" t="str">
        <f>IFERROR(INDEX(Таблица1[#All],MATCH('загрузка табеля'!J2598,тарифы!B:B,0),4),"")</f>
        <v>продавец-консультант ((В-36)расчетно-кассовая зона)</v>
      </c>
      <c r="H2598" s="12" t="s">
        <v>17224</v>
      </c>
      <c r="I2598" s="12" t="s">
        <v>16446</v>
      </c>
      <c r="J2598" s="12" t="s">
        <v>4993</v>
      </c>
      <c r="K2598" s="12" t="s">
        <v>4994</v>
      </c>
      <c r="L2598" s="12">
        <v>6.5</v>
      </c>
      <c r="M2598" s="12">
        <v>5.5</v>
      </c>
      <c r="N2598" s="12">
        <v>11</v>
      </c>
      <c r="O2598" s="12">
        <v>10</v>
      </c>
      <c r="P2598" s="12">
        <v>7</v>
      </c>
    </row>
    <row r="2599" spans="1:16" x14ac:dyDescent="0.2">
      <c r="A2599" s="12" t="str">
        <f>INDEX('рабочие дни  %ФОТ'!$F$3:$F$67,MATCH('загрузка табеля'!$H2599,'рабочие дни  %ФОТ'!$H$3:$H$67,0),1)</f>
        <v>ХХХ YYY-36</v>
      </c>
      <c r="B2599" s="21">
        <f t="shared" si="120"/>
        <v>1350</v>
      </c>
      <c r="C2599" s="22">
        <f t="shared" si="121"/>
        <v>4</v>
      </c>
      <c r="D2599" s="23">
        <f t="shared" si="122"/>
        <v>45</v>
      </c>
      <c r="E2599" s="21">
        <f>SUMIFS(тарифы!G:G,тарифы!B:B,J2599)</f>
        <v>30</v>
      </c>
      <c r="F2599" s="21"/>
      <c r="G2599" s="12" t="str">
        <f>IFERROR(INDEX(Таблица1[#All],MATCH('загрузка табеля'!J2599,тарифы!B:B,0),4),"")</f>
        <v>продавец-консультант ((В-36)расчетно-кассовая зона)</v>
      </c>
      <c r="H2599" s="12" t="s">
        <v>17224</v>
      </c>
      <c r="I2599" s="12" t="s">
        <v>16446</v>
      </c>
      <c r="J2599" s="12" t="s">
        <v>5015</v>
      </c>
      <c r="K2599" s="12" t="s">
        <v>5016</v>
      </c>
      <c r="L2599" s="12">
        <v>11</v>
      </c>
      <c r="M2599" s="12">
        <v>11</v>
      </c>
      <c r="N2599" s="12">
        <v>11.5</v>
      </c>
      <c r="O2599" s="12">
        <v>11.5</v>
      </c>
    </row>
    <row r="2600" spans="1:16" x14ac:dyDescent="0.2">
      <c r="A2600" s="12" t="str">
        <f>INDEX('рабочие дни  %ФОТ'!$F$3:$F$67,MATCH('загрузка табеля'!$H2600,'рабочие дни  %ФОТ'!$H$3:$H$67,0),1)</f>
        <v>ХХХ YYY-36</v>
      </c>
      <c r="B2600" s="21">
        <f t="shared" si="120"/>
        <v>450</v>
      </c>
      <c r="C2600" s="22">
        <f t="shared" si="121"/>
        <v>3</v>
      </c>
      <c r="D2600" s="23">
        <f t="shared" si="122"/>
        <v>15</v>
      </c>
      <c r="E2600" s="21">
        <f>SUMIFS(тарифы!G:G,тарифы!B:B,J2600)</f>
        <v>30</v>
      </c>
      <c r="F2600" s="21"/>
      <c r="G2600" s="12" t="str">
        <f>IFERROR(INDEX(Таблица1[#All],MATCH('загрузка табеля'!J2600,тарифы!B:B,0),4),"")</f>
        <v>продавец-консультант ((В-36)расчетно-кассовая зона)</v>
      </c>
      <c r="H2600" s="12" t="s">
        <v>17224</v>
      </c>
      <c r="I2600" s="12" t="s">
        <v>16446</v>
      </c>
      <c r="J2600" s="12" t="s">
        <v>5006</v>
      </c>
      <c r="K2600" s="12" t="s">
        <v>5007</v>
      </c>
      <c r="L2600" s="12">
        <v>5</v>
      </c>
      <c r="M2600" s="12">
        <v>4.5</v>
      </c>
      <c r="N2600" s="12">
        <v>5.5</v>
      </c>
    </row>
    <row r="2601" spans="1:16" x14ac:dyDescent="0.2">
      <c r="A2601" s="12" t="str">
        <f>INDEX('рабочие дни  %ФОТ'!$F$3:$F$67,MATCH('загрузка табеля'!$H2601,'рабочие дни  %ФОТ'!$H$3:$H$67,0),1)</f>
        <v>ХХХ YYY-36</v>
      </c>
      <c r="B2601" s="21">
        <f t="shared" si="120"/>
        <v>1575</v>
      </c>
      <c r="C2601" s="22">
        <f t="shared" si="121"/>
        <v>5</v>
      </c>
      <c r="D2601" s="23">
        <f t="shared" si="122"/>
        <v>52.5</v>
      </c>
      <c r="E2601" s="21">
        <f>SUMIFS(тарифы!G:G,тарифы!B:B,J2601)</f>
        <v>30</v>
      </c>
      <c r="F2601" s="21"/>
      <c r="G2601" s="12" t="str">
        <f>IFERROR(INDEX(Таблица1[#All],MATCH('загрузка табеля'!J2601,тарифы!B:B,0),4),"")</f>
        <v>продавец-консультант ((В-36)расчетно-кассовая зона)</v>
      </c>
      <c r="H2601" s="12" t="s">
        <v>17224</v>
      </c>
      <c r="I2601" s="12" t="s">
        <v>16446</v>
      </c>
      <c r="J2601" s="12" t="s">
        <v>12970</v>
      </c>
      <c r="K2601" s="12" t="s">
        <v>12969</v>
      </c>
      <c r="L2601" s="12">
        <v>10.5</v>
      </c>
      <c r="M2601" s="12">
        <v>10.5</v>
      </c>
      <c r="N2601" s="12">
        <v>10.5</v>
      </c>
      <c r="O2601" s="12">
        <v>10.5</v>
      </c>
      <c r="P2601" s="12">
        <v>10.5</v>
      </c>
    </row>
    <row r="2602" spans="1:16" x14ac:dyDescent="0.2">
      <c r="A2602" s="12" t="str">
        <f>INDEX('рабочие дни  %ФОТ'!$F$3:$F$67,MATCH('загрузка табеля'!$H2602,'рабочие дни  %ФОТ'!$H$3:$H$67,0),1)</f>
        <v>ХХХ YYY-36</v>
      </c>
      <c r="B2602" s="21">
        <f t="shared" si="120"/>
        <v>1260</v>
      </c>
      <c r="C2602" s="22">
        <f t="shared" si="121"/>
        <v>4</v>
      </c>
      <c r="D2602" s="23">
        <f t="shared" si="122"/>
        <v>42</v>
      </c>
      <c r="E2602" s="21">
        <f>SUMIFS(тарифы!G:G,тарифы!B:B,J2602)</f>
        <v>30</v>
      </c>
      <c r="F2602" s="21"/>
      <c r="G2602" s="12" t="str">
        <f>IFERROR(INDEX(Таблица1[#All],MATCH('загрузка табеля'!J2602,тарифы!B:B,0),4),"")</f>
        <v>продавец-консультант ((В-36)расчетно-кассовая зона)</v>
      </c>
      <c r="H2602" s="12" t="s">
        <v>17224</v>
      </c>
      <c r="I2602" s="12" t="s">
        <v>16446</v>
      </c>
      <c r="J2602" s="12" t="s">
        <v>12974</v>
      </c>
      <c r="K2602" s="12" t="s">
        <v>12973</v>
      </c>
      <c r="L2602" s="12">
        <v>11</v>
      </c>
      <c r="M2602" s="12">
        <v>10</v>
      </c>
      <c r="N2602" s="12">
        <v>10</v>
      </c>
      <c r="O2602" s="12">
        <v>11</v>
      </c>
      <c r="P2602" s="12">
        <v>0</v>
      </c>
    </row>
    <row r="2603" spans="1:16" x14ac:dyDescent="0.2">
      <c r="A2603" s="12" t="str">
        <f>INDEX('рабочие дни  %ФОТ'!$F$3:$F$67,MATCH('загрузка табеля'!$H2603,'рабочие дни  %ФОТ'!$H$3:$H$67,0),1)</f>
        <v>ХХХ YYY-36</v>
      </c>
      <c r="B2603" s="21">
        <f t="shared" si="120"/>
        <v>960</v>
      </c>
      <c r="C2603" s="22">
        <f t="shared" si="121"/>
        <v>3</v>
      </c>
      <c r="D2603" s="23">
        <f t="shared" si="122"/>
        <v>32</v>
      </c>
      <c r="E2603" s="21">
        <f>SUMIFS(тарифы!G:G,тарифы!B:B,J2603)</f>
        <v>30</v>
      </c>
      <c r="F2603" s="21"/>
      <c r="G2603" s="12" t="str">
        <f>IFERROR(INDEX(Таблица1[#All],MATCH('загрузка табеля'!J2603,тарифы!B:B,0),4),"")</f>
        <v>продавец-консультант ((В-36)расчетно-кассовая зона)</v>
      </c>
      <c r="H2603" s="12" t="s">
        <v>17224</v>
      </c>
      <c r="I2603" s="12" t="s">
        <v>16446</v>
      </c>
      <c r="J2603" s="12" t="s">
        <v>12737</v>
      </c>
      <c r="K2603" s="12" t="s">
        <v>12736</v>
      </c>
      <c r="L2603" s="12">
        <v>11</v>
      </c>
      <c r="M2603" s="12">
        <v>10.5</v>
      </c>
      <c r="N2603" s="12">
        <v>10.5</v>
      </c>
      <c r="O2603" s="12">
        <v>0</v>
      </c>
    </row>
    <row r="2604" spans="1:16" x14ac:dyDescent="0.2">
      <c r="A2604" s="12" t="str">
        <f>INDEX('рабочие дни  %ФОТ'!$F$3:$F$67,MATCH('загрузка табеля'!$H2604,'рабочие дни  %ФОТ'!$H$3:$H$67,0),1)</f>
        <v>ХХХ YYY-36</v>
      </c>
      <c r="B2604" s="21">
        <f t="shared" si="120"/>
        <v>1380</v>
      </c>
      <c r="C2604" s="22">
        <f t="shared" si="121"/>
        <v>4</v>
      </c>
      <c r="D2604" s="23">
        <f t="shared" si="122"/>
        <v>46</v>
      </c>
      <c r="E2604" s="21">
        <f>SUMIFS(тарифы!G:G,тарифы!B:B,J2604)</f>
        <v>30</v>
      </c>
      <c r="F2604" s="21"/>
      <c r="G2604" s="12" t="str">
        <f>IFERROR(INDEX(Таблица1[#All],MATCH('загрузка табеля'!J2604,тарифы!B:B,0),4),"")</f>
        <v>продавец-консультант ((В-36)расчетно-кассовая зона)</v>
      </c>
      <c r="H2604" s="12" t="s">
        <v>17224</v>
      </c>
      <c r="I2604" s="12" t="s">
        <v>16446</v>
      </c>
      <c r="J2604" s="12" t="s">
        <v>12976</v>
      </c>
      <c r="K2604" s="12" t="s">
        <v>12975</v>
      </c>
      <c r="L2604" s="12">
        <v>12.5</v>
      </c>
      <c r="M2604" s="12">
        <v>12</v>
      </c>
      <c r="N2604" s="12">
        <v>10.5</v>
      </c>
      <c r="O2604" s="12">
        <v>11</v>
      </c>
      <c r="P2604" s="12">
        <v>0</v>
      </c>
    </row>
    <row r="2605" spans="1:16" x14ac:dyDescent="0.2">
      <c r="A2605" s="12" t="str">
        <f>INDEX('рабочие дни  %ФОТ'!$F$3:$F$67,MATCH('загрузка табеля'!$H2605,'рабочие дни  %ФОТ'!$H$3:$H$67,0),1)</f>
        <v>ХХХ YYY-36</v>
      </c>
      <c r="B2605" s="21">
        <f t="shared" si="120"/>
        <v>0</v>
      </c>
      <c r="C2605" s="22">
        <f t="shared" si="121"/>
        <v>3</v>
      </c>
      <c r="D2605" s="23">
        <f t="shared" si="122"/>
        <v>34</v>
      </c>
      <c r="E2605" s="21">
        <f>SUMIFS(тарифы!G:G,тарифы!B:B,J2605)</f>
        <v>0</v>
      </c>
      <c r="F2605" s="21"/>
      <c r="G2605" s="12" t="str">
        <f>IFERROR(INDEX(Таблица1[#All],MATCH('загрузка табеля'!J2605,тарифы!B:B,0),4),"")</f>
        <v/>
      </c>
      <c r="H2605" s="12" t="s">
        <v>17224</v>
      </c>
      <c r="I2605" s="12" t="s">
        <v>16446</v>
      </c>
      <c r="J2605" s="12" t="s">
        <v>16447</v>
      </c>
      <c r="K2605" s="12" t="s">
        <v>16448</v>
      </c>
      <c r="L2605" s="12">
        <v>11</v>
      </c>
      <c r="M2605" s="12">
        <v>12</v>
      </c>
      <c r="N2605" s="12">
        <v>11</v>
      </c>
    </row>
    <row r="2606" spans="1:16" x14ac:dyDescent="0.2">
      <c r="A2606" s="12" t="str">
        <f>INDEX('рабочие дни  %ФОТ'!$F$3:$F$67,MATCH('загрузка табеля'!$H2606,'рабочие дни  %ФОТ'!$H$3:$H$67,0),1)</f>
        <v>ХХХ YYY-36</v>
      </c>
      <c r="B2606" s="21">
        <f t="shared" si="120"/>
        <v>0</v>
      </c>
      <c r="C2606" s="22">
        <f t="shared" si="121"/>
        <v>1</v>
      </c>
      <c r="D2606" s="23">
        <f t="shared" si="122"/>
        <v>10.5</v>
      </c>
      <c r="E2606" s="21">
        <f>SUMIFS(тарифы!G:G,тарифы!B:B,J2606)</f>
        <v>0</v>
      </c>
      <c r="F2606" s="21"/>
      <c r="G2606" s="12" t="str">
        <f>IFERROR(INDEX(Таблица1[#All],MATCH('загрузка табеля'!J2606,тарифы!B:B,0),4),"")</f>
        <v/>
      </c>
      <c r="H2606" s="12" t="s">
        <v>17224</v>
      </c>
      <c r="I2606" s="12" t="s">
        <v>16446</v>
      </c>
      <c r="J2606" s="12" t="s">
        <v>16449</v>
      </c>
      <c r="K2606" s="12" t="s">
        <v>16450</v>
      </c>
      <c r="L2606" s="12">
        <v>10.5</v>
      </c>
      <c r="M2606" s="12">
        <v>0</v>
      </c>
    </row>
    <row r="2607" spans="1:16" x14ac:dyDescent="0.2">
      <c r="A2607" s="12" t="str">
        <f>INDEX('рабочие дни  %ФОТ'!$F$3:$F$67,MATCH('загрузка табеля'!$H2607,'рабочие дни  %ФОТ'!$H$3:$H$67,0),1)</f>
        <v>ХХХ YYY-36</v>
      </c>
      <c r="B2607" s="21">
        <f t="shared" si="120"/>
        <v>228.57142857142858</v>
      </c>
      <c r="C2607" s="22">
        <f t="shared" si="121"/>
        <v>1</v>
      </c>
      <c r="D2607" s="23">
        <f t="shared" si="122"/>
        <v>11</v>
      </c>
      <c r="E2607" s="21">
        <f>SUMIFS(тарифы!G:G,тарифы!B:B,J2607)</f>
        <v>4800</v>
      </c>
      <c r="F2607" s="21"/>
      <c r="G2607" s="12" t="str">
        <f>IFERROR(INDEX(Таблица1[#All],MATCH('загрузка табеля'!J2607,тарифы!B:B,0),4),"")</f>
        <v>оператор по вводу данных 1 категории ((В-36)склад)</v>
      </c>
      <c r="H2607" s="12" t="s">
        <v>17224</v>
      </c>
      <c r="I2607" s="12" t="s">
        <v>5017</v>
      </c>
      <c r="J2607" s="12" t="s">
        <v>191</v>
      </c>
      <c r="K2607" s="12" t="s">
        <v>192</v>
      </c>
      <c r="L2607" s="12">
        <v>11</v>
      </c>
      <c r="M2607" s="12">
        <v>0</v>
      </c>
    </row>
    <row r="2608" spans="1:16" x14ac:dyDescent="0.2">
      <c r="A2608" s="12" t="str">
        <f>INDEX('рабочие дни  %ФОТ'!$F$3:$F$67,MATCH('загрузка табеля'!$H2608,'рабочие дни  %ФОТ'!$H$3:$H$67,0),1)</f>
        <v>ХХХ YYY-36</v>
      </c>
      <c r="B2608" s="21">
        <f t="shared" si="120"/>
        <v>990</v>
      </c>
      <c r="C2608" s="22">
        <f t="shared" si="121"/>
        <v>3</v>
      </c>
      <c r="D2608" s="23">
        <f t="shared" si="122"/>
        <v>31</v>
      </c>
      <c r="E2608" s="21">
        <f>SUMIFS(тарифы!G:G,тарифы!B:B,J2608)</f>
        <v>6930</v>
      </c>
      <c r="F2608" s="21"/>
      <c r="G2608" s="12" t="str">
        <f>IFERROR(INDEX(Таблица1[#All],MATCH('загрузка табеля'!J2608,тарифы!B:B,0),4),"")</f>
        <v>старший кладовщик 2 категории ((В-36)склад)</v>
      </c>
      <c r="H2608" s="12" t="s">
        <v>17224</v>
      </c>
      <c r="I2608" s="12" t="s">
        <v>5017</v>
      </c>
      <c r="J2608" s="12" t="s">
        <v>5022</v>
      </c>
      <c r="K2608" s="12" t="s">
        <v>5023</v>
      </c>
      <c r="L2608" s="12">
        <v>10</v>
      </c>
      <c r="M2608" s="12">
        <v>10.5</v>
      </c>
      <c r="N2608" s="12">
        <v>10.5</v>
      </c>
    </row>
    <row r="2609" spans="1:17" x14ac:dyDescent="0.2">
      <c r="A2609" s="12" t="str">
        <f>INDEX('рабочие дни  %ФОТ'!$F$3:$F$67,MATCH('загрузка табеля'!$H2609,'рабочие дни  %ФОТ'!$H$3:$H$67,0),1)</f>
        <v>ХХХ YYY-36</v>
      </c>
      <c r="B2609" s="21">
        <f t="shared" si="120"/>
        <v>965.4</v>
      </c>
      <c r="C2609" s="22">
        <f t="shared" si="121"/>
        <v>3</v>
      </c>
      <c r="D2609" s="23">
        <f t="shared" si="122"/>
        <v>30</v>
      </c>
      <c r="E2609" s="21">
        <f>SUMIFS(тарифы!G:G,тарифы!B:B,J2609)</f>
        <v>32.18</v>
      </c>
      <c r="F2609" s="21"/>
      <c r="G2609" s="12" t="str">
        <f>IFERROR(INDEX(Таблица1[#All],MATCH('загрузка табеля'!J2609,тарифы!B:B,0),4),"")</f>
        <v>кладовщик по приему товара 2 категории ((В-36)склад)</v>
      </c>
      <c r="H2609" s="12" t="s">
        <v>17224</v>
      </c>
      <c r="I2609" s="12" t="s">
        <v>5017</v>
      </c>
      <c r="J2609" s="12" t="s">
        <v>12978</v>
      </c>
      <c r="K2609" s="12" t="s">
        <v>12977</v>
      </c>
      <c r="L2609" s="12">
        <v>10</v>
      </c>
      <c r="M2609" s="12">
        <v>10</v>
      </c>
      <c r="N2609" s="12">
        <v>10</v>
      </c>
    </row>
    <row r="2610" spans="1:17" x14ac:dyDescent="0.2">
      <c r="A2610" s="12" t="str">
        <f>INDEX('рабочие дни  %ФОТ'!$F$3:$F$67,MATCH('загрузка табеля'!$H2610,'рабочие дни  %ФОТ'!$H$3:$H$67,0),1)</f>
        <v>ХХХ YYY-36</v>
      </c>
      <c r="B2610" s="21">
        <f t="shared" si="120"/>
        <v>0</v>
      </c>
      <c r="C2610" s="22">
        <f t="shared" si="121"/>
        <v>4</v>
      </c>
      <c r="D2610" s="23">
        <f t="shared" si="122"/>
        <v>37</v>
      </c>
      <c r="E2610" s="21">
        <f>SUMIFS(тарифы!G:G,тарифы!B:B,J2610)</f>
        <v>0</v>
      </c>
      <c r="F2610" s="21"/>
      <c r="G2610" s="12" t="str">
        <f>IFERROR(INDEX(Таблица1[#All],MATCH('загрузка табеля'!J2610,тарифы!B:B,0),4),"")</f>
        <v/>
      </c>
      <c r="H2610" s="12" t="s">
        <v>17224</v>
      </c>
      <c r="I2610" s="12" t="s">
        <v>5017</v>
      </c>
      <c r="J2610" s="12" t="s">
        <v>16213</v>
      </c>
      <c r="K2610" s="12" t="s">
        <v>16214</v>
      </c>
      <c r="L2610" s="12">
        <v>3</v>
      </c>
      <c r="M2610" s="12">
        <v>11</v>
      </c>
      <c r="N2610" s="12">
        <v>12</v>
      </c>
      <c r="O2610" s="12">
        <v>11</v>
      </c>
    </row>
    <row r="2611" spans="1:17" x14ac:dyDescent="0.2">
      <c r="A2611" s="12" t="str">
        <f>INDEX('рабочие дни  %ФОТ'!$F$3:$F$67,MATCH('загрузка табеля'!$H2611,'рабочие дни  %ФОТ'!$H$3:$H$67,0),1)</f>
        <v>ХХХ YYY-36</v>
      </c>
      <c r="B2611" s="21">
        <f t="shared" si="120"/>
        <v>1265</v>
      </c>
      <c r="C2611" s="22">
        <f t="shared" si="121"/>
        <v>4</v>
      </c>
      <c r="D2611" s="23">
        <f t="shared" si="122"/>
        <v>46</v>
      </c>
      <c r="E2611" s="21">
        <f>SUMIFS(тарифы!G:G,тарифы!B:B,J2611)</f>
        <v>27.5</v>
      </c>
      <c r="F2611" s="21"/>
      <c r="G2611" s="12" t="str">
        <f>IFERROR(INDEX(Таблица1[#All],MATCH('загрузка табеля'!J2611,тарифы!B:B,0),4),"")</f>
        <v>продавец продовольственных товаров 2 категории ((В-36)торговый зал)</v>
      </c>
      <c r="H2611" s="12" t="s">
        <v>17224</v>
      </c>
      <c r="I2611" s="12" t="s">
        <v>16451</v>
      </c>
      <c r="J2611" s="12" t="s">
        <v>5035</v>
      </c>
      <c r="K2611" s="12" t="s">
        <v>5036</v>
      </c>
      <c r="L2611" s="12">
        <v>11</v>
      </c>
      <c r="M2611" s="12">
        <v>11</v>
      </c>
      <c r="N2611" s="12">
        <v>10.5</v>
      </c>
      <c r="O2611" s="12">
        <v>13.5</v>
      </c>
    </row>
    <row r="2612" spans="1:17" x14ac:dyDescent="0.2">
      <c r="A2612" s="12" t="str">
        <f>INDEX('рабочие дни  %ФОТ'!$F$3:$F$67,MATCH('загрузка табеля'!$H2612,'рабочие дни  %ФОТ'!$H$3:$H$67,0),1)</f>
        <v>ХХХ YYY-36</v>
      </c>
      <c r="B2612" s="21">
        <f t="shared" si="120"/>
        <v>993.53</v>
      </c>
      <c r="C2612" s="22">
        <f t="shared" si="121"/>
        <v>3</v>
      </c>
      <c r="D2612" s="23">
        <f t="shared" si="122"/>
        <v>36.5</v>
      </c>
      <c r="E2612" s="21">
        <f>SUMIFS(тарифы!G:G,тарифы!B:B,J2612)</f>
        <v>27.22</v>
      </c>
      <c r="F2612" s="21"/>
      <c r="G2612" s="12" t="str">
        <f>IFERROR(INDEX(Таблица1[#All],MATCH('загрузка табеля'!J2612,тарифы!B:B,0),4),"")</f>
        <v>повар 3 разряда ((В-36)кулинарный цех)</v>
      </c>
      <c r="H2612" s="12" t="s">
        <v>17224</v>
      </c>
      <c r="I2612" s="12" t="s">
        <v>16451</v>
      </c>
      <c r="J2612" s="12" t="s">
        <v>5037</v>
      </c>
      <c r="K2612" s="12" t="s">
        <v>5038</v>
      </c>
      <c r="L2612" s="12">
        <v>12.5</v>
      </c>
      <c r="M2612" s="12">
        <v>12</v>
      </c>
      <c r="N2612" s="12">
        <v>12</v>
      </c>
    </row>
    <row r="2613" spans="1:17" x14ac:dyDescent="0.2">
      <c r="A2613" s="12" t="str">
        <f>INDEX('рабочие дни  %ФОТ'!$F$3:$F$67,MATCH('загрузка табеля'!$H2613,'рабочие дни  %ФОТ'!$H$3:$H$67,0),1)</f>
        <v>ХХХ YYY-36</v>
      </c>
      <c r="B2613" s="21">
        <f t="shared" si="120"/>
        <v>1475</v>
      </c>
      <c r="C2613" s="22">
        <f t="shared" si="121"/>
        <v>3</v>
      </c>
      <c r="D2613" s="23">
        <f t="shared" si="122"/>
        <v>59</v>
      </c>
      <c r="E2613" s="21">
        <f>SUMIFS(тарифы!G:G,тарифы!B:B,J2613)</f>
        <v>25</v>
      </c>
      <c r="F2613" s="21"/>
      <c r="G2613" s="12" t="str">
        <f>IFERROR(INDEX(Таблица1[#All],MATCH('загрузка табеля'!J2613,тарифы!B:B,0),4),"")</f>
        <v>продавец продовольственных товаров 3 категории ((В-36)торговый зал)</v>
      </c>
      <c r="H2613" s="12" t="s">
        <v>17224</v>
      </c>
      <c r="I2613" s="12" t="s">
        <v>16451</v>
      </c>
      <c r="J2613" s="12" t="s">
        <v>12966</v>
      </c>
      <c r="K2613" s="12" t="s">
        <v>12965</v>
      </c>
      <c r="L2613" s="12">
        <v>35</v>
      </c>
      <c r="M2613" s="12">
        <v>12</v>
      </c>
      <c r="N2613" s="12">
        <v>12</v>
      </c>
    </row>
    <row r="2614" spans="1:17" x14ac:dyDescent="0.2">
      <c r="A2614" s="12" t="str">
        <f>INDEX('рабочие дни  %ФОТ'!$F$3:$F$67,MATCH('загрузка табеля'!$H2614,'рабочие дни  %ФОТ'!$H$3:$H$67,0),1)</f>
        <v>ХХХ YYY-36</v>
      </c>
      <c r="B2614" s="21">
        <f t="shared" si="120"/>
        <v>562.5</v>
      </c>
      <c r="C2614" s="22">
        <f t="shared" si="121"/>
        <v>2</v>
      </c>
      <c r="D2614" s="23">
        <f t="shared" si="122"/>
        <v>22.5</v>
      </c>
      <c r="E2614" s="21">
        <f>SUMIFS(тарифы!G:G,тарифы!B:B,J2614)</f>
        <v>25</v>
      </c>
      <c r="F2614" s="21"/>
      <c r="G2614" s="12" t="str">
        <f>IFERROR(INDEX(Таблица1[#All],MATCH('загрузка табеля'!J2614,тарифы!B:B,0),4),"")</f>
        <v>продавец продовольственных товаров 3 категории ((В-36)торговый зал)</v>
      </c>
      <c r="H2614" s="12" t="s">
        <v>17224</v>
      </c>
      <c r="I2614" s="12" t="s">
        <v>16451</v>
      </c>
      <c r="J2614" s="12" t="s">
        <v>12968</v>
      </c>
      <c r="K2614" s="12" t="s">
        <v>12967</v>
      </c>
      <c r="L2614" s="12">
        <v>11</v>
      </c>
      <c r="M2614" s="12">
        <v>11.5</v>
      </c>
      <c r="N2614" s="12">
        <v>0</v>
      </c>
    </row>
    <row r="2615" spans="1:17" x14ac:dyDescent="0.2">
      <c r="A2615" s="12" t="str">
        <f>INDEX('рабочие дни  %ФОТ'!$F$3:$F$67,MATCH('загрузка табеля'!$H2615,'рабочие дни  %ФОТ'!$H$3:$H$67,0),1)</f>
        <v>ХХХ YYY-36</v>
      </c>
      <c r="B2615" s="21">
        <f t="shared" si="120"/>
        <v>0</v>
      </c>
      <c r="C2615" s="22">
        <f t="shared" si="121"/>
        <v>4</v>
      </c>
      <c r="D2615" s="23">
        <f t="shared" si="122"/>
        <v>44</v>
      </c>
      <c r="E2615" s="21">
        <f>SUMIFS(тарифы!G:G,тарифы!B:B,J2615)</f>
        <v>0</v>
      </c>
      <c r="F2615" s="21"/>
      <c r="G2615" s="12" t="str">
        <f>IFERROR(INDEX(Таблица1[#All],MATCH('загрузка табеля'!J2615,тарифы!B:B,0),4),"")</f>
        <v/>
      </c>
      <c r="H2615" s="12" t="s">
        <v>17224</v>
      </c>
      <c r="I2615" s="12" t="s">
        <v>16451</v>
      </c>
      <c r="J2615" s="12" t="s">
        <v>16452</v>
      </c>
      <c r="K2615" s="12" t="s">
        <v>16453</v>
      </c>
      <c r="L2615" s="12">
        <v>11</v>
      </c>
      <c r="M2615" s="12">
        <v>11</v>
      </c>
      <c r="N2615" s="12">
        <v>11</v>
      </c>
      <c r="O2615" s="12">
        <v>11</v>
      </c>
      <c r="P2615" s="12">
        <v>0</v>
      </c>
    </row>
    <row r="2616" spans="1:17" x14ac:dyDescent="0.2">
      <c r="A2616" s="12" t="str">
        <f>INDEX('рабочие дни  %ФОТ'!$F$3:$F$67,MATCH('загрузка табеля'!$H2616,'рабочие дни  %ФОТ'!$H$3:$H$67,0),1)</f>
        <v>ХХХ YYY-36</v>
      </c>
      <c r="B2616" s="21">
        <f t="shared" si="120"/>
        <v>1601.3333333333333</v>
      </c>
      <c r="C2616" s="22">
        <f t="shared" si="121"/>
        <v>4</v>
      </c>
      <c r="D2616" s="23">
        <f t="shared" si="122"/>
        <v>38.5</v>
      </c>
      <c r="E2616" s="21">
        <f>SUMIFS(тарифы!G:G,тарифы!B:B,J2616)</f>
        <v>8407</v>
      </c>
      <c r="F2616" s="21"/>
      <c r="G2616" s="12" t="str">
        <f>IFERROR(INDEX(Таблица1[#All],MATCH('загрузка табеля'!J2616,тарифы!B:B,0),4),"")</f>
        <v>управляющий магазином 4 категории ((Планета) управление)</v>
      </c>
      <c r="H2616" s="12" t="s">
        <v>17224</v>
      </c>
      <c r="I2616" s="12" t="s">
        <v>16454</v>
      </c>
      <c r="J2616" s="12" t="s">
        <v>11302</v>
      </c>
      <c r="K2616" s="12" t="s">
        <v>11303</v>
      </c>
      <c r="L2616" s="12">
        <v>9</v>
      </c>
      <c r="M2616" s="12">
        <v>9</v>
      </c>
      <c r="N2616" s="12">
        <v>9</v>
      </c>
      <c r="O2616" s="12">
        <v>11.5</v>
      </c>
    </row>
    <row r="2617" spans="1:17" x14ac:dyDescent="0.2">
      <c r="A2617" s="12" t="str">
        <f>INDEX('рабочие дни  %ФОТ'!$F$3:$F$67,MATCH('загрузка табеля'!$H2617,'рабочие дни  %ФОТ'!$H$3:$H$67,0),1)</f>
        <v>ХХХ YYY-36</v>
      </c>
      <c r="B2617" s="21">
        <f t="shared" si="120"/>
        <v>1533.1799999999998</v>
      </c>
      <c r="C2617" s="22">
        <f t="shared" si="121"/>
        <v>4</v>
      </c>
      <c r="D2617" s="23">
        <f t="shared" si="122"/>
        <v>46</v>
      </c>
      <c r="E2617" s="21">
        <f>SUMIFS(тарифы!G:G,тарифы!B:B,J2617)</f>
        <v>33.33</v>
      </c>
      <c r="F2617" s="21"/>
      <c r="G2617" s="12" t="str">
        <f>IFERROR(INDEX(Таблица1[#All],MATCH('загрузка табеля'!J2617,тарифы!B:B,0),4),"")</f>
        <v>администратор торгового зала ((В-36)расчетно-кассовая зона)</v>
      </c>
      <c r="H2617" s="12" t="s">
        <v>17224</v>
      </c>
      <c r="I2617" s="12" t="s">
        <v>16454</v>
      </c>
      <c r="J2617" s="12" t="s">
        <v>11282</v>
      </c>
      <c r="K2617" s="12" t="s">
        <v>11283</v>
      </c>
      <c r="L2617" s="12">
        <v>11</v>
      </c>
      <c r="M2617" s="12">
        <v>12.5</v>
      </c>
      <c r="N2617" s="12">
        <v>11.5</v>
      </c>
      <c r="O2617" s="12">
        <v>11</v>
      </c>
    </row>
    <row r="2618" spans="1:17" x14ac:dyDescent="0.2">
      <c r="A2618" s="12" t="str">
        <f>INDEX('рабочие дни  %ФОТ'!$F$3:$F$67,MATCH('загрузка табеля'!$H2618,'рабочие дни  %ФОТ'!$H$3:$H$67,0),1)</f>
        <v>ХХХ YYY-36</v>
      </c>
      <c r="B2618" s="21">
        <f t="shared" si="120"/>
        <v>619.04761904761904</v>
      </c>
      <c r="C2618" s="22">
        <f t="shared" si="121"/>
        <v>2</v>
      </c>
      <c r="D2618" s="23">
        <f t="shared" si="122"/>
        <v>7</v>
      </c>
      <c r="E2618" s="21">
        <f>SUMIFS(тарифы!G:G,тарифы!B:B,J2618)</f>
        <v>6500</v>
      </c>
      <c r="F2618" s="21"/>
      <c r="G2618" s="12" t="str">
        <f>IFERROR(INDEX(Таблица1[#All],MATCH('загрузка табеля'!J2618,тарифы!B:B,0),4),"")</f>
        <v>менеджер по персоналу ((В-36)управление)</v>
      </c>
      <c r="H2618" s="12" t="s">
        <v>17224</v>
      </c>
      <c r="I2618" s="12" t="s">
        <v>16454</v>
      </c>
      <c r="J2618" s="12" t="s">
        <v>3897</v>
      </c>
      <c r="K2618" s="12" t="s">
        <v>3898</v>
      </c>
      <c r="L2618" s="12">
        <v>6</v>
      </c>
      <c r="M2618" s="12">
        <v>1</v>
      </c>
      <c r="N2618" s="12">
        <v>0</v>
      </c>
    </row>
    <row r="2619" spans="1:17" x14ac:dyDescent="0.2">
      <c r="A2619" s="12" t="str">
        <f>INDEX('рабочие дни  %ФОТ'!$F$3:$F$67,MATCH('загрузка табеля'!$H2619,'рабочие дни  %ФОТ'!$H$3:$H$67,0),1)</f>
        <v>ХХХ YYY-36</v>
      </c>
      <c r="B2619" s="21">
        <f t="shared" si="120"/>
        <v>1533.1799999999998</v>
      </c>
      <c r="C2619" s="22">
        <f t="shared" si="121"/>
        <v>4</v>
      </c>
      <c r="D2619" s="23">
        <f t="shared" si="122"/>
        <v>46</v>
      </c>
      <c r="E2619" s="21">
        <f>SUMIFS(тарифы!G:G,тарифы!B:B,J2619)</f>
        <v>33.33</v>
      </c>
      <c r="F2619" s="21"/>
      <c r="G2619" s="12" t="str">
        <f>IFERROR(INDEX(Таблица1[#All],MATCH('загрузка табеля'!J2619,тарифы!B:B,0),4),"")</f>
        <v>администратор торгового зала_стажер ((В-36)расчетно-кассовая зона)</v>
      </c>
      <c r="H2619" s="12" t="s">
        <v>17224</v>
      </c>
      <c r="I2619" s="12" t="s">
        <v>16454</v>
      </c>
      <c r="J2619" s="12" t="s">
        <v>5000</v>
      </c>
      <c r="K2619" s="12" t="s">
        <v>5001</v>
      </c>
      <c r="L2619" s="12">
        <v>12.5</v>
      </c>
      <c r="M2619" s="12">
        <v>11</v>
      </c>
      <c r="N2619" s="12">
        <v>11.5</v>
      </c>
      <c r="O2619" s="12">
        <v>11</v>
      </c>
      <c r="P2619" s="12">
        <v>0</v>
      </c>
    </row>
    <row r="2620" spans="1:17" x14ac:dyDescent="0.2">
      <c r="A2620" s="12" t="str">
        <f>INDEX('рабочие дни  %ФОТ'!$F$3:$F$67,MATCH('загрузка табеля'!$H2620,'рабочие дни  %ФОТ'!$H$3:$H$67,0),1)</f>
        <v>ХХХ YYY-36</v>
      </c>
      <c r="B2620" s="21">
        <f t="shared" si="120"/>
        <v>2839.2000000000003</v>
      </c>
      <c r="C2620" s="22">
        <f t="shared" si="121"/>
        <v>6</v>
      </c>
      <c r="D2620" s="23">
        <f t="shared" si="122"/>
        <v>70</v>
      </c>
      <c r="E2620" s="21">
        <f>SUMIFS(тарифы!G:G,тарифы!B:B,J2620)</f>
        <v>40.56</v>
      </c>
      <c r="F2620" s="21"/>
      <c r="G2620" s="12" t="str">
        <f>IFERROR(INDEX(Таблица1[#All],MATCH('загрузка табеля'!J2620,тарифы!B:B,0),4),"")</f>
        <v>бригадир производственной бригады ((В-36)цех по выпечке хлебобулочных изделий)</v>
      </c>
      <c r="H2620" s="12" t="s">
        <v>17224</v>
      </c>
      <c r="I2620" s="12" t="s">
        <v>16215</v>
      </c>
      <c r="J2620" s="12" t="s">
        <v>5056</v>
      </c>
      <c r="K2620" s="12" t="s">
        <v>5057</v>
      </c>
      <c r="L2620" s="12">
        <v>11.5</v>
      </c>
      <c r="M2620" s="12">
        <v>11.5</v>
      </c>
      <c r="N2620" s="12">
        <v>11.5</v>
      </c>
      <c r="O2620" s="12">
        <v>11.5</v>
      </c>
      <c r="P2620" s="12">
        <v>11.5</v>
      </c>
      <c r="Q2620" s="12">
        <v>12.5</v>
      </c>
    </row>
    <row r="2621" spans="1:17" x14ac:dyDescent="0.2">
      <c r="A2621" s="12" t="str">
        <f>INDEX('рабочие дни  %ФОТ'!$F$3:$F$67,MATCH('загрузка табеля'!$H2621,'рабочие дни  %ФОТ'!$H$3:$H$67,0),1)</f>
        <v>ХХХ YYY-36</v>
      </c>
      <c r="B2621" s="21">
        <f t="shared" si="120"/>
        <v>1111.5899999999999</v>
      </c>
      <c r="C2621" s="22">
        <f t="shared" si="121"/>
        <v>3</v>
      </c>
      <c r="D2621" s="23">
        <f t="shared" si="122"/>
        <v>34.5</v>
      </c>
      <c r="E2621" s="21">
        <f>SUMIFS(тарифы!G:G,тарифы!B:B,J2621)</f>
        <v>32.22</v>
      </c>
      <c r="F2621" s="21"/>
      <c r="G2621" s="12" t="str">
        <f>IFERROR(INDEX(Таблица1[#All],MATCH('загрузка табеля'!J2621,тарифы!B:B,0),4),"")</f>
        <v>пекарь 4 разряда ((В-36)цех по выпечке хлебобулочных изделий)</v>
      </c>
      <c r="H2621" s="12" t="s">
        <v>17224</v>
      </c>
      <c r="I2621" s="12" t="s">
        <v>16215</v>
      </c>
      <c r="J2621" s="12" t="s">
        <v>5061</v>
      </c>
      <c r="K2621" s="12" t="s">
        <v>5062</v>
      </c>
      <c r="L2621" s="12">
        <v>11.5</v>
      </c>
      <c r="M2621" s="12">
        <v>11.5</v>
      </c>
      <c r="N2621" s="12">
        <v>11.5</v>
      </c>
    </row>
    <row r="2622" spans="1:17" x14ac:dyDescent="0.2">
      <c r="A2622" s="12" t="str">
        <f>INDEX('рабочие дни  %ФОТ'!$F$3:$F$67,MATCH('загрузка табеля'!$H2622,'рабочие дни  %ФОТ'!$H$3:$H$67,0),1)</f>
        <v>ХХХ YYY-36</v>
      </c>
      <c r="B2622" s="21">
        <f t="shared" si="120"/>
        <v>1111.5899999999999</v>
      </c>
      <c r="C2622" s="22">
        <f t="shared" si="121"/>
        <v>3</v>
      </c>
      <c r="D2622" s="23">
        <f t="shared" si="122"/>
        <v>34.5</v>
      </c>
      <c r="E2622" s="21">
        <f>SUMIFS(тарифы!G:G,тарифы!B:B,J2622)</f>
        <v>32.22</v>
      </c>
      <c r="F2622" s="21"/>
      <c r="G2622" s="12" t="str">
        <f>IFERROR(INDEX(Таблица1[#All],MATCH('загрузка табеля'!J2622,тарифы!B:B,0),4),"")</f>
        <v>пекарь 4 разряда ((В-36)цех по выпечке хлебобулочных изделий)</v>
      </c>
      <c r="H2622" s="12" t="s">
        <v>17224</v>
      </c>
      <c r="I2622" s="12" t="s">
        <v>16215</v>
      </c>
      <c r="J2622" s="12" t="s">
        <v>4984</v>
      </c>
      <c r="K2622" s="12" t="s">
        <v>4985</v>
      </c>
      <c r="L2622" s="12">
        <v>11.5</v>
      </c>
      <c r="M2622" s="12">
        <v>11.5</v>
      </c>
      <c r="N2622" s="12">
        <v>11.5</v>
      </c>
      <c r="O2622" s="12">
        <v>0</v>
      </c>
    </row>
    <row r="2623" spans="1:17" x14ac:dyDescent="0.2">
      <c r="A2623" s="12" t="str">
        <f>INDEX('рабочие дни  %ФОТ'!$F$3:$F$67,MATCH('загрузка табеля'!$H2623,'рабочие дни  %ФОТ'!$H$3:$H$67,0),1)</f>
        <v>ХХХ YYY-36</v>
      </c>
      <c r="B2623" s="21">
        <f t="shared" si="120"/>
        <v>660</v>
      </c>
      <c r="C2623" s="22">
        <f t="shared" si="121"/>
        <v>2</v>
      </c>
      <c r="D2623" s="23">
        <f t="shared" si="122"/>
        <v>22</v>
      </c>
      <c r="E2623" s="21">
        <f>SUMIFS(тарифы!G:G,тарифы!B:B,J2623)</f>
        <v>30</v>
      </c>
      <c r="F2623" s="21"/>
      <c r="G2623" s="12" t="str">
        <f>IFERROR(INDEX(Таблица1[#All],MATCH('загрузка табеля'!J2623,тарифы!B:B,0),4),"")</f>
        <v>продавец-консультант ((В-37)расчетно-кассовая зона)</v>
      </c>
      <c r="H2623" s="12" t="s">
        <v>17224</v>
      </c>
      <c r="I2623" s="12" t="s">
        <v>16455</v>
      </c>
      <c r="J2623" s="12" t="s">
        <v>5081</v>
      </c>
      <c r="K2623" s="12" t="s">
        <v>5082</v>
      </c>
      <c r="L2623" s="12">
        <v>11</v>
      </c>
      <c r="M2623" s="12">
        <v>11</v>
      </c>
      <c r="N2623" s="12">
        <v>0</v>
      </c>
    </row>
    <row r="2624" spans="1:17" x14ac:dyDescent="0.2">
      <c r="A2624" s="12" t="str">
        <f>INDEX('рабочие дни  %ФОТ'!$F$3:$F$67,MATCH('загрузка табеля'!$H2624,'рабочие дни  %ФОТ'!$H$3:$H$67,0),1)</f>
        <v>ХХХ YYY-36</v>
      </c>
      <c r="B2624" s="21">
        <f t="shared" si="120"/>
        <v>1350</v>
      </c>
      <c r="C2624" s="22">
        <f t="shared" si="121"/>
        <v>4</v>
      </c>
      <c r="D2624" s="23">
        <f t="shared" si="122"/>
        <v>45</v>
      </c>
      <c r="E2624" s="21">
        <f>SUMIFS(тарифы!G:G,тарифы!B:B,J2624)</f>
        <v>30</v>
      </c>
      <c r="F2624" s="21"/>
      <c r="G2624" s="12" t="str">
        <f>IFERROR(INDEX(Таблица1[#All],MATCH('загрузка табеля'!J2624,тарифы!B:B,0),4),"")</f>
        <v>продавец-консультант ((В-37)расчетно-кассовая зона)</v>
      </c>
      <c r="H2624" s="12" t="s">
        <v>17224</v>
      </c>
      <c r="I2624" s="12" t="s">
        <v>16455</v>
      </c>
      <c r="J2624" s="12" t="s">
        <v>5077</v>
      </c>
      <c r="K2624" s="12" t="s">
        <v>5078</v>
      </c>
      <c r="L2624" s="12">
        <v>11</v>
      </c>
      <c r="M2624" s="12">
        <v>11.5</v>
      </c>
      <c r="N2624" s="12">
        <v>11</v>
      </c>
      <c r="O2624" s="12">
        <v>11.5</v>
      </c>
    </row>
    <row r="2625" spans="1:17" x14ac:dyDescent="0.2">
      <c r="A2625" s="12" t="str">
        <f>INDEX('рабочие дни  %ФОТ'!$F$3:$F$67,MATCH('загрузка табеля'!$H2625,'рабочие дни  %ФОТ'!$H$3:$H$67,0),1)</f>
        <v>ХХХ YYY-36</v>
      </c>
      <c r="B2625" s="21">
        <f t="shared" si="120"/>
        <v>315</v>
      </c>
      <c r="C2625" s="22">
        <f t="shared" si="121"/>
        <v>1</v>
      </c>
      <c r="D2625" s="23">
        <f t="shared" si="122"/>
        <v>10.5</v>
      </c>
      <c r="E2625" s="21">
        <f>SUMIFS(тарифы!G:G,тарифы!B:B,J2625)</f>
        <v>30</v>
      </c>
      <c r="F2625" s="21"/>
      <c r="G2625" s="12" t="str">
        <f>IFERROR(INDEX(Таблица1[#All],MATCH('загрузка табеля'!J2625,тарифы!B:B,0),4),"")</f>
        <v>продавец-консультант ((В-43)расчетно-кассовая зона)</v>
      </c>
      <c r="H2625" s="12" t="s">
        <v>17224</v>
      </c>
      <c r="I2625" s="12" t="s">
        <v>16456</v>
      </c>
      <c r="J2625" s="12" t="s">
        <v>6510</v>
      </c>
      <c r="K2625" s="12" t="s">
        <v>6511</v>
      </c>
      <c r="L2625" s="12">
        <v>10.5</v>
      </c>
      <c r="M2625" s="12">
        <v>0</v>
      </c>
    </row>
    <row r="2626" spans="1:17" x14ac:dyDescent="0.2">
      <c r="A2626" s="12" t="str">
        <f>INDEX('рабочие дни  %ФОТ'!$F$3:$F$67,MATCH('загрузка табеля'!$H2626,'рабочие дни  %ФОТ'!$H$3:$H$67,0),1)</f>
        <v>ХХХ YYY-36</v>
      </c>
      <c r="B2626" s="21">
        <f t="shared" si="120"/>
        <v>228.57142857142858</v>
      </c>
      <c r="C2626" s="22">
        <f t="shared" si="121"/>
        <v>1</v>
      </c>
      <c r="D2626" s="23">
        <f t="shared" si="122"/>
        <v>3</v>
      </c>
      <c r="E2626" s="21">
        <f>SUMIFS(тарифы!G:G,тарифы!B:B,J2626)</f>
        <v>4800</v>
      </c>
      <c r="F2626" s="21"/>
      <c r="G2626" s="12" t="str">
        <f>IFERROR(INDEX(Таблица1[#All],MATCH('загрузка табеля'!J2626,тарифы!B:B,0),4),"")</f>
        <v>оператор по вводу данных 1 категории ((В-36)склад)</v>
      </c>
      <c r="H2626" s="12" t="s">
        <v>17224</v>
      </c>
      <c r="I2626" s="12" t="s">
        <v>11149</v>
      </c>
      <c r="J2626" s="12" t="s">
        <v>191</v>
      </c>
      <c r="K2626" s="12" t="s">
        <v>192</v>
      </c>
      <c r="L2626" s="12">
        <v>3</v>
      </c>
      <c r="M2626" s="12">
        <v>0</v>
      </c>
    </row>
    <row r="2627" spans="1:17" x14ac:dyDescent="0.2">
      <c r="A2627" s="12" t="str">
        <f>INDEX('рабочие дни  %ФОТ'!$F$3:$F$67,MATCH('загрузка табеля'!$H2627,'рабочие дни  %ФОТ'!$H$3:$H$67,0),1)</f>
        <v>ХХХ YYY-37</v>
      </c>
      <c r="B2627" s="21">
        <f t="shared" si="120"/>
        <v>1147.865</v>
      </c>
      <c r="C2627" s="22">
        <f t="shared" si="121"/>
        <v>6</v>
      </c>
      <c r="D2627" s="23">
        <f t="shared" si="122"/>
        <v>50.5</v>
      </c>
      <c r="E2627" s="21">
        <f>SUMIFS(тарифы!G:G,тарифы!B:B,J2627)</f>
        <v>22.73</v>
      </c>
      <c r="F2627" s="21"/>
      <c r="G2627" s="12" t="str">
        <f>IFERROR(INDEX(Таблица1[#All],MATCH('загрузка табеля'!J2627,тарифы!B:B,0),4),"")</f>
        <v>уборщик служебных помещений ((В-37)хозяйственная часть)</v>
      </c>
      <c r="H2627" s="12" t="s">
        <v>17225</v>
      </c>
      <c r="I2627" s="12" t="s">
        <v>16457</v>
      </c>
      <c r="J2627" s="12" t="s">
        <v>12953</v>
      </c>
      <c r="K2627" s="12" t="s">
        <v>12952</v>
      </c>
      <c r="L2627" s="12">
        <v>5</v>
      </c>
      <c r="M2627" s="12">
        <v>10</v>
      </c>
      <c r="N2627" s="12">
        <v>3</v>
      </c>
      <c r="O2627" s="12">
        <v>11</v>
      </c>
      <c r="P2627" s="12">
        <v>11</v>
      </c>
      <c r="Q2627" s="12">
        <v>10.5</v>
      </c>
    </row>
    <row r="2628" spans="1:17" x14ac:dyDescent="0.2">
      <c r="A2628" s="12" t="str">
        <f>INDEX('рабочие дни  %ФОТ'!$F$3:$F$67,MATCH('загрузка табеля'!$H2628,'рабочие дни  %ФОТ'!$H$3:$H$67,0),1)</f>
        <v>ХХХ YYY-37</v>
      </c>
      <c r="B2628" s="21">
        <f t="shared" si="120"/>
        <v>0</v>
      </c>
      <c r="C2628" s="22">
        <f t="shared" si="121"/>
        <v>3</v>
      </c>
      <c r="D2628" s="23">
        <f t="shared" si="122"/>
        <v>29</v>
      </c>
      <c r="E2628" s="21">
        <f>SUMIFS(тарифы!G:G,тарифы!B:B,J2628)</f>
        <v>0</v>
      </c>
      <c r="F2628" s="21"/>
      <c r="G2628" s="12" t="str">
        <f>IFERROR(INDEX(Таблица1[#All],MATCH('загрузка табеля'!J2628,тарифы!B:B,0),4),"")</f>
        <v/>
      </c>
      <c r="H2628" s="12" t="s">
        <v>17225</v>
      </c>
      <c r="I2628" s="12" t="s">
        <v>16457</v>
      </c>
      <c r="J2628" s="12" t="s">
        <v>16458</v>
      </c>
      <c r="K2628" s="12" t="s">
        <v>16459</v>
      </c>
      <c r="L2628" s="12">
        <v>11</v>
      </c>
      <c r="M2628" s="12">
        <v>10.5</v>
      </c>
      <c r="N2628" s="12">
        <v>7.5</v>
      </c>
      <c r="O2628" s="12">
        <v>0</v>
      </c>
    </row>
    <row r="2629" spans="1:17" x14ac:dyDescent="0.2">
      <c r="A2629" s="12" t="str">
        <f>INDEX('рабочие дни  %ФОТ'!$F$3:$F$67,MATCH('загрузка табеля'!$H2629,'рабочие дни  %ФОТ'!$H$3:$H$67,0),1)</f>
        <v>ХХХ YYY-37</v>
      </c>
      <c r="B2629" s="21">
        <f t="shared" si="120"/>
        <v>660</v>
      </c>
      <c r="C2629" s="22">
        <f t="shared" si="121"/>
        <v>2</v>
      </c>
      <c r="D2629" s="23">
        <f t="shared" si="122"/>
        <v>22</v>
      </c>
      <c r="E2629" s="21">
        <f>SUMIFS(тарифы!G:G,тарифы!B:B,J2629)</f>
        <v>30</v>
      </c>
      <c r="F2629" s="21"/>
      <c r="G2629" s="12" t="str">
        <f>IFERROR(INDEX(Таблица1[#All],MATCH('загрузка табеля'!J2629,тарифы!B:B,0),4),"")</f>
        <v>продавец-консультант ((В-37)расчетно-кассовая зона)</v>
      </c>
      <c r="H2629" s="12" t="s">
        <v>17225</v>
      </c>
      <c r="I2629" s="12" t="s">
        <v>16455</v>
      </c>
      <c r="J2629" s="12" t="s">
        <v>5094</v>
      </c>
      <c r="K2629" s="12" t="s">
        <v>5095</v>
      </c>
      <c r="L2629" s="12">
        <v>11</v>
      </c>
      <c r="M2629" s="12">
        <v>11</v>
      </c>
      <c r="N2629" s="12">
        <v>0</v>
      </c>
    </row>
    <row r="2630" spans="1:17" x14ac:dyDescent="0.2">
      <c r="A2630" s="12" t="str">
        <f>INDEX('рабочие дни  %ФОТ'!$F$3:$F$67,MATCH('загрузка табеля'!$H2630,'рабочие дни  %ФОТ'!$H$3:$H$67,0),1)</f>
        <v>ХХХ YYY-37</v>
      </c>
      <c r="B2630" s="21">
        <f t="shared" ref="B2630:B2693" si="123">IF(AND(F2630&lt;50,F2630&gt;0),F2630*D2630,IF(F2630&gt;50,F2630/$C$1*C2630,IF(AND(E2630&lt;50,E2630&gt;0),E2630*D2630,E2630/$C$1*C2630)))</f>
        <v>690</v>
      </c>
      <c r="C2630" s="22">
        <f t="shared" si="121"/>
        <v>2</v>
      </c>
      <c r="D2630" s="23">
        <f t="shared" si="122"/>
        <v>23</v>
      </c>
      <c r="E2630" s="21">
        <f>SUMIFS(тарифы!G:G,тарифы!B:B,J2630)</f>
        <v>30</v>
      </c>
      <c r="F2630" s="21"/>
      <c r="G2630" s="12" t="str">
        <f>IFERROR(INDEX(Таблица1[#All],MATCH('загрузка табеля'!J2630,тарифы!B:B,0),4),"")</f>
        <v>продавец-консультант ((В-37)расчетно-кассовая зона)</v>
      </c>
      <c r="H2630" s="12" t="s">
        <v>17225</v>
      </c>
      <c r="I2630" s="12" t="s">
        <v>16455</v>
      </c>
      <c r="J2630" s="12" t="s">
        <v>5081</v>
      </c>
      <c r="K2630" s="12" t="s">
        <v>5082</v>
      </c>
      <c r="L2630" s="12">
        <v>11</v>
      </c>
      <c r="M2630" s="12">
        <v>12</v>
      </c>
      <c r="N2630" s="12">
        <v>0</v>
      </c>
    </row>
    <row r="2631" spans="1:17" x14ac:dyDescent="0.2">
      <c r="A2631" s="12" t="str">
        <f>INDEX('рабочие дни  %ФОТ'!$F$3:$F$67,MATCH('загрузка табеля'!$H2631,'рабочие дни  %ФОТ'!$H$3:$H$67,0),1)</f>
        <v>ХХХ YYY-37</v>
      </c>
      <c r="B2631" s="21">
        <f t="shared" si="123"/>
        <v>1350</v>
      </c>
      <c r="C2631" s="22">
        <f t="shared" ref="C2631:C2694" si="124">COUNTIF(L2631:AP2631,"&gt;0")</f>
        <v>4</v>
      </c>
      <c r="D2631" s="23">
        <f t="shared" ref="D2631:D2694" si="125">IF(SUM(L2631:AP2631)&gt;0,SUM(L2631:AP2631),"")</f>
        <v>45</v>
      </c>
      <c r="E2631" s="21">
        <f>SUMIFS(тарифы!G:G,тарифы!B:B,J2631)</f>
        <v>30</v>
      </c>
      <c r="F2631" s="21"/>
      <c r="G2631" s="12" t="str">
        <f>IFERROR(INDEX(Таблица1[#All],MATCH('загрузка табеля'!J2631,тарифы!B:B,0),4),"")</f>
        <v>продавец-консультант ((В-37)расчетно-кассовая зона)</v>
      </c>
      <c r="H2631" s="12" t="s">
        <v>17225</v>
      </c>
      <c r="I2631" s="12" t="s">
        <v>16455</v>
      </c>
      <c r="J2631" s="12" t="s">
        <v>5087</v>
      </c>
      <c r="K2631" s="12" t="s">
        <v>5088</v>
      </c>
      <c r="L2631" s="12">
        <v>11</v>
      </c>
      <c r="M2631" s="12">
        <v>11</v>
      </c>
      <c r="N2631" s="12">
        <v>11.5</v>
      </c>
      <c r="O2631" s="12">
        <v>11.5</v>
      </c>
      <c r="P2631" s="12">
        <v>0</v>
      </c>
    </row>
    <row r="2632" spans="1:17" x14ac:dyDescent="0.2">
      <c r="A2632" s="12" t="str">
        <f>INDEX('рабочие дни  %ФОТ'!$F$3:$F$67,MATCH('загрузка табеля'!$H2632,'рабочие дни  %ФОТ'!$H$3:$H$67,0),1)</f>
        <v>ХХХ YYY-37</v>
      </c>
      <c r="B2632" s="21">
        <f t="shared" si="123"/>
        <v>1395</v>
      </c>
      <c r="C2632" s="22">
        <f t="shared" si="124"/>
        <v>6</v>
      </c>
      <c r="D2632" s="23">
        <f t="shared" si="125"/>
        <v>46.5</v>
      </c>
      <c r="E2632" s="21">
        <f>SUMIFS(тарифы!G:G,тарифы!B:B,J2632)</f>
        <v>30</v>
      </c>
      <c r="F2632" s="21"/>
      <c r="G2632" s="12" t="str">
        <f>IFERROR(INDEX(Таблица1[#All],MATCH('загрузка табеля'!J2632,тарифы!B:B,0),4),"")</f>
        <v>продавец-консультант ((В-37)расчетно-кассовая зона)</v>
      </c>
      <c r="H2632" s="12" t="s">
        <v>17225</v>
      </c>
      <c r="I2632" s="12" t="s">
        <v>16455</v>
      </c>
      <c r="J2632" s="12" t="s">
        <v>5069</v>
      </c>
      <c r="K2632" s="12" t="s">
        <v>5070</v>
      </c>
      <c r="L2632" s="12">
        <v>5</v>
      </c>
      <c r="M2632" s="12">
        <v>10</v>
      </c>
      <c r="N2632" s="12">
        <v>3.5</v>
      </c>
      <c r="O2632" s="12">
        <v>4</v>
      </c>
      <c r="P2632" s="12">
        <v>13</v>
      </c>
      <c r="Q2632" s="12">
        <v>11</v>
      </c>
    </row>
    <row r="2633" spans="1:17" x14ac:dyDescent="0.2">
      <c r="A2633" s="12" t="str">
        <f>INDEX('рабочие дни  %ФОТ'!$F$3:$F$67,MATCH('загрузка табеля'!$H2633,'рабочие дни  %ФОТ'!$H$3:$H$67,0),1)</f>
        <v>ХХХ YYY-37</v>
      </c>
      <c r="B2633" s="21">
        <f t="shared" si="123"/>
        <v>1395</v>
      </c>
      <c r="C2633" s="22">
        <f t="shared" si="124"/>
        <v>5</v>
      </c>
      <c r="D2633" s="23">
        <f t="shared" si="125"/>
        <v>46.5</v>
      </c>
      <c r="E2633" s="21">
        <f>SUMIFS(тарифы!G:G,тарифы!B:B,J2633)</f>
        <v>30</v>
      </c>
      <c r="F2633" s="21"/>
      <c r="G2633" s="12" t="str">
        <f>IFERROR(INDEX(Таблица1[#All],MATCH('загрузка табеля'!J2633,тарифы!B:B,0),4),"")</f>
        <v>продавец-консультант ((В-37)расчетно-кассовая зона)</v>
      </c>
      <c r="H2633" s="12" t="s">
        <v>17225</v>
      </c>
      <c r="I2633" s="12" t="s">
        <v>16455</v>
      </c>
      <c r="J2633" s="12" t="s">
        <v>5079</v>
      </c>
      <c r="K2633" s="12" t="s">
        <v>5080</v>
      </c>
      <c r="L2633" s="12">
        <v>11</v>
      </c>
      <c r="M2633" s="12">
        <v>1.5</v>
      </c>
      <c r="N2633" s="12">
        <v>11</v>
      </c>
      <c r="O2633" s="12">
        <v>10.5</v>
      </c>
      <c r="P2633" s="12">
        <v>12.5</v>
      </c>
    </row>
    <row r="2634" spans="1:17" x14ac:dyDescent="0.2">
      <c r="A2634" s="12" t="str">
        <f>INDEX('рабочие дни  %ФОТ'!$F$3:$F$67,MATCH('загрузка табеля'!$H2634,'рабочие дни  %ФОТ'!$H$3:$H$67,0),1)</f>
        <v>ХХХ YYY-37</v>
      </c>
      <c r="B2634" s="21">
        <f t="shared" si="123"/>
        <v>690</v>
      </c>
      <c r="C2634" s="22">
        <f t="shared" si="124"/>
        <v>2</v>
      </c>
      <c r="D2634" s="23">
        <f t="shared" si="125"/>
        <v>23</v>
      </c>
      <c r="E2634" s="21">
        <f>SUMIFS(тарифы!G:G,тарифы!B:B,J2634)</f>
        <v>30</v>
      </c>
      <c r="F2634" s="21"/>
      <c r="G2634" s="12" t="str">
        <f>IFERROR(INDEX(Таблица1[#All],MATCH('загрузка табеля'!J2634,тарифы!B:B,0),4),"")</f>
        <v>продавец-консультант ((В-37)расчетно-кассовая зона)</v>
      </c>
      <c r="H2634" s="12" t="s">
        <v>17225</v>
      </c>
      <c r="I2634" s="12" t="s">
        <v>16455</v>
      </c>
      <c r="J2634" s="12" t="s">
        <v>5077</v>
      </c>
      <c r="K2634" s="12" t="s">
        <v>5078</v>
      </c>
      <c r="L2634" s="12">
        <v>11.5</v>
      </c>
      <c r="M2634" s="12">
        <v>11.5</v>
      </c>
      <c r="N2634" s="12">
        <v>0</v>
      </c>
    </row>
    <row r="2635" spans="1:17" x14ac:dyDescent="0.2">
      <c r="A2635" s="12" t="str">
        <f>INDEX('рабочие дни  %ФОТ'!$F$3:$F$67,MATCH('загрузка табеля'!$H2635,'рабочие дни  %ФОТ'!$H$3:$H$67,0),1)</f>
        <v>ХХХ YYY-37</v>
      </c>
      <c r="B2635" s="21">
        <f t="shared" si="123"/>
        <v>495</v>
      </c>
      <c r="C2635" s="22">
        <f t="shared" si="124"/>
        <v>4</v>
      </c>
      <c r="D2635" s="23">
        <f t="shared" si="125"/>
        <v>16.5</v>
      </c>
      <c r="E2635" s="21">
        <f>SUMIFS(тарифы!G:G,тарифы!B:B,J2635)</f>
        <v>30</v>
      </c>
      <c r="F2635" s="21"/>
      <c r="G2635" s="12" t="str">
        <f>IFERROR(INDEX(Таблица1[#All],MATCH('загрузка табеля'!J2635,тарифы!B:B,0),4),"")</f>
        <v>продавец-консультант ((В-37)расчетно-кассовая зона)</v>
      </c>
      <c r="H2635" s="12" t="s">
        <v>17225</v>
      </c>
      <c r="I2635" s="12" t="s">
        <v>16455</v>
      </c>
      <c r="J2635" s="12" t="s">
        <v>12956</v>
      </c>
      <c r="K2635" s="12" t="s">
        <v>12955</v>
      </c>
      <c r="L2635" s="12">
        <v>4.5</v>
      </c>
      <c r="M2635" s="12">
        <v>4</v>
      </c>
      <c r="N2635" s="12">
        <v>4</v>
      </c>
      <c r="O2635" s="12">
        <v>4</v>
      </c>
    </row>
    <row r="2636" spans="1:17" x14ac:dyDescent="0.2">
      <c r="A2636" s="12" t="str">
        <f>INDEX('рабочие дни  %ФОТ'!$F$3:$F$67,MATCH('загрузка табеля'!$H2636,'рабочие дни  %ФОТ'!$H$3:$H$67,0),1)</f>
        <v>ХХХ YYY-37</v>
      </c>
      <c r="B2636" s="21">
        <f t="shared" si="123"/>
        <v>675</v>
      </c>
      <c r="C2636" s="22">
        <f t="shared" si="124"/>
        <v>2</v>
      </c>
      <c r="D2636" s="23">
        <f t="shared" si="125"/>
        <v>22.5</v>
      </c>
      <c r="E2636" s="21">
        <f>SUMIFS(тарифы!G:G,тарифы!B:B,J2636)</f>
        <v>30</v>
      </c>
      <c r="F2636" s="21"/>
      <c r="G2636" s="12" t="str">
        <f>IFERROR(INDEX(Таблица1[#All],MATCH('загрузка табеля'!J2636,тарифы!B:B,0),4),"")</f>
        <v>продавец-консультант ((В-37)расчетно-кассовая зона)</v>
      </c>
      <c r="H2636" s="12" t="s">
        <v>17225</v>
      </c>
      <c r="I2636" s="12" t="s">
        <v>16455</v>
      </c>
      <c r="J2636" s="12" t="s">
        <v>12958</v>
      </c>
      <c r="K2636" s="12" t="s">
        <v>12957</v>
      </c>
      <c r="L2636" s="12">
        <v>11.5</v>
      </c>
      <c r="M2636" s="12">
        <v>11</v>
      </c>
      <c r="N2636" s="12">
        <v>0</v>
      </c>
    </row>
    <row r="2637" spans="1:17" x14ac:dyDescent="0.2">
      <c r="A2637" s="12" t="str">
        <f>INDEX('рабочие дни  %ФОТ'!$F$3:$F$67,MATCH('загрузка табеля'!$H2637,'рабочие дни  %ФОТ'!$H$3:$H$67,0),1)</f>
        <v>ХХХ YYY-37</v>
      </c>
      <c r="B2637" s="21">
        <f t="shared" si="123"/>
        <v>195</v>
      </c>
      <c r="C2637" s="22">
        <f t="shared" si="124"/>
        <v>1</v>
      </c>
      <c r="D2637" s="23">
        <f t="shared" si="125"/>
        <v>6.5</v>
      </c>
      <c r="E2637" s="21">
        <f>SUMIFS(тарифы!G:G,тарифы!B:B,J2637)</f>
        <v>30</v>
      </c>
      <c r="F2637" s="21"/>
      <c r="G2637" s="12" t="str">
        <f>IFERROR(INDEX(Таблица1[#All],MATCH('загрузка табеля'!J2637,тарифы!B:B,0),4),"")</f>
        <v>продавец-консультант ((В-37)расчетно-кассовая зона)</v>
      </c>
      <c r="H2637" s="12" t="s">
        <v>17225</v>
      </c>
      <c r="I2637" s="12" t="s">
        <v>16455</v>
      </c>
      <c r="J2637" s="12" t="s">
        <v>12960</v>
      </c>
      <c r="K2637" s="12" t="s">
        <v>12959</v>
      </c>
      <c r="L2637" s="12">
        <v>6.5</v>
      </c>
      <c r="M2637" s="12">
        <v>0</v>
      </c>
    </row>
    <row r="2638" spans="1:17" x14ac:dyDescent="0.2">
      <c r="A2638" s="12" t="str">
        <f>INDEX('рабочие дни  %ФОТ'!$F$3:$F$67,MATCH('загрузка табеля'!$H2638,'рабочие дни  %ФОТ'!$H$3:$H$67,0),1)</f>
        <v>ХХХ YYY-37</v>
      </c>
      <c r="B2638" s="21">
        <f t="shared" si="123"/>
        <v>0</v>
      </c>
      <c r="C2638" s="22">
        <f t="shared" si="124"/>
        <v>1</v>
      </c>
      <c r="D2638" s="23">
        <f t="shared" si="125"/>
        <v>10</v>
      </c>
      <c r="E2638" s="21">
        <f>SUMIFS(тарифы!G:G,тарифы!B:B,J2638)</f>
        <v>0</v>
      </c>
      <c r="F2638" s="21"/>
      <c r="G2638" s="12" t="str">
        <f>IFERROR(INDEX(Таблица1[#All],MATCH('загрузка табеля'!J2638,тарифы!B:B,0),4),"")</f>
        <v/>
      </c>
      <c r="H2638" s="12" t="s">
        <v>17225</v>
      </c>
      <c r="I2638" s="12" t="s">
        <v>16455</v>
      </c>
      <c r="J2638" s="12" t="s">
        <v>16460</v>
      </c>
      <c r="K2638" s="12" t="s">
        <v>16461</v>
      </c>
      <c r="L2638" s="12">
        <v>10</v>
      </c>
    </row>
    <row r="2639" spans="1:17" x14ac:dyDescent="0.2">
      <c r="A2639" s="12" t="str">
        <f>INDEX('рабочие дни  %ФОТ'!$F$3:$F$67,MATCH('загрузка табеля'!$H2639,'рабочие дни  %ФОТ'!$H$3:$H$67,0),1)</f>
        <v>ХХХ YYY-37</v>
      </c>
      <c r="B2639" s="21">
        <f t="shared" si="123"/>
        <v>0</v>
      </c>
      <c r="C2639" s="22">
        <f t="shared" si="124"/>
        <v>2</v>
      </c>
      <c r="D2639" s="23">
        <f t="shared" si="125"/>
        <v>21.5</v>
      </c>
      <c r="E2639" s="21">
        <f>SUMIFS(тарифы!G:G,тарифы!B:B,J2639)</f>
        <v>0</v>
      </c>
      <c r="F2639" s="21"/>
      <c r="G2639" s="12" t="str">
        <f>IFERROR(INDEX(Таблица1[#All],MATCH('загрузка табеля'!J2639,тарифы!B:B,0),4),"")</f>
        <v/>
      </c>
      <c r="H2639" s="12" t="s">
        <v>17225</v>
      </c>
      <c r="I2639" s="12" t="s">
        <v>16455</v>
      </c>
      <c r="J2639" s="12" t="s">
        <v>16462</v>
      </c>
      <c r="K2639" s="12" t="s">
        <v>16463</v>
      </c>
      <c r="L2639" s="12">
        <v>11</v>
      </c>
      <c r="M2639" s="12">
        <v>10.5</v>
      </c>
      <c r="N2639" s="12">
        <v>0</v>
      </c>
    </row>
    <row r="2640" spans="1:17" x14ac:dyDescent="0.2">
      <c r="A2640" s="12" t="str">
        <f>INDEX('рабочие дни  %ФОТ'!$F$3:$F$67,MATCH('загрузка табеля'!$H2640,'рабочие дни  %ФОТ'!$H$3:$H$67,0),1)</f>
        <v>ХХХ YYY-37</v>
      </c>
      <c r="B2640" s="21">
        <f t="shared" si="123"/>
        <v>1528.55</v>
      </c>
      <c r="C2640" s="22">
        <f t="shared" si="124"/>
        <v>4</v>
      </c>
      <c r="D2640" s="23">
        <f t="shared" si="125"/>
        <v>47.5</v>
      </c>
      <c r="E2640" s="21">
        <f>SUMIFS(тарифы!G:G,тарифы!B:B,J2640)</f>
        <v>32.18</v>
      </c>
      <c r="F2640" s="21"/>
      <c r="G2640" s="12" t="str">
        <f>IFERROR(INDEX(Таблица1[#All],MATCH('загрузка табеля'!J2640,тарифы!B:B,0),4),"")</f>
        <v>кладовщик по приему товара 2 категории ((В-37)склад)</v>
      </c>
      <c r="H2640" s="12" t="s">
        <v>17225</v>
      </c>
      <c r="I2640" s="12" t="s">
        <v>5098</v>
      </c>
      <c r="J2640" s="12" t="s">
        <v>5108</v>
      </c>
      <c r="K2640" s="12" t="s">
        <v>5109</v>
      </c>
      <c r="L2640" s="12">
        <v>12.5</v>
      </c>
      <c r="M2640" s="12">
        <v>12.5</v>
      </c>
      <c r="N2640" s="12">
        <v>12</v>
      </c>
      <c r="O2640" s="12">
        <v>10.5</v>
      </c>
      <c r="P2640" s="12">
        <v>0</v>
      </c>
    </row>
    <row r="2641" spans="1:17" x14ac:dyDescent="0.2">
      <c r="A2641" s="12" t="str">
        <f>INDEX('рабочие дни  %ФОТ'!$F$3:$F$67,MATCH('загрузка табеля'!$H2641,'рабочие дни  %ФОТ'!$H$3:$H$67,0),1)</f>
        <v>ХХХ YYY-37</v>
      </c>
      <c r="B2641" s="21">
        <f t="shared" si="123"/>
        <v>1355.4749999999999</v>
      </c>
      <c r="C2641" s="22">
        <f t="shared" si="124"/>
        <v>4</v>
      </c>
      <c r="D2641" s="23">
        <f t="shared" si="125"/>
        <v>46.5</v>
      </c>
      <c r="E2641" s="21">
        <f>SUMIFS(тарифы!G:G,тарифы!B:B,J2641)</f>
        <v>29.15</v>
      </c>
      <c r="F2641" s="21"/>
      <c r="G2641" s="12" t="str">
        <f>IFERROR(INDEX(Таблица1[#All],MATCH('загрузка табеля'!J2641,тарифы!B:B,0),4),"")</f>
        <v>грузчик 2 категории ((В-37)склад)</v>
      </c>
      <c r="H2641" s="12" t="s">
        <v>17225</v>
      </c>
      <c r="I2641" s="12" t="s">
        <v>5098</v>
      </c>
      <c r="J2641" s="12" t="s">
        <v>5111</v>
      </c>
      <c r="K2641" s="12" t="s">
        <v>5112</v>
      </c>
      <c r="L2641" s="12">
        <v>11.5</v>
      </c>
      <c r="M2641" s="12">
        <v>10.5</v>
      </c>
      <c r="N2641" s="12">
        <v>11.5</v>
      </c>
      <c r="O2641" s="12">
        <v>13</v>
      </c>
    </row>
    <row r="2642" spans="1:17" x14ac:dyDescent="0.2">
      <c r="A2642" s="12" t="str">
        <f>INDEX('рабочие дни  %ФОТ'!$F$3:$F$67,MATCH('загрузка табеля'!$H2642,'рабочие дни  %ФОТ'!$H$3:$H$67,0),1)</f>
        <v>ХХХ YYY-37</v>
      </c>
      <c r="B2642" s="21">
        <f t="shared" si="123"/>
        <v>300</v>
      </c>
      <c r="C2642" s="22">
        <f t="shared" si="124"/>
        <v>1</v>
      </c>
      <c r="D2642" s="23">
        <f t="shared" si="125"/>
        <v>12.5</v>
      </c>
      <c r="E2642" s="21">
        <f>SUMIFS(тарифы!G:G,тарифы!B:B,J2642)</f>
        <v>6300</v>
      </c>
      <c r="F2642" s="21"/>
      <c r="G2642" s="12" t="str">
        <f>IFERROR(INDEX(Таблица1[#All],MATCH('загрузка табеля'!J2642,тарифы!B:B,0),4),"")</f>
        <v>старший кладовщик 3 категории ((В-37)склад)</v>
      </c>
      <c r="H2642" s="12" t="s">
        <v>17225</v>
      </c>
      <c r="I2642" s="12" t="s">
        <v>5098</v>
      </c>
      <c r="J2642" s="12" t="s">
        <v>5103</v>
      </c>
      <c r="K2642" s="12" t="s">
        <v>5104</v>
      </c>
      <c r="L2642" s="12">
        <v>12.5</v>
      </c>
    </row>
    <row r="2643" spans="1:17" x14ac:dyDescent="0.2">
      <c r="A2643" s="12" t="str">
        <f>INDEX('рабочие дни  %ФОТ'!$F$3:$F$67,MATCH('загрузка табеля'!$H2643,'рабочие дни  %ФОТ'!$H$3:$H$67,0),1)</f>
        <v>ХХХ YYY-37</v>
      </c>
      <c r="B2643" s="21">
        <f t="shared" si="123"/>
        <v>0</v>
      </c>
      <c r="C2643" s="22">
        <f t="shared" si="124"/>
        <v>2</v>
      </c>
      <c r="D2643" s="23">
        <f t="shared" si="125"/>
        <v>15.5</v>
      </c>
      <c r="E2643" s="21">
        <f>SUMIFS(тарифы!G:G,тарифы!B:B,J2643)</f>
        <v>0</v>
      </c>
      <c r="F2643" s="21"/>
      <c r="G2643" s="12" t="str">
        <f>IFERROR(INDEX(Таблица1[#All],MATCH('загрузка табеля'!J2643,тарифы!B:B,0),4),"")</f>
        <v/>
      </c>
      <c r="H2643" s="12" t="s">
        <v>17225</v>
      </c>
      <c r="I2643" s="12" t="s">
        <v>5098</v>
      </c>
      <c r="J2643" s="12" t="s">
        <v>16464</v>
      </c>
      <c r="K2643" s="12" t="s">
        <v>16465</v>
      </c>
      <c r="L2643" s="12">
        <v>7.5</v>
      </c>
      <c r="M2643" s="12">
        <v>8</v>
      </c>
      <c r="N2643" s="12">
        <v>0</v>
      </c>
    </row>
    <row r="2644" spans="1:17" x14ac:dyDescent="0.2">
      <c r="A2644" s="12" t="str">
        <f>INDEX('рабочие дни  %ФОТ'!$F$3:$F$67,MATCH('загрузка табеля'!$H2644,'рабочие дни  %ФОТ'!$H$3:$H$67,0),1)</f>
        <v>ХХХ YYY-37</v>
      </c>
      <c r="B2644" s="21">
        <f t="shared" si="123"/>
        <v>1278.75</v>
      </c>
      <c r="C2644" s="22">
        <f t="shared" si="124"/>
        <v>4</v>
      </c>
      <c r="D2644" s="23">
        <f t="shared" si="125"/>
        <v>46.5</v>
      </c>
      <c r="E2644" s="21">
        <f>SUMIFS(тарифы!G:G,тарифы!B:B,J2644)</f>
        <v>27.5</v>
      </c>
      <c r="F2644" s="21"/>
      <c r="G2644" s="12" t="str">
        <f>IFERROR(INDEX(Таблица1[#All],MATCH('загрузка табеля'!J2644,тарифы!B:B,0),4),"")</f>
        <v>продавец продовольственных товаров 2 категории ((В-37)торговый зал)</v>
      </c>
      <c r="H2644" s="12" t="s">
        <v>17225</v>
      </c>
      <c r="I2644" s="12" t="s">
        <v>16466</v>
      </c>
      <c r="J2644" s="12" t="s">
        <v>1749</v>
      </c>
      <c r="K2644" s="12" t="s">
        <v>1750</v>
      </c>
      <c r="L2644" s="12">
        <v>10.5</v>
      </c>
      <c r="M2644" s="12">
        <v>12</v>
      </c>
      <c r="N2644" s="12">
        <v>12</v>
      </c>
      <c r="O2644" s="12">
        <v>12</v>
      </c>
      <c r="P2644" s="12">
        <v>0</v>
      </c>
    </row>
    <row r="2645" spans="1:17" x14ac:dyDescent="0.2">
      <c r="A2645" s="12" t="str">
        <f>INDEX('рабочие дни  %ФОТ'!$F$3:$F$67,MATCH('загрузка табеля'!$H2645,'рабочие дни  %ФОТ'!$H$3:$H$67,0),1)</f>
        <v>ХХХ YYY-37</v>
      </c>
      <c r="B2645" s="21">
        <f t="shared" si="123"/>
        <v>1335</v>
      </c>
      <c r="C2645" s="22">
        <f t="shared" si="124"/>
        <v>4</v>
      </c>
      <c r="D2645" s="23">
        <f t="shared" si="125"/>
        <v>44.5</v>
      </c>
      <c r="E2645" s="21">
        <f>SUMIFS(тарифы!G:G,тарифы!B:B,J2645)</f>
        <v>30</v>
      </c>
      <c r="F2645" s="21"/>
      <c r="G2645" s="12" t="str">
        <f>IFERROR(INDEX(Таблица1[#All],MATCH('загрузка табеля'!J2645,тарифы!B:B,0),4),"")</f>
        <v>продавец продовольственных товаров 1 категории ((В-37)торговый зал)</v>
      </c>
      <c r="H2645" s="12" t="s">
        <v>17225</v>
      </c>
      <c r="I2645" s="12" t="s">
        <v>16466</v>
      </c>
      <c r="J2645" s="12" t="s">
        <v>5120</v>
      </c>
      <c r="K2645" s="12" t="s">
        <v>5121</v>
      </c>
      <c r="L2645" s="12">
        <v>11</v>
      </c>
      <c r="M2645" s="12">
        <v>21.5</v>
      </c>
      <c r="N2645" s="12">
        <v>1</v>
      </c>
      <c r="O2645" s="12">
        <v>11</v>
      </c>
    </row>
    <row r="2646" spans="1:17" x14ac:dyDescent="0.2">
      <c r="A2646" s="12" t="str">
        <f>INDEX('рабочие дни  %ФОТ'!$F$3:$F$67,MATCH('загрузка табеля'!$H2646,'рабочие дни  %ФОТ'!$H$3:$H$67,0),1)</f>
        <v>ХХХ YYY-37</v>
      </c>
      <c r="B2646" s="21">
        <f t="shared" si="123"/>
        <v>893.75</v>
      </c>
      <c r="C2646" s="22">
        <f t="shared" si="124"/>
        <v>3</v>
      </c>
      <c r="D2646" s="23">
        <f t="shared" si="125"/>
        <v>32.5</v>
      </c>
      <c r="E2646" s="21">
        <f>SUMIFS(тарифы!G:G,тарифы!B:B,J2646)</f>
        <v>27.5</v>
      </c>
      <c r="F2646" s="21"/>
      <c r="G2646" s="12" t="str">
        <f>IFERROR(INDEX(Таблица1[#All],MATCH('загрузка табеля'!J2646,тарифы!B:B,0),4),"")</f>
        <v>продавец продовольственных товаров 2 категории ((В-37)торговый зал)</v>
      </c>
      <c r="H2646" s="12" t="s">
        <v>17225</v>
      </c>
      <c r="I2646" s="12" t="s">
        <v>16466</v>
      </c>
      <c r="J2646" s="12" t="s">
        <v>5115</v>
      </c>
      <c r="K2646" s="12" t="s">
        <v>5116</v>
      </c>
      <c r="L2646" s="12">
        <v>10.5</v>
      </c>
      <c r="M2646" s="12">
        <v>11</v>
      </c>
      <c r="N2646" s="12">
        <v>11</v>
      </c>
      <c r="O2646" s="12">
        <v>0</v>
      </c>
    </row>
    <row r="2647" spans="1:17" x14ac:dyDescent="0.2">
      <c r="A2647" s="12" t="str">
        <f>INDEX('рабочие дни  %ФОТ'!$F$3:$F$67,MATCH('загрузка табеля'!$H2647,'рабочие дни  %ФОТ'!$H$3:$H$67,0),1)</f>
        <v>ХХХ YYY-37</v>
      </c>
      <c r="B2647" s="21">
        <f t="shared" si="123"/>
        <v>275</v>
      </c>
      <c r="C2647" s="22">
        <f t="shared" si="124"/>
        <v>1</v>
      </c>
      <c r="D2647" s="23">
        <f t="shared" si="125"/>
        <v>11</v>
      </c>
      <c r="E2647" s="21">
        <f>SUMIFS(тарифы!G:G,тарифы!B:B,J2647)</f>
        <v>25</v>
      </c>
      <c r="F2647" s="21"/>
      <c r="G2647" s="12" t="str">
        <f>IFERROR(INDEX(Таблица1[#All],MATCH('загрузка табеля'!J2647,тарифы!B:B,0),4),"")</f>
        <v>продавец продовольственных товаров 3 категории ((В-37)торговый зал)</v>
      </c>
      <c r="H2647" s="12" t="s">
        <v>17225</v>
      </c>
      <c r="I2647" s="12" t="s">
        <v>16466</v>
      </c>
      <c r="J2647" s="12" t="s">
        <v>12954</v>
      </c>
      <c r="K2647" s="12" t="s">
        <v>5118</v>
      </c>
      <c r="L2647" s="12">
        <v>11</v>
      </c>
      <c r="M2647" s="12">
        <v>0</v>
      </c>
    </row>
    <row r="2648" spans="1:17" x14ac:dyDescent="0.2">
      <c r="A2648" s="12" t="str">
        <f>INDEX('рабочие дни  %ФОТ'!$F$3:$F$67,MATCH('загрузка табеля'!$H2648,'рабочие дни  %ФОТ'!$H$3:$H$67,0),1)</f>
        <v>ХХХ YYY-37</v>
      </c>
      <c r="B2648" s="21">
        <f t="shared" si="123"/>
        <v>1916.4749999999999</v>
      </c>
      <c r="C2648" s="22">
        <f t="shared" si="124"/>
        <v>5</v>
      </c>
      <c r="D2648" s="23">
        <f t="shared" si="125"/>
        <v>57.5</v>
      </c>
      <c r="E2648" s="21">
        <f>SUMIFS(тарифы!G:G,тарифы!B:B,J2648)</f>
        <v>33.33</v>
      </c>
      <c r="F2648" s="21"/>
      <c r="G2648" s="12" t="str">
        <f>IFERROR(INDEX(Таблица1[#All],MATCH('загрузка табеля'!J2648,тарифы!B:B,0),4),"")</f>
        <v>администратор торгового зала ((В-37)расчетно-кассовая зона)</v>
      </c>
      <c r="H2648" s="12" t="s">
        <v>17225</v>
      </c>
      <c r="I2648" s="12" t="s">
        <v>16467</v>
      </c>
      <c r="J2648" s="12" t="s">
        <v>5085</v>
      </c>
      <c r="K2648" s="12" t="s">
        <v>5086</v>
      </c>
      <c r="L2648" s="12">
        <v>11.5</v>
      </c>
      <c r="M2648" s="12">
        <v>12</v>
      </c>
      <c r="N2648" s="12">
        <v>11</v>
      </c>
      <c r="O2648" s="12">
        <v>10.5</v>
      </c>
      <c r="P2648" s="12">
        <v>12.5</v>
      </c>
      <c r="Q2648" s="12">
        <v>0</v>
      </c>
    </row>
    <row r="2649" spans="1:17" x14ac:dyDescent="0.2">
      <c r="A2649" s="12" t="str">
        <f>INDEX('рабочие дни  %ФОТ'!$F$3:$F$67,MATCH('загрузка табеля'!$H2649,'рабочие дни  %ФОТ'!$H$3:$H$67,0),1)</f>
        <v>ХХХ YYY-37</v>
      </c>
      <c r="B2649" s="21">
        <f t="shared" si="123"/>
        <v>1062.8571428571429</v>
      </c>
      <c r="C2649" s="22">
        <f t="shared" si="124"/>
        <v>3</v>
      </c>
      <c r="D2649" s="23">
        <f t="shared" si="125"/>
        <v>25</v>
      </c>
      <c r="E2649" s="21">
        <f>SUMIFS(тарифы!G:G,тарифы!B:B,J2649)</f>
        <v>7440</v>
      </c>
      <c r="F2649" s="21"/>
      <c r="G2649" s="12" t="str">
        <f>IFERROR(INDEX(Таблица1[#All],MATCH('загрузка табеля'!J2649,тарифы!B:B,0),4),"")</f>
        <v>управляющий магазином 5 категории ((В-37)управление)</v>
      </c>
      <c r="H2649" s="12" t="s">
        <v>17225</v>
      </c>
      <c r="I2649" s="12" t="s">
        <v>16467</v>
      </c>
      <c r="J2649" s="12" t="s">
        <v>5127</v>
      </c>
      <c r="K2649" s="12" t="s">
        <v>5128</v>
      </c>
      <c r="L2649" s="12">
        <v>8</v>
      </c>
      <c r="M2649" s="12">
        <v>8.5</v>
      </c>
      <c r="N2649" s="12">
        <v>8.5</v>
      </c>
      <c r="O2649" s="12">
        <v>0</v>
      </c>
    </row>
    <row r="2650" spans="1:17" x14ac:dyDescent="0.2">
      <c r="A2650" s="12" t="str">
        <f>INDEX('рабочие дни  %ФОТ'!$F$3:$F$67,MATCH('загрузка табеля'!$H2650,'рабочие дни  %ФОТ'!$H$3:$H$67,0),1)</f>
        <v>ХХХ YYY-37</v>
      </c>
      <c r="B2650" s="21">
        <f t="shared" si="123"/>
        <v>1616.5049999999999</v>
      </c>
      <c r="C2650" s="22">
        <f t="shared" si="124"/>
        <v>4</v>
      </c>
      <c r="D2650" s="23">
        <f t="shared" si="125"/>
        <v>48.5</v>
      </c>
      <c r="E2650" s="21">
        <f>SUMIFS(тарифы!G:G,тарифы!B:B,J2650)</f>
        <v>33.33</v>
      </c>
      <c r="F2650" s="21"/>
      <c r="G2650" s="12" t="str">
        <f>IFERROR(INDEX(Таблица1[#All],MATCH('загрузка табеля'!J2650,тарифы!B:B,0),4),"")</f>
        <v>администратор торгового зала ((В-37)расчетно-кассовая зона)</v>
      </c>
      <c r="H2650" s="12" t="s">
        <v>17225</v>
      </c>
      <c r="I2650" s="12" t="s">
        <v>16467</v>
      </c>
      <c r="J2650" s="12" t="s">
        <v>5072</v>
      </c>
      <c r="K2650" s="12" t="s">
        <v>5073</v>
      </c>
      <c r="L2650" s="12">
        <v>11.5</v>
      </c>
      <c r="M2650" s="12">
        <v>11</v>
      </c>
      <c r="N2650" s="12">
        <v>13</v>
      </c>
      <c r="O2650" s="12">
        <v>13</v>
      </c>
    </row>
    <row r="2651" spans="1:17" x14ac:dyDescent="0.2">
      <c r="A2651" s="12" t="str">
        <f>INDEX('рабочие дни  %ФОТ'!$F$3:$F$67,MATCH('загрузка табеля'!$H2651,'рабочие дни  %ФОТ'!$H$3:$H$67,0),1)</f>
        <v>ХХХ YYY-37</v>
      </c>
      <c r="B2651" s="21">
        <f t="shared" si="123"/>
        <v>309.52380952380952</v>
      </c>
      <c r="C2651" s="22">
        <f t="shared" si="124"/>
        <v>1</v>
      </c>
      <c r="D2651" s="23">
        <f t="shared" si="125"/>
        <v>8</v>
      </c>
      <c r="E2651" s="21">
        <f>SUMIFS(тарифы!G:G,тарифы!B:B,J2651)</f>
        <v>6500</v>
      </c>
      <c r="F2651" s="21"/>
      <c r="G2651" s="12" t="str">
        <f>IFERROR(INDEX(Таблица1[#All],MATCH('загрузка табеля'!J2651,тарифы!B:B,0),4),"")</f>
        <v>менеджер по персоналу ((В-37)управление)</v>
      </c>
      <c r="H2651" s="12" t="s">
        <v>17225</v>
      </c>
      <c r="I2651" s="12" t="s">
        <v>16467</v>
      </c>
      <c r="J2651" s="12" t="s">
        <v>3448</v>
      </c>
      <c r="K2651" s="12" t="s">
        <v>3449</v>
      </c>
      <c r="L2651" s="12">
        <v>8</v>
      </c>
      <c r="M2651" s="12">
        <v>0</v>
      </c>
    </row>
    <row r="2652" spans="1:17" x14ac:dyDescent="0.2">
      <c r="A2652" s="12" t="str">
        <f>INDEX('рабочие дни  %ФОТ'!$F$3:$F$67,MATCH('загрузка табеля'!$H2652,'рабочие дни  %ФОТ'!$H$3:$H$67,0),1)</f>
        <v>ХХХ YYY-37</v>
      </c>
      <c r="B2652" s="21">
        <f t="shared" si="123"/>
        <v>561.90476190476193</v>
      </c>
      <c r="C2652" s="22">
        <f t="shared" si="124"/>
        <v>2</v>
      </c>
      <c r="D2652" s="23">
        <f t="shared" si="125"/>
        <v>21.5</v>
      </c>
      <c r="E2652" s="21">
        <f>SUMIFS(тарифы!G:G,тарифы!B:B,J2652)</f>
        <v>5900</v>
      </c>
      <c r="F2652" s="21"/>
      <c r="G2652" s="12" t="str">
        <f>IFERROR(INDEX(Таблица1[#All],MATCH('загрузка табеля'!J2652,тарифы!B:B,0),4),"")</f>
        <v>заместитель управляющего магазином 5 категории_стажер ((В-37)управление)</v>
      </c>
      <c r="H2652" s="12" t="s">
        <v>17225</v>
      </c>
      <c r="I2652" s="12" t="s">
        <v>16467</v>
      </c>
      <c r="J2652" s="12" t="s">
        <v>12962</v>
      </c>
      <c r="K2652" s="12" t="s">
        <v>12961</v>
      </c>
      <c r="L2652" s="12">
        <v>11</v>
      </c>
      <c r="M2652" s="12">
        <v>10.5</v>
      </c>
      <c r="N2652" s="12">
        <v>0</v>
      </c>
    </row>
    <row r="2653" spans="1:17" x14ac:dyDescent="0.2">
      <c r="A2653" s="12" t="str">
        <f>INDEX('рабочие дни  %ФОТ'!$F$3:$F$67,MATCH('загрузка табеля'!$H2653,'рабочие дни  %ФОТ'!$H$3:$H$67,0),1)</f>
        <v>ХХХ YYY-37</v>
      </c>
      <c r="B2653" s="21">
        <f t="shared" si="123"/>
        <v>1723.8000000000002</v>
      </c>
      <c r="C2653" s="22">
        <f t="shared" si="124"/>
        <v>3</v>
      </c>
      <c r="D2653" s="23">
        <f t="shared" si="125"/>
        <v>42.5</v>
      </c>
      <c r="E2653" s="21">
        <f>SUMIFS(тарифы!G:G,тарифы!B:B,J2653)</f>
        <v>40.56</v>
      </c>
      <c r="F2653" s="21"/>
      <c r="G2653" s="12" t="str">
        <f>IFERROR(INDEX(Таблица1[#All],MATCH('загрузка табеля'!J2653,тарифы!B:B,0),4),"")</f>
        <v>бригадир производственной бригады* ((В-37)цех по выпечке хлебобулочных изделий)</v>
      </c>
      <c r="H2653" s="12" t="s">
        <v>17225</v>
      </c>
      <c r="I2653" s="12" t="s">
        <v>16468</v>
      </c>
      <c r="J2653" s="12" t="s">
        <v>5135</v>
      </c>
      <c r="K2653" s="12" t="s">
        <v>5136</v>
      </c>
      <c r="L2653" s="12">
        <v>15</v>
      </c>
      <c r="M2653" s="12">
        <v>15.5</v>
      </c>
      <c r="N2653" s="12">
        <v>12</v>
      </c>
    </row>
    <row r="2654" spans="1:17" x14ac:dyDescent="0.2">
      <c r="A2654" s="12" t="str">
        <f>INDEX('рабочие дни  %ФОТ'!$F$3:$F$67,MATCH('загрузка табеля'!$H2654,'рабочие дни  %ФОТ'!$H$3:$H$67,0),1)</f>
        <v>ХХХ YYY-37</v>
      </c>
      <c r="B2654" s="21">
        <f t="shared" si="123"/>
        <v>912.6</v>
      </c>
      <c r="C2654" s="22">
        <f t="shared" si="124"/>
        <v>2</v>
      </c>
      <c r="D2654" s="23">
        <f t="shared" si="125"/>
        <v>22.5</v>
      </c>
      <c r="E2654" s="21">
        <f>SUMIFS(тарифы!G:G,тарифы!B:B,J2654)</f>
        <v>40.56</v>
      </c>
      <c r="F2654" s="21"/>
      <c r="G2654" s="12" t="str">
        <f>IFERROR(INDEX(Таблица1[#All],MATCH('загрузка табеля'!J2654,тарифы!B:B,0),4),"")</f>
        <v>бригадир производственной бригады* ((В-37)цех по выпечке хлебобулочных изделий)</v>
      </c>
      <c r="H2654" s="12" t="s">
        <v>17225</v>
      </c>
      <c r="I2654" s="12" t="s">
        <v>16468</v>
      </c>
      <c r="J2654" s="12" t="s">
        <v>5141</v>
      </c>
      <c r="K2654" s="12" t="s">
        <v>13770</v>
      </c>
      <c r="L2654" s="12">
        <v>11.5</v>
      </c>
      <c r="M2654" s="12">
        <v>11</v>
      </c>
      <c r="N2654" s="12">
        <v>0</v>
      </c>
    </row>
    <row r="2655" spans="1:17" x14ac:dyDescent="0.2">
      <c r="A2655" s="12" t="str">
        <f>INDEX('рабочие дни  %ФОТ'!$F$3:$F$67,MATCH('загрузка табеля'!$H2655,'рабочие дни  %ФОТ'!$H$3:$H$67,0),1)</f>
        <v>ХХХ YYY-37</v>
      </c>
      <c r="B2655" s="21">
        <f t="shared" si="123"/>
        <v>1079.3699999999999</v>
      </c>
      <c r="C2655" s="22">
        <f t="shared" si="124"/>
        <v>3</v>
      </c>
      <c r="D2655" s="23">
        <f t="shared" si="125"/>
        <v>33.5</v>
      </c>
      <c r="E2655" s="21">
        <f>SUMIFS(тарифы!G:G,тарифы!B:B,J2655)</f>
        <v>32.22</v>
      </c>
      <c r="F2655" s="21"/>
      <c r="G2655" s="12" t="str">
        <f>IFERROR(INDEX(Таблица1[#All],MATCH('загрузка табеля'!J2655,тарифы!B:B,0),4),"")</f>
        <v>пекарь 4 разряда ((В-37)цех по выпечке хлебобулочных изделий)</v>
      </c>
      <c r="H2655" s="12" t="s">
        <v>17225</v>
      </c>
      <c r="I2655" s="12" t="s">
        <v>16468</v>
      </c>
      <c r="J2655" s="12" t="s">
        <v>5133</v>
      </c>
      <c r="K2655" s="12" t="s">
        <v>5134</v>
      </c>
      <c r="L2655" s="12">
        <v>11.5</v>
      </c>
      <c r="M2655" s="12">
        <v>11</v>
      </c>
      <c r="N2655" s="12">
        <v>11</v>
      </c>
      <c r="O2655" s="12">
        <v>0</v>
      </c>
    </row>
    <row r="2656" spans="1:17" x14ac:dyDescent="0.2">
      <c r="A2656" s="12" t="str">
        <f>INDEX('рабочие дни  %ФОТ'!$F$3:$F$67,MATCH('загрузка табеля'!$H2656,'рабочие дни  %ФОТ'!$H$3:$H$67,0),1)</f>
        <v>ХХХ YYY-38</v>
      </c>
      <c r="B2656" s="21">
        <f t="shared" si="123"/>
        <v>945</v>
      </c>
      <c r="C2656" s="22">
        <f t="shared" si="124"/>
        <v>3</v>
      </c>
      <c r="D2656" s="23">
        <f t="shared" si="125"/>
        <v>31.5</v>
      </c>
      <c r="E2656" s="21">
        <f>SUMIFS(тарифы!G:G,тарифы!B:B,J2656)</f>
        <v>30</v>
      </c>
      <c r="F2656" s="21"/>
      <c r="G2656" s="12" t="str">
        <f>IFERROR(INDEX(Таблица1[#All],MATCH('загрузка табеля'!J2656,тарифы!B:B,0),4),"")</f>
        <v>повар 4 разряда ((В-38)кулинарный цех)</v>
      </c>
      <c r="H2656" s="12" t="s">
        <v>17226</v>
      </c>
      <c r="I2656" s="12" t="s">
        <v>16469</v>
      </c>
      <c r="J2656" s="12" t="s">
        <v>5160</v>
      </c>
      <c r="K2656" s="12" t="s">
        <v>5161</v>
      </c>
      <c r="L2656" s="12">
        <v>10.5</v>
      </c>
      <c r="M2656" s="12">
        <v>10.5</v>
      </c>
      <c r="N2656" s="12">
        <v>10.5</v>
      </c>
      <c r="O2656" s="12">
        <v>0</v>
      </c>
    </row>
    <row r="2657" spans="1:16" x14ac:dyDescent="0.2">
      <c r="A2657" s="12" t="str">
        <f>INDEX('рабочие дни  %ФОТ'!$F$3:$F$67,MATCH('загрузка табеля'!$H2657,'рабочие дни  %ФОТ'!$H$3:$H$67,0),1)</f>
        <v>ХХХ YYY-38</v>
      </c>
      <c r="B2657" s="21">
        <f t="shared" si="123"/>
        <v>1427.9549999999999</v>
      </c>
      <c r="C2657" s="22">
        <f t="shared" si="124"/>
        <v>3</v>
      </c>
      <c r="D2657" s="23">
        <f t="shared" si="125"/>
        <v>34.5</v>
      </c>
      <c r="E2657" s="21">
        <f>SUMIFS(тарифы!G:G,тарифы!B:B,J2657)</f>
        <v>41.39</v>
      </c>
      <c r="F2657" s="21"/>
      <c r="G2657" s="12" t="str">
        <f>IFERROR(INDEX(Таблица1[#All],MATCH('загрузка табеля'!J2657,тарифы!B:B,0),4),"")</f>
        <v>бригадир производственной бригады* ((В-38)кулинарный цех)</v>
      </c>
      <c r="H2657" s="12" t="s">
        <v>17226</v>
      </c>
      <c r="I2657" s="12" t="s">
        <v>16469</v>
      </c>
      <c r="J2657" s="12" t="s">
        <v>5154</v>
      </c>
      <c r="K2657" s="12" t="s">
        <v>5155</v>
      </c>
      <c r="L2657" s="12">
        <v>11.5</v>
      </c>
      <c r="M2657" s="12">
        <v>11.5</v>
      </c>
      <c r="N2657" s="12">
        <v>11.5</v>
      </c>
      <c r="O2657" s="12">
        <v>0</v>
      </c>
    </row>
    <row r="2658" spans="1:16" x14ac:dyDescent="0.2">
      <c r="A2658" s="12" t="str">
        <f>INDEX('рабочие дни  %ФОТ'!$F$3:$F$67,MATCH('загрузка табеля'!$H2658,'рабочие дни  %ФОТ'!$H$3:$H$67,0),1)</f>
        <v>ХХХ YYY-38</v>
      </c>
      <c r="B2658" s="21">
        <f t="shared" si="123"/>
        <v>1469.345</v>
      </c>
      <c r="C2658" s="22">
        <f t="shared" si="124"/>
        <v>3</v>
      </c>
      <c r="D2658" s="23">
        <f t="shared" si="125"/>
        <v>35.5</v>
      </c>
      <c r="E2658" s="21">
        <f>SUMIFS(тарифы!G:G,тарифы!B:B,J2658)</f>
        <v>41.39</v>
      </c>
      <c r="F2658" s="21"/>
      <c r="G2658" s="12" t="str">
        <f>IFERROR(INDEX(Таблица1[#All],MATCH('загрузка табеля'!J2658,тарифы!B:B,0),4),"")</f>
        <v>бригадир производственной бригады* ((В-38)кулинарный цех)</v>
      </c>
      <c r="H2658" s="12" t="s">
        <v>17226</v>
      </c>
      <c r="I2658" s="12" t="s">
        <v>16469</v>
      </c>
      <c r="J2658" s="12" t="s">
        <v>5146</v>
      </c>
      <c r="K2658" s="12" t="s">
        <v>5147</v>
      </c>
      <c r="L2658" s="12">
        <v>11.5</v>
      </c>
      <c r="M2658" s="12">
        <v>11.5</v>
      </c>
      <c r="N2658" s="12">
        <v>12.5</v>
      </c>
    </row>
    <row r="2659" spans="1:16" x14ac:dyDescent="0.2">
      <c r="A2659" s="12" t="str">
        <f>INDEX('рабочие дни  %ФОТ'!$F$3:$F$67,MATCH('загрузка табеля'!$H2659,'рабочие дни  %ФОТ'!$H$3:$H$67,0),1)</f>
        <v>ХХХ YYY-38</v>
      </c>
      <c r="B2659" s="21">
        <f t="shared" si="123"/>
        <v>837.5</v>
      </c>
      <c r="C2659" s="22">
        <f t="shared" si="124"/>
        <v>3</v>
      </c>
      <c r="D2659" s="23">
        <f t="shared" si="125"/>
        <v>33.5</v>
      </c>
      <c r="E2659" s="21">
        <f>SUMIFS(тарифы!G:G,тарифы!B:B,J2659)</f>
        <v>25</v>
      </c>
      <c r="F2659" s="21"/>
      <c r="G2659" s="12" t="str">
        <f>IFERROR(INDEX(Таблица1[#All],MATCH('загрузка табеля'!J2659,тарифы!B:B,0),4),"")</f>
        <v>продавец продовольственных товаров ((В-38)кулинарный цех)</v>
      </c>
      <c r="H2659" s="12" t="s">
        <v>17226</v>
      </c>
      <c r="I2659" s="12" t="s">
        <v>16469</v>
      </c>
      <c r="J2659" s="12" t="s">
        <v>5143</v>
      </c>
      <c r="K2659" s="12" t="s">
        <v>5144</v>
      </c>
      <c r="L2659" s="12">
        <v>11</v>
      </c>
      <c r="M2659" s="12">
        <v>11</v>
      </c>
      <c r="N2659" s="12">
        <v>11.5</v>
      </c>
    </row>
    <row r="2660" spans="1:16" x14ac:dyDescent="0.2">
      <c r="A2660" s="12" t="str">
        <f>INDEX('рабочие дни  %ФОТ'!$F$3:$F$67,MATCH('загрузка табеля'!$H2660,'рабочие дни  %ФОТ'!$H$3:$H$67,0),1)</f>
        <v>ХХХ YYY-38</v>
      </c>
      <c r="B2660" s="21">
        <f t="shared" si="123"/>
        <v>1035</v>
      </c>
      <c r="C2660" s="22">
        <f t="shared" si="124"/>
        <v>3</v>
      </c>
      <c r="D2660" s="23">
        <f t="shared" si="125"/>
        <v>34.5</v>
      </c>
      <c r="E2660" s="21">
        <f>SUMIFS(тарифы!G:G,тарифы!B:B,J2660)</f>
        <v>30</v>
      </c>
      <c r="F2660" s="21"/>
      <c r="G2660" s="12" t="str">
        <f>IFERROR(INDEX(Таблица1[#All],MATCH('загрузка табеля'!J2660,тарифы!B:B,0),4),"")</f>
        <v>повар 4 разряда ((В-38)кулинарный цех)</v>
      </c>
      <c r="H2660" s="12" t="s">
        <v>17226</v>
      </c>
      <c r="I2660" s="12" t="s">
        <v>16469</v>
      </c>
      <c r="J2660" s="12" t="s">
        <v>5165</v>
      </c>
      <c r="K2660" s="12" t="s">
        <v>5166</v>
      </c>
      <c r="L2660" s="12">
        <v>11.5</v>
      </c>
      <c r="M2660" s="12">
        <v>11.5</v>
      </c>
      <c r="N2660" s="12">
        <v>11.5</v>
      </c>
    </row>
    <row r="2661" spans="1:16" x14ac:dyDescent="0.2">
      <c r="A2661" s="12" t="str">
        <f>INDEX('рабочие дни  %ФОТ'!$F$3:$F$67,MATCH('загрузка табеля'!$H2661,'рабочие дни  %ФОТ'!$H$3:$H$67,0),1)</f>
        <v>ХХХ YYY-38</v>
      </c>
      <c r="B2661" s="21">
        <f t="shared" si="123"/>
        <v>600</v>
      </c>
      <c r="C2661" s="22">
        <f t="shared" si="124"/>
        <v>2</v>
      </c>
      <c r="D2661" s="23">
        <f t="shared" si="125"/>
        <v>24</v>
      </c>
      <c r="E2661" s="21">
        <f>SUMIFS(тарифы!G:G,тарифы!B:B,J2661)</f>
        <v>25</v>
      </c>
      <c r="F2661" s="21"/>
      <c r="G2661" s="12" t="str">
        <f>IFERROR(INDEX(Таблица1[#All],MATCH('загрузка табеля'!J2661,тарифы!B:B,0),4),"")</f>
        <v>продавец продовольственных товаров 3 категории ((В-38)кулинарный цех)</v>
      </c>
      <c r="H2661" s="12" t="s">
        <v>17226</v>
      </c>
      <c r="I2661" s="12" t="s">
        <v>16469</v>
      </c>
      <c r="J2661" s="12" t="s">
        <v>5157</v>
      </c>
      <c r="K2661" s="12" t="s">
        <v>5158</v>
      </c>
      <c r="L2661" s="12">
        <v>12</v>
      </c>
      <c r="M2661" s="12">
        <v>12</v>
      </c>
      <c r="N2661" s="12">
        <v>0</v>
      </c>
    </row>
    <row r="2662" spans="1:16" x14ac:dyDescent="0.2">
      <c r="A2662" s="12" t="str">
        <f>INDEX('рабочие дни  %ФОТ'!$F$3:$F$67,MATCH('загрузка табеля'!$H2662,'рабочие дни  %ФОТ'!$H$3:$H$67,0),1)</f>
        <v>ХХХ YYY-38</v>
      </c>
      <c r="B2662" s="21">
        <f t="shared" si="123"/>
        <v>1088.8</v>
      </c>
      <c r="C2662" s="22">
        <f t="shared" si="124"/>
        <v>5</v>
      </c>
      <c r="D2662" s="23">
        <f t="shared" si="125"/>
        <v>40</v>
      </c>
      <c r="E2662" s="21">
        <f>SUMIFS(тарифы!G:G,тарифы!B:B,J2662)</f>
        <v>27.22</v>
      </c>
      <c r="F2662" s="21"/>
      <c r="G2662" s="12" t="str">
        <f>IFERROR(INDEX(Таблица1[#All],MATCH('загрузка табеля'!J2662,тарифы!B:B,0),4),"")</f>
        <v>повар 3 разряда ((В-38)кулинарный цех)</v>
      </c>
      <c r="H2662" s="12" t="s">
        <v>17226</v>
      </c>
      <c r="I2662" s="12" t="s">
        <v>16469</v>
      </c>
      <c r="J2662" s="12" t="s">
        <v>14490</v>
      </c>
      <c r="K2662" s="12" t="s">
        <v>14491</v>
      </c>
      <c r="L2662" s="12">
        <v>8</v>
      </c>
      <c r="M2662" s="12">
        <v>8</v>
      </c>
      <c r="N2662" s="12">
        <v>8</v>
      </c>
      <c r="O2662" s="12">
        <v>8</v>
      </c>
      <c r="P2662" s="12">
        <v>8</v>
      </c>
    </row>
    <row r="2663" spans="1:16" x14ac:dyDescent="0.2">
      <c r="A2663" s="12" t="str">
        <f>INDEX('рабочие дни  %ФОТ'!$F$3:$F$67,MATCH('загрузка табеля'!$H2663,'рабочие дни  %ФОТ'!$H$3:$H$67,0),1)</f>
        <v>ХХХ YYY-38</v>
      </c>
      <c r="B2663" s="21">
        <f t="shared" si="123"/>
        <v>0</v>
      </c>
      <c r="C2663" s="22">
        <f t="shared" si="124"/>
        <v>3</v>
      </c>
      <c r="D2663" s="23">
        <f t="shared" si="125"/>
        <v>10.5</v>
      </c>
      <c r="E2663" s="21">
        <f>SUMIFS(тарифы!G:G,тарифы!B:B,J2663)</f>
        <v>0</v>
      </c>
      <c r="F2663" s="21"/>
      <c r="G2663" s="12" t="str">
        <f>IFERROR(INDEX(Таблица1[#All],MATCH('загрузка табеля'!J2663,тарифы!B:B,0),4),"")</f>
        <v/>
      </c>
      <c r="H2663" s="12" t="s">
        <v>17226</v>
      </c>
      <c r="I2663" s="12" t="s">
        <v>16469</v>
      </c>
      <c r="J2663" s="12" t="s">
        <v>16470</v>
      </c>
      <c r="K2663" s="12" t="s">
        <v>16471</v>
      </c>
      <c r="L2663" s="12">
        <v>3.5</v>
      </c>
      <c r="M2663" s="12">
        <v>3.5</v>
      </c>
      <c r="N2663" s="12">
        <v>3.5</v>
      </c>
      <c r="O2663" s="12">
        <v>0</v>
      </c>
    </row>
    <row r="2664" spans="1:16" x14ac:dyDescent="0.2">
      <c r="A2664" s="12" t="str">
        <f>INDEX('рабочие дни  %ФОТ'!$F$3:$F$67,MATCH('загрузка табеля'!$H2664,'рабочие дни  %ФОТ'!$H$3:$H$67,0),1)</f>
        <v>ХХХ YYY-38</v>
      </c>
      <c r="B2664" s="21">
        <f t="shared" si="123"/>
        <v>623.26</v>
      </c>
      <c r="C2664" s="22">
        <f t="shared" si="124"/>
        <v>2</v>
      </c>
      <c r="D2664" s="23">
        <f t="shared" si="125"/>
        <v>22</v>
      </c>
      <c r="E2664" s="21">
        <f>SUMIFS(тарифы!G:G,тарифы!B:B,J2664)</f>
        <v>28.33</v>
      </c>
      <c r="F2664" s="21"/>
      <c r="G2664" s="12" t="str">
        <f>IFERROR(INDEX(Таблица1[#All],MATCH('загрузка табеля'!J2664,тарифы!B:B,0),4),"")</f>
        <v>кассир торгового зала ((В-38)расчетно-кассовая зона)</v>
      </c>
      <c r="H2664" s="12" t="s">
        <v>17226</v>
      </c>
      <c r="I2664" s="12" t="s">
        <v>16472</v>
      </c>
      <c r="J2664" s="12" t="s">
        <v>5207</v>
      </c>
      <c r="K2664" s="12" t="s">
        <v>5208</v>
      </c>
      <c r="L2664" s="12">
        <v>11</v>
      </c>
      <c r="M2664" s="12">
        <v>11</v>
      </c>
      <c r="N2664" s="12">
        <v>0</v>
      </c>
    </row>
    <row r="2665" spans="1:16" x14ac:dyDescent="0.2">
      <c r="A2665" s="12" t="str">
        <f>INDEX('рабочие дни  %ФОТ'!$F$3:$F$67,MATCH('загрузка табеля'!$H2665,'рабочие дни  %ФОТ'!$H$3:$H$67,0),1)</f>
        <v>ХХХ YYY-38</v>
      </c>
      <c r="B2665" s="21">
        <f t="shared" si="123"/>
        <v>1303.1799999999998</v>
      </c>
      <c r="C2665" s="22">
        <f t="shared" si="124"/>
        <v>4</v>
      </c>
      <c r="D2665" s="23">
        <f t="shared" si="125"/>
        <v>46</v>
      </c>
      <c r="E2665" s="21">
        <f>SUMIFS(тарифы!G:G,тарифы!B:B,J2665)</f>
        <v>28.33</v>
      </c>
      <c r="F2665" s="21"/>
      <c r="G2665" s="12" t="str">
        <f>IFERROR(INDEX(Таблица1[#All],MATCH('загрузка табеля'!J2665,тарифы!B:B,0),4),"")</f>
        <v>кассир торгового зала ((В-38)расчетно-кассовая зона)</v>
      </c>
      <c r="H2665" s="12" t="s">
        <v>17226</v>
      </c>
      <c r="I2665" s="12" t="s">
        <v>16472</v>
      </c>
      <c r="J2665" s="12" t="s">
        <v>5218</v>
      </c>
      <c r="K2665" s="12" t="s">
        <v>5219</v>
      </c>
      <c r="L2665" s="12">
        <v>11.5</v>
      </c>
      <c r="M2665" s="12">
        <v>11.5</v>
      </c>
      <c r="N2665" s="12">
        <v>11.5</v>
      </c>
      <c r="O2665" s="12">
        <v>11.5</v>
      </c>
    </row>
    <row r="2666" spans="1:16" x14ac:dyDescent="0.2">
      <c r="A2666" s="12" t="str">
        <f>INDEX('рабочие дни  %ФОТ'!$F$3:$F$67,MATCH('загрузка табеля'!$H2666,'рабочие дни  %ФОТ'!$H$3:$H$67,0),1)</f>
        <v>ХХХ YYY-38</v>
      </c>
      <c r="B2666" s="21">
        <f t="shared" si="123"/>
        <v>934.89</v>
      </c>
      <c r="C2666" s="22">
        <f t="shared" si="124"/>
        <v>3</v>
      </c>
      <c r="D2666" s="23">
        <f t="shared" si="125"/>
        <v>33</v>
      </c>
      <c r="E2666" s="21">
        <f>SUMIFS(тарифы!G:G,тарифы!B:B,J2666)</f>
        <v>28.33</v>
      </c>
      <c r="F2666" s="21"/>
      <c r="G2666" s="12" t="str">
        <f>IFERROR(INDEX(Таблица1[#All],MATCH('загрузка табеля'!J2666,тарифы!B:B,0),4),"")</f>
        <v>кассир торгового зала ((В-38)расчетно-кассовая зона)</v>
      </c>
      <c r="H2666" s="12" t="s">
        <v>17226</v>
      </c>
      <c r="I2666" s="12" t="s">
        <v>16472</v>
      </c>
      <c r="J2666" s="12" t="s">
        <v>5202</v>
      </c>
      <c r="K2666" s="12" t="s">
        <v>5203</v>
      </c>
      <c r="L2666" s="12">
        <v>11</v>
      </c>
      <c r="M2666" s="12">
        <v>11</v>
      </c>
      <c r="N2666" s="12">
        <v>11</v>
      </c>
      <c r="O2666" s="12">
        <v>0</v>
      </c>
    </row>
    <row r="2667" spans="1:16" x14ac:dyDescent="0.2">
      <c r="A2667" s="12" t="str">
        <f>INDEX('рабочие дни  %ФОТ'!$F$3:$F$67,MATCH('загрузка табеля'!$H2667,'рабочие дни  %ФОТ'!$H$3:$H$67,0),1)</f>
        <v>ХХХ YYY-38</v>
      </c>
      <c r="B2667" s="21">
        <f t="shared" si="123"/>
        <v>949.05499999999995</v>
      </c>
      <c r="C2667" s="22">
        <f t="shared" si="124"/>
        <v>3</v>
      </c>
      <c r="D2667" s="23">
        <f t="shared" si="125"/>
        <v>33.5</v>
      </c>
      <c r="E2667" s="21">
        <f>SUMIFS(тарифы!G:G,тарифы!B:B,J2667)</f>
        <v>28.33</v>
      </c>
      <c r="F2667" s="21"/>
      <c r="G2667" s="12" t="str">
        <f>IFERROR(INDEX(Таблица1[#All],MATCH('загрузка табеля'!J2667,тарифы!B:B,0),4),"")</f>
        <v>кассир торгового зала ((В-38)расчетно-кассовая зона)</v>
      </c>
      <c r="H2667" s="12" t="s">
        <v>17226</v>
      </c>
      <c r="I2667" s="12" t="s">
        <v>16472</v>
      </c>
      <c r="J2667" s="12" t="s">
        <v>5220</v>
      </c>
      <c r="K2667" s="12" t="s">
        <v>5221</v>
      </c>
      <c r="L2667" s="12">
        <v>11.5</v>
      </c>
      <c r="M2667" s="12">
        <v>11</v>
      </c>
      <c r="N2667" s="12">
        <v>11</v>
      </c>
    </row>
    <row r="2668" spans="1:16" x14ac:dyDescent="0.2">
      <c r="A2668" s="12" t="str">
        <f>INDEX('рабочие дни  %ФОТ'!$F$3:$F$67,MATCH('загрузка табеля'!$H2668,'рабочие дни  %ФОТ'!$H$3:$H$67,0),1)</f>
        <v>ХХХ YYY-38</v>
      </c>
      <c r="B2668" s="21">
        <f t="shared" si="123"/>
        <v>1265.92</v>
      </c>
      <c r="C2668" s="22">
        <f t="shared" si="124"/>
        <v>4</v>
      </c>
      <c r="D2668" s="23">
        <f t="shared" si="125"/>
        <v>43</v>
      </c>
      <c r="E2668" s="21">
        <f>SUMIFS(тарифы!G:G,тарифы!B:B,J2668)</f>
        <v>29.44</v>
      </c>
      <c r="F2668" s="21"/>
      <c r="G2668" s="12" t="str">
        <f>IFERROR(INDEX(Таблица1[#All],MATCH('загрузка табеля'!J2668,тарифы!B:B,0),4),"")</f>
        <v>старший кассир торгового зала ((В-38)расчетно-кассовая зона)</v>
      </c>
      <c r="H2668" s="12" t="s">
        <v>17226</v>
      </c>
      <c r="I2668" s="12" t="s">
        <v>16472</v>
      </c>
      <c r="J2668" s="12" t="s">
        <v>5174</v>
      </c>
      <c r="K2668" s="12" t="s">
        <v>5175</v>
      </c>
      <c r="L2668" s="12">
        <v>12</v>
      </c>
      <c r="M2668" s="12">
        <v>12</v>
      </c>
      <c r="N2668" s="12">
        <v>7</v>
      </c>
      <c r="O2668" s="12">
        <v>12</v>
      </c>
      <c r="P2668" s="12">
        <v>0</v>
      </c>
    </row>
    <row r="2669" spans="1:16" x14ac:dyDescent="0.2">
      <c r="A2669" s="12" t="str">
        <f>INDEX('рабочие дни  %ФОТ'!$F$3:$F$67,MATCH('загрузка табеля'!$H2669,'рабочие дни  %ФОТ'!$H$3:$H$67,0),1)</f>
        <v>ХХХ YYY-38</v>
      </c>
      <c r="B2669" s="21">
        <f t="shared" si="123"/>
        <v>1228.4450000000002</v>
      </c>
      <c r="C2669" s="22">
        <f t="shared" si="124"/>
        <v>3</v>
      </c>
      <c r="D2669" s="23">
        <f t="shared" si="125"/>
        <v>33.5</v>
      </c>
      <c r="E2669" s="21">
        <f>SUMIFS(тарифы!G:G,тарифы!B:B,J2669)</f>
        <v>36.67</v>
      </c>
      <c r="F2669" s="21"/>
      <c r="G2669" s="12" t="str">
        <f>IFERROR(INDEX(Таблица1[#All],MATCH('загрузка табеля'!J2669,тарифы!B:B,0),4),"")</f>
        <v>заместитель управляющего магазином по кассовой зоне 2 категории ((В-38)расчетно-кассовая зона)</v>
      </c>
      <c r="H2669" s="12" t="s">
        <v>17226</v>
      </c>
      <c r="I2669" s="12" t="s">
        <v>16472</v>
      </c>
      <c r="J2669" s="12" t="s">
        <v>5210</v>
      </c>
      <c r="K2669" s="12" t="s">
        <v>5211</v>
      </c>
      <c r="L2669" s="12">
        <v>11</v>
      </c>
      <c r="M2669" s="12">
        <v>11</v>
      </c>
      <c r="N2669" s="12">
        <v>11.5</v>
      </c>
      <c r="O2669" s="12">
        <v>0</v>
      </c>
    </row>
    <row r="2670" spans="1:16" x14ac:dyDescent="0.2">
      <c r="A2670" s="12" t="str">
        <f>INDEX('рабочие дни  %ФОТ'!$F$3:$F$67,MATCH('загрузка табеля'!$H2670,'рабочие дни  %ФОТ'!$H$3:$H$67,0),1)</f>
        <v>ХХХ YYY-38</v>
      </c>
      <c r="B2670" s="21">
        <f t="shared" si="123"/>
        <v>1283.45</v>
      </c>
      <c r="C2670" s="22">
        <f t="shared" si="124"/>
        <v>3</v>
      </c>
      <c r="D2670" s="23">
        <f t="shared" si="125"/>
        <v>35</v>
      </c>
      <c r="E2670" s="21">
        <f>SUMIFS(тарифы!G:G,тарифы!B:B,J2670)</f>
        <v>36.67</v>
      </c>
      <c r="F2670" s="21"/>
      <c r="G2670" s="12" t="str">
        <f>IFERROR(INDEX(Таблица1[#All],MATCH('загрузка табеля'!J2670,тарифы!B:B,0),4),"")</f>
        <v>заместитель управляющего магазином по кассовой зоне 2 категории ((В-38)расчетно-кассовая зона)</v>
      </c>
      <c r="H2670" s="12" t="s">
        <v>17226</v>
      </c>
      <c r="I2670" s="12" t="s">
        <v>16472</v>
      </c>
      <c r="J2670" s="12" t="s">
        <v>5182</v>
      </c>
      <c r="K2670" s="12" t="s">
        <v>5183</v>
      </c>
      <c r="L2670" s="12">
        <v>12</v>
      </c>
      <c r="M2670" s="12">
        <v>11.5</v>
      </c>
      <c r="N2670" s="12">
        <v>11.5</v>
      </c>
    </row>
    <row r="2671" spans="1:16" x14ac:dyDescent="0.2">
      <c r="A2671" s="12" t="str">
        <f>INDEX('рабочие дни  %ФОТ'!$F$3:$F$67,MATCH('загрузка табеля'!$H2671,'рабочие дни  %ФОТ'!$H$3:$H$67,0),1)</f>
        <v>ХХХ YYY-38</v>
      </c>
      <c r="B2671" s="21">
        <f t="shared" si="123"/>
        <v>1260.6849999999999</v>
      </c>
      <c r="C2671" s="22">
        <f t="shared" si="124"/>
        <v>4</v>
      </c>
      <c r="D2671" s="23">
        <f t="shared" si="125"/>
        <v>44.5</v>
      </c>
      <c r="E2671" s="21">
        <f>SUMIFS(тарифы!G:G,тарифы!B:B,J2671)</f>
        <v>28.33</v>
      </c>
      <c r="F2671" s="21"/>
      <c r="G2671" s="12" t="str">
        <f>IFERROR(INDEX(Таблица1[#All],MATCH('загрузка табеля'!J2671,тарифы!B:B,0),4),"")</f>
        <v>кассир торгового зала ((В-38)расчетно-кассовая зона)</v>
      </c>
      <c r="H2671" s="12" t="s">
        <v>17226</v>
      </c>
      <c r="I2671" s="12" t="s">
        <v>16472</v>
      </c>
      <c r="J2671" s="12" t="s">
        <v>5194</v>
      </c>
      <c r="K2671" s="12" t="s">
        <v>5195</v>
      </c>
      <c r="L2671" s="12">
        <v>11</v>
      </c>
      <c r="M2671" s="12">
        <v>11.5</v>
      </c>
      <c r="N2671" s="12">
        <v>11</v>
      </c>
      <c r="O2671" s="12">
        <v>11</v>
      </c>
    </row>
    <row r="2672" spans="1:16" x14ac:dyDescent="0.2">
      <c r="A2672" s="12" t="str">
        <f>INDEX('рабочие дни  %ФОТ'!$F$3:$F$67,MATCH('загрузка табеля'!$H2672,'рабочие дни  %ФОТ'!$H$3:$H$67,0),1)</f>
        <v>ХХХ YYY-38</v>
      </c>
      <c r="B2672" s="21">
        <f t="shared" si="123"/>
        <v>1324.8</v>
      </c>
      <c r="C2672" s="22">
        <f t="shared" si="124"/>
        <v>3</v>
      </c>
      <c r="D2672" s="23">
        <f t="shared" si="125"/>
        <v>45</v>
      </c>
      <c r="E2672" s="21">
        <f>SUMIFS(тарифы!G:G,тарифы!B:B,J2672)</f>
        <v>29.44</v>
      </c>
      <c r="F2672" s="21"/>
      <c r="G2672" s="12" t="str">
        <f>IFERROR(INDEX(Таблица1[#All],MATCH('загрузка табеля'!J2672,тарифы!B:B,0),4),"")</f>
        <v>старший кассир торгового зала ((В-38)расчетно-кассовая зона)</v>
      </c>
      <c r="H2672" s="12" t="s">
        <v>17226</v>
      </c>
      <c r="I2672" s="12" t="s">
        <v>16472</v>
      </c>
      <c r="J2672" s="12" t="s">
        <v>5205</v>
      </c>
      <c r="K2672" s="12" t="s">
        <v>5206</v>
      </c>
      <c r="L2672" s="12">
        <v>12</v>
      </c>
      <c r="M2672" s="12">
        <v>11.5</v>
      </c>
      <c r="N2672" s="12">
        <v>21.5</v>
      </c>
    </row>
    <row r="2673" spans="1:16" x14ac:dyDescent="0.2">
      <c r="A2673" s="12" t="str">
        <f>INDEX('рабочие дни  %ФОТ'!$F$3:$F$67,MATCH('загрузка табеля'!$H2673,'рабочие дни  %ФОТ'!$H$3:$H$67,0),1)</f>
        <v>ХХХ YYY-38</v>
      </c>
      <c r="B2673" s="21">
        <f t="shared" si="123"/>
        <v>843.41000000000008</v>
      </c>
      <c r="C2673" s="22">
        <f t="shared" si="124"/>
        <v>2</v>
      </c>
      <c r="D2673" s="23">
        <f t="shared" si="125"/>
        <v>23</v>
      </c>
      <c r="E2673" s="21">
        <f>SUMIFS(тарифы!G:G,тарифы!B:B,J2673)</f>
        <v>36.67</v>
      </c>
      <c r="F2673" s="21"/>
      <c r="G2673" s="12" t="str">
        <f>IFERROR(INDEX(Таблица1[#All],MATCH('загрузка табеля'!J2673,тарифы!B:B,0),4),"")</f>
        <v>заместитель управляющего магазином по кассовой зоне 2 категории ((В-38)расчетно-кассовая зона)</v>
      </c>
      <c r="H2673" s="12" t="s">
        <v>17226</v>
      </c>
      <c r="I2673" s="12" t="s">
        <v>16472</v>
      </c>
      <c r="J2673" s="12" t="s">
        <v>5199</v>
      </c>
      <c r="K2673" s="12" t="s">
        <v>5200</v>
      </c>
      <c r="L2673" s="12">
        <v>11.5</v>
      </c>
      <c r="M2673" s="12">
        <v>11.5</v>
      </c>
    </row>
    <row r="2674" spans="1:16" x14ac:dyDescent="0.2">
      <c r="A2674" s="12" t="str">
        <f>INDEX('рабочие дни  %ФОТ'!$F$3:$F$67,MATCH('загрузка табеля'!$H2674,'рабочие дни  %ФОТ'!$H$3:$H$67,0),1)</f>
        <v>ХХХ YYY-38</v>
      </c>
      <c r="B2674" s="21">
        <f t="shared" si="123"/>
        <v>1558.4750000000001</v>
      </c>
      <c r="C2674" s="22">
        <f t="shared" si="124"/>
        <v>4</v>
      </c>
      <c r="D2674" s="23">
        <f t="shared" si="125"/>
        <v>42.5</v>
      </c>
      <c r="E2674" s="21">
        <f>SUMIFS(тарифы!G:G,тарифы!B:B,J2674)</f>
        <v>36.67</v>
      </c>
      <c r="F2674" s="21"/>
      <c r="G2674" s="12" t="str">
        <f>IFERROR(INDEX(Таблица1[#All],MATCH('загрузка табеля'!J2674,тарифы!B:B,0),4),"")</f>
        <v>заместитель управляющего магазином по кассовой зоне 2 категории ((В-38)расчетно-кассовая зона)</v>
      </c>
      <c r="H2674" s="12" t="s">
        <v>17226</v>
      </c>
      <c r="I2674" s="12" t="s">
        <v>16472</v>
      </c>
      <c r="J2674" s="12" t="s">
        <v>5184</v>
      </c>
      <c r="K2674" s="12" t="s">
        <v>5185</v>
      </c>
      <c r="L2674" s="12">
        <v>7</v>
      </c>
      <c r="M2674" s="12">
        <v>11.5</v>
      </c>
      <c r="N2674" s="12">
        <v>12</v>
      </c>
      <c r="O2674" s="12">
        <v>12</v>
      </c>
      <c r="P2674" s="12">
        <v>0</v>
      </c>
    </row>
    <row r="2675" spans="1:16" x14ac:dyDescent="0.2">
      <c r="A2675" s="12" t="str">
        <f>INDEX('рабочие дни  %ФОТ'!$F$3:$F$67,MATCH('загрузка табеля'!$H2675,'рабочие дни  %ФОТ'!$H$3:$H$67,0),1)</f>
        <v>ХХХ YYY-38</v>
      </c>
      <c r="B2675" s="21">
        <f t="shared" si="123"/>
        <v>949.05499999999995</v>
      </c>
      <c r="C2675" s="22">
        <f t="shared" si="124"/>
        <v>3</v>
      </c>
      <c r="D2675" s="23">
        <f t="shared" si="125"/>
        <v>33.5</v>
      </c>
      <c r="E2675" s="21">
        <f>SUMIFS(тарифы!G:G,тарифы!B:B,J2675)</f>
        <v>28.33</v>
      </c>
      <c r="F2675" s="21"/>
      <c r="G2675" s="12" t="str">
        <f>IFERROR(INDEX(Таблица1[#All],MATCH('загрузка табеля'!J2675,тарифы!B:B,0),4),"")</f>
        <v>кассир торгового зала ((В-38)расчетно-кассовая зона)</v>
      </c>
      <c r="H2675" s="12" t="s">
        <v>17226</v>
      </c>
      <c r="I2675" s="12" t="s">
        <v>16472</v>
      </c>
      <c r="J2675" s="12" t="s">
        <v>5171</v>
      </c>
      <c r="K2675" s="12" t="s">
        <v>5172</v>
      </c>
      <c r="L2675" s="12">
        <v>11</v>
      </c>
      <c r="M2675" s="12">
        <v>11</v>
      </c>
      <c r="N2675" s="12">
        <v>11.5</v>
      </c>
    </row>
    <row r="2676" spans="1:16" x14ac:dyDescent="0.2">
      <c r="A2676" s="12" t="str">
        <f>INDEX('рабочие дни  %ФОТ'!$F$3:$F$67,MATCH('загрузка табеля'!$H2676,'рабочие дни  %ФОТ'!$H$3:$H$67,0),1)</f>
        <v>ХХХ YYY-38</v>
      </c>
      <c r="B2676" s="21">
        <f t="shared" si="123"/>
        <v>934.89</v>
      </c>
      <c r="C2676" s="22">
        <f t="shared" si="124"/>
        <v>3</v>
      </c>
      <c r="D2676" s="23">
        <f t="shared" si="125"/>
        <v>33</v>
      </c>
      <c r="E2676" s="21">
        <f>SUMIFS(тарифы!G:G,тарифы!B:B,J2676)</f>
        <v>28.33</v>
      </c>
      <c r="F2676" s="21"/>
      <c r="G2676" s="12" t="str">
        <f>IFERROR(INDEX(Таблица1[#All],MATCH('загрузка табеля'!J2676,тарифы!B:B,0),4),"")</f>
        <v>кассир торгового зала ((В-38)расчетно-кассовая зона)</v>
      </c>
      <c r="H2676" s="12" t="s">
        <v>17226</v>
      </c>
      <c r="I2676" s="12" t="s">
        <v>16472</v>
      </c>
      <c r="J2676" s="12" t="s">
        <v>5180</v>
      </c>
      <c r="K2676" s="12" t="s">
        <v>5181</v>
      </c>
      <c r="L2676" s="12">
        <v>11</v>
      </c>
      <c r="M2676" s="12">
        <v>11</v>
      </c>
      <c r="N2676" s="12">
        <v>11</v>
      </c>
      <c r="O2676" s="12">
        <v>0</v>
      </c>
    </row>
    <row r="2677" spans="1:16" x14ac:dyDescent="0.2">
      <c r="A2677" s="12" t="str">
        <f>INDEX('рабочие дни  %ФОТ'!$F$3:$F$67,MATCH('загрузка табеля'!$H2677,'рабочие дни  %ФОТ'!$H$3:$H$67,0),1)</f>
        <v>ХХХ YYY-38</v>
      </c>
      <c r="B2677" s="21">
        <f t="shared" si="123"/>
        <v>963.21999999999991</v>
      </c>
      <c r="C2677" s="22">
        <f t="shared" si="124"/>
        <v>3</v>
      </c>
      <c r="D2677" s="23">
        <f t="shared" si="125"/>
        <v>34</v>
      </c>
      <c r="E2677" s="21">
        <f>SUMIFS(тарифы!G:G,тарифы!B:B,J2677)</f>
        <v>28.33</v>
      </c>
      <c r="F2677" s="21"/>
      <c r="G2677" s="12" t="str">
        <f>IFERROR(INDEX(Таблица1[#All],MATCH('загрузка табеля'!J2677,тарифы!B:B,0),4),"")</f>
        <v>кассир торгового зала ((В-38)расчетно-кассовая зона)</v>
      </c>
      <c r="H2677" s="12" t="s">
        <v>17226</v>
      </c>
      <c r="I2677" s="12" t="s">
        <v>16472</v>
      </c>
      <c r="J2677" s="12" t="s">
        <v>5197</v>
      </c>
      <c r="K2677" s="12" t="s">
        <v>5198</v>
      </c>
      <c r="L2677" s="12">
        <v>11</v>
      </c>
      <c r="M2677" s="12">
        <v>11.5</v>
      </c>
      <c r="N2677" s="12">
        <v>11.5</v>
      </c>
    </row>
    <row r="2678" spans="1:16" x14ac:dyDescent="0.2">
      <c r="A2678" s="12" t="str">
        <f>INDEX('рабочие дни  %ФОТ'!$F$3:$F$67,MATCH('загрузка табеля'!$H2678,'рабочие дни  %ФОТ'!$H$3:$H$67,0),1)</f>
        <v>ХХХ YYY-38</v>
      </c>
      <c r="B2678" s="21">
        <f t="shared" si="123"/>
        <v>934.89</v>
      </c>
      <c r="C2678" s="22">
        <f t="shared" si="124"/>
        <v>3</v>
      </c>
      <c r="D2678" s="23">
        <f t="shared" si="125"/>
        <v>33</v>
      </c>
      <c r="E2678" s="21">
        <f>SUMIFS(тарифы!G:G,тарифы!B:B,J2678)</f>
        <v>28.33</v>
      </c>
      <c r="F2678" s="21"/>
      <c r="G2678" s="12" t="str">
        <f>IFERROR(INDEX(Таблица1[#All],MATCH('загрузка табеля'!J2678,тарифы!B:B,0),4),"")</f>
        <v>кассир торгового зала ((В-38)расчетно-кассовая зона)</v>
      </c>
      <c r="H2678" s="12" t="s">
        <v>17226</v>
      </c>
      <c r="I2678" s="12" t="s">
        <v>16472</v>
      </c>
      <c r="J2678" s="12" t="s">
        <v>5225</v>
      </c>
      <c r="K2678" s="12" t="s">
        <v>5226</v>
      </c>
      <c r="L2678" s="12">
        <v>11</v>
      </c>
      <c r="M2678" s="12">
        <v>11</v>
      </c>
      <c r="N2678" s="12">
        <v>11</v>
      </c>
      <c r="O2678" s="12">
        <v>0</v>
      </c>
    </row>
    <row r="2679" spans="1:16" x14ac:dyDescent="0.2">
      <c r="A2679" s="12" t="str">
        <f>INDEX('рабочие дни  %ФОТ'!$F$3:$F$67,MATCH('загрузка табеля'!$H2679,'рабочие дни  %ФОТ'!$H$3:$H$67,0),1)</f>
        <v>ХХХ YYY-38</v>
      </c>
      <c r="B2679" s="21">
        <f t="shared" si="123"/>
        <v>1161.53</v>
      </c>
      <c r="C2679" s="22">
        <f t="shared" si="124"/>
        <v>4</v>
      </c>
      <c r="D2679" s="23">
        <f t="shared" si="125"/>
        <v>41</v>
      </c>
      <c r="E2679" s="21">
        <f>SUMIFS(тарифы!G:G,тарифы!B:B,J2679)</f>
        <v>28.33</v>
      </c>
      <c r="F2679" s="21"/>
      <c r="G2679" s="12" t="str">
        <f>IFERROR(INDEX(Таблица1[#All],MATCH('загрузка табеля'!J2679,тарифы!B:B,0),4),"")</f>
        <v>кассир торгового зала ((В-38)расчетно-кассовая зона)</v>
      </c>
      <c r="H2679" s="12" t="s">
        <v>17226</v>
      </c>
      <c r="I2679" s="12" t="s">
        <v>16472</v>
      </c>
      <c r="J2679" s="12" t="s">
        <v>5187</v>
      </c>
      <c r="K2679" s="12" t="s">
        <v>5188</v>
      </c>
      <c r="L2679" s="12">
        <v>11.5</v>
      </c>
      <c r="M2679" s="12">
        <v>7.5</v>
      </c>
      <c r="N2679" s="12">
        <v>11</v>
      </c>
      <c r="O2679" s="12">
        <v>11</v>
      </c>
      <c r="P2679" s="12">
        <v>0</v>
      </c>
    </row>
    <row r="2680" spans="1:16" x14ac:dyDescent="0.2">
      <c r="A2680" s="12" t="str">
        <f>INDEX('рабочие дни  %ФОТ'!$F$3:$F$67,MATCH('загрузка табеля'!$H2680,'рабочие дни  %ФОТ'!$H$3:$H$67,0),1)</f>
        <v>ХХХ YYY-38</v>
      </c>
      <c r="B2680" s="21">
        <f t="shared" si="123"/>
        <v>1600.645</v>
      </c>
      <c r="C2680" s="22">
        <f t="shared" si="124"/>
        <v>5</v>
      </c>
      <c r="D2680" s="23">
        <f t="shared" si="125"/>
        <v>56.5</v>
      </c>
      <c r="E2680" s="21">
        <f>SUMIFS(тарифы!G:G,тарифы!B:B,J2680)</f>
        <v>28.33</v>
      </c>
      <c r="F2680" s="21"/>
      <c r="G2680" s="12" t="str">
        <f>IFERROR(INDEX(Таблица1[#All],MATCH('загрузка табеля'!J2680,тарифы!B:B,0),4),"")</f>
        <v>кассир торгового зала ((В-38)расчетно-кассовая зона)</v>
      </c>
      <c r="H2680" s="12" t="s">
        <v>17226</v>
      </c>
      <c r="I2680" s="12" t="s">
        <v>16472</v>
      </c>
      <c r="J2680" s="12" t="s">
        <v>5216</v>
      </c>
      <c r="K2680" s="12" t="s">
        <v>5217</v>
      </c>
      <c r="L2680" s="12">
        <v>11.5</v>
      </c>
      <c r="M2680" s="12">
        <v>11.5</v>
      </c>
      <c r="N2680" s="12">
        <v>11.5</v>
      </c>
      <c r="O2680" s="12">
        <v>11</v>
      </c>
      <c r="P2680" s="12">
        <v>11</v>
      </c>
    </row>
    <row r="2681" spans="1:16" x14ac:dyDescent="0.2">
      <c r="A2681" s="12" t="str">
        <f>INDEX('рабочие дни  %ФОТ'!$F$3:$F$67,MATCH('загрузка табеля'!$H2681,'рабочие дни  %ФОТ'!$H$3:$H$67,0),1)</f>
        <v>ХХХ YYY-38</v>
      </c>
      <c r="B2681" s="21">
        <f t="shared" si="123"/>
        <v>1104.8699999999999</v>
      </c>
      <c r="C2681" s="22">
        <f t="shared" si="124"/>
        <v>4</v>
      </c>
      <c r="D2681" s="23">
        <f t="shared" si="125"/>
        <v>39</v>
      </c>
      <c r="E2681" s="21">
        <f>SUMIFS(тарифы!G:G,тарифы!B:B,J2681)</f>
        <v>28.33</v>
      </c>
      <c r="F2681" s="21"/>
      <c r="G2681" s="12" t="str">
        <f>IFERROR(INDEX(Таблица1[#All],MATCH('загрузка табеля'!J2681,тарифы!B:B,0),4),"")</f>
        <v>кассир торгового зала ((В-38)расчетно-кассовая зона)</v>
      </c>
      <c r="H2681" s="12" t="s">
        <v>17226</v>
      </c>
      <c r="I2681" s="12" t="s">
        <v>16472</v>
      </c>
      <c r="J2681" s="12" t="s">
        <v>12949</v>
      </c>
      <c r="K2681" s="12" t="s">
        <v>12948</v>
      </c>
      <c r="L2681" s="12">
        <v>9</v>
      </c>
      <c r="M2681" s="12">
        <v>8</v>
      </c>
      <c r="N2681" s="12">
        <v>11</v>
      </c>
      <c r="O2681" s="12">
        <v>11</v>
      </c>
    </row>
    <row r="2682" spans="1:16" x14ac:dyDescent="0.2">
      <c r="A2682" s="12" t="str">
        <f>INDEX('рабочие дни  %ФОТ'!$F$3:$F$67,MATCH('загрузка табеля'!$H2682,'рабочие дни  %ФОТ'!$H$3:$H$67,0),1)</f>
        <v>ХХХ YYY-38</v>
      </c>
      <c r="B2682" s="21">
        <f t="shared" si="123"/>
        <v>1200</v>
      </c>
      <c r="C2682" s="22">
        <f t="shared" si="124"/>
        <v>4</v>
      </c>
      <c r="D2682" s="23">
        <f t="shared" si="125"/>
        <v>40</v>
      </c>
      <c r="E2682" s="21">
        <f>SUMIFS(тарифы!G:G,тарифы!B:B,J2682)</f>
        <v>30</v>
      </c>
      <c r="F2682" s="21"/>
      <c r="G2682" s="12" t="str">
        <f>IFERROR(INDEX(Таблица1[#All],MATCH('загрузка табеля'!J2682,тарифы!B:B,0),4),"")</f>
        <v>продавец продовольственных товаров 1 категории ((В-38)сектор зоны скоропорта)</v>
      </c>
      <c r="H2682" s="12" t="s">
        <v>17226</v>
      </c>
      <c r="I2682" s="12" t="s">
        <v>16473</v>
      </c>
      <c r="J2682" s="12" t="s">
        <v>5232</v>
      </c>
      <c r="K2682" s="12" t="s">
        <v>5233</v>
      </c>
      <c r="L2682" s="12">
        <v>10</v>
      </c>
      <c r="M2682" s="12">
        <v>10</v>
      </c>
      <c r="N2682" s="12">
        <v>10</v>
      </c>
      <c r="O2682" s="12">
        <v>10</v>
      </c>
    </row>
    <row r="2683" spans="1:16" x14ac:dyDescent="0.2">
      <c r="A2683" s="12" t="str">
        <f>INDEX('рабочие дни  %ФОТ'!$F$3:$F$67,MATCH('загрузка табеля'!$H2683,'рабочие дни  %ФОТ'!$H$3:$H$67,0),1)</f>
        <v>ХХХ YYY-38</v>
      </c>
      <c r="B2683" s="21">
        <f t="shared" si="123"/>
        <v>1320</v>
      </c>
      <c r="C2683" s="22">
        <f t="shared" si="124"/>
        <v>4</v>
      </c>
      <c r="D2683" s="23">
        <f t="shared" si="125"/>
        <v>44</v>
      </c>
      <c r="E2683" s="21">
        <f>SUMIFS(тарифы!G:G,тарифы!B:B,J2683)</f>
        <v>30</v>
      </c>
      <c r="F2683" s="21"/>
      <c r="G2683" s="12" t="str">
        <f>IFERROR(INDEX(Таблица1[#All],MATCH('загрузка табеля'!J2683,тарифы!B:B,0),4),"")</f>
        <v>продавец продовольственных товаров 1 категории ((В-38)сектор зоны скоропорта)</v>
      </c>
      <c r="H2683" s="12" t="s">
        <v>17226</v>
      </c>
      <c r="I2683" s="12" t="s">
        <v>16473</v>
      </c>
      <c r="J2683" s="12" t="s">
        <v>5228</v>
      </c>
      <c r="K2683" s="12" t="s">
        <v>5229</v>
      </c>
      <c r="L2683" s="12">
        <v>11</v>
      </c>
      <c r="M2683" s="12">
        <v>11</v>
      </c>
      <c r="N2683" s="12">
        <v>11</v>
      </c>
      <c r="O2683" s="12">
        <v>11</v>
      </c>
    </row>
    <row r="2684" spans="1:16" x14ac:dyDescent="0.2">
      <c r="A2684" s="12" t="str">
        <f>INDEX('рабочие дни  %ФОТ'!$F$3:$F$67,MATCH('загрузка табеля'!$H2684,'рабочие дни  %ФОТ'!$H$3:$H$67,0),1)</f>
        <v>ХХХ YYY-38</v>
      </c>
      <c r="B2684" s="21">
        <f t="shared" si="123"/>
        <v>600</v>
      </c>
      <c r="C2684" s="22">
        <f t="shared" si="124"/>
        <v>2</v>
      </c>
      <c r="D2684" s="23">
        <f t="shared" si="125"/>
        <v>20</v>
      </c>
      <c r="E2684" s="21">
        <f>SUMIFS(тарифы!G:G,тарифы!B:B,J2684)</f>
        <v>30</v>
      </c>
      <c r="F2684" s="21"/>
      <c r="G2684" s="12" t="str">
        <f>IFERROR(INDEX(Таблица1[#All],MATCH('загрузка табеля'!J2684,тарифы!B:B,0),4),"")</f>
        <v>продавец продовольственных товаров 1 категории ((В-38)сектор зоны скоропорта)</v>
      </c>
      <c r="H2684" s="12" t="s">
        <v>17226</v>
      </c>
      <c r="I2684" s="12" t="s">
        <v>16473</v>
      </c>
      <c r="J2684" s="12" t="s">
        <v>5242</v>
      </c>
      <c r="K2684" s="12" t="s">
        <v>5243</v>
      </c>
      <c r="L2684" s="12">
        <v>10</v>
      </c>
      <c r="M2684" s="12">
        <v>10</v>
      </c>
      <c r="N2684" s="12">
        <v>0</v>
      </c>
    </row>
    <row r="2685" spans="1:16" x14ac:dyDescent="0.2">
      <c r="A2685" s="12" t="str">
        <f>INDEX('рабочие дни  %ФОТ'!$F$3:$F$67,MATCH('загрузка табеля'!$H2685,'рабочие дни  %ФОТ'!$H$3:$H$67,0),1)</f>
        <v>ХХХ YYY-38</v>
      </c>
      <c r="B2685" s="21">
        <f t="shared" si="123"/>
        <v>1444.635</v>
      </c>
      <c r="C2685" s="22">
        <f t="shared" si="124"/>
        <v>4</v>
      </c>
      <c r="D2685" s="23">
        <f t="shared" si="125"/>
        <v>40.5</v>
      </c>
      <c r="E2685" s="21">
        <f>SUMIFS(тарифы!G:G,тарифы!B:B,J2685)</f>
        <v>35.67</v>
      </c>
      <c r="F2685" s="21"/>
      <c r="G2685" s="12" t="str">
        <f>IFERROR(INDEX(Таблица1[#All],MATCH('загрузка табеля'!J2685,тарифы!B:B,0),4),"")</f>
        <v>бригадир продавцов продовольственных товаров 1 категории ((В-38)сектор зоны скоропорта)</v>
      </c>
      <c r="H2685" s="12" t="s">
        <v>17226</v>
      </c>
      <c r="I2685" s="12" t="s">
        <v>16473</v>
      </c>
      <c r="J2685" s="12" t="s">
        <v>5235</v>
      </c>
      <c r="K2685" s="12" t="s">
        <v>5236</v>
      </c>
      <c r="L2685" s="12">
        <v>10</v>
      </c>
      <c r="M2685" s="12">
        <v>10</v>
      </c>
      <c r="N2685" s="12">
        <v>10</v>
      </c>
      <c r="O2685" s="12">
        <v>10.5</v>
      </c>
    </row>
    <row r="2686" spans="1:16" x14ac:dyDescent="0.2">
      <c r="A2686" s="12" t="str">
        <f>INDEX('рабочие дни  %ФОТ'!$F$3:$F$67,MATCH('загрузка табеля'!$H2686,'рабочие дни  %ФОТ'!$H$3:$H$67,0),1)</f>
        <v>ХХХ YYY-38</v>
      </c>
      <c r="B2686" s="21">
        <f t="shared" si="123"/>
        <v>1210</v>
      </c>
      <c r="C2686" s="22">
        <f t="shared" si="124"/>
        <v>4</v>
      </c>
      <c r="D2686" s="23">
        <f t="shared" si="125"/>
        <v>44</v>
      </c>
      <c r="E2686" s="21">
        <f>SUMIFS(тарифы!G:G,тарифы!B:B,J2686)</f>
        <v>27.5</v>
      </c>
      <c r="F2686" s="21"/>
      <c r="G2686" s="12" t="str">
        <f>IFERROR(INDEX(Таблица1[#All],MATCH('загрузка табеля'!J2686,тарифы!B:B,0),4),"")</f>
        <v>продавец продовольственных товаров 2 категории ((В-38)сектор зоны скоропорта)</v>
      </c>
      <c r="H2686" s="12" t="s">
        <v>17226</v>
      </c>
      <c r="I2686" s="12" t="s">
        <v>16473</v>
      </c>
      <c r="J2686" s="12" t="s">
        <v>5244</v>
      </c>
      <c r="K2686" s="12" t="s">
        <v>5245</v>
      </c>
      <c r="L2686" s="12">
        <v>11</v>
      </c>
      <c r="M2686" s="12">
        <v>11</v>
      </c>
      <c r="N2686" s="12">
        <v>11</v>
      </c>
      <c r="O2686" s="12">
        <v>11</v>
      </c>
      <c r="P2686" s="12">
        <v>0</v>
      </c>
    </row>
    <row r="2687" spans="1:16" x14ac:dyDescent="0.2">
      <c r="A2687" s="12" t="str">
        <f>INDEX('рабочие дни  %ФОТ'!$F$3:$F$67,MATCH('загрузка табеля'!$H2687,'рабочие дни  %ФОТ'!$H$3:$H$67,0),1)</f>
        <v>ХХХ YYY-38</v>
      </c>
      <c r="B2687" s="21">
        <f t="shared" si="123"/>
        <v>1210</v>
      </c>
      <c r="C2687" s="22">
        <f t="shared" si="124"/>
        <v>4</v>
      </c>
      <c r="D2687" s="23">
        <f t="shared" si="125"/>
        <v>44</v>
      </c>
      <c r="E2687" s="21">
        <f>SUMIFS(тарифы!G:G,тарифы!B:B,J2687)</f>
        <v>27.5</v>
      </c>
      <c r="F2687" s="21"/>
      <c r="G2687" s="12" t="str">
        <f>IFERROR(INDEX(Таблица1[#All],MATCH('загрузка табеля'!J2687,тарифы!B:B,0),4),"")</f>
        <v>продавец продовольственных товаров 2 категории ((В-38)сектор зоны скоропорта)</v>
      </c>
      <c r="H2687" s="12" t="s">
        <v>17226</v>
      </c>
      <c r="I2687" s="12" t="s">
        <v>16473</v>
      </c>
      <c r="J2687" s="12" t="s">
        <v>5250</v>
      </c>
      <c r="K2687" s="12" t="s">
        <v>5251</v>
      </c>
      <c r="L2687" s="12">
        <v>11</v>
      </c>
      <c r="M2687" s="12">
        <v>11</v>
      </c>
      <c r="N2687" s="12">
        <v>11</v>
      </c>
      <c r="O2687" s="12">
        <v>11</v>
      </c>
    </row>
    <row r="2688" spans="1:16" x14ac:dyDescent="0.2">
      <c r="A2688" s="12" t="str">
        <f>INDEX('рабочие дни  %ФОТ'!$F$3:$F$67,MATCH('загрузка табеля'!$H2688,'рабочие дни  %ФОТ'!$H$3:$H$67,0),1)</f>
        <v>ХХХ YYY-38</v>
      </c>
      <c r="B2688" s="21">
        <f t="shared" si="123"/>
        <v>675</v>
      </c>
      <c r="C2688" s="22">
        <f t="shared" si="124"/>
        <v>3</v>
      </c>
      <c r="D2688" s="23">
        <f t="shared" si="125"/>
        <v>27</v>
      </c>
      <c r="E2688" s="21">
        <f>SUMIFS(тарифы!G:G,тарифы!B:B,J2688)</f>
        <v>25</v>
      </c>
      <c r="F2688" s="21"/>
      <c r="G2688" s="12" t="str">
        <f>IFERROR(INDEX(Таблица1[#All],MATCH('загрузка табеля'!J2688,тарифы!B:B,0),4),"")</f>
        <v>продавец продовольственных товаров 3 категории ((В-38)сектор зоны скоропорта)</v>
      </c>
      <c r="H2688" s="12" t="s">
        <v>17226</v>
      </c>
      <c r="I2688" s="12" t="s">
        <v>16473</v>
      </c>
      <c r="J2688" s="12" t="s">
        <v>5246</v>
      </c>
      <c r="K2688" s="12" t="s">
        <v>5247</v>
      </c>
      <c r="L2688" s="12">
        <v>5</v>
      </c>
      <c r="M2688" s="12">
        <v>11</v>
      </c>
      <c r="N2688" s="12">
        <v>11</v>
      </c>
      <c r="O2688" s="12">
        <v>0</v>
      </c>
    </row>
    <row r="2689" spans="1:16" x14ac:dyDescent="0.2">
      <c r="A2689" s="12" t="str">
        <f>INDEX('рабочие дни  %ФОТ'!$F$3:$F$67,MATCH('загрузка табеля'!$H2689,'рабочие дни  %ФОТ'!$H$3:$H$67,0),1)</f>
        <v>ХХХ YYY-38</v>
      </c>
      <c r="B2689" s="21">
        <f t="shared" si="123"/>
        <v>987.5</v>
      </c>
      <c r="C2689" s="22">
        <f t="shared" si="124"/>
        <v>4</v>
      </c>
      <c r="D2689" s="23">
        <f t="shared" si="125"/>
        <v>39.5</v>
      </c>
      <c r="E2689" s="21">
        <f>SUMIFS(тарифы!G:G,тарифы!B:B,J2689)</f>
        <v>25</v>
      </c>
      <c r="F2689" s="21"/>
      <c r="G2689" s="12" t="str">
        <f>IFERROR(INDEX(Таблица1[#All],MATCH('загрузка табеля'!J2689,тарифы!B:B,0),4),"")</f>
        <v>продавец продовольственных товаров 3 категории ((В-38)сектор зоны скоропорта)</v>
      </c>
      <c r="H2689" s="12" t="s">
        <v>17226</v>
      </c>
      <c r="I2689" s="12" t="s">
        <v>16473</v>
      </c>
      <c r="J2689" s="12" t="s">
        <v>12945</v>
      </c>
      <c r="K2689" s="12" t="s">
        <v>12944</v>
      </c>
      <c r="L2689" s="12">
        <v>10</v>
      </c>
      <c r="M2689" s="12">
        <v>10</v>
      </c>
      <c r="N2689" s="12">
        <v>9</v>
      </c>
      <c r="O2689" s="12">
        <v>10.5</v>
      </c>
    </row>
    <row r="2690" spans="1:16" x14ac:dyDescent="0.2">
      <c r="A2690" s="12" t="str">
        <f>INDEX('рабочие дни  %ФОТ'!$F$3:$F$67,MATCH('загрузка табеля'!$H2690,'рабочие дни  %ФОТ'!$H$3:$H$67,0),1)</f>
        <v>ХХХ YYY-38</v>
      </c>
      <c r="B2690" s="21">
        <f t="shared" si="123"/>
        <v>750</v>
      </c>
      <c r="C2690" s="22">
        <f t="shared" si="124"/>
        <v>3</v>
      </c>
      <c r="D2690" s="23">
        <f t="shared" si="125"/>
        <v>30</v>
      </c>
      <c r="E2690" s="21">
        <f>SUMIFS(тарифы!G:G,тарифы!B:B,J2690)</f>
        <v>25</v>
      </c>
      <c r="F2690" s="21"/>
      <c r="G2690" s="12" t="str">
        <f>IFERROR(INDEX(Таблица1[#All],MATCH('загрузка табеля'!J2690,тарифы!B:B,0),4),"")</f>
        <v>продавец продовольственных товаров 3 категории ((В-38)сектор зоны скоропорта)</v>
      </c>
      <c r="H2690" s="12" t="s">
        <v>17226</v>
      </c>
      <c r="I2690" s="12" t="s">
        <v>16473</v>
      </c>
      <c r="J2690" s="12" t="s">
        <v>13771</v>
      </c>
      <c r="K2690" s="12" t="s">
        <v>13772</v>
      </c>
      <c r="L2690" s="12">
        <v>10</v>
      </c>
      <c r="M2690" s="12">
        <v>10</v>
      </c>
      <c r="N2690" s="12">
        <v>10</v>
      </c>
    </row>
    <row r="2691" spans="1:16" x14ac:dyDescent="0.2">
      <c r="A2691" s="12" t="str">
        <f>INDEX('рабочие дни  %ФОТ'!$F$3:$F$67,MATCH('загрузка табеля'!$H2691,'рабочие дни  %ФОТ'!$H$3:$H$67,0),1)</f>
        <v>ХХХ YYY-38</v>
      </c>
      <c r="B2691" s="21">
        <f t="shared" si="123"/>
        <v>0</v>
      </c>
      <c r="C2691" s="22">
        <f t="shared" si="124"/>
        <v>5</v>
      </c>
      <c r="D2691" s="23">
        <f t="shared" si="125"/>
        <v>53</v>
      </c>
      <c r="E2691" s="21">
        <f>SUMIFS(тарифы!G:G,тарифы!B:B,J2691)</f>
        <v>0</v>
      </c>
      <c r="F2691" s="21"/>
      <c r="G2691" s="12" t="str">
        <f>IFERROR(INDEX(Таблица1[#All],MATCH('загрузка табеля'!J2691,тарифы!B:B,0),4),"")</f>
        <v/>
      </c>
      <c r="H2691" s="12" t="s">
        <v>17226</v>
      </c>
      <c r="I2691" s="12" t="s">
        <v>16473</v>
      </c>
      <c r="J2691" s="12" t="s">
        <v>16474</v>
      </c>
      <c r="K2691" s="12" t="s">
        <v>16475</v>
      </c>
      <c r="L2691" s="12">
        <v>10</v>
      </c>
      <c r="M2691" s="12">
        <v>11</v>
      </c>
      <c r="N2691" s="12">
        <v>10</v>
      </c>
      <c r="O2691" s="12">
        <v>11</v>
      </c>
      <c r="P2691" s="12">
        <v>11</v>
      </c>
    </row>
    <row r="2692" spans="1:16" x14ac:dyDescent="0.2">
      <c r="A2692" s="12" t="str">
        <f>INDEX('рабочие дни  %ФОТ'!$F$3:$F$67,MATCH('загрузка табеля'!$H2692,'рабочие дни  %ФОТ'!$H$3:$H$67,0),1)</f>
        <v>ХХХ YYY-38</v>
      </c>
      <c r="B2692" s="21">
        <f t="shared" si="123"/>
        <v>1495.8095238095239</v>
      </c>
      <c r="C2692" s="22">
        <f t="shared" si="124"/>
        <v>4</v>
      </c>
      <c r="D2692" s="23">
        <f t="shared" si="125"/>
        <v>37</v>
      </c>
      <c r="E2692" s="21">
        <f>SUMIFS(тарифы!G:G,тарифы!B:B,J2692)</f>
        <v>7853</v>
      </c>
      <c r="F2692" s="21"/>
      <c r="G2692" s="12" t="str">
        <f>IFERROR(INDEX(Таблица1[#All],MATCH('загрузка табеля'!J2692,тарифы!B:B,0),4),"")</f>
        <v>заместитель управляющего магазином 2 категории ((В-38)сектор стеллажной зоны)</v>
      </c>
      <c r="H2692" s="12" t="s">
        <v>17226</v>
      </c>
      <c r="I2692" s="12" t="s">
        <v>16476</v>
      </c>
      <c r="J2692" s="12" t="s">
        <v>5257</v>
      </c>
      <c r="K2692" s="12" t="s">
        <v>5258</v>
      </c>
      <c r="L2692" s="12">
        <v>9</v>
      </c>
      <c r="M2692" s="12">
        <v>9</v>
      </c>
      <c r="N2692" s="12">
        <v>9</v>
      </c>
      <c r="O2692" s="12">
        <v>10</v>
      </c>
    </row>
    <row r="2693" spans="1:16" x14ac:dyDescent="0.2">
      <c r="A2693" s="12" t="str">
        <f>INDEX('рабочие дни  %ФОТ'!$F$3:$F$67,MATCH('загрузка табеля'!$H2693,'рабочие дни  %ФОТ'!$H$3:$H$67,0),1)</f>
        <v>ХХХ YYY-38</v>
      </c>
      <c r="B2693" s="21">
        <f t="shared" si="123"/>
        <v>820.14499999999998</v>
      </c>
      <c r="C2693" s="22">
        <f t="shared" si="124"/>
        <v>3</v>
      </c>
      <c r="D2693" s="23">
        <f t="shared" si="125"/>
        <v>30.5</v>
      </c>
      <c r="E2693" s="21">
        <f>SUMIFS(тарифы!G:G,тарифы!B:B,J2693)</f>
        <v>26.89</v>
      </c>
      <c r="F2693" s="21"/>
      <c r="G2693" s="12" t="str">
        <f>IFERROR(INDEX(Таблица1[#All],MATCH('загрузка табеля'!J2693,тарифы!B:B,0),4),"")</f>
        <v>продавец продовольственных товаров 2 категории ((В-38)сектор стеллажной зоны)</v>
      </c>
      <c r="H2693" s="12" t="s">
        <v>17226</v>
      </c>
      <c r="I2693" s="12" t="s">
        <v>16476</v>
      </c>
      <c r="J2693" s="12" t="s">
        <v>5264</v>
      </c>
      <c r="K2693" s="12" t="s">
        <v>5265</v>
      </c>
      <c r="L2693" s="12">
        <v>10</v>
      </c>
      <c r="M2693" s="12">
        <v>11</v>
      </c>
      <c r="N2693" s="12">
        <v>9.5</v>
      </c>
      <c r="O2693" s="12">
        <v>0</v>
      </c>
    </row>
    <row r="2694" spans="1:16" x14ac:dyDescent="0.2">
      <c r="A2694" s="12" t="str">
        <f>INDEX('рабочие дни  %ФОТ'!$F$3:$F$67,MATCH('загрузка табеля'!$H2694,'рабочие дни  %ФОТ'!$H$3:$H$67,0),1)</f>
        <v>ХХХ YYY-38</v>
      </c>
      <c r="B2694" s="21">
        <f t="shared" ref="B2694:B2757" si="126">IF(AND(F2694&lt;50,F2694&gt;0),F2694*D2694,IF(F2694&gt;50,F2694/$C$1*C2694,IF(AND(E2694&lt;50,E2694&gt;0),E2694*D2694,E2694/$C$1*C2694)))</f>
        <v>1396.0349999999999</v>
      </c>
      <c r="C2694" s="22">
        <f t="shared" si="124"/>
        <v>4</v>
      </c>
      <c r="D2694" s="23">
        <f t="shared" si="125"/>
        <v>40.5</v>
      </c>
      <c r="E2694" s="21">
        <f>SUMIFS(тарифы!G:G,тарифы!B:B,J2694)</f>
        <v>34.47</v>
      </c>
      <c r="F2694" s="21"/>
      <c r="G2694" s="12" t="str">
        <f>IFERROR(INDEX(Таблица1[#All],MATCH('загрузка табеля'!J2694,тарифы!B:B,0),4),"")</f>
        <v>бригадир продавцов продовольственных товаров 1 категории ((В-38)сектор стеллажной зоны)</v>
      </c>
      <c r="H2694" s="12" t="s">
        <v>17226</v>
      </c>
      <c r="I2694" s="12" t="s">
        <v>16476</v>
      </c>
      <c r="J2694" s="12" t="s">
        <v>5272</v>
      </c>
      <c r="K2694" s="12" t="s">
        <v>5273</v>
      </c>
      <c r="L2694" s="12">
        <v>10</v>
      </c>
      <c r="M2694" s="12">
        <v>10</v>
      </c>
      <c r="N2694" s="12">
        <v>10</v>
      </c>
      <c r="O2694" s="12">
        <v>10.5</v>
      </c>
    </row>
    <row r="2695" spans="1:16" x14ac:dyDescent="0.2">
      <c r="A2695" s="12" t="str">
        <f>INDEX('рабочие дни  %ФОТ'!$F$3:$F$67,MATCH('загрузка табеля'!$H2695,'рабочие дни  %ФОТ'!$H$3:$H$67,0),1)</f>
        <v>ХХХ YYY-38</v>
      </c>
      <c r="B2695" s="21">
        <f t="shared" si="126"/>
        <v>1075.5999999999999</v>
      </c>
      <c r="C2695" s="22">
        <f t="shared" ref="C2695:C2758" si="127">COUNTIF(L2695:AP2695,"&gt;0")</f>
        <v>4</v>
      </c>
      <c r="D2695" s="23">
        <f t="shared" ref="D2695:D2758" si="128">IF(SUM(L2695:AP2695)&gt;0,SUM(L2695:AP2695),"")</f>
        <v>40</v>
      </c>
      <c r="E2695" s="21">
        <f>SUMIFS(тарифы!G:G,тарифы!B:B,J2695)</f>
        <v>26.89</v>
      </c>
      <c r="F2695" s="21"/>
      <c r="G2695" s="12" t="str">
        <f>IFERROR(INDEX(Таблица1[#All],MATCH('загрузка табеля'!J2695,тарифы!B:B,0),4),"")</f>
        <v>продавец продовольственных товаров 2 категории ((В-38)сектор стеллажной зоны)</v>
      </c>
      <c r="H2695" s="12" t="s">
        <v>17226</v>
      </c>
      <c r="I2695" s="12" t="s">
        <v>16476</v>
      </c>
      <c r="J2695" s="12" t="s">
        <v>5270</v>
      </c>
      <c r="K2695" s="12" t="s">
        <v>5271</v>
      </c>
      <c r="L2695" s="12">
        <v>10</v>
      </c>
      <c r="M2695" s="12">
        <v>10</v>
      </c>
      <c r="N2695" s="12">
        <v>10</v>
      </c>
      <c r="O2695" s="12">
        <v>10</v>
      </c>
    </row>
    <row r="2696" spans="1:16" x14ac:dyDescent="0.2">
      <c r="A2696" s="12" t="str">
        <f>INDEX('рабочие дни  %ФОТ'!$F$3:$F$67,MATCH('загрузка табеля'!$H2696,'рабочие дни  %ФОТ'!$H$3:$H$67,0),1)</f>
        <v>ХХХ YYY-38</v>
      </c>
      <c r="B2696" s="21">
        <f t="shared" si="126"/>
        <v>1466.5</v>
      </c>
      <c r="C2696" s="22">
        <f t="shared" si="127"/>
        <v>5</v>
      </c>
      <c r="D2696" s="23">
        <f t="shared" si="128"/>
        <v>50</v>
      </c>
      <c r="E2696" s="21">
        <f>SUMIFS(тарифы!G:G,тарифы!B:B,J2696)</f>
        <v>29.33</v>
      </c>
      <c r="F2696" s="21"/>
      <c r="G2696" s="12" t="str">
        <f>IFERROR(INDEX(Таблица1[#All],MATCH('загрузка табеля'!J2696,тарифы!B:B,0),4),"")</f>
        <v>продавец продовольственных товаров 1 категории ((В-38)сектор стеллажной зоны)</v>
      </c>
      <c r="H2696" s="12" t="s">
        <v>17226</v>
      </c>
      <c r="I2696" s="12" t="s">
        <v>16476</v>
      </c>
      <c r="J2696" s="12" t="s">
        <v>5254</v>
      </c>
      <c r="K2696" s="12" t="s">
        <v>5255</v>
      </c>
      <c r="L2696" s="12">
        <v>10</v>
      </c>
      <c r="M2696" s="12">
        <v>10</v>
      </c>
      <c r="N2696" s="12">
        <v>10</v>
      </c>
      <c r="O2696" s="12">
        <v>10</v>
      </c>
      <c r="P2696" s="12">
        <v>10</v>
      </c>
    </row>
    <row r="2697" spans="1:16" x14ac:dyDescent="0.2">
      <c r="A2697" s="12" t="str">
        <f>INDEX('рабочие дни  %ФОТ'!$F$3:$F$67,MATCH('загрузка табеля'!$H2697,'рабочие дни  %ФОТ'!$H$3:$H$67,0),1)</f>
        <v>ХХХ YYY-38</v>
      </c>
      <c r="B2697" s="21">
        <f t="shared" si="126"/>
        <v>806.7</v>
      </c>
      <c r="C2697" s="22">
        <f t="shared" si="127"/>
        <v>3</v>
      </c>
      <c r="D2697" s="23">
        <f t="shared" si="128"/>
        <v>30</v>
      </c>
      <c r="E2697" s="21">
        <f>SUMIFS(тарифы!G:G,тарифы!B:B,J2697)</f>
        <v>26.89</v>
      </c>
      <c r="F2697" s="21"/>
      <c r="G2697" s="12" t="str">
        <f>IFERROR(INDEX(Таблица1[#All],MATCH('загрузка табеля'!J2697,тарифы!B:B,0),4),"")</f>
        <v>продавец продовольственных товаров 2 категории ((В-38)сектор стеллажной зоны)</v>
      </c>
      <c r="H2697" s="12" t="s">
        <v>17226</v>
      </c>
      <c r="I2697" s="12" t="s">
        <v>16476</v>
      </c>
      <c r="J2697" s="12" t="s">
        <v>5268</v>
      </c>
      <c r="K2697" s="12" t="s">
        <v>5269</v>
      </c>
      <c r="L2697" s="12">
        <v>10</v>
      </c>
      <c r="M2697" s="12">
        <v>10</v>
      </c>
      <c r="N2697" s="12">
        <v>10</v>
      </c>
      <c r="O2697" s="12">
        <v>0</v>
      </c>
    </row>
    <row r="2698" spans="1:16" x14ac:dyDescent="0.2">
      <c r="A2698" s="12" t="str">
        <f>INDEX('рабочие дни  %ФОТ'!$F$3:$F$67,MATCH('загрузка табеля'!$H2698,'рабочие дни  %ФОТ'!$H$3:$H$67,0),1)</f>
        <v>ХХХ YYY-38</v>
      </c>
      <c r="B2698" s="21">
        <f t="shared" si="126"/>
        <v>953.16000000000008</v>
      </c>
      <c r="C2698" s="22">
        <f t="shared" si="127"/>
        <v>4</v>
      </c>
      <c r="D2698" s="23">
        <f t="shared" si="128"/>
        <v>39</v>
      </c>
      <c r="E2698" s="21">
        <f>SUMIFS(тарифы!G:G,тарифы!B:B,J2698)</f>
        <v>24.44</v>
      </c>
      <c r="F2698" s="21"/>
      <c r="G2698" s="12" t="str">
        <f>IFERROR(INDEX(Таблица1[#All],MATCH('загрузка табеля'!J2698,тарифы!B:B,0),4),"")</f>
        <v>продавец продовольственных товаров 3 категории ((В-38)сектор стеллажной зоны)</v>
      </c>
      <c r="H2698" s="12" t="s">
        <v>17226</v>
      </c>
      <c r="I2698" s="12" t="s">
        <v>16476</v>
      </c>
      <c r="J2698" s="12" t="s">
        <v>5260</v>
      </c>
      <c r="K2698" s="12" t="s">
        <v>5261</v>
      </c>
      <c r="L2698" s="12">
        <v>10.5</v>
      </c>
      <c r="M2698" s="12">
        <v>10.5</v>
      </c>
      <c r="N2698" s="12">
        <v>10</v>
      </c>
      <c r="O2698" s="12">
        <v>8</v>
      </c>
    </row>
    <row r="2699" spans="1:16" x14ac:dyDescent="0.2">
      <c r="A2699" s="12" t="str">
        <f>INDEX('рабочие дни  %ФОТ'!$F$3:$F$67,MATCH('загрузка табеля'!$H2699,'рабочие дни  %ФОТ'!$H$3:$H$67,0),1)</f>
        <v>ХХХ YYY-38</v>
      </c>
      <c r="B2699" s="21">
        <f t="shared" si="126"/>
        <v>488.8</v>
      </c>
      <c r="C2699" s="22">
        <f t="shared" si="127"/>
        <v>2</v>
      </c>
      <c r="D2699" s="23">
        <f t="shared" si="128"/>
        <v>20</v>
      </c>
      <c r="E2699" s="21">
        <f>SUMIFS(тарифы!G:G,тарифы!B:B,J2699)</f>
        <v>24.44</v>
      </c>
      <c r="F2699" s="21"/>
      <c r="G2699" s="12" t="str">
        <f>IFERROR(INDEX(Таблица1[#All],MATCH('загрузка табеля'!J2699,тарифы!B:B,0),4),"")</f>
        <v>продавец продовольственных товаров 3 категории ((В-38)сектор стеллажной зоны)</v>
      </c>
      <c r="H2699" s="12" t="s">
        <v>17226</v>
      </c>
      <c r="I2699" s="12" t="s">
        <v>16476</v>
      </c>
      <c r="J2699" s="12" t="s">
        <v>12943</v>
      </c>
      <c r="K2699" s="12" t="s">
        <v>12942</v>
      </c>
      <c r="L2699" s="12">
        <v>10</v>
      </c>
      <c r="M2699" s="12">
        <v>10</v>
      </c>
      <c r="N2699" s="12">
        <v>0</v>
      </c>
    </row>
    <row r="2700" spans="1:16" x14ac:dyDescent="0.2">
      <c r="A2700" s="12" t="str">
        <f>INDEX('рабочие дни  %ФОТ'!$F$3:$F$67,MATCH('загрузка табеля'!$H2700,'рабочие дни  %ФОТ'!$H$3:$H$67,0),1)</f>
        <v>ХХХ YYY-38</v>
      </c>
      <c r="B2700" s="21">
        <f t="shared" si="126"/>
        <v>1270.8800000000001</v>
      </c>
      <c r="C2700" s="22">
        <f t="shared" si="127"/>
        <v>5</v>
      </c>
      <c r="D2700" s="23">
        <f t="shared" si="128"/>
        <v>52</v>
      </c>
      <c r="E2700" s="21">
        <f>SUMIFS(тарифы!G:G,тарифы!B:B,J2700)</f>
        <v>24.44</v>
      </c>
      <c r="F2700" s="21"/>
      <c r="G2700" s="12" t="str">
        <f>IFERROR(INDEX(Таблица1[#All],MATCH('загрузка табеля'!J2700,тарифы!B:B,0),4),"")</f>
        <v>продавец продовольственных товаров 3 категории ((В-38)сектор стеллажной зоны)</v>
      </c>
      <c r="H2700" s="12" t="s">
        <v>17226</v>
      </c>
      <c r="I2700" s="12" t="s">
        <v>16476</v>
      </c>
      <c r="J2700" s="12" t="s">
        <v>12941</v>
      </c>
      <c r="K2700" s="12" t="s">
        <v>12940</v>
      </c>
      <c r="L2700" s="12">
        <v>10</v>
      </c>
      <c r="M2700" s="12">
        <v>10</v>
      </c>
      <c r="N2700" s="12">
        <v>10</v>
      </c>
      <c r="O2700" s="12">
        <v>11</v>
      </c>
      <c r="P2700" s="12">
        <v>11</v>
      </c>
    </row>
    <row r="2701" spans="1:16" x14ac:dyDescent="0.2">
      <c r="A2701" s="12" t="str">
        <f>INDEX('рабочие дни  %ФОТ'!$F$3:$F$67,MATCH('загрузка табеля'!$H2701,'рабочие дни  %ФОТ'!$H$3:$H$67,0),1)</f>
        <v>ХХХ YYY-38</v>
      </c>
      <c r="B2701" s="21">
        <f t="shared" si="126"/>
        <v>757.64</v>
      </c>
      <c r="C2701" s="22">
        <f t="shared" si="127"/>
        <v>3</v>
      </c>
      <c r="D2701" s="23">
        <f t="shared" si="128"/>
        <v>31</v>
      </c>
      <c r="E2701" s="21">
        <f>SUMIFS(тарифы!G:G,тарифы!B:B,J2701)</f>
        <v>24.44</v>
      </c>
      <c r="F2701" s="21"/>
      <c r="G2701" s="12" t="str">
        <f>IFERROR(INDEX(Таблица1[#All],MATCH('загрузка табеля'!J2701,тарифы!B:B,0),4),"")</f>
        <v>продавец продовольственных товаров 3 категории ((В-38)сектор стеллажной зоны)</v>
      </c>
      <c r="H2701" s="12" t="s">
        <v>17226</v>
      </c>
      <c r="I2701" s="12" t="s">
        <v>16476</v>
      </c>
      <c r="J2701" s="12" t="s">
        <v>12939</v>
      </c>
      <c r="K2701" s="12" t="s">
        <v>12938</v>
      </c>
      <c r="L2701" s="12">
        <v>10</v>
      </c>
      <c r="M2701" s="12">
        <v>10</v>
      </c>
      <c r="N2701" s="12">
        <v>11</v>
      </c>
      <c r="O2701" s="12">
        <v>0</v>
      </c>
    </row>
    <row r="2702" spans="1:16" x14ac:dyDescent="0.2">
      <c r="A2702" s="12" t="str">
        <f>INDEX('рабочие дни  %ФОТ'!$F$3:$F$67,MATCH('загрузка табеля'!$H2702,'рабочие дни  %ФОТ'!$H$3:$H$67,0),1)</f>
        <v>ХХХ YYY-38</v>
      </c>
      <c r="B2702" s="21">
        <f t="shared" si="126"/>
        <v>859.92499999999995</v>
      </c>
      <c r="C2702" s="22">
        <f t="shared" si="127"/>
        <v>3</v>
      </c>
      <c r="D2702" s="23">
        <f t="shared" si="128"/>
        <v>29.5</v>
      </c>
      <c r="E2702" s="21">
        <f>SUMIFS(тарифы!G:G,тарифы!B:B,J2702)</f>
        <v>29.15</v>
      </c>
      <c r="F2702" s="21"/>
      <c r="G2702" s="12" t="str">
        <f>IFERROR(INDEX(Таблица1[#All],MATCH('загрузка табеля'!J2702,тарифы!B:B,0),4),"")</f>
        <v>грузчик 2 категории ((В-38)склад)</v>
      </c>
      <c r="H2702" s="12" t="s">
        <v>17226</v>
      </c>
      <c r="I2702" s="12" t="s">
        <v>5274</v>
      </c>
      <c r="J2702" s="12" t="s">
        <v>5275</v>
      </c>
      <c r="K2702" s="12" t="s">
        <v>5276</v>
      </c>
      <c r="L2702" s="12">
        <v>10</v>
      </c>
      <c r="M2702" s="12">
        <v>10</v>
      </c>
      <c r="N2702" s="12">
        <v>9.5</v>
      </c>
    </row>
    <row r="2703" spans="1:16" x14ac:dyDescent="0.2">
      <c r="A2703" s="12" t="str">
        <f>INDEX('рабочие дни  %ФОТ'!$F$3:$F$67,MATCH('загрузка табеля'!$H2703,'рабочие дни  %ФОТ'!$H$3:$H$67,0),1)</f>
        <v>ХХХ YYY-38</v>
      </c>
      <c r="B2703" s="21">
        <f t="shared" si="126"/>
        <v>1486.6499999999999</v>
      </c>
      <c r="C2703" s="22">
        <f t="shared" si="127"/>
        <v>5</v>
      </c>
      <c r="D2703" s="23">
        <f t="shared" si="128"/>
        <v>51</v>
      </c>
      <c r="E2703" s="21">
        <f>SUMIFS(тарифы!G:G,тарифы!B:B,J2703)</f>
        <v>29.15</v>
      </c>
      <c r="F2703" s="21"/>
      <c r="G2703" s="12" t="str">
        <f>IFERROR(INDEX(Таблица1[#All],MATCH('загрузка табеля'!J2703,тарифы!B:B,0),4),"")</f>
        <v>грузчик 2 категории ((В-38)склад)</v>
      </c>
      <c r="H2703" s="12" t="s">
        <v>17226</v>
      </c>
      <c r="I2703" s="12" t="s">
        <v>5274</v>
      </c>
      <c r="J2703" s="12" t="s">
        <v>5283</v>
      </c>
      <c r="K2703" s="12" t="s">
        <v>5284</v>
      </c>
      <c r="L2703" s="12">
        <v>10</v>
      </c>
      <c r="M2703" s="12">
        <v>10</v>
      </c>
      <c r="N2703" s="12">
        <v>10</v>
      </c>
      <c r="O2703" s="12">
        <v>10</v>
      </c>
      <c r="P2703" s="12">
        <v>11</v>
      </c>
    </row>
    <row r="2704" spans="1:16" x14ac:dyDescent="0.2">
      <c r="A2704" s="12" t="str">
        <f>INDEX('рабочие дни  %ФОТ'!$F$3:$F$67,MATCH('загрузка табеля'!$H2704,'рабочие дни  %ФОТ'!$H$3:$H$67,0),1)</f>
        <v>ХХХ YYY-38</v>
      </c>
      <c r="B2704" s="21">
        <f t="shared" si="126"/>
        <v>1080</v>
      </c>
      <c r="C2704" s="22">
        <f t="shared" si="127"/>
        <v>3</v>
      </c>
      <c r="D2704" s="23">
        <f t="shared" si="128"/>
        <v>27</v>
      </c>
      <c r="E2704" s="21">
        <f>SUMIFS(тарифы!G:G,тарифы!B:B,J2704)</f>
        <v>7560</v>
      </c>
      <c r="F2704" s="21"/>
      <c r="G2704" s="12" t="str">
        <f>IFERROR(INDEX(Таблица1[#All],MATCH('загрузка табеля'!J2704,тарифы!B:B,0),4),"")</f>
        <v>старший кладовщик 1 категории ((В-38)склад)</v>
      </c>
      <c r="H2704" s="12" t="s">
        <v>17226</v>
      </c>
      <c r="I2704" s="12" t="s">
        <v>5274</v>
      </c>
      <c r="J2704" s="12" t="s">
        <v>5285</v>
      </c>
      <c r="K2704" s="12" t="s">
        <v>5286</v>
      </c>
      <c r="L2704" s="12">
        <v>9</v>
      </c>
      <c r="M2704" s="12">
        <v>9</v>
      </c>
      <c r="N2704" s="12">
        <v>9</v>
      </c>
    </row>
    <row r="2705" spans="1:17" x14ac:dyDescent="0.2">
      <c r="A2705" s="12" t="str">
        <f>INDEX('рабочие дни  %ФОТ'!$F$3:$F$67,MATCH('загрузка табеля'!$H2705,'рабочие дни  %ФОТ'!$H$3:$H$67,0),1)</f>
        <v>ХХХ YYY-38</v>
      </c>
      <c r="B2705" s="21">
        <f t="shared" si="126"/>
        <v>685.71428571428578</v>
      </c>
      <c r="C2705" s="22">
        <f t="shared" si="127"/>
        <v>3</v>
      </c>
      <c r="D2705" s="23">
        <f t="shared" si="128"/>
        <v>27</v>
      </c>
      <c r="E2705" s="21">
        <f>SUMIFS(тарифы!G:G,тарифы!B:B,J2705)</f>
        <v>4800</v>
      </c>
      <c r="F2705" s="21"/>
      <c r="G2705" s="12" t="str">
        <f>IFERROR(INDEX(Таблица1[#All],MATCH('загрузка табеля'!J2705,тарифы!B:B,0),4),"")</f>
        <v>оператор по вводу данных 1 категории ((В-38)склад)</v>
      </c>
      <c r="H2705" s="12" t="s">
        <v>17226</v>
      </c>
      <c r="I2705" s="12" t="s">
        <v>5274</v>
      </c>
      <c r="J2705" s="12" t="s">
        <v>5280</v>
      </c>
      <c r="K2705" s="12" t="s">
        <v>5281</v>
      </c>
      <c r="L2705" s="12">
        <v>9</v>
      </c>
      <c r="M2705" s="12">
        <v>9</v>
      </c>
      <c r="N2705" s="12">
        <v>9</v>
      </c>
      <c r="O2705" s="12">
        <v>0</v>
      </c>
    </row>
    <row r="2706" spans="1:17" x14ac:dyDescent="0.2">
      <c r="A2706" s="12" t="str">
        <f>INDEX('рабочие дни  %ФОТ'!$F$3:$F$67,MATCH('загрузка табеля'!$H2706,'рабочие дни  %ФОТ'!$H$3:$H$67,0),1)</f>
        <v>ХХХ YYY-38</v>
      </c>
      <c r="B2706" s="21">
        <f t="shared" si="126"/>
        <v>949.31</v>
      </c>
      <c r="C2706" s="22">
        <f t="shared" si="127"/>
        <v>3</v>
      </c>
      <c r="D2706" s="23">
        <f t="shared" si="128"/>
        <v>29.5</v>
      </c>
      <c r="E2706" s="21">
        <f>SUMIFS(тарифы!G:G,тарифы!B:B,J2706)</f>
        <v>32.18</v>
      </c>
      <c r="F2706" s="21"/>
      <c r="G2706" s="12" t="str">
        <f>IFERROR(INDEX(Таблица1[#All],MATCH('загрузка табеля'!J2706,тарифы!B:B,0),4),"")</f>
        <v>кладовщик по приему товара 2 категории ((В-38)склад)</v>
      </c>
      <c r="H2706" s="12" t="s">
        <v>17226</v>
      </c>
      <c r="I2706" s="12" t="s">
        <v>5274</v>
      </c>
      <c r="J2706" s="12" t="s">
        <v>5295</v>
      </c>
      <c r="K2706" s="12" t="s">
        <v>5296</v>
      </c>
      <c r="L2706" s="12">
        <v>10</v>
      </c>
      <c r="M2706" s="12">
        <v>10</v>
      </c>
      <c r="N2706" s="12">
        <v>9.5</v>
      </c>
    </row>
    <row r="2707" spans="1:17" x14ac:dyDescent="0.2">
      <c r="A2707" s="12" t="str">
        <f>INDEX('рабочие дни  %ФОТ'!$F$3:$F$67,MATCH('загрузка табеля'!$H2707,'рабочие дни  %ФОТ'!$H$3:$H$67,0),1)</f>
        <v>ХХХ YYY-38</v>
      </c>
      <c r="B2707" s="21">
        <f t="shared" si="126"/>
        <v>887.75</v>
      </c>
      <c r="C2707" s="22">
        <f t="shared" si="127"/>
        <v>4</v>
      </c>
      <c r="D2707" s="23">
        <f t="shared" si="128"/>
        <v>33.5</v>
      </c>
      <c r="E2707" s="21">
        <f>SUMIFS(тарифы!G:G,тарифы!B:B,J2707)</f>
        <v>26.5</v>
      </c>
      <c r="F2707" s="21"/>
      <c r="G2707" s="12" t="str">
        <f>IFERROR(INDEX(Таблица1[#All],MATCH('загрузка табеля'!J2707,тарифы!B:B,0),4),"")</f>
        <v>грузчик 3 категории ((В-38)склад)</v>
      </c>
      <c r="H2707" s="12" t="s">
        <v>17226</v>
      </c>
      <c r="I2707" s="12" t="s">
        <v>5274</v>
      </c>
      <c r="J2707" s="12" t="s">
        <v>5290</v>
      </c>
      <c r="K2707" s="12" t="s">
        <v>5291</v>
      </c>
      <c r="L2707" s="12">
        <v>10</v>
      </c>
      <c r="M2707" s="12">
        <v>3.5</v>
      </c>
      <c r="N2707" s="12">
        <v>10</v>
      </c>
      <c r="O2707" s="12">
        <v>10</v>
      </c>
      <c r="P2707" s="12">
        <v>0</v>
      </c>
    </row>
    <row r="2708" spans="1:17" x14ac:dyDescent="0.2">
      <c r="A2708" s="12" t="str">
        <f>INDEX('рабочие дни  %ФОТ'!$F$3:$F$67,MATCH('загрузка табеля'!$H2708,'рабочие дни  %ФОТ'!$H$3:$H$67,0),1)</f>
        <v>ХХХ YYY-38</v>
      </c>
      <c r="B2708" s="21">
        <f t="shared" si="126"/>
        <v>1271.1099999999999</v>
      </c>
      <c r="C2708" s="22">
        <f t="shared" si="127"/>
        <v>4</v>
      </c>
      <c r="D2708" s="23">
        <f t="shared" si="128"/>
        <v>39.5</v>
      </c>
      <c r="E2708" s="21">
        <f>SUMIFS(тарифы!G:G,тарифы!B:B,J2708)</f>
        <v>32.18</v>
      </c>
      <c r="F2708" s="21"/>
      <c r="G2708" s="12" t="str">
        <f>IFERROR(INDEX(Таблица1[#All],MATCH('загрузка табеля'!J2708,тарифы!B:B,0),4),"")</f>
        <v>кладовщик по приему товара 2 категории ((В-38)склад)</v>
      </c>
      <c r="H2708" s="12" t="s">
        <v>17226</v>
      </c>
      <c r="I2708" s="12" t="s">
        <v>5274</v>
      </c>
      <c r="J2708" s="12" t="s">
        <v>5293</v>
      </c>
      <c r="K2708" s="12" t="s">
        <v>5294</v>
      </c>
      <c r="L2708" s="12">
        <v>10</v>
      </c>
      <c r="M2708" s="12">
        <v>10</v>
      </c>
      <c r="N2708" s="12">
        <v>10</v>
      </c>
      <c r="O2708" s="12">
        <v>9.5</v>
      </c>
    </row>
    <row r="2709" spans="1:17" x14ac:dyDescent="0.2">
      <c r="A2709" s="12" t="str">
        <f>INDEX('рабочие дни  %ФОТ'!$F$3:$F$67,MATCH('загрузка табеля'!$H2709,'рабочие дни  %ФОТ'!$H$3:$H$67,0),1)</f>
        <v>ХХХ YYY-38</v>
      </c>
      <c r="B2709" s="21">
        <f t="shared" si="126"/>
        <v>291.5</v>
      </c>
      <c r="C2709" s="22">
        <f t="shared" si="127"/>
        <v>1</v>
      </c>
      <c r="D2709" s="23">
        <f t="shared" si="128"/>
        <v>10</v>
      </c>
      <c r="E2709" s="21">
        <f>SUMIFS(тарифы!G:G,тарифы!B:B,J2709)</f>
        <v>29.15</v>
      </c>
      <c r="F2709" s="21"/>
      <c r="G2709" s="12" t="str">
        <f>IFERROR(INDEX(Таблица1[#All],MATCH('загрузка табеля'!J2709,тарифы!B:B,0),4),"")</f>
        <v>грузчик 2 категории ((В-38)склад)</v>
      </c>
      <c r="H2709" s="12" t="s">
        <v>17226</v>
      </c>
      <c r="I2709" s="12" t="s">
        <v>5274</v>
      </c>
      <c r="J2709" s="12" t="s">
        <v>5287</v>
      </c>
      <c r="K2709" s="12" t="s">
        <v>5288</v>
      </c>
      <c r="L2709" s="12">
        <v>10</v>
      </c>
      <c r="M2709" s="12">
        <v>0</v>
      </c>
    </row>
    <row r="2710" spans="1:17" x14ac:dyDescent="0.2">
      <c r="A2710" s="12" t="str">
        <f>INDEX('рабочие дни  %ФОТ'!$F$3:$F$67,MATCH('загрузка табеля'!$H2710,'рабочие дни  %ФОТ'!$H$3:$H$67,0),1)</f>
        <v>ХХХ YYY-38</v>
      </c>
      <c r="B2710" s="21">
        <f t="shared" si="126"/>
        <v>583</v>
      </c>
      <c r="C2710" s="22">
        <f t="shared" si="127"/>
        <v>2</v>
      </c>
      <c r="D2710" s="23">
        <f t="shared" si="128"/>
        <v>20</v>
      </c>
      <c r="E2710" s="21">
        <f>SUMIFS(тарифы!G:G,тарифы!B:B,J2710)</f>
        <v>29.15</v>
      </c>
      <c r="F2710" s="21"/>
      <c r="G2710" s="12" t="str">
        <f>IFERROR(INDEX(Таблица1[#All],MATCH('загрузка табеля'!J2710,тарифы!B:B,0),4),"")</f>
        <v>грузчик 2 категории ((В-38)склад)</v>
      </c>
      <c r="H2710" s="12" t="s">
        <v>17226</v>
      </c>
      <c r="I2710" s="12" t="s">
        <v>5274</v>
      </c>
      <c r="J2710" s="12" t="s">
        <v>5278</v>
      </c>
      <c r="K2710" s="12" t="s">
        <v>5279</v>
      </c>
      <c r="L2710" s="12">
        <v>10</v>
      </c>
      <c r="M2710" s="12">
        <v>10</v>
      </c>
      <c r="N2710" s="12">
        <v>0</v>
      </c>
    </row>
    <row r="2711" spans="1:17" x14ac:dyDescent="0.2">
      <c r="A2711" s="12" t="str">
        <f>INDEX('рабочие дни  %ФОТ'!$F$3:$F$67,MATCH('загрузка табеля'!$H2711,'рабочие дни  %ФОТ'!$H$3:$H$67,0),1)</f>
        <v>ХХХ YYY-38</v>
      </c>
      <c r="B2711" s="21">
        <f t="shared" si="126"/>
        <v>1590</v>
      </c>
      <c r="C2711" s="22">
        <f t="shared" si="127"/>
        <v>6</v>
      </c>
      <c r="D2711" s="23">
        <f t="shared" si="128"/>
        <v>60</v>
      </c>
      <c r="E2711" s="21">
        <f>SUMIFS(тарифы!G:G,тарифы!B:B,J2711)</f>
        <v>26.5</v>
      </c>
      <c r="F2711" s="21"/>
      <c r="G2711" s="12" t="str">
        <f>IFERROR(INDEX(Таблица1[#All],MATCH('загрузка табеля'!J2711,тарифы!B:B,0),4),"")</f>
        <v>грузчик 3 категории ((В-38)склад)</v>
      </c>
      <c r="H2711" s="12" t="s">
        <v>17226</v>
      </c>
      <c r="I2711" s="12" t="s">
        <v>5274</v>
      </c>
      <c r="J2711" s="12" t="s">
        <v>12951</v>
      </c>
      <c r="K2711" s="12" t="s">
        <v>12950</v>
      </c>
      <c r="L2711" s="12">
        <v>10</v>
      </c>
      <c r="M2711" s="12">
        <v>10</v>
      </c>
      <c r="N2711" s="12">
        <v>10</v>
      </c>
      <c r="O2711" s="12">
        <v>10</v>
      </c>
      <c r="P2711" s="12">
        <v>10</v>
      </c>
      <c r="Q2711" s="12">
        <v>10</v>
      </c>
    </row>
    <row r="2712" spans="1:17" x14ac:dyDescent="0.2">
      <c r="A2712" s="12" t="str">
        <f>INDEX('рабочие дни  %ФОТ'!$F$3:$F$67,MATCH('загрузка табеля'!$H2712,'рабочие дни  %ФОТ'!$H$3:$H$67,0),1)</f>
        <v>ХХХ YYY-38</v>
      </c>
      <c r="B2712" s="21">
        <f t="shared" si="126"/>
        <v>2714.2857142857147</v>
      </c>
      <c r="C2712" s="22">
        <f t="shared" si="127"/>
        <v>6</v>
      </c>
      <c r="D2712" s="23">
        <f t="shared" si="128"/>
        <v>55</v>
      </c>
      <c r="E2712" s="21">
        <f>SUMIFS(тарифы!G:G,тарифы!B:B,J2712)</f>
        <v>9500</v>
      </c>
      <c r="F2712" s="21"/>
      <c r="G2712" s="12" t="str">
        <f>IFERROR(INDEX(Таблица1[#All],MATCH('загрузка табеля'!J2712,тарифы!B:B,0),4),"")</f>
        <v>управляющий магазином 3 категории ((В-38)управление)</v>
      </c>
      <c r="H2712" s="12" t="s">
        <v>17226</v>
      </c>
      <c r="I2712" s="12" t="s">
        <v>16477</v>
      </c>
      <c r="J2712" s="12" t="s">
        <v>5303</v>
      </c>
      <c r="K2712" s="12" t="s">
        <v>5304</v>
      </c>
      <c r="L2712" s="12">
        <v>9</v>
      </c>
      <c r="M2712" s="12">
        <v>9</v>
      </c>
      <c r="N2712" s="12">
        <v>9</v>
      </c>
      <c r="O2712" s="12">
        <v>9</v>
      </c>
      <c r="P2712" s="12">
        <v>9</v>
      </c>
      <c r="Q2712" s="12">
        <v>10</v>
      </c>
    </row>
    <row r="2713" spans="1:17" x14ac:dyDescent="0.2">
      <c r="A2713" s="12" t="str">
        <f>INDEX('рабочие дни  %ФОТ'!$F$3:$F$67,MATCH('загрузка табеля'!$H2713,'рабочие дни  %ФОТ'!$H$3:$H$67,0),1)</f>
        <v>ХХХ YYY-38</v>
      </c>
      <c r="B2713" s="21">
        <f t="shared" si="126"/>
        <v>276.1904761904762</v>
      </c>
      <c r="C2713" s="22">
        <f t="shared" si="127"/>
        <v>1</v>
      </c>
      <c r="D2713" s="23">
        <f t="shared" si="128"/>
        <v>9</v>
      </c>
      <c r="E2713" s="21">
        <f>SUMIFS(тарифы!G:G,тарифы!B:B,J2713)</f>
        <v>5800</v>
      </c>
      <c r="F2713" s="21"/>
      <c r="G2713" s="12" t="str">
        <f>IFERROR(INDEX(Таблица1[#All],MATCH('загрузка табеля'!J2713,тарифы!B:B,0),4),"")</f>
        <v>главный инженер ((В-38)управление)</v>
      </c>
      <c r="H2713" s="12" t="s">
        <v>17226</v>
      </c>
      <c r="I2713" s="12" t="s">
        <v>16477</v>
      </c>
      <c r="J2713" s="12" t="s">
        <v>5300</v>
      </c>
      <c r="K2713" s="12" t="s">
        <v>5301</v>
      </c>
      <c r="L2713" s="12">
        <v>9</v>
      </c>
      <c r="M2713" s="12">
        <v>0</v>
      </c>
    </row>
    <row r="2714" spans="1:17" x14ac:dyDescent="0.2">
      <c r="A2714" s="12" t="str">
        <f>INDEX('рабочие дни  %ФОТ'!$F$3:$F$67,MATCH('загрузка табеля'!$H2714,'рабочие дни  %ФОТ'!$H$3:$H$67,0),1)</f>
        <v>ХХХ YYY-38</v>
      </c>
      <c r="B2714" s="21">
        <f t="shared" si="126"/>
        <v>928.57142857142856</v>
      </c>
      <c r="C2714" s="22">
        <f t="shared" si="127"/>
        <v>3</v>
      </c>
      <c r="D2714" s="23">
        <f t="shared" si="128"/>
        <v>13.5</v>
      </c>
      <c r="E2714" s="21">
        <f>SUMIFS(тарифы!G:G,тарифы!B:B,J2714)</f>
        <v>6500</v>
      </c>
      <c r="F2714" s="21"/>
      <c r="G2714" s="12" t="str">
        <f>IFERROR(INDEX(Таблица1[#All],MATCH('загрузка табеля'!J2714,тарифы!B:B,0),4),"")</f>
        <v>менеджер по персоналу ((В-41)управление)</v>
      </c>
      <c r="H2714" s="12" t="s">
        <v>17226</v>
      </c>
      <c r="I2714" s="12" t="s">
        <v>16477</v>
      </c>
      <c r="J2714" s="12" t="s">
        <v>6363</v>
      </c>
      <c r="K2714" s="12" t="s">
        <v>6364</v>
      </c>
      <c r="L2714" s="12">
        <v>4.5</v>
      </c>
      <c r="M2714" s="12">
        <v>4.5</v>
      </c>
      <c r="N2714" s="12">
        <v>4.5</v>
      </c>
      <c r="O2714" s="12">
        <v>0</v>
      </c>
    </row>
    <row r="2715" spans="1:17" x14ac:dyDescent="0.2">
      <c r="A2715" s="12" t="str">
        <f>INDEX('рабочие дни  %ФОТ'!$F$3:$F$67,MATCH('загрузка табеля'!$H2715,'рабочие дни  %ФОТ'!$H$3:$H$67,0),1)</f>
        <v>ХХХ YYY-38</v>
      </c>
      <c r="B2715" s="21">
        <f t="shared" si="126"/>
        <v>692.73</v>
      </c>
      <c r="C2715" s="22">
        <f t="shared" si="127"/>
        <v>2</v>
      </c>
      <c r="D2715" s="23">
        <f t="shared" si="128"/>
        <v>21.5</v>
      </c>
      <c r="E2715" s="21">
        <f>SUMIFS(тарифы!G:G,тарифы!B:B,J2715)</f>
        <v>32.22</v>
      </c>
      <c r="F2715" s="21"/>
      <c r="G2715" s="12" t="str">
        <f>IFERROR(INDEX(Таблица1[#All],MATCH('загрузка табеля'!J2715,тарифы!B:B,0),4),"")</f>
        <v>пекарь 4 разряда ((В-38)цех по выпечке хлебобулочных изделий)</v>
      </c>
      <c r="H2715" s="12" t="s">
        <v>17226</v>
      </c>
      <c r="I2715" s="12" t="s">
        <v>16478</v>
      </c>
      <c r="J2715" s="12" t="s">
        <v>5311</v>
      </c>
      <c r="K2715" s="12" t="s">
        <v>5312</v>
      </c>
      <c r="L2715" s="12">
        <v>11</v>
      </c>
      <c r="M2715" s="12">
        <v>10.5</v>
      </c>
      <c r="N2715" s="12">
        <v>0</v>
      </c>
    </row>
    <row r="2716" spans="1:17" x14ac:dyDescent="0.2">
      <c r="A2716" s="12" t="str">
        <f>INDEX('рабочие дни  %ФОТ'!$F$3:$F$67,MATCH('загрузка табеля'!$H2716,'рабочие дни  %ФОТ'!$H$3:$H$67,0),1)</f>
        <v>ХХХ YYY-38</v>
      </c>
      <c r="B2716" s="21">
        <f t="shared" si="126"/>
        <v>1014.93</v>
      </c>
      <c r="C2716" s="22">
        <f t="shared" si="127"/>
        <v>3</v>
      </c>
      <c r="D2716" s="23">
        <f t="shared" si="128"/>
        <v>31.5</v>
      </c>
      <c r="E2716" s="21">
        <f>SUMIFS(тарифы!G:G,тарифы!B:B,J2716)</f>
        <v>32.22</v>
      </c>
      <c r="F2716" s="21"/>
      <c r="G2716" s="12" t="str">
        <f>IFERROR(INDEX(Таблица1[#All],MATCH('загрузка табеля'!J2716,тарифы!B:B,0),4),"")</f>
        <v>пекарь 4 разряда ((В-38)цех по выпечке хлебобулочных изделий)</v>
      </c>
      <c r="H2716" s="12" t="s">
        <v>17226</v>
      </c>
      <c r="I2716" s="12" t="s">
        <v>16478</v>
      </c>
      <c r="J2716" s="12" t="s">
        <v>5316</v>
      </c>
      <c r="K2716" s="12" t="s">
        <v>5317</v>
      </c>
      <c r="L2716" s="12">
        <v>10.5</v>
      </c>
      <c r="M2716" s="12">
        <v>10</v>
      </c>
      <c r="N2716" s="12">
        <v>11</v>
      </c>
    </row>
    <row r="2717" spans="1:17" x14ac:dyDescent="0.2">
      <c r="A2717" s="12" t="str">
        <f>INDEX('рабочие дни  %ФОТ'!$F$3:$F$67,MATCH('загрузка табеля'!$H2717,'рабочие дни  %ФОТ'!$H$3:$H$67,0),1)</f>
        <v>ХХХ YYY-38</v>
      </c>
      <c r="B2717" s="21">
        <f t="shared" si="126"/>
        <v>1369.35</v>
      </c>
      <c r="C2717" s="22">
        <f t="shared" si="127"/>
        <v>4</v>
      </c>
      <c r="D2717" s="23">
        <f t="shared" si="128"/>
        <v>42.5</v>
      </c>
      <c r="E2717" s="21">
        <f>SUMIFS(тарифы!G:G,тарифы!B:B,J2717)</f>
        <v>32.22</v>
      </c>
      <c r="F2717" s="21"/>
      <c r="G2717" s="12" t="str">
        <f>IFERROR(INDEX(Таблица1[#All],MATCH('загрузка табеля'!J2717,тарифы!B:B,0),4),"")</f>
        <v>пекарь 4 разряда ((В-38)цех по выпечке хлебобулочных изделий)</v>
      </c>
      <c r="H2717" s="12" t="s">
        <v>17226</v>
      </c>
      <c r="I2717" s="12" t="s">
        <v>16478</v>
      </c>
      <c r="J2717" s="12" t="s">
        <v>5328</v>
      </c>
      <c r="K2717" s="12" t="s">
        <v>5329</v>
      </c>
      <c r="L2717" s="12">
        <v>11</v>
      </c>
      <c r="M2717" s="12">
        <v>10.5</v>
      </c>
      <c r="N2717" s="12">
        <v>10</v>
      </c>
      <c r="O2717" s="12">
        <v>11</v>
      </c>
    </row>
    <row r="2718" spans="1:17" x14ac:dyDescent="0.2">
      <c r="A2718" s="12" t="str">
        <f>INDEX('рабочие дни  %ФОТ'!$F$3:$F$67,MATCH('загрузка табеля'!$H2718,'рабочие дни  %ФОТ'!$H$3:$H$67,0),1)</f>
        <v>ХХХ YYY-38</v>
      </c>
      <c r="B2718" s="21">
        <f t="shared" si="126"/>
        <v>1779.77</v>
      </c>
      <c r="C2718" s="22">
        <f t="shared" si="127"/>
        <v>4</v>
      </c>
      <c r="D2718" s="23">
        <f t="shared" si="128"/>
        <v>43</v>
      </c>
      <c r="E2718" s="21">
        <f>SUMIFS(тарифы!G:G,тарифы!B:B,J2718)</f>
        <v>41.39</v>
      </c>
      <c r="F2718" s="21"/>
      <c r="G2718" s="12" t="str">
        <f>IFERROR(INDEX(Таблица1[#All],MATCH('загрузка табеля'!J2718,тарифы!B:B,0),4),"")</f>
        <v>бригадир производственной бригады* ((В-38)цех по выпечке хлебобулочных изделий)</v>
      </c>
      <c r="H2718" s="12" t="s">
        <v>17226</v>
      </c>
      <c r="I2718" s="12" t="s">
        <v>16478</v>
      </c>
      <c r="J2718" s="12" t="s">
        <v>5323</v>
      </c>
      <c r="K2718" s="12" t="s">
        <v>5324</v>
      </c>
      <c r="L2718" s="12">
        <v>10.5</v>
      </c>
      <c r="M2718" s="12">
        <v>10.5</v>
      </c>
      <c r="N2718" s="12">
        <v>10.5</v>
      </c>
      <c r="O2718" s="12">
        <v>11.5</v>
      </c>
    </row>
    <row r="2719" spans="1:17" x14ac:dyDescent="0.2">
      <c r="A2719" s="12" t="str">
        <f>INDEX('рабочие дни  %ФОТ'!$F$3:$F$67,MATCH('загрузка табеля'!$H2719,'рабочие дни  %ФОТ'!$H$3:$H$67,0),1)</f>
        <v>ХХХ YYY-38</v>
      </c>
      <c r="B2719" s="21">
        <f t="shared" si="126"/>
        <v>1063.26</v>
      </c>
      <c r="C2719" s="22">
        <f t="shared" si="127"/>
        <v>3</v>
      </c>
      <c r="D2719" s="23">
        <f t="shared" si="128"/>
        <v>33</v>
      </c>
      <c r="E2719" s="21">
        <f>SUMIFS(тарифы!G:G,тарифы!B:B,J2719)</f>
        <v>32.22</v>
      </c>
      <c r="F2719" s="21"/>
      <c r="G2719" s="12" t="str">
        <f>IFERROR(INDEX(Таблица1[#All],MATCH('загрузка табеля'!J2719,тарифы!B:B,0),4),"")</f>
        <v>пекарь 4 разряда ((В-38)цех по выпечке хлебобулочных изделий)</v>
      </c>
      <c r="H2719" s="12" t="s">
        <v>17226</v>
      </c>
      <c r="I2719" s="12" t="s">
        <v>16478</v>
      </c>
      <c r="J2719" s="12" t="s">
        <v>5330</v>
      </c>
      <c r="K2719" s="12" t="s">
        <v>5331</v>
      </c>
      <c r="L2719" s="12">
        <v>11</v>
      </c>
      <c r="M2719" s="12">
        <v>11</v>
      </c>
      <c r="N2719" s="12">
        <v>11</v>
      </c>
      <c r="O2719" s="12">
        <v>0</v>
      </c>
    </row>
    <row r="2720" spans="1:17" x14ac:dyDescent="0.2">
      <c r="A2720" s="12" t="str">
        <f>INDEX('рабочие дни  %ФОТ'!$F$3:$F$67,MATCH('загрузка табеля'!$H2720,'рабочие дни  %ФОТ'!$H$3:$H$67,0),1)</f>
        <v>ХХХ YYY-38</v>
      </c>
      <c r="B2720" s="21">
        <f t="shared" si="126"/>
        <v>531.63</v>
      </c>
      <c r="C2720" s="22">
        <f t="shared" si="127"/>
        <v>2</v>
      </c>
      <c r="D2720" s="23">
        <f t="shared" si="128"/>
        <v>16.5</v>
      </c>
      <c r="E2720" s="21">
        <f>SUMIFS(тарифы!G:G,тарифы!B:B,J2720)</f>
        <v>32.22</v>
      </c>
      <c r="F2720" s="21"/>
      <c r="G2720" s="12" t="str">
        <f>IFERROR(INDEX(Таблица1[#All],MATCH('загрузка табеля'!J2720,тарифы!B:B,0),4),"")</f>
        <v>пекарь 4 разряда ((В-38)цех по выпечке хлебобулочных изделий)</v>
      </c>
      <c r="H2720" s="12" t="s">
        <v>17226</v>
      </c>
      <c r="I2720" s="12" t="s">
        <v>16478</v>
      </c>
      <c r="J2720" s="12" t="s">
        <v>5309</v>
      </c>
      <c r="K2720" s="12" t="s">
        <v>5310</v>
      </c>
      <c r="L2720" s="12">
        <v>11</v>
      </c>
      <c r="M2720" s="12">
        <v>5.5</v>
      </c>
      <c r="N2720" s="12">
        <v>0</v>
      </c>
    </row>
    <row r="2721" spans="1:16" x14ac:dyDescent="0.2">
      <c r="A2721" s="12" t="str">
        <f>INDEX('рабочие дни  %ФОТ'!$F$3:$F$67,MATCH('загрузка табеля'!$H2721,'рабочие дни  %ФОТ'!$H$3:$H$67,0),1)</f>
        <v>ХХХ YYY-38</v>
      </c>
      <c r="B2721" s="21">
        <f t="shared" si="126"/>
        <v>1755.99</v>
      </c>
      <c r="C2721" s="22">
        <f t="shared" si="127"/>
        <v>5</v>
      </c>
      <c r="D2721" s="23">
        <f t="shared" si="128"/>
        <v>54.5</v>
      </c>
      <c r="E2721" s="21">
        <f>SUMIFS(тарифы!G:G,тарифы!B:B,J2721)</f>
        <v>32.22</v>
      </c>
      <c r="F2721" s="21"/>
      <c r="G2721" s="12" t="str">
        <f>IFERROR(INDEX(Таблица1[#All],MATCH('загрузка табеля'!J2721,тарифы!B:B,0),4),"")</f>
        <v>пекарь 4 разряда ((В-38)цех по выпечке хлебобулочных изделий)</v>
      </c>
      <c r="H2721" s="12" t="s">
        <v>17226</v>
      </c>
      <c r="I2721" s="12" t="s">
        <v>16478</v>
      </c>
      <c r="J2721" s="12" t="s">
        <v>5325</v>
      </c>
      <c r="K2721" s="12" t="s">
        <v>5326</v>
      </c>
      <c r="L2721" s="12">
        <v>10.5</v>
      </c>
      <c r="M2721" s="12">
        <v>11</v>
      </c>
      <c r="N2721" s="12">
        <v>11</v>
      </c>
      <c r="O2721" s="12">
        <v>10.5</v>
      </c>
      <c r="P2721" s="12">
        <v>11.5</v>
      </c>
    </row>
    <row r="2722" spans="1:16" x14ac:dyDescent="0.2">
      <c r="A2722" s="12" t="str">
        <f>INDEX('рабочие дни  %ФОТ'!$F$3:$F$67,MATCH('загрузка табеля'!$H2722,'рабочие дни  %ФОТ'!$H$3:$H$67,0),1)</f>
        <v>ХХХ YYY-38</v>
      </c>
      <c r="B2722" s="21">
        <f t="shared" si="126"/>
        <v>998.81999999999994</v>
      </c>
      <c r="C2722" s="22">
        <f t="shared" si="127"/>
        <v>3</v>
      </c>
      <c r="D2722" s="23">
        <f t="shared" si="128"/>
        <v>31</v>
      </c>
      <c r="E2722" s="21">
        <f>SUMIFS(тарифы!G:G,тарифы!B:B,J2722)</f>
        <v>32.22</v>
      </c>
      <c r="F2722" s="21"/>
      <c r="G2722" s="12" t="str">
        <f>IFERROR(INDEX(Таблица1[#All],MATCH('загрузка табеля'!J2722,тарифы!B:B,0),4),"")</f>
        <v>пекарь 4 разряда ((В-38)цех по выпечке хлебобулочных изделий)</v>
      </c>
      <c r="H2722" s="12" t="s">
        <v>17226</v>
      </c>
      <c r="I2722" s="12" t="s">
        <v>16478</v>
      </c>
      <c r="J2722" s="12" t="s">
        <v>5314</v>
      </c>
      <c r="K2722" s="12" t="s">
        <v>5315</v>
      </c>
      <c r="L2722" s="12">
        <v>10.5</v>
      </c>
      <c r="M2722" s="12">
        <v>10.5</v>
      </c>
      <c r="N2722" s="12">
        <v>10</v>
      </c>
      <c r="O2722" s="12">
        <v>0</v>
      </c>
    </row>
    <row r="2723" spans="1:16" x14ac:dyDescent="0.2">
      <c r="A2723" s="12" t="str">
        <f>INDEX('рабочие дни  %ФОТ'!$F$3:$F$67,MATCH('загрузка табеля'!$H2723,'рабочие дни  %ФОТ'!$H$3:$H$67,0),1)</f>
        <v>ХХХ YYY-38</v>
      </c>
      <c r="B2723" s="21">
        <f t="shared" si="126"/>
        <v>1047.1499999999999</v>
      </c>
      <c r="C2723" s="22">
        <f t="shared" si="127"/>
        <v>3</v>
      </c>
      <c r="D2723" s="23">
        <f t="shared" si="128"/>
        <v>32.5</v>
      </c>
      <c r="E2723" s="21">
        <f>SUMIFS(тарифы!G:G,тарифы!B:B,J2723)</f>
        <v>32.22</v>
      </c>
      <c r="F2723" s="21"/>
      <c r="G2723" s="12" t="str">
        <f>IFERROR(INDEX(Таблица1[#All],MATCH('загрузка табеля'!J2723,тарифы!B:B,0),4),"")</f>
        <v>пекарь 4 разряда ((В-38)цех по выпечке хлебобулочных изделий)</v>
      </c>
      <c r="H2723" s="12" t="s">
        <v>17226</v>
      </c>
      <c r="I2723" s="12" t="s">
        <v>16478</v>
      </c>
      <c r="J2723" s="12" t="s">
        <v>12947</v>
      </c>
      <c r="K2723" s="12" t="s">
        <v>12946</v>
      </c>
      <c r="L2723" s="12">
        <v>11</v>
      </c>
      <c r="M2723" s="12">
        <v>10.5</v>
      </c>
      <c r="N2723" s="12">
        <v>11</v>
      </c>
    </row>
    <row r="2724" spans="1:16" x14ac:dyDescent="0.2">
      <c r="A2724" s="12" t="str">
        <f>INDEX('рабочие дни  %ФОТ'!$F$3:$F$67,MATCH('загрузка табеля'!$H2724,'рабочие дни  %ФОТ'!$H$3:$H$67,0),1)</f>
        <v>ХХХ YYY-38</v>
      </c>
      <c r="B2724" s="21">
        <f t="shared" si="126"/>
        <v>0</v>
      </c>
      <c r="C2724" s="22">
        <f t="shared" si="127"/>
        <v>3</v>
      </c>
      <c r="D2724" s="23">
        <f t="shared" si="128"/>
        <v>9</v>
      </c>
      <c r="E2724" s="21">
        <f>SUMIFS(тарифы!G:G,тарифы!B:B,J2724)</f>
        <v>0</v>
      </c>
      <c r="F2724" s="21"/>
      <c r="G2724" s="12" t="str">
        <f>IFERROR(INDEX(Таблица1[#All],MATCH('загрузка табеля'!J2724,тарифы!B:B,0),4),"")</f>
        <v/>
      </c>
      <c r="H2724" s="12" t="s">
        <v>17226</v>
      </c>
      <c r="I2724" s="12" t="s">
        <v>16478</v>
      </c>
      <c r="J2724" s="12" t="s">
        <v>16470</v>
      </c>
      <c r="K2724" s="12" t="s">
        <v>16471</v>
      </c>
      <c r="L2724" s="12">
        <v>3</v>
      </c>
      <c r="M2724" s="12">
        <v>3</v>
      </c>
      <c r="N2724" s="12">
        <v>3</v>
      </c>
      <c r="O2724" s="12">
        <v>0</v>
      </c>
    </row>
    <row r="2725" spans="1:16" x14ac:dyDescent="0.2">
      <c r="A2725" s="12" t="str">
        <f>INDEX('рабочие дни  %ФОТ'!$F$3:$F$67,MATCH('загрузка табеля'!$H2725,'рабочие дни  %ФОТ'!$H$3:$H$67,0),1)</f>
        <v>ХХХ YYY-38</v>
      </c>
      <c r="B2725" s="21">
        <f t="shared" si="126"/>
        <v>1803.4199999999998</v>
      </c>
      <c r="C2725" s="22">
        <f t="shared" si="127"/>
        <v>5</v>
      </c>
      <c r="D2725" s="23">
        <f t="shared" si="128"/>
        <v>43</v>
      </c>
      <c r="E2725" s="21">
        <f>SUMIFS(тарифы!G:G,тарифы!B:B,J2725)</f>
        <v>41.94</v>
      </c>
      <c r="F2725" s="21"/>
      <c r="G2725" s="12" t="str">
        <f>IFERROR(INDEX(Таблица1[#All],MATCH('загрузка табеля'!J2725,тарифы!B:B,0),4),"")</f>
        <v>бригадир производственной бригады ((В-38)цех по переработке мяса)</v>
      </c>
      <c r="H2725" s="12" t="s">
        <v>17226</v>
      </c>
      <c r="I2725" s="12" t="s">
        <v>16479</v>
      </c>
      <c r="J2725" s="12" t="s">
        <v>5336</v>
      </c>
      <c r="K2725" s="12" t="s">
        <v>5337</v>
      </c>
      <c r="L2725" s="12">
        <v>8.5</v>
      </c>
      <c r="M2725" s="12">
        <v>9</v>
      </c>
      <c r="N2725" s="12">
        <v>9</v>
      </c>
      <c r="O2725" s="12">
        <v>9</v>
      </c>
      <c r="P2725" s="12">
        <v>7.5</v>
      </c>
    </row>
    <row r="2726" spans="1:16" x14ac:dyDescent="0.2">
      <c r="A2726" s="12" t="str">
        <f>INDEX('рабочие дни  %ФОТ'!$F$3:$F$67,MATCH('загрузка табеля'!$H2726,'рабочие дни  %ФОТ'!$H$3:$H$67,0),1)</f>
        <v>ХХХ YYY-38</v>
      </c>
      <c r="B2726" s="21">
        <f t="shared" si="126"/>
        <v>945</v>
      </c>
      <c r="C2726" s="22">
        <f t="shared" si="127"/>
        <v>3</v>
      </c>
      <c r="D2726" s="23">
        <f t="shared" si="128"/>
        <v>31.5</v>
      </c>
      <c r="E2726" s="21">
        <f>SUMIFS(тарифы!G:G,тарифы!B:B,J2726)</f>
        <v>30</v>
      </c>
      <c r="F2726" s="21"/>
      <c r="G2726" s="12" t="str">
        <f>IFERROR(INDEX(Таблица1[#All],MATCH('загрузка табеля'!J2726,тарифы!B:B,0),4),"")</f>
        <v>повар 4 разряда ((В-38)цех по переработке мяса)</v>
      </c>
      <c r="H2726" s="12" t="s">
        <v>17226</v>
      </c>
      <c r="I2726" s="12" t="s">
        <v>16479</v>
      </c>
      <c r="J2726" s="12" t="s">
        <v>5340</v>
      </c>
      <c r="K2726" s="12" t="s">
        <v>5341</v>
      </c>
      <c r="L2726" s="12">
        <v>10.5</v>
      </c>
      <c r="M2726" s="12">
        <v>10.5</v>
      </c>
      <c r="N2726" s="12">
        <v>10.5</v>
      </c>
    </row>
    <row r="2727" spans="1:16" x14ac:dyDescent="0.2">
      <c r="A2727" s="12" t="str">
        <f>INDEX('рабочие дни  %ФОТ'!$F$3:$F$67,MATCH('загрузка табеля'!$H2727,'рабочие дни  %ФОТ'!$H$3:$H$67,0),1)</f>
        <v>ХХХ YYY-38</v>
      </c>
      <c r="B2727" s="21">
        <f t="shared" si="126"/>
        <v>287.5</v>
      </c>
      <c r="C2727" s="22">
        <f t="shared" si="127"/>
        <v>1</v>
      </c>
      <c r="D2727" s="23">
        <f t="shared" si="128"/>
        <v>11.5</v>
      </c>
      <c r="E2727" s="21">
        <f>SUMIFS(тарифы!G:G,тарифы!B:B,J2727)</f>
        <v>25</v>
      </c>
      <c r="F2727" s="21"/>
      <c r="G2727" s="12" t="str">
        <f>IFERROR(INDEX(Таблица1[#All],MATCH('загрузка табеля'!J2727,тарифы!B:B,0),4),"")</f>
        <v>продавец продовольственных товаров 3 категории ((В-38)цех по переработке мяса)</v>
      </c>
      <c r="H2727" s="12" t="s">
        <v>17226</v>
      </c>
      <c r="I2727" s="12" t="s">
        <v>16479</v>
      </c>
      <c r="J2727" s="12" t="s">
        <v>5333</v>
      </c>
      <c r="K2727" s="12" t="s">
        <v>5334</v>
      </c>
      <c r="L2727" s="12">
        <v>11.5</v>
      </c>
    </row>
    <row r="2728" spans="1:16" x14ac:dyDescent="0.2">
      <c r="A2728" s="12" t="str">
        <f>INDEX('рабочие дни  %ФОТ'!$F$3:$F$67,MATCH('загрузка табеля'!$H2728,'рабочие дни  %ФОТ'!$H$3:$H$67,0),1)</f>
        <v>ХХХ YYY-38</v>
      </c>
      <c r="B2728" s="21">
        <f t="shared" si="126"/>
        <v>862.5</v>
      </c>
      <c r="C2728" s="22">
        <f t="shared" si="127"/>
        <v>3</v>
      </c>
      <c r="D2728" s="23">
        <f t="shared" si="128"/>
        <v>34.5</v>
      </c>
      <c r="E2728" s="21">
        <f>SUMIFS(тарифы!G:G,тарифы!B:B,J2728)</f>
        <v>25</v>
      </c>
      <c r="F2728" s="21"/>
      <c r="G2728" s="12" t="str">
        <f>IFERROR(INDEX(Таблица1[#All],MATCH('загрузка табеля'!J2728,тарифы!B:B,0),4),"")</f>
        <v>продавец продовольственных товаров 3 категории ((В-38)цех по переработке мяса)</v>
      </c>
      <c r="H2728" s="12" t="s">
        <v>17226</v>
      </c>
      <c r="I2728" s="12" t="s">
        <v>16479</v>
      </c>
      <c r="J2728" s="12" t="s">
        <v>12937</v>
      </c>
      <c r="K2728" s="12" t="s">
        <v>12936</v>
      </c>
      <c r="L2728" s="12">
        <v>11.5</v>
      </c>
      <c r="M2728" s="12">
        <v>11.5</v>
      </c>
      <c r="N2728" s="12">
        <v>11.5</v>
      </c>
      <c r="O2728" s="12">
        <v>0</v>
      </c>
    </row>
    <row r="2729" spans="1:16" x14ac:dyDescent="0.2">
      <c r="A2729" s="12" t="str">
        <f>INDEX('рабочие дни  %ФОТ'!$F$3:$F$67,MATCH('загрузка табеля'!$H2729,'рабочие дни  %ФОТ'!$H$3:$H$67,0),1)</f>
        <v>ХХХ YYY-38</v>
      </c>
      <c r="B2729" s="21">
        <f t="shared" si="126"/>
        <v>0</v>
      </c>
      <c r="C2729" s="22">
        <f t="shared" si="127"/>
        <v>3</v>
      </c>
      <c r="D2729" s="23">
        <f t="shared" si="128"/>
        <v>9</v>
      </c>
      <c r="E2729" s="21">
        <f>SUMIFS(тарифы!G:G,тарифы!B:B,J2729)</f>
        <v>0</v>
      </c>
      <c r="F2729" s="21"/>
      <c r="G2729" s="12" t="str">
        <f>IFERROR(INDEX(Таблица1[#All],MATCH('загрузка табеля'!J2729,тарифы!B:B,0),4),"")</f>
        <v/>
      </c>
      <c r="H2729" s="12" t="s">
        <v>17226</v>
      </c>
      <c r="I2729" s="12" t="s">
        <v>16479</v>
      </c>
      <c r="J2729" s="12" t="s">
        <v>16470</v>
      </c>
      <c r="K2729" s="12" t="s">
        <v>16471</v>
      </c>
      <c r="L2729" s="12">
        <v>3</v>
      </c>
      <c r="M2729" s="12">
        <v>3</v>
      </c>
      <c r="N2729" s="12">
        <v>3</v>
      </c>
      <c r="O2729" s="12">
        <v>0</v>
      </c>
    </row>
    <row r="2730" spans="1:16" x14ac:dyDescent="0.2">
      <c r="A2730" s="12" t="str">
        <f>INDEX('рабочие дни  %ФОТ'!$F$3:$F$67,MATCH('загрузка табеля'!$H2730,'рабочие дни  %ФОТ'!$H$3:$H$67,0),1)</f>
        <v>ХХХ YYY-39</v>
      </c>
      <c r="B2730" s="21">
        <f t="shared" si="126"/>
        <v>952.42499999999995</v>
      </c>
      <c r="C2730" s="22">
        <f t="shared" si="127"/>
        <v>3</v>
      </c>
      <c r="D2730" s="23">
        <f t="shared" si="128"/>
        <v>41.5</v>
      </c>
      <c r="E2730" s="21">
        <f>SUMIFS(тарифы!G:G,тарифы!B:B,J2730)</f>
        <v>22.95</v>
      </c>
      <c r="F2730" s="21"/>
      <c r="G2730" s="12" t="str">
        <f>IFERROR(INDEX(Таблица1[#All],MATCH('загрузка табеля'!J2730,тарифы!B:B,0),4),"")</f>
        <v>младший инспектор ((В-39)отдел безопасности)</v>
      </c>
      <c r="H2730" s="12" t="s">
        <v>17227</v>
      </c>
      <c r="I2730" s="12" t="s">
        <v>16480</v>
      </c>
      <c r="J2730" s="12" t="s">
        <v>5410</v>
      </c>
      <c r="K2730" s="12" t="s">
        <v>5411</v>
      </c>
      <c r="L2730" s="12">
        <v>13.5</v>
      </c>
      <c r="M2730" s="12">
        <v>14</v>
      </c>
      <c r="N2730" s="12">
        <v>14</v>
      </c>
      <c r="O2730" s="12">
        <v>0</v>
      </c>
    </row>
    <row r="2731" spans="1:16" x14ac:dyDescent="0.2">
      <c r="A2731" s="12" t="str">
        <f>INDEX('рабочие дни  %ФОТ'!$F$3:$F$67,MATCH('загрузка табеля'!$H2731,'рабочие дни  %ФОТ'!$H$3:$H$67,0),1)</f>
        <v>ХХХ YYY-39</v>
      </c>
      <c r="B2731" s="21">
        <f t="shared" si="126"/>
        <v>918</v>
      </c>
      <c r="C2731" s="22">
        <f t="shared" si="127"/>
        <v>3</v>
      </c>
      <c r="D2731" s="23">
        <f t="shared" si="128"/>
        <v>40</v>
      </c>
      <c r="E2731" s="21">
        <f>SUMIFS(тарифы!G:G,тарифы!B:B,J2731)</f>
        <v>22.95</v>
      </c>
      <c r="F2731" s="21"/>
      <c r="G2731" s="12" t="str">
        <f>IFERROR(INDEX(Таблица1[#All],MATCH('загрузка табеля'!J2731,тарифы!B:B,0),4),"")</f>
        <v>охоронник ((В-39)отдел безопасности)</v>
      </c>
      <c r="H2731" s="12" t="s">
        <v>17227</v>
      </c>
      <c r="I2731" s="12" t="s">
        <v>16480</v>
      </c>
      <c r="J2731" s="12" t="s">
        <v>5414</v>
      </c>
      <c r="K2731" s="12" t="s">
        <v>5415</v>
      </c>
      <c r="L2731" s="12">
        <v>14.5</v>
      </c>
      <c r="M2731" s="12">
        <v>12.5</v>
      </c>
      <c r="N2731" s="12">
        <v>13</v>
      </c>
      <c r="O2731" s="12">
        <v>0</v>
      </c>
    </row>
    <row r="2732" spans="1:16" x14ac:dyDescent="0.2">
      <c r="A2732" s="12" t="str">
        <f>INDEX('рабочие дни  %ФОТ'!$F$3:$F$67,MATCH('загрузка табеля'!$H2732,'рабочие дни  %ФОТ'!$H$3:$H$67,0),1)</f>
        <v>ХХХ YYY-39</v>
      </c>
      <c r="B2732" s="21">
        <f t="shared" si="126"/>
        <v>596.69999999999993</v>
      </c>
      <c r="C2732" s="22">
        <f t="shared" si="127"/>
        <v>2</v>
      </c>
      <c r="D2732" s="23">
        <f t="shared" si="128"/>
        <v>26</v>
      </c>
      <c r="E2732" s="21">
        <f>SUMIFS(тарифы!G:G,тарифы!B:B,J2732)</f>
        <v>22.95</v>
      </c>
      <c r="F2732" s="21"/>
      <c r="G2732" s="12" t="str">
        <f>IFERROR(INDEX(Таблица1[#All],MATCH('загрузка табеля'!J2732,тарифы!B:B,0),4),"")</f>
        <v>младший инспектор ((В-39)отдел безопасности)</v>
      </c>
      <c r="H2732" s="12" t="s">
        <v>17227</v>
      </c>
      <c r="I2732" s="12" t="s">
        <v>16480</v>
      </c>
      <c r="J2732" s="12" t="s">
        <v>5418</v>
      </c>
      <c r="K2732" s="12" t="s">
        <v>5419</v>
      </c>
      <c r="L2732" s="12">
        <v>13</v>
      </c>
      <c r="M2732" s="12">
        <v>13</v>
      </c>
      <c r="N2732" s="12">
        <v>0</v>
      </c>
    </row>
    <row r="2733" spans="1:16" x14ac:dyDescent="0.2">
      <c r="A2733" s="12" t="str">
        <f>INDEX('рабочие дни  %ФОТ'!$F$3:$F$67,MATCH('загрузка табеля'!$H2733,'рабочие дни  %ФОТ'!$H$3:$H$67,0),1)</f>
        <v>ХХХ YYY-39</v>
      </c>
      <c r="B2733" s="21">
        <f t="shared" si="126"/>
        <v>1808.2349999999999</v>
      </c>
      <c r="C2733" s="22">
        <f t="shared" si="127"/>
        <v>5</v>
      </c>
      <c r="D2733" s="23">
        <f t="shared" si="128"/>
        <v>58.5</v>
      </c>
      <c r="E2733" s="21">
        <f>SUMIFS(тарифы!G:G,тарифы!B:B,J2733)</f>
        <v>30.91</v>
      </c>
      <c r="F2733" s="21"/>
      <c r="G2733" s="12" t="str">
        <f>IFERROR(INDEX(Таблица1[#All],MATCH('загрузка табеля'!J2733,тарифы!B:B,0),4),"")</f>
        <v>заместитель начальника отдела ((В-39)отдел безопасности)</v>
      </c>
      <c r="H2733" s="12" t="s">
        <v>17227</v>
      </c>
      <c r="I2733" s="12" t="s">
        <v>16480</v>
      </c>
      <c r="J2733" s="12" t="s">
        <v>5416</v>
      </c>
      <c r="K2733" s="12" t="s">
        <v>5417</v>
      </c>
      <c r="L2733" s="12">
        <v>11</v>
      </c>
      <c r="M2733" s="12">
        <v>11</v>
      </c>
      <c r="N2733" s="12">
        <v>10.5</v>
      </c>
      <c r="O2733" s="12">
        <v>15</v>
      </c>
      <c r="P2733" s="12">
        <v>11</v>
      </c>
    </row>
    <row r="2734" spans="1:16" x14ac:dyDescent="0.2">
      <c r="A2734" s="12" t="str">
        <f>INDEX('рабочие дни  %ФОТ'!$F$3:$F$67,MATCH('загрузка табеля'!$H2734,'рабочие дни  %ФОТ'!$H$3:$H$67,0),1)</f>
        <v>ХХХ YYY-39</v>
      </c>
      <c r="B2734" s="21">
        <f t="shared" si="126"/>
        <v>1854.6</v>
      </c>
      <c r="C2734" s="22">
        <f t="shared" si="127"/>
        <v>4</v>
      </c>
      <c r="D2734" s="23">
        <f t="shared" si="128"/>
        <v>60</v>
      </c>
      <c r="E2734" s="21">
        <f>SUMIFS(тарифы!G:G,тарифы!B:B,J2734)</f>
        <v>30.91</v>
      </c>
      <c r="F2734" s="21"/>
      <c r="G2734" s="12" t="str">
        <f>IFERROR(INDEX(Таблица1[#All],MATCH('загрузка табеля'!J2734,тарифы!B:B,0),4),"")</f>
        <v>заместитель начальника отдела ((В-39)отдел безопасности)</v>
      </c>
      <c r="H2734" s="12" t="s">
        <v>17227</v>
      </c>
      <c r="I2734" s="12" t="s">
        <v>16480</v>
      </c>
      <c r="J2734" s="12" t="s">
        <v>12933</v>
      </c>
      <c r="K2734" s="12" t="s">
        <v>12932</v>
      </c>
      <c r="L2734" s="12">
        <v>15</v>
      </c>
      <c r="M2734" s="12">
        <v>15</v>
      </c>
      <c r="N2734" s="12">
        <v>15</v>
      </c>
      <c r="O2734" s="12">
        <v>15</v>
      </c>
      <c r="P2734" s="12">
        <v>0</v>
      </c>
    </row>
    <row r="2735" spans="1:16" x14ac:dyDescent="0.2">
      <c r="A2735" s="12" t="str">
        <f>INDEX('рабочие дни  %ФОТ'!$F$3:$F$67,MATCH('загрузка табеля'!$H2735,'рабочие дни  %ФОТ'!$H$3:$H$67,0),1)</f>
        <v>ХХХ YYY-39</v>
      </c>
      <c r="B2735" s="21">
        <f t="shared" si="126"/>
        <v>1107.075</v>
      </c>
      <c r="C2735" s="22">
        <f t="shared" si="127"/>
        <v>3</v>
      </c>
      <c r="D2735" s="23">
        <f t="shared" si="128"/>
        <v>43.5</v>
      </c>
      <c r="E2735" s="21">
        <f>SUMIFS(тарифы!G:G,тарифы!B:B,J2735)</f>
        <v>25.45</v>
      </c>
      <c r="F2735" s="21"/>
      <c r="G2735" s="12" t="str">
        <f>IFERROR(INDEX(Таблица1[#All],MATCH('загрузка табеля'!J2735,тарифы!B:B,0),4),"")</f>
        <v>старший охранник ((В-39)отдел безопасности)</v>
      </c>
      <c r="H2735" s="12" t="s">
        <v>17227</v>
      </c>
      <c r="I2735" s="12" t="s">
        <v>16480</v>
      </c>
      <c r="J2735" s="12" t="s">
        <v>12890</v>
      </c>
      <c r="K2735" s="12" t="s">
        <v>12889</v>
      </c>
      <c r="L2735" s="12">
        <v>14.5</v>
      </c>
      <c r="M2735" s="12">
        <v>14.5</v>
      </c>
      <c r="N2735" s="12">
        <v>14.5</v>
      </c>
    </row>
    <row r="2736" spans="1:16" x14ac:dyDescent="0.2">
      <c r="A2736" s="12" t="str">
        <f>INDEX('рабочие дни  %ФОТ'!$F$3:$F$67,MATCH('загрузка табеля'!$H2736,'рабочие дни  %ФОТ'!$H$3:$H$67,0),1)</f>
        <v>ХХХ YYY-39</v>
      </c>
      <c r="B2736" s="21">
        <f t="shared" si="126"/>
        <v>0</v>
      </c>
      <c r="C2736" s="22">
        <f t="shared" si="127"/>
        <v>2</v>
      </c>
      <c r="D2736" s="23">
        <f t="shared" si="128"/>
        <v>29</v>
      </c>
      <c r="E2736" s="21">
        <f>SUMIFS(тарифы!G:G,тарифы!B:B,J2736)</f>
        <v>0</v>
      </c>
      <c r="F2736" s="21"/>
      <c r="G2736" s="12" t="str">
        <f>IFERROR(INDEX(Таблица1[#All],MATCH('загрузка табеля'!J2736,тарифы!B:B,0),4),"")</f>
        <v/>
      </c>
      <c r="H2736" s="12" t="s">
        <v>17227</v>
      </c>
      <c r="I2736" s="12" t="s">
        <v>16480</v>
      </c>
      <c r="J2736" s="12" t="s">
        <v>16481</v>
      </c>
      <c r="K2736" s="12" t="s">
        <v>16482</v>
      </c>
      <c r="L2736" s="12">
        <v>14.5</v>
      </c>
      <c r="M2736" s="12">
        <v>14.5</v>
      </c>
      <c r="N2736" s="12">
        <v>0</v>
      </c>
    </row>
    <row r="2737" spans="1:17" x14ac:dyDescent="0.2">
      <c r="A2737" s="12" t="str">
        <f>INDEX('рабочие дни  %ФОТ'!$F$3:$F$67,MATCH('загрузка табеля'!$H2737,'рабочие дни  %ФОТ'!$H$3:$H$67,0),1)</f>
        <v>ХХХ YYY-39</v>
      </c>
      <c r="B2737" s="21">
        <f t="shared" si="126"/>
        <v>0</v>
      </c>
      <c r="C2737" s="22">
        <f t="shared" si="127"/>
        <v>1</v>
      </c>
      <c r="D2737" s="23">
        <f t="shared" si="128"/>
        <v>14.5</v>
      </c>
      <c r="E2737" s="21">
        <f>SUMIFS(тарифы!G:G,тарифы!B:B,J2737)</f>
        <v>0</v>
      </c>
      <c r="F2737" s="21"/>
      <c r="G2737" s="12" t="str">
        <f>IFERROR(INDEX(Таблица1[#All],MATCH('загрузка табеля'!J2737,тарифы!B:B,0),4),"")</f>
        <v/>
      </c>
      <c r="H2737" s="12" t="s">
        <v>17227</v>
      </c>
      <c r="I2737" s="12" t="s">
        <v>16480</v>
      </c>
      <c r="J2737" s="12" t="s">
        <v>16483</v>
      </c>
      <c r="K2737" s="12" t="s">
        <v>16484</v>
      </c>
      <c r="L2737" s="12">
        <v>14.5</v>
      </c>
      <c r="M2737" s="12">
        <v>0</v>
      </c>
    </row>
    <row r="2738" spans="1:17" x14ac:dyDescent="0.2">
      <c r="A2738" s="12" t="str">
        <f>INDEX('рабочие дни  %ФОТ'!$F$3:$F$67,MATCH('загрузка табеля'!$H2738,'рабочие дни  %ФОТ'!$H$3:$H$67,0),1)</f>
        <v>ХХХ YYY-39</v>
      </c>
      <c r="B2738" s="21">
        <f t="shared" si="126"/>
        <v>2090</v>
      </c>
      <c r="C2738" s="22">
        <f t="shared" si="127"/>
        <v>6</v>
      </c>
      <c r="D2738" s="23">
        <f t="shared" si="128"/>
        <v>76</v>
      </c>
      <c r="E2738" s="21">
        <f>SUMIFS(тарифы!G:G,тарифы!B:B,J2738)</f>
        <v>27.5</v>
      </c>
      <c r="F2738" s="21"/>
      <c r="G2738" s="12" t="str">
        <f>IFERROR(INDEX(Таблица1[#All],MATCH('загрузка табеля'!J2738,тарифы!B:B,0),4),"")</f>
        <v>продавец продовольственных товаров 2 категории ((В-39)отдел гастрономии)</v>
      </c>
      <c r="H2738" s="12" t="s">
        <v>17227</v>
      </c>
      <c r="I2738" s="12" t="s">
        <v>16485</v>
      </c>
      <c r="J2738" s="12" t="s">
        <v>5433</v>
      </c>
      <c r="K2738" s="12" t="s">
        <v>5434</v>
      </c>
      <c r="L2738" s="12">
        <v>11</v>
      </c>
      <c r="M2738" s="12">
        <v>13</v>
      </c>
      <c r="N2738" s="12">
        <v>13</v>
      </c>
      <c r="O2738" s="12">
        <v>13</v>
      </c>
      <c r="P2738" s="12">
        <v>13</v>
      </c>
      <c r="Q2738" s="12">
        <v>13</v>
      </c>
    </row>
    <row r="2739" spans="1:17" x14ac:dyDescent="0.2">
      <c r="A2739" s="12" t="str">
        <f>INDEX('рабочие дни  %ФОТ'!$F$3:$F$67,MATCH('загрузка табеля'!$H2739,'рабочие дни  %ФОТ'!$H$3:$H$67,0),1)</f>
        <v>ХХХ YYY-39</v>
      </c>
      <c r="B2739" s="21">
        <f t="shared" si="126"/>
        <v>677.73</v>
      </c>
      <c r="C2739" s="22">
        <f t="shared" si="127"/>
        <v>4</v>
      </c>
      <c r="D2739" s="23">
        <f t="shared" si="128"/>
        <v>19</v>
      </c>
      <c r="E2739" s="21">
        <f>SUMIFS(тарифы!G:G,тарифы!B:B,J2739)</f>
        <v>35.67</v>
      </c>
      <c r="F2739" s="21"/>
      <c r="G2739" s="12" t="str">
        <f>IFERROR(INDEX(Таблица1[#All],MATCH('загрузка табеля'!J2739,тарифы!B:B,0),4),"")</f>
        <v>бригадир продавцов продовольственных товаров 1 категории ((В-39)отдел гастрономии)</v>
      </c>
      <c r="H2739" s="12" t="s">
        <v>17227</v>
      </c>
      <c r="I2739" s="12" t="s">
        <v>16485</v>
      </c>
      <c r="J2739" s="12" t="s">
        <v>5429</v>
      </c>
      <c r="K2739" s="12" t="s">
        <v>5430</v>
      </c>
      <c r="L2739" s="12">
        <v>4.5</v>
      </c>
      <c r="M2739" s="12">
        <v>5</v>
      </c>
      <c r="N2739" s="12">
        <v>5</v>
      </c>
      <c r="O2739" s="12">
        <v>4.5</v>
      </c>
      <c r="P2739" s="12">
        <v>0</v>
      </c>
    </row>
    <row r="2740" spans="1:17" x14ac:dyDescent="0.2">
      <c r="A2740" s="12" t="str">
        <f>INDEX('рабочие дни  %ФОТ'!$F$3:$F$67,MATCH('загрузка табеля'!$H2740,'рабочие дни  %ФОТ'!$H$3:$H$67,0),1)</f>
        <v>ХХХ YYY-39</v>
      </c>
      <c r="B2740" s="21">
        <f t="shared" si="126"/>
        <v>1200</v>
      </c>
      <c r="C2740" s="22">
        <f t="shared" si="127"/>
        <v>4</v>
      </c>
      <c r="D2740" s="23">
        <f t="shared" si="128"/>
        <v>40</v>
      </c>
      <c r="E2740" s="21">
        <f>SUMIFS(тарифы!G:G,тарифы!B:B,J2740)</f>
        <v>30</v>
      </c>
      <c r="F2740" s="21"/>
      <c r="G2740" s="12" t="str">
        <f>IFERROR(INDEX(Таблица1[#All],MATCH('загрузка табеля'!J2740,тарифы!B:B,0),4),"")</f>
        <v>продавец продовольственных товаров 1 категории ((В-39)отдел гастрономии)</v>
      </c>
      <c r="H2740" s="12" t="s">
        <v>17227</v>
      </c>
      <c r="I2740" s="12" t="s">
        <v>16485</v>
      </c>
      <c r="J2740" s="12" t="s">
        <v>5422</v>
      </c>
      <c r="K2740" s="12" t="s">
        <v>5423</v>
      </c>
      <c r="L2740" s="12">
        <v>10.5</v>
      </c>
      <c r="M2740" s="12">
        <v>10</v>
      </c>
      <c r="N2740" s="12">
        <v>9.5</v>
      </c>
      <c r="O2740" s="12">
        <v>10</v>
      </c>
    </row>
    <row r="2741" spans="1:17" x14ac:dyDescent="0.2">
      <c r="A2741" s="12" t="str">
        <f>INDEX('рабочие дни  %ФОТ'!$F$3:$F$67,MATCH('загрузка табеля'!$H2741,'рабочие дни  %ФОТ'!$H$3:$H$67,0),1)</f>
        <v>ХХХ YYY-39</v>
      </c>
      <c r="B2741" s="21">
        <f t="shared" si="126"/>
        <v>1158.5349999999999</v>
      </c>
      <c r="C2741" s="22">
        <f t="shared" si="127"/>
        <v>4</v>
      </c>
      <c r="D2741" s="23">
        <f t="shared" si="128"/>
        <v>39.5</v>
      </c>
      <c r="E2741" s="21">
        <f>SUMIFS(тарифы!G:G,тарифы!B:B,J2741)</f>
        <v>29.33</v>
      </c>
      <c r="F2741" s="21"/>
      <c r="G2741" s="12" t="str">
        <f>IFERROR(INDEX(Таблица1[#All],MATCH('загрузка табеля'!J2741,тарифы!B:B,0),4),"")</f>
        <v>продавец продовольственных товаров 1 категории ((В-39)отдел кондитерских изделий)</v>
      </c>
      <c r="H2741" s="12" t="s">
        <v>17227</v>
      </c>
      <c r="I2741" s="12" t="s">
        <v>16486</v>
      </c>
      <c r="J2741" s="12" t="s">
        <v>5444</v>
      </c>
      <c r="K2741" s="12" t="s">
        <v>5445</v>
      </c>
      <c r="L2741" s="12">
        <v>9</v>
      </c>
      <c r="M2741" s="12">
        <v>10</v>
      </c>
      <c r="N2741" s="12">
        <v>10.5</v>
      </c>
      <c r="O2741" s="12">
        <v>10</v>
      </c>
    </row>
    <row r="2742" spans="1:17" x14ac:dyDescent="0.2">
      <c r="A2742" s="12" t="str">
        <f>INDEX('рабочие дни  %ФОТ'!$F$3:$F$67,MATCH('загрузка табеля'!$H2742,'рабочие дни  %ФОТ'!$H$3:$H$67,0),1)</f>
        <v>ХХХ YYY-39</v>
      </c>
      <c r="B2742" s="21">
        <f t="shared" si="126"/>
        <v>1137.51</v>
      </c>
      <c r="C2742" s="22">
        <f t="shared" si="127"/>
        <v>3</v>
      </c>
      <c r="D2742" s="23">
        <f t="shared" si="128"/>
        <v>33</v>
      </c>
      <c r="E2742" s="21">
        <f>SUMIFS(тарифы!G:G,тарифы!B:B,J2742)</f>
        <v>34.47</v>
      </c>
      <c r="F2742" s="21"/>
      <c r="G2742" s="12" t="str">
        <f>IFERROR(INDEX(Таблица1[#All],MATCH('загрузка табеля'!J2742,тарифы!B:B,0),4),"")</f>
        <v>бригадир продавцов продовольственных товаров 1 категории ((В-39)отдел кондитерских изделий)</v>
      </c>
      <c r="H2742" s="12" t="s">
        <v>17227</v>
      </c>
      <c r="I2742" s="12" t="s">
        <v>16486</v>
      </c>
      <c r="J2742" s="12" t="s">
        <v>5437</v>
      </c>
      <c r="K2742" s="12" t="s">
        <v>5438</v>
      </c>
      <c r="L2742" s="12">
        <v>11</v>
      </c>
      <c r="M2742" s="12">
        <v>11</v>
      </c>
      <c r="N2742" s="12">
        <v>11</v>
      </c>
      <c r="O2742" s="12">
        <v>0</v>
      </c>
    </row>
    <row r="2743" spans="1:17" x14ac:dyDescent="0.2">
      <c r="A2743" s="12" t="str">
        <f>INDEX('рабочие дни  %ФОТ'!$F$3:$F$67,MATCH('загрузка табеля'!$H2743,'рабочие дни  %ФОТ'!$H$3:$H$67,0),1)</f>
        <v>ХХХ YYY-39</v>
      </c>
      <c r="B2743" s="21">
        <f t="shared" si="126"/>
        <v>712.5</v>
      </c>
      <c r="C2743" s="22">
        <f t="shared" si="127"/>
        <v>3</v>
      </c>
      <c r="D2743" s="23">
        <f t="shared" si="128"/>
        <v>28.5</v>
      </c>
      <c r="E2743" s="21">
        <f>SUMIFS(тарифы!G:G,тарифы!B:B,J2743)</f>
        <v>25</v>
      </c>
      <c r="F2743" s="21"/>
      <c r="G2743" s="12" t="str">
        <f>IFERROR(INDEX(Таблица1[#All],MATCH('загрузка табеля'!J2743,тарифы!B:B,0),4),"")</f>
        <v>продавец продовольственных товаров 3 категории ((В-39)отдел гастрономии)</v>
      </c>
      <c r="H2743" s="12" t="s">
        <v>17227</v>
      </c>
      <c r="I2743" s="12" t="s">
        <v>16486</v>
      </c>
      <c r="J2743" s="12" t="s">
        <v>12894</v>
      </c>
      <c r="K2743" s="12" t="s">
        <v>12893</v>
      </c>
      <c r="L2743" s="12">
        <v>10</v>
      </c>
      <c r="M2743" s="12">
        <v>9.5</v>
      </c>
      <c r="N2743" s="12">
        <v>9</v>
      </c>
    </row>
    <row r="2744" spans="1:17" x14ac:dyDescent="0.2">
      <c r="A2744" s="12" t="str">
        <f>INDEX('рабочие дни  %ФОТ'!$F$3:$F$67,MATCH('загрузка табеля'!$H2744,'рабочие дни  %ФОТ'!$H$3:$H$67,0),1)</f>
        <v>ХХХ YYY-39</v>
      </c>
      <c r="B2744" s="21">
        <f t="shared" si="126"/>
        <v>1430.5049999999999</v>
      </c>
      <c r="C2744" s="22">
        <f t="shared" si="127"/>
        <v>4</v>
      </c>
      <c r="D2744" s="23">
        <f t="shared" si="128"/>
        <v>41.5</v>
      </c>
      <c r="E2744" s="21">
        <f>SUMIFS(тарифы!G:G,тарифы!B:B,J2744)</f>
        <v>34.47</v>
      </c>
      <c r="F2744" s="21"/>
      <c r="G2744" s="12" t="str">
        <f>IFERROR(INDEX(Таблица1[#All],MATCH('загрузка табеля'!J2744,тарифы!B:B,0),4),"")</f>
        <v>бригадир продавцов продовольственных товаров 1 категории ((В-39)отдел напитков)</v>
      </c>
      <c r="H2744" s="12" t="s">
        <v>17227</v>
      </c>
      <c r="I2744" s="12" t="s">
        <v>16487</v>
      </c>
      <c r="J2744" s="12" t="s">
        <v>5448</v>
      </c>
      <c r="K2744" s="12" t="s">
        <v>5449</v>
      </c>
      <c r="L2744" s="12">
        <v>10.5</v>
      </c>
      <c r="M2744" s="12">
        <v>11</v>
      </c>
      <c r="N2744" s="12">
        <v>10.5</v>
      </c>
      <c r="O2744" s="12">
        <v>9.5</v>
      </c>
      <c r="P2744" s="12">
        <v>0</v>
      </c>
    </row>
    <row r="2745" spans="1:17" x14ac:dyDescent="0.2">
      <c r="A2745" s="12" t="str">
        <f>INDEX('рабочие дни  %ФОТ'!$F$3:$F$67,MATCH('загрузка табеля'!$H2745,'рабочие дни  %ФОТ'!$H$3:$H$67,0),1)</f>
        <v>ХХХ YYY-39</v>
      </c>
      <c r="B2745" s="21">
        <f t="shared" si="126"/>
        <v>1270.8800000000001</v>
      </c>
      <c r="C2745" s="22">
        <f t="shared" si="127"/>
        <v>6</v>
      </c>
      <c r="D2745" s="23">
        <f t="shared" si="128"/>
        <v>52</v>
      </c>
      <c r="E2745" s="21">
        <f>SUMIFS(тарифы!G:G,тарифы!B:B,J2745)</f>
        <v>24.44</v>
      </c>
      <c r="F2745" s="21"/>
      <c r="G2745" s="12" t="str">
        <f>IFERROR(INDEX(Таблица1[#All],MATCH('загрузка табеля'!J2745,тарифы!B:B,0),4),"")</f>
        <v>продавец продовольственных товаров 3 категории ((В-39)отдел кондитерских изделий)</v>
      </c>
      <c r="H2745" s="12" t="s">
        <v>17227</v>
      </c>
      <c r="I2745" s="12" t="s">
        <v>16487</v>
      </c>
      <c r="J2745" s="12" t="s">
        <v>12892</v>
      </c>
      <c r="K2745" s="12" t="s">
        <v>12891</v>
      </c>
      <c r="L2745" s="12">
        <v>4</v>
      </c>
      <c r="M2745" s="12">
        <v>10</v>
      </c>
      <c r="N2745" s="12">
        <v>9.5</v>
      </c>
      <c r="O2745" s="12">
        <v>9</v>
      </c>
      <c r="P2745" s="12">
        <v>9.5</v>
      </c>
      <c r="Q2745" s="12">
        <v>10</v>
      </c>
    </row>
    <row r="2746" spans="1:17" x14ac:dyDescent="0.2">
      <c r="A2746" s="12" t="str">
        <f>INDEX('рабочие дни  %ФОТ'!$F$3:$F$67,MATCH('загрузка табеля'!$H2746,'рабочие дни  %ФОТ'!$H$3:$H$67,0),1)</f>
        <v>ХХХ YYY-39</v>
      </c>
      <c r="B2746" s="21">
        <f t="shared" si="126"/>
        <v>977.6</v>
      </c>
      <c r="C2746" s="22">
        <f t="shared" si="127"/>
        <v>4</v>
      </c>
      <c r="D2746" s="23">
        <f t="shared" si="128"/>
        <v>40</v>
      </c>
      <c r="E2746" s="21">
        <f>SUMIFS(тарифы!G:G,тарифы!B:B,J2746)</f>
        <v>24.44</v>
      </c>
      <c r="F2746" s="21"/>
      <c r="G2746" s="12" t="str">
        <f>IFERROR(INDEX(Таблица1[#All],MATCH('загрузка табеля'!J2746,тарифы!B:B,0),4),"")</f>
        <v>продавец продовольственных товаров 3 категории ((В-39)отдел напитков)</v>
      </c>
      <c r="H2746" s="12" t="s">
        <v>17227</v>
      </c>
      <c r="I2746" s="12" t="s">
        <v>16487</v>
      </c>
      <c r="J2746" s="12" t="s">
        <v>12898</v>
      </c>
      <c r="K2746" s="12" t="s">
        <v>12897</v>
      </c>
      <c r="L2746" s="12">
        <v>9.5</v>
      </c>
      <c r="M2746" s="12">
        <v>9.5</v>
      </c>
      <c r="N2746" s="12">
        <v>10</v>
      </c>
      <c r="O2746" s="12">
        <v>11</v>
      </c>
    </row>
    <row r="2747" spans="1:17" x14ac:dyDescent="0.2">
      <c r="A2747" s="12" t="str">
        <f>INDEX('рабочие дни  %ФОТ'!$F$3:$F$67,MATCH('загрузка табеля'!$H2747,'рабочие дни  %ФОТ'!$H$3:$H$67,0),1)</f>
        <v>ХХХ YYY-39</v>
      </c>
      <c r="B2747" s="21">
        <f t="shared" si="126"/>
        <v>1048.71</v>
      </c>
      <c r="C2747" s="22">
        <f t="shared" si="127"/>
        <v>4</v>
      </c>
      <c r="D2747" s="23">
        <f t="shared" si="128"/>
        <v>39</v>
      </c>
      <c r="E2747" s="21">
        <f>SUMIFS(тарифы!G:G,тарифы!B:B,J2747)</f>
        <v>26.89</v>
      </c>
      <c r="F2747" s="21"/>
      <c r="G2747" s="12" t="str">
        <f>IFERROR(INDEX(Таблица1[#All],MATCH('загрузка табеля'!J2747,тарифы!B:B,0),4),"")</f>
        <v>продавец непродовольственных товаров 2 категории ((В-39)отдел непродовольственных товаров)</v>
      </c>
      <c r="H2747" s="12" t="s">
        <v>17227</v>
      </c>
      <c r="I2747" s="12" t="s">
        <v>16488</v>
      </c>
      <c r="J2747" s="12" t="s">
        <v>5456</v>
      </c>
      <c r="K2747" s="12" t="s">
        <v>5457</v>
      </c>
      <c r="L2747" s="12">
        <v>10</v>
      </c>
      <c r="M2747" s="12">
        <v>9</v>
      </c>
      <c r="N2747" s="12">
        <v>9.5</v>
      </c>
      <c r="O2747" s="12">
        <v>10.5</v>
      </c>
    </row>
    <row r="2748" spans="1:17" x14ac:dyDescent="0.2">
      <c r="A2748" s="12" t="str">
        <f>INDEX('рабочие дни  %ФОТ'!$F$3:$F$67,MATCH('загрузка табеля'!$H2748,'рабочие дни  %ФОТ'!$H$3:$H$67,0),1)</f>
        <v>ХХХ YYY-39</v>
      </c>
      <c r="B2748" s="21">
        <f t="shared" si="126"/>
        <v>868.94</v>
      </c>
      <c r="C2748" s="22">
        <f t="shared" si="127"/>
        <v>2</v>
      </c>
      <c r="D2748" s="23">
        <f t="shared" si="128"/>
        <v>23</v>
      </c>
      <c r="E2748" s="21">
        <f>SUMIFS(тарифы!G:G,тарифы!B:B,J2748)</f>
        <v>37.78</v>
      </c>
      <c r="F2748" s="21"/>
      <c r="G2748" s="12" t="str">
        <f>IFERROR(INDEX(Таблица1[#All],MATCH('загрузка табеля'!J2748,тарифы!B:B,0),4),"")</f>
        <v>кондитер 5 разряда ((В-39)кондитерский цех)</v>
      </c>
      <c r="H2748" s="12" t="s">
        <v>17227</v>
      </c>
      <c r="I2748" s="12" t="s">
        <v>16489</v>
      </c>
      <c r="J2748" s="12" t="s">
        <v>5371</v>
      </c>
      <c r="K2748" s="12" t="s">
        <v>5372</v>
      </c>
      <c r="L2748" s="12">
        <v>11.5</v>
      </c>
      <c r="M2748" s="12">
        <v>11.5</v>
      </c>
      <c r="N2748" s="12">
        <v>0</v>
      </c>
    </row>
    <row r="2749" spans="1:17" x14ac:dyDescent="0.2">
      <c r="A2749" s="12" t="str">
        <f>INDEX('рабочие дни  %ФОТ'!$F$3:$F$67,MATCH('загрузка табеля'!$H2749,'рабочие дни  %ФОТ'!$H$3:$H$67,0),1)</f>
        <v>ХХХ YYY-39</v>
      </c>
      <c r="B2749" s="21">
        <f t="shared" si="126"/>
        <v>1399.3200000000002</v>
      </c>
      <c r="C2749" s="22">
        <f t="shared" si="127"/>
        <v>3</v>
      </c>
      <c r="D2749" s="23">
        <f t="shared" si="128"/>
        <v>34.5</v>
      </c>
      <c r="E2749" s="21">
        <f>SUMIFS(тарифы!G:G,тарифы!B:B,J2749)</f>
        <v>40.56</v>
      </c>
      <c r="F2749" s="21"/>
      <c r="G2749" s="12" t="str">
        <f>IFERROR(INDEX(Таблица1[#All],MATCH('загрузка табеля'!J2749,тарифы!B:B,0),4),"")</f>
        <v>кондитер мастер* ((В-39)кондитерский цех)</v>
      </c>
      <c r="H2749" s="12" t="s">
        <v>17227</v>
      </c>
      <c r="I2749" s="12" t="s">
        <v>16489</v>
      </c>
      <c r="J2749" s="12" t="s">
        <v>5351</v>
      </c>
      <c r="K2749" s="12" t="s">
        <v>5352</v>
      </c>
      <c r="L2749" s="12">
        <v>11.5</v>
      </c>
      <c r="M2749" s="12">
        <v>11.5</v>
      </c>
      <c r="N2749" s="12">
        <v>11.5</v>
      </c>
    </row>
    <row r="2750" spans="1:17" x14ac:dyDescent="0.2">
      <c r="A2750" s="12" t="str">
        <f>INDEX('рабочие дни  %ФОТ'!$F$3:$F$67,MATCH('загрузка табеля'!$H2750,'рабочие дни  %ФОТ'!$H$3:$H$67,0),1)</f>
        <v>ХХХ YYY-39</v>
      </c>
      <c r="B2750" s="21">
        <f t="shared" si="126"/>
        <v>1386.5650000000001</v>
      </c>
      <c r="C2750" s="22">
        <f t="shared" si="127"/>
        <v>3</v>
      </c>
      <c r="D2750" s="23">
        <f t="shared" si="128"/>
        <v>33.5</v>
      </c>
      <c r="E2750" s="21">
        <f>SUMIFS(тарифы!G:G,тарифы!B:B,J2750)</f>
        <v>41.39</v>
      </c>
      <c r="F2750" s="21"/>
      <c r="G2750" s="12" t="str">
        <f>IFERROR(INDEX(Таблица1[#All],MATCH('загрузка табеля'!J2750,тарифы!B:B,0),4),"")</f>
        <v>бригадир производственной бригады* ((В-39)кондитерский цех)</v>
      </c>
      <c r="H2750" s="12" t="s">
        <v>17227</v>
      </c>
      <c r="I2750" s="12" t="s">
        <v>16489</v>
      </c>
      <c r="J2750" s="12" t="s">
        <v>5368</v>
      </c>
      <c r="K2750" s="12" t="s">
        <v>5369</v>
      </c>
      <c r="L2750" s="12">
        <v>11</v>
      </c>
      <c r="M2750" s="12">
        <v>11.5</v>
      </c>
      <c r="N2750" s="12">
        <v>11</v>
      </c>
    </row>
    <row r="2751" spans="1:17" x14ac:dyDescent="0.2">
      <c r="A2751" s="12" t="str">
        <f>INDEX('рабочие дни  %ФОТ'!$F$3:$F$67,MATCH('загрузка табеля'!$H2751,'рабочие дни  %ФОТ'!$H$3:$H$67,0),1)</f>
        <v>ХХХ YYY-39</v>
      </c>
      <c r="B2751" s="21">
        <f t="shared" si="126"/>
        <v>1322.3</v>
      </c>
      <c r="C2751" s="22">
        <f t="shared" si="127"/>
        <v>3</v>
      </c>
      <c r="D2751" s="23">
        <f t="shared" si="128"/>
        <v>35</v>
      </c>
      <c r="E2751" s="21">
        <f>SUMIFS(тарифы!G:G,тарифы!B:B,J2751)</f>
        <v>37.78</v>
      </c>
      <c r="F2751" s="21"/>
      <c r="G2751" s="12" t="str">
        <f>IFERROR(INDEX(Таблица1[#All],MATCH('загрузка табеля'!J2751,тарифы!B:B,0),4),"")</f>
        <v>кондитер-пекарь 5 разряда ((В-39)кондитерский цех)</v>
      </c>
      <c r="H2751" s="12" t="s">
        <v>17227</v>
      </c>
      <c r="I2751" s="12" t="s">
        <v>16489</v>
      </c>
      <c r="J2751" s="12" t="s">
        <v>5346</v>
      </c>
      <c r="K2751" s="12" t="s">
        <v>5347</v>
      </c>
      <c r="L2751" s="12">
        <v>12</v>
      </c>
      <c r="M2751" s="12">
        <v>11.5</v>
      </c>
      <c r="N2751" s="12">
        <v>11.5</v>
      </c>
    </row>
    <row r="2752" spans="1:17" x14ac:dyDescent="0.2">
      <c r="A2752" s="12" t="str">
        <f>INDEX('рабочие дни  %ФОТ'!$F$3:$F$67,MATCH('загрузка табеля'!$H2752,'рабочие дни  %ФОТ'!$H$3:$H$67,0),1)</f>
        <v>ХХХ YYY-39</v>
      </c>
      <c r="B2752" s="21">
        <f t="shared" si="126"/>
        <v>1427.9549999999999</v>
      </c>
      <c r="C2752" s="22">
        <f t="shared" si="127"/>
        <v>3</v>
      </c>
      <c r="D2752" s="23">
        <f t="shared" si="128"/>
        <v>34.5</v>
      </c>
      <c r="E2752" s="21">
        <f>SUMIFS(тарифы!G:G,тарифы!B:B,J2752)</f>
        <v>41.39</v>
      </c>
      <c r="F2752" s="21"/>
      <c r="G2752" s="12" t="str">
        <f>IFERROR(INDEX(Таблица1[#All],MATCH('загрузка табеля'!J2752,тарифы!B:B,0),4),"")</f>
        <v>бригадир производственной бригады* ((В-39)кондитерский цех)</v>
      </c>
      <c r="H2752" s="12" t="s">
        <v>17227</v>
      </c>
      <c r="I2752" s="12" t="s">
        <v>16489</v>
      </c>
      <c r="J2752" s="12" t="s">
        <v>5365</v>
      </c>
      <c r="K2752" s="12" t="s">
        <v>5366</v>
      </c>
      <c r="L2752" s="12">
        <v>11.5</v>
      </c>
      <c r="M2752" s="12">
        <v>11.5</v>
      </c>
      <c r="N2752" s="12">
        <v>11.5</v>
      </c>
      <c r="O2752" s="12">
        <v>0</v>
      </c>
    </row>
    <row r="2753" spans="1:17" x14ac:dyDescent="0.2">
      <c r="A2753" s="12" t="str">
        <f>INDEX('рабочие дни  %ФОТ'!$F$3:$F$67,MATCH('загрузка табеля'!$H2753,'рабочие дни  %ФОТ'!$H$3:$H$67,0),1)</f>
        <v>ХХХ YYY-39</v>
      </c>
      <c r="B2753" s="21">
        <f t="shared" si="126"/>
        <v>1303.4100000000001</v>
      </c>
      <c r="C2753" s="22">
        <f t="shared" si="127"/>
        <v>3</v>
      </c>
      <c r="D2753" s="23">
        <f t="shared" si="128"/>
        <v>34.5</v>
      </c>
      <c r="E2753" s="21">
        <f>SUMIFS(тарифы!G:G,тарифы!B:B,J2753)</f>
        <v>37.78</v>
      </c>
      <c r="F2753" s="21"/>
      <c r="G2753" s="12" t="str">
        <f>IFERROR(INDEX(Таблица1[#All],MATCH('загрузка табеля'!J2753,тарифы!B:B,0),4),"")</f>
        <v>кондитер 5 разряда ((В-39)кондитерский цех)</v>
      </c>
      <c r="H2753" s="12" t="s">
        <v>17227</v>
      </c>
      <c r="I2753" s="12" t="s">
        <v>16489</v>
      </c>
      <c r="J2753" s="12" t="s">
        <v>5343</v>
      </c>
      <c r="K2753" s="12" t="s">
        <v>5344</v>
      </c>
      <c r="L2753" s="12">
        <v>11.5</v>
      </c>
      <c r="M2753" s="12">
        <v>11.5</v>
      </c>
      <c r="N2753" s="12">
        <v>11.5</v>
      </c>
      <c r="O2753" s="12">
        <v>0</v>
      </c>
    </row>
    <row r="2754" spans="1:17" x14ac:dyDescent="0.2">
      <c r="A2754" s="12" t="str">
        <f>INDEX('рабочие дни  %ФОТ'!$F$3:$F$67,MATCH('загрузка табеля'!$H2754,'рабочие дни  %ФОТ'!$H$3:$H$67,0),1)</f>
        <v>ХХХ YYY-39</v>
      </c>
      <c r="B2754" s="21">
        <f t="shared" si="126"/>
        <v>770.6400000000001</v>
      </c>
      <c r="C2754" s="22">
        <f t="shared" si="127"/>
        <v>2</v>
      </c>
      <c r="D2754" s="23">
        <f t="shared" si="128"/>
        <v>19</v>
      </c>
      <c r="E2754" s="21">
        <f>SUMIFS(тарифы!G:G,тарифы!B:B,J2754)</f>
        <v>40.56</v>
      </c>
      <c r="F2754" s="21"/>
      <c r="G2754" s="12" t="str">
        <f>IFERROR(INDEX(Таблица1[#All],MATCH('загрузка табеля'!J2754,тарифы!B:B,0),4),"")</f>
        <v>бригадир производственной бригады ((В-9)кондитерский цех)</v>
      </c>
      <c r="H2754" s="12" t="s">
        <v>17227</v>
      </c>
      <c r="I2754" s="12" t="s">
        <v>16489</v>
      </c>
      <c r="J2754" s="12" t="s">
        <v>10933</v>
      </c>
      <c r="K2754" s="12" t="s">
        <v>10934</v>
      </c>
      <c r="L2754" s="12">
        <v>9</v>
      </c>
      <c r="M2754" s="12">
        <v>10</v>
      </c>
      <c r="N2754" s="12">
        <v>0</v>
      </c>
    </row>
    <row r="2755" spans="1:17" x14ac:dyDescent="0.2">
      <c r="A2755" s="12" t="str">
        <f>INDEX('рабочие дни  %ФОТ'!$F$3:$F$67,MATCH('загрузка табеля'!$H2755,'рабочие дни  %ФОТ'!$H$3:$H$67,0),1)</f>
        <v>ХХХ YYY-39</v>
      </c>
      <c r="B2755" s="21">
        <f t="shared" si="126"/>
        <v>1303.4100000000001</v>
      </c>
      <c r="C2755" s="22">
        <f t="shared" si="127"/>
        <v>3</v>
      </c>
      <c r="D2755" s="23">
        <f t="shared" si="128"/>
        <v>34.5</v>
      </c>
      <c r="E2755" s="21">
        <f>SUMIFS(тарифы!G:G,тарифы!B:B,J2755)</f>
        <v>37.78</v>
      </c>
      <c r="F2755" s="21"/>
      <c r="G2755" s="12" t="str">
        <f>IFERROR(INDEX(Таблица1[#All],MATCH('загрузка табеля'!J2755,тарифы!B:B,0),4),"")</f>
        <v>кондитер-пекарь 5 разряда ((В-39)кондитерский цех)</v>
      </c>
      <c r="H2755" s="12" t="s">
        <v>17227</v>
      </c>
      <c r="I2755" s="12" t="s">
        <v>16489</v>
      </c>
      <c r="J2755" s="12" t="s">
        <v>5355</v>
      </c>
      <c r="K2755" s="12" t="s">
        <v>5356</v>
      </c>
      <c r="L2755" s="12">
        <v>11.5</v>
      </c>
      <c r="M2755" s="12">
        <v>11.5</v>
      </c>
      <c r="N2755" s="12">
        <v>11.5</v>
      </c>
    </row>
    <row r="2756" spans="1:17" x14ac:dyDescent="0.2">
      <c r="A2756" s="12" t="str">
        <f>INDEX('рабочие дни  %ФОТ'!$F$3:$F$67,MATCH('загрузка табеля'!$H2756,'рабочие дни  %ФОТ'!$H$3:$H$67,0),1)</f>
        <v>ХХХ YYY-39</v>
      </c>
      <c r="B2756" s="21">
        <f t="shared" si="126"/>
        <v>798.56</v>
      </c>
      <c r="C2756" s="22">
        <f t="shared" si="127"/>
        <v>2</v>
      </c>
      <c r="D2756" s="23">
        <f t="shared" si="128"/>
        <v>23</v>
      </c>
      <c r="E2756" s="21">
        <f>SUMIFS(тарифы!G:G,тарифы!B:B,J2756)</f>
        <v>34.72</v>
      </c>
      <c r="F2756" s="21"/>
      <c r="G2756" s="12" t="str">
        <f>IFERROR(INDEX(Таблица1[#All],MATCH('загрузка табеля'!J2756,тарифы!B:B,0),4),"")</f>
        <v>кондитер 4 разряда* ((В-39)кондитерский цех)</v>
      </c>
      <c r="H2756" s="12" t="s">
        <v>17227</v>
      </c>
      <c r="I2756" s="12" t="s">
        <v>16489</v>
      </c>
      <c r="J2756" s="12" t="s">
        <v>5358</v>
      </c>
      <c r="K2756" s="12" t="s">
        <v>5359</v>
      </c>
      <c r="L2756" s="12">
        <v>11.5</v>
      </c>
      <c r="M2756" s="12">
        <v>11.5</v>
      </c>
    </row>
    <row r="2757" spans="1:17" x14ac:dyDescent="0.2">
      <c r="A2757" s="12" t="str">
        <f>INDEX('рабочие дни  %ФОТ'!$F$3:$F$67,MATCH('загрузка табеля'!$H2757,'рабочие дни  %ФОТ'!$H$3:$H$67,0),1)</f>
        <v>ХХХ YYY-39</v>
      </c>
      <c r="B2757" s="21">
        <f t="shared" si="126"/>
        <v>1303.4100000000001</v>
      </c>
      <c r="C2757" s="22">
        <f t="shared" si="127"/>
        <v>3</v>
      </c>
      <c r="D2757" s="23">
        <f t="shared" si="128"/>
        <v>34.5</v>
      </c>
      <c r="E2757" s="21">
        <f>SUMIFS(тарифы!G:G,тарифы!B:B,J2757)</f>
        <v>37.78</v>
      </c>
      <c r="F2757" s="21"/>
      <c r="G2757" s="12" t="str">
        <f>IFERROR(INDEX(Таблица1[#All],MATCH('загрузка табеля'!J2757,тарифы!B:B,0),4),"")</f>
        <v>кондитер-пекарь 5 разряда ((В-39)кондитерский цех)</v>
      </c>
      <c r="H2757" s="12" t="s">
        <v>17227</v>
      </c>
      <c r="I2757" s="12" t="s">
        <v>16489</v>
      </c>
      <c r="J2757" s="12" t="s">
        <v>5349</v>
      </c>
      <c r="K2757" s="12" t="s">
        <v>5350</v>
      </c>
      <c r="L2757" s="12">
        <v>11.5</v>
      </c>
      <c r="M2757" s="12">
        <v>11.5</v>
      </c>
      <c r="N2757" s="12">
        <v>11.5</v>
      </c>
      <c r="O2757" s="12">
        <v>0</v>
      </c>
    </row>
    <row r="2758" spans="1:17" x14ac:dyDescent="0.2">
      <c r="A2758" s="12" t="str">
        <f>INDEX('рабочие дни  %ФОТ'!$F$3:$F$67,MATCH('загрузка табеля'!$H2758,'рабочие дни  %ФОТ'!$H$3:$H$67,0),1)</f>
        <v>ХХХ YYY-39</v>
      </c>
      <c r="B2758" s="21">
        <f t="shared" ref="B2758:B2821" si="129">IF(AND(F2758&lt;50,F2758&gt;0),F2758*D2758,IF(F2758&gt;50,F2758/$C$1*C2758,IF(AND(E2758&lt;50,E2758&gt;0),E2758*D2758,E2758/$C$1*C2758)))</f>
        <v>1462.5</v>
      </c>
      <c r="C2758" s="22">
        <f t="shared" si="127"/>
        <v>5</v>
      </c>
      <c r="D2758" s="23">
        <f t="shared" si="128"/>
        <v>58.5</v>
      </c>
      <c r="E2758" s="21">
        <f>SUMIFS(тарифы!G:G,тарифы!B:B,J2758)</f>
        <v>25</v>
      </c>
      <c r="F2758" s="21"/>
      <c r="G2758" s="12" t="str">
        <f>IFERROR(INDEX(Таблица1[#All],MATCH('загрузка табеля'!J2758,тарифы!B:B,0),4),"")</f>
        <v>продавец продовольственных товаров 3 категории ((В-39)кондитерский цех)</v>
      </c>
      <c r="H2758" s="12" t="s">
        <v>17227</v>
      </c>
      <c r="I2758" s="12" t="s">
        <v>16489</v>
      </c>
      <c r="J2758" s="12" t="s">
        <v>12900</v>
      </c>
      <c r="K2758" s="12" t="s">
        <v>12899</v>
      </c>
      <c r="L2758" s="12">
        <v>12.5</v>
      </c>
      <c r="M2758" s="12">
        <v>11.5</v>
      </c>
      <c r="N2758" s="12">
        <v>11.5</v>
      </c>
      <c r="O2758" s="12">
        <v>11.5</v>
      </c>
      <c r="P2758" s="12">
        <v>11.5</v>
      </c>
      <c r="Q2758" s="12">
        <v>0</v>
      </c>
    </row>
    <row r="2759" spans="1:17" x14ac:dyDescent="0.2">
      <c r="A2759" s="12" t="str">
        <f>INDEX('рабочие дни  %ФОТ'!$F$3:$F$67,MATCH('загрузка табеля'!$H2759,'рабочие дни  %ФОТ'!$H$3:$H$67,0),1)</f>
        <v>ХХХ YYY-39</v>
      </c>
      <c r="B2759" s="21">
        <f t="shared" si="129"/>
        <v>1322.3</v>
      </c>
      <c r="C2759" s="22">
        <f t="shared" ref="C2759:C2822" si="130">COUNTIF(L2759:AP2759,"&gt;0")</f>
        <v>3</v>
      </c>
      <c r="D2759" s="23">
        <f t="shared" ref="D2759:D2822" si="131">IF(SUM(L2759:AP2759)&gt;0,SUM(L2759:AP2759),"")</f>
        <v>35</v>
      </c>
      <c r="E2759" s="21">
        <f>SUMIFS(тарифы!G:G,тарифы!B:B,J2759)</f>
        <v>37.78</v>
      </c>
      <c r="F2759" s="21"/>
      <c r="G2759" s="12" t="str">
        <f>IFERROR(INDEX(Таблица1[#All],MATCH('загрузка табеля'!J2759,тарифы!B:B,0),4),"")</f>
        <v>кондитер-пекарь 5 разряда ((В-39)кондитерский цех)</v>
      </c>
      <c r="H2759" s="12" t="s">
        <v>17227</v>
      </c>
      <c r="I2759" s="12" t="s">
        <v>16489</v>
      </c>
      <c r="J2759" s="12" t="s">
        <v>12922</v>
      </c>
      <c r="K2759" s="12" t="s">
        <v>12921</v>
      </c>
      <c r="L2759" s="12">
        <v>11.5</v>
      </c>
      <c r="M2759" s="12">
        <v>11.5</v>
      </c>
      <c r="N2759" s="12">
        <v>12</v>
      </c>
      <c r="O2759" s="12">
        <v>0</v>
      </c>
    </row>
    <row r="2760" spans="1:17" x14ac:dyDescent="0.2">
      <c r="A2760" s="12" t="str">
        <f>INDEX('рабочие дни  %ФОТ'!$F$3:$F$67,MATCH('загрузка табеля'!$H2760,'рабочие дни  %ФОТ'!$H$3:$H$67,0),1)</f>
        <v>ХХХ YYY-39</v>
      </c>
      <c r="B2760" s="21">
        <f t="shared" si="129"/>
        <v>1303.4100000000001</v>
      </c>
      <c r="C2760" s="22">
        <f t="shared" si="130"/>
        <v>3</v>
      </c>
      <c r="D2760" s="23">
        <f t="shared" si="131"/>
        <v>34.5</v>
      </c>
      <c r="E2760" s="21">
        <f>SUMIFS(тарифы!G:G,тарифы!B:B,J2760)</f>
        <v>37.78</v>
      </c>
      <c r="F2760" s="21"/>
      <c r="G2760" s="12" t="str">
        <f>IFERROR(INDEX(Таблица1[#All],MATCH('загрузка табеля'!J2760,тарифы!B:B,0),4),"")</f>
        <v>кондитер 5 разряда* ((В-39)кондитерский цех)</v>
      </c>
      <c r="H2760" s="12" t="s">
        <v>17227</v>
      </c>
      <c r="I2760" s="12" t="s">
        <v>16489</v>
      </c>
      <c r="J2760" s="12" t="s">
        <v>12918</v>
      </c>
      <c r="K2760" s="12" t="s">
        <v>12917</v>
      </c>
      <c r="L2760" s="12">
        <v>11.5</v>
      </c>
      <c r="M2760" s="12">
        <v>11.5</v>
      </c>
      <c r="N2760" s="12">
        <v>11.5</v>
      </c>
    </row>
    <row r="2761" spans="1:17" x14ac:dyDescent="0.2">
      <c r="A2761" s="12" t="str">
        <f>INDEX('рабочие дни  %ФОТ'!$F$3:$F$67,MATCH('загрузка табеля'!$H2761,'рабочие дни  %ФОТ'!$H$3:$H$67,0),1)</f>
        <v>ХХХ YYY-39</v>
      </c>
      <c r="B2761" s="21">
        <f t="shared" si="129"/>
        <v>1478.75</v>
      </c>
      <c r="C2761" s="22">
        <f t="shared" si="130"/>
        <v>4</v>
      </c>
      <c r="D2761" s="23">
        <f t="shared" si="131"/>
        <v>45.5</v>
      </c>
      <c r="E2761" s="21">
        <f>SUMIFS(тарифы!G:G,тарифы!B:B,J2761)</f>
        <v>32.5</v>
      </c>
      <c r="F2761" s="21"/>
      <c r="G2761" s="12" t="str">
        <f>IFERROR(INDEX(Таблица1[#All],MATCH('загрузка табеля'!J2761,тарифы!B:B,0),4),"")</f>
        <v>повар 5 разряда* ((В-39)кулинарный цех)</v>
      </c>
      <c r="H2761" s="12" t="s">
        <v>17227</v>
      </c>
      <c r="I2761" s="12" t="s">
        <v>16490</v>
      </c>
      <c r="J2761" s="12" t="s">
        <v>5389</v>
      </c>
      <c r="K2761" s="12" t="s">
        <v>5390</v>
      </c>
      <c r="L2761" s="12">
        <v>11</v>
      </c>
      <c r="M2761" s="12">
        <v>11.5</v>
      </c>
      <c r="N2761" s="12">
        <v>11.5</v>
      </c>
      <c r="O2761" s="12">
        <v>11.5</v>
      </c>
    </row>
    <row r="2762" spans="1:17" x14ac:dyDescent="0.2">
      <c r="A2762" s="12" t="str">
        <f>INDEX('рабочие дни  %ФОТ'!$F$3:$F$67,MATCH('загрузка табеля'!$H2762,'рабочие дни  %ФОТ'!$H$3:$H$67,0),1)</f>
        <v>ХХХ YYY-39</v>
      </c>
      <c r="B2762" s="21">
        <f t="shared" si="129"/>
        <v>1365</v>
      </c>
      <c r="C2762" s="22">
        <f t="shared" si="130"/>
        <v>4</v>
      </c>
      <c r="D2762" s="23">
        <f t="shared" si="131"/>
        <v>45.5</v>
      </c>
      <c r="E2762" s="21">
        <f>SUMIFS(тарифы!G:G,тарифы!B:B,J2762)</f>
        <v>30</v>
      </c>
      <c r="F2762" s="21"/>
      <c r="G2762" s="12" t="str">
        <f>IFERROR(INDEX(Таблица1[#All],MATCH('загрузка табеля'!J2762,тарифы!B:B,0),4),"")</f>
        <v>повар 4 разряда* ((В-39)кулинарный цех)</v>
      </c>
      <c r="H2762" s="12" t="s">
        <v>17227</v>
      </c>
      <c r="I2762" s="12" t="s">
        <v>16490</v>
      </c>
      <c r="J2762" s="12" t="s">
        <v>5374</v>
      </c>
      <c r="K2762" s="12" t="s">
        <v>5375</v>
      </c>
      <c r="L2762" s="12">
        <v>11</v>
      </c>
      <c r="M2762" s="12">
        <v>11.5</v>
      </c>
      <c r="N2762" s="12">
        <v>11.5</v>
      </c>
      <c r="O2762" s="12">
        <v>11.5</v>
      </c>
    </row>
    <row r="2763" spans="1:17" x14ac:dyDescent="0.2">
      <c r="A2763" s="12" t="str">
        <f>INDEX('рабочие дни  %ФОТ'!$F$3:$F$67,MATCH('загрузка табеля'!$H2763,'рабочие дни  %ФОТ'!$H$3:$H$67,0),1)</f>
        <v>ХХХ YYY-39</v>
      </c>
      <c r="B2763" s="21">
        <f t="shared" si="129"/>
        <v>1495</v>
      </c>
      <c r="C2763" s="22">
        <f t="shared" si="130"/>
        <v>4</v>
      </c>
      <c r="D2763" s="23">
        <f t="shared" si="131"/>
        <v>46</v>
      </c>
      <c r="E2763" s="21">
        <f>SUMIFS(тарифы!G:G,тарифы!B:B,J2763)</f>
        <v>32.5</v>
      </c>
      <c r="F2763" s="21"/>
      <c r="G2763" s="12" t="str">
        <f>IFERROR(INDEX(Таблица1[#All],MATCH('загрузка табеля'!J2763,тарифы!B:B,0),4),"")</f>
        <v>повар 5 разряда* ((В-39)кулинарный цех)</v>
      </c>
      <c r="H2763" s="12" t="s">
        <v>17227</v>
      </c>
      <c r="I2763" s="12" t="s">
        <v>16490</v>
      </c>
      <c r="J2763" s="12" t="s">
        <v>5378</v>
      </c>
      <c r="K2763" s="12" t="s">
        <v>5379</v>
      </c>
      <c r="L2763" s="12">
        <v>11.5</v>
      </c>
      <c r="M2763" s="12">
        <v>11.5</v>
      </c>
      <c r="N2763" s="12">
        <v>11.5</v>
      </c>
      <c r="O2763" s="12">
        <v>11.5</v>
      </c>
    </row>
    <row r="2764" spans="1:17" x14ac:dyDescent="0.2">
      <c r="A2764" s="12" t="str">
        <f>INDEX('рабочие дни  %ФОТ'!$F$3:$F$67,MATCH('загрузка табеля'!$H2764,'рабочие дни  %ФОТ'!$H$3:$H$67,0),1)</f>
        <v>ХХХ YYY-39</v>
      </c>
      <c r="B2764" s="21">
        <f t="shared" si="129"/>
        <v>1345.175</v>
      </c>
      <c r="C2764" s="22">
        <f t="shared" si="130"/>
        <v>3</v>
      </c>
      <c r="D2764" s="23">
        <f t="shared" si="131"/>
        <v>32.5</v>
      </c>
      <c r="E2764" s="21">
        <f>SUMIFS(тарифы!G:G,тарифы!B:B,J2764)</f>
        <v>41.39</v>
      </c>
      <c r="F2764" s="21"/>
      <c r="G2764" s="12" t="str">
        <f>IFERROR(INDEX(Таблица1[#All],MATCH('загрузка табеля'!J2764,тарифы!B:B,0),4),"")</f>
        <v>бригадир производственной бригады ((В-39)кулинарный цех)</v>
      </c>
      <c r="H2764" s="12" t="s">
        <v>17227</v>
      </c>
      <c r="I2764" s="12" t="s">
        <v>16490</v>
      </c>
      <c r="J2764" s="12" t="s">
        <v>5393</v>
      </c>
      <c r="K2764" s="12" t="s">
        <v>5394</v>
      </c>
      <c r="L2764" s="12">
        <v>9.5</v>
      </c>
      <c r="M2764" s="12">
        <v>11.5</v>
      </c>
      <c r="N2764" s="12">
        <v>11.5</v>
      </c>
      <c r="O2764" s="12">
        <v>0</v>
      </c>
    </row>
    <row r="2765" spans="1:17" x14ac:dyDescent="0.2">
      <c r="A2765" s="12" t="str">
        <f>INDEX('рабочие дни  %ФОТ'!$F$3:$F$67,MATCH('загрузка табеля'!$H2765,'рабочие дни  %ФОТ'!$H$3:$H$67,0),1)</f>
        <v>ХХХ YYY-39</v>
      </c>
      <c r="B2765" s="21">
        <f t="shared" si="129"/>
        <v>1020</v>
      </c>
      <c r="C2765" s="22">
        <f t="shared" si="130"/>
        <v>3</v>
      </c>
      <c r="D2765" s="23">
        <f t="shared" si="131"/>
        <v>34</v>
      </c>
      <c r="E2765" s="21">
        <f>SUMIFS(тарифы!G:G,тарифы!B:B,J2765)</f>
        <v>30</v>
      </c>
      <c r="F2765" s="21"/>
      <c r="G2765" s="12" t="str">
        <f>IFERROR(INDEX(Таблица1[#All],MATCH('загрузка табеля'!J2765,тарифы!B:B,0),4),"")</f>
        <v>повар 4 разряда* ((В-39)кулинарный цех)</v>
      </c>
      <c r="H2765" s="12" t="s">
        <v>17227</v>
      </c>
      <c r="I2765" s="12" t="s">
        <v>16490</v>
      </c>
      <c r="J2765" s="12" t="s">
        <v>5387</v>
      </c>
      <c r="K2765" s="12" t="s">
        <v>5388</v>
      </c>
      <c r="L2765" s="12">
        <v>11</v>
      </c>
      <c r="M2765" s="12">
        <v>11.5</v>
      </c>
      <c r="N2765" s="12">
        <v>11.5</v>
      </c>
      <c r="O2765" s="12">
        <v>0</v>
      </c>
    </row>
    <row r="2766" spans="1:17" x14ac:dyDescent="0.2">
      <c r="A2766" s="12" t="str">
        <f>INDEX('рабочие дни  %ФОТ'!$F$3:$F$67,MATCH('загрузка табеля'!$H2766,'рабочие дни  %ФОТ'!$H$3:$H$67,0),1)</f>
        <v>ХХХ YYY-39</v>
      </c>
      <c r="B2766" s="21">
        <f t="shared" si="129"/>
        <v>1312.5</v>
      </c>
      <c r="C2766" s="22">
        <f t="shared" si="130"/>
        <v>4</v>
      </c>
      <c r="D2766" s="23">
        <f t="shared" si="131"/>
        <v>52.5</v>
      </c>
      <c r="E2766" s="21">
        <f>SUMIFS(тарифы!G:G,тарифы!B:B,J2766)</f>
        <v>25</v>
      </c>
      <c r="F2766" s="21"/>
      <c r="G2766" s="12" t="str">
        <f>IFERROR(INDEX(Таблица1[#All],MATCH('загрузка табеля'!J2766,тарифы!B:B,0),4),"")</f>
        <v>продавец продовольственных товаров 3 категории ((В-39)кулинарный цех)</v>
      </c>
      <c r="H2766" s="12" t="s">
        <v>17227</v>
      </c>
      <c r="I2766" s="12" t="s">
        <v>16490</v>
      </c>
      <c r="J2766" s="12" t="s">
        <v>5384</v>
      </c>
      <c r="K2766" s="12" t="s">
        <v>5385</v>
      </c>
      <c r="L2766" s="12">
        <v>13.5</v>
      </c>
      <c r="M2766" s="12">
        <v>13</v>
      </c>
      <c r="N2766" s="12">
        <v>13</v>
      </c>
      <c r="O2766" s="12">
        <v>13</v>
      </c>
    </row>
    <row r="2767" spans="1:17" x14ac:dyDescent="0.2">
      <c r="A2767" s="12" t="str">
        <f>INDEX('рабочие дни  %ФОТ'!$F$3:$F$67,MATCH('загрузка табеля'!$H2767,'рабочие дни  %ФОТ'!$H$3:$H$67,0),1)</f>
        <v>ХХХ YYY-39</v>
      </c>
      <c r="B2767" s="21">
        <f t="shared" si="129"/>
        <v>1071.4285714285716</v>
      </c>
      <c r="C2767" s="22">
        <f t="shared" si="130"/>
        <v>3</v>
      </c>
      <c r="D2767" s="23">
        <f t="shared" si="131"/>
        <v>14.5</v>
      </c>
      <c r="E2767" s="21">
        <f>SUMIFS(тарифы!G:G,тарифы!B:B,J2767)</f>
        <v>7500</v>
      </c>
      <c r="F2767" s="21"/>
      <c r="G2767" s="12" t="str">
        <f>IFERROR(INDEX(Таблица1[#All],MATCH('загрузка табеля'!J2767,тарифы!B:B,0),4),"")</f>
        <v>заместитель управляющего магазином по производству 5 категории ((В-39)кулинарный цех)</v>
      </c>
      <c r="H2767" s="12" t="s">
        <v>17227</v>
      </c>
      <c r="I2767" s="12" t="s">
        <v>16490</v>
      </c>
      <c r="J2767" s="12" t="s">
        <v>12931</v>
      </c>
      <c r="K2767" s="12" t="s">
        <v>12930</v>
      </c>
      <c r="L2767" s="12">
        <v>5</v>
      </c>
      <c r="M2767" s="12">
        <v>5</v>
      </c>
      <c r="N2767" s="12">
        <v>4.5</v>
      </c>
      <c r="O2767" s="12">
        <v>0</v>
      </c>
    </row>
    <row r="2768" spans="1:17" x14ac:dyDescent="0.2">
      <c r="A2768" s="12" t="str">
        <f>INDEX('рабочие дни  %ФОТ'!$F$3:$F$67,MATCH('загрузка табеля'!$H2768,'рабочие дни  %ФОТ'!$H$3:$H$67,0),1)</f>
        <v>ХХХ YYY-39</v>
      </c>
      <c r="B2768" s="21">
        <f t="shared" si="129"/>
        <v>1265.73</v>
      </c>
      <c r="C2768" s="22">
        <f t="shared" si="130"/>
        <v>4</v>
      </c>
      <c r="D2768" s="23">
        <f t="shared" si="131"/>
        <v>46.5</v>
      </c>
      <c r="E2768" s="21">
        <f>SUMIFS(тарифы!G:G,тарифы!B:B,J2768)</f>
        <v>27.22</v>
      </c>
      <c r="F2768" s="21"/>
      <c r="G2768" s="12" t="str">
        <f>IFERROR(INDEX(Таблица1[#All],MATCH('загрузка табеля'!J2768,тарифы!B:B,0),4),"")</f>
        <v>повар 3 разряда ((В-39)кулинарный цех)</v>
      </c>
      <c r="H2768" s="12" t="s">
        <v>17227</v>
      </c>
      <c r="I2768" s="12" t="s">
        <v>16490</v>
      </c>
      <c r="J2768" s="12" t="s">
        <v>12910</v>
      </c>
      <c r="K2768" s="12" t="s">
        <v>12909</v>
      </c>
      <c r="L2768" s="12">
        <v>11.5</v>
      </c>
      <c r="M2768" s="12">
        <v>11.5</v>
      </c>
      <c r="N2768" s="12">
        <v>12</v>
      </c>
      <c r="O2768" s="12">
        <v>11.5</v>
      </c>
      <c r="P2768" s="12">
        <v>0</v>
      </c>
    </row>
    <row r="2769" spans="1:17" x14ac:dyDescent="0.2">
      <c r="A2769" s="12" t="str">
        <f>INDEX('рабочие дни  %ФОТ'!$F$3:$F$67,MATCH('загрузка табеля'!$H2769,'рабочие дни  %ФОТ'!$H$3:$H$67,0),1)</f>
        <v>ХХХ YYY-39</v>
      </c>
      <c r="B2769" s="21">
        <f t="shared" si="129"/>
        <v>650</v>
      </c>
      <c r="C2769" s="22">
        <f t="shared" si="130"/>
        <v>2</v>
      </c>
      <c r="D2769" s="23">
        <f t="shared" si="131"/>
        <v>26</v>
      </c>
      <c r="E2769" s="21">
        <f>SUMIFS(тарифы!G:G,тарифы!B:B,J2769)</f>
        <v>25</v>
      </c>
      <c r="F2769" s="21"/>
      <c r="G2769" s="12" t="str">
        <f>IFERROR(INDEX(Таблица1[#All],MATCH('загрузка табеля'!J2769,тарифы!B:B,0),4),"")</f>
        <v>продавец продовольственных товаров 3 категории ((В-39)кулинарный цех)</v>
      </c>
      <c r="H2769" s="12" t="s">
        <v>17227</v>
      </c>
      <c r="I2769" s="12" t="s">
        <v>16490</v>
      </c>
      <c r="J2769" s="12" t="s">
        <v>12896</v>
      </c>
      <c r="K2769" s="12" t="s">
        <v>12895</v>
      </c>
      <c r="L2769" s="12">
        <v>13.5</v>
      </c>
      <c r="M2769" s="12">
        <v>12.5</v>
      </c>
      <c r="N2769" s="12">
        <v>0</v>
      </c>
    </row>
    <row r="2770" spans="1:17" x14ac:dyDescent="0.2">
      <c r="A2770" s="12" t="str">
        <f>INDEX('рабочие дни  %ФОТ'!$F$3:$F$67,MATCH('загрузка табеля'!$H2770,'рабочие дни  %ФОТ'!$H$3:$H$67,0),1)</f>
        <v>ХХХ YYY-39</v>
      </c>
      <c r="B2770" s="21">
        <f t="shared" si="129"/>
        <v>1457.5</v>
      </c>
      <c r="C2770" s="22">
        <f t="shared" si="130"/>
        <v>5</v>
      </c>
      <c r="D2770" s="23">
        <f t="shared" si="131"/>
        <v>53</v>
      </c>
      <c r="E2770" s="21">
        <f>SUMIFS(тарифы!G:G,тарифы!B:B,J2770)</f>
        <v>27.5</v>
      </c>
      <c r="F2770" s="21"/>
      <c r="G2770" s="12" t="str">
        <f>IFERROR(INDEX(Таблица1[#All],MATCH('загрузка табеля'!J2770,тарифы!B:B,0),4),"")</f>
        <v>продавец продовольственных товаров 2 категории ((В-39)молочный отдел)</v>
      </c>
      <c r="H2770" s="12" t="s">
        <v>17227</v>
      </c>
      <c r="I2770" s="12" t="s">
        <v>16491</v>
      </c>
      <c r="J2770" s="12" t="s">
        <v>5397</v>
      </c>
      <c r="K2770" s="12" t="s">
        <v>5398</v>
      </c>
      <c r="L2770" s="12">
        <v>10.5</v>
      </c>
      <c r="M2770" s="12">
        <v>11</v>
      </c>
      <c r="N2770" s="12">
        <v>10</v>
      </c>
      <c r="O2770" s="12">
        <v>10.5</v>
      </c>
      <c r="P2770" s="12">
        <v>11</v>
      </c>
    </row>
    <row r="2771" spans="1:17" x14ac:dyDescent="0.2">
      <c r="A2771" s="12" t="str">
        <f>INDEX('рабочие дни  %ФОТ'!$F$3:$F$67,MATCH('загрузка табеля'!$H2771,'рабочие дни  %ФОТ'!$H$3:$H$67,0),1)</f>
        <v>ХХХ YYY-39</v>
      </c>
      <c r="B2771" s="21">
        <f t="shared" si="129"/>
        <v>713.40000000000009</v>
      </c>
      <c r="C2771" s="22">
        <f t="shared" si="130"/>
        <v>4</v>
      </c>
      <c r="D2771" s="23">
        <f t="shared" si="131"/>
        <v>20</v>
      </c>
      <c r="E2771" s="21">
        <f>SUMIFS(тарифы!G:G,тарифы!B:B,J2771)</f>
        <v>35.67</v>
      </c>
      <c r="F2771" s="21"/>
      <c r="G2771" s="12" t="str">
        <f>IFERROR(INDEX(Таблица1[#All],MATCH('загрузка табеля'!J2771,тарифы!B:B,0),4),"")</f>
        <v>бригадир продавцов продовольственных товаров 1 категории ((В-39)отдел гастрономии)</v>
      </c>
      <c r="H2771" s="12" t="s">
        <v>17227</v>
      </c>
      <c r="I2771" s="12" t="s">
        <v>16491</v>
      </c>
      <c r="J2771" s="12" t="s">
        <v>5429</v>
      </c>
      <c r="K2771" s="12" t="s">
        <v>5430</v>
      </c>
      <c r="L2771" s="12">
        <v>5</v>
      </c>
      <c r="M2771" s="12">
        <v>5</v>
      </c>
      <c r="N2771" s="12">
        <v>5</v>
      </c>
      <c r="O2771" s="12">
        <v>5</v>
      </c>
      <c r="P2771" s="12">
        <v>0</v>
      </c>
    </row>
    <row r="2772" spans="1:17" x14ac:dyDescent="0.2">
      <c r="A2772" s="12" t="str">
        <f>INDEX('рабочие дни  %ФОТ'!$F$3:$F$67,MATCH('загрузка табеля'!$H2772,'рабочие дни  %ФОТ'!$H$3:$H$67,0),1)</f>
        <v>ХХХ YYY-39</v>
      </c>
      <c r="B2772" s="21">
        <f t="shared" si="129"/>
        <v>94.115000000000009</v>
      </c>
      <c r="C2772" s="22">
        <f t="shared" si="130"/>
        <v>1</v>
      </c>
      <c r="D2772" s="23">
        <f t="shared" si="131"/>
        <v>3.5</v>
      </c>
      <c r="E2772" s="21">
        <f>SUMIFS(тарифы!G:G,тарифы!B:B,J2772)</f>
        <v>26.89</v>
      </c>
      <c r="F2772" s="21"/>
      <c r="G2772" s="12" t="str">
        <f>IFERROR(INDEX(Таблица1[#All],MATCH('загрузка табеля'!J2772,тарифы!B:B,0),4),"")</f>
        <v>продавец продовольственных товаров 2 категории ((В-39)цех по выпечке хлебобулочных изделий)</v>
      </c>
      <c r="H2772" s="12" t="s">
        <v>17227</v>
      </c>
      <c r="I2772" s="12" t="s">
        <v>16491</v>
      </c>
      <c r="J2772" s="12" t="s">
        <v>5565</v>
      </c>
      <c r="K2772" s="12" t="s">
        <v>5566</v>
      </c>
      <c r="L2772" s="12">
        <v>3.5</v>
      </c>
      <c r="M2772" s="12">
        <v>0</v>
      </c>
    </row>
    <row r="2773" spans="1:17" x14ac:dyDescent="0.2">
      <c r="A2773" s="12" t="str">
        <f>INDEX('рабочие дни  %ФОТ'!$F$3:$F$67,MATCH('загрузка табеля'!$H2773,'рабочие дни  %ФОТ'!$H$3:$H$67,0),1)</f>
        <v>ХХХ YYY-39</v>
      </c>
      <c r="B2773" s="21">
        <f t="shared" si="129"/>
        <v>1667.1899999999998</v>
      </c>
      <c r="C2773" s="22">
        <f t="shared" si="130"/>
        <v>5</v>
      </c>
      <c r="D2773" s="23">
        <f t="shared" si="131"/>
        <v>51</v>
      </c>
      <c r="E2773" s="21">
        <f>SUMIFS(тарифы!G:G,тарифы!B:B,J2773)</f>
        <v>32.69</v>
      </c>
      <c r="F2773" s="21"/>
      <c r="G2773" s="12" t="str">
        <f>IFERROR(INDEX(Таблица1[#All],MATCH('загрузка табеля'!J2773,тарифы!B:B,0),4),"")</f>
        <v>бригадир продавцов продовольственных товаров 2 категории ((В-39)овощной отдел)</v>
      </c>
      <c r="H2773" s="12" t="s">
        <v>17227</v>
      </c>
      <c r="I2773" s="12" t="s">
        <v>16492</v>
      </c>
      <c r="J2773" s="12" t="s">
        <v>5400</v>
      </c>
      <c r="K2773" s="12" t="s">
        <v>5401</v>
      </c>
      <c r="L2773" s="12">
        <v>9</v>
      </c>
      <c r="M2773" s="12">
        <v>11</v>
      </c>
      <c r="N2773" s="12">
        <v>11</v>
      </c>
      <c r="O2773" s="12">
        <v>10</v>
      </c>
      <c r="P2773" s="12">
        <v>10</v>
      </c>
      <c r="Q2773" s="12">
        <v>0</v>
      </c>
    </row>
    <row r="2774" spans="1:17" x14ac:dyDescent="0.2">
      <c r="A2774" s="12" t="str">
        <f>INDEX('рабочие дни  %ФОТ'!$F$3:$F$67,MATCH('загрузка табеля'!$H2774,'рабочие дни  %ФОТ'!$H$3:$H$67,0),1)</f>
        <v>ХХХ YYY-39</v>
      </c>
      <c r="B2774" s="21">
        <f t="shared" si="129"/>
        <v>750</v>
      </c>
      <c r="C2774" s="22">
        <f t="shared" si="130"/>
        <v>3</v>
      </c>
      <c r="D2774" s="23">
        <f t="shared" si="131"/>
        <v>30</v>
      </c>
      <c r="E2774" s="21">
        <f>SUMIFS(тарифы!G:G,тарифы!B:B,J2774)</f>
        <v>25</v>
      </c>
      <c r="F2774" s="21"/>
      <c r="G2774" s="12" t="str">
        <f>IFERROR(INDEX(Таблица1[#All],MATCH('загрузка табеля'!J2774,тарифы!B:B,0),4),"")</f>
        <v>продавец продовольственных товаров 3 категории ((В-39)овощной отдел)</v>
      </c>
      <c r="H2774" s="12" t="s">
        <v>17227</v>
      </c>
      <c r="I2774" s="12" t="s">
        <v>16492</v>
      </c>
      <c r="J2774" s="12" t="s">
        <v>5452</v>
      </c>
      <c r="K2774" s="12" t="s">
        <v>5453</v>
      </c>
      <c r="L2774" s="12">
        <v>10.5</v>
      </c>
      <c r="M2774" s="12">
        <v>9.5</v>
      </c>
      <c r="N2774" s="12">
        <v>10</v>
      </c>
      <c r="O2774" s="12">
        <v>0</v>
      </c>
    </row>
    <row r="2775" spans="1:17" x14ac:dyDescent="0.2">
      <c r="A2775" s="12" t="str">
        <f>INDEX('рабочие дни  %ФОТ'!$F$3:$F$67,MATCH('загрузка табеля'!$H2775,'рабочие дни  %ФОТ'!$H$3:$H$67,0),1)</f>
        <v>ХХХ YYY-39</v>
      </c>
      <c r="B2775" s="21">
        <f t="shared" si="129"/>
        <v>1200</v>
      </c>
      <c r="C2775" s="22">
        <f t="shared" si="130"/>
        <v>6</v>
      </c>
      <c r="D2775" s="23">
        <f t="shared" si="131"/>
        <v>48</v>
      </c>
      <c r="E2775" s="21">
        <f>SUMIFS(тарифы!G:G,тарифы!B:B,J2775)</f>
        <v>25</v>
      </c>
      <c r="F2775" s="21"/>
      <c r="G2775" s="12" t="str">
        <f>IFERROR(INDEX(Таблица1[#All],MATCH('загрузка табеля'!J2775,тарифы!B:B,0),4),"")</f>
        <v>продавец продовольственных товаров 3 категории ((В-39)овощной отдел)</v>
      </c>
      <c r="H2775" s="12" t="s">
        <v>17227</v>
      </c>
      <c r="I2775" s="12" t="s">
        <v>16492</v>
      </c>
      <c r="J2775" s="12" t="s">
        <v>12906</v>
      </c>
      <c r="K2775" s="12" t="s">
        <v>12905</v>
      </c>
      <c r="L2775" s="12">
        <v>7.5</v>
      </c>
      <c r="M2775" s="12">
        <v>8</v>
      </c>
      <c r="N2775" s="12">
        <v>8.5</v>
      </c>
      <c r="O2775" s="12">
        <v>8.5</v>
      </c>
      <c r="P2775" s="12">
        <v>8</v>
      </c>
      <c r="Q2775" s="12">
        <v>7.5</v>
      </c>
    </row>
    <row r="2776" spans="1:17" x14ac:dyDescent="0.2">
      <c r="A2776" s="12" t="str">
        <f>INDEX('рабочие дни  %ФОТ'!$F$3:$F$67,MATCH('загрузка табеля'!$H2776,'рабочие дни  %ФОТ'!$H$3:$H$67,0),1)</f>
        <v>ХХХ YYY-39</v>
      </c>
      <c r="B2776" s="21">
        <f t="shared" si="129"/>
        <v>0</v>
      </c>
      <c r="C2776" s="22">
        <f t="shared" si="130"/>
        <v>3</v>
      </c>
      <c r="D2776" s="23">
        <f t="shared" si="131"/>
        <v>28</v>
      </c>
      <c r="E2776" s="21">
        <f>SUMIFS(тарифы!G:G,тарифы!B:B,J2776)</f>
        <v>0</v>
      </c>
      <c r="F2776" s="21"/>
      <c r="G2776" s="12" t="str">
        <f>IFERROR(INDEX(Таблица1[#All],MATCH('загрузка табеля'!J2776,тарифы!B:B,0),4),"")</f>
        <v/>
      </c>
      <c r="H2776" s="12" t="s">
        <v>17227</v>
      </c>
      <c r="I2776" s="12" t="s">
        <v>16492</v>
      </c>
      <c r="J2776" s="12" t="s">
        <v>16493</v>
      </c>
      <c r="K2776" s="12" t="s">
        <v>16494</v>
      </c>
      <c r="L2776" s="12">
        <v>9.5</v>
      </c>
      <c r="M2776" s="12">
        <v>8.5</v>
      </c>
      <c r="N2776" s="12">
        <v>10</v>
      </c>
    </row>
    <row r="2777" spans="1:17" x14ac:dyDescent="0.2">
      <c r="A2777" s="12" t="str">
        <f>INDEX('рабочие дни  %ФОТ'!$F$3:$F$67,MATCH('загрузка табеля'!$H2777,'рабочие дни  %ФОТ'!$H$3:$H$67,0),1)</f>
        <v>ХХХ YYY-39</v>
      </c>
      <c r="B2777" s="21">
        <f t="shared" si="129"/>
        <v>330.88499999999999</v>
      </c>
      <c r="C2777" s="22">
        <f t="shared" si="130"/>
        <v>1</v>
      </c>
      <c r="D2777" s="23">
        <f t="shared" si="131"/>
        <v>9.5</v>
      </c>
      <c r="E2777" s="21">
        <f>SUMIFS(тарифы!G:G,тарифы!B:B,J2777)</f>
        <v>34.83</v>
      </c>
      <c r="F2777" s="21"/>
      <c r="G2777" s="12" t="str">
        <f>IFERROR(INDEX(Таблица1[#All],MATCH('загрузка табеля'!J2777,тарифы!B:B,0),4),"")</f>
        <v>обработчик рыбы 2 категории ((В-39)рыбный отдел)</v>
      </c>
      <c r="H2777" s="12" t="s">
        <v>17227</v>
      </c>
      <c r="I2777" s="12" t="s">
        <v>16495</v>
      </c>
      <c r="J2777" s="12" t="s">
        <v>5511</v>
      </c>
      <c r="K2777" s="12" t="s">
        <v>5512</v>
      </c>
      <c r="L2777" s="12">
        <v>9.5</v>
      </c>
      <c r="M2777" s="12">
        <v>0</v>
      </c>
    </row>
    <row r="2778" spans="1:17" x14ac:dyDescent="0.2">
      <c r="A2778" s="12" t="str">
        <f>INDEX('рабочие дни  %ФОТ'!$F$3:$F$67,MATCH('загрузка табеля'!$H2778,'рабочие дни  %ФОТ'!$H$3:$H$67,0),1)</f>
        <v>ХХХ YYY-39</v>
      </c>
      <c r="B2778" s="21">
        <f t="shared" si="129"/>
        <v>1306.8300000000002</v>
      </c>
      <c r="C2778" s="22">
        <f t="shared" si="130"/>
        <v>6</v>
      </c>
      <c r="D2778" s="23">
        <f t="shared" si="131"/>
        <v>49</v>
      </c>
      <c r="E2778" s="21">
        <f>SUMIFS(тарифы!G:G,тарифы!B:B,J2778)</f>
        <v>26.67</v>
      </c>
      <c r="F2778" s="21"/>
      <c r="G2778" s="12" t="str">
        <f>IFERROR(INDEX(Таблица1[#All],MATCH('загрузка табеля'!J2778,тарифы!B:B,0),4),"")</f>
        <v>продавец продовольственных товаров 3 категории ((В-39)рыбный отдел)</v>
      </c>
      <c r="H2778" s="12" t="s">
        <v>17227</v>
      </c>
      <c r="I2778" s="12" t="s">
        <v>16495</v>
      </c>
      <c r="J2778" s="12" t="s">
        <v>5403</v>
      </c>
      <c r="K2778" s="12" t="s">
        <v>5404</v>
      </c>
      <c r="L2778" s="12">
        <v>9</v>
      </c>
      <c r="M2778" s="12">
        <v>9</v>
      </c>
      <c r="N2778" s="12">
        <v>9</v>
      </c>
      <c r="O2778" s="12">
        <v>9</v>
      </c>
      <c r="P2778" s="12">
        <v>9</v>
      </c>
      <c r="Q2778" s="12">
        <v>4</v>
      </c>
    </row>
    <row r="2779" spans="1:17" x14ac:dyDescent="0.2">
      <c r="A2779" s="12" t="str">
        <f>INDEX('рабочие дни  %ФОТ'!$F$3:$F$67,MATCH('загрузка табеля'!$H2779,'рабочие дни  %ФОТ'!$H$3:$H$67,0),1)</f>
        <v>ХХХ YYY-39</v>
      </c>
      <c r="B2779" s="21">
        <f t="shared" si="129"/>
        <v>1026.7950000000001</v>
      </c>
      <c r="C2779" s="22">
        <f t="shared" si="130"/>
        <v>4</v>
      </c>
      <c r="D2779" s="23">
        <f t="shared" si="131"/>
        <v>38.5</v>
      </c>
      <c r="E2779" s="21">
        <f>SUMIFS(тарифы!G:G,тарифы!B:B,J2779)</f>
        <v>26.67</v>
      </c>
      <c r="F2779" s="21"/>
      <c r="G2779" s="12" t="str">
        <f>IFERROR(INDEX(Таблица1[#All],MATCH('загрузка табеля'!J2779,тарифы!B:B,0),4),"")</f>
        <v>продавец продовольственных товаров 3 категории ((В-39)рыбный отдел)</v>
      </c>
      <c r="H2779" s="12" t="s">
        <v>17227</v>
      </c>
      <c r="I2779" s="12" t="s">
        <v>16495</v>
      </c>
      <c r="J2779" s="12" t="s">
        <v>12902</v>
      </c>
      <c r="K2779" s="12" t="s">
        <v>12901</v>
      </c>
      <c r="L2779" s="12">
        <v>8</v>
      </c>
      <c r="M2779" s="12">
        <v>8</v>
      </c>
      <c r="N2779" s="12">
        <v>11</v>
      </c>
      <c r="O2779" s="12">
        <v>11.5</v>
      </c>
    </row>
    <row r="2780" spans="1:17" x14ac:dyDescent="0.2">
      <c r="A2780" s="12" t="str">
        <f>INDEX('рабочие дни  %ФОТ'!$F$3:$F$67,MATCH('загрузка табеля'!$H2780,'рабочие дни  %ФОТ'!$H$3:$H$67,0),1)</f>
        <v>ХХХ YYY-39</v>
      </c>
      <c r="B2780" s="21">
        <f t="shared" si="129"/>
        <v>1374.0049999999999</v>
      </c>
      <c r="C2780" s="22">
        <f t="shared" si="130"/>
        <v>5</v>
      </c>
      <c r="D2780" s="23">
        <f t="shared" si="131"/>
        <v>48.5</v>
      </c>
      <c r="E2780" s="21">
        <f>SUMIFS(тарифы!G:G,тарифы!B:B,J2780)</f>
        <v>28.33</v>
      </c>
      <c r="F2780" s="21"/>
      <c r="G2780" s="12" t="str">
        <f>IFERROR(INDEX(Таблица1[#All],MATCH('загрузка табеля'!J2780,тарифы!B:B,0),4),"")</f>
        <v>кассир торгового зала ((В-39)расчетно-кассовая зона)</v>
      </c>
      <c r="H2780" s="12" t="s">
        <v>17227</v>
      </c>
      <c r="I2780" s="12" t="s">
        <v>16496</v>
      </c>
      <c r="J2780" s="12" t="s">
        <v>5484</v>
      </c>
      <c r="K2780" s="12" t="s">
        <v>5485</v>
      </c>
      <c r="L2780" s="12">
        <v>5.5</v>
      </c>
      <c r="M2780" s="12">
        <v>11</v>
      </c>
      <c r="N2780" s="12">
        <v>11</v>
      </c>
      <c r="O2780" s="12">
        <v>10.5</v>
      </c>
      <c r="P2780" s="12">
        <v>10.5</v>
      </c>
    </row>
    <row r="2781" spans="1:17" x14ac:dyDescent="0.2">
      <c r="A2781" s="12" t="str">
        <f>INDEX('рабочие дни  %ФОТ'!$F$3:$F$67,MATCH('загрузка табеля'!$H2781,'рабочие дни  %ФОТ'!$H$3:$H$67,0),1)</f>
        <v>ХХХ YYY-39</v>
      </c>
      <c r="B2781" s="21">
        <f t="shared" si="129"/>
        <v>609.09499999999991</v>
      </c>
      <c r="C2781" s="22">
        <f t="shared" si="130"/>
        <v>3</v>
      </c>
      <c r="D2781" s="23">
        <f t="shared" si="131"/>
        <v>21.5</v>
      </c>
      <c r="E2781" s="21">
        <f>SUMIFS(тарифы!G:G,тарифы!B:B,J2781)</f>
        <v>28.33</v>
      </c>
      <c r="F2781" s="21"/>
      <c r="G2781" s="12" t="str">
        <f>IFERROR(INDEX(Таблица1[#All],MATCH('загрузка табеля'!J2781,тарифы!B:B,0),4),"")</f>
        <v>кассир торгового зала ((В-39)расчетно-кассовая зона)</v>
      </c>
      <c r="H2781" s="12" t="s">
        <v>17227</v>
      </c>
      <c r="I2781" s="12" t="s">
        <v>16496</v>
      </c>
      <c r="J2781" s="12" t="s">
        <v>5486</v>
      </c>
      <c r="K2781" s="12" t="s">
        <v>12923</v>
      </c>
      <c r="L2781" s="12">
        <v>5.5</v>
      </c>
      <c r="M2781" s="12">
        <v>11.5</v>
      </c>
      <c r="N2781" s="12">
        <v>4.5</v>
      </c>
      <c r="O2781" s="12">
        <v>0</v>
      </c>
    </row>
    <row r="2782" spans="1:17" x14ac:dyDescent="0.2">
      <c r="A2782" s="12" t="str">
        <f>INDEX('рабочие дни  %ФОТ'!$F$3:$F$67,MATCH('загрузка табеля'!$H2782,'рабочие дни  %ФОТ'!$H$3:$H$67,0),1)</f>
        <v>ХХХ YYY-39</v>
      </c>
      <c r="B2782" s="21">
        <f t="shared" si="129"/>
        <v>1289.0149999999999</v>
      </c>
      <c r="C2782" s="22">
        <f t="shared" si="130"/>
        <v>4</v>
      </c>
      <c r="D2782" s="23">
        <f t="shared" si="131"/>
        <v>45.5</v>
      </c>
      <c r="E2782" s="21">
        <f>SUMIFS(тарифы!G:G,тарифы!B:B,J2782)</f>
        <v>28.33</v>
      </c>
      <c r="F2782" s="21"/>
      <c r="G2782" s="12" t="str">
        <f>IFERROR(INDEX(Таблица1[#All],MATCH('загрузка табеля'!J2782,тарифы!B:B,0),4),"")</f>
        <v>кассир торгового зала ((В-39)расчетно-кассовая зона)</v>
      </c>
      <c r="H2782" s="12" t="s">
        <v>17227</v>
      </c>
      <c r="I2782" s="12" t="s">
        <v>16496</v>
      </c>
      <c r="J2782" s="12" t="s">
        <v>5470</v>
      </c>
      <c r="K2782" s="12" t="s">
        <v>5471</v>
      </c>
      <c r="L2782" s="12">
        <v>11</v>
      </c>
      <c r="M2782" s="12">
        <v>11</v>
      </c>
      <c r="N2782" s="12">
        <v>11.5</v>
      </c>
      <c r="O2782" s="12">
        <v>12</v>
      </c>
      <c r="P2782" s="12">
        <v>0</v>
      </c>
    </row>
    <row r="2783" spans="1:17" x14ac:dyDescent="0.2">
      <c r="A2783" s="12" t="str">
        <f>INDEX('рабочие дни  %ФОТ'!$F$3:$F$67,MATCH('загрузка табеля'!$H2783,'рабочие дни  %ФОТ'!$H$3:$H$67,0),1)</f>
        <v>ХХХ YYY-39</v>
      </c>
      <c r="B2783" s="21">
        <f t="shared" si="129"/>
        <v>1199.8799999999999</v>
      </c>
      <c r="C2783" s="22">
        <f t="shared" si="130"/>
        <v>3</v>
      </c>
      <c r="D2783" s="23">
        <f t="shared" si="131"/>
        <v>36</v>
      </c>
      <c r="E2783" s="21">
        <f>SUMIFS(тарифы!G:G,тарифы!B:B,J2783)</f>
        <v>33.33</v>
      </c>
      <c r="F2783" s="21"/>
      <c r="G2783" s="12" t="str">
        <f>IFERROR(INDEX(Таблица1[#All],MATCH('загрузка табеля'!J2783,тарифы!B:B,0),4),"")</f>
        <v>заместитель управляющего магазином по кассовой зоне 3 категории ((В-39)расчетно-кассовая зона)</v>
      </c>
      <c r="H2783" s="12" t="s">
        <v>17227</v>
      </c>
      <c r="I2783" s="12" t="s">
        <v>16496</v>
      </c>
      <c r="J2783" s="12" t="s">
        <v>5499</v>
      </c>
      <c r="K2783" s="12" t="s">
        <v>5500</v>
      </c>
      <c r="L2783" s="12">
        <v>12</v>
      </c>
      <c r="M2783" s="12">
        <v>12</v>
      </c>
      <c r="N2783" s="12">
        <v>12</v>
      </c>
      <c r="O2783" s="12">
        <v>0</v>
      </c>
    </row>
    <row r="2784" spans="1:17" x14ac:dyDescent="0.2">
      <c r="A2784" s="12" t="str">
        <f>INDEX('рабочие дни  %ФОТ'!$F$3:$F$67,MATCH('загрузка табеля'!$H2784,'рабочие дни  %ФОТ'!$H$3:$H$67,0),1)</f>
        <v>ХХХ YYY-39</v>
      </c>
      <c r="B2784" s="21">
        <f t="shared" si="129"/>
        <v>325.79499999999996</v>
      </c>
      <c r="C2784" s="22">
        <f t="shared" si="130"/>
        <v>1</v>
      </c>
      <c r="D2784" s="23">
        <f t="shared" si="131"/>
        <v>11.5</v>
      </c>
      <c r="E2784" s="21">
        <f>SUMIFS(тарифы!G:G,тарифы!B:B,J2784)</f>
        <v>28.33</v>
      </c>
      <c r="F2784" s="21"/>
      <c r="G2784" s="12" t="str">
        <f>IFERROR(INDEX(Таблица1[#All],MATCH('загрузка табеля'!J2784,тарифы!B:B,0),4),"")</f>
        <v>кассир торгового зала ((В-39)расчетно-кассовая зона)</v>
      </c>
      <c r="H2784" s="12" t="s">
        <v>17227</v>
      </c>
      <c r="I2784" s="12" t="s">
        <v>16496</v>
      </c>
      <c r="J2784" s="12" t="s">
        <v>5496</v>
      </c>
      <c r="K2784" s="12" t="s">
        <v>5497</v>
      </c>
      <c r="L2784" s="12">
        <v>11.5</v>
      </c>
    </row>
    <row r="2785" spans="1:16" x14ac:dyDescent="0.2">
      <c r="A2785" s="12" t="str">
        <f>INDEX('рабочие дни  %ФОТ'!$F$3:$F$67,MATCH('загрузка табеля'!$H2785,'рабочие дни  %ФОТ'!$H$3:$H$67,0),1)</f>
        <v>ХХХ YYY-39</v>
      </c>
      <c r="B2785" s="21">
        <f t="shared" si="129"/>
        <v>297.46499999999997</v>
      </c>
      <c r="C2785" s="22">
        <f t="shared" si="130"/>
        <v>1</v>
      </c>
      <c r="D2785" s="23">
        <f t="shared" si="131"/>
        <v>10.5</v>
      </c>
      <c r="E2785" s="21">
        <f>SUMIFS(тарифы!G:G,тарифы!B:B,J2785)</f>
        <v>28.33</v>
      </c>
      <c r="F2785" s="21"/>
      <c r="G2785" s="12" t="str">
        <f>IFERROR(INDEX(Таблица1[#All],MATCH('загрузка табеля'!J2785,тарифы!B:B,0),4),"")</f>
        <v>кассир торгового зала ((В-35)расчетно-кассовая зона)</v>
      </c>
      <c r="H2785" s="12" t="s">
        <v>17227</v>
      </c>
      <c r="I2785" s="12" t="s">
        <v>16496</v>
      </c>
      <c r="J2785" s="12" t="s">
        <v>4874</v>
      </c>
      <c r="K2785" s="12" t="s">
        <v>4875</v>
      </c>
      <c r="L2785" s="12">
        <v>10.5</v>
      </c>
      <c r="M2785" s="12">
        <v>0</v>
      </c>
    </row>
    <row r="2786" spans="1:16" x14ac:dyDescent="0.2">
      <c r="A2786" s="12" t="str">
        <f>INDEX('рабочие дни  %ФОТ'!$F$3:$F$67,MATCH('загрузка табеля'!$H2786,'рабочие дни  %ФОТ'!$H$3:$H$67,0),1)</f>
        <v>ХХХ YYY-39</v>
      </c>
      <c r="B2786" s="21">
        <f t="shared" si="129"/>
        <v>1345.675</v>
      </c>
      <c r="C2786" s="22">
        <f t="shared" si="130"/>
        <v>4</v>
      </c>
      <c r="D2786" s="23">
        <f t="shared" si="131"/>
        <v>47.5</v>
      </c>
      <c r="E2786" s="21">
        <f>SUMIFS(тарифы!G:G,тарифы!B:B,J2786)</f>
        <v>28.33</v>
      </c>
      <c r="F2786" s="21"/>
      <c r="G2786" s="12" t="str">
        <f>IFERROR(INDEX(Таблица1[#All],MATCH('загрузка табеля'!J2786,тарифы!B:B,0),4),"")</f>
        <v>кассир торгового зала ((В-39)расчетно-кассовая зона)</v>
      </c>
      <c r="H2786" s="12" t="s">
        <v>17227</v>
      </c>
      <c r="I2786" s="12" t="s">
        <v>16496</v>
      </c>
      <c r="J2786" s="12" t="s">
        <v>5494</v>
      </c>
      <c r="K2786" s="12" t="s">
        <v>5495</v>
      </c>
      <c r="L2786" s="12">
        <v>11.5</v>
      </c>
      <c r="M2786" s="12">
        <v>12</v>
      </c>
      <c r="N2786" s="12">
        <v>12</v>
      </c>
      <c r="O2786" s="12">
        <v>12</v>
      </c>
      <c r="P2786" s="12">
        <v>0</v>
      </c>
    </row>
    <row r="2787" spans="1:16" x14ac:dyDescent="0.2">
      <c r="A2787" s="12" t="str">
        <f>INDEX('рабочие дни  %ФОТ'!$F$3:$F$67,MATCH('загрузка табеля'!$H2787,'рабочие дни  %ФОТ'!$H$3:$H$67,0),1)</f>
        <v>ХХХ YYY-39</v>
      </c>
      <c r="B2787" s="21">
        <f t="shared" si="129"/>
        <v>1368.96</v>
      </c>
      <c r="C2787" s="22">
        <f t="shared" si="130"/>
        <v>4</v>
      </c>
      <c r="D2787" s="23">
        <f t="shared" si="131"/>
        <v>46.5</v>
      </c>
      <c r="E2787" s="21">
        <f>SUMIFS(тарифы!G:G,тарифы!B:B,J2787)</f>
        <v>29.44</v>
      </c>
      <c r="F2787" s="21"/>
      <c r="G2787" s="12" t="str">
        <f>IFERROR(INDEX(Таблица1[#All],MATCH('загрузка табеля'!J2787,тарифы!B:B,0),4),"")</f>
        <v>старший кассир торгового зала ((В-39)расчетно-кассовая зона)</v>
      </c>
      <c r="H2787" s="12" t="s">
        <v>17227</v>
      </c>
      <c r="I2787" s="12" t="s">
        <v>16496</v>
      </c>
      <c r="J2787" s="12" t="s">
        <v>5479</v>
      </c>
      <c r="K2787" s="12" t="s">
        <v>5480</v>
      </c>
      <c r="L2787" s="12">
        <v>12</v>
      </c>
      <c r="M2787" s="12">
        <v>12</v>
      </c>
      <c r="N2787" s="12">
        <v>10.5</v>
      </c>
      <c r="O2787" s="12">
        <v>12</v>
      </c>
      <c r="P2787" s="12">
        <v>0</v>
      </c>
    </row>
    <row r="2788" spans="1:16" x14ac:dyDescent="0.2">
      <c r="A2788" s="12" t="str">
        <f>INDEX('рабочие дни  %ФОТ'!$F$3:$F$67,MATCH('загрузка табеля'!$H2788,'рабочие дни  %ФОТ'!$H$3:$H$67,0),1)</f>
        <v>ХХХ YYY-39</v>
      </c>
      <c r="B2788" s="21">
        <f t="shared" si="129"/>
        <v>1320.1200000000001</v>
      </c>
      <c r="C2788" s="22">
        <f t="shared" si="130"/>
        <v>3</v>
      </c>
      <c r="D2788" s="23">
        <f t="shared" si="131"/>
        <v>36</v>
      </c>
      <c r="E2788" s="21">
        <f>SUMIFS(тарифы!G:G,тарифы!B:B,J2788)</f>
        <v>36.67</v>
      </c>
      <c r="F2788" s="21"/>
      <c r="G2788" s="12" t="str">
        <f>IFERROR(INDEX(Таблица1[#All],MATCH('загрузка табеля'!J2788,тарифы!B:B,0),4),"")</f>
        <v>заместитель управляющего магазином по кассовой зоне 2 категории ((В-39)расчетно-кассовая зона)</v>
      </c>
      <c r="H2788" s="12" t="s">
        <v>17227</v>
      </c>
      <c r="I2788" s="12" t="s">
        <v>16496</v>
      </c>
      <c r="J2788" s="12" t="s">
        <v>5473</v>
      </c>
      <c r="K2788" s="12" t="s">
        <v>5474</v>
      </c>
      <c r="L2788" s="12">
        <v>12.5</v>
      </c>
      <c r="M2788" s="12">
        <v>12</v>
      </c>
      <c r="N2788" s="12">
        <v>11.5</v>
      </c>
    </row>
    <row r="2789" spans="1:16" x14ac:dyDescent="0.2">
      <c r="A2789" s="12" t="str">
        <f>INDEX('рабочие дни  %ФОТ'!$F$3:$F$67,MATCH('загрузка табеля'!$H2789,'рабочие дни  %ФОТ'!$H$3:$H$67,0),1)</f>
        <v>ХХХ YYY-39</v>
      </c>
      <c r="B2789" s="21">
        <f t="shared" si="129"/>
        <v>706.56000000000006</v>
      </c>
      <c r="C2789" s="22">
        <f t="shared" si="130"/>
        <v>2</v>
      </c>
      <c r="D2789" s="23">
        <f t="shared" si="131"/>
        <v>24</v>
      </c>
      <c r="E2789" s="21">
        <f>SUMIFS(тарифы!G:G,тарифы!B:B,J2789)</f>
        <v>29.44</v>
      </c>
      <c r="F2789" s="21"/>
      <c r="G2789" s="12" t="str">
        <f>IFERROR(INDEX(Таблица1[#All],MATCH('загрузка табеля'!J2789,тарифы!B:B,0),4),"")</f>
        <v>старший кассир торгового зала ((В-39)расчетно-кассовая зона)</v>
      </c>
      <c r="H2789" s="12" t="s">
        <v>17227</v>
      </c>
      <c r="I2789" s="12" t="s">
        <v>16496</v>
      </c>
      <c r="J2789" s="12" t="s">
        <v>5462</v>
      </c>
      <c r="K2789" s="12" t="s">
        <v>5463</v>
      </c>
      <c r="L2789" s="12">
        <v>12</v>
      </c>
      <c r="M2789" s="12">
        <v>12</v>
      </c>
    </row>
    <row r="2790" spans="1:16" x14ac:dyDescent="0.2">
      <c r="A2790" s="12" t="str">
        <f>INDEX('рабочие дни  %ФОТ'!$F$3:$F$67,MATCH('загрузка табеля'!$H2790,'рабочие дни  %ФОТ'!$H$3:$H$67,0),1)</f>
        <v>ХХХ YYY-39</v>
      </c>
      <c r="B2790" s="21">
        <f t="shared" si="129"/>
        <v>651.58999999999992</v>
      </c>
      <c r="C2790" s="22">
        <f t="shared" si="130"/>
        <v>3</v>
      </c>
      <c r="D2790" s="23">
        <f t="shared" si="131"/>
        <v>23</v>
      </c>
      <c r="E2790" s="21">
        <f>SUMIFS(тарифы!G:G,тарифы!B:B,J2790)</f>
        <v>28.33</v>
      </c>
      <c r="F2790" s="21"/>
      <c r="G2790" s="12" t="str">
        <f>IFERROR(INDEX(Таблица1[#All],MATCH('загрузка табеля'!J2790,тарифы!B:B,0),4),"")</f>
        <v>кассир торгового зала ((В-39)расчетно-кассовая зона)</v>
      </c>
      <c r="H2790" s="12" t="s">
        <v>17227</v>
      </c>
      <c r="I2790" s="12" t="s">
        <v>16496</v>
      </c>
      <c r="J2790" s="12" t="s">
        <v>5477</v>
      </c>
      <c r="K2790" s="12" t="s">
        <v>5478</v>
      </c>
      <c r="L2790" s="12">
        <v>12</v>
      </c>
      <c r="M2790" s="12">
        <v>6</v>
      </c>
      <c r="N2790" s="12">
        <v>5</v>
      </c>
    </row>
    <row r="2791" spans="1:16" x14ac:dyDescent="0.2">
      <c r="A2791" s="12" t="str">
        <f>INDEX('рабочие дни  %ФОТ'!$F$3:$F$67,MATCH('загрузка табеля'!$H2791,'рабочие дни  %ФОТ'!$H$3:$H$67,0),1)</f>
        <v>ХХХ YYY-39</v>
      </c>
      <c r="B2791" s="21">
        <f t="shared" si="129"/>
        <v>849.9</v>
      </c>
      <c r="C2791" s="22">
        <f t="shared" si="130"/>
        <v>5</v>
      </c>
      <c r="D2791" s="23">
        <f t="shared" si="131"/>
        <v>30</v>
      </c>
      <c r="E2791" s="21">
        <f>SUMIFS(тарифы!G:G,тарифы!B:B,J2791)</f>
        <v>28.33</v>
      </c>
      <c r="F2791" s="21"/>
      <c r="G2791" s="12" t="str">
        <f>IFERROR(INDEX(Таблица1[#All],MATCH('загрузка табеля'!J2791,тарифы!B:B,0),4),"")</f>
        <v>кассир торгового зала ((В-39)расчетно-кассовая зона)</v>
      </c>
      <c r="H2791" s="12" t="s">
        <v>17227</v>
      </c>
      <c r="I2791" s="12" t="s">
        <v>16496</v>
      </c>
      <c r="J2791" s="12" t="s">
        <v>5465</v>
      </c>
      <c r="K2791" s="12" t="s">
        <v>5466</v>
      </c>
      <c r="L2791" s="12">
        <v>6.5</v>
      </c>
      <c r="M2791" s="12">
        <v>6.5</v>
      </c>
      <c r="N2791" s="12">
        <v>4</v>
      </c>
      <c r="O2791" s="12">
        <v>6.5</v>
      </c>
      <c r="P2791" s="12">
        <v>6.5</v>
      </c>
    </row>
    <row r="2792" spans="1:16" x14ac:dyDescent="0.2">
      <c r="A2792" s="12" t="str">
        <f>INDEX('рабочие дни  %ФОТ'!$F$3:$F$67,MATCH('загрузка табеля'!$H2792,'рабочие дни  %ФОТ'!$H$3:$H$67,0),1)</f>
        <v>ХХХ YYY-39</v>
      </c>
      <c r="B2792" s="21">
        <f t="shared" si="129"/>
        <v>1289.0149999999999</v>
      </c>
      <c r="C2792" s="22">
        <f t="shared" si="130"/>
        <v>5</v>
      </c>
      <c r="D2792" s="23">
        <f t="shared" si="131"/>
        <v>45.5</v>
      </c>
      <c r="E2792" s="21">
        <f>SUMIFS(тарифы!G:G,тарифы!B:B,J2792)</f>
        <v>28.33</v>
      </c>
      <c r="F2792" s="21"/>
      <c r="G2792" s="12" t="str">
        <f>IFERROR(INDEX(Таблица1[#All],MATCH('загрузка табеля'!J2792,тарифы!B:B,0),4),"")</f>
        <v>кассир торгового зала ((В-39)расчетно-кассовая зона)</v>
      </c>
      <c r="H2792" s="12" t="s">
        <v>17227</v>
      </c>
      <c r="I2792" s="12" t="s">
        <v>16496</v>
      </c>
      <c r="J2792" s="12" t="s">
        <v>5492</v>
      </c>
      <c r="K2792" s="12" t="s">
        <v>5493</v>
      </c>
      <c r="L2792" s="12">
        <v>9</v>
      </c>
      <c r="M2792" s="12">
        <v>9</v>
      </c>
      <c r="N2792" s="12">
        <v>9</v>
      </c>
      <c r="O2792" s="12">
        <v>9</v>
      </c>
      <c r="P2792" s="12">
        <v>9.5</v>
      </c>
    </row>
    <row r="2793" spans="1:16" x14ac:dyDescent="0.2">
      <c r="A2793" s="12" t="str">
        <f>INDEX('рабочие дни  %ФОТ'!$F$3:$F$67,MATCH('загрузка табеля'!$H2793,'рабочие дни  %ФОТ'!$H$3:$H$67,0),1)</f>
        <v>ХХХ YYY-39</v>
      </c>
      <c r="B2793" s="21">
        <f t="shared" si="129"/>
        <v>892.39499999999998</v>
      </c>
      <c r="C2793" s="22">
        <f t="shared" si="130"/>
        <v>3</v>
      </c>
      <c r="D2793" s="23">
        <f t="shared" si="131"/>
        <v>31.5</v>
      </c>
      <c r="E2793" s="21">
        <f>SUMIFS(тарифы!G:G,тарифы!B:B,J2793)</f>
        <v>28.33</v>
      </c>
      <c r="F2793" s="21"/>
      <c r="G2793" s="12" t="str">
        <f>IFERROR(INDEX(Таблица1[#All],MATCH('загрузка табеля'!J2793,тарифы!B:B,0),4),"")</f>
        <v>кассир торгового зала ((В-39)расчетно-кассовая зона)</v>
      </c>
      <c r="H2793" s="12" t="s">
        <v>17227</v>
      </c>
      <c r="I2793" s="12" t="s">
        <v>16496</v>
      </c>
      <c r="J2793" s="12" t="s">
        <v>12929</v>
      </c>
      <c r="K2793" s="12" t="s">
        <v>12928</v>
      </c>
      <c r="L2793" s="12">
        <v>11</v>
      </c>
      <c r="M2793" s="12">
        <v>10</v>
      </c>
      <c r="N2793" s="12">
        <v>10.5</v>
      </c>
      <c r="O2793" s="12">
        <v>0</v>
      </c>
    </row>
    <row r="2794" spans="1:16" x14ac:dyDescent="0.2">
      <c r="A2794" s="12" t="str">
        <f>INDEX('рабочие дни  %ФОТ'!$F$3:$F$67,MATCH('загрузка табеля'!$H2794,'рабочие дни  %ФОТ'!$H$3:$H$67,0),1)</f>
        <v>ХХХ YYY-39</v>
      </c>
      <c r="B2794" s="21">
        <f t="shared" si="129"/>
        <v>692.25</v>
      </c>
      <c r="C2794" s="22">
        <f t="shared" si="130"/>
        <v>3</v>
      </c>
      <c r="D2794" s="23">
        <f t="shared" si="131"/>
        <v>37.5</v>
      </c>
      <c r="E2794" s="21">
        <f>SUMIFS(тарифы!G:G,тарифы!B:B,J2794)</f>
        <v>18.46</v>
      </c>
      <c r="F2794" s="21"/>
      <c r="G2794" s="12" t="str">
        <f>IFERROR(INDEX(Таблица1[#All],MATCH('загрузка табеля'!J2794,тарифы!B:B,0),4),"")</f>
        <v>подсобный рабочий (сборщик тележек) ((В-39)расчетно-кассовая зона)</v>
      </c>
      <c r="H2794" s="12" t="s">
        <v>17227</v>
      </c>
      <c r="I2794" s="12" t="s">
        <v>16496</v>
      </c>
      <c r="J2794" s="12" t="s">
        <v>12908</v>
      </c>
      <c r="K2794" s="12" t="s">
        <v>12907</v>
      </c>
      <c r="L2794" s="12">
        <v>12.5</v>
      </c>
      <c r="M2794" s="12">
        <v>12.5</v>
      </c>
      <c r="N2794" s="12">
        <v>12.5</v>
      </c>
      <c r="O2794" s="12">
        <v>0</v>
      </c>
    </row>
    <row r="2795" spans="1:16" x14ac:dyDescent="0.2">
      <c r="A2795" s="12" t="str">
        <f>INDEX('рабочие дни  %ФОТ'!$F$3:$F$67,MATCH('загрузка табеля'!$H2795,'рабочие дни  %ФОТ'!$H$3:$H$67,0),1)</f>
        <v>ХХХ YYY-39</v>
      </c>
      <c r="B2795" s="21">
        <f t="shared" si="129"/>
        <v>878.2299999999999</v>
      </c>
      <c r="C2795" s="22">
        <f t="shared" si="130"/>
        <v>4</v>
      </c>
      <c r="D2795" s="23">
        <f t="shared" si="131"/>
        <v>31</v>
      </c>
      <c r="E2795" s="21">
        <f>SUMIFS(тарифы!G:G,тарифы!B:B,J2795)</f>
        <v>28.33</v>
      </c>
      <c r="F2795" s="21"/>
      <c r="G2795" s="12" t="str">
        <f>IFERROR(INDEX(Таблица1[#All],MATCH('загрузка табеля'!J2795,тарифы!B:B,0),4),"")</f>
        <v>кассир торгового зала ((В-39)расчетно-кассовая зона)</v>
      </c>
      <c r="H2795" s="12" t="s">
        <v>17227</v>
      </c>
      <c r="I2795" s="12" t="s">
        <v>16496</v>
      </c>
      <c r="J2795" s="12" t="s">
        <v>12925</v>
      </c>
      <c r="K2795" s="12" t="s">
        <v>12924</v>
      </c>
      <c r="L2795" s="12">
        <v>11</v>
      </c>
      <c r="M2795" s="12">
        <v>11</v>
      </c>
      <c r="N2795" s="12">
        <v>4.5</v>
      </c>
      <c r="O2795" s="12">
        <v>4.5</v>
      </c>
    </row>
    <row r="2796" spans="1:16" x14ac:dyDescent="0.2">
      <c r="A2796" s="12" t="str">
        <f>INDEX('рабочие дни  %ФОТ'!$F$3:$F$67,MATCH('загрузка табеля'!$H2796,'рабочие дни  %ФОТ'!$H$3:$H$67,0),1)</f>
        <v>ХХХ YYY-39</v>
      </c>
      <c r="B2796" s="21">
        <f t="shared" si="129"/>
        <v>0</v>
      </c>
      <c r="C2796" s="22">
        <f t="shared" si="130"/>
        <v>1</v>
      </c>
      <c r="D2796" s="23">
        <f t="shared" si="131"/>
        <v>8</v>
      </c>
      <c r="E2796" s="21">
        <f>SUMIFS(тарифы!G:G,тарифы!B:B,J2796)</f>
        <v>0</v>
      </c>
      <c r="F2796" s="21"/>
      <c r="G2796" s="12" t="str">
        <f>IFERROR(INDEX(Таблица1[#All],MATCH('загрузка табеля'!J2796,тарифы!B:B,0),4),"")</f>
        <v/>
      </c>
      <c r="H2796" s="12" t="s">
        <v>17227</v>
      </c>
      <c r="I2796" s="12" t="s">
        <v>16496</v>
      </c>
      <c r="J2796" s="12" t="s">
        <v>16497</v>
      </c>
      <c r="K2796" s="12" t="s">
        <v>16498</v>
      </c>
      <c r="L2796" s="12">
        <v>8</v>
      </c>
      <c r="M2796" s="12">
        <v>0</v>
      </c>
    </row>
    <row r="2797" spans="1:16" x14ac:dyDescent="0.2">
      <c r="A2797" s="12" t="str">
        <f>INDEX('рабочие дни  %ФОТ'!$F$3:$F$67,MATCH('загрузка табеля'!$H2797,'рабочие дни  %ФОТ'!$H$3:$H$67,0),1)</f>
        <v>ХХХ YYY-39</v>
      </c>
      <c r="B2797" s="21">
        <f t="shared" si="129"/>
        <v>0</v>
      </c>
      <c r="C2797" s="22">
        <f t="shared" si="130"/>
        <v>3</v>
      </c>
      <c r="D2797" s="23">
        <f t="shared" si="131"/>
        <v>31.5</v>
      </c>
      <c r="E2797" s="21">
        <f>SUMIFS(тарифы!G:G,тарифы!B:B,J2797)</f>
        <v>0</v>
      </c>
      <c r="F2797" s="21"/>
      <c r="G2797" s="12" t="str">
        <f>IFERROR(INDEX(Таблица1[#All],MATCH('загрузка табеля'!J2797,тарифы!B:B,0),4),"")</f>
        <v/>
      </c>
      <c r="H2797" s="12" t="s">
        <v>17227</v>
      </c>
      <c r="I2797" s="12" t="s">
        <v>16496</v>
      </c>
      <c r="J2797" s="12" t="s">
        <v>16499</v>
      </c>
      <c r="K2797" s="12" t="s">
        <v>16500</v>
      </c>
      <c r="L2797" s="12">
        <v>11</v>
      </c>
      <c r="M2797" s="12">
        <v>11</v>
      </c>
      <c r="N2797" s="12">
        <v>9.5</v>
      </c>
    </row>
    <row r="2798" spans="1:16" x14ac:dyDescent="0.2">
      <c r="A2798" s="12" t="str">
        <f>INDEX('рабочие дни  %ФОТ'!$F$3:$F$67,MATCH('загрузка табеля'!$H2798,'рабочие дни  %ФОТ'!$H$3:$H$67,0),1)</f>
        <v>ХХХ YYY-39</v>
      </c>
      <c r="B2798" s="21">
        <f t="shared" si="129"/>
        <v>0</v>
      </c>
      <c r="C2798" s="22">
        <f t="shared" si="130"/>
        <v>1</v>
      </c>
      <c r="D2798" s="23">
        <f t="shared" si="131"/>
        <v>10</v>
      </c>
      <c r="E2798" s="21">
        <f>SUMIFS(тарифы!G:G,тарифы!B:B,J2798)</f>
        <v>0</v>
      </c>
      <c r="F2798" s="21"/>
      <c r="G2798" s="12" t="str">
        <f>IFERROR(INDEX(Таблица1[#All],MATCH('загрузка табеля'!J2798,тарифы!B:B,0),4),"")</f>
        <v/>
      </c>
      <c r="H2798" s="12" t="s">
        <v>17227</v>
      </c>
      <c r="I2798" s="12" t="s">
        <v>16496</v>
      </c>
      <c r="J2798" s="12" t="s">
        <v>16501</v>
      </c>
      <c r="K2798" s="12" t="s">
        <v>16502</v>
      </c>
      <c r="L2798" s="12">
        <v>10</v>
      </c>
      <c r="M2798" s="12">
        <v>0</v>
      </c>
    </row>
    <row r="2799" spans="1:16" x14ac:dyDescent="0.2">
      <c r="A2799" s="12" t="str">
        <f>INDEX('рабочие дни  %ФОТ'!$F$3:$F$67,MATCH('загрузка табеля'!$H2799,'рабочие дни  %ФОТ'!$H$3:$H$67,0),1)</f>
        <v>ХХХ YYY-39</v>
      </c>
      <c r="B2799" s="21">
        <f t="shared" si="129"/>
        <v>0</v>
      </c>
      <c r="C2799" s="22">
        <f t="shared" si="130"/>
        <v>1</v>
      </c>
      <c r="D2799" s="23">
        <f t="shared" si="131"/>
        <v>29</v>
      </c>
      <c r="E2799" s="21">
        <f>SUMIFS(тарифы!G:G,тарифы!B:B,J2799)</f>
        <v>0</v>
      </c>
      <c r="F2799" s="21"/>
      <c r="G2799" s="12" t="str">
        <f>IFERROR(INDEX(Таблица1[#All],MATCH('загрузка табеля'!J2799,тарифы!B:B,0),4),"")</f>
        <v/>
      </c>
      <c r="H2799" s="12" t="s">
        <v>17227</v>
      </c>
      <c r="I2799" s="12" t="s">
        <v>16496</v>
      </c>
      <c r="J2799" s="12" t="s">
        <v>16503</v>
      </c>
      <c r="K2799" s="12" t="s">
        <v>16504</v>
      </c>
      <c r="L2799" s="12">
        <v>29</v>
      </c>
      <c r="M2799" s="12">
        <v>0</v>
      </c>
    </row>
    <row r="2800" spans="1:16" x14ac:dyDescent="0.2">
      <c r="A2800" s="12" t="str">
        <f>INDEX('рабочие дни  %ФОТ'!$F$3:$F$67,MATCH('загрузка табеля'!$H2800,'рабочие дни  %ФОТ'!$H$3:$H$67,0),1)</f>
        <v>ХХХ YYY-39</v>
      </c>
      <c r="B2800" s="21">
        <f t="shared" si="129"/>
        <v>1100</v>
      </c>
      <c r="C2800" s="22">
        <f t="shared" si="130"/>
        <v>3</v>
      </c>
      <c r="D2800" s="23">
        <f t="shared" si="131"/>
        <v>30.5</v>
      </c>
      <c r="E2800" s="21">
        <f>SUMIFS(тарифы!G:G,тарифы!B:B,J2800)</f>
        <v>7700</v>
      </c>
      <c r="F2800" s="21"/>
      <c r="G2800" s="12" t="str">
        <f>IFERROR(INDEX(Таблица1[#All],MATCH('загрузка табеля'!J2800,тарифы!B:B,0),4),"")</f>
        <v>заместитель управляющего магазином 4 категории ((В-39)сектор зоны скоропорта)</v>
      </c>
      <c r="H2800" s="12" t="s">
        <v>17227</v>
      </c>
      <c r="I2800" s="12" t="s">
        <v>16505</v>
      </c>
      <c r="J2800" s="12" t="s">
        <v>5515</v>
      </c>
      <c r="K2800" s="12" t="s">
        <v>5516</v>
      </c>
      <c r="L2800" s="12">
        <v>11</v>
      </c>
      <c r="M2800" s="12">
        <v>9.5</v>
      </c>
      <c r="N2800" s="12">
        <v>10</v>
      </c>
    </row>
    <row r="2801" spans="1:16" x14ac:dyDescent="0.2">
      <c r="A2801" s="12" t="str">
        <f>INDEX('рабочие дни  %ФОТ'!$F$3:$F$67,MATCH('загрузка табеля'!$H2801,'рабочие дни  %ФОТ'!$H$3:$H$67,0),1)</f>
        <v>ХХХ YYY-39</v>
      </c>
      <c r="B2801" s="21">
        <f t="shared" si="129"/>
        <v>1100</v>
      </c>
      <c r="C2801" s="22">
        <f t="shared" si="130"/>
        <v>3</v>
      </c>
      <c r="D2801" s="23">
        <f t="shared" si="131"/>
        <v>31</v>
      </c>
      <c r="E2801" s="21">
        <f>SUMIFS(тарифы!G:G,тарифы!B:B,J2801)</f>
        <v>7700</v>
      </c>
      <c r="F2801" s="21"/>
      <c r="G2801" s="12" t="str">
        <f>IFERROR(INDEX(Таблица1[#All],MATCH('загрузка табеля'!J2801,тарифы!B:B,0),4),"")</f>
        <v>заместитель управляющего магазином 4 категории ((В-39) сектор зоны фреш)</v>
      </c>
      <c r="H2801" s="12" t="s">
        <v>17227</v>
      </c>
      <c r="I2801" s="12" t="s">
        <v>16506</v>
      </c>
      <c r="J2801" s="12" t="s">
        <v>5518</v>
      </c>
      <c r="K2801" s="12" t="s">
        <v>5519</v>
      </c>
      <c r="L2801" s="12">
        <v>10</v>
      </c>
      <c r="M2801" s="12">
        <v>10</v>
      </c>
      <c r="N2801" s="12">
        <v>11</v>
      </c>
    </row>
    <row r="2802" spans="1:16" x14ac:dyDescent="0.2">
      <c r="A2802" s="12" t="str">
        <f>INDEX('рабочие дни  %ФОТ'!$F$3:$F$67,MATCH('загрузка табеля'!$H2802,'рабочие дни  %ФОТ'!$H$3:$H$67,0),1)</f>
        <v>ХХХ YYY-39</v>
      </c>
      <c r="B2802" s="21">
        <f t="shared" si="129"/>
        <v>1613.3333333333333</v>
      </c>
      <c r="C2802" s="22">
        <f t="shared" si="130"/>
        <v>4</v>
      </c>
      <c r="D2802" s="23">
        <f t="shared" si="131"/>
        <v>40</v>
      </c>
      <c r="E2802" s="21">
        <f>SUMIFS(тарифы!G:G,тарифы!B:B,J2802)</f>
        <v>8470</v>
      </c>
      <c r="F2802" s="21"/>
      <c r="G2802" s="12" t="str">
        <f>IFERROR(INDEX(Таблица1[#All],MATCH('загрузка табеля'!J2802,тарифы!B:B,0),4),"")</f>
        <v>заместитель управляющего магазином 3 категории ((В-39)сектор стеллажной зоны)</v>
      </c>
      <c r="H2802" s="12" t="s">
        <v>17227</v>
      </c>
      <c r="I2802" s="12" t="s">
        <v>16507</v>
      </c>
      <c r="J2802" s="12" t="s">
        <v>5521</v>
      </c>
      <c r="K2802" s="12" t="s">
        <v>5522</v>
      </c>
      <c r="L2802" s="12">
        <v>10</v>
      </c>
      <c r="M2802" s="12">
        <v>9.5</v>
      </c>
      <c r="N2802" s="12">
        <v>10.5</v>
      </c>
      <c r="O2802" s="12">
        <v>10</v>
      </c>
    </row>
    <row r="2803" spans="1:16" x14ac:dyDescent="0.2">
      <c r="A2803" s="12" t="str">
        <f>INDEX('рабочие дни  %ФОТ'!$F$3:$F$67,MATCH('загрузка табеля'!$H2803,'рабочие дни  %ФОТ'!$H$3:$H$67,0),1)</f>
        <v>ХХХ YYY-39</v>
      </c>
      <c r="B2803" s="21">
        <f t="shared" si="129"/>
        <v>914.28571428571433</v>
      </c>
      <c r="C2803" s="22">
        <f t="shared" si="130"/>
        <v>4</v>
      </c>
      <c r="D2803" s="23">
        <f t="shared" si="131"/>
        <v>35.5</v>
      </c>
      <c r="E2803" s="21">
        <f>SUMIFS(тарифы!G:G,тарифы!B:B,J2803)</f>
        <v>4800</v>
      </c>
      <c r="F2803" s="21"/>
      <c r="G2803" s="12" t="str">
        <f>IFERROR(INDEX(Таблица1[#All],MATCH('загрузка табеля'!J2803,тарифы!B:B,0),4),"")</f>
        <v>оператор по вводу данных 1 категории ((В-39)склад)</v>
      </c>
      <c r="H2803" s="12" t="s">
        <v>17227</v>
      </c>
      <c r="I2803" s="12" t="s">
        <v>5523</v>
      </c>
      <c r="J2803" s="12" t="s">
        <v>5524</v>
      </c>
      <c r="K2803" s="12" t="s">
        <v>5525</v>
      </c>
      <c r="L2803" s="12">
        <v>8.5</v>
      </c>
      <c r="M2803" s="12">
        <v>9</v>
      </c>
      <c r="N2803" s="12">
        <v>9</v>
      </c>
      <c r="O2803" s="12">
        <v>9</v>
      </c>
    </row>
    <row r="2804" spans="1:16" x14ac:dyDescent="0.2">
      <c r="A2804" s="12" t="str">
        <f>INDEX('рабочие дни  %ФОТ'!$F$3:$F$67,MATCH('загрузка табеля'!$H2804,'рабочие дни  %ФОТ'!$H$3:$H$67,0),1)</f>
        <v>ХХХ YYY-39</v>
      </c>
      <c r="B2804" s="21">
        <f t="shared" si="129"/>
        <v>1319.7</v>
      </c>
      <c r="C2804" s="22">
        <f t="shared" si="130"/>
        <v>4</v>
      </c>
      <c r="D2804" s="23">
        <f t="shared" si="131"/>
        <v>41.5</v>
      </c>
      <c r="E2804" s="21">
        <f>SUMIFS(тарифы!G:G,тарифы!B:B,J2804)</f>
        <v>31.8</v>
      </c>
      <c r="F2804" s="21"/>
      <c r="G2804" s="12" t="str">
        <f>IFERROR(INDEX(Таблица1[#All],MATCH('загрузка табеля'!J2804,тарифы!B:B,0),4),"")</f>
        <v>грузчик 1 категории ((В-39)склад)</v>
      </c>
      <c r="H2804" s="12" t="s">
        <v>17227</v>
      </c>
      <c r="I2804" s="12" t="s">
        <v>5523</v>
      </c>
      <c r="J2804" s="12" t="s">
        <v>5533</v>
      </c>
      <c r="K2804" s="12" t="s">
        <v>5534</v>
      </c>
      <c r="L2804" s="12">
        <v>9.5</v>
      </c>
      <c r="M2804" s="12">
        <v>10</v>
      </c>
      <c r="N2804" s="12">
        <v>13</v>
      </c>
      <c r="O2804" s="12">
        <v>9</v>
      </c>
      <c r="P2804" s="12">
        <v>0</v>
      </c>
    </row>
    <row r="2805" spans="1:16" x14ac:dyDescent="0.2">
      <c r="A2805" s="12" t="str">
        <f>INDEX('рабочие дни  %ФОТ'!$F$3:$F$67,MATCH('загрузка табеля'!$H2805,'рабочие дни  %ФОТ'!$H$3:$H$67,0),1)</f>
        <v>ХХХ YYY-39</v>
      </c>
      <c r="B2805" s="21">
        <f t="shared" si="129"/>
        <v>1333.3333333333333</v>
      </c>
      <c r="C2805" s="22">
        <f t="shared" si="130"/>
        <v>4</v>
      </c>
      <c r="D2805" s="23">
        <f t="shared" si="131"/>
        <v>38</v>
      </c>
      <c r="E2805" s="21">
        <f>SUMIFS(тарифы!G:G,тарифы!B:B,J2805)</f>
        <v>7000</v>
      </c>
      <c r="F2805" s="21"/>
      <c r="G2805" s="12" t="str">
        <f>IFERROR(INDEX(Таблица1[#All],MATCH('загрузка табеля'!J2805,тарифы!B:B,0),4),"")</f>
        <v>заведующий складом ((В-39)склад)</v>
      </c>
      <c r="H2805" s="12" t="s">
        <v>17227</v>
      </c>
      <c r="I2805" s="12" t="s">
        <v>5523</v>
      </c>
      <c r="J2805" s="12" t="s">
        <v>5535</v>
      </c>
      <c r="K2805" s="12" t="s">
        <v>5536</v>
      </c>
      <c r="L2805" s="12">
        <v>11</v>
      </c>
      <c r="M2805" s="12">
        <v>8</v>
      </c>
      <c r="N2805" s="12">
        <v>9.5</v>
      </c>
      <c r="O2805" s="12">
        <v>9.5</v>
      </c>
    </row>
    <row r="2806" spans="1:16" x14ac:dyDescent="0.2">
      <c r="A2806" s="12" t="str">
        <f>INDEX('рабочие дни  %ФОТ'!$F$3:$F$67,MATCH('загрузка табеля'!$H2806,'рабочие дни  %ФОТ'!$H$3:$H$67,0),1)</f>
        <v>ХХХ YYY-39</v>
      </c>
      <c r="B2806" s="21">
        <f t="shared" si="129"/>
        <v>1180.575</v>
      </c>
      <c r="C2806" s="22">
        <f t="shared" si="130"/>
        <v>4</v>
      </c>
      <c r="D2806" s="23">
        <f t="shared" si="131"/>
        <v>40.5</v>
      </c>
      <c r="E2806" s="21">
        <f>SUMIFS(тарифы!G:G,тарифы!B:B,J2806)</f>
        <v>29.15</v>
      </c>
      <c r="F2806" s="21"/>
      <c r="G2806" s="12" t="str">
        <f>IFERROR(INDEX(Таблица1[#All],MATCH('загрузка табеля'!J2806,тарифы!B:B,0),4),"")</f>
        <v>грузчик 2 категории ((В-39)склад)</v>
      </c>
      <c r="H2806" s="12" t="s">
        <v>17227</v>
      </c>
      <c r="I2806" s="12" t="s">
        <v>5523</v>
      </c>
      <c r="J2806" s="12" t="s">
        <v>5538</v>
      </c>
      <c r="K2806" s="12" t="s">
        <v>5539</v>
      </c>
      <c r="L2806" s="12">
        <v>10</v>
      </c>
      <c r="M2806" s="12">
        <v>10</v>
      </c>
      <c r="N2806" s="12">
        <v>11</v>
      </c>
      <c r="O2806" s="12">
        <v>9.5</v>
      </c>
    </row>
    <row r="2807" spans="1:16" x14ac:dyDescent="0.2">
      <c r="A2807" s="12" t="str">
        <f>INDEX('рабочие дни  %ФОТ'!$F$3:$F$67,MATCH('загрузка табеля'!$H2807,'рабочие дни  %ФОТ'!$H$3:$H$67,0),1)</f>
        <v>ХХХ YYY-39</v>
      </c>
      <c r="B2807" s="21">
        <f t="shared" si="129"/>
        <v>1625.09</v>
      </c>
      <c r="C2807" s="22">
        <f t="shared" si="130"/>
        <v>5</v>
      </c>
      <c r="D2807" s="23">
        <f t="shared" si="131"/>
        <v>50.5</v>
      </c>
      <c r="E2807" s="21">
        <f>SUMIFS(тарифы!G:G,тарифы!B:B,J2807)</f>
        <v>32.18</v>
      </c>
      <c r="F2807" s="21"/>
      <c r="G2807" s="12" t="str">
        <f>IFERROR(INDEX(Таблица1[#All],MATCH('загрузка табеля'!J2807,тарифы!B:B,0),4),"")</f>
        <v>кладовщик по приему товара 2 категории ((В-39)склад)</v>
      </c>
      <c r="H2807" s="12" t="s">
        <v>17227</v>
      </c>
      <c r="I2807" s="12" t="s">
        <v>5523</v>
      </c>
      <c r="J2807" s="12" t="s">
        <v>5527</v>
      </c>
      <c r="K2807" s="12" t="s">
        <v>5528</v>
      </c>
      <c r="L2807" s="12">
        <v>10</v>
      </c>
      <c r="M2807" s="12">
        <v>11</v>
      </c>
      <c r="N2807" s="12">
        <v>10</v>
      </c>
      <c r="O2807" s="12">
        <v>10</v>
      </c>
      <c r="P2807" s="12">
        <v>9.5</v>
      </c>
    </row>
    <row r="2808" spans="1:16" x14ac:dyDescent="0.2">
      <c r="A2808" s="12" t="str">
        <f>INDEX('рабочие дни  %ФОТ'!$F$3:$F$67,MATCH('загрузка табеля'!$H2808,'рабочие дни  %ФОТ'!$H$3:$H$67,0),1)</f>
        <v>ХХХ YYY-39</v>
      </c>
      <c r="B2808" s="21">
        <f t="shared" si="129"/>
        <v>1224.3</v>
      </c>
      <c r="C2808" s="22">
        <f t="shared" si="130"/>
        <v>4</v>
      </c>
      <c r="D2808" s="23">
        <f t="shared" si="131"/>
        <v>38.5</v>
      </c>
      <c r="E2808" s="21">
        <f>SUMIFS(тарифы!G:G,тарифы!B:B,J2808)</f>
        <v>31.8</v>
      </c>
      <c r="F2808" s="21"/>
      <c r="G2808" s="12" t="str">
        <f>IFERROR(INDEX(Таблица1[#All],MATCH('загрузка табеля'!J2808,тарифы!B:B,0),4),"")</f>
        <v>грузчик 1 категории ((В-39)склад)</v>
      </c>
      <c r="H2808" s="12" t="s">
        <v>17227</v>
      </c>
      <c r="I2808" s="12" t="s">
        <v>5523</v>
      </c>
      <c r="J2808" s="12" t="s">
        <v>5530</v>
      </c>
      <c r="K2808" s="12" t="s">
        <v>5531</v>
      </c>
      <c r="L2808" s="12">
        <v>9.5</v>
      </c>
      <c r="M2808" s="12">
        <v>9</v>
      </c>
      <c r="N2808" s="12">
        <v>9.5</v>
      </c>
      <c r="O2808" s="12">
        <v>10.5</v>
      </c>
    </row>
    <row r="2809" spans="1:16" x14ac:dyDescent="0.2">
      <c r="A2809" s="12" t="str">
        <f>INDEX('рабочие дни  %ФОТ'!$F$3:$F$67,MATCH('загрузка табеля'!$H2809,'рабочие дни  %ФОТ'!$H$3:$H$67,0),1)</f>
        <v>ХХХ YYY-39</v>
      </c>
      <c r="B2809" s="21">
        <f t="shared" si="129"/>
        <v>1250</v>
      </c>
      <c r="C2809" s="22">
        <f t="shared" si="130"/>
        <v>5</v>
      </c>
      <c r="D2809" s="23">
        <f t="shared" si="131"/>
        <v>50</v>
      </c>
      <c r="E2809" s="21">
        <f>SUMIFS(тарифы!G:G,тарифы!B:B,J2809)</f>
        <v>25</v>
      </c>
      <c r="F2809" s="21"/>
      <c r="G2809" s="12" t="str">
        <f>IFERROR(INDEX(Таблица1[#All],MATCH('загрузка табеля'!J2809,тарифы!B:B,0),4),"")</f>
        <v>продавец продовольственных товаров 3 категории ((В-39)молочный отдел)</v>
      </c>
      <c r="H2809" s="12" t="s">
        <v>17227</v>
      </c>
      <c r="I2809" s="12" t="s">
        <v>5523</v>
      </c>
      <c r="J2809" s="12" t="s">
        <v>5459</v>
      </c>
      <c r="K2809" s="12" t="s">
        <v>5460</v>
      </c>
      <c r="L2809" s="12">
        <v>10.5</v>
      </c>
      <c r="M2809" s="12">
        <v>10.5</v>
      </c>
      <c r="N2809" s="12">
        <v>10</v>
      </c>
      <c r="O2809" s="12">
        <v>8</v>
      </c>
      <c r="P2809" s="12">
        <v>11</v>
      </c>
    </row>
    <row r="2810" spans="1:16" x14ac:dyDescent="0.2">
      <c r="A2810" s="12" t="str">
        <f>INDEX('рабочие дни  %ФОТ'!$F$3:$F$67,MATCH('загрузка табеля'!$H2810,'рабочие дни  %ФОТ'!$H$3:$H$67,0),1)</f>
        <v>ХХХ YYY-39</v>
      </c>
      <c r="B2810" s="21">
        <f t="shared" si="129"/>
        <v>1219</v>
      </c>
      <c r="C2810" s="22">
        <f t="shared" si="130"/>
        <v>5</v>
      </c>
      <c r="D2810" s="23">
        <f t="shared" si="131"/>
        <v>46</v>
      </c>
      <c r="E2810" s="21">
        <f>SUMIFS(тарифы!G:G,тарифы!B:B,J2810)</f>
        <v>26.5</v>
      </c>
      <c r="F2810" s="21"/>
      <c r="G2810" s="12" t="str">
        <f>IFERROR(INDEX(Таблица1[#All],MATCH('загрузка табеля'!J2810,тарифы!B:B,0),4),"")</f>
        <v>грузчик 3 категории ((В-39)склад)</v>
      </c>
      <c r="H2810" s="12" t="s">
        <v>17227</v>
      </c>
      <c r="I2810" s="12" t="s">
        <v>5523</v>
      </c>
      <c r="J2810" s="12" t="s">
        <v>12935</v>
      </c>
      <c r="K2810" s="12" t="s">
        <v>12934</v>
      </c>
      <c r="L2810" s="12">
        <v>10</v>
      </c>
      <c r="M2810" s="12">
        <v>10</v>
      </c>
      <c r="N2810" s="12">
        <v>7</v>
      </c>
      <c r="O2810" s="12">
        <v>9.5</v>
      </c>
      <c r="P2810" s="12">
        <v>9.5</v>
      </c>
    </row>
    <row r="2811" spans="1:16" x14ac:dyDescent="0.2">
      <c r="A2811" s="12" t="str">
        <f>INDEX('рабочие дни  %ФОТ'!$F$3:$F$67,MATCH('загрузка табеля'!$H2811,'рабочие дни  %ФОТ'!$H$3:$H$67,0),1)</f>
        <v>ХХХ YYY-39</v>
      </c>
      <c r="B2811" s="21">
        <f t="shared" si="129"/>
        <v>1533.5714285714287</v>
      </c>
      <c r="C2811" s="22">
        <f t="shared" si="130"/>
        <v>3</v>
      </c>
      <c r="D2811" s="23">
        <f t="shared" si="131"/>
        <v>27</v>
      </c>
      <c r="E2811" s="21">
        <f>SUMIFS(тарифы!G:G,тарифы!B:B,J2811)</f>
        <v>10735</v>
      </c>
      <c r="F2811" s="21"/>
      <c r="G2811" s="12" t="str">
        <f>IFERROR(INDEX(Таблица1[#All],MATCH('загрузка табеля'!J2811,тарифы!B:B,0),4),"")</f>
        <v>управляющий магазином 4 категории ((В-39)управление)</v>
      </c>
      <c r="H2811" s="12" t="s">
        <v>17227</v>
      </c>
      <c r="I2811" s="12" t="s">
        <v>16508</v>
      </c>
      <c r="J2811" s="12" t="s">
        <v>5545</v>
      </c>
      <c r="K2811" s="12" t="s">
        <v>5546</v>
      </c>
      <c r="L2811" s="12">
        <v>9</v>
      </c>
      <c r="M2811" s="12">
        <v>9</v>
      </c>
      <c r="N2811" s="12">
        <v>9</v>
      </c>
      <c r="O2811" s="12">
        <v>0</v>
      </c>
    </row>
    <row r="2812" spans="1:16" x14ac:dyDescent="0.2">
      <c r="A2812" s="12" t="str">
        <f>INDEX('рабочие дни  %ФОТ'!$F$3:$F$67,MATCH('загрузка табеля'!$H2812,'рабочие дни  %ФОТ'!$H$3:$H$67,0),1)</f>
        <v>ХХХ YYY-39</v>
      </c>
      <c r="B2812" s="21">
        <f t="shared" si="129"/>
        <v>502.85714285714283</v>
      </c>
      <c r="C2812" s="22">
        <f t="shared" si="130"/>
        <v>2</v>
      </c>
      <c r="D2812" s="23">
        <f t="shared" si="131"/>
        <v>15.5</v>
      </c>
      <c r="E2812" s="21">
        <f>SUMIFS(тарифы!G:G,тарифы!B:B,J2812)</f>
        <v>5280</v>
      </c>
      <c r="F2812" s="21"/>
      <c r="G2812" s="12" t="str">
        <f>IFERROR(INDEX(Таблица1[#All],MATCH('загрузка табеля'!J2812,тарифы!B:B,0),4),"")</f>
        <v>инспектор по инвентаризации 1 категории ((В-39)управление)</v>
      </c>
      <c r="H2812" s="12" t="s">
        <v>17227</v>
      </c>
      <c r="I2812" s="12" t="s">
        <v>16508</v>
      </c>
      <c r="J2812" s="12" t="s">
        <v>5550</v>
      </c>
      <c r="K2812" s="12" t="s">
        <v>5551</v>
      </c>
      <c r="L2812" s="12">
        <v>7.5</v>
      </c>
      <c r="M2812" s="12">
        <v>8</v>
      </c>
      <c r="N2812" s="12">
        <v>0</v>
      </c>
    </row>
    <row r="2813" spans="1:16" x14ac:dyDescent="0.2">
      <c r="A2813" s="12" t="str">
        <f>INDEX('рабочие дни  %ФОТ'!$F$3:$F$67,MATCH('загрузка табеля'!$H2813,'рабочие дни  %ФОТ'!$H$3:$H$67,0),1)</f>
        <v>ХХХ YYY-39</v>
      </c>
      <c r="B2813" s="21">
        <f t="shared" si="129"/>
        <v>1104.7619047619048</v>
      </c>
      <c r="C2813" s="22">
        <f t="shared" si="130"/>
        <v>4</v>
      </c>
      <c r="D2813" s="23">
        <f t="shared" si="131"/>
        <v>35</v>
      </c>
      <c r="E2813" s="21">
        <f>SUMIFS(тарифы!G:G,тарифы!B:B,J2813)</f>
        <v>5800</v>
      </c>
      <c r="F2813" s="21"/>
      <c r="G2813" s="12" t="str">
        <f>IFERROR(INDEX(Таблица1[#All],MATCH('загрузка табеля'!J2813,тарифы!B:B,0),4),"")</f>
        <v>главный инженер ((В-39)управление)</v>
      </c>
      <c r="H2813" s="12" t="s">
        <v>17227</v>
      </c>
      <c r="I2813" s="12" t="s">
        <v>16508</v>
      </c>
      <c r="J2813" s="12" t="s">
        <v>5542</v>
      </c>
      <c r="K2813" s="12" t="s">
        <v>5543</v>
      </c>
      <c r="L2813" s="12">
        <v>9</v>
      </c>
      <c r="M2813" s="12">
        <v>8</v>
      </c>
      <c r="N2813" s="12">
        <v>8.5</v>
      </c>
      <c r="O2813" s="12">
        <v>9.5</v>
      </c>
    </row>
    <row r="2814" spans="1:16" x14ac:dyDescent="0.2">
      <c r="A2814" s="12" t="str">
        <f>INDEX('рабочие дни  %ФОТ'!$F$3:$F$67,MATCH('загрузка табеля'!$H2814,'рабочие дни  %ФОТ'!$H$3:$H$67,0),1)</f>
        <v>ХХХ YYY-39</v>
      </c>
      <c r="B2814" s="21">
        <f t="shared" si="129"/>
        <v>1718.99</v>
      </c>
      <c r="C2814" s="22">
        <f t="shared" si="130"/>
        <v>4</v>
      </c>
      <c r="D2814" s="23">
        <f t="shared" si="131"/>
        <v>45.5</v>
      </c>
      <c r="E2814" s="21">
        <f>SUMIFS(тарифы!G:G,тарифы!B:B,J2814)</f>
        <v>37.78</v>
      </c>
      <c r="F2814" s="21"/>
      <c r="G2814" s="12" t="str">
        <f>IFERROR(INDEX(Таблица1[#All],MATCH('загрузка табеля'!J2814,тарифы!B:B,0),4),"")</f>
        <v>пекарь 6 разряда* ((В-39)цех по выпечке хлебобулочных изделий)</v>
      </c>
      <c r="H2814" s="12" t="s">
        <v>17227</v>
      </c>
      <c r="I2814" s="12" t="s">
        <v>16509</v>
      </c>
      <c r="J2814" s="12" t="s">
        <v>5554</v>
      </c>
      <c r="K2814" s="12" t="s">
        <v>5555</v>
      </c>
      <c r="L2814" s="12">
        <v>11</v>
      </c>
      <c r="M2814" s="12">
        <v>11.5</v>
      </c>
      <c r="N2814" s="12">
        <v>11.5</v>
      </c>
      <c r="O2814" s="12">
        <v>11.5</v>
      </c>
    </row>
    <row r="2815" spans="1:16" x14ac:dyDescent="0.2">
      <c r="A2815" s="12" t="str">
        <f>INDEX('рабочие дни  %ФОТ'!$F$3:$F$67,MATCH('загрузка табеля'!$H2815,'рабочие дни  %ФОТ'!$H$3:$H$67,0),1)</f>
        <v>ХХХ YYY-39</v>
      </c>
      <c r="B2815" s="21">
        <f t="shared" si="129"/>
        <v>1284.52</v>
      </c>
      <c r="C2815" s="22">
        <f t="shared" si="130"/>
        <v>3</v>
      </c>
      <c r="D2815" s="23">
        <f t="shared" si="131"/>
        <v>34</v>
      </c>
      <c r="E2815" s="21">
        <f>SUMIFS(тарифы!G:G,тарифы!B:B,J2815)</f>
        <v>37.78</v>
      </c>
      <c r="F2815" s="21"/>
      <c r="G2815" s="12" t="str">
        <f>IFERROR(INDEX(Таблица1[#All],MATCH('загрузка табеля'!J2815,тарифы!B:B,0),4),"")</f>
        <v>пекарь 6 разряда* ((В-39)цех по выпечке хлебобулочных изделий)</v>
      </c>
      <c r="H2815" s="12" t="s">
        <v>17227</v>
      </c>
      <c r="I2815" s="12" t="s">
        <v>16509</v>
      </c>
      <c r="J2815" s="12" t="s">
        <v>5580</v>
      </c>
      <c r="K2815" s="12" t="s">
        <v>5581</v>
      </c>
      <c r="L2815" s="12">
        <v>11.5</v>
      </c>
      <c r="M2815" s="12">
        <v>11.5</v>
      </c>
      <c r="N2815" s="12">
        <v>11</v>
      </c>
    </row>
    <row r="2816" spans="1:16" x14ac:dyDescent="0.2">
      <c r="A2816" s="12" t="str">
        <f>INDEX('рабочие дни  %ФОТ'!$F$3:$F$67,MATCH('загрузка табеля'!$H2816,'рабочие дни  %ФОТ'!$H$3:$H$67,0),1)</f>
        <v>ХХХ YYY-39</v>
      </c>
      <c r="B2816" s="21">
        <f t="shared" si="129"/>
        <v>798.56</v>
      </c>
      <c r="C2816" s="22">
        <f t="shared" si="130"/>
        <v>2</v>
      </c>
      <c r="D2816" s="23">
        <f t="shared" si="131"/>
        <v>23</v>
      </c>
      <c r="E2816" s="21">
        <f>SUMIFS(тарифы!G:G,тарифы!B:B,J2816)</f>
        <v>34.72</v>
      </c>
      <c r="F2816" s="21"/>
      <c r="G2816" s="12" t="str">
        <f>IFERROR(INDEX(Таблица1[#All],MATCH('загрузка табеля'!J2816,тарифы!B:B,0),4),"")</f>
        <v>пекарь 5 разряда* ((В-39)цех по выпечке хлебобулочных изделий)</v>
      </c>
      <c r="H2816" s="12" t="s">
        <v>17227</v>
      </c>
      <c r="I2816" s="12" t="s">
        <v>16509</v>
      </c>
      <c r="J2816" s="12" t="s">
        <v>5573</v>
      </c>
      <c r="K2816" s="12" t="s">
        <v>5574</v>
      </c>
      <c r="L2816" s="12">
        <v>11.5</v>
      </c>
      <c r="M2816" s="12">
        <v>11.5</v>
      </c>
    </row>
    <row r="2817" spans="1:16" x14ac:dyDescent="0.2">
      <c r="A2817" s="12" t="str">
        <f>INDEX('рабочие дни  %ФОТ'!$F$3:$F$67,MATCH('загрузка табеля'!$H2817,'рабочие дни  %ФОТ'!$H$3:$H$67,0),1)</f>
        <v>ХХХ YYY-39</v>
      </c>
      <c r="B2817" s="21">
        <f t="shared" si="129"/>
        <v>1800.4649999999999</v>
      </c>
      <c r="C2817" s="22">
        <f t="shared" si="130"/>
        <v>4</v>
      </c>
      <c r="D2817" s="23">
        <f t="shared" si="131"/>
        <v>43.5</v>
      </c>
      <c r="E2817" s="21">
        <f>SUMIFS(тарифы!G:G,тарифы!B:B,J2817)</f>
        <v>41.39</v>
      </c>
      <c r="F2817" s="21"/>
      <c r="G2817" s="12" t="str">
        <f>IFERROR(INDEX(Таблица1[#All],MATCH('загрузка табеля'!J2817,тарифы!B:B,0),4),"")</f>
        <v>бригадир производственной бригады* ((В-39)цех по выпечке хлебобулочных изделий)</v>
      </c>
      <c r="H2817" s="12" t="s">
        <v>17227</v>
      </c>
      <c r="I2817" s="12" t="s">
        <v>16509</v>
      </c>
      <c r="J2817" s="12" t="s">
        <v>5561</v>
      </c>
      <c r="K2817" s="12" t="s">
        <v>5562</v>
      </c>
      <c r="L2817" s="12">
        <v>11.5</v>
      </c>
      <c r="M2817" s="12">
        <v>11.5</v>
      </c>
      <c r="N2817" s="12">
        <v>9</v>
      </c>
      <c r="O2817" s="12">
        <v>11.5</v>
      </c>
    </row>
    <row r="2818" spans="1:16" x14ac:dyDescent="0.2">
      <c r="A2818" s="12" t="str">
        <f>INDEX('рабочие дни  %ФОТ'!$F$3:$F$67,MATCH('загрузка табеля'!$H2818,'рабочие дни  %ФОТ'!$H$3:$H$67,0),1)</f>
        <v>ХХХ YYY-39</v>
      </c>
      <c r="B2818" s="21">
        <f t="shared" si="129"/>
        <v>798.56</v>
      </c>
      <c r="C2818" s="22">
        <f t="shared" si="130"/>
        <v>2</v>
      </c>
      <c r="D2818" s="23">
        <f t="shared" si="131"/>
        <v>23</v>
      </c>
      <c r="E2818" s="21">
        <f>SUMIFS(тарифы!G:G,тарифы!B:B,J2818)</f>
        <v>34.72</v>
      </c>
      <c r="F2818" s="21"/>
      <c r="G2818" s="12" t="str">
        <f>IFERROR(INDEX(Таблица1[#All],MATCH('загрузка табеля'!J2818,тарифы!B:B,0),4),"")</f>
        <v>пекарь 5 разряда* ((В-39)цех по выпечке хлебобулочных изделий)</v>
      </c>
      <c r="H2818" s="12" t="s">
        <v>17227</v>
      </c>
      <c r="I2818" s="12" t="s">
        <v>16509</v>
      </c>
      <c r="J2818" s="12" t="s">
        <v>5569</v>
      </c>
      <c r="K2818" s="12" t="s">
        <v>5570</v>
      </c>
      <c r="L2818" s="12">
        <v>11.5</v>
      </c>
      <c r="M2818" s="12">
        <v>11.5</v>
      </c>
      <c r="N2818" s="12">
        <v>0</v>
      </c>
    </row>
    <row r="2819" spans="1:16" x14ac:dyDescent="0.2">
      <c r="A2819" s="12" t="str">
        <f>INDEX('рабочие дни  %ФОТ'!$F$3:$F$67,MATCH('загрузка табеля'!$H2819,'рабочие дни  %ФОТ'!$H$3:$H$67,0),1)</f>
        <v>ХХХ YYY-39</v>
      </c>
      <c r="B2819" s="21">
        <f t="shared" si="129"/>
        <v>1597.12</v>
      </c>
      <c r="C2819" s="22">
        <f t="shared" si="130"/>
        <v>4</v>
      </c>
      <c r="D2819" s="23">
        <f t="shared" si="131"/>
        <v>46</v>
      </c>
      <c r="E2819" s="21">
        <f>SUMIFS(тарифы!G:G,тарифы!B:B,J2819)</f>
        <v>34.72</v>
      </c>
      <c r="F2819" s="21"/>
      <c r="G2819" s="12" t="str">
        <f>IFERROR(INDEX(Таблица1[#All],MATCH('загрузка табеля'!J2819,тарифы!B:B,0),4),"")</f>
        <v>пекарь 5 разряда* ((В-39)цех по выпечке хлебобулочных изделий)</v>
      </c>
      <c r="H2819" s="12" t="s">
        <v>17227</v>
      </c>
      <c r="I2819" s="12" t="s">
        <v>16509</v>
      </c>
      <c r="J2819" s="12" t="s">
        <v>5557</v>
      </c>
      <c r="K2819" s="12" t="s">
        <v>5558</v>
      </c>
      <c r="L2819" s="12">
        <v>11.5</v>
      </c>
      <c r="M2819" s="12">
        <v>11.5</v>
      </c>
      <c r="N2819" s="12">
        <v>11.5</v>
      </c>
      <c r="O2819" s="12">
        <v>11.5</v>
      </c>
      <c r="P2819" s="12">
        <v>0</v>
      </c>
    </row>
    <row r="2820" spans="1:16" x14ac:dyDescent="0.2">
      <c r="A2820" s="12" t="str">
        <f>INDEX('рабочие дни  %ФОТ'!$F$3:$F$67,MATCH('загрузка табеля'!$H2820,'рабочие дни  %ФОТ'!$H$3:$H$67,0),1)</f>
        <v>ХХХ YYY-39</v>
      </c>
      <c r="B2820" s="21">
        <f t="shared" si="129"/>
        <v>1128.3999999999999</v>
      </c>
      <c r="C2820" s="22">
        <f t="shared" si="130"/>
        <v>3</v>
      </c>
      <c r="D2820" s="23">
        <f t="shared" si="131"/>
        <v>32.5</v>
      </c>
      <c r="E2820" s="21">
        <f>SUMIFS(тарифы!G:G,тарифы!B:B,J2820)</f>
        <v>34.72</v>
      </c>
      <c r="F2820" s="21"/>
      <c r="G2820" s="12" t="str">
        <f>IFERROR(INDEX(Таблица1[#All],MATCH('загрузка табеля'!J2820,тарифы!B:B,0),4),"")</f>
        <v>пекарь 5 разряда* ((В-39)цех по выпечке хлебобулочных изделий)</v>
      </c>
      <c r="H2820" s="12" t="s">
        <v>17227</v>
      </c>
      <c r="I2820" s="12" t="s">
        <v>16509</v>
      </c>
      <c r="J2820" s="12" t="s">
        <v>5575</v>
      </c>
      <c r="K2820" s="12" t="s">
        <v>5576</v>
      </c>
      <c r="L2820" s="12">
        <v>11</v>
      </c>
      <c r="M2820" s="12">
        <v>10.5</v>
      </c>
      <c r="N2820" s="12">
        <v>11</v>
      </c>
      <c r="O2820" s="12">
        <v>0</v>
      </c>
    </row>
    <row r="2821" spans="1:16" x14ac:dyDescent="0.2">
      <c r="A2821" s="12" t="str">
        <f>INDEX('рабочие дни  %ФОТ'!$F$3:$F$67,MATCH('загрузка табеля'!$H2821,'рабочие дни  %ФОТ'!$H$3:$H$67,0),1)</f>
        <v>ХХХ YYY-39</v>
      </c>
      <c r="B2821" s="21">
        <f t="shared" si="129"/>
        <v>1365.8700000000001</v>
      </c>
      <c r="C2821" s="22">
        <f t="shared" si="130"/>
        <v>3</v>
      </c>
      <c r="D2821" s="23">
        <f t="shared" si="131"/>
        <v>33</v>
      </c>
      <c r="E2821" s="21">
        <f>SUMIFS(тарифы!G:G,тарифы!B:B,J2821)</f>
        <v>41.39</v>
      </c>
      <c r="F2821" s="21"/>
      <c r="G2821" s="12" t="str">
        <f>IFERROR(INDEX(Таблица1[#All],MATCH('загрузка табеля'!J2821,тарифы!B:B,0),4),"")</f>
        <v>бригадир производственной бригады ((В-39)цех по выпечке хлебобулочных изделий)</v>
      </c>
      <c r="H2821" s="12" t="s">
        <v>17227</v>
      </c>
      <c r="I2821" s="12" t="s">
        <v>16509</v>
      </c>
      <c r="J2821" s="12" t="s">
        <v>5571</v>
      </c>
      <c r="K2821" s="12" t="s">
        <v>5572</v>
      </c>
      <c r="L2821" s="12">
        <v>10</v>
      </c>
      <c r="M2821" s="12">
        <v>11.5</v>
      </c>
      <c r="N2821" s="12">
        <v>11.5</v>
      </c>
      <c r="O2821" s="12">
        <v>0</v>
      </c>
    </row>
    <row r="2822" spans="1:16" x14ac:dyDescent="0.2">
      <c r="A2822" s="12" t="str">
        <f>INDEX('рабочие дни  %ФОТ'!$F$3:$F$67,MATCH('загрузка табеля'!$H2822,'рабочие дни  %ФОТ'!$H$3:$H$67,0),1)</f>
        <v>ХХХ YYY-39</v>
      </c>
      <c r="B2822" s="21">
        <f t="shared" ref="B2822:B2885" si="132">IF(AND(F2822&lt;50,F2822&gt;0),F2822*D2822,IF(F2822&gt;50,F2822/$C$1*C2822,IF(AND(E2822&lt;50,E2822&gt;0),E2822*D2822,E2822/$C$1*C2822)))</f>
        <v>1223.4950000000001</v>
      </c>
      <c r="C2822" s="22">
        <f t="shared" si="130"/>
        <v>4</v>
      </c>
      <c r="D2822" s="23">
        <f t="shared" si="131"/>
        <v>45.5</v>
      </c>
      <c r="E2822" s="21">
        <f>SUMIFS(тарифы!G:G,тарифы!B:B,J2822)</f>
        <v>26.89</v>
      </c>
      <c r="F2822" s="21"/>
      <c r="G2822" s="12" t="str">
        <f>IFERROR(INDEX(Таблица1[#All],MATCH('загрузка табеля'!J2822,тарифы!B:B,0),4),"")</f>
        <v>продавец продовольственных товаров 2 категории ((В-39)цех по выпечке хлебобулочных изделий)</v>
      </c>
      <c r="H2822" s="12" t="s">
        <v>17227</v>
      </c>
      <c r="I2822" s="12" t="s">
        <v>16509</v>
      </c>
      <c r="J2822" s="12" t="s">
        <v>5565</v>
      </c>
      <c r="K2822" s="12" t="s">
        <v>5566</v>
      </c>
      <c r="L2822" s="12">
        <v>13</v>
      </c>
      <c r="M2822" s="12">
        <v>10</v>
      </c>
      <c r="N2822" s="12">
        <v>10</v>
      </c>
      <c r="O2822" s="12">
        <v>12.5</v>
      </c>
    </row>
    <row r="2823" spans="1:16" x14ac:dyDescent="0.2">
      <c r="A2823" s="12" t="str">
        <f>INDEX('рабочие дни  %ФОТ'!$F$3:$F$67,MATCH('загрузка табеля'!$H2823,'рабочие дни  %ФОТ'!$H$3:$H$67,0),1)</f>
        <v>ХХХ YYY-39</v>
      </c>
      <c r="B2823" s="21">
        <f t="shared" si="132"/>
        <v>982.70999999999992</v>
      </c>
      <c r="C2823" s="22">
        <f t="shared" ref="C2823:C2886" si="133">COUNTIF(L2823:AP2823,"&gt;0")</f>
        <v>3</v>
      </c>
      <c r="D2823" s="23">
        <f t="shared" ref="D2823:D2886" si="134">IF(SUM(L2823:AP2823)&gt;0,SUM(L2823:AP2823),"")</f>
        <v>30.5</v>
      </c>
      <c r="E2823" s="21">
        <f>SUMIFS(тарифы!G:G,тарифы!B:B,J2823)</f>
        <v>32.22</v>
      </c>
      <c r="F2823" s="21"/>
      <c r="G2823" s="12" t="str">
        <f>IFERROR(INDEX(Таблица1[#All],MATCH('загрузка табеля'!J2823,тарифы!B:B,0),4),"")</f>
        <v>пекарь 4 разряда ((В-39)цех по выпечке хлебобулочных изделий)</v>
      </c>
      <c r="H2823" s="12" t="s">
        <v>17227</v>
      </c>
      <c r="I2823" s="12" t="s">
        <v>16509</v>
      </c>
      <c r="J2823" s="12" t="s">
        <v>12912</v>
      </c>
      <c r="K2823" s="12" t="s">
        <v>12911</v>
      </c>
      <c r="L2823" s="12">
        <v>11.5</v>
      </c>
      <c r="M2823" s="12">
        <v>11</v>
      </c>
      <c r="N2823" s="12">
        <v>8</v>
      </c>
      <c r="O2823" s="12">
        <v>0</v>
      </c>
    </row>
    <row r="2824" spans="1:16" x14ac:dyDescent="0.2">
      <c r="A2824" s="12" t="str">
        <f>INDEX('рабочие дни  %ФОТ'!$F$3:$F$67,MATCH('загрузка табеля'!$H2824,'рабочие дни  %ФОТ'!$H$3:$H$67,0),1)</f>
        <v>ХХХ YYY-39</v>
      </c>
      <c r="B2824" s="21">
        <f t="shared" si="132"/>
        <v>795</v>
      </c>
      <c r="C2824" s="22">
        <f t="shared" si="133"/>
        <v>3</v>
      </c>
      <c r="D2824" s="23">
        <f t="shared" si="134"/>
        <v>26.5</v>
      </c>
      <c r="E2824" s="21">
        <f>SUMIFS(тарифы!G:G,тарифы!B:B,J2824)</f>
        <v>30</v>
      </c>
      <c r="F2824" s="21"/>
      <c r="G2824" s="12" t="str">
        <f>IFERROR(INDEX(Таблица1[#All],MATCH('загрузка табеля'!J2824,тарифы!B:B,0),4),"")</f>
        <v>повар 4 разряда* ((В-39)цех по переработке мяса)</v>
      </c>
      <c r="H2824" s="12" t="s">
        <v>17227</v>
      </c>
      <c r="I2824" s="12" t="s">
        <v>15722</v>
      </c>
      <c r="J2824" s="12" t="s">
        <v>5586</v>
      </c>
      <c r="K2824" s="12" t="s">
        <v>5587</v>
      </c>
      <c r="L2824" s="12">
        <v>9.5</v>
      </c>
      <c r="M2824" s="12">
        <v>12</v>
      </c>
      <c r="N2824" s="12">
        <v>5</v>
      </c>
      <c r="O2824" s="12">
        <v>0</v>
      </c>
    </row>
    <row r="2825" spans="1:16" x14ac:dyDescent="0.2">
      <c r="A2825" s="12" t="str">
        <f>INDEX('рабочие дни  %ФОТ'!$F$3:$F$67,MATCH('загрузка табеля'!$H2825,'рабочие дни  %ФОТ'!$H$3:$H$67,0),1)</f>
        <v>ХХХ YYY-39</v>
      </c>
      <c r="B2825" s="21">
        <f t="shared" si="132"/>
        <v>990</v>
      </c>
      <c r="C2825" s="22">
        <f t="shared" si="133"/>
        <v>3</v>
      </c>
      <c r="D2825" s="23">
        <f t="shared" si="134"/>
        <v>36</v>
      </c>
      <c r="E2825" s="21">
        <f>SUMIFS(тарифы!G:G,тарифы!B:B,J2825)</f>
        <v>27.5</v>
      </c>
      <c r="F2825" s="21"/>
      <c r="G2825" s="12" t="str">
        <f>IFERROR(INDEX(Таблица1[#All],MATCH('загрузка табеля'!J2825,тарифы!B:B,0),4),"")</f>
        <v>продавец продовольственных товаров 2 категории ((В-39)цех по переработке мяса)</v>
      </c>
      <c r="H2825" s="12" t="s">
        <v>17227</v>
      </c>
      <c r="I2825" s="12" t="s">
        <v>15722</v>
      </c>
      <c r="J2825" s="12" t="s">
        <v>5590</v>
      </c>
      <c r="K2825" s="12" t="s">
        <v>5591</v>
      </c>
      <c r="L2825" s="12">
        <v>12</v>
      </c>
      <c r="M2825" s="12">
        <v>12</v>
      </c>
      <c r="N2825" s="12">
        <v>12</v>
      </c>
    </row>
    <row r="2826" spans="1:16" x14ac:dyDescent="0.2">
      <c r="A2826" s="12" t="str">
        <f>INDEX('рабочие дни  %ФОТ'!$F$3:$F$67,MATCH('загрузка табеля'!$H2826,'рабочие дни  %ФОТ'!$H$3:$H$67,0),1)</f>
        <v>ХХХ YYY-39</v>
      </c>
      <c r="B2826" s="21">
        <f t="shared" si="132"/>
        <v>1860.93</v>
      </c>
      <c r="C2826" s="22">
        <f t="shared" si="133"/>
        <v>4</v>
      </c>
      <c r="D2826" s="23">
        <f t="shared" si="134"/>
        <v>43.5</v>
      </c>
      <c r="E2826" s="21">
        <f>SUMIFS(тарифы!G:G,тарифы!B:B,J2826)</f>
        <v>42.78</v>
      </c>
      <c r="F2826" s="21"/>
      <c r="G2826" s="12" t="str">
        <f>IFERROR(INDEX(Таблица1[#All],MATCH('загрузка табеля'!J2826,тарифы!B:B,0),4),"")</f>
        <v>обвальщик мяса мастер-класс 2 категории ((В-39)цех по переработке мяса)</v>
      </c>
      <c r="H2826" s="12" t="s">
        <v>17227</v>
      </c>
      <c r="I2826" s="12" t="s">
        <v>15722</v>
      </c>
      <c r="J2826" s="12" t="s">
        <v>5593</v>
      </c>
      <c r="K2826" s="12" t="s">
        <v>5594</v>
      </c>
      <c r="L2826" s="12">
        <v>11.5</v>
      </c>
      <c r="M2826" s="12">
        <v>11.5</v>
      </c>
      <c r="N2826" s="12">
        <v>11.5</v>
      </c>
      <c r="O2826" s="12">
        <v>9</v>
      </c>
      <c r="P2826" s="12">
        <v>0</v>
      </c>
    </row>
    <row r="2827" spans="1:16" x14ac:dyDescent="0.2">
      <c r="A2827" s="12" t="str">
        <f>INDEX('рабочие дни  %ФОТ'!$F$3:$F$67,MATCH('загрузка табеля'!$H2827,'рабочие дни  %ФОТ'!$H$3:$H$67,0),1)</f>
        <v>ХХХ YYY-39</v>
      </c>
      <c r="B2827" s="21">
        <f t="shared" si="132"/>
        <v>1071.4285714285716</v>
      </c>
      <c r="C2827" s="22">
        <f t="shared" si="133"/>
        <v>3</v>
      </c>
      <c r="D2827" s="23">
        <f t="shared" si="134"/>
        <v>15</v>
      </c>
      <c r="E2827" s="21">
        <f>SUMIFS(тарифы!G:G,тарифы!B:B,J2827)</f>
        <v>7500</v>
      </c>
      <c r="F2827" s="21"/>
      <c r="G2827" s="12" t="str">
        <f>IFERROR(INDEX(Таблица1[#All],MATCH('загрузка табеля'!J2827,тарифы!B:B,0),4),"")</f>
        <v>заместитель управляющего магазином по производству 5 категории ((В-39)кулинарный цех)</v>
      </c>
      <c r="H2827" s="12" t="s">
        <v>17227</v>
      </c>
      <c r="I2827" s="12" t="s">
        <v>15722</v>
      </c>
      <c r="J2827" s="12" t="s">
        <v>12931</v>
      </c>
      <c r="K2827" s="12" t="s">
        <v>12930</v>
      </c>
      <c r="L2827" s="12">
        <v>5</v>
      </c>
      <c r="M2827" s="12">
        <v>5</v>
      </c>
      <c r="N2827" s="12">
        <v>5</v>
      </c>
      <c r="O2827" s="12">
        <v>0</v>
      </c>
    </row>
    <row r="2828" spans="1:16" x14ac:dyDescent="0.2">
      <c r="A2828" s="12" t="str">
        <f>INDEX('рабочие дни  %ФОТ'!$F$3:$F$67,MATCH('загрузка табеля'!$H2828,'рабочие дни  %ФОТ'!$H$3:$H$67,0),1)</f>
        <v>ХХХ YYY-39</v>
      </c>
      <c r="B2828" s="21">
        <f t="shared" si="132"/>
        <v>1069.5</v>
      </c>
      <c r="C2828" s="22">
        <f t="shared" si="133"/>
        <v>3</v>
      </c>
      <c r="D2828" s="23">
        <f t="shared" si="134"/>
        <v>25</v>
      </c>
      <c r="E2828" s="21">
        <f>SUMIFS(тарифы!G:G,тарифы!B:B,J2828)</f>
        <v>42.78</v>
      </c>
      <c r="F2828" s="21"/>
      <c r="G2828" s="12" t="str">
        <f>IFERROR(INDEX(Таблица1[#All],MATCH('загрузка табеля'!J2828,тарифы!B:B,0),4),"")</f>
        <v>обвальщик мяса мастер-класс 2 категории ((В-39)цех по переработке мяса)</v>
      </c>
      <c r="H2828" s="12" t="s">
        <v>17227</v>
      </c>
      <c r="I2828" s="12" t="s">
        <v>15722</v>
      </c>
      <c r="J2828" s="12" t="s">
        <v>12914</v>
      </c>
      <c r="K2828" s="12" t="s">
        <v>12913</v>
      </c>
      <c r="L2828" s="12">
        <v>4</v>
      </c>
      <c r="M2828" s="12">
        <v>10.5</v>
      </c>
      <c r="N2828" s="12">
        <v>10.5</v>
      </c>
    </row>
    <row r="2829" spans="1:16" x14ac:dyDescent="0.2">
      <c r="A2829" s="12" t="str">
        <f>INDEX('рабочие дни  %ФОТ'!$F$3:$F$67,MATCH('загрузка табеля'!$H2829,'рабочие дни  %ФОТ'!$H$3:$H$67,0),1)</f>
        <v>ХХХ YYY-40</v>
      </c>
      <c r="B2829" s="21">
        <f t="shared" si="132"/>
        <v>1183.425</v>
      </c>
      <c r="C2829" s="22">
        <f t="shared" si="133"/>
        <v>4</v>
      </c>
      <c r="D2829" s="23">
        <f t="shared" si="134"/>
        <v>46.5</v>
      </c>
      <c r="E2829" s="21">
        <f>SUMIFS(тарифы!G:G,тарифы!B:B,J2829)</f>
        <v>25.45</v>
      </c>
      <c r="F2829" s="21"/>
      <c r="G2829" s="12" t="str">
        <f>IFERROR(INDEX(Таблица1[#All],MATCH('загрузка табеля'!J2829,тарифы!B:B,0),4),"")</f>
        <v>инспектор ((В-40)отдел безопасности)</v>
      </c>
      <c r="H2829" s="12" t="s">
        <v>17228</v>
      </c>
      <c r="I2829" s="12" t="s">
        <v>16510</v>
      </c>
      <c r="J2829" s="12" t="s">
        <v>6046</v>
      </c>
      <c r="K2829" s="12" t="s">
        <v>6047</v>
      </c>
      <c r="L2829" s="12">
        <v>13.5</v>
      </c>
      <c r="M2829" s="12">
        <v>13</v>
      </c>
      <c r="N2829" s="12">
        <v>10</v>
      </c>
      <c r="O2829" s="12">
        <v>10</v>
      </c>
    </row>
    <row r="2830" spans="1:16" x14ac:dyDescent="0.2">
      <c r="A2830" s="12" t="str">
        <f>INDEX('рабочие дни  %ФОТ'!$F$3:$F$67,MATCH('загрузка табеля'!$H2830,'рабочие дни  %ФОТ'!$H$3:$H$67,0),1)</f>
        <v>ХХХ YYY-40</v>
      </c>
      <c r="B2830" s="21">
        <f t="shared" si="132"/>
        <v>1009.8</v>
      </c>
      <c r="C2830" s="22">
        <f t="shared" si="133"/>
        <v>4</v>
      </c>
      <c r="D2830" s="23">
        <f t="shared" si="134"/>
        <v>44</v>
      </c>
      <c r="E2830" s="21">
        <f>SUMIFS(тарифы!G:G,тарифы!B:B,J2830)</f>
        <v>22.95</v>
      </c>
      <c r="F2830" s="21"/>
      <c r="G2830" s="12" t="str">
        <f>IFERROR(INDEX(Таблица1[#All],MATCH('загрузка табеля'!J2830,тарифы!B:B,0),4),"")</f>
        <v>младший инспектор ((В-40)отдел безопасности)</v>
      </c>
      <c r="H2830" s="12" t="s">
        <v>17228</v>
      </c>
      <c r="I2830" s="12" t="s">
        <v>16510</v>
      </c>
      <c r="J2830" s="12" t="s">
        <v>6064</v>
      </c>
      <c r="K2830" s="12" t="s">
        <v>6065</v>
      </c>
      <c r="L2830" s="12">
        <v>11</v>
      </c>
      <c r="M2830" s="12">
        <v>11</v>
      </c>
      <c r="N2830" s="12">
        <v>11</v>
      </c>
      <c r="O2830" s="12">
        <v>11</v>
      </c>
    </row>
    <row r="2831" spans="1:16" x14ac:dyDescent="0.2">
      <c r="A2831" s="12" t="str">
        <f>INDEX('рабочие дни  %ФОТ'!$F$3:$F$67,MATCH('загрузка табеля'!$H2831,'рабочие дни  %ФОТ'!$H$3:$H$67,0),1)</f>
        <v>ХХХ YYY-40</v>
      </c>
      <c r="B2831" s="21">
        <f t="shared" si="132"/>
        <v>814.72500000000002</v>
      </c>
      <c r="C2831" s="22">
        <f t="shared" si="133"/>
        <v>3</v>
      </c>
      <c r="D2831" s="23">
        <f t="shared" si="134"/>
        <v>35.5</v>
      </c>
      <c r="E2831" s="21">
        <f>SUMIFS(тарифы!G:G,тарифы!B:B,J2831)</f>
        <v>22.95</v>
      </c>
      <c r="F2831" s="21"/>
      <c r="G2831" s="12" t="str">
        <f>IFERROR(INDEX(Таблица1[#All],MATCH('загрузка табеля'!J2831,тарифы!B:B,0),4),"")</f>
        <v>младший инспектор ((В-40)отдел безопасности)</v>
      </c>
      <c r="H2831" s="12" t="s">
        <v>17228</v>
      </c>
      <c r="I2831" s="12" t="s">
        <v>16510</v>
      </c>
      <c r="J2831" s="12" t="s">
        <v>6070</v>
      </c>
      <c r="K2831" s="12" t="s">
        <v>6071</v>
      </c>
      <c r="L2831" s="12">
        <v>12</v>
      </c>
      <c r="M2831" s="12">
        <v>11.5</v>
      </c>
      <c r="N2831" s="12">
        <v>12</v>
      </c>
    </row>
    <row r="2832" spans="1:16" x14ac:dyDescent="0.2">
      <c r="A2832" s="12" t="str">
        <f>INDEX('рабочие дни  %ФОТ'!$F$3:$F$67,MATCH('загрузка табеля'!$H2832,'рабочие дни  %ФОТ'!$H$3:$H$67,0),1)</f>
        <v>ХХХ YYY-40</v>
      </c>
      <c r="B2832" s="21">
        <f t="shared" si="132"/>
        <v>791.77499999999998</v>
      </c>
      <c r="C2832" s="22">
        <f t="shared" si="133"/>
        <v>3</v>
      </c>
      <c r="D2832" s="23">
        <f t="shared" si="134"/>
        <v>34.5</v>
      </c>
      <c r="E2832" s="21">
        <f>SUMIFS(тарифы!G:G,тарифы!B:B,J2832)</f>
        <v>22.95</v>
      </c>
      <c r="F2832" s="21"/>
      <c r="G2832" s="12" t="str">
        <f>IFERROR(INDEX(Таблица1[#All],MATCH('загрузка табеля'!J2832,тарифы!B:B,0),4),"")</f>
        <v>младший инспектор ((В-40)отдел безопасности)</v>
      </c>
      <c r="H2832" s="12" t="s">
        <v>17228</v>
      </c>
      <c r="I2832" s="12" t="s">
        <v>16510</v>
      </c>
      <c r="J2832" s="12" t="s">
        <v>6068</v>
      </c>
      <c r="K2832" s="12" t="s">
        <v>6069</v>
      </c>
      <c r="L2832" s="12">
        <v>11.5</v>
      </c>
      <c r="M2832" s="12">
        <v>11.5</v>
      </c>
      <c r="N2832" s="12">
        <v>11.5</v>
      </c>
      <c r="O2832" s="12">
        <v>0</v>
      </c>
    </row>
    <row r="2833" spans="1:16" x14ac:dyDescent="0.2">
      <c r="A2833" s="12" t="str">
        <f>INDEX('рабочие дни  %ФОТ'!$F$3:$F$67,MATCH('загрузка табеля'!$H2833,'рабочие дни  %ФОТ'!$H$3:$H$67,0),1)</f>
        <v>ХХХ YYY-40</v>
      </c>
      <c r="B2833" s="21">
        <f t="shared" si="132"/>
        <v>1216.3499999999999</v>
      </c>
      <c r="C2833" s="22">
        <f t="shared" si="133"/>
        <v>5</v>
      </c>
      <c r="D2833" s="23">
        <f t="shared" si="134"/>
        <v>53</v>
      </c>
      <c r="E2833" s="21">
        <f>SUMIFS(тарифы!G:G,тарифы!B:B,J2833)</f>
        <v>22.95</v>
      </c>
      <c r="F2833" s="21"/>
      <c r="G2833" s="12" t="str">
        <f>IFERROR(INDEX(Таблица1[#All],MATCH('загрузка табеля'!J2833,тарифы!B:B,0),4),"")</f>
        <v>охоронник ((В-40)отдел безопасности)</v>
      </c>
      <c r="H2833" s="12" t="s">
        <v>17228</v>
      </c>
      <c r="I2833" s="12" t="s">
        <v>16510</v>
      </c>
      <c r="J2833" s="12" t="s">
        <v>6061</v>
      </c>
      <c r="K2833" s="12" t="s">
        <v>6062</v>
      </c>
      <c r="L2833" s="12">
        <v>10.5</v>
      </c>
      <c r="M2833" s="12">
        <v>10.5</v>
      </c>
      <c r="N2833" s="12">
        <v>11</v>
      </c>
      <c r="O2833" s="12">
        <v>10.5</v>
      </c>
      <c r="P2833" s="12">
        <v>10.5</v>
      </c>
    </row>
    <row r="2834" spans="1:16" x14ac:dyDescent="0.2">
      <c r="A2834" s="12" t="str">
        <f>INDEX('рабочие дни  %ФОТ'!$F$3:$F$67,MATCH('загрузка табеля'!$H2834,'рабочие дни  %ФОТ'!$H$3:$H$67,0),1)</f>
        <v>ХХХ YYY-40</v>
      </c>
      <c r="B2834" s="21">
        <f t="shared" si="132"/>
        <v>1607.32</v>
      </c>
      <c r="C2834" s="22">
        <f t="shared" si="133"/>
        <v>4</v>
      </c>
      <c r="D2834" s="23">
        <f t="shared" si="134"/>
        <v>52</v>
      </c>
      <c r="E2834" s="21">
        <f>SUMIFS(тарифы!G:G,тарифы!B:B,J2834)</f>
        <v>30.91</v>
      </c>
      <c r="F2834" s="21"/>
      <c r="G2834" s="12" t="str">
        <f>IFERROR(INDEX(Таблица1[#All],MATCH('загрузка табеля'!J2834,тарифы!B:B,0),4),"")</f>
        <v>заместитель начальника отдела ((В-40)отдел безопасности)</v>
      </c>
      <c r="H2834" s="12" t="s">
        <v>17228</v>
      </c>
      <c r="I2834" s="12" t="s">
        <v>16510</v>
      </c>
      <c r="J2834" s="12" t="s">
        <v>6049</v>
      </c>
      <c r="K2834" s="12" t="s">
        <v>6050</v>
      </c>
      <c r="L2834" s="12">
        <v>9.5</v>
      </c>
      <c r="M2834" s="12">
        <v>22</v>
      </c>
      <c r="N2834" s="12">
        <v>11</v>
      </c>
      <c r="O2834" s="12">
        <v>9.5</v>
      </c>
    </row>
    <row r="2835" spans="1:16" x14ac:dyDescent="0.2">
      <c r="A2835" s="12" t="str">
        <f>INDEX('рабочие дни  %ФОТ'!$F$3:$F$67,MATCH('загрузка табеля'!$H2835,'рабочие дни  %ФОТ'!$H$3:$H$67,0),1)</f>
        <v>ХХХ YYY-40</v>
      </c>
      <c r="B2835" s="21">
        <f t="shared" si="132"/>
        <v>2009.15</v>
      </c>
      <c r="C2835" s="22">
        <f t="shared" si="133"/>
        <v>4</v>
      </c>
      <c r="D2835" s="23">
        <f t="shared" si="134"/>
        <v>65</v>
      </c>
      <c r="E2835" s="21">
        <f>SUMIFS(тарифы!G:G,тарифы!B:B,J2835)</f>
        <v>30.91</v>
      </c>
      <c r="F2835" s="21"/>
      <c r="G2835" s="12" t="str">
        <f>IFERROR(INDEX(Таблица1[#All],MATCH('загрузка табеля'!J2835,тарифы!B:B,0),4),"")</f>
        <v>заместитель начальника отдела ((В-40)отдел безопасности)</v>
      </c>
      <c r="H2835" s="12" t="s">
        <v>17228</v>
      </c>
      <c r="I2835" s="12" t="s">
        <v>16510</v>
      </c>
      <c r="J2835" s="12" t="s">
        <v>6066</v>
      </c>
      <c r="K2835" s="12" t="s">
        <v>6067</v>
      </c>
      <c r="L2835" s="12">
        <v>22</v>
      </c>
      <c r="M2835" s="12">
        <v>11.5</v>
      </c>
      <c r="N2835" s="12">
        <v>10</v>
      </c>
      <c r="O2835" s="12">
        <v>21.5</v>
      </c>
    </row>
    <row r="2836" spans="1:16" x14ac:dyDescent="0.2">
      <c r="A2836" s="12" t="str">
        <f>INDEX('рабочие дни  %ФОТ'!$F$3:$F$67,MATCH('загрузка табеля'!$H2836,'рабочие дни  %ФОТ'!$H$3:$H$67,0),1)</f>
        <v>ХХХ YYY-40</v>
      </c>
      <c r="B2836" s="21">
        <f t="shared" si="132"/>
        <v>1561.9047619047619</v>
      </c>
      <c r="C2836" s="22">
        <f t="shared" si="133"/>
        <v>4</v>
      </c>
      <c r="D2836" s="23">
        <f t="shared" si="134"/>
        <v>42.5</v>
      </c>
      <c r="E2836" s="21">
        <f>SUMIFS(тарифы!G:G,тарифы!B:B,J2836)</f>
        <v>8200</v>
      </c>
      <c r="F2836" s="21"/>
      <c r="G2836" s="12" t="str">
        <f>IFERROR(INDEX(Таблица1[#All],MATCH('загрузка табеля'!J2836,тарифы!B:B,0),4),"")</f>
        <v>начальник отдела ((В-40)отдел безопасности)</v>
      </c>
      <c r="H2836" s="12" t="s">
        <v>17228</v>
      </c>
      <c r="I2836" s="12" t="s">
        <v>16510</v>
      </c>
      <c r="J2836" s="12" t="s">
        <v>12834</v>
      </c>
      <c r="K2836" s="12" t="s">
        <v>12833</v>
      </c>
      <c r="L2836" s="12">
        <v>11</v>
      </c>
      <c r="M2836" s="12">
        <v>10.5</v>
      </c>
      <c r="N2836" s="12">
        <v>10.5</v>
      </c>
      <c r="O2836" s="12">
        <v>10.5</v>
      </c>
    </row>
    <row r="2837" spans="1:16" x14ac:dyDescent="0.2">
      <c r="A2837" s="12" t="str">
        <f>INDEX('рабочие дни  %ФОТ'!$F$3:$F$67,MATCH('загрузка табеля'!$H2837,'рабочие дни  %ФОТ'!$H$3:$H$67,0),1)</f>
        <v>ХХХ YYY-40</v>
      </c>
      <c r="B2837" s="21">
        <f t="shared" si="132"/>
        <v>1081.625</v>
      </c>
      <c r="C2837" s="22">
        <f t="shared" si="133"/>
        <v>4</v>
      </c>
      <c r="D2837" s="23">
        <f t="shared" si="134"/>
        <v>42.5</v>
      </c>
      <c r="E2837" s="21">
        <f>SUMIFS(тарифы!G:G,тарифы!B:B,J2837)</f>
        <v>25.45</v>
      </c>
      <c r="F2837" s="21"/>
      <c r="G2837" s="12" t="str">
        <f>IFERROR(INDEX(Таблица1[#All],MATCH('загрузка табеля'!J2837,тарифы!B:B,0),4),"")</f>
        <v>старший охранник ((В-40)отдел безопасности)</v>
      </c>
      <c r="H2837" s="12" t="s">
        <v>17228</v>
      </c>
      <c r="I2837" s="12" t="s">
        <v>16510</v>
      </c>
      <c r="J2837" s="12" t="s">
        <v>12812</v>
      </c>
      <c r="K2837" s="12" t="s">
        <v>12811</v>
      </c>
      <c r="L2837" s="12">
        <v>11.5</v>
      </c>
      <c r="M2837" s="12">
        <v>9.5</v>
      </c>
      <c r="N2837" s="12">
        <v>9.5</v>
      </c>
      <c r="O2837" s="12">
        <v>12</v>
      </c>
    </row>
    <row r="2838" spans="1:16" x14ac:dyDescent="0.2">
      <c r="A2838" s="12" t="str">
        <f>INDEX('рабочие дни  %ФОТ'!$F$3:$F$67,MATCH('загрузка табеля'!$H2838,'рабочие дни  %ФОТ'!$H$3:$H$67,0),1)</f>
        <v>ХХХ YYY-40</v>
      </c>
      <c r="B2838" s="21">
        <f t="shared" si="132"/>
        <v>734.4</v>
      </c>
      <c r="C2838" s="22">
        <f t="shared" si="133"/>
        <v>3</v>
      </c>
      <c r="D2838" s="23">
        <f t="shared" si="134"/>
        <v>32</v>
      </c>
      <c r="E2838" s="21">
        <f>SUMIFS(тарифы!G:G,тарифы!B:B,J2838)</f>
        <v>22.95</v>
      </c>
      <c r="F2838" s="21"/>
      <c r="G2838" s="12" t="str">
        <f>IFERROR(INDEX(Таблица1[#All],MATCH('загрузка табеля'!J2838,тарифы!B:B,0),4),"")</f>
        <v>охоронник ((В-40)отдел безопасности)</v>
      </c>
      <c r="H2838" s="12" t="s">
        <v>17228</v>
      </c>
      <c r="I2838" s="12" t="s">
        <v>16510</v>
      </c>
      <c r="J2838" s="12" t="s">
        <v>12832</v>
      </c>
      <c r="K2838" s="12" t="s">
        <v>12831</v>
      </c>
      <c r="L2838" s="12">
        <v>10.5</v>
      </c>
      <c r="M2838" s="12">
        <v>10.5</v>
      </c>
      <c r="N2838" s="12">
        <v>11</v>
      </c>
      <c r="O2838" s="12">
        <v>0</v>
      </c>
    </row>
    <row r="2839" spans="1:16" x14ac:dyDescent="0.2">
      <c r="A2839" s="12" t="str">
        <f>INDEX('рабочие дни  %ФОТ'!$F$3:$F$67,MATCH('загрузка табеля'!$H2839,'рабочие дни  %ФОТ'!$H$3:$H$67,0),1)</f>
        <v>ХХХ YYY-40</v>
      </c>
      <c r="B2839" s="21">
        <f t="shared" si="132"/>
        <v>0</v>
      </c>
      <c r="C2839" s="22">
        <f t="shared" si="133"/>
        <v>4</v>
      </c>
      <c r="D2839" s="23">
        <f t="shared" si="134"/>
        <v>46.5</v>
      </c>
      <c r="E2839" s="21">
        <f>SUMIFS(тарифы!G:G,тарифы!B:B,J2839)</f>
        <v>0</v>
      </c>
      <c r="F2839" s="21"/>
      <c r="G2839" s="12" t="str">
        <f>IFERROR(INDEX(Таблица1[#All],MATCH('загрузка табеля'!J2839,тарифы!B:B,0),4),"")</f>
        <v/>
      </c>
      <c r="H2839" s="12" t="s">
        <v>17228</v>
      </c>
      <c r="I2839" s="12" t="s">
        <v>16510</v>
      </c>
      <c r="J2839" s="12" t="s">
        <v>16511</v>
      </c>
      <c r="K2839" s="12" t="s">
        <v>16512</v>
      </c>
      <c r="L2839" s="12">
        <v>11.5</v>
      </c>
      <c r="M2839" s="12">
        <v>10.5</v>
      </c>
      <c r="N2839" s="12">
        <v>12.5</v>
      </c>
      <c r="O2839" s="12">
        <v>12</v>
      </c>
      <c r="P2839" s="12">
        <v>0</v>
      </c>
    </row>
    <row r="2840" spans="1:16" x14ac:dyDescent="0.2">
      <c r="A2840" s="12" t="str">
        <f>INDEX('рабочие дни  %ФОТ'!$F$3:$F$67,MATCH('загрузка табеля'!$H2840,'рабочие дни  %ФОТ'!$H$3:$H$67,0),1)</f>
        <v>ХХХ YYY-40</v>
      </c>
      <c r="B2840" s="21">
        <f t="shared" si="132"/>
        <v>1290</v>
      </c>
      <c r="C2840" s="22">
        <f t="shared" si="133"/>
        <v>4</v>
      </c>
      <c r="D2840" s="23">
        <f t="shared" si="134"/>
        <v>43</v>
      </c>
      <c r="E2840" s="21">
        <f>SUMIFS(тарифы!G:G,тарифы!B:B,J2840)</f>
        <v>30</v>
      </c>
      <c r="F2840" s="21"/>
      <c r="G2840" s="12" t="str">
        <f>IFERROR(INDEX(Таблица1[#All],MATCH('загрузка табеля'!J2840,тарифы!B:B,0),4),"")</f>
        <v>продавец продовольственных товаров 1 категории ((В-40)отдел гастрономии)</v>
      </c>
      <c r="H2840" s="12" t="s">
        <v>17228</v>
      </c>
      <c r="I2840" s="12" t="s">
        <v>16513</v>
      </c>
      <c r="J2840" s="12" t="s">
        <v>6078</v>
      </c>
      <c r="K2840" s="12" t="s">
        <v>6079</v>
      </c>
      <c r="L2840" s="12">
        <v>10</v>
      </c>
      <c r="M2840" s="12">
        <v>11</v>
      </c>
      <c r="N2840" s="12">
        <v>11</v>
      </c>
      <c r="O2840" s="12">
        <v>11</v>
      </c>
    </row>
    <row r="2841" spans="1:16" x14ac:dyDescent="0.2">
      <c r="A2841" s="12" t="str">
        <f>INDEX('рабочие дни  %ФОТ'!$F$3:$F$67,MATCH('загрузка табеля'!$H2841,'рабочие дни  %ФОТ'!$H$3:$H$67,0),1)</f>
        <v>ХХХ YYY-40</v>
      </c>
      <c r="B2841" s="21">
        <f t="shared" si="132"/>
        <v>1765.6650000000002</v>
      </c>
      <c r="C2841" s="22">
        <f t="shared" si="133"/>
        <v>5</v>
      </c>
      <c r="D2841" s="23">
        <f t="shared" si="134"/>
        <v>49.5</v>
      </c>
      <c r="E2841" s="21">
        <f>SUMIFS(тарифы!G:G,тарифы!B:B,J2841)</f>
        <v>35.67</v>
      </c>
      <c r="F2841" s="21"/>
      <c r="G2841" s="12" t="str">
        <f>IFERROR(INDEX(Таблица1[#All],MATCH('загрузка табеля'!J2841,тарифы!B:B,0),4),"")</f>
        <v>бригадир продавцов продовольственных товаров 1 категории ((В-40)отдел гастрономии)</v>
      </c>
      <c r="H2841" s="12" t="s">
        <v>17228</v>
      </c>
      <c r="I2841" s="12" t="s">
        <v>16513</v>
      </c>
      <c r="J2841" s="12" t="s">
        <v>6086</v>
      </c>
      <c r="K2841" s="12" t="s">
        <v>6087</v>
      </c>
      <c r="L2841" s="12">
        <v>10</v>
      </c>
      <c r="M2841" s="12">
        <v>10</v>
      </c>
      <c r="N2841" s="12">
        <v>10</v>
      </c>
      <c r="O2841" s="12">
        <v>10</v>
      </c>
      <c r="P2841" s="12">
        <v>9.5</v>
      </c>
    </row>
    <row r="2842" spans="1:16" x14ac:dyDescent="0.2">
      <c r="A2842" s="12" t="str">
        <f>INDEX('рабочие дни  %ФОТ'!$F$3:$F$67,MATCH('загрузка табеля'!$H2842,'рабочие дни  %ФОТ'!$H$3:$H$67,0),1)</f>
        <v>ХХХ YYY-40</v>
      </c>
      <c r="B2842" s="21">
        <f t="shared" si="132"/>
        <v>1100</v>
      </c>
      <c r="C2842" s="22">
        <f t="shared" si="133"/>
        <v>4</v>
      </c>
      <c r="D2842" s="23">
        <f t="shared" si="134"/>
        <v>40</v>
      </c>
      <c r="E2842" s="21">
        <f>SUMIFS(тарифы!G:G,тарифы!B:B,J2842)</f>
        <v>27.5</v>
      </c>
      <c r="F2842" s="21"/>
      <c r="G2842" s="12" t="str">
        <f>IFERROR(INDEX(Таблица1[#All],MATCH('загрузка табеля'!J2842,тарифы!B:B,0),4),"")</f>
        <v>продавец продовольственных товаров 2 категории ((В-40)отдел гастрономии)</v>
      </c>
      <c r="H2842" s="12" t="s">
        <v>17228</v>
      </c>
      <c r="I2842" s="12" t="s">
        <v>16513</v>
      </c>
      <c r="J2842" s="12" t="s">
        <v>6075</v>
      </c>
      <c r="K2842" s="12" t="s">
        <v>6076</v>
      </c>
      <c r="L2842" s="12">
        <v>11</v>
      </c>
      <c r="M2842" s="12">
        <v>11</v>
      </c>
      <c r="N2842" s="12">
        <v>9</v>
      </c>
      <c r="O2842" s="12">
        <v>9</v>
      </c>
    </row>
    <row r="2843" spans="1:16" x14ac:dyDescent="0.2">
      <c r="A2843" s="12" t="str">
        <f>INDEX('рабочие дни  %ФОТ'!$F$3:$F$67,MATCH('загрузка табеля'!$H2843,'рабочие дни  %ФОТ'!$H$3:$H$67,0),1)</f>
        <v>ХХХ YYY-40</v>
      </c>
      <c r="B2843" s="21">
        <f t="shared" si="132"/>
        <v>1127.5</v>
      </c>
      <c r="C2843" s="22">
        <f t="shared" si="133"/>
        <v>4</v>
      </c>
      <c r="D2843" s="23">
        <f t="shared" si="134"/>
        <v>41</v>
      </c>
      <c r="E2843" s="21">
        <f>SUMIFS(тарифы!G:G,тарифы!B:B,J2843)</f>
        <v>27.5</v>
      </c>
      <c r="F2843" s="21"/>
      <c r="G2843" s="12" t="str">
        <f>IFERROR(INDEX(Таблица1[#All],MATCH('загрузка табеля'!J2843,тарифы!B:B,0),4),"")</f>
        <v>продавец продовольственных товаров 2 категории ((В-40)отдел гастрономии)</v>
      </c>
      <c r="H2843" s="12" t="s">
        <v>17228</v>
      </c>
      <c r="I2843" s="12" t="s">
        <v>16513</v>
      </c>
      <c r="J2843" s="12" t="s">
        <v>6089</v>
      </c>
      <c r="K2843" s="12" t="s">
        <v>6090</v>
      </c>
      <c r="L2843" s="12">
        <v>10</v>
      </c>
      <c r="M2843" s="12">
        <v>10</v>
      </c>
      <c r="N2843" s="12">
        <v>10</v>
      </c>
      <c r="O2843" s="12">
        <v>11</v>
      </c>
      <c r="P2843" s="12">
        <v>0</v>
      </c>
    </row>
    <row r="2844" spans="1:16" x14ac:dyDescent="0.2">
      <c r="A2844" s="12" t="str">
        <f>INDEX('рабочие дни  %ФОТ'!$F$3:$F$67,MATCH('загрузка табеля'!$H2844,'рабочие дни  %ФОТ'!$H$3:$H$67,0),1)</f>
        <v>ХХХ YYY-40</v>
      </c>
      <c r="B2844" s="21">
        <f t="shared" si="132"/>
        <v>0</v>
      </c>
      <c r="C2844" s="22">
        <f t="shared" si="133"/>
        <v>2</v>
      </c>
      <c r="D2844" s="23">
        <f t="shared" si="134"/>
        <v>13</v>
      </c>
      <c r="E2844" s="21">
        <f>SUMIFS(тарифы!G:G,тарифы!B:B,J2844)</f>
        <v>0</v>
      </c>
      <c r="F2844" s="21"/>
      <c r="G2844" s="12" t="str">
        <f>IFERROR(INDEX(Таблица1[#All],MATCH('загрузка табеля'!J2844,тарифы!B:B,0),4),"")</f>
        <v/>
      </c>
      <c r="H2844" s="12" t="s">
        <v>17228</v>
      </c>
      <c r="I2844" s="12" t="s">
        <v>16513</v>
      </c>
      <c r="J2844" s="12" t="s">
        <v>16514</v>
      </c>
      <c r="K2844" s="12" t="s">
        <v>16515</v>
      </c>
      <c r="L2844" s="12">
        <v>10</v>
      </c>
      <c r="M2844" s="12">
        <v>3</v>
      </c>
      <c r="N2844" s="12">
        <v>0</v>
      </c>
    </row>
    <row r="2845" spans="1:16" x14ac:dyDescent="0.2">
      <c r="A2845" s="12" t="str">
        <f>INDEX('рабочие дни  %ФОТ'!$F$3:$F$67,MATCH('загрузка табеля'!$H2845,'рабочие дни  %ФОТ'!$H$3:$H$67,0),1)</f>
        <v>ХХХ YYY-40</v>
      </c>
      <c r="B2845" s="21">
        <f t="shared" si="132"/>
        <v>821.34</v>
      </c>
      <c r="C2845" s="22">
        <f t="shared" si="133"/>
        <v>3</v>
      </c>
      <c r="D2845" s="23">
        <f t="shared" si="134"/>
        <v>26</v>
      </c>
      <c r="E2845" s="21">
        <f>SUMIFS(тарифы!G:G,тарифы!B:B,J2845)</f>
        <v>31.59</v>
      </c>
      <c r="F2845" s="21"/>
      <c r="G2845" s="12" t="str">
        <f>IFERROR(INDEX(Таблица1[#All],MATCH('загрузка табеля'!J2845,тарифы!B:B,0),4),"")</f>
        <v>бригадир продавцов продовольственных товаров 2 категории ((В-40)отдел кондитерских изделий)</v>
      </c>
      <c r="H2845" s="12" t="s">
        <v>17228</v>
      </c>
      <c r="I2845" s="12" t="s">
        <v>16516</v>
      </c>
      <c r="J2845" s="12" t="s">
        <v>6104</v>
      </c>
      <c r="K2845" s="12" t="s">
        <v>6105</v>
      </c>
      <c r="L2845" s="12">
        <v>8.5</v>
      </c>
      <c r="M2845" s="12">
        <v>9</v>
      </c>
      <c r="N2845" s="12">
        <v>8.5</v>
      </c>
    </row>
    <row r="2846" spans="1:16" x14ac:dyDescent="0.2">
      <c r="A2846" s="12" t="str">
        <f>INDEX('рабочие дни  %ФОТ'!$F$3:$F$67,MATCH('загрузка табеля'!$H2846,'рабочие дни  %ФОТ'!$H$3:$H$67,0),1)</f>
        <v>ХХХ YYY-40</v>
      </c>
      <c r="B2846" s="21">
        <f t="shared" si="132"/>
        <v>914.26</v>
      </c>
      <c r="C2846" s="22">
        <f t="shared" si="133"/>
        <v>4</v>
      </c>
      <c r="D2846" s="23">
        <f t="shared" si="134"/>
        <v>34</v>
      </c>
      <c r="E2846" s="21">
        <f>SUMIFS(тарифы!G:G,тарифы!B:B,J2846)</f>
        <v>26.89</v>
      </c>
      <c r="F2846" s="21"/>
      <c r="G2846" s="12" t="str">
        <f>IFERROR(INDEX(Таблица1[#All],MATCH('загрузка табеля'!J2846,тарифы!B:B,0),4),"")</f>
        <v>продавец продовольственных товаров 2 категории ((В-40)отдел кондитерских изделий)</v>
      </c>
      <c r="H2846" s="12" t="s">
        <v>17228</v>
      </c>
      <c r="I2846" s="12" t="s">
        <v>16516</v>
      </c>
      <c r="J2846" s="12" t="s">
        <v>6094</v>
      </c>
      <c r="K2846" s="12" t="s">
        <v>6095</v>
      </c>
      <c r="L2846" s="12">
        <v>9</v>
      </c>
      <c r="M2846" s="12">
        <v>6.5</v>
      </c>
      <c r="N2846" s="12">
        <v>9.5</v>
      </c>
      <c r="O2846" s="12">
        <v>9</v>
      </c>
    </row>
    <row r="2847" spans="1:16" x14ac:dyDescent="0.2">
      <c r="A2847" s="12" t="str">
        <f>INDEX('рабочие дни  %ФОТ'!$F$3:$F$67,MATCH('загрузка табеля'!$H2847,'рабочие дни  %ФОТ'!$H$3:$H$67,0),1)</f>
        <v>ХХХ YYY-40</v>
      </c>
      <c r="B2847" s="21">
        <f t="shared" si="132"/>
        <v>904.28000000000009</v>
      </c>
      <c r="C2847" s="22">
        <f t="shared" si="133"/>
        <v>4</v>
      </c>
      <c r="D2847" s="23">
        <f t="shared" si="134"/>
        <v>37</v>
      </c>
      <c r="E2847" s="21">
        <f>SUMIFS(тарифы!G:G,тарифы!B:B,J2847)</f>
        <v>24.44</v>
      </c>
      <c r="F2847" s="21"/>
      <c r="G2847" s="12" t="str">
        <f>IFERROR(INDEX(Таблица1[#All],MATCH('загрузка табеля'!J2847,тарифы!B:B,0),4),"")</f>
        <v>продавец продовольственных товаров 3 категории ((В-40)отдел кондитерских изделий)</v>
      </c>
      <c r="H2847" s="12" t="s">
        <v>17228</v>
      </c>
      <c r="I2847" s="12" t="s">
        <v>16516</v>
      </c>
      <c r="J2847" s="12" t="s">
        <v>12820</v>
      </c>
      <c r="K2847" s="12" t="s">
        <v>12819</v>
      </c>
      <c r="L2847" s="12">
        <v>9</v>
      </c>
      <c r="M2847" s="12">
        <v>9</v>
      </c>
      <c r="N2847" s="12">
        <v>9.5</v>
      </c>
      <c r="O2847" s="12">
        <v>9.5</v>
      </c>
      <c r="P2847" s="12">
        <v>0</v>
      </c>
    </row>
    <row r="2848" spans="1:16" x14ac:dyDescent="0.2">
      <c r="A2848" s="12" t="str">
        <f>INDEX('рабочие дни  %ФОТ'!$F$3:$F$67,MATCH('загрузка табеля'!$H2848,'рабочие дни  %ФОТ'!$H$3:$H$67,0),1)</f>
        <v>ХХХ YYY-40</v>
      </c>
      <c r="B2848" s="21">
        <f t="shared" si="132"/>
        <v>1089.0450000000001</v>
      </c>
      <c r="C2848" s="22">
        <f t="shared" si="133"/>
        <v>4</v>
      </c>
      <c r="D2848" s="23">
        <f t="shared" si="134"/>
        <v>40.5</v>
      </c>
      <c r="E2848" s="21">
        <f>SUMIFS(тарифы!G:G,тарифы!B:B,J2848)</f>
        <v>26.89</v>
      </c>
      <c r="F2848" s="21"/>
      <c r="G2848" s="12" t="str">
        <f>IFERROR(INDEX(Таблица1[#All],MATCH('загрузка табеля'!J2848,тарифы!B:B,0),4),"")</f>
        <v>продавец продовольственных товаров 2 категории ((В-40)отдел напитков)</v>
      </c>
      <c r="H2848" s="12" t="s">
        <v>17228</v>
      </c>
      <c r="I2848" s="12" t="s">
        <v>16517</v>
      </c>
      <c r="J2848" s="12" t="s">
        <v>6099</v>
      </c>
      <c r="K2848" s="12" t="s">
        <v>6100</v>
      </c>
      <c r="L2848" s="12">
        <v>10.5</v>
      </c>
      <c r="M2848" s="12">
        <v>10</v>
      </c>
      <c r="N2848" s="12">
        <v>10</v>
      </c>
      <c r="O2848" s="12">
        <v>10</v>
      </c>
      <c r="P2848" s="12">
        <v>0</v>
      </c>
    </row>
    <row r="2849" spans="1:16" x14ac:dyDescent="0.2">
      <c r="A2849" s="12" t="str">
        <f>INDEX('рабочие дни  %ФОТ'!$F$3:$F$67,MATCH('загрузка табеля'!$H2849,'рабочие дни  %ФОТ'!$H$3:$H$67,0),1)</f>
        <v>ХХХ YYY-40</v>
      </c>
      <c r="B2849" s="21">
        <f t="shared" si="132"/>
        <v>637.69499999999994</v>
      </c>
      <c r="C2849" s="22">
        <f t="shared" si="133"/>
        <v>2</v>
      </c>
      <c r="D2849" s="23">
        <f t="shared" si="134"/>
        <v>18.5</v>
      </c>
      <c r="E2849" s="21">
        <f>SUMIFS(тарифы!G:G,тарифы!B:B,J2849)</f>
        <v>34.47</v>
      </c>
      <c r="F2849" s="21"/>
      <c r="G2849" s="12" t="str">
        <f>IFERROR(INDEX(Таблица1[#All],MATCH('загрузка табеля'!J2849,тарифы!B:B,0),4),"")</f>
        <v>бригадир продавцов продовольственных товаров 1 категории ((В-40)отдел напитков)</v>
      </c>
      <c r="H2849" s="12" t="s">
        <v>17228</v>
      </c>
      <c r="I2849" s="12" t="s">
        <v>16517</v>
      </c>
      <c r="J2849" s="12" t="s">
        <v>6097</v>
      </c>
      <c r="K2849" s="12" t="s">
        <v>6098</v>
      </c>
      <c r="L2849" s="12">
        <v>9</v>
      </c>
      <c r="M2849" s="12">
        <v>9.5</v>
      </c>
    </row>
    <row r="2850" spans="1:16" x14ac:dyDescent="0.2">
      <c r="A2850" s="12" t="str">
        <f>INDEX('рабочие дни  %ФОТ'!$F$3:$F$67,MATCH('загрузка табеля'!$H2850,'рабочие дни  %ФОТ'!$H$3:$H$67,0),1)</f>
        <v>ХХХ YYY-40</v>
      </c>
      <c r="B2850" s="21">
        <f t="shared" si="132"/>
        <v>855.40000000000009</v>
      </c>
      <c r="C2850" s="22">
        <f t="shared" si="133"/>
        <v>4</v>
      </c>
      <c r="D2850" s="23">
        <f t="shared" si="134"/>
        <v>35</v>
      </c>
      <c r="E2850" s="21">
        <f>SUMIFS(тарифы!G:G,тарифы!B:B,J2850)</f>
        <v>24.44</v>
      </c>
      <c r="F2850" s="21"/>
      <c r="G2850" s="12" t="str">
        <f>IFERROR(INDEX(Таблица1[#All],MATCH('загрузка табеля'!J2850,тарифы!B:B,0),4),"")</f>
        <v>продавец продовольственных товаров 3 категории ((В-40)отдел напитков)</v>
      </c>
      <c r="H2850" s="12" t="s">
        <v>17228</v>
      </c>
      <c r="I2850" s="12" t="s">
        <v>16517</v>
      </c>
      <c r="J2850" s="12" t="s">
        <v>12822</v>
      </c>
      <c r="K2850" s="12" t="s">
        <v>12821</v>
      </c>
      <c r="L2850" s="12">
        <v>9</v>
      </c>
      <c r="M2850" s="12">
        <v>9</v>
      </c>
      <c r="N2850" s="12">
        <v>8.5</v>
      </c>
      <c r="O2850" s="12">
        <v>8.5</v>
      </c>
    </row>
    <row r="2851" spans="1:16" x14ac:dyDescent="0.2">
      <c r="A2851" s="12" t="str">
        <f>INDEX('рабочие дни  %ФОТ'!$F$3:$F$67,MATCH('загрузка табеля'!$H2851,'рабочие дни  %ФОТ'!$H$3:$H$67,0),1)</f>
        <v>ХХХ YYY-40</v>
      </c>
      <c r="B2851" s="21">
        <f t="shared" si="132"/>
        <v>672.1</v>
      </c>
      <c r="C2851" s="22">
        <f t="shared" si="133"/>
        <v>3</v>
      </c>
      <c r="D2851" s="23">
        <f t="shared" si="134"/>
        <v>27.5</v>
      </c>
      <c r="E2851" s="21">
        <f>SUMIFS(тарифы!G:G,тарифы!B:B,J2851)</f>
        <v>24.44</v>
      </c>
      <c r="F2851" s="21"/>
      <c r="G2851" s="12" t="str">
        <f>IFERROR(INDEX(Таблица1[#All],MATCH('загрузка табеля'!J2851,тарифы!B:B,0),4),"")</f>
        <v>продавец непродовольственных товаров 3 категории ((В-40)отдел непродовольственных товаров)</v>
      </c>
      <c r="H2851" s="12" t="s">
        <v>17228</v>
      </c>
      <c r="I2851" s="12" t="s">
        <v>16518</v>
      </c>
      <c r="J2851" s="12" t="s">
        <v>12829</v>
      </c>
      <c r="K2851" s="12" t="s">
        <v>12828</v>
      </c>
      <c r="L2851" s="12">
        <v>9.5</v>
      </c>
      <c r="M2851" s="12">
        <v>9</v>
      </c>
      <c r="N2851" s="12">
        <v>9</v>
      </c>
      <c r="O2851" s="12">
        <v>0</v>
      </c>
    </row>
    <row r="2852" spans="1:16" x14ac:dyDescent="0.2">
      <c r="A2852" s="12" t="str">
        <f>INDEX('рабочие дни  %ФОТ'!$F$3:$F$67,MATCH('загрузка табеля'!$H2852,'рабочие дни  %ФОТ'!$H$3:$H$67,0),1)</f>
        <v>ХХХ YYY-40</v>
      </c>
      <c r="B2852" s="21">
        <f t="shared" si="132"/>
        <v>0</v>
      </c>
      <c r="C2852" s="22">
        <f t="shared" si="133"/>
        <v>4</v>
      </c>
      <c r="D2852" s="23">
        <f t="shared" si="134"/>
        <v>58.5</v>
      </c>
      <c r="E2852" s="21">
        <f>SUMIFS(тарифы!G:G,тарифы!B:B,J2852)</f>
        <v>0</v>
      </c>
      <c r="F2852" s="21"/>
      <c r="G2852" s="12" t="str">
        <f>IFERROR(INDEX(Таблица1[#All],MATCH('загрузка табеля'!J2852,тарифы!B:B,0),4),"")</f>
        <v/>
      </c>
      <c r="H2852" s="12" t="s">
        <v>17228</v>
      </c>
      <c r="I2852" s="12" t="s">
        <v>16518</v>
      </c>
      <c r="J2852" s="12" t="s">
        <v>16519</v>
      </c>
      <c r="K2852" s="12" t="s">
        <v>16520</v>
      </c>
      <c r="L2852" s="12">
        <v>8.5</v>
      </c>
      <c r="M2852" s="12">
        <v>9</v>
      </c>
      <c r="N2852" s="12">
        <v>31.5</v>
      </c>
      <c r="O2852" s="12">
        <v>9.5</v>
      </c>
    </row>
    <row r="2853" spans="1:16" x14ac:dyDescent="0.2">
      <c r="A2853" s="12" t="str">
        <f>INDEX('рабочие дни  %ФОТ'!$F$3:$F$67,MATCH('загрузка табеля'!$H2853,'рабочие дни  %ФОТ'!$H$3:$H$67,0),1)</f>
        <v>ХХХ YYY-40</v>
      </c>
      <c r="B2853" s="21">
        <f t="shared" si="132"/>
        <v>1365.8700000000001</v>
      </c>
      <c r="C2853" s="22">
        <f t="shared" si="133"/>
        <v>3</v>
      </c>
      <c r="D2853" s="23">
        <f t="shared" si="134"/>
        <v>33</v>
      </c>
      <c r="E2853" s="21">
        <f>SUMIFS(тарифы!G:G,тарифы!B:B,J2853)</f>
        <v>41.39</v>
      </c>
      <c r="F2853" s="21"/>
      <c r="G2853" s="12" t="str">
        <f>IFERROR(INDEX(Таблица1[#All],MATCH('загрузка табеля'!J2853,тарифы!B:B,0),4),"")</f>
        <v>бригадир производственной бригады* ((В-40)кондитерский цех)</v>
      </c>
      <c r="H2853" s="12" t="s">
        <v>17228</v>
      </c>
      <c r="I2853" s="12" t="s">
        <v>16521</v>
      </c>
      <c r="J2853" s="12" t="s">
        <v>5987</v>
      </c>
      <c r="K2853" s="12" t="s">
        <v>5988</v>
      </c>
      <c r="L2853" s="12">
        <v>11</v>
      </c>
      <c r="M2853" s="12">
        <v>11</v>
      </c>
      <c r="N2853" s="12">
        <v>11</v>
      </c>
    </row>
    <row r="2854" spans="1:16" x14ac:dyDescent="0.2">
      <c r="A2854" s="12" t="str">
        <f>INDEX('рабочие дни  %ФОТ'!$F$3:$F$67,MATCH('загрузка табеля'!$H2854,'рабочие дни  %ФОТ'!$H$3:$H$67,0),1)</f>
        <v>ХХХ YYY-40</v>
      </c>
      <c r="B2854" s="21">
        <f t="shared" si="132"/>
        <v>1378.97</v>
      </c>
      <c r="C2854" s="22">
        <f t="shared" si="133"/>
        <v>4</v>
      </c>
      <c r="D2854" s="23">
        <f t="shared" si="134"/>
        <v>36.5</v>
      </c>
      <c r="E2854" s="21">
        <f>SUMIFS(тарифы!G:G,тарифы!B:B,J2854)</f>
        <v>37.78</v>
      </c>
      <c r="F2854" s="21"/>
      <c r="G2854" s="12" t="str">
        <f>IFERROR(INDEX(Таблица1[#All],MATCH('загрузка табеля'!J2854,тарифы!B:B,0),4),"")</f>
        <v>кондитер 5 разряда* ((В-40)кондитерский цех)</v>
      </c>
      <c r="H2854" s="12" t="s">
        <v>17228</v>
      </c>
      <c r="I2854" s="12" t="s">
        <v>16521</v>
      </c>
      <c r="J2854" s="12" t="s">
        <v>5998</v>
      </c>
      <c r="K2854" s="12" t="s">
        <v>5999</v>
      </c>
      <c r="L2854" s="12">
        <v>9.5</v>
      </c>
      <c r="M2854" s="12">
        <v>8</v>
      </c>
      <c r="N2854" s="12">
        <v>9</v>
      </c>
      <c r="O2854" s="12">
        <v>10</v>
      </c>
    </row>
    <row r="2855" spans="1:16" x14ac:dyDescent="0.2">
      <c r="A2855" s="12" t="str">
        <f>INDEX('рабочие дни  %ФОТ'!$F$3:$F$67,MATCH('загрузка табеля'!$H2855,'рабочие дни  %ФОТ'!$H$3:$H$67,0),1)</f>
        <v>ХХХ YYY-40</v>
      </c>
      <c r="B2855" s="21">
        <f t="shared" si="132"/>
        <v>1676.2950000000001</v>
      </c>
      <c r="C2855" s="22">
        <f t="shared" si="133"/>
        <v>4</v>
      </c>
      <c r="D2855" s="23">
        <f t="shared" si="134"/>
        <v>40.5</v>
      </c>
      <c r="E2855" s="21">
        <f>SUMIFS(тарифы!G:G,тарифы!B:B,J2855)</f>
        <v>41.39</v>
      </c>
      <c r="F2855" s="21"/>
      <c r="G2855" s="12" t="str">
        <f>IFERROR(INDEX(Таблица1[#All],MATCH('загрузка табеля'!J2855,тарифы!B:B,0),4),"")</f>
        <v>бригадир производственной бригады* ((В-40)кондитерский цех)</v>
      </c>
      <c r="H2855" s="12" t="s">
        <v>17228</v>
      </c>
      <c r="I2855" s="12" t="s">
        <v>16521</v>
      </c>
      <c r="J2855" s="12" t="s">
        <v>5993</v>
      </c>
      <c r="K2855" s="12" t="s">
        <v>5994</v>
      </c>
      <c r="L2855" s="12">
        <v>10.5</v>
      </c>
      <c r="M2855" s="12">
        <v>10.5</v>
      </c>
      <c r="N2855" s="12">
        <v>11</v>
      </c>
      <c r="O2855" s="12">
        <v>8.5</v>
      </c>
    </row>
    <row r="2856" spans="1:16" x14ac:dyDescent="0.2">
      <c r="A2856" s="12" t="str">
        <f>INDEX('рабочие дни  %ФОТ'!$F$3:$F$67,MATCH('загрузка табеля'!$H2856,'рабочие дни  %ФОТ'!$H$3:$H$67,0),1)</f>
        <v>ХХХ YYY-40</v>
      </c>
      <c r="B2856" s="21">
        <f t="shared" si="132"/>
        <v>990</v>
      </c>
      <c r="C2856" s="22">
        <f t="shared" si="133"/>
        <v>4</v>
      </c>
      <c r="D2856" s="23">
        <f t="shared" si="134"/>
        <v>33</v>
      </c>
      <c r="E2856" s="21">
        <f>SUMIFS(тарифы!G:G,тарифы!B:B,J2856)</f>
        <v>30</v>
      </c>
      <c r="F2856" s="21"/>
      <c r="G2856" s="12" t="str">
        <f>IFERROR(INDEX(Таблица1[#All],MATCH('загрузка табеля'!J2856,тарифы!B:B,0),4),"")</f>
        <v>продавец продовольственных товаров 1 категории ((В-40)кондитерский цех)</v>
      </c>
      <c r="H2856" s="12" t="s">
        <v>17228</v>
      </c>
      <c r="I2856" s="12" t="s">
        <v>16521</v>
      </c>
      <c r="J2856" s="12" t="s">
        <v>5990</v>
      </c>
      <c r="K2856" s="12" t="s">
        <v>5991</v>
      </c>
      <c r="L2856" s="12">
        <v>9</v>
      </c>
      <c r="M2856" s="12">
        <v>9</v>
      </c>
      <c r="N2856" s="12">
        <v>9</v>
      </c>
      <c r="O2856" s="12">
        <v>6</v>
      </c>
    </row>
    <row r="2857" spans="1:16" x14ac:dyDescent="0.2">
      <c r="A2857" s="12" t="str">
        <f>INDEX('рабочие дни  %ФОТ'!$F$3:$F$67,MATCH('загрузка табеля'!$H2857,'рабочие дни  %ФОТ'!$H$3:$H$67,0),1)</f>
        <v>ХХХ YYY-40</v>
      </c>
      <c r="B2857" s="21">
        <f t="shared" si="132"/>
        <v>1034.75</v>
      </c>
      <c r="C2857" s="22">
        <f t="shared" si="133"/>
        <v>5</v>
      </c>
      <c r="D2857" s="23">
        <f t="shared" si="134"/>
        <v>25</v>
      </c>
      <c r="E2857" s="21">
        <f>SUMIFS(тарифы!G:G,тарифы!B:B,J2857)</f>
        <v>41.39</v>
      </c>
      <c r="F2857" s="21"/>
      <c r="G2857" s="12" t="str">
        <f>IFERROR(INDEX(Таблица1[#All],MATCH('загрузка табеля'!J2857,тарифы!B:B,0),4),"")</f>
        <v>бригадир производственной бригады ((В-40)цех по выпечке хлебобулочных изделий)</v>
      </c>
      <c r="H2857" s="12" t="s">
        <v>17228</v>
      </c>
      <c r="I2857" s="12" t="s">
        <v>16521</v>
      </c>
      <c r="J2857" s="12" t="s">
        <v>6221</v>
      </c>
      <c r="K2857" s="12" t="s">
        <v>6222</v>
      </c>
      <c r="L2857" s="12">
        <v>5</v>
      </c>
      <c r="M2857" s="12">
        <v>5</v>
      </c>
      <c r="N2857" s="12">
        <v>4</v>
      </c>
      <c r="O2857" s="12">
        <v>5</v>
      </c>
      <c r="P2857" s="12">
        <v>6</v>
      </c>
    </row>
    <row r="2858" spans="1:16" x14ac:dyDescent="0.2">
      <c r="A2858" s="12" t="str">
        <f>INDEX('рабочие дни  %ФОТ'!$F$3:$F$67,MATCH('загрузка табеля'!$H2858,'рабочие дни  %ФОТ'!$H$3:$H$67,0),1)</f>
        <v>ХХХ YYY-40</v>
      </c>
      <c r="B2858" s="21">
        <f t="shared" si="132"/>
        <v>675</v>
      </c>
      <c r="C2858" s="22">
        <f t="shared" si="133"/>
        <v>3</v>
      </c>
      <c r="D2858" s="23">
        <f t="shared" si="134"/>
        <v>27</v>
      </c>
      <c r="E2858" s="21">
        <f>SUMIFS(тарифы!G:G,тарифы!B:B,J2858)</f>
        <v>25</v>
      </c>
      <c r="F2858" s="21"/>
      <c r="G2858" s="12" t="str">
        <f>IFERROR(INDEX(Таблица1[#All],MATCH('загрузка табеля'!J2858,тарифы!B:B,0),4),"")</f>
        <v>продавец продовольственных товаров 3 категории ((В-40)кондитерский цех)</v>
      </c>
      <c r="H2858" s="12" t="s">
        <v>17228</v>
      </c>
      <c r="I2858" s="12" t="s">
        <v>16521</v>
      </c>
      <c r="J2858" s="12" t="s">
        <v>12816</v>
      </c>
      <c r="K2858" s="12" t="s">
        <v>12815</v>
      </c>
      <c r="L2858" s="12">
        <v>9</v>
      </c>
      <c r="M2858" s="12">
        <v>9</v>
      </c>
      <c r="N2858" s="12">
        <v>9</v>
      </c>
      <c r="O2858" s="12">
        <v>0</v>
      </c>
    </row>
    <row r="2859" spans="1:16" x14ac:dyDescent="0.2">
      <c r="A2859" s="12" t="str">
        <f>INDEX('рабочие дни  %ФОТ'!$F$3:$F$67,MATCH('загрузка табеля'!$H2859,'рабочие дни  %ФОТ'!$H$3:$H$67,0),1)</f>
        <v>ХХХ YYY-40</v>
      </c>
      <c r="B2859" s="21">
        <f t="shared" si="132"/>
        <v>0</v>
      </c>
      <c r="C2859" s="22">
        <f t="shared" si="133"/>
        <v>4</v>
      </c>
      <c r="D2859" s="23">
        <f t="shared" si="134"/>
        <v>41</v>
      </c>
      <c r="E2859" s="21">
        <f>SUMIFS(тарифы!G:G,тарифы!B:B,J2859)</f>
        <v>0</v>
      </c>
      <c r="F2859" s="21"/>
      <c r="G2859" s="12" t="str">
        <f>IFERROR(INDEX(Таблица1[#All],MATCH('загрузка табеля'!J2859,тарифы!B:B,0),4),"")</f>
        <v/>
      </c>
      <c r="H2859" s="12" t="s">
        <v>17228</v>
      </c>
      <c r="I2859" s="12" t="s">
        <v>16521</v>
      </c>
      <c r="J2859" s="12" t="s">
        <v>16522</v>
      </c>
      <c r="K2859" s="12" t="s">
        <v>16523</v>
      </c>
      <c r="L2859" s="12">
        <v>11</v>
      </c>
      <c r="M2859" s="12">
        <v>10</v>
      </c>
      <c r="N2859" s="12">
        <v>9.5</v>
      </c>
      <c r="O2859" s="12">
        <v>10.5</v>
      </c>
    </row>
    <row r="2860" spans="1:16" x14ac:dyDescent="0.2">
      <c r="A2860" s="12" t="str">
        <f>INDEX('рабочие дни  %ФОТ'!$F$3:$F$67,MATCH('загрузка табеля'!$H2860,'рабочие дни  %ФОТ'!$H$3:$H$67,0),1)</f>
        <v>ХХХ YYY-40</v>
      </c>
      <c r="B2860" s="21">
        <f t="shared" si="132"/>
        <v>910.58</v>
      </c>
      <c r="C2860" s="22">
        <f t="shared" si="133"/>
        <v>2</v>
      </c>
      <c r="D2860" s="23">
        <f t="shared" si="134"/>
        <v>22</v>
      </c>
      <c r="E2860" s="21">
        <f>SUMIFS(тарифы!G:G,тарифы!B:B,J2860)</f>
        <v>41.39</v>
      </c>
      <c r="F2860" s="21"/>
      <c r="G2860" s="12" t="str">
        <f>IFERROR(INDEX(Таблица1[#All],MATCH('загрузка табеля'!J2860,тарифы!B:B,0),4),"")</f>
        <v>бригадир производственной бригады* ((В-40)кулинарный цех)</v>
      </c>
      <c r="H2860" s="12" t="s">
        <v>17228</v>
      </c>
      <c r="I2860" s="12" t="s">
        <v>16524</v>
      </c>
      <c r="J2860" s="12" t="s">
        <v>6011</v>
      </c>
      <c r="K2860" s="12" t="s">
        <v>6012</v>
      </c>
      <c r="L2860" s="12">
        <v>11</v>
      </c>
      <c r="M2860" s="12">
        <v>11</v>
      </c>
      <c r="N2860" s="12">
        <v>0</v>
      </c>
    </row>
    <row r="2861" spans="1:16" x14ac:dyDescent="0.2">
      <c r="A2861" s="12" t="str">
        <f>INDEX('рабочие дни  %ФОТ'!$F$3:$F$67,MATCH('загрузка табеля'!$H2861,'рабочие дни  %ФОТ'!$H$3:$H$67,0),1)</f>
        <v>ХХХ YYY-40</v>
      </c>
      <c r="B2861" s="21">
        <f t="shared" si="132"/>
        <v>1428.5714285714287</v>
      </c>
      <c r="C2861" s="22">
        <f t="shared" si="133"/>
        <v>4</v>
      </c>
      <c r="D2861" s="23">
        <f t="shared" si="134"/>
        <v>22</v>
      </c>
      <c r="E2861" s="21">
        <f>SUMIFS(тарифы!G:G,тарифы!B:B,J2861)</f>
        <v>7500</v>
      </c>
      <c r="F2861" s="21"/>
      <c r="G2861" s="12" t="str">
        <f>IFERROR(INDEX(Таблица1[#All],MATCH('загрузка табеля'!J2861,тарифы!B:B,0),4),"")</f>
        <v>заместитель управляющего магазином по производству 5 категории ((В-40)кулинарный цех)</v>
      </c>
      <c r="H2861" s="12" t="s">
        <v>17228</v>
      </c>
      <c r="I2861" s="12" t="s">
        <v>16524</v>
      </c>
      <c r="J2861" s="12" t="s">
        <v>6008</v>
      </c>
      <c r="K2861" s="12" t="s">
        <v>6009</v>
      </c>
      <c r="L2861" s="12">
        <v>5</v>
      </c>
      <c r="M2861" s="12">
        <v>6</v>
      </c>
      <c r="N2861" s="12">
        <v>6</v>
      </c>
      <c r="O2861" s="12">
        <v>5</v>
      </c>
    </row>
    <row r="2862" spans="1:16" x14ac:dyDescent="0.2">
      <c r="A2862" s="12" t="str">
        <f>INDEX('рабочие дни  %ФОТ'!$F$3:$F$67,MATCH('загрузка табеля'!$H2862,'рабочие дни  %ФОТ'!$H$3:$H$67,0),1)</f>
        <v>ХХХ YYY-40</v>
      </c>
      <c r="B2862" s="21">
        <f t="shared" si="132"/>
        <v>605</v>
      </c>
      <c r="C2862" s="22">
        <f t="shared" si="133"/>
        <v>2</v>
      </c>
      <c r="D2862" s="23">
        <f t="shared" si="134"/>
        <v>22</v>
      </c>
      <c r="E2862" s="21">
        <f>SUMIFS(тарифы!G:G,тарифы!B:B,J2862)</f>
        <v>27.5</v>
      </c>
      <c r="F2862" s="21"/>
      <c r="G2862" s="12" t="str">
        <f>IFERROR(INDEX(Таблица1[#All],MATCH('загрузка табеля'!J2862,тарифы!B:B,0),4),"")</f>
        <v>продавец продовольственных товаров 2 категории ((В-40)кулинарный цех)</v>
      </c>
      <c r="H2862" s="12" t="s">
        <v>17228</v>
      </c>
      <c r="I2862" s="12" t="s">
        <v>16524</v>
      </c>
      <c r="J2862" s="12" t="s">
        <v>6013</v>
      </c>
      <c r="K2862" s="12" t="s">
        <v>6014</v>
      </c>
      <c r="L2862" s="12">
        <v>11</v>
      </c>
      <c r="M2862" s="12">
        <v>11</v>
      </c>
      <c r="N2862" s="12">
        <v>0</v>
      </c>
    </row>
    <row r="2863" spans="1:16" x14ac:dyDescent="0.2">
      <c r="A2863" s="12" t="str">
        <f>INDEX('рабочие дни  %ФОТ'!$F$3:$F$67,MATCH('загрузка табеля'!$H2863,'рабочие дни  %ФОТ'!$H$3:$H$67,0),1)</f>
        <v>ХХХ YYY-40</v>
      </c>
      <c r="B2863" s="21">
        <f t="shared" si="132"/>
        <v>1260</v>
      </c>
      <c r="C2863" s="22">
        <f t="shared" si="133"/>
        <v>4</v>
      </c>
      <c r="D2863" s="23">
        <f t="shared" si="134"/>
        <v>42</v>
      </c>
      <c r="E2863" s="21">
        <f>SUMIFS(тарифы!G:G,тарифы!B:B,J2863)</f>
        <v>30</v>
      </c>
      <c r="F2863" s="21"/>
      <c r="G2863" s="12" t="str">
        <f>IFERROR(INDEX(Таблица1[#All],MATCH('загрузка табеля'!J2863,тарифы!B:B,0),4),"")</f>
        <v>повар 4 разряда ((В-40)кулинарный цех)</v>
      </c>
      <c r="H2863" s="12" t="s">
        <v>17228</v>
      </c>
      <c r="I2863" s="12" t="s">
        <v>16524</v>
      </c>
      <c r="J2863" s="12" t="s">
        <v>6002</v>
      </c>
      <c r="K2863" s="12" t="s">
        <v>6003</v>
      </c>
      <c r="L2863" s="12">
        <v>11</v>
      </c>
      <c r="M2863" s="12">
        <v>9</v>
      </c>
      <c r="N2863" s="12">
        <v>11</v>
      </c>
      <c r="O2863" s="12">
        <v>11</v>
      </c>
    </row>
    <row r="2864" spans="1:16" x14ac:dyDescent="0.2">
      <c r="A2864" s="12" t="str">
        <f>INDEX('рабочие дни  %ФОТ'!$F$3:$F$67,MATCH('загрузка табеля'!$H2864,'рабочие дни  %ФОТ'!$H$3:$H$67,0),1)</f>
        <v>ХХХ YYY-40</v>
      </c>
      <c r="B2864" s="21">
        <f t="shared" si="132"/>
        <v>1332.5</v>
      </c>
      <c r="C2864" s="22">
        <f t="shared" si="133"/>
        <v>4</v>
      </c>
      <c r="D2864" s="23">
        <f t="shared" si="134"/>
        <v>41</v>
      </c>
      <c r="E2864" s="21">
        <f>SUMIFS(тарифы!G:G,тарифы!B:B,J2864)</f>
        <v>32.5</v>
      </c>
      <c r="F2864" s="21"/>
      <c r="G2864" s="12" t="str">
        <f>IFERROR(INDEX(Таблица1[#All],MATCH('загрузка табеля'!J2864,тарифы!B:B,0),4),"")</f>
        <v>повар 5 разряда* ((В-40)кулинарный цех)</v>
      </c>
      <c r="H2864" s="12" t="s">
        <v>17228</v>
      </c>
      <c r="I2864" s="12" t="s">
        <v>16524</v>
      </c>
      <c r="J2864" s="12" t="s">
        <v>6022</v>
      </c>
      <c r="K2864" s="12" t="s">
        <v>6023</v>
      </c>
      <c r="L2864" s="12">
        <v>10</v>
      </c>
      <c r="M2864" s="12">
        <v>10</v>
      </c>
      <c r="N2864" s="12">
        <v>10.5</v>
      </c>
      <c r="O2864" s="12">
        <v>10.5</v>
      </c>
    </row>
    <row r="2865" spans="1:17" x14ac:dyDescent="0.2">
      <c r="A2865" s="12" t="str">
        <f>INDEX('рабочие дни  %ФОТ'!$F$3:$F$67,MATCH('загрузка табеля'!$H2865,'рабочие дни  %ФОТ'!$H$3:$H$67,0),1)</f>
        <v>ХХХ YYY-40</v>
      </c>
      <c r="B2865" s="21">
        <f t="shared" si="132"/>
        <v>2462.7049999999999</v>
      </c>
      <c r="C2865" s="22">
        <f t="shared" si="133"/>
        <v>6</v>
      </c>
      <c r="D2865" s="23">
        <f t="shared" si="134"/>
        <v>59.5</v>
      </c>
      <c r="E2865" s="21">
        <f>SUMIFS(тарифы!G:G,тарифы!B:B,J2865)</f>
        <v>41.39</v>
      </c>
      <c r="F2865" s="21"/>
      <c r="G2865" s="12" t="str">
        <f>IFERROR(INDEX(Таблица1[#All],MATCH('загрузка табеля'!J2865,тарифы!B:B,0),4),"")</f>
        <v>бригадир производственной бригады* ((В-40)кулинарный цех)</v>
      </c>
      <c r="H2865" s="12" t="s">
        <v>17228</v>
      </c>
      <c r="I2865" s="12" t="s">
        <v>16524</v>
      </c>
      <c r="J2865" s="12" t="s">
        <v>6005</v>
      </c>
      <c r="K2865" s="12" t="s">
        <v>6006</v>
      </c>
      <c r="L2865" s="12">
        <v>11.5</v>
      </c>
      <c r="M2865" s="12">
        <v>11</v>
      </c>
      <c r="N2865" s="12">
        <v>11</v>
      </c>
      <c r="O2865" s="12">
        <v>9</v>
      </c>
      <c r="P2865" s="12">
        <v>9</v>
      </c>
      <c r="Q2865" s="12">
        <v>8</v>
      </c>
    </row>
    <row r="2866" spans="1:17" x14ac:dyDescent="0.2">
      <c r="A2866" s="12" t="str">
        <f>INDEX('рабочие дни  %ФОТ'!$F$3:$F$67,MATCH('загрузка табеля'!$H2866,'рабочие дни  %ФОТ'!$H$3:$H$67,0),1)</f>
        <v>ХХХ YYY-40</v>
      </c>
      <c r="B2866" s="21">
        <f t="shared" si="132"/>
        <v>1197.6799999999998</v>
      </c>
      <c r="C2866" s="22">
        <f t="shared" si="133"/>
        <v>4</v>
      </c>
      <c r="D2866" s="23">
        <f t="shared" si="134"/>
        <v>44</v>
      </c>
      <c r="E2866" s="21">
        <f>SUMIFS(тарифы!G:G,тарифы!B:B,J2866)</f>
        <v>27.22</v>
      </c>
      <c r="F2866" s="21"/>
      <c r="G2866" s="12" t="str">
        <f>IFERROR(INDEX(Таблица1[#All],MATCH('загрузка табеля'!J2866,тарифы!B:B,0),4),"")</f>
        <v>повар 3 разряда ((В-40)кулинарный цех)</v>
      </c>
      <c r="H2866" s="12" t="s">
        <v>17228</v>
      </c>
      <c r="I2866" s="12" t="s">
        <v>16524</v>
      </c>
      <c r="J2866" s="12" t="s">
        <v>12830</v>
      </c>
      <c r="K2866" s="12" t="s">
        <v>11321</v>
      </c>
      <c r="L2866" s="12">
        <v>11</v>
      </c>
      <c r="M2866" s="12">
        <v>11</v>
      </c>
      <c r="N2866" s="12">
        <v>11</v>
      </c>
      <c r="O2866" s="12">
        <v>11</v>
      </c>
    </row>
    <row r="2867" spans="1:17" x14ac:dyDescent="0.2">
      <c r="A2867" s="12" t="str">
        <f>INDEX('рабочие дни  %ФОТ'!$F$3:$F$67,MATCH('загрузка табеля'!$H2867,'рабочие дни  %ФОТ'!$H$3:$H$67,0),1)</f>
        <v>ХХХ YYY-40</v>
      </c>
      <c r="B2867" s="21">
        <f t="shared" si="132"/>
        <v>1373.2950000000001</v>
      </c>
      <c r="C2867" s="22">
        <f t="shared" si="133"/>
        <v>4</v>
      </c>
      <c r="D2867" s="23">
        <f t="shared" si="134"/>
        <v>38.5</v>
      </c>
      <c r="E2867" s="21">
        <f>SUMIFS(тарифы!G:G,тарифы!B:B,J2867)</f>
        <v>35.67</v>
      </c>
      <c r="F2867" s="21"/>
      <c r="G2867" s="12" t="str">
        <f>IFERROR(INDEX(Таблица1[#All],MATCH('загрузка табеля'!J2867,тарифы!B:B,0),4),"")</f>
        <v>бригадир продавцов продовольственных товаров 1 категории ((В-40)овощной отдел)</v>
      </c>
      <c r="H2867" s="12" t="s">
        <v>17228</v>
      </c>
      <c r="I2867" s="12" t="s">
        <v>16525</v>
      </c>
      <c r="J2867" s="12" t="s">
        <v>6040</v>
      </c>
      <c r="K2867" s="12" t="s">
        <v>6041</v>
      </c>
      <c r="L2867" s="12">
        <v>11</v>
      </c>
      <c r="M2867" s="12">
        <v>9</v>
      </c>
      <c r="N2867" s="12">
        <v>9</v>
      </c>
      <c r="O2867" s="12">
        <v>9.5</v>
      </c>
      <c r="P2867" s="12">
        <v>0</v>
      </c>
    </row>
    <row r="2868" spans="1:17" x14ac:dyDescent="0.2">
      <c r="A2868" s="12" t="str">
        <f>INDEX('рабочие дни  %ФОТ'!$F$3:$F$67,MATCH('загрузка табеля'!$H2868,'рабочие дни  %ФОТ'!$H$3:$H$67,0),1)</f>
        <v>ХХХ YYY-40</v>
      </c>
      <c r="B2868" s="21">
        <f t="shared" si="132"/>
        <v>880</v>
      </c>
      <c r="C2868" s="22">
        <f t="shared" si="133"/>
        <v>3</v>
      </c>
      <c r="D2868" s="23">
        <f t="shared" si="134"/>
        <v>32</v>
      </c>
      <c r="E2868" s="21">
        <f>SUMIFS(тарифы!G:G,тарифы!B:B,J2868)</f>
        <v>27.5</v>
      </c>
      <c r="F2868" s="21"/>
      <c r="G2868" s="12" t="str">
        <f>IFERROR(INDEX(Таблица1[#All],MATCH('загрузка табеля'!J2868,тарифы!B:B,0),4),"")</f>
        <v>продавец продовольственных товаров 2 категории ((В-40)овощной отдел)</v>
      </c>
      <c r="H2868" s="12" t="s">
        <v>17228</v>
      </c>
      <c r="I2868" s="12" t="s">
        <v>16525</v>
      </c>
      <c r="J2868" s="12" t="s">
        <v>6037</v>
      </c>
      <c r="K2868" s="12" t="s">
        <v>6038</v>
      </c>
      <c r="L2868" s="12">
        <v>11</v>
      </c>
      <c r="M2868" s="12">
        <v>10.5</v>
      </c>
      <c r="N2868" s="12">
        <v>10.5</v>
      </c>
      <c r="O2868" s="12">
        <v>0</v>
      </c>
    </row>
    <row r="2869" spans="1:17" x14ac:dyDescent="0.2">
      <c r="A2869" s="12" t="str">
        <f>INDEX('рабочие дни  %ФОТ'!$F$3:$F$67,MATCH('загрузка табеля'!$H2869,'рабочие дни  %ФОТ'!$H$3:$H$67,0),1)</f>
        <v>ХХХ YYY-40</v>
      </c>
      <c r="B2869" s="21">
        <f t="shared" si="132"/>
        <v>1350</v>
      </c>
      <c r="C2869" s="22">
        <f t="shared" si="133"/>
        <v>4</v>
      </c>
      <c r="D2869" s="23">
        <f t="shared" si="134"/>
        <v>45</v>
      </c>
      <c r="E2869" s="21">
        <f>SUMIFS(тарифы!G:G,тарифы!B:B,J2869)</f>
        <v>30</v>
      </c>
      <c r="F2869" s="21"/>
      <c r="G2869" s="12" t="str">
        <f>IFERROR(INDEX(Таблица1[#All],MATCH('загрузка табеля'!J2869,тарифы!B:B,0),4),"")</f>
        <v>продавец продовольственных товаров 1 категории ((В-40)овощной отдел)</v>
      </c>
      <c r="H2869" s="12" t="s">
        <v>17228</v>
      </c>
      <c r="I2869" s="12" t="s">
        <v>16525</v>
      </c>
      <c r="J2869" s="12" t="s">
        <v>12827</v>
      </c>
      <c r="K2869" s="12" t="s">
        <v>12826</v>
      </c>
      <c r="L2869" s="12">
        <v>11</v>
      </c>
      <c r="M2869" s="12">
        <v>11.5</v>
      </c>
      <c r="N2869" s="12">
        <v>11.5</v>
      </c>
      <c r="O2869" s="12">
        <v>11</v>
      </c>
      <c r="P2869" s="12">
        <v>0</v>
      </c>
    </row>
    <row r="2870" spans="1:17" x14ac:dyDescent="0.2">
      <c r="A2870" s="12" t="str">
        <f>INDEX('рабочие дни  %ФОТ'!$F$3:$F$67,MATCH('загрузка табеля'!$H2870,'рабочие дни  %ФОТ'!$H$3:$H$67,0),1)</f>
        <v>ХХХ YYY-40</v>
      </c>
      <c r="B2870" s="21">
        <f t="shared" si="132"/>
        <v>0</v>
      </c>
      <c r="C2870" s="22">
        <f t="shared" si="133"/>
        <v>3</v>
      </c>
      <c r="D2870" s="23">
        <f t="shared" si="134"/>
        <v>32.5</v>
      </c>
      <c r="E2870" s="21">
        <f>SUMIFS(тарифы!G:G,тарифы!B:B,J2870)</f>
        <v>0</v>
      </c>
      <c r="F2870" s="21"/>
      <c r="G2870" s="12" t="str">
        <f>IFERROR(INDEX(Таблица1[#All],MATCH('загрузка табеля'!J2870,тарифы!B:B,0),4),"")</f>
        <v/>
      </c>
      <c r="H2870" s="12" t="s">
        <v>17228</v>
      </c>
      <c r="I2870" s="12" t="s">
        <v>16525</v>
      </c>
      <c r="J2870" s="12" t="s">
        <v>16526</v>
      </c>
      <c r="K2870" s="12" t="s">
        <v>16527</v>
      </c>
      <c r="L2870" s="12">
        <v>11</v>
      </c>
      <c r="M2870" s="12">
        <v>11</v>
      </c>
      <c r="N2870" s="12">
        <v>10.5</v>
      </c>
    </row>
    <row r="2871" spans="1:17" x14ac:dyDescent="0.2">
      <c r="A2871" s="12" t="str">
        <f>INDEX('рабочие дни  %ФОТ'!$F$3:$F$67,MATCH('загрузка табеля'!$H2871,'рабочие дни  %ФОТ'!$H$3:$H$67,0),1)</f>
        <v>ХХХ YYY-40</v>
      </c>
      <c r="B2871" s="21">
        <f t="shared" si="132"/>
        <v>1672.31</v>
      </c>
      <c r="C2871" s="22">
        <f t="shared" si="133"/>
        <v>5</v>
      </c>
      <c r="D2871" s="23">
        <f t="shared" si="134"/>
        <v>44.5</v>
      </c>
      <c r="E2871" s="21">
        <f>SUMIFS(тарифы!G:G,тарифы!B:B,J2871)</f>
        <v>37.58</v>
      </c>
      <c r="F2871" s="21"/>
      <c r="G2871" s="12" t="str">
        <f>IFERROR(INDEX(Таблица1[#All],MATCH('загрузка табеля'!J2871,тарифы!B:B,0),4),"")</f>
        <v>бригадир продавцов продовольственных товаров 2 категории ((В-40)рыбный отдел)</v>
      </c>
      <c r="H2871" s="12" t="s">
        <v>17228</v>
      </c>
      <c r="I2871" s="12" t="s">
        <v>16528</v>
      </c>
      <c r="J2871" s="12" t="s">
        <v>6153</v>
      </c>
      <c r="K2871" s="12" t="s">
        <v>6154</v>
      </c>
      <c r="L2871" s="12">
        <v>9.5</v>
      </c>
      <c r="M2871" s="12">
        <v>9</v>
      </c>
      <c r="N2871" s="12">
        <v>8.5</v>
      </c>
      <c r="O2871" s="12">
        <v>8.5</v>
      </c>
      <c r="P2871" s="12">
        <v>9</v>
      </c>
      <c r="Q2871" s="12">
        <v>0</v>
      </c>
    </row>
    <row r="2872" spans="1:17" x14ac:dyDescent="0.2">
      <c r="A2872" s="12" t="str">
        <f>INDEX('рабочие дни  %ФОТ'!$F$3:$F$67,MATCH('загрузка табеля'!$H2872,'рабочие дни  %ФОТ'!$H$3:$H$67,0),1)</f>
        <v>ХХХ YYY-40</v>
      </c>
      <c r="B2872" s="21">
        <f t="shared" si="132"/>
        <v>1305.1849999999999</v>
      </c>
      <c r="C2872" s="22">
        <f t="shared" si="133"/>
        <v>4</v>
      </c>
      <c r="D2872" s="23">
        <f t="shared" si="134"/>
        <v>44.5</v>
      </c>
      <c r="E2872" s="21">
        <f>SUMIFS(тарифы!G:G,тарифы!B:B,J2872)</f>
        <v>29.33</v>
      </c>
      <c r="F2872" s="21"/>
      <c r="G2872" s="12" t="str">
        <f>IFERROR(INDEX(Таблица1[#All],MATCH('загрузка табеля'!J2872,тарифы!B:B,0),4),"")</f>
        <v>продавец продовольственных товаров 2 категории ((В-40)рыбный отдел)</v>
      </c>
      <c r="H2872" s="12" t="s">
        <v>17228</v>
      </c>
      <c r="I2872" s="12" t="s">
        <v>16528</v>
      </c>
      <c r="J2872" s="12" t="s">
        <v>12824</v>
      </c>
      <c r="K2872" s="12" t="s">
        <v>12823</v>
      </c>
      <c r="L2872" s="12">
        <v>11</v>
      </c>
      <c r="M2872" s="12">
        <v>11</v>
      </c>
      <c r="N2872" s="12">
        <v>11.5</v>
      </c>
      <c r="O2872" s="12">
        <v>11</v>
      </c>
    </row>
    <row r="2873" spans="1:17" x14ac:dyDescent="0.2">
      <c r="A2873" s="12" t="str">
        <f>INDEX('рабочие дни  %ФОТ'!$F$3:$F$67,MATCH('загрузка табеля'!$H2873,'рабочие дни  %ФОТ'!$H$3:$H$67,0),1)</f>
        <v>ХХХ YYY-40</v>
      </c>
      <c r="B2873" s="21">
        <f t="shared" si="132"/>
        <v>1173.48</v>
      </c>
      <c r="C2873" s="22">
        <f t="shared" si="133"/>
        <v>4</v>
      </c>
      <c r="D2873" s="23">
        <f t="shared" si="134"/>
        <v>44</v>
      </c>
      <c r="E2873" s="21">
        <f>SUMIFS(тарифы!G:G,тарифы!B:B,J2873)</f>
        <v>26.67</v>
      </c>
      <c r="F2873" s="21"/>
      <c r="G2873" s="12" t="str">
        <f>IFERROR(INDEX(Таблица1[#All],MATCH('загрузка табеля'!J2873,тарифы!B:B,0),4),"")</f>
        <v>продавец продовольственных товаров 3 категории ((В-40)рыбный отдел)</v>
      </c>
      <c r="H2873" s="12" t="s">
        <v>17228</v>
      </c>
      <c r="I2873" s="12" t="s">
        <v>16528</v>
      </c>
      <c r="J2873" s="12" t="s">
        <v>12818</v>
      </c>
      <c r="K2873" s="12" t="s">
        <v>12817</v>
      </c>
      <c r="L2873" s="12">
        <v>11</v>
      </c>
      <c r="M2873" s="12">
        <v>11</v>
      </c>
      <c r="N2873" s="12">
        <v>11</v>
      </c>
      <c r="O2873" s="12">
        <v>11</v>
      </c>
      <c r="P2873" s="12">
        <v>0</v>
      </c>
    </row>
    <row r="2874" spans="1:17" x14ac:dyDescent="0.2">
      <c r="A2874" s="12" t="str">
        <f>INDEX('рабочие дни  %ФОТ'!$F$3:$F$67,MATCH('загрузка табеля'!$H2874,'рабочие дни  %ФОТ'!$H$3:$H$67,0),1)</f>
        <v>ХХХ YYY-40</v>
      </c>
      <c r="B2874" s="21">
        <f t="shared" si="132"/>
        <v>1173.48</v>
      </c>
      <c r="C2874" s="22">
        <f t="shared" si="133"/>
        <v>4</v>
      </c>
      <c r="D2874" s="23">
        <f t="shared" si="134"/>
        <v>44</v>
      </c>
      <c r="E2874" s="21">
        <f>SUMIFS(тарифы!G:G,тарифы!B:B,J2874)</f>
        <v>26.67</v>
      </c>
      <c r="F2874" s="21"/>
      <c r="G2874" s="12" t="str">
        <f>IFERROR(INDEX(Таблица1[#All],MATCH('загрузка табеля'!J2874,тарифы!B:B,0),4),"")</f>
        <v>продавец продовольственных товаров 3 категории ((В-40)рыбный отдел)</v>
      </c>
      <c r="H2874" s="12" t="s">
        <v>17228</v>
      </c>
      <c r="I2874" s="12" t="s">
        <v>16528</v>
      </c>
      <c r="J2874" s="12" t="s">
        <v>12814</v>
      </c>
      <c r="K2874" s="12" t="s">
        <v>12813</v>
      </c>
      <c r="L2874" s="12">
        <v>11</v>
      </c>
      <c r="M2874" s="12">
        <v>11</v>
      </c>
      <c r="N2874" s="12">
        <v>11</v>
      </c>
      <c r="O2874" s="12">
        <v>11</v>
      </c>
    </row>
    <row r="2875" spans="1:17" x14ac:dyDescent="0.2">
      <c r="A2875" s="12" t="str">
        <f>INDEX('рабочие дни  %ФОТ'!$F$3:$F$67,MATCH('загрузка табеля'!$H2875,'рабочие дни  %ФОТ'!$H$3:$H$67,0),1)</f>
        <v>ХХХ YYY-40</v>
      </c>
      <c r="B2875" s="21">
        <f t="shared" si="132"/>
        <v>1218.1899999999998</v>
      </c>
      <c r="C2875" s="22">
        <f t="shared" si="133"/>
        <v>4</v>
      </c>
      <c r="D2875" s="23">
        <f t="shared" si="134"/>
        <v>43</v>
      </c>
      <c r="E2875" s="21">
        <f>SUMIFS(тарифы!G:G,тарифы!B:B,J2875)</f>
        <v>28.33</v>
      </c>
      <c r="F2875" s="21"/>
      <c r="G2875" s="12" t="str">
        <f>IFERROR(INDEX(Таблица1[#All],MATCH('загрузка табеля'!J2875,тарифы!B:B,0),4),"")</f>
        <v>кассир торгового зала ((В-40)расчетно-кассовая зона)</v>
      </c>
      <c r="H2875" s="12" t="s">
        <v>17228</v>
      </c>
      <c r="I2875" s="12" t="s">
        <v>16529</v>
      </c>
      <c r="J2875" s="12" t="s">
        <v>6124</v>
      </c>
      <c r="K2875" s="12" t="s">
        <v>6125</v>
      </c>
      <c r="L2875" s="12">
        <v>11</v>
      </c>
      <c r="M2875" s="12">
        <v>10.5</v>
      </c>
      <c r="N2875" s="12">
        <v>11</v>
      </c>
      <c r="O2875" s="12">
        <v>10.5</v>
      </c>
      <c r="P2875" s="12">
        <v>0</v>
      </c>
    </row>
    <row r="2876" spans="1:17" x14ac:dyDescent="0.2">
      <c r="A2876" s="12" t="str">
        <f>INDEX('рабочие дни  %ФОТ'!$F$3:$F$67,MATCH('загрузка табеля'!$H2876,'рабочие дни  %ФОТ'!$H$3:$H$67,0),1)</f>
        <v>ХХХ YYY-40</v>
      </c>
      <c r="B2876" s="21">
        <f t="shared" si="132"/>
        <v>1162.8800000000001</v>
      </c>
      <c r="C2876" s="22">
        <f t="shared" si="133"/>
        <v>3</v>
      </c>
      <c r="D2876" s="23">
        <f t="shared" si="134"/>
        <v>39.5</v>
      </c>
      <c r="E2876" s="21">
        <f>SUMIFS(тарифы!G:G,тарифы!B:B,J2876)</f>
        <v>29.44</v>
      </c>
      <c r="F2876" s="21"/>
      <c r="G2876" s="12" t="str">
        <f>IFERROR(INDEX(Таблица1[#All],MATCH('загрузка табеля'!J2876,тарифы!B:B,0),4),"")</f>
        <v>старший кассир торгового зала ((В-40)расчетно-кассовая зона)</v>
      </c>
      <c r="H2876" s="12" t="s">
        <v>17228</v>
      </c>
      <c r="I2876" s="12" t="s">
        <v>16529</v>
      </c>
      <c r="J2876" s="12" t="s">
        <v>6115</v>
      </c>
      <c r="K2876" s="12" t="s">
        <v>6116</v>
      </c>
      <c r="L2876" s="12">
        <v>10</v>
      </c>
      <c r="M2876" s="12">
        <v>14.5</v>
      </c>
      <c r="N2876" s="12">
        <v>15</v>
      </c>
    </row>
    <row r="2877" spans="1:17" x14ac:dyDescent="0.2">
      <c r="A2877" s="12" t="str">
        <f>INDEX('рабочие дни  %ФОТ'!$F$3:$F$67,MATCH('загрузка табеля'!$H2877,'рабочие дни  %ФОТ'!$H$3:$H$67,0),1)</f>
        <v>ХХХ YYY-40</v>
      </c>
      <c r="B2877" s="21">
        <f t="shared" si="132"/>
        <v>1486.72</v>
      </c>
      <c r="C2877" s="22">
        <f t="shared" si="133"/>
        <v>4</v>
      </c>
      <c r="D2877" s="23">
        <f t="shared" si="134"/>
        <v>50.5</v>
      </c>
      <c r="E2877" s="21">
        <f>SUMIFS(тарифы!G:G,тарифы!B:B,J2877)</f>
        <v>29.44</v>
      </c>
      <c r="F2877" s="21"/>
      <c r="G2877" s="12" t="str">
        <f>IFERROR(INDEX(Таблица1[#All],MATCH('загрузка табеля'!J2877,тарифы!B:B,0),4),"")</f>
        <v>старший кассир торгового зала ((В-40)расчетно-кассовая зона)</v>
      </c>
      <c r="H2877" s="12" t="s">
        <v>17228</v>
      </c>
      <c r="I2877" s="12" t="s">
        <v>16529</v>
      </c>
      <c r="J2877" s="12" t="s">
        <v>6110</v>
      </c>
      <c r="K2877" s="12" t="s">
        <v>6111</v>
      </c>
      <c r="L2877" s="12">
        <v>14.5</v>
      </c>
      <c r="M2877" s="12">
        <v>14.5</v>
      </c>
      <c r="N2877" s="12">
        <v>11</v>
      </c>
      <c r="O2877" s="12">
        <v>10.5</v>
      </c>
      <c r="P2877" s="12">
        <v>0</v>
      </c>
    </row>
    <row r="2878" spans="1:17" x14ac:dyDescent="0.2">
      <c r="A2878" s="12" t="str">
        <f>INDEX('рабочие дни  %ФОТ'!$F$3:$F$67,MATCH('загрузка табеля'!$H2878,'рабочие дни  %ФОТ'!$H$3:$H$67,0),1)</f>
        <v>ХХХ YYY-40</v>
      </c>
      <c r="B2878" s="21">
        <f t="shared" si="132"/>
        <v>1265.115</v>
      </c>
      <c r="C2878" s="22">
        <f t="shared" si="133"/>
        <v>3</v>
      </c>
      <c r="D2878" s="23">
        <f t="shared" si="134"/>
        <v>34.5</v>
      </c>
      <c r="E2878" s="21">
        <f>SUMIFS(тарифы!G:G,тарифы!B:B,J2878)</f>
        <v>36.67</v>
      </c>
      <c r="F2878" s="21"/>
      <c r="G2878" s="12" t="str">
        <f>IFERROR(INDEX(Таблица1[#All],MATCH('загрузка табеля'!J2878,тарифы!B:B,0),4),"")</f>
        <v>заместитель управляющего магазином по кассовой зоне 2 категории ((В-40)расчетно-кассовая зона)</v>
      </c>
      <c r="H2878" s="12" t="s">
        <v>17228</v>
      </c>
      <c r="I2878" s="12" t="s">
        <v>16529</v>
      </c>
      <c r="J2878" s="12" t="s">
        <v>6134</v>
      </c>
      <c r="K2878" s="12" t="s">
        <v>6135</v>
      </c>
      <c r="L2878" s="12">
        <v>11</v>
      </c>
      <c r="M2878" s="12">
        <v>11.5</v>
      </c>
      <c r="N2878" s="12">
        <v>12</v>
      </c>
    </row>
    <row r="2879" spans="1:17" x14ac:dyDescent="0.2">
      <c r="A2879" s="12" t="str">
        <f>INDEX('рабочие дни  %ФОТ'!$F$3:$F$67,MATCH('загрузка табеля'!$H2879,'рабочие дни  %ФОТ'!$H$3:$H$67,0),1)</f>
        <v>ХХХ YYY-40</v>
      </c>
      <c r="B2879" s="21">
        <f t="shared" si="132"/>
        <v>1628.9749999999999</v>
      </c>
      <c r="C2879" s="22">
        <f t="shared" si="133"/>
        <v>5</v>
      </c>
      <c r="D2879" s="23">
        <f t="shared" si="134"/>
        <v>57.5</v>
      </c>
      <c r="E2879" s="21">
        <f>SUMIFS(тарифы!G:G,тарифы!B:B,J2879)</f>
        <v>28.33</v>
      </c>
      <c r="F2879" s="21"/>
      <c r="G2879" s="12" t="str">
        <f>IFERROR(INDEX(Таблица1[#All],MATCH('загрузка табеля'!J2879,тарифы!B:B,0),4),"")</f>
        <v>кассир торгового зала ((В-40)расчетно-кассовая зона)</v>
      </c>
      <c r="H2879" s="12" t="s">
        <v>17228</v>
      </c>
      <c r="I2879" s="12" t="s">
        <v>16529</v>
      </c>
      <c r="J2879" s="12" t="s">
        <v>6130</v>
      </c>
      <c r="K2879" s="12" t="s">
        <v>6131</v>
      </c>
      <c r="L2879" s="12">
        <v>11</v>
      </c>
      <c r="M2879" s="12">
        <v>11</v>
      </c>
      <c r="N2879" s="12">
        <v>11.5</v>
      </c>
      <c r="O2879" s="12">
        <v>12</v>
      </c>
      <c r="P2879" s="12">
        <v>12</v>
      </c>
    </row>
    <row r="2880" spans="1:17" x14ac:dyDescent="0.2">
      <c r="A2880" s="12" t="str">
        <f>INDEX('рабочие дни  %ФОТ'!$F$3:$F$67,MATCH('загрузка табеля'!$H2880,'рабочие дни  %ФОТ'!$H$3:$H$67,0),1)</f>
        <v>ХХХ YYY-40</v>
      </c>
      <c r="B2880" s="21">
        <f t="shared" si="132"/>
        <v>1116.5549999999998</v>
      </c>
      <c r="C2880" s="22">
        <f t="shared" si="133"/>
        <v>3</v>
      </c>
      <c r="D2880" s="23">
        <f t="shared" si="134"/>
        <v>33.5</v>
      </c>
      <c r="E2880" s="21">
        <f>SUMIFS(тарифы!G:G,тарифы!B:B,J2880)</f>
        <v>33.33</v>
      </c>
      <c r="F2880" s="21"/>
      <c r="G2880" s="12" t="str">
        <f>IFERROR(INDEX(Таблица1[#All],MATCH('загрузка табеля'!J2880,тарифы!B:B,0),4),"")</f>
        <v>заместитель управляющего магазином по кассовой зоне 3 категории ((В-40)расчетно-кассовая зона)</v>
      </c>
      <c r="H2880" s="12" t="s">
        <v>17228</v>
      </c>
      <c r="I2880" s="12" t="s">
        <v>16529</v>
      </c>
      <c r="J2880" s="12" t="s">
        <v>6146</v>
      </c>
      <c r="K2880" s="12" t="s">
        <v>6147</v>
      </c>
      <c r="L2880" s="12">
        <v>12</v>
      </c>
      <c r="M2880" s="12">
        <v>11</v>
      </c>
      <c r="N2880" s="12">
        <v>10.5</v>
      </c>
      <c r="O2880" s="12">
        <v>0</v>
      </c>
    </row>
    <row r="2881" spans="1:16" x14ac:dyDescent="0.2">
      <c r="A2881" s="12" t="str">
        <f>INDEX('рабочие дни  %ФОТ'!$F$3:$F$67,MATCH('загрузка табеля'!$H2881,'рабочие дни  %ФОТ'!$H$3:$H$67,0),1)</f>
        <v>ХХХ YYY-40</v>
      </c>
      <c r="B2881" s="21">
        <f t="shared" si="132"/>
        <v>749.92499999999995</v>
      </c>
      <c r="C2881" s="22">
        <f t="shared" si="133"/>
        <v>2</v>
      </c>
      <c r="D2881" s="23">
        <f t="shared" si="134"/>
        <v>22.5</v>
      </c>
      <c r="E2881" s="21">
        <f>SUMIFS(тарифы!G:G,тарифы!B:B,J2881)</f>
        <v>33.33</v>
      </c>
      <c r="F2881" s="21"/>
      <c r="G2881" s="12" t="str">
        <f>IFERROR(INDEX(Таблица1[#All],MATCH('загрузка табеля'!J2881,тарифы!B:B,0),4),"")</f>
        <v>заместитель управляющего магазином по кассовой зоне 3 категории ((В-40)расчетно-кассовая зона)</v>
      </c>
      <c r="H2881" s="12" t="s">
        <v>17228</v>
      </c>
      <c r="I2881" s="12" t="s">
        <v>16529</v>
      </c>
      <c r="J2881" s="12" t="s">
        <v>6113</v>
      </c>
      <c r="K2881" s="12" t="s">
        <v>6114</v>
      </c>
      <c r="L2881" s="12">
        <v>11.5</v>
      </c>
      <c r="M2881" s="12">
        <v>11</v>
      </c>
      <c r="N2881" s="12">
        <v>0</v>
      </c>
    </row>
    <row r="2882" spans="1:16" x14ac:dyDescent="0.2">
      <c r="A2882" s="12" t="str">
        <f>INDEX('рабочие дни  %ФОТ'!$F$3:$F$67,MATCH('загрузка табеля'!$H2882,'рабочие дни  %ФОТ'!$H$3:$H$67,0),1)</f>
        <v>ХХХ YYY-40</v>
      </c>
      <c r="B2882" s="21">
        <f t="shared" si="132"/>
        <v>1289.0149999999999</v>
      </c>
      <c r="C2882" s="22">
        <f t="shared" si="133"/>
        <v>4</v>
      </c>
      <c r="D2882" s="23">
        <f t="shared" si="134"/>
        <v>45.5</v>
      </c>
      <c r="E2882" s="21">
        <f>SUMIFS(тарифы!G:G,тарифы!B:B,J2882)</f>
        <v>28.33</v>
      </c>
      <c r="F2882" s="21"/>
      <c r="G2882" s="12" t="str">
        <f>IFERROR(INDEX(Таблица1[#All],MATCH('загрузка табеля'!J2882,тарифы!B:B,0),4),"")</f>
        <v>кассир торгового зала ((В-40)расчетно-кассовая зона)</v>
      </c>
      <c r="H2882" s="12" t="s">
        <v>17228</v>
      </c>
      <c r="I2882" s="12" t="s">
        <v>16529</v>
      </c>
      <c r="J2882" s="12" t="s">
        <v>6107</v>
      </c>
      <c r="K2882" s="12" t="s">
        <v>6108</v>
      </c>
      <c r="L2882" s="12">
        <v>10.5</v>
      </c>
      <c r="M2882" s="12">
        <v>11.5</v>
      </c>
      <c r="N2882" s="12">
        <v>12</v>
      </c>
      <c r="O2882" s="12">
        <v>11.5</v>
      </c>
    </row>
    <row r="2883" spans="1:16" x14ac:dyDescent="0.2">
      <c r="A2883" s="12" t="str">
        <f>INDEX('рабочие дни  %ФОТ'!$F$3:$F$67,MATCH('загрузка табеля'!$H2883,'рабочие дни  %ФОТ'!$H$3:$H$67,0),1)</f>
        <v>ХХХ YYY-40</v>
      </c>
      <c r="B2883" s="21">
        <f t="shared" si="132"/>
        <v>311.63</v>
      </c>
      <c r="C2883" s="22">
        <f t="shared" si="133"/>
        <v>1</v>
      </c>
      <c r="D2883" s="23">
        <f t="shared" si="134"/>
        <v>11</v>
      </c>
      <c r="E2883" s="21">
        <f>SUMIFS(тарифы!G:G,тарифы!B:B,J2883)</f>
        <v>28.33</v>
      </c>
      <c r="F2883" s="21"/>
      <c r="G2883" s="12" t="str">
        <f>IFERROR(INDEX(Таблица1[#All],MATCH('загрузка табеля'!J2883,тарифы!B:B,0),4),"")</f>
        <v>кассир торгового зала ((В-40)расчетно-кассовая зона)</v>
      </c>
      <c r="H2883" s="12" t="s">
        <v>17228</v>
      </c>
      <c r="I2883" s="12" t="s">
        <v>16529</v>
      </c>
      <c r="J2883" s="12" t="s">
        <v>6118</v>
      </c>
      <c r="K2883" s="12" t="s">
        <v>6119</v>
      </c>
      <c r="L2883" s="12">
        <v>11</v>
      </c>
      <c r="M2883" s="12">
        <v>0</v>
      </c>
    </row>
    <row r="2884" spans="1:16" x14ac:dyDescent="0.2">
      <c r="A2884" s="12" t="str">
        <f>INDEX('рабочие дни  %ФОТ'!$F$3:$F$67,MATCH('загрузка табеля'!$H2884,'рабочие дни  %ФОТ'!$H$3:$H$67,0),1)</f>
        <v>ХХХ YYY-40</v>
      </c>
      <c r="B2884" s="21">
        <f t="shared" si="132"/>
        <v>524.10500000000002</v>
      </c>
      <c r="C2884" s="22">
        <f t="shared" si="133"/>
        <v>2</v>
      </c>
      <c r="D2884" s="23">
        <f t="shared" si="134"/>
        <v>18.5</v>
      </c>
      <c r="E2884" s="21">
        <f>SUMIFS(тарифы!G:G,тарифы!B:B,J2884)</f>
        <v>28.33</v>
      </c>
      <c r="F2884" s="21"/>
      <c r="G2884" s="12" t="str">
        <f>IFERROR(INDEX(Таблица1[#All],MATCH('загрузка табеля'!J2884,тарифы!B:B,0),4),"")</f>
        <v>кассир торгового зала ((В-40)расчетно-кассовая зона)</v>
      </c>
      <c r="H2884" s="12" t="s">
        <v>17228</v>
      </c>
      <c r="I2884" s="12" t="s">
        <v>16529</v>
      </c>
      <c r="J2884" s="12" t="s">
        <v>6136</v>
      </c>
      <c r="K2884" s="12" t="s">
        <v>6137</v>
      </c>
      <c r="L2884" s="12">
        <v>8</v>
      </c>
      <c r="M2884" s="12">
        <v>10.5</v>
      </c>
      <c r="N2884" s="12">
        <v>0</v>
      </c>
    </row>
    <row r="2885" spans="1:16" x14ac:dyDescent="0.2">
      <c r="A2885" s="12" t="str">
        <f>INDEX('рабочие дни  %ФОТ'!$F$3:$F$67,MATCH('загрузка табеля'!$H2885,'рабочие дни  %ФОТ'!$H$3:$H$67,0),1)</f>
        <v>ХХХ YYY-40</v>
      </c>
      <c r="B2885" s="21">
        <f t="shared" si="132"/>
        <v>977.38499999999999</v>
      </c>
      <c r="C2885" s="22">
        <f t="shared" si="133"/>
        <v>4</v>
      </c>
      <c r="D2885" s="23">
        <f t="shared" si="134"/>
        <v>34.5</v>
      </c>
      <c r="E2885" s="21">
        <f>SUMIFS(тарифы!G:G,тарифы!B:B,J2885)</f>
        <v>28.33</v>
      </c>
      <c r="F2885" s="21"/>
      <c r="G2885" s="12" t="str">
        <f>IFERROR(INDEX(Таблица1[#All],MATCH('загрузка табеля'!J2885,тарифы!B:B,0),4),"")</f>
        <v>кассир торгового зала ((В-40)расчетно-кассовая зона)</v>
      </c>
      <c r="H2885" s="12" t="s">
        <v>17228</v>
      </c>
      <c r="I2885" s="12" t="s">
        <v>16529</v>
      </c>
      <c r="J2885" s="12" t="s">
        <v>6142</v>
      </c>
      <c r="K2885" s="12" t="s">
        <v>6143</v>
      </c>
      <c r="L2885" s="12">
        <v>11</v>
      </c>
      <c r="M2885" s="12">
        <v>5.5</v>
      </c>
      <c r="N2885" s="12">
        <v>7</v>
      </c>
      <c r="O2885" s="12">
        <v>11</v>
      </c>
      <c r="P2885" s="12">
        <v>0</v>
      </c>
    </row>
    <row r="2886" spans="1:16" x14ac:dyDescent="0.2">
      <c r="A2886" s="12" t="str">
        <f>INDEX('рабочие дни  %ФОТ'!$F$3:$F$67,MATCH('загрузка табеля'!$H2886,'рабочие дни  %ФОТ'!$H$3:$H$67,0),1)</f>
        <v>ХХХ YYY-40</v>
      </c>
      <c r="B2886" s="21">
        <f t="shared" ref="B2886:B2949" si="135">IF(AND(F2886&lt;50,F2886&gt;0),F2886*D2886,IF(F2886&gt;50,F2886/$C$1*C2886,IF(AND(E2886&lt;50,E2886&gt;0),E2886*D2886,E2886/$C$1*C2886)))</f>
        <v>1260.6849999999999</v>
      </c>
      <c r="C2886" s="22">
        <f t="shared" si="133"/>
        <v>4</v>
      </c>
      <c r="D2886" s="23">
        <f t="shared" si="134"/>
        <v>44.5</v>
      </c>
      <c r="E2886" s="21">
        <f>SUMIFS(тарифы!G:G,тарифы!B:B,J2886)</f>
        <v>28.33</v>
      </c>
      <c r="F2886" s="21"/>
      <c r="G2886" s="12" t="str">
        <f>IFERROR(INDEX(Таблица1[#All],MATCH('загрузка табеля'!J2886,тарифы!B:B,0),4),"")</f>
        <v>кассир торгового зала ((В-40)расчетно-кассовая зона)</v>
      </c>
      <c r="H2886" s="12" t="s">
        <v>17228</v>
      </c>
      <c r="I2886" s="12" t="s">
        <v>16529</v>
      </c>
      <c r="J2886" s="12" t="s">
        <v>6144</v>
      </c>
      <c r="K2886" s="12" t="s">
        <v>6145</v>
      </c>
      <c r="L2886" s="12">
        <v>10.5</v>
      </c>
      <c r="M2886" s="12">
        <v>11</v>
      </c>
      <c r="N2886" s="12">
        <v>11.5</v>
      </c>
      <c r="O2886" s="12">
        <v>11.5</v>
      </c>
    </row>
    <row r="2887" spans="1:16" x14ac:dyDescent="0.2">
      <c r="A2887" s="12" t="str">
        <f>INDEX('рабочие дни  %ФОТ'!$F$3:$F$67,MATCH('загрузка табеля'!$H2887,'рабочие дни  %ФОТ'!$H$3:$H$67,0),1)</f>
        <v>ХХХ YYY-40</v>
      </c>
      <c r="B2887" s="21">
        <f t="shared" si="135"/>
        <v>934.89</v>
      </c>
      <c r="C2887" s="22">
        <f t="shared" ref="C2887:C2950" si="136">COUNTIF(L2887:AP2887,"&gt;0")</f>
        <v>3</v>
      </c>
      <c r="D2887" s="23">
        <f t="shared" ref="D2887:D2950" si="137">IF(SUM(L2887:AP2887)&gt;0,SUM(L2887:AP2887),"")</f>
        <v>33</v>
      </c>
      <c r="E2887" s="21">
        <f>SUMIFS(тарифы!G:G,тарифы!B:B,J2887)</f>
        <v>28.33</v>
      </c>
      <c r="F2887" s="21"/>
      <c r="G2887" s="12" t="str">
        <f>IFERROR(INDEX(Таблица1[#All],MATCH('загрузка табеля'!J2887,тарифы!B:B,0),4),"")</f>
        <v>кассир торгового зала ((В-40)расчетно-кассовая зона)</v>
      </c>
      <c r="H2887" s="12" t="s">
        <v>17228</v>
      </c>
      <c r="I2887" s="12" t="s">
        <v>16529</v>
      </c>
      <c r="J2887" s="12" t="s">
        <v>6132</v>
      </c>
      <c r="K2887" s="12" t="s">
        <v>6133</v>
      </c>
      <c r="L2887" s="12">
        <v>11</v>
      </c>
      <c r="M2887" s="12">
        <v>11</v>
      </c>
      <c r="N2887" s="12">
        <v>11</v>
      </c>
    </row>
    <row r="2888" spans="1:16" x14ac:dyDescent="0.2">
      <c r="A2888" s="12" t="str">
        <f>INDEX('рабочие дни  %ФОТ'!$F$3:$F$67,MATCH('загрузка табеля'!$H2888,'рабочие дни  %ФОТ'!$H$3:$H$67,0),1)</f>
        <v>ХХХ YYY-40</v>
      </c>
      <c r="B2888" s="21">
        <f t="shared" si="135"/>
        <v>868.48</v>
      </c>
      <c r="C2888" s="22">
        <f t="shared" si="136"/>
        <v>2</v>
      </c>
      <c r="D2888" s="23">
        <f t="shared" si="137"/>
        <v>29.5</v>
      </c>
      <c r="E2888" s="21">
        <f>SUMIFS(тарифы!G:G,тарифы!B:B,J2888)</f>
        <v>29.44</v>
      </c>
      <c r="F2888" s="21"/>
      <c r="G2888" s="12" t="str">
        <f>IFERROR(INDEX(Таблица1[#All],MATCH('загрузка табеля'!J2888,тарифы!B:B,0),4),"")</f>
        <v>старший кассир торгового зала ((В-40)расчетно-кассовая зона)</v>
      </c>
      <c r="H2888" s="12" t="s">
        <v>17228</v>
      </c>
      <c r="I2888" s="12" t="s">
        <v>16529</v>
      </c>
      <c r="J2888" s="12" t="s">
        <v>6140</v>
      </c>
      <c r="K2888" s="12" t="s">
        <v>6141</v>
      </c>
      <c r="L2888" s="12">
        <v>14.5</v>
      </c>
      <c r="M2888" s="12">
        <v>15</v>
      </c>
      <c r="N2888" s="12">
        <v>0</v>
      </c>
    </row>
    <row r="2889" spans="1:16" x14ac:dyDescent="0.2">
      <c r="A2889" s="12" t="str">
        <f>INDEX('рабочие дни  %ФОТ'!$F$3:$F$67,MATCH('загрузка табеля'!$H2889,'рабочие дни  %ФОТ'!$H$3:$H$67,0),1)</f>
        <v>ХХХ YYY-40</v>
      </c>
      <c r="B2889" s="21">
        <f t="shared" si="135"/>
        <v>864.06499999999994</v>
      </c>
      <c r="C2889" s="22">
        <f t="shared" si="136"/>
        <v>3</v>
      </c>
      <c r="D2889" s="23">
        <f t="shared" si="137"/>
        <v>30.5</v>
      </c>
      <c r="E2889" s="21">
        <f>SUMIFS(тарифы!G:G,тарифы!B:B,J2889)</f>
        <v>28.33</v>
      </c>
      <c r="F2889" s="21"/>
      <c r="G2889" s="12" t="str">
        <f>IFERROR(INDEX(Таблица1[#All],MATCH('загрузка табеля'!J2889,тарифы!B:B,0),4),"")</f>
        <v>кассир торгового зала ((В-40)расчетно-кассовая зона)</v>
      </c>
      <c r="H2889" s="12" t="s">
        <v>17228</v>
      </c>
      <c r="I2889" s="12" t="s">
        <v>16529</v>
      </c>
      <c r="J2889" s="12" t="s">
        <v>6138</v>
      </c>
      <c r="K2889" s="12" t="s">
        <v>6139</v>
      </c>
      <c r="L2889" s="12">
        <v>9.5</v>
      </c>
      <c r="M2889" s="12">
        <v>11</v>
      </c>
      <c r="N2889" s="12">
        <v>10</v>
      </c>
    </row>
    <row r="2890" spans="1:16" x14ac:dyDescent="0.2">
      <c r="A2890" s="12" t="str">
        <f>INDEX('рабочие дни  %ФОТ'!$F$3:$F$67,MATCH('загрузка табеля'!$H2890,'рабочие дни  %ФОТ'!$H$3:$H$67,0),1)</f>
        <v>ХХХ YYY-40</v>
      </c>
      <c r="B2890" s="21">
        <f t="shared" si="135"/>
        <v>749.92499999999995</v>
      </c>
      <c r="C2890" s="22">
        <f t="shared" si="136"/>
        <v>2</v>
      </c>
      <c r="D2890" s="23">
        <f t="shared" si="137"/>
        <v>22.5</v>
      </c>
      <c r="E2890" s="21">
        <f>SUMIFS(тарифы!G:G,тарифы!B:B,J2890)</f>
        <v>33.33</v>
      </c>
      <c r="F2890" s="21"/>
      <c r="G2890" s="12" t="str">
        <f>IFERROR(INDEX(Таблица1[#All],MATCH('загрузка табеля'!J2890,тарифы!B:B,0),4),"")</f>
        <v>заместитель управляющего магазином по кассовой зоне 3 категории ((В-40)расчетно-кассовая зона)</v>
      </c>
      <c r="H2890" s="12" t="s">
        <v>17228</v>
      </c>
      <c r="I2890" s="12" t="s">
        <v>16529</v>
      </c>
      <c r="J2890" s="12" t="s">
        <v>12845</v>
      </c>
      <c r="K2890" s="12" t="s">
        <v>12844</v>
      </c>
      <c r="L2890" s="12">
        <v>11</v>
      </c>
      <c r="M2890" s="12">
        <v>11.5</v>
      </c>
      <c r="N2890" s="12">
        <v>0</v>
      </c>
    </row>
    <row r="2891" spans="1:16" x14ac:dyDescent="0.2">
      <c r="A2891" s="12" t="str">
        <f>INDEX('рабочие дни  %ФОТ'!$F$3:$F$67,MATCH('загрузка табеля'!$H2891,'рабочие дни  %ФОТ'!$H$3:$H$67,0),1)</f>
        <v>ХХХ YYY-40</v>
      </c>
      <c r="B2891" s="21">
        <f t="shared" si="135"/>
        <v>524.10500000000002</v>
      </c>
      <c r="C2891" s="22">
        <f t="shared" si="136"/>
        <v>2</v>
      </c>
      <c r="D2891" s="23">
        <f t="shared" si="137"/>
        <v>18.5</v>
      </c>
      <c r="E2891" s="21">
        <f>SUMIFS(тарифы!G:G,тарифы!B:B,J2891)</f>
        <v>28.33</v>
      </c>
      <c r="F2891" s="21"/>
      <c r="G2891" s="12" t="str">
        <f>IFERROR(INDEX(Таблица1[#All],MATCH('загрузка табеля'!J2891,тарифы!B:B,0),4),"")</f>
        <v>кассир торгового зала ((В-40)расчетно-кассовая зона)</v>
      </c>
      <c r="H2891" s="12" t="s">
        <v>17228</v>
      </c>
      <c r="I2891" s="12" t="s">
        <v>16529</v>
      </c>
      <c r="J2891" s="12" t="s">
        <v>12838</v>
      </c>
      <c r="K2891" s="12" t="s">
        <v>12837</v>
      </c>
      <c r="L2891" s="12">
        <v>7.5</v>
      </c>
      <c r="M2891" s="12">
        <v>11</v>
      </c>
      <c r="N2891" s="12">
        <v>0</v>
      </c>
    </row>
    <row r="2892" spans="1:16" x14ac:dyDescent="0.2">
      <c r="A2892" s="12" t="str">
        <f>INDEX('рабочие дни  %ФОТ'!$F$3:$F$67,MATCH('загрузка табеля'!$H2892,'рабочие дни  %ФОТ'!$H$3:$H$67,0),1)</f>
        <v>ХХХ YYY-40</v>
      </c>
      <c r="B2892" s="21">
        <f t="shared" si="135"/>
        <v>835.7349999999999</v>
      </c>
      <c r="C2892" s="22">
        <f t="shared" si="136"/>
        <v>3</v>
      </c>
      <c r="D2892" s="23">
        <f t="shared" si="137"/>
        <v>29.5</v>
      </c>
      <c r="E2892" s="21">
        <f>SUMIFS(тарифы!G:G,тарифы!B:B,J2892)</f>
        <v>28.33</v>
      </c>
      <c r="F2892" s="21"/>
      <c r="G2892" s="12" t="str">
        <f>IFERROR(INDEX(Таблица1[#All],MATCH('загрузка табеля'!J2892,тарифы!B:B,0),4),"")</f>
        <v>кассир торгового зала ((В-40)расчетно-кассовая зона)</v>
      </c>
      <c r="H2892" s="12" t="s">
        <v>17228</v>
      </c>
      <c r="I2892" s="12" t="s">
        <v>16529</v>
      </c>
      <c r="J2892" s="12" t="s">
        <v>12841</v>
      </c>
      <c r="K2892" s="12" t="s">
        <v>6123</v>
      </c>
      <c r="L2892" s="12">
        <v>11</v>
      </c>
      <c r="M2892" s="12">
        <v>7.5</v>
      </c>
      <c r="N2892" s="12">
        <v>11</v>
      </c>
      <c r="O2892" s="12">
        <v>0</v>
      </c>
    </row>
    <row r="2893" spans="1:16" x14ac:dyDescent="0.2">
      <c r="A2893" s="12" t="str">
        <f>INDEX('рабочие дни  %ФОТ'!$F$3:$F$67,MATCH('загрузка табеля'!$H2893,'рабочие дни  %ФОТ'!$H$3:$H$67,0),1)</f>
        <v>ХХХ YYY-40</v>
      </c>
      <c r="B2893" s="21">
        <f t="shared" si="135"/>
        <v>212.47499999999999</v>
      </c>
      <c r="C2893" s="22">
        <f t="shared" si="136"/>
        <v>1</v>
      </c>
      <c r="D2893" s="23">
        <f t="shared" si="137"/>
        <v>7.5</v>
      </c>
      <c r="E2893" s="21">
        <f>SUMIFS(тарифы!G:G,тарифы!B:B,J2893)</f>
        <v>28.33</v>
      </c>
      <c r="F2893" s="21"/>
      <c r="G2893" s="12" t="str">
        <f>IFERROR(INDEX(Таблица1[#All],MATCH('загрузка табеля'!J2893,тарифы!B:B,0),4),"")</f>
        <v>кассир торгового зала ((В-40)расчетно-кассовая зона)</v>
      </c>
      <c r="H2893" s="12" t="s">
        <v>17228</v>
      </c>
      <c r="I2893" s="12" t="s">
        <v>16529</v>
      </c>
      <c r="J2893" s="12" t="s">
        <v>12843</v>
      </c>
      <c r="K2893" s="12" t="s">
        <v>12842</v>
      </c>
      <c r="L2893" s="12">
        <v>7.5</v>
      </c>
    </row>
    <row r="2894" spans="1:16" x14ac:dyDescent="0.2">
      <c r="A2894" s="12" t="str">
        <f>INDEX('рабочие дни  %ФОТ'!$F$3:$F$67,MATCH('загрузка табеля'!$H2894,'рабочие дни  %ФОТ'!$H$3:$H$67,0),1)</f>
        <v>ХХХ YYY-40</v>
      </c>
      <c r="B2894" s="21">
        <f t="shared" si="135"/>
        <v>807.40499999999997</v>
      </c>
      <c r="C2894" s="22">
        <f t="shared" si="136"/>
        <v>3</v>
      </c>
      <c r="D2894" s="23">
        <f t="shared" si="137"/>
        <v>28.5</v>
      </c>
      <c r="E2894" s="21">
        <f>SUMIFS(тарифы!G:G,тарифы!B:B,J2894)</f>
        <v>28.33</v>
      </c>
      <c r="F2894" s="21"/>
      <c r="G2894" s="12" t="str">
        <f>IFERROR(INDEX(Таблица1[#All],MATCH('загрузка табеля'!J2894,тарифы!B:B,0),4),"")</f>
        <v>кассир торгового зала ((В-40)расчетно-кассовая зона)</v>
      </c>
      <c r="H2894" s="12" t="s">
        <v>17228</v>
      </c>
      <c r="I2894" s="12" t="s">
        <v>16529</v>
      </c>
      <c r="J2894" s="12" t="s">
        <v>12840</v>
      </c>
      <c r="K2894" s="12" t="s">
        <v>12839</v>
      </c>
      <c r="L2894" s="12">
        <v>6.5</v>
      </c>
      <c r="M2894" s="12">
        <v>11.5</v>
      </c>
      <c r="N2894" s="12">
        <v>10.5</v>
      </c>
    </row>
    <row r="2895" spans="1:16" x14ac:dyDescent="0.2">
      <c r="A2895" s="12" t="str">
        <f>INDEX('рабочие дни  %ФОТ'!$F$3:$F$67,MATCH('загрузка табеля'!$H2895,'рабочие дни  %ФОТ'!$H$3:$H$67,0),1)</f>
        <v>ХХХ YYY-40</v>
      </c>
      <c r="B2895" s="21">
        <f t="shared" si="135"/>
        <v>0</v>
      </c>
      <c r="C2895" s="22">
        <f t="shared" si="136"/>
        <v>1</v>
      </c>
      <c r="D2895" s="23">
        <f t="shared" si="137"/>
        <v>13</v>
      </c>
      <c r="E2895" s="21">
        <f>SUMIFS(тарифы!G:G,тарифы!B:B,J2895)</f>
        <v>0</v>
      </c>
      <c r="F2895" s="21"/>
      <c r="G2895" s="12" t="str">
        <f>IFERROR(INDEX(Таблица1[#All],MATCH('загрузка табеля'!J2895,тарифы!B:B,0),4),"")</f>
        <v/>
      </c>
      <c r="H2895" s="12" t="s">
        <v>17228</v>
      </c>
      <c r="I2895" s="12" t="s">
        <v>16529</v>
      </c>
      <c r="J2895" s="12" t="s">
        <v>16530</v>
      </c>
      <c r="K2895" s="12" t="s">
        <v>16531</v>
      </c>
      <c r="L2895" s="12">
        <v>13</v>
      </c>
      <c r="M2895" s="12">
        <v>0</v>
      </c>
    </row>
    <row r="2896" spans="1:16" x14ac:dyDescent="0.2">
      <c r="A2896" s="12" t="str">
        <f>INDEX('рабочие дни  %ФОТ'!$F$3:$F$67,MATCH('загрузка табеля'!$H2896,'рабочие дни  %ФОТ'!$H$3:$H$67,0),1)</f>
        <v>ХХХ YYY-40</v>
      </c>
      <c r="B2896" s="21">
        <f t="shared" si="135"/>
        <v>1210</v>
      </c>
      <c r="C2896" s="22">
        <f t="shared" si="136"/>
        <v>3</v>
      </c>
      <c r="D2896" s="23">
        <f t="shared" si="137"/>
        <v>27</v>
      </c>
      <c r="E2896" s="21">
        <f>SUMIFS(тарифы!G:G,тарифы!B:B,J2896)</f>
        <v>8470</v>
      </c>
      <c r="F2896" s="21"/>
      <c r="G2896" s="12" t="str">
        <f>IFERROR(INDEX(Таблица1[#All],MATCH('загрузка табеля'!J2896,тарифы!B:B,0),4),"")</f>
        <v>заместитель управляющего магазином 3 категории ((В-40)сектор зоны скоропорта)</v>
      </c>
      <c r="H2896" s="12" t="s">
        <v>17228</v>
      </c>
      <c r="I2896" s="12" t="s">
        <v>16532</v>
      </c>
      <c r="J2896" s="12" t="s">
        <v>6158</v>
      </c>
      <c r="K2896" s="12" t="s">
        <v>6159</v>
      </c>
      <c r="L2896" s="12">
        <v>9</v>
      </c>
      <c r="M2896" s="12">
        <v>9</v>
      </c>
      <c r="N2896" s="12">
        <v>9</v>
      </c>
      <c r="O2896" s="12">
        <v>0</v>
      </c>
    </row>
    <row r="2897" spans="1:16" x14ac:dyDescent="0.2">
      <c r="A2897" s="12" t="str">
        <f>INDEX('рабочие дни  %ФОТ'!$F$3:$F$67,MATCH('загрузка табеля'!$H2897,'рабочие дни  %ФОТ'!$H$3:$H$67,0),1)</f>
        <v>ХХХ YYY-40</v>
      </c>
      <c r="B2897" s="21">
        <f t="shared" si="135"/>
        <v>1466.6666666666667</v>
      </c>
      <c r="C2897" s="22">
        <f t="shared" si="136"/>
        <v>4</v>
      </c>
      <c r="D2897" s="23">
        <f t="shared" si="137"/>
        <v>38</v>
      </c>
      <c r="E2897" s="21">
        <f>SUMIFS(тарифы!G:G,тарифы!B:B,J2897)</f>
        <v>7700</v>
      </c>
      <c r="F2897" s="21"/>
      <c r="G2897" s="12" t="str">
        <f>IFERROR(INDEX(Таблица1[#All],MATCH('загрузка табеля'!J2897,тарифы!B:B,0),4),"")</f>
        <v>заместитель управляющего магазином 4 категории ((В-40)сектор зоны фреш)</v>
      </c>
      <c r="H2897" s="12" t="s">
        <v>17228</v>
      </c>
      <c r="I2897" s="12" t="s">
        <v>16533</v>
      </c>
      <c r="J2897" s="12" t="s">
        <v>6161</v>
      </c>
      <c r="K2897" s="12" t="s">
        <v>6162</v>
      </c>
      <c r="L2897" s="12">
        <v>9.5</v>
      </c>
      <c r="M2897" s="12">
        <v>9</v>
      </c>
      <c r="N2897" s="12">
        <v>9.5</v>
      </c>
      <c r="O2897" s="12">
        <v>10</v>
      </c>
    </row>
    <row r="2898" spans="1:16" x14ac:dyDescent="0.2">
      <c r="A2898" s="12" t="str">
        <f>INDEX('рабочие дни  %ФОТ'!$F$3:$F$67,MATCH('загрузка табеля'!$H2898,'рабочие дни  %ФОТ'!$H$3:$H$67,0),1)</f>
        <v>ХХХ YYY-40</v>
      </c>
      <c r="B2898" s="21">
        <f t="shared" si="135"/>
        <v>1466.6666666666667</v>
      </c>
      <c r="C2898" s="22">
        <f t="shared" si="136"/>
        <v>4</v>
      </c>
      <c r="D2898" s="23">
        <f t="shared" si="137"/>
        <v>38</v>
      </c>
      <c r="E2898" s="21">
        <f>SUMIFS(тарифы!G:G,тарифы!B:B,J2898)</f>
        <v>7700</v>
      </c>
      <c r="F2898" s="21"/>
      <c r="G2898" s="12" t="str">
        <f>IFERROR(INDEX(Таблица1[#All],MATCH('загрузка табеля'!J2898,тарифы!B:B,0),4),"")</f>
        <v>заместитель управляющего магазином 4 категории ((В-40)сектор стеллажной зоны)</v>
      </c>
      <c r="H2898" s="12" t="s">
        <v>17228</v>
      </c>
      <c r="I2898" s="12" t="s">
        <v>16534</v>
      </c>
      <c r="J2898" s="12" t="s">
        <v>6170</v>
      </c>
      <c r="K2898" s="12" t="s">
        <v>6171</v>
      </c>
      <c r="L2898" s="12">
        <v>9.5</v>
      </c>
      <c r="M2898" s="12">
        <v>8</v>
      </c>
      <c r="N2898" s="12">
        <v>10</v>
      </c>
      <c r="O2898" s="12">
        <v>10.5</v>
      </c>
    </row>
    <row r="2899" spans="1:16" x14ac:dyDescent="0.2">
      <c r="A2899" s="12" t="str">
        <f>INDEX('рабочие дни  %ФОТ'!$F$3:$F$67,MATCH('загрузка табеля'!$H2899,'рабочие дни  %ФОТ'!$H$3:$H$67,0),1)</f>
        <v>ХХХ YYY-40</v>
      </c>
      <c r="B2899" s="21">
        <f t="shared" si="135"/>
        <v>770</v>
      </c>
      <c r="C2899" s="22">
        <f t="shared" si="136"/>
        <v>3</v>
      </c>
      <c r="D2899" s="23">
        <f t="shared" si="137"/>
        <v>27</v>
      </c>
      <c r="E2899" s="21">
        <f>SUMIFS(тарифы!G:G,тарифы!B:B,J2899)</f>
        <v>5390</v>
      </c>
      <c r="F2899" s="21"/>
      <c r="G2899" s="12" t="str">
        <f>IFERROR(INDEX(Таблица1[#All],MATCH('загрузка табеля'!J2899,тарифы!B:B,0),4),"")</f>
        <v>старший оператор по вводу данных 2 категории ((В-40)склад)</v>
      </c>
      <c r="H2899" s="12" t="s">
        <v>17228</v>
      </c>
      <c r="I2899" s="12" t="s">
        <v>6172</v>
      </c>
      <c r="J2899" s="12" t="s">
        <v>6180</v>
      </c>
      <c r="K2899" s="12" t="s">
        <v>6181</v>
      </c>
      <c r="L2899" s="12">
        <v>9</v>
      </c>
      <c r="M2899" s="12">
        <v>9</v>
      </c>
      <c r="N2899" s="12">
        <v>9</v>
      </c>
      <c r="O2899" s="12">
        <v>0</v>
      </c>
    </row>
    <row r="2900" spans="1:16" x14ac:dyDescent="0.2">
      <c r="A2900" s="12" t="str">
        <f>INDEX('рабочие дни  %ФОТ'!$F$3:$F$67,MATCH('загрузка табеля'!$H2900,'рабочие дни  %ФОТ'!$H$3:$H$67,0),1)</f>
        <v>ХХХ YYY-40</v>
      </c>
      <c r="B2900" s="21">
        <f t="shared" si="135"/>
        <v>1000</v>
      </c>
      <c r="C2900" s="22">
        <f t="shared" si="136"/>
        <v>3</v>
      </c>
      <c r="D2900" s="23">
        <f t="shared" si="137"/>
        <v>29.5</v>
      </c>
      <c r="E2900" s="21">
        <f>SUMIFS(тарифы!G:G,тарифы!B:B,J2900)</f>
        <v>7000</v>
      </c>
      <c r="F2900" s="21"/>
      <c r="G2900" s="12" t="str">
        <f>IFERROR(INDEX(Таблица1[#All],MATCH('загрузка табеля'!J2900,тарифы!B:B,0),4),"")</f>
        <v>заведующий складом 3 категории ((В-40)склад)</v>
      </c>
      <c r="H2900" s="12" t="s">
        <v>17228</v>
      </c>
      <c r="I2900" s="12" t="s">
        <v>6172</v>
      </c>
      <c r="J2900" s="12" t="s">
        <v>6177</v>
      </c>
      <c r="K2900" s="12" t="s">
        <v>6178</v>
      </c>
      <c r="L2900" s="12">
        <v>10.5</v>
      </c>
      <c r="M2900" s="12">
        <v>9.5</v>
      </c>
      <c r="N2900" s="12">
        <v>9.5</v>
      </c>
      <c r="O2900" s="12">
        <v>0</v>
      </c>
    </row>
    <row r="2901" spans="1:16" x14ac:dyDescent="0.2">
      <c r="A2901" s="12" t="str">
        <f>INDEX('рабочие дни  %ФОТ'!$F$3:$F$67,MATCH('загрузка табеля'!$H2901,'рабочие дни  %ФОТ'!$H$3:$H$67,0),1)</f>
        <v>ХХХ YYY-40</v>
      </c>
      <c r="B2901" s="21">
        <f t="shared" si="135"/>
        <v>1617.8249999999998</v>
      </c>
      <c r="C2901" s="22">
        <f t="shared" si="136"/>
        <v>5</v>
      </c>
      <c r="D2901" s="23">
        <f t="shared" si="137"/>
        <v>55.5</v>
      </c>
      <c r="E2901" s="21">
        <f>SUMIFS(тарифы!G:G,тарифы!B:B,J2901)</f>
        <v>29.15</v>
      </c>
      <c r="F2901" s="21"/>
      <c r="G2901" s="12" t="str">
        <f>IFERROR(INDEX(Таблица1[#All],MATCH('загрузка табеля'!J2901,тарифы!B:B,0),4),"")</f>
        <v>грузчик 2 категории ((В-40)склад)</v>
      </c>
      <c r="H2901" s="12" t="s">
        <v>17228</v>
      </c>
      <c r="I2901" s="12" t="s">
        <v>6172</v>
      </c>
      <c r="J2901" s="12" t="s">
        <v>6173</v>
      </c>
      <c r="K2901" s="12" t="s">
        <v>6174</v>
      </c>
      <c r="L2901" s="12">
        <v>13</v>
      </c>
      <c r="M2901" s="12">
        <v>11</v>
      </c>
      <c r="N2901" s="12">
        <v>11.5</v>
      </c>
      <c r="O2901" s="12">
        <v>10</v>
      </c>
      <c r="P2901" s="12">
        <v>10</v>
      </c>
    </row>
    <row r="2902" spans="1:16" x14ac:dyDescent="0.2">
      <c r="A2902" s="12" t="str">
        <f>INDEX('рабочие дни  %ФОТ'!$F$3:$F$67,MATCH('загрузка табеля'!$H2902,'рабочие дни  %ФОТ'!$H$3:$H$67,0),1)</f>
        <v>ХХХ YYY-40</v>
      </c>
      <c r="B2902" s="21">
        <f t="shared" si="135"/>
        <v>503.5</v>
      </c>
      <c r="C2902" s="22">
        <f t="shared" si="136"/>
        <v>2</v>
      </c>
      <c r="D2902" s="23">
        <f t="shared" si="137"/>
        <v>19</v>
      </c>
      <c r="E2902" s="21">
        <f>SUMIFS(тарифы!G:G,тарифы!B:B,J2902)</f>
        <v>26.5</v>
      </c>
      <c r="F2902" s="21"/>
      <c r="G2902" s="12" t="str">
        <f>IFERROR(INDEX(Таблица1[#All],MATCH('загрузка табеля'!J2902,тарифы!B:B,0),4),"")</f>
        <v>грузчик 3 категории ((В-40)склад)</v>
      </c>
      <c r="H2902" s="12" t="s">
        <v>17228</v>
      </c>
      <c r="I2902" s="12" t="s">
        <v>6172</v>
      </c>
      <c r="J2902" s="12" t="s">
        <v>12847</v>
      </c>
      <c r="K2902" s="12" t="s">
        <v>12846</v>
      </c>
      <c r="L2902" s="12">
        <v>10</v>
      </c>
      <c r="M2902" s="12">
        <v>9</v>
      </c>
    </row>
    <row r="2903" spans="1:16" x14ac:dyDescent="0.2">
      <c r="A2903" s="12" t="str">
        <f>INDEX('рабочие дни  %ФОТ'!$F$3:$F$67,MATCH('загрузка табеля'!$H2903,'рабочие дни  %ФОТ'!$H$3:$H$67,0),1)</f>
        <v>ХХХ YYY-40</v>
      </c>
      <c r="B2903" s="21">
        <f t="shared" si="135"/>
        <v>0</v>
      </c>
      <c r="C2903" s="22">
        <f t="shared" si="136"/>
        <v>5</v>
      </c>
      <c r="D2903" s="23">
        <f t="shared" si="137"/>
        <v>47</v>
      </c>
      <c r="E2903" s="21">
        <f>SUMIFS(тарифы!G:G,тарифы!B:B,J2903)</f>
        <v>0</v>
      </c>
      <c r="F2903" s="21"/>
      <c r="G2903" s="12" t="str">
        <f>IFERROR(INDEX(Таблица1[#All],MATCH('загрузка табеля'!J2903,тарифы!B:B,0),4),"")</f>
        <v/>
      </c>
      <c r="H2903" s="12" t="s">
        <v>17228</v>
      </c>
      <c r="I2903" s="12" t="s">
        <v>6172</v>
      </c>
      <c r="J2903" s="12" t="s">
        <v>16535</v>
      </c>
      <c r="K2903" s="12" t="s">
        <v>16536</v>
      </c>
      <c r="L2903" s="12">
        <v>6.5</v>
      </c>
      <c r="M2903" s="12">
        <v>11</v>
      </c>
      <c r="N2903" s="12">
        <v>9.5</v>
      </c>
      <c r="O2903" s="12">
        <v>10</v>
      </c>
      <c r="P2903" s="12">
        <v>10</v>
      </c>
    </row>
    <row r="2904" spans="1:16" x14ac:dyDescent="0.2">
      <c r="A2904" s="12" t="str">
        <f>INDEX('рабочие дни  %ФОТ'!$F$3:$F$67,MATCH('загрузка табеля'!$H2904,'рабочие дни  %ФОТ'!$H$3:$H$67,0),1)</f>
        <v>ХХХ YYY-40</v>
      </c>
      <c r="B2904" s="21">
        <f t="shared" si="135"/>
        <v>2310.6666666666665</v>
      </c>
      <c r="C2904" s="22">
        <f t="shared" si="136"/>
        <v>4</v>
      </c>
      <c r="D2904" s="23">
        <f t="shared" si="137"/>
        <v>36</v>
      </c>
      <c r="E2904" s="21">
        <f>SUMIFS(тарифы!G:G,тарифы!B:B,J2904)</f>
        <v>12131</v>
      </c>
      <c r="F2904" s="21"/>
      <c r="G2904" s="12" t="str">
        <f>IFERROR(INDEX(Таблица1[#All],MATCH('загрузка табеля'!J2904,тарифы!B:B,0),4),"")</f>
        <v>управляющий магазином 3 категории ((В-40)управление)</v>
      </c>
      <c r="H2904" s="12" t="s">
        <v>17228</v>
      </c>
      <c r="I2904" s="12" t="s">
        <v>16537</v>
      </c>
      <c r="J2904" s="12" t="s">
        <v>6187</v>
      </c>
      <c r="K2904" s="12" t="s">
        <v>6188</v>
      </c>
      <c r="L2904" s="12">
        <v>9</v>
      </c>
      <c r="M2904" s="12">
        <v>9</v>
      </c>
      <c r="N2904" s="12">
        <v>9</v>
      </c>
      <c r="O2904" s="12">
        <v>9</v>
      </c>
    </row>
    <row r="2905" spans="1:16" x14ac:dyDescent="0.2">
      <c r="A2905" s="12" t="str">
        <f>INDEX('рабочие дни  %ФОТ'!$F$3:$F$67,MATCH('загрузка табеля'!$H2905,'рабочие дни  %ФОТ'!$H$3:$H$67,0),1)</f>
        <v>ХХХ YYY-40</v>
      </c>
      <c r="B2905" s="21">
        <f t="shared" si="135"/>
        <v>1380.952380952381</v>
      </c>
      <c r="C2905" s="22">
        <f t="shared" si="136"/>
        <v>5</v>
      </c>
      <c r="D2905" s="23">
        <f t="shared" si="137"/>
        <v>42</v>
      </c>
      <c r="E2905" s="21">
        <f>SUMIFS(тарифы!G:G,тарифы!B:B,J2905)</f>
        <v>5800</v>
      </c>
      <c r="F2905" s="21"/>
      <c r="G2905" s="12" t="str">
        <f>IFERROR(INDEX(Таблица1[#All],MATCH('загрузка табеля'!J2905,тарифы!B:B,0),4),"")</f>
        <v>главный инженер ((В-40)управление)</v>
      </c>
      <c r="H2905" s="12" t="s">
        <v>17228</v>
      </c>
      <c r="I2905" s="12" t="s">
        <v>16537</v>
      </c>
      <c r="J2905" s="12" t="s">
        <v>6183</v>
      </c>
      <c r="K2905" s="12" t="s">
        <v>6184</v>
      </c>
      <c r="L2905" s="12">
        <v>9</v>
      </c>
      <c r="M2905" s="12">
        <v>9</v>
      </c>
      <c r="N2905" s="12">
        <v>7.5</v>
      </c>
      <c r="O2905" s="12">
        <v>7.5</v>
      </c>
      <c r="P2905" s="12">
        <v>9</v>
      </c>
    </row>
    <row r="2906" spans="1:16" x14ac:dyDescent="0.2">
      <c r="A2906" s="12" t="str">
        <f>INDEX('рабочие дни  %ФОТ'!$F$3:$F$67,MATCH('загрузка табеля'!$H2906,'рабочие дни  %ФОТ'!$H$3:$H$67,0),1)</f>
        <v>ХХХ YYY-40</v>
      </c>
      <c r="B2906" s="21">
        <f t="shared" si="135"/>
        <v>619.04761904761904</v>
      </c>
      <c r="C2906" s="22">
        <f t="shared" si="136"/>
        <v>2</v>
      </c>
      <c r="D2906" s="23">
        <f t="shared" si="137"/>
        <v>13.5</v>
      </c>
      <c r="E2906" s="21">
        <f>SUMIFS(тарифы!G:G,тарифы!B:B,J2906)</f>
        <v>6500</v>
      </c>
      <c r="F2906" s="21"/>
      <c r="G2906" s="12" t="str">
        <f>IFERROR(INDEX(Таблица1[#All],MATCH('загрузка табеля'!J2906,тарифы!B:B,0),4),"")</f>
        <v>менеджер по персоналу ((В-17)управление)</v>
      </c>
      <c r="H2906" s="12" t="s">
        <v>17228</v>
      </c>
      <c r="I2906" s="12" t="s">
        <v>16537</v>
      </c>
      <c r="J2906" s="12" t="s">
        <v>2567</v>
      </c>
      <c r="K2906" s="12" t="s">
        <v>2568</v>
      </c>
      <c r="L2906" s="12">
        <v>7</v>
      </c>
      <c r="M2906" s="12">
        <v>6.5</v>
      </c>
      <c r="N2906" s="12">
        <v>0</v>
      </c>
    </row>
    <row r="2907" spans="1:16" x14ac:dyDescent="0.2">
      <c r="A2907" s="12" t="str">
        <f>INDEX('рабочие дни  %ФОТ'!$F$3:$F$67,MATCH('загрузка табеля'!$H2907,'рабочие дни  %ФОТ'!$H$3:$H$67,0),1)</f>
        <v>ХХХ YYY-40</v>
      </c>
      <c r="B2907" s="21">
        <f t="shared" si="135"/>
        <v>1246.74</v>
      </c>
      <c r="C2907" s="22">
        <f t="shared" si="136"/>
        <v>3</v>
      </c>
      <c r="D2907" s="23">
        <f t="shared" si="137"/>
        <v>33</v>
      </c>
      <c r="E2907" s="21">
        <f>SUMIFS(тарифы!G:G,тарифы!B:B,J2907)</f>
        <v>37.78</v>
      </c>
      <c r="F2907" s="21"/>
      <c r="G2907" s="12" t="str">
        <f>IFERROR(INDEX(Таблица1[#All],MATCH('загрузка табеля'!J2907,тарифы!B:B,0),4),"")</f>
        <v>пекарь 6 разряда* ((В-40)цех по выпечке хлебобулочных изделий)</v>
      </c>
      <c r="H2907" s="12" t="s">
        <v>17228</v>
      </c>
      <c r="I2907" s="12" t="s">
        <v>16538</v>
      </c>
      <c r="J2907" s="12" t="s">
        <v>6206</v>
      </c>
      <c r="K2907" s="12" t="s">
        <v>6207</v>
      </c>
      <c r="L2907" s="12">
        <v>11</v>
      </c>
      <c r="M2907" s="12">
        <v>11</v>
      </c>
      <c r="N2907" s="12">
        <v>11</v>
      </c>
      <c r="O2907" s="12">
        <v>0</v>
      </c>
    </row>
    <row r="2908" spans="1:16" x14ac:dyDescent="0.2">
      <c r="A2908" s="12" t="str">
        <f>INDEX('рабочие дни  %ФОТ'!$F$3:$F$67,MATCH('загрузка табеля'!$H2908,'рабочие дни  %ФОТ'!$H$3:$H$67,0),1)</f>
        <v>ХХХ YYY-40</v>
      </c>
      <c r="B2908" s="21">
        <f t="shared" si="135"/>
        <v>1114.54</v>
      </c>
      <c r="C2908" s="22">
        <f t="shared" si="136"/>
        <v>4</v>
      </c>
      <c r="D2908" s="23">
        <f t="shared" si="137"/>
        <v>38</v>
      </c>
      <c r="E2908" s="21">
        <f>SUMIFS(тарифы!G:G,тарифы!B:B,J2908)</f>
        <v>29.33</v>
      </c>
      <c r="F2908" s="21"/>
      <c r="G2908" s="12" t="str">
        <f>IFERROR(INDEX(Таблица1[#All],MATCH('загрузка табеля'!J2908,тарифы!B:B,0),4),"")</f>
        <v>продавец продовольственных товаров 1 категории ((В-40)цех по выпечке хлебобулочных изделий)</v>
      </c>
      <c r="H2908" s="12" t="s">
        <v>17228</v>
      </c>
      <c r="I2908" s="12" t="s">
        <v>16538</v>
      </c>
      <c r="J2908" s="12" t="s">
        <v>6200</v>
      </c>
      <c r="K2908" s="12" t="s">
        <v>6201</v>
      </c>
      <c r="L2908" s="12">
        <v>9.5</v>
      </c>
      <c r="M2908" s="12">
        <v>9.5</v>
      </c>
      <c r="N2908" s="12">
        <v>10</v>
      </c>
      <c r="O2908" s="12">
        <v>9</v>
      </c>
    </row>
    <row r="2909" spans="1:16" x14ac:dyDescent="0.2">
      <c r="A2909" s="12" t="str">
        <f>INDEX('рабочие дни  %ФОТ'!$F$3:$F$67,MATCH('загрузка табеля'!$H2909,'рабочие дни  %ФОТ'!$H$3:$H$67,0),1)</f>
        <v>ХХХ YYY-40</v>
      </c>
      <c r="B2909" s="21">
        <f t="shared" si="135"/>
        <v>1152.29</v>
      </c>
      <c r="C2909" s="22">
        <f t="shared" si="136"/>
        <v>3</v>
      </c>
      <c r="D2909" s="23">
        <f t="shared" si="137"/>
        <v>30.5</v>
      </c>
      <c r="E2909" s="21">
        <f>SUMIFS(тарифы!G:G,тарифы!B:B,J2909)</f>
        <v>37.78</v>
      </c>
      <c r="F2909" s="21"/>
      <c r="G2909" s="12" t="str">
        <f>IFERROR(INDEX(Таблица1[#All],MATCH('загрузка табеля'!J2909,тарифы!B:B,0),4),"")</f>
        <v>пекарь 6 разряда* ((В-40)цех по выпечке хлебобулочных изделий)</v>
      </c>
      <c r="H2909" s="12" t="s">
        <v>17228</v>
      </c>
      <c r="I2909" s="12" t="s">
        <v>16538</v>
      </c>
      <c r="J2909" s="12" t="s">
        <v>6191</v>
      </c>
      <c r="K2909" s="12" t="s">
        <v>6192</v>
      </c>
      <c r="L2909" s="12">
        <v>10.5</v>
      </c>
      <c r="M2909" s="12">
        <v>10</v>
      </c>
      <c r="N2909" s="12">
        <v>10</v>
      </c>
    </row>
    <row r="2910" spans="1:16" x14ac:dyDescent="0.2">
      <c r="A2910" s="12" t="str">
        <f>INDEX('рабочие дни  %ФОТ'!$F$3:$F$67,MATCH('загрузка табеля'!$H2910,'рабочие дни  %ФОТ'!$H$3:$H$67,0),1)</f>
        <v>ХХХ YYY-40</v>
      </c>
      <c r="B2910" s="21">
        <f t="shared" si="135"/>
        <v>1527.6799999999998</v>
      </c>
      <c r="C2910" s="22">
        <f t="shared" si="136"/>
        <v>4</v>
      </c>
      <c r="D2910" s="23">
        <f t="shared" si="137"/>
        <v>44</v>
      </c>
      <c r="E2910" s="21">
        <f>SUMIFS(тарифы!G:G,тарифы!B:B,J2910)</f>
        <v>34.72</v>
      </c>
      <c r="F2910" s="21"/>
      <c r="G2910" s="12" t="str">
        <f>IFERROR(INDEX(Таблица1[#All],MATCH('загрузка табеля'!J2910,тарифы!B:B,0),4),"")</f>
        <v>пекарь 5 разряда ((В-40)цех по выпечке хлебобулочных изделий)</v>
      </c>
      <c r="H2910" s="12" t="s">
        <v>17228</v>
      </c>
      <c r="I2910" s="12" t="s">
        <v>16538</v>
      </c>
      <c r="J2910" s="12" t="s">
        <v>6211</v>
      </c>
      <c r="K2910" s="12" t="s">
        <v>6212</v>
      </c>
      <c r="L2910" s="12">
        <v>11.5</v>
      </c>
      <c r="M2910" s="12">
        <v>11</v>
      </c>
      <c r="N2910" s="12">
        <v>11</v>
      </c>
      <c r="O2910" s="12">
        <v>10.5</v>
      </c>
      <c r="P2910" s="12">
        <v>0</v>
      </c>
    </row>
    <row r="2911" spans="1:16" x14ac:dyDescent="0.2">
      <c r="A2911" s="12" t="str">
        <f>INDEX('рабочие дни  %ФОТ'!$F$3:$F$67,MATCH('загрузка табеля'!$H2911,'рабочие дни  %ФОТ'!$H$3:$H$67,0),1)</f>
        <v>ХХХ YYY-40</v>
      </c>
      <c r="B2911" s="21">
        <f t="shared" si="135"/>
        <v>1821.16</v>
      </c>
      <c r="C2911" s="22">
        <f t="shared" si="136"/>
        <v>4</v>
      </c>
      <c r="D2911" s="23">
        <f t="shared" si="137"/>
        <v>44</v>
      </c>
      <c r="E2911" s="21">
        <f>SUMIFS(тарифы!G:G,тарифы!B:B,J2911)</f>
        <v>41.39</v>
      </c>
      <c r="F2911" s="21"/>
      <c r="G2911" s="12" t="str">
        <f>IFERROR(INDEX(Таблица1[#All],MATCH('загрузка табеля'!J2911,тарифы!B:B,0),4),"")</f>
        <v>бригадир производственной бригады ((В-40)цех по выпечке хлебобулочных изделий)</v>
      </c>
      <c r="H2911" s="12" t="s">
        <v>17228</v>
      </c>
      <c r="I2911" s="12" t="s">
        <v>16538</v>
      </c>
      <c r="J2911" s="12" t="s">
        <v>6204</v>
      </c>
      <c r="K2911" s="12" t="s">
        <v>6205</v>
      </c>
      <c r="L2911" s="12">
        <v>11</v>
      </c>
      <c r="M2911" s="12">
        <v>11</v>
      </c>
      <c r="N2911" s="12">
        <v>11</v>
      </c>
      <c r="O2911" s="12">
        <v>11</v>
      </c>
      <c r="P2911" s="12">
        <v>0</v>
      </c>
    </row>
    <row r="2912" spans="1:16" x14ac:dyDescent="0.2">
      <c r="A2912" s="12" t="str">
        <f>INDEX('рабочие дни  %ФОТ'!$F$3:$F$67,MATCH('загрузка табеля'!$H2912,'рабочие дни  %ФОТ'!$H$3:$H$67,0),1)</f>
        <v>ХХХ YYY-40</v>
      </c>
      <c r="B2912" s="21">
        <f t="shared" si="135"/>
        <v>1055.4449999999999</v>
      </c>
      <c r="C2912" s="22">
        <f t="shared" si="136"/>
        <v>5</v>
      </c>
      <c r="D2912" s="23">
        <f t="shared" si="137"/>
        <v>25.5</v>
      </c>
      <c r="E2912" s="21">
        <f>SUMIFS(тарифы!G:G,тарифы!B:B,J2912)</f>
        <v>41.39</v>
      </c>
      <c r="F2912" s="21"/>
      <c r="G2912" s="12" t="str">
        <f>IFERROR(INDEX(Таблица1[#All],MATCH('загрузка табеля'!J2912,тарифы!B:B,0),4),"")</f>
        <v>бригадир производственной бригады ((В-40)цех по выпечке хлебобулочных изделий)</v>
      </c>
      <c r="H2912" s="12" t="s">
        <v>17228</v>
      </c>
      <c r="I2912" s="12" t="s">
        <v>16538</v>
      </c>
      <c r="J2912" s="12" t="s">
        <v>6221</v>
      </c>
      <c r="K2912" s="12" t="s">
        <v>6222</v>
      </c>
      <c r="L2912" s="12">
        <v>5</v>
      </c>
      <c r="M2912" s="12">
        <v>5.5</v>
      </c>
      <c r="N2912" s="12">
        <v>4.5</v>
      </c>
      <c r="O2912" s="12">
        <v>5</v>
      </c>
      <c r="P2912" s="12">
        <v>5.5</v>
      </c>
    </row>
    <row r="2913" spans="1:17" x14ac:dyDescent="0.2">
      <c r="A2913" s="12" t="str">
        <f>INDEX('рабочие дни  %ФОТ'!$F$3:$F$67,MATCH('загрузка табеля'!$H2913,'рабочие дни  %ФОТ'!$H$3:$H$67,0),1)</f>
        <v>ХХХ YYY-40</v>
      </c>
      <c r="B2913" s="21">
        <f t="shared" si="135"/>
        <v>1145.76</v>
      </c>
      <c r="C2913" s="22">
        <f t="shared" si="136"/>
        <v>3</v>
      </c>
      <c r="D2913" s="23">
        <f t="shared" si="137"/>
        <v>33</v>
      </c>
      <c r="E2913" s="21">
        <f>SUMIFS(тарифы!G:G,тарифы!B:B,J2913)</f>
        <v>34.72</v>
      </c>
      <c r="F2913" s="21"/>
      <c r="G2913" s="12" t="str">
        <f>IFERROR(INDEX(Таблица1[#All],MATCH('загрузка табеля'!J2913,тарифы!B:B,0),4),"")</f>
        <v>пекарь 5 разряда ((В-40)цех по выпечке хлебобулочных изделий)</v>
      </c>
      <c r="H2913" s="12" t="s">
        <v>17228</v>
      </c>
      <c r="I2913" s="12" t="s">
        <v>16538</v>
      </c>
      <c r="J2913" s="12" t="s">
        <v>6195</v>
      </c>
      <c r="K2913" s="12" t="s">
        <v>6196</v>
      </c>
      <c r="L2913" s="12">
        <v>11</v>
      </c>
      <c r="M2913" s="12">
        <v>11</v>
      </c>
      <c r="N2913" s="12">
        <v>11</v>
      </c>
    </row>
    <row r="2914" spans="1:17" x14ac:dyDescent="0.2">
      <c r="A2914" s="12" t="str">
        <f>INDEX('рабочие дни  %ФОТ'!$F$3:$F$67,MATCH('загрузка табеля'!$H2914,'рабочие дни  %ФОТ'!$H$3:$H$67,0),1)</f>
        <v>ХХХ YYY-40</v>
      </c>
      <c r="B2914" s="21">
        <f t="shared" si="135"/>
        <v>1128.3999999999999</v>
      </c>
      <c r="C2914" s="22">
        <f t="shared" si="136"/>
        <v>3</v>
      </c>
      <c r="D2914" s="23">
        <f t="shared" si="137"/>
        <v>32.5</v>
      </c>
      <c r="E2914" s="21">
        <f>SUMIFS(тарифы!G:G,тарифы!B:B,J2914)</f>
        <v>34.72</v>
      </c>
      <c r="F2914" s="21"/>
      <c r="G2914" s="12" t="str">
        <f>IFERROR(INDEX(Таблица1[#All],MATCH('загрузка табеля'!J2914,тарифы!B:B,0),4),"")</f>
        <v>пекарь 5 разряда ((В-40)цех по выпечке хлебобулочных изделий)</v>
      </c>
      <c r="H2914" s="12" t="s">
        <v>17228</v>
      </c>
      <c r="I2914" s="12" t="s">
        <v>16538</v>
      </c>
      <c r="J2914" s="12" t="s">
        <v>6216</v>
      </c>
      <c r="K2914" s="12" t="s">
        <v>6217</v>
      </c>
      <c r="L2914" s="12">
        <v>11</v>
      </c>
      <c r="M2914" s="12">
        <v>11</v>
      </c>
      <c r="N2914" s="12">
        <v>10.5</v>
      </c>
      <c r="O2914" s="12">
        <v>0</v>
      </c>
    </row>
    <row r="2915" spans="1:17" x14ac:dyDescent="0.2">
      <c r="A2915" s="12" t="str">
        <f>INDEX('рабочие дни  %ФОТ'!$F$3:$F$67,MATCH('загрузка табеля'!$H2915,'рабочие дни  %ФОТ'!$H$3:$H$67,0),1)</f>
        <v>ХХХ YYY-40</v>
      </c>
      <c r="B2915" s="21">
        <f t="shared" si="135"/>
        <v>1041.5999999999999</v>
      </c>
      <c r="C2915" s="22">
        <f t="shared" si="136"/>
        <v>3</v>
      </c>
      <c r="D2915" s="23">
        <f t="shared" si="137"/>
        <v>30</v>
      </c>
      <c r="E2915" s="21">
        <f>SUMIFS(тарифы!G:G,тарифы!B:B,J2915)</f>
        <v>34.72</v>
      </c>
      <c r="F2915" s="21"/>
      <c r="G2915" s="12" t="str">
        <f>IFERROR(INDEX(Таблица1[#All],MATCH('загрузка табеля'!J2915,тарифы!B:B,0),4),"")</f>
        <v>пекарь 5 разряда ((В-40)цех по выпечке хлебобулочных изделий)</v>
      </c>
      <c r="H2915" s="12" t="s">
        <v>17228</v>
      </c>
      <c r="I2915" s="12" t="s">
        <v>16538</v>
      </c>
      <c r="J2915" s="12" t="s">
        <v>6209</v>
      </c>
      <c r="K2915" s="12" t="s">
        <v>6210</v>
      </c>
      <c r="L2915" s="12">
        <v>10</v>
      </c>
      <c r="M2915" s="12">
        <v>10</v>
      </c>
      <c r="N2915" s="12">
        <v>10</v>
      </c>
    </row>
    <row r="2916" spans="1:17" x14ac:dyDescent="0.2">
      <c r="A2916" s="12" t="str">
        <f>INDEX('рабочие дни  %ФОТ'!$F$3:$F$67,MATCH('загрузка табеля'!$H2916,'рабочие дни  %ФОТ'!$H$3:$H$67,0),1)</f>
        <v>ХХХ YYY-40</v>
      </c>
      <c r="B2916" s="21">
        <f t="shared" si="135"/>
        <v>1887.3</v>
      </c>
      <c r="C2916" s="22">
        <f t="shared" si="136"/>
        <v>5</v>
      </c>
      <c r="D2916" s="23">
        <f t="shared" si="137"/>
        <v>45</v>
      </c>
      <c r="E2916" s="21">
        <f>SUMIFS(тарифы!G:G,тарифы!B:B,J2916)</f>
        <v>41.94</v>
      </c>
      <c r="F2916" s="21"/>
      <c r="G2916" s="12" t="str">
        <f>IFERROR(INDEX(Таблица1[#All],MATCH('загрузка табеля'!J2916,тарифы!B:B,0),4),"")</f>
        <v>бригадир производственной бригады* ((В-40)цех по переработке мяса)</v>
      </c>
      <c r="H2916" s="12" t="s">
        <v>17228</v>
      </c>
      <c r="I2916" s="12" t="s">
        <v>16539</v>
      </c>
      <c r="J2916" s="12" t="s">
        <v>6230</v>
      </c>
      <c r="K2916" s="12" t="s">
        <v>6231</v>
      </c>
      <c r="L2916" s="12">
        <v>11</v>
      </c>
      <c r="M2916" s="12">
        <v>3.5</v>
      </c>
      <c r="N2916" s="12">
        <v>10.5</v>
      </c>
      <c r="O2916" s="12">
        <v>10</v>
      </c>
      <c r="P2916" s="12">
        <v>10</v>
      </c>
    </row>
    <row r="2917" spans="1:17" x14ac:dyDescent="0.2">
      <c r="A2917" s="12" t="str">
        <f>INDEX('рабочие дни  %ФОТ'!$F$3:$F$67,MATCH('загрузка табеля'!$H2917,'рабочие дни  %ФОТ'!$H$3:$H$67,0),1)</f>
        <v>ХХХ YYY-40</v>
      </c>
      <c r="B2917" s="21">
        <f t="shared" si="135"/>
        <v>1668.42</v>
      </c>
      <c r="C2917" s="22">
        <f t="shared" si="136"/>
        <v>4</v>
      </c>
      <c r="D2917" s="23">
        <f t="shared" si="137"/>
        <v>39</v>
      </c>
      <c r="E2917" s="21">
        <f>SUMIFS(тарифы!G:G,тарифы!B:B,J2917)</f>
        <v>42.78</v>
      </c>
      <c r="F2917" s="21"/>
      <c r="G2917" s="12" t="str">
        <f>IFERROR(INDEX(Таблица1[#All],MATCH('загрузка табеля'!J2917,тарифы!B:B,0),4),"")</f>
        <v>обвальщик мяса мастер-класс 2 категории ((В-40)цех по переработке мяса)</v>
      </c>
      <c r="H2917" s="12" t="s">
        <v>17228</v>
      </c>
      <c r="I2917" s="12" t="s">
        <v>16539</v>
      </c>
      <c r="J2917" s="12" t="s">
        <v>6227</v>
      </c>
      <c r="K2917" s="12" t="s">
        <v>6228</v>
      </c>
      <c r="L2917" s="12">
        <v>10</v>
      </c>
      <c r="M2917" s="12">
        <v>9</v>
      </c>
      <c r="N2917" s="12">
        <v>10</v>
      </c>
      <c r="O2917" s="12">
        <v>10</v>
      </c>
    </row>
    <row r="2918" spans="1:17" x14ac:dyDescent="0.2">
      <c r="A2918" s="12" t="str">
        <f>INDEX('рабочие дни  %ФОТ'!$F$3:$F$67,MATCH('загрузка табеля'!$H2918,'рабочие дни  %ФОТ'!$H$3:$H$67,0),1)</f>
        <v>ХХХ YYY-40</v>
      </c>
      <c r="B2918" s="21">
        <f t="shared" si="135"/>
        <v>1428.5714285714287</v>
      </c>
      <c r="C2918" s="22">
        <f t="shared" si="136"/>
        <v>4</v>
      </c>
      <c r="D2918" s="23">
        <f t="shared" si="137"/>
        <v>21.5</v>
      </c>
      <c r="E2918" s="21">
        <f>SUMIFS(тарифы!G:G,тарифы!B:B,J2918)</f>
        <v>7500</v>
      </c>
      <c r="F2918" s="21"/>
      <c r="G2918" s="12" t="str">
        <f>IFERROR(INDEX(Таблица1[#All],MATCH('загрузка табеля'!J2918,тарифы!B:B,0),4),"")</f>
        <v>заместитель управляющего магазином по производству 5 категории ((В-40)кулинарный цех)</v>
      </c>
      <c r="H2918" s="12" t="s">
        <v>17228</v>
      </c>
      <c r="I2918" s="12" t="s">
        <v>16539</v>
      </c>
      <c r="J2918" s="12" t="s">
        <v>6008</v>
      </c>
      <c r="K2918" s="12" t="s">
        <v>6009</v>
      </c>
      <c r="L2918" s="12">
        <v>5</v>
      </c>
      <c r="M2918" s="12">
        <v>6</v>
      </c>
      <c r="N2918" s="12">
        <v>5.5</v>
      </c>
      <c r="O2918" s="12">
        <v>5</v>
      </c>
    </row>
    <row r="2919" spans="1:17" x14ac:dyDescent="0.2">
      <c r="A2919" s="12" t="str">
        <f>INDEX('рабочие дни  %ФОТ'!$F$3:$F$67,MATCH('загрузка табеля'!$H2919,'рабочие дни  %ФОТ'!$H$3:$H$67,0),1)</f>
        <v>ХХХ YYY-40</v>
      </c>
      <c r="B2919" s="21">
        <f t="shared" si="135"/>
        <v>1320</v>
      </c>
      <c r="C2919" s="22">
        <f t="shared" si="136"/>
        <v>5</v>
      </c>
      <c r="D2919" s="23">
        <f t="shared" si="137"/>
        <v>44</v>
      </c>
      <c r="E2919" s="21">
        <f>SUMIFS(тарифы!G:G,тарифы!B:B,J2919)</f>
        <v>30</v>
      </c>
      <c r="F2919" s="21"/>
      <c r="G2919" s="12" t="str">
        <f>IFERROR(INDEX(Таблица1[#All],MATCH('загрузка табеля'!J2919,тарифы!B:B,0),4),"")</f>
        <v>повар 4 разряда* ((В-40)цех по переработке мяса)</v>
      </c>
      <c r="H2919" s="12" t="s">
        <v>17228</v>
      </c>
      <c r="I2919" s="12" t="s">
        <v>16539</v>
      </c>
      <c r="J2919" s="12" t="s">
        <v>6224</v>
      </c>
      <c r="K2919" s="12" t="s">
        <v>6225</v>
      </c>
      <c r="L2919" s="12">
        <v>9</v>
      </c>
      <c r="M2919" s="12">
        <v>9</v>
      </c>
      <c r="N2919" s="12">
        <v>9</v>
      </c>
      <c r="O2919" s="12">
        <v>8</v>
      </c>
      <c r="P2919" s="12">
        <v>9</v>
      </c>
      <c r="Q2919" s="12">
        <v>0</v>
      </c>
    </row>
    <row r="2920" spans="1:17" x14ac:dyDescent="0.2">
      <c r="A2920" s="12" t="str">
        <f>INDEX('рабочие дни  %ФОТ'!$F$3:$F$67,MATCH('загрузка табеля'!$H2920,'рабочие дни  %ФОТ'!$H$3:$H$67,0),1)</f>
        <v>ХХХ YYY-40</v>
      </c>
      <c r="B2920" s="21">
        <f t="shared" si="135"/>
        <v>811.25</v>
      </c>
      <c r="C2920" s="22">
        <f t="shared" si="136"/>
        <v>3</v>
      </c>
      <c r="D2920" s="23">
        <f t="shared" si="137"/>
        <v>29.5</v>
      </c>
      <c r="E2920" s="21">
        <f>SUMIFS(тарифы!G:G,тарифы!B:B,J2920)</f>
        <v>27.5</v>
      </c>
      <c r="F2920" s="21"/>
      <c r="G2920" s="12" t="str">
        <f>IFERROR(INDEX(Таблица1[#All],MATCH('загрузка табеля'!J2920,тарифы!B:B,0),4),"")</f>
        <v>продавец продовольственных товаров 2 категории ((В-40)цех по переработке мяса)</v>
      </c>
      <c r="H2920" s="12" t="s">
        <v>17228</v>
      </c>
      <c r="I2920" s="12" t="s">
        <v>16539</v>
      </c>
      <c r="J2920" s="12" t="s">
        <v>12825</v>
      </c>
      <c r="K2920" s="12" t="s">
        <v>6233</v>
      </c>
      <c r="L2920" s="12">
        <v>9.5</v>
      </c>
      <c r="M2920" s="12">
        <v>10</v>
      </c>
      <c r="N2920" s="12">
        <v>10</v>
      </c>
      <c r="O2920" s="12">
        <v>0</v>
      </c>
    </row>
    <row r="2921" spans="1:17" x14ac:dyDescent="0.2">
      <c r="A2921" s="12" t="str">
        <f>INDEX('рабочие дни  %ФОТ'!$F$3:$F$67,MATCH('загрузка табеля'!$H2921,'рабочие дни  %ФОТ'!$H$3:$H$67,0),1)</f>
        <v>ХХХ YYY-40</v>
      </c>
      <c r="B2921" s="21">
        <f t="shared" si="135"/>
        <v>386.375</v>
      </c>
      <c r="C2921" s="22">
        <f t="shared" si="136"/>
        <v>1</v>
      </c>
      <c r="D2921" s="23">
        <f t="shared" si="137"/>
        <v>12.5</v>
      </c>
      <c r="E2921" s="21">
        <f>SUMIFS(тарифы!G:G,тарифы!B:B,J2921)</f>
        <v>30.91</v>
      </c>
      <c r="F2921" s="21"/>
      <c r="G2921" s="12" t="str">
        <f>IFERROR(INDEX(Таблица1[#All],MATCH('загрузка табеля'!J2921,тарифы!B:B,0),4),"")</f>
        <v>заместитель начальника отдела ((В-50) отдел безопасности)</v>
      </c>
      <c r="H2921" s="12" t="s">
        <v>17228</v>
      </c>
      <c r="I2921" s="12" t="s">
        <v>15570</v>
      </c>
      <c r="J2921" s="12" t="s">
        <v>12512</v>
      </c>
      <c r="K2921" s="12" t="s">
        <v>12511</v>
      </c>
      <c r="L2921" s="12">
        <v>12.5</v>
      </c>
      <c r="M2921" s="12">
        <v>0</v>
      </c>
    </row>
    <row r="2922" spans="1:17" x14ac:dyDescent="0.2">
      <c r="A2922" s="12" t="str">
        <f>INDEX('рабочие дни  %ФОТ'!$F$3:$F$67,MATCH('загрузка табеля'!$H2922,'рабочие дни  %ФОТ'!$H$3:$H$67,0),1)</f>
        <v>ХХХ YYY-41</v>
      </c>
      <c r="B2922" s="21">
        <f t="shared" si="135"/>
        <v>1395</v>
      </c>
      <c r="C2922" s="22">
        <f t="shared" si="136"/>
        <v>4</v>
      </c>
      <c r="D2922" s="23">
        <f t="shared" si="137"/>
        <v>46.5</v>
      </c>
      <c r="E2922" s="21">
        <f>SUMIFS(тарифы!G:G,тарифы!B:B,J2922)</f>
        <v>30</v>
      </c>
      <c r="F2922" s="21"/>
      <c r="G2922" s="12" t="str">
        <f>IFERROR(INDEX(Таблица1[#All],MATCH('загрузка табеля'!J2922,тарифы!B:B,0),4),"")</f>
        <v>повар 4 разряда ((В-41)кулинарный цех)</v>
      </c>
      <c r="H2922" s="12" t="s">
        <v>17229</v>
      </c>
      <c r="I2922" s="12" t="s">
        <v>16540</v>
      </c>
      <c r="J2922" s="12" t="s">
        <v>6244</v>
      </c>
      <c r="K2922" s="12" t="s">
        <v>6245</v>
      </c>
      <c r="L2922" s="12">
        <v>12</v>
      </c>
      <c r="M2922" s="12">
        <v>11.5</v>
      </c>
      <c r="N2922" s="12">
        <v>11.5</v>
      </c>
      <c r="O2922" s="12">
        <v>11.5</v>
      </c>
      <c r="P2922" s="12">
        <v>0</v>
      </c>
    </row>
    <row r="2923" spans="1:17" x14ac:dyDescent="0.2">
      <c r="A2923" s="12" t="str">
        <f>INDEX('рабочие дни  %ФОТ'!$F$3:$F$67,MATCH('загрузка табеля'!$H2923,'рабочие дни  %ФОТ'!$H$3:$H$67,0),1)</f>
        <v>ХХХ YYY-41</v>
      </c>
      <c r="B2923" s="21">
        <f t="shared" si="135"/>
        <v>1178.5714285714284</v>
      </c>
      <c r="C2923" s="22">
        <f t="shared" si="136"/>
        <v>3</v>
      </c>
      <c r="D2923" s="23">
        <f t="shared" si="137"/>
        <v>13</v>
      </c>
      <c r="E2923" s="21">
        <f>SUMIFS(тарифы!G:G,тарифы!B:B,J2923)</f>
        <v>8250</v>
      </c>
      <c r="F2923" s="21"/>
      <c r="G2923" s="12" t="str">
        <f>IFERROR(INDEX(Таблица1[#All],MATCH('загрузка табеля'!J2923,тарифы!B:B,0),4),"")</f>
        <v>заместитель управляющего магазином по производству 4 категории ((В-41)цех по выпечке хлебобулочных и</v>
      </c>
      <c r="H2923" s="12" t="s">
        <v>17229</v>
      </c>
      <c r="I2923" s="12" t="s">
        <v>16540</v>
      </c>
      <c r="J2923" s="12" t="s">
        <v>6382</v>
      </c>
      <c r="K2923" s="12" t="s">
        <v>6383</v>
      </c>
      <c r="L2923" s="12">
        <v>4.5</v>
      </c>
      <c r="M2923" s="12">
        <v>4.5</v>
      </c>
      <c r="N2923" s="12">
        <v>4</v>
      </c>
    </row>
    <row r="2924" spans="1:17" x14ac:dyDescent="0.2">
      <c r="A2924" s="12" t="str">
        <f>INDEX('рабочие дни  %ФОТ'!$F$3:$F$67,MATCH('загрузка табеля'!$H2924,'рабочие дни  %ФОТ'!$H$3:$H$67,0),1)</f>
        <v>ХХХ YYY-41</v>
      </c>
      <c r="B2924" s="21">
        <f t="shared" si="135"/>
        <v>921.25</v>
      </c>
      <c r="C2924" s="22">
        <f t="shared" si="136"/>
        <v>3</v>
      </c>
      <c r="D2924" s="23">
        <f t="shared" si="137"/>
        <v>33.5</v>
      </c>
      <c r="E2924" s="21">
        <f>SUMIFS(тарифы!G:G,тарифы!B:B,J2924)</f>
        <v>27.5</v>
      </c>
      <c r="F2924" s="21"/>
      <c r="G2924" s="12" t="str">
        <f>IFERROR(INDEX(Таблица1[#All],MATCH('загрузка табеля'!J2924,тарифы!B:B,0),4),"")</f>
        <v>продавец продовольственных товаров 2 категории ((В-41)кулинарный цех)</v>
      </c>
      <c r="H2924" s="12" t="s">
        <v>17229</v>
      </c>
      <c r="I2924" s="12" t="s">
        <v>16540</v>
      </c>
      <c r="J2924" s="12" t="s">
        <v>6249</v>
      </c>
      <c r="K2924" s="12" t="s">
        <v>6250</v>
      </c>
      <c r="L2924" s="12">
        <v>11</v>
      </c>
      <c r="M2924" s="12">
        <v>11</v>
      </c>
      <c r="N2924" s="12">
        <v>11.5</v>
      </c>
      <c r="O2924" s="12">
        <v>0</v>
      </c>
    </row>
    <row r="2925" spans="1:17" x14ac:dyDescent="0.2">
      <c r="A2925" s="12" t="str">
        <f>INDEX('рабочие дни  %ФОТ'!$F$3:$F$67,MATCH('загрузка табеля'!$H2925,'рабочие дни  %ФОТ'!$H$3:$H$67,0),1)</f>
        <v>ХХХ YYY-41</v>
      </c>
      <c r="B2925" s="21">
        <f t="shared" si="135"/>
        <v>993.53</v>
      </c>
      <c r="C2925" s="22">
        <f t="shared" si="136"/>
        <v>3</v>
      </c>
      <c r="D2925" s="23">
        <f t="shared" si="137"/>
        <v>36.5</v>
      </c>
      <c r="E2925" s="21">
        <f>SUMIFS(тарифы!G:G,тарифы!B:B,J2925)</f>
        <v>27.22</v>
      </c>
      <c r="F2925" s="21"/>
      <c r="G2925" s="12" t="str">
        <f>IFERROR(INDEX(Таблица1[#All],MATCH('загрузка табеля'!J2925,тарифы!B:B,0),4),"")</f>
        <v>повар 3 разряда ((В-41)кулинарный цех)</v>
      </c>
      <c r="H2925" s="12" t="s">
        <v>17229</v>
      </c>
      <c r="I2925" s="12" t="s">
        <v>16540</v>
      </c>
      <c r="J2925" s="12" t="s">
        <v>6239</v>
      </c>
      <c r="K2925" s="12" t="s">
        <v>6240</v>
      </c>
      <c r="L2925" s="12">
        <v>12</v>
      </c>
      <c r="M2925" s="12">
        <v>12</v>
      </c>
      <c r="N2925" s="12">
        <v>12.5</v>
      </c>
    </row>
    <row r="2926" spans="1:17" x14ac:dyDescent="0.2">
      <c r="A2926" s="12" t="str">
        <f>INDEX('рабочие дни  %ФОТ'!$F$3:$F$67,MATCH('загрузка табеля'!$H2926,'рабочие дни  %ФОТ'!$H$3:$H$67,0),1)</f>
        <v>ХХХ YYY-41</v>
      </c>
      <c r="B2926" s="21">
        <f t="shared" si="135"/>
        <v>1425</v>
      </c>
      <c r="C2926" s="22">
        <f t="shared" si="136"/>
        <v>4</v>
      </c>
      <c r="D2926" s="23">
        <f t="shared" si="137"/>
        <v>47.5</v>
      </c>
      <c r="E2926" s="21">
        <f>SUMIFS(тарифы!G:G,тарифы!B:B,J2926)</f>
        <v>30</v>
      </c>
      <c r="F2926" s="21"/>
      <c r="G2926" s="12" t="str">
        <f>IFERROR(INDEX(Таблица1[#All],MATCH('загрузка табеля'!J2926,тарифы!B:B,0),4),"")</f>
        <v>повар 4 разряда ((В-41)кулинарный цех)</v>
      </c>
      <c r="H2926" s="12" t="s">
        <v>17229</v>
      </c>
      <c r="I2926" s="12" t="s">
        <v>16540</v>
      </c>
      <c r="J2926" s="12" t="s">
        <v>6247</v>
      </c>
      <c r="K2926" s="12" t="s">
        <v>6248</v>
      </c>
      <c r="L2926" s="12">
        <v>12</v>
      </c>
      <c r="M2926" s="12">
        <v>11.5</v>
      </c>
      <c r="N2926" s="12">
        <v>12</v>
      </c>
      <c r="O2926" s="12">
        <v>12</v>
      </c>
    </row>
    <row r="2927" spans="1:17" x14ac:dyDescent="0.2">
      <c r="A2927" s="12" t="str">
        <f>INDEX('рабочие дни  %ФОТ'!$F$3:$F$67,MATCH('загрузка табеля'!$H2927,'рабочие дни  %ФОТ'!$H$3:$H$67,0),1)</f>
        <v>ХХХ YYY-41</v>
      </c>
      <c r="B2927" s="21">
        <f t="shared" si="135"/>
        <v>1320</v>
      </c>
      <c r="C2927" s="22">
        <f t="shared" si="136"/>
        <v>4</v>
      </c>
      <c r="D2927" s="23">
        <f t="shared" si="137"/>
        <v>48</v>
      </c>
      <c r="E2927" s="21">
        <f>SUMIFS(тарифы!G:G,тарифы!B:B,J2927)</f>
        <v>27.5</v>
      </c>
      <c r="F2927" s="21"/>
      <c r="G2927" s="12" t="str">
        <f>IFERROR(INDEX(Таблица1[#All],MATCH('загрузка табеля'!J2927,тарифы!B:B,0),4),"")</f>
        <v>продавец продовольственных товаров 2 категории ((В-41)кулинарный цех)</v>
      </c>
      <c r="H2927" s="12" t="s">
        <v>17229</v>
      </c>
      <c r="I2927" s="12" t="s">
        <v>16540</v>
      </c>
      <c r="J2927" s="12" t="s">
        <v>6299</v>
      </c>
      <c r="K2927" s="12" t="s">
        <v>6300</v>
      </c>
      <c r="L2927" s="12">
        <v>12</v>
      </c>
      <c r="M2927" s="12">
        <v>12</v>
      </c>
      <c r="N2927" s="12">
        <v>12</v>
      </c>
      <c r="O2927" s="12">
        <v>12</v>
      </c>
    </row>
    <row r="2928" spans="1:17" x14ac:dyDescent="0.2">
      <c r="A2928" s="12" t="str">
        <f>INDEX('рабочие дни  %ФОТ'!$F$3:$F$67,MATCH('загрузка табеля'!$H2928,'рабочие дни  %ФОТ'!$H$3:$H$67,0),1)</f>
        <v>ХХХ YYY-41</v>
      </c>
      <c r="B2928" s="21">
        <f t="shared" si="135"/>
        <v>136.1</v>
      </c>
      <c r="C2928" s="22">
        <f t="shared" si="136"/>
        <v>1</v>
      </c>
      <c r="D2928" s="23">
        <f t="shared" si="137"/>
        <v>5</v>
      </c>
      <c r="E2928" s="21">
        <f>SUMIFS(тарифы!G:G,тарифы!B:B,J2928)</f>
        <v>27.22</v>
      </c>
      <c r="F2928" s="21"/>
      <c r="G2928" s="12" t="str">
        <f>IFERROR(INDEX(Таблица1[#All],MATCH('загрузка табеля'!J2928,тарифы!B:B,0),4),"")</f>
        <v>повар 3 разряда ((В-41)кулинарный цех)</v>
      </c>
      <c r="H2928" s="12" t="s">
        <v>17229</v>
      </c>
      <c r="I2928" s="12" t="s">
        <v>16540</v>
      </c>
      <c r="J2928" s="12" t="s">
        <v>12780</v>
      </c>
      <c r="K2928" s="12" t="s">
        <v>12779</v>
      </c>
      <c r="L2928" s="12">
        <v>5</v>
      </c>
      <c r="M2928" s="12">
        <v>0</v>
      </c>
    </row>
    <row r="2929" spans="1:17" x14ac:dyDescent="0.2">
      <c r="A2929" s="12" t="str">
        <f>INDEX('рабочие дни  %ФОТ'!$F$3:$F$67,MATCH('загрузка табеля'!$H2929,'рабочие дни  %ФОТ'!$H$3:$H$67,0),1)</f>
        <v>ХХХ YYY-41</v>
      </c>
      <c r="B2929" s="21">
        <f t="shared" si="135"/>
        <v>0</v>
      </c>
      <c r="C2929" s="22">
        <f t="shared" si="136"/>
        <v>2</v>
      </c>
      <c r="D2929" s="23">
        <f t="shared" si="137"/>
        <v>19</v>
      </c>
      <c r="E2929" s="21">
        <f>SUMIFS(тарифы!G:G,тарифы!B:B,J2929)</f>
        <v>0</v>
      </c>
      <c r="F2929" s="21"/>
      <c r="G2929" s="12" t="str">
        <f>IFERROR(INDEX(Таблица1[#All],MATCH('загрузка табеля'!J2929,тарифы!B:B,0),4),"")</f>
        <v/>
      </c>
      <c r="H2929" s="12" t="s">
        <v>17229</v>
      </c>
      <c r="I2929" s="12" t="s">
        <v>16540</v>
      </c>
      <c r="J2929" s="12" t="s">
        <v>16541</v>
      </c>
      <c r="K2929" s="12" t="s">
        <v>16542</v>
      </c>
      <c r="L2929" s="12">
        <v>10</v>
      </c>
      <c r="M2929" s="12">
        <v>9</v>
      </c>
      <c r="N2929" s="12">
        <v>0</v>
      </c>
    </row>
    <row r="2930" spans="1:17" x14ac:dyDescent="0.2">
      <c r="A2930" s="12" t="str">
        <f>INDEX('рабочие дни  %ФОТ'!$F$3:$F$67,MATCH('загрузка табеля'!$H2930,'рабочие дни  %ФОТ'!$H$3:$H$67,0),1)</f>
        <v>ХХХ YYY-41</v>
      </c>
      <c r="B2930" s="21">
        <f t="shared" si="135"/>
        <v>0</v>
      </c>
      <c r="C2930" s="22">
        <f t="shared" si="136"/>
        <v>4</v>
      </c>
      <c r="D2930" s="23">
        <f t="shared" si="137"/>
        <v>58</v>
      </c>
      <c r="E2930" s="21">
        <f>SUMIFS(тарифы!G:G,тарифы!B:B,J2930)</f>
        <v>0</v>
      </c>
      <c r="F2930" s="21"/>
      <c r="G2930" s="12" t="str">
        <f>IFERROR(INDEX(Таблица1[#All],MATCH('загрузка табеля'!J2930,тарифы!B:B,0),4),"")</f>
        <v/>
      </c>
      <c r="H2930" s="12" t="s">
        <v>17229</v>
      </c>
      <c r="I2930" s="12" t="s">
        <v>16540</v>
      </c>
      <c r="J2930" s="12" t="s">
        <v>16543</v>
      </c>
      <c r="K2930" s="12" t="s">
        <v>16544</v>
      </c>
      <c r="L2930" s="12">
        <v>23.5</v>
      </c>
      <c r="M2930" s="12">
        <v>11.5</v>
      </c>
      <c r="N2930" s="12">
        <v>11.5</v>
      </c>
      <c r="O2930" s="12">
        <v>11.5</v>
      </c>
      <c r="P2930" s="12">
        <v>0</v>
      </c>
    </row>
    <row r="2931" spans="1:17" x14ac:dyDescent="0.2">
      <c r="A2931" s="12" t="str">
        <f>INDEX('рабочие дни  %ФОТ'!$F$3:$F$67,MATCH('загрузка табеля'!$H2931,'рабочие дни  %ФОТ'!$H$3:$H$67,0),1)</f>
        <v>ХХХ YYY-41</v>
      </c>
      <c r="B2931" s="21">
        <f t="shared" si="135"/>
        <v>2035.1850000000002</v>
      </c>
      <c r="C2931" s="22">
        <f t="shared" si="136"/>
        <v>5</v>
      </c>
      <c r="D2931" s="23">
        <f t="shared" si="137"/>
        <v>55.5</v>
      </c>
      <c r="E2931" s="21">
        <f>SUMIFS(тарифы!G:G,тарифы!B:B,J2931)</f>
        <v>36.67</v>
      </c>
      <c r="F2931" s="21"/>
      <c r="G2931" s="12" t="str">
        <f>IFERROR(INDEX(Таблица1[#All],MATCH('загрузка табеля'!J2931,тарифы!B:B,0),4),"")</f>
        <v>заместитель управляющего магазином по кассовой зоне 2 категории ((В-41)расчетно-кассовая зона)</v>
      </c>
      <c r="H2931" s="12" t="s">
        <v>17229</v>
      </c>
      <c r="I2931" s="12" t="s">
        <v>16545</v>
      </c>
      <c r="J2931" s="12" t="s">
        <v>6270</v>
      </c>
      <c r="K2931" s="12" t="s">
        <v>6271</v>
      </c>
      <c r="L2931" s="12">
        <v>11</v>
      </c>
      <c r="M2931" s="12">
        <v>11</v>
      </c>
      <c r="N2931" s="12">
        <v>11</v>
      </c>
      <c r="O2931" s="12">
        <v>11</v>
      </c>
      <c r="P2931" s="12">
        <v>11.5</v>
      </c>
    </row>
    <row r="2932" spans="1:17" x14ac:dyDescent="0.2">
      <c r="A2932" s="12" t="str">
        <f>INDEX('рабочие дни  %ФОТ'!$F$3:$F$67,MATCH('загрузка табеля'!$H2932,'рабочие дни  %ФОТ'!$H$3:$H$67,0),1)</f>
        <v>ХХХ YYY-41</v>
      </c>
      <c r="B2932" s="21">
        <f t="shared" si="135"/>
        <v>1045.1200000000001</v>
      </c>
      <c r="C2932" s="22">
        <f t="shared" si="136"/>
        <v>3</v>
      </c>
      <c r="D2932" s="23">
        <f t="shared" si="137"/>
        <v>35.5</v>
      </c>
      <c r="E2932" s="21">
        <f>SUMIFS(тарифы!G:G,тарифы!B:B,J2932)</f>
        <v>29.44</v>
      </c>
      <c r="F2932" s="21"/>
      <c r="G2932" s="12" t="str">
        <f>IFERROR(INDEX(Таблица1[#All],MATCH('загрузка табеля'!J2932,тарифы!B:B,0),4),"")</f>
        <v>старший кассир торгового зала ((В-41)расчетно-кассовая зона)</v>
      </c>
      <c r="H2932" s="12" t="s">
        <v>17229</v>
      </c>
      <c r="I2932" s="12" t="s">
        <v>16545</v>
      </c>
      <c r="J2932" s="12" t="s">
        <v>6264</v>
      </c>
      <c r="K2932" s="12" t="s">
        <v>6265</v>
      </c>
      <c r="L2932" s="12">
        <v>12</v>
      </c>
      <c r="M2932" s="12">
        <v>11.5</v>
      </c>
      <c r="N2932" s="12">
        <v>12</v>
      </c>
    </row>
    <row r="2933" spans="1:17" x14ac:dyDescent="0.2">
      <c r="A2933" s="12" t="str">
        <f>INDEX('рабочие дни  %ФОТ'!$F$3:$F$67,MATCH('загрузка табеля'!$H2933,'рабочие дни  %ФОТ'!$H$3:$H$67,0),1)</f>
        <v>ХХХ YYY-41</v>
      </c>
      <c r="B2933" s="21">
        <f t="shared" si="135"/>
        <v>1199.8799999999999</v>
      </c>
      <c r="C2933" s="22">
        <f t="shared" si="136"/>
        <v>3</v>
      </c>
      <c r="D2933" s="23">
        <f t="shared" si="137"/>
        <v>36</v>
      </c>
      <c r="E2933" s="21">
        <f>SUMIFS(тарифы!G:G,тарифы!B:B,J2933)</f>
        <v>33.33</v>
      </c>
      <c r="F2933" s="21"/>
      <c r="G2933" s="12" t="str">
        <f>IFERROR(INDEX(Таблица1[#All],MATCH('загрузка табеля'!J2933,тарифы!B:B,0),4),"")</f>
        <v>заместитель управляющего магазином по кассовой зоне 3 категории ((В-11)расчетно-кассовая зона)</v>
      </c>
      <c r="H2933" s="12" t="s">
        <v>17229</v>
      </c>
      <c r="I2933" s="12" t="s">
        <v>16545</v>
      </c>
      <c r="J2933" s="12" t="s">
        <v>1097</v>
      </c>
      <c r="K2933" s="12" t="s">
        <v>1098</v>
      </c>
      <c r="L2933" s="12">
        <v>12</v>
      </c>
      <c r="M2933" s="12">
        <v>12</v>
      </c>
      <c r="N2933" s="12">
        <v>12</v>
      </c>
      <c r="O2933" s="12">
        <v>0</v>
      </c>
    </row>
    <row r="2934" spans="1:17" x14ac:dyDescent="0.2">
      <c r="A2934" s="12" t="str">
        <f>INDEX('рабочие дни  %ФОТ'!$F$3:$F$67,MATCH('загрузка табеля'!$H2934,'рабочие дни  %ФОТ'!$H$3:$H$67,0),1)</f>
        <v>ХХХ YYY-41</v>
      </c>
      <c r="B2934" s="21">
        <f t="shared" si="135"/>
        <v>733.26</v>
      </c>
      <c r="C2934" s="22">
        <f t="shared" si="136"/>
        <v>2</v>
      </c>
      <c r="D2934" s="23">
        <f t="shared" si="137"/>
        <v>22</v>
      </c>
      <c r="E2934" s="21">
        <f>SUMIFS(тарифы!G:G,тарифы!B:B,J2934)</f>
        <v>33.33</v>
      </c>
      <c r="F2934" s="21"/>
      <c r="G2934" s="12" t="str">
        <f>IFERROR(INDEX(Таблица1[#All],MATCH('загрузка табеля'!J2934,тарифы!B:B,0),4),"")</f>
        <v>заместитель управляющего магазином по кассовой зоне 3 категории ((В-41)расчетно-кассовая зона)</v>
      </c>
      <c r="H2934" s="12" t="s">
        <v>17229</v>
      </c>
      <c r="I2934" s="12" t="s">
        <v>16545</v>
      </c>
      <c r="J2934" s="12" t="s">
        <v>6268</v>
      </c>
      <c r="K2934" s="12" t="s">
        <v>6269</v>
      </c>
      <c r="L2934" s="12">
        <v>11</v>
      </c>
      <c r="M2934" s="12">
        <v>11</v>
      </c>
      <c r="N2934" s="12">
        <v>0</v>
      </c>
    </row>
    <row r="2935" spans="1:17" x14ac:dyDescent="0.2">
      <c r="A2935" s="12" t="str">
        <f>INDEX('рабочие дни  %ФОТ'!$F$3:$F$67,MATCH('загрузка табеля'!$H2935,'рабочие дни  %ФОТ'!$H$3:$H$67,0),1)</f>
        <v>ХХХ YYY-41</v>
      </c>
      <c r="B2935" s="21">
        <f t="shared" si="135"/>
        <v>1260.6849999999999</v>
      </c>
      <c r="C2935" s="22">
        <f t="shared" si="136"/>
        <v>4</v>
      </c>
      <c r="D2935" s="23">
        <f t="shared" si="137"/>
        <v>44.5</v>
      </c>
      <c r="E2935" s="21">
        <f>SUMIFS(тарифы!G:G,тарифы!B:B,J2935)</f>
        <v>28.33</v>
      </c>
      <c r="F2935" s="21"/>
      <c r="G2935" s="12" t="str">
        <f>IFERROR(INDEX(Таблица1[#All],MATCH('загрузка табеля'!J2935,тарифы!B:B,0),4),"")</f>
        <v>кассир торгового зала ((В-41)расчетно-кассовая зона)</v>
      </c>
      <c r="H2935" s="12" t="s">
        <v>17229</v>
      </c>
      <c r="I2935" s="12" t="s">
        <v>16545</v>
      </c>
      <c r="J2935" s="12" t="s">
        <v>6260</v>
      </c>
      <c r="K2935" s="12" t="s">
        <v>6261</v>
      </c>
      <c r="L2935" s="12">
        <v>11</v>
      </c>
      <c r="M2935" s="12">
        <v>11</v>
      </c>
      <c r="N2935" s="12">
        <v>11</v>
      </c>
      <c r="O2935" s="12">
        <v>11.5</v>
      </c>
    </row>
    <row r="2936" spans="1:17" x14ac:dyDescent="0.2">
      <c r="A2936" s="12" t="str">
        <f>INDEX('рабочие дни  %ФОТ'!$F$3:$F$67,MATCH('загрузка табеля'!$H2936,'рабочие дни  %ФОТ'!$H$3:$H$67,0),1)</f>
        <v>ХХХ YYY-41</v>
      </c>
      <c r="B2936" s="21">
        <f t="shared" si="135"/>
        <v>1260.6849999999999</v>
      </c>
      <c r="C2936" s="22">
        <f t="shared" si="136"/>
        <v>4</v>
      </c>
      <c r="D2936" s="23">
        <f t="shared" si="137"/>
        <v>44.5</v>
      </c>
      <c r="E2936" s="21">
        <f>SUMIFS(тарифы!G:G,тарифы!B:B,J2936)</f>
        <v>28.33</v>
      </c>
      <c r="F2936" s="21"/>
      <c r="G2936" s="12" t="str">
        <f>IFERROR(INDEX(Таблица1[#All],MATCH('загрузка табеля'!J2936,тарифы!B:B,0),4),"")</f>
        <v>кассир торгового зала ((В-41)расчетно-кассовая зона)</v>
      </c>
      <c r="H2936" s="12" t="s">
        <v>17229</v>
      </c>
      <c r="I2936" s="12" t="s">
        <v>16545</v>
      </c>
      <c r="J2936" s="12" t="s">
        <v>6273</v>
      </c>
      <c r="K2936" s="12" t="s">
        <v>6274</v>
      </c>
      <c r="L2936" s="12">
        <v>11</v>
      </c>
      <c r="M2936" s="12">
        <v>11</v>
      </c>
      <c r="N2936" s="12">
        <v>11</v>
      </c>
      <c r="O2936" s="12">
        <v>11.5</v>
      </c>
    </row>
    <row r="2937" spans="1:17" x14ac:dyDescent="0.2">
      <c r="A2937" s="12" t="str">
        <f>INDEX('рабочие дни  %ФОТ'!$F$3:$F$67,MATCH('загрузка табеля'!$H2937,'рабочие дни  %ФОТ'!$H$3:$H$67,0),1)</f>
        <v>ХХХ YYY-41</v>
      </c>
      <c r="B2937" s="21">
        <f t="shared" si="135"/>
        <v>986.24</v>
      </c>
      <c r="C2937" s="22">
        <f t="shared" si="136"/>
        <v>3</v>
      </c>
      <c r="D2937" s="23">
        <f t="shared" si="137"/>
        <v>33.5</v>
      </c>
      <c r="E2937" s="21">
        <f>SUMIFS(тарифы!G:G,тарифы!B:B,J2937)</f>
        <v>29.44</v>
      </c>
      <c r="F2937" s="21"/>
      <c r="G2937" s="12" t="str">
        <f>IFERROR(INDEX(Таблица1[#All],MATCH('загрузка табеля'!J2937,тарифы!B:B,0),4),"")</f>
        <v>старший кассир торгового зала ((В-41)расчетно-кассовая зона)</v>
      </c>
      <c r="H2937" s="12" t="s">
        <v>17229</v>
      </c>
      <c r="I2937" s="12" t="s">
        <v>16545</v>
      </c>
      <c r="J2937" s="12" t="s">
        <v>6275</v>
      </c>
      <c r="K2937" s="12" t="s">
        <v>6276</v>
      </c>
      <c r="L2937" s="12">
        <v>11</v>
      </c>
      <c r="M2937" s="12">
        <v>11</v>
      </c>
      <c r="N2937" s="12">
        <v>11.5</v>
      </c>
    </row>
    <row r="2938" spans="1:17" x14ac:dyDescent="0.2">
      <c r="A2938" s="12" t="str">
        <f>INDEX('рабочие дни  %ФОТ'!$F$3:$F$67,MATCH('загрузка табеля'!$H2938,'рабочие дни  %ФОТ'!$H$3:$H$67,0),1)</f>
        <v>ХХХ YYY-41</v>
      </c>
      <c r="B2938" s="21">
        <f t="shared" si="135"/>
        <v>934.89</v>
      </c>
      <c r="C2938" s="22">
        <f t="shared" si="136"/>
        <v>3</v>
      </c>
      <c r="D2938" s="23">
        <f t="shared" si="137"/>
        <v>33</v>
      </c>
      <c r="E2938" s="21">
        <f>SUMIFS(тарифы!G:G,тарифы!B:B,J2938)</f>
        <v>28.33</v>
      </c>
      <c r="F2938" s="21"/>
      <c r="G2938" s="12" t="str">
        <f>IFERROR(INDEX(Таблица1[#All],MATCH('загрузка табеля'!J2938,тарифы!B:B,0),4),"")</f>
        <v>кассир торгового зала ((В-41)расчетно-кассовая зона)</v>
      </c>
      <c r="H2938" s="12" t="s">
        <v>17229</v>
      </c>
      <c r="I2938" s="12" t="s">
        <v>16545</v>
      </c>
      <c r="J2938" s="12" t="s">
        <v>6285</v>
      </c>
      <c r="K2938" s="12" t="s">
        <v>6286</v>
      </c>
      <c r="L2938" s="12">
        <v>11</v>
      </c>
      <c r="M2938" s="12">
        <v>11</v>
      </c>
      <c r="N2938" s="12">
        <v>11</v>
      </c>
      <c r="O2938" s="12">
        <v>0</v>
      </c>
    </row>
    <row r="2939" spans="1:17" x14ac:dyDescent="0.2">
      <c r="A2939" s="12" t="str">
        <f>INDEX('рабочие дни  %ФОТ'!$F$3:$F$67,MATCH('загрузка табеля'!$H2939,'рабочие дни  %ФОТ'!$H$3:$H$67,0),1)</f>
        <v>ХХХ YYY-41</v>
      </c>
      <c r="B2939" s="21">
        <f t="shared" si="135"/>
        <v>396.62</v>
      </c>
      <c r="C2939" s="22">
        <f t="shared" si="136"/>
        <v>2</v>
      </c>
      <c r="D2939" s="23">
        <f t="shared" si="137"/>
        <v>14</v>
      </c>
      <c r="E2939" s="21">
        <f>SUMIFS(тарифы!G:G,тарифы!B:B,J2939)</f>
        <v>28.33</v>
      </c>
      <c r="F2939" s="21"/>
      <c r="G2939" s="12" t="str">
        <f>IFERROR(INDEX(Таблица1[#All],MATCH('загрузка табеля'!J2939,тарифы!B:B,0),4),"")</f>
        <v>кассир торгового зала ((В-41)расчетно-кассовая зона)</v>
      </c>
      <c r="H2939" s="12" t="s">
        <v>17229</v>
      </c>
      <c r="I2939" s="12" t="s">
        <v>16545</v>
      </c>
      <c r="J2939" s="12" t="s">
        <v>6257</v>
      </c>
      <c r="K2939" s="12" t="s">
        <v>16546</v>
      </c>
      <c r="L2939" s="12">
        <v>6.5</v>
      </c>
      <c r="M2939" s="12">
        <v>7.5</v>
      </c>
      <c r="N2939" s="12">
        <v>0</v>
      </c>
    </row>
    <row r="2940" spans="1:17" x14ac:dyDescent="0.2">
      <c r="A2940" s="12" t="str">
        <f>INDEX('рабочие дни  %ФОТ'!$F$3:$F$67,MATCH('загрузка табеля'!$H2940,'рабочие дни  %ФОТ'!$H$3:$H$67,0),1)</f>
        <v>ХХХ YYY-41</v>
      </c>
      <c r="B2940" s="21">
        <f t="shared" si="135"/>
        <v>963.21999999999991</v>
      </c>
      <c r="C2940" s="22">
        <f t="shared" si="136"/>
        <v>4</v>
      </c>
      <c r="D2940" s="23">
        <f t="shared" si="137"/>
        <v>34</v>
      </c>
      <c r="E2940" s="21">
        <f>SUMIFS(тарифы!G:G,тарифы!B:B,J2940)</f>
        <v>28.33</v>
      </c>
      <c r="F2940" s="21"/>
      <c r="G2940" s="12" t="str">
        <f>IFERROR(INDEX(Таблица1[#All],MATCH('загрузка табеля'!J2940,тарифы!B:B,0),4),"")</f>
        <v>кассир торгового зала ((В-41)расчетно-кассовая зона)</v>
      </c>
      <c r="H2940" s="12" t="s">
        <v>17229</v>
      </c>
      <c r="I2940" s="12" t="s">
        <v>16545</v>
      </c>
      <c r="J2940" s="12" t="s">
        <v>12792</v>
      </c>
      <c r="K2940" s="12" t="s">
        <v>12791</v>
      </c>
      <c r="L2940" s="12">
        <v>11</v>
      </c>
      <c r="M2940" s="12">
        <v>6.5</v>
      </c>
      <c r="N2940" s="12">
        <v>5.5</v>
      </c>
      <c r="O2940" s="12">
        <v>11</v>
      </c>
      <c r="P2940" s="12">
        <v>0</v>
      </c>
    </row>
    <row r="2941" spans="1:17" x14ac:dyDescent="0.2">
      <c r="A2941" s="12" t="str">
        <f>INDEX('рабочие дни  %ФОТ'!$F$3:$F$67,MATCH('загрузка табеля'!$H2941,'рабочие дни  %ФОТ'!$H$3:$H$67,0),1)</f>
        <v>ХХХ YYY-41</v>
      </c>
      <c r="B2941" s="21">
        <f t="shared" si="135"/>
        <v>1529.82</v>
      </c>
      <c r="C2941" s="22">
        <f t="shared" si="136"/>
        <v>6</v>
      </c>
      <c r="D2941" s="23">
        <f t="shared" si="137"/>
        <v>54</v>
      </c>
      <c r="E2941" s="21">
        <f>SUMIFS(тарифы!G:G,тарифы!B:B,J2941)</f>
        <v>28.33</v>
      </c>
      <c r="F2941" s="21"/>
      <c r="G2941" s="12" t="str">
        <f>IFERROR(INDEX(Таблица1[#All],MATCH('загрузка табеля'!J2941,тарифы!B:B,0),4),"")</f>
        <v>кассир торгового зала ((В-41)расчетно-кассовая зона)</v>
      </c>
      <c r="H2941" s="12" t="s">
        <v>17229</v>
      </c>
      <c r="I2941" s="12" t="s">
        <v>16545</v>
      </c>
      <c r="J2941" s="12" t="s">
        <v>12796</v>
      </c>
      <c r="K2941" s="12" t="s">
        <v>12795</v>
      </c>
      <c r="L2941" s="12">
        <v>5.5</v>
      </c>
      <c r="M2941" s="12">
        <v>6.5</v>
      </c>
      <c r="N2941" s="12">
        <v>19</v>
      </c>
      <c r="O2941" s="12">
        <v>11</v>
      </c>
      <c r="P2941" s="12">
        <v>6.5</v>
      </c>
      <c r="Q2941" s="12">
        <v>5.5</v>
      </c>
    </row>
    <row r="2942" spans="1:17" x14ac:dyDescent="0.2">
      <c r="A2942" s="12" t="str">
        <f>INDEX('рабочие дни  %ФОТ'!$F$3:$F$67,MATCH('загрузка табеля'!$H2942,'рабочие дни  %ФОТ'!$H$3:$H$67,0),1)</f>
        <v>ХХХ YYY-41</v>
      </c>
      <c r="B2942" s="21">
        <f t="shared" si="135"/>
        <v>1246.52</v>
      </c>
      <c r="C2942" s="22">
        <f t="shared" si="136"/>
        <v>4</v>
      </c>
      <c r="D2942" s="23">
        <f t="shared" si="137"/>
        <v>44</v>
      </c>
      <c r="E2942" s="21">
        <f>SUMIFS(тарифы!G:G,тарифы!B:B,J2942)</f>
        <v>28.33</v>
      </c>
      <c r="F2942" s="21"/>
      <c r="G2942" s="12" t="str">
        <f>IFERROR(INDEX(Таблица1[#All],MATCH('загрузка табеля'!J2942,тарифы!B:B,0),4),"")</f>
        <v>кассир торгового зала ((В-41)расчетно-кассовая зона)</v>
      </c>
      <c r="H2942" s="12" t="s">
        <v>17229</v>
      </c>
      <c r="I2942" s="12" t="s">
        <v>16545</v>
      </c>
      <c r="J2942" s="12" t="s">
        <v>12794</v>
      </c>
      <c r="K2942" s="12" t="s">
        <v>12793</v>
      </c>
      <c r="L2942" s="12">
        <v>11</v>
      </c>
      <c r="M2942" s="12">
        <v>11</v>
      </c>
      <c r="N2942" s="12">
        <v>11</v>
      </c>
      <c r="O2942" s="12">
        <v>11</v>
      </c>
    </row>
    <row r="2943" spans="1:17" x14ac:dyDescent="0.2">
      <c r="A2943" s="12" t="str">
        <f>INDEX('рабочие дни  %ФОТ'!$F$3:$F$67,MATCH('загрузка табеля'!$H2943,'рабочие дни  %ФОТ'!$H$3:$H$67,0),1)</f>
        <v>ХХХ YYY-41</v>
      </c>
      <c r="B2943" s="21">
        <f t="shared" si="135"/>
        <v>750.745</v>
      </c>
      <c r="C2943" s="22">
        <f t="shared" si="136"/>
        <v>3</v>
      </c>
      <c r="D2943" s="23">
        <f t="shared" si="137"/>
        <v>26.5</v>
      </c>
      <c r="E2943" s="21">
        <f>SUMIFS(тарифы!G:G,тарифы!B:B,J2943)</f>
        <v>28.33</v>
      </c>
      <c r="F2943" s="21"/>
      <c r="G2943" s="12" t="str">
        <f>IFERROR(INDEX(Таблица1[#All],MATCH('загрузка табеля'!J2943,тарифы!B:B,0),4),"")</f>
        <v>кассир торгового зала ((В-41)расчетно-кассовая зона)</v>
      </c>
      <c r="H2943" s="12" t="s">
        <v>17229</v>
      </c>
      <c r="I2943" s="12" t="s">
        <v>16545</v>
      </c>
      <c r="J2943" s="12" t="s">
        <v>12788</v>
      </c>
      <c r="K2943" s="12" t="s">
        <v>12787</v>
      </c>
      <c r="L2943" s="12">
        <v>9</v>
      </c>
      <c r="M2943" s="12">
        <v>8.5</v>
      </c>
      <c r="N2943" s="12">
        <v>9</v>
      </c>
    </row>
    <row r="2944" spans="1:17" x14ac:dyDescent="0.2">
      <c r="A2944" s="12" t="str">
        <f>INDEX('рабочие дни  %ФОТ'!$F$3:$F$67,MATCH('загрузка табеля'!$H2944,'рабочие дни  %ФОТ'!$H$3:$H$67,0),1)</f>
        <v>ХХХ YYY-41</v>
      </c>
      <c r="B2944" s="21">
        <f t="shared" si="135"/>
        <v>963.21999999999991</v>
      </c>
      <c r="C2944" s="22">
        <f t="shared" si="136"/>
        <v>4</v>
      </c>
      <c r="D2944" s="23">
        <f t="shared" si="137"/>
        <v>34</v>
      </c>
      <c r="E2944" s="21">
        <f>SUMIFS(тарифы!G:G,тарифы!B:B,J2944)</f>
        <v>28.33</v>
      </c>
      <c r="F2944" s="21"/>
      <c r="G2944" s="12" t="str">
        <f>IFERROR(INDEX(Таблица1[#All],MATCH('загрузка табеля'!J2944,тарифы!B:B,0),4),"")</f>
        <v>кассир торгового зала ((В-41)расчетно-кассовая зона)</v>
      </c>
      <c r="H2944" s="12" t="s">
        <v>17229</v>
      </c>
      <c r="I2944" s="12" t="s">
        <v>16545</v>
      </c>
      <c r="J2944" s="12" t="s">
        <v>12786</v>
      </c>
      <c r="K2944" s="12" t="s">
        <v>12785</v>
      </c>
      <c r="L2944" s="12">
        <v>8</v>
      </c>
      <c r="M2944" s="12">
        <v>9</v>
      </c>
      <c r="N2944" s="12">
        <v>8.5</v>
      </c>
      <c r="O2944" s="12">
        <v>8.5</v>
      </c>
    </row>
    <row r="2945" spans="1:17" x14ac:dyDescent="0.2">
      <c r="A2945" s="12" t="str">
        <f>INDEX('рабочие дни  %ФОТ'!$F$3:$F$67,MATCH('загрузка табеля'!$H2945,'рабочие дни  %ФОТ'!$H$3:$H$67,0),1)</f>
        <v>ХХХ YYY-41</v>
      </c>
      <c r="B2945" s="21">
        <f t="shared" si="135"/>
        <v>1246.52</v>
      </c>
      <c r="C2945" s="22">
        <f t="shared" si="136"/>
        <v>4</v>
      </c>
      <c r="D2945" s="23">
        <f t="shared" si="137"/>
        <v>44</v>
      </c>
      <c r="E2945" s="21">
        <f>SUMIFS(тарифы!G:G,тарифы!B:B,J2945)</f>
        <v>28.33</v>
      </c>
      <c r="F2945" s="21"/>
      <c r="G2945" s="12" t="str">
        <f>IFERROR(INDEX(Таблица1[#All],MATCH('загрузка табеля'!J2945,тарифы!B:B,0),4),"")</f>
        <v>кассир торгового зала ((В-41)расчетно-кассовая зона)</v>
      </c>
      <c r="H2945" s="12" t="s">
        <v>17229</v>
      </c>
      <c r="I2945" s="12" t="s">
        <v>16545</v>
      </c>
      <c r="J2945" s="12" t="s">
        <v>12798</v>
      </c>
      <c r="K2945" s="12" t="s">
        <v>12797</v>
      </c>
      <c r="L2945" s="12">
        <v>11</v>
      </c>
      <c r="M2945" s="12">
        <v>11</v>
      </c>
      <c r="N2945" s="12">
        <v>11</v>
      </c>
      <c r="O2945" s="12">
        <v>11</v>
      </c>
      <c r="P2945" s="12">
        <v>0</v>
      </c>
    </row>
    <row r="2946" spans="1:17" x14ac:dyDescent="0.2">
      <c r="A2946" s="12" t="str">
        <f>INDEX('рабочие дни  %ФОТ'!$F$3:$F$67,MATCH('загрузка табеля'!$H2946,'рабочие дни  %ФОТ'!$H$3:$H$67,0),1)</f>
        <v>ХХХ YYY-41</v>
      </c>
      <c r="B2946" s="21">
        <f t="shared" si="135"/>
        <v>983.2349999999999</v>
      </c>
      <c r="C2946" s="22">
        <f t="shared" si="136"/>
        <v>3</v>
      </c>
      <c r="D2946" s="23">
        <f t="shared" si="137"/>
        <v>29.5</v>
      </c>
      <c r="E2946" s="21">
        <f>SUMIFS(тарифы!G:G,тарифы!B:B,J2946)</f>
        <v>33.33</v>
      </c>
      <c r="F2946" s="21"/>
      <c r="G2946" s="12" t="str">
        <f>IFERROR(INDEX(Таблица1[#All],MATCH('загрузка табеля'!J2946,тарифы!B:B,0),4),"")</f>
        <v>заместитель управляющего магазином по кассовой зоне 3 категории ((В-41)расчетно-кассовая зона)</v>
      </c>
      <c r="H2946" s="12" t="s">
        <v>17229</v>
      </c>
      <c r="I2946" s="12" t="s">
        <v>16545</v>
      </c>
      <c r="J2946" s="12" t="s">
        <v>12808</v>
      </c>
      <c r="K2946" s="12" t="s">
        <v>12807</v>
      </c>
      <c r="L2946" s="12">
        <v>11</v>
      </c>
      <c r="M2946" s="12">
        <v>11</v>
      </c>
      <c r="N2946" s="12">
        <v>7.5</v>
      </c>
    </row>
    <row r="2947" spans="1:17" x14ac:dyDescent="0.2">
      <c r="A2947" s="12" t="str">
        <f>INDEX('рабочие дни  %ФОТ'!$F$3:$F$67,MATCH('загрузка табеля'!$H2947,'рабочие дни  %ФОТ'!$H$3:$H$67,0),1)</f>
        <v>ХХХ YYY-41</v>
      </c>
      <c r="B2947" s="21">
        <f t="shared" si="135"/>
        <v>1099.8899999999999</v>
      </c>
      <c r="C2947" s="22">
        <f t="shared" si="136"/>
        <v>3</v>
      </c>
      <c r="D2947" s="23">
        <f t="shared" si="137"/>
        <v>33</v>
      </c>
      <c r="E2947" s="21">
        <f>SUMIFS(тарифы!G:G,тарифы!B:B,J2947)</f>
        <v>33.33</v>
      </c>
      <c r="F2947" s="21"/>
      <c r="G2947" s="12" t="str">
        <f>IFERROR(INDEX(Таблица1[#All],MATCH('загрузка табеля'!J2947,тарифы!B:B,0),4),"")</f>
        <v>заместитель управляющего магазином по кассовой зоне 3 категории_стажер ((В-41)расчетно-кассовая зона</v>
      </c>
      <c r="H2947" s="12" t="s">
        <v>17229</v>
      </c>
      <c r="I2947" s="12" t="s">
        <v>16545</v>
      </c>
      <c r="J2947" s="12" t="s">
        <v>12806</v>
      </c>
      <c r="K2947" s="12" t="s">
        <v>12805</v>
      </c>
      <c r="L2947" s="12">
        <v>11</v>
      </c>
      <c r="M2947" s="12">
        <v>11</v>
      </c>
      <c r="N2947" s="12">
        <v>11</v>
      </c>
    </row>
    <row r="2948" spans="1:17" x14ac:dyDescent="0.2">
      <c r="A2948" s="12" t="str">
        <f>INDEX('рабочие дни  %ФОТ'!$F$3:$F$67,MATCH('загрузка табеля'!$H2948,'рабочие дни  %ФОТ'!$H$3:$H$67,0),1)</f>
        <v>ХХХ YYY-41</v>
      </c>
      <c r="B2948" s="21">
        <f t="shared" si="135"/>
        <v>1246.52</v>
      </c>
      <c r="C2948" s="22">
        <f t="shared" si="136"/>
        <v>4</v>
      </c>
      <c r="D2948" s="23">
        <f t="shared" si="137"/>
        <v>44</v>
      </c>
      <c r="E2948" s="21">
        <f>SUMIFS(тарифы!G:G,тарифы!B:B,J2948)</f>
        <v>28.33</v>
      </c>
      <c r="F2948" s="21"/>
      <c r="G2948" s="12" t="str">
        <f>IFERROR(INDEX(Таблица1[#All],MATCH('загрузка табеля'!J2948,тарифы!B:B,0),4),"")</f>
        <v>кассир торгового зала ((В-41)расчетно-кассовая зона)</v>
      </c>
      <c r="H2948" s="12" t="s">
        <v>17229</v>
      </c>
      <c r="I2948" s="12" t="s">
        <v>16545</v>
      </c>
      <c r="J2948" s="12" t="s">
        <v>12790</v>
      </c>
      <c r="K2948" s="12" t="s">
        <v>12789</v>
      </c>
      <c r="L2948" s="12">
        <v>11</v>
      </c>
      <c r="M2948" s="12">
        <v>11</v>
      </c>
      <c r="N2948" s="12">
        <v>11</v>
      </c>
      <c r="O2948" s="12">
        <v>11</v>
      </c>
      <c r="P2948" s="12">
        <v>0</v>
      </c>
    </row>
    <row r="2949" spans="1:17" x14ac:dyDescent="0.2">
      <c r="A2949" s="12" t="str">
        <f>INDEX('рабочие дни  %ФОТ'!$F$3:$F$67,MATCH('загрузка табеля'!$H2949,'рабочие дни  %ФОТ'!$H$3:$H$67,0),1)</f>
        <v>ХХХ YYY-41</v>
      </c>
      <c r="B2949" s="21">
        <f t="shared" si="135"/>
        <v>1104.8699999999999</v>
      </c>
      <c r="C2949" s="22">
        <f t="shared" si="136"/>
        <v>5</v>
      </c>
      <c r="D2949" s="23">
        <f t="shared" si="137"/>
        <v>39</v>
      </c>
      <c r="E2949" s="21">
        <f>SUMIFS(тарифы!G:G,тарифы!B:B,J2949)</f>
        <v>28.33</v>
      </c>
      <c r="F2949" s="21"/>
      <c r="G2949" s="12" t="str">
        <f>IFERROR(INDEX(Таблица1[#All],MATCH('загрузка табеля'!J2949,тарифы!B:B,0),4),"")</f>
        <v>кассир торгового зала ((В-41)расчетно-кассовая зона)</v>
      </c>
      <c r="H2949" s="12" t="s">
        <v>17229</v>
      </c>
      <c r="I2949" s="12" t="s">
        <v>16545</v>
      </c>
      <c r="J2949" s="12" t="s">
        <v>12804</v>
      </c>
      <c r="K2949" s="12" t="s">
        <v>12803</v>
      </c>
      <c r="L2949" s="12">
        <v>6.5</v>
      </c>
      <c r="M2949" s="12">
        <v>11</v>
      </c>
      <c r="N2949" s="12">
        <v>7.5</v>
      </c>
      <c r="O2949" s="12">
        <v>7</v>
      </c>
      <c r="P2949" s="12">
        <v>7</v>
      </c>
    </row>
    <row r="2950" spans="1:17" x14ac:dyDescent="0.2">
      <c r="A2950" s="12" t="str">
        <f>INDEX('рабочие дни  %ФОТ'!$F$3:$F$67,MATCH('загрузка табеля'!$H2950,'рабочие дни  %ФОТ'!$H$3:$H$67,0),1)</f>
        <v>ХХХ YYY-41</v>
      </c>
      <c r="B2950" s="21">
        <f t="shared" ref="B2950:B3013" si="138">IF(AND(F2950&lt;50,F2950&gt;0),F2950*D2950,IF(F2950&gt;50,F2950/$C$1*C2950,IF(AND(E2950&lt;50,E2950&gt;0),E2950*D2950,E2950/$C$1*C2950)))</f>
        <v>0</v>
      </c>
      <c r="C2950" s="22">
        <f t="shared" si="136"/>
        <v>1</v>
      </c>
      <c r="D2950" s="23">
        <f t="shared" si="137"/>
        <v>11</v>
      </c>
      <c r="E2950" s="21">
        <f>SUMIFS(тарифы!G:G,тарифы!B:B,J2950)</f>
        <v>0</v>
      </c>
      <c r="F2950" s="21"/>
      <c r="G2950" s="12" t="str">
        <f>IFERROR(INDEX(Таблица1[#All],MATCH('загрузка табеля'!J2950,тарифы!B:B,0),4),"")</f>
        <v/>
      </c>
      <c r="H2950" s="12" t="s">
        <v>17229</v>
      </c>
      <c r="I2950" s="12" t="s">
        <v>16545</v>
      </c>
      <c r="J2950" s="12" t="s">
        <v>16547</v>
      </c>
      <c r="K2950" s="12" t="s">
        <v>16548</v>
      </c>
      <c r="L2950" s="12">
        <v>11</v>
      </c>
      <c r="M2950" s="12">
        <v>0</v>
      </c>
    </row>
    <row r="2951" spans="1:17" x14ac:dyDescent="0.2">
      <c r="A2951" s="12" t="str">
        <f>INDEX('рабочие дни  %ФОТ'!$F$3:$F$67,MATCH('загрузка табеля'!$H2951,'рабочие дни  %ФОТ'!$H$3:$H$67,0),1)</f>
        <v>ХХХ YYY-41</v>
      </c>
      <c r="B2951" s="21">
        <f t="shared" si="138"/>
        <v>0</v>
      </c>
      <c r="C2951" s="22">
        <f t="shared" ref="C2951:C3014" si="139">COUNTIF(L2951:AP2951,"&gt;0")</f>
        <v>2</v>
      </c>
      <c r="D2951" s="23">
        <f t="shared" ref="D2951:D3014" si="140">IF(SUM(L2951:AP2951)&gt;0,SUM(L2951:AP2951),"")</f>
        <v>68.5</v>
      </c>
      <c r="E2951" s="21">
        <f>SUMIFS(тарифы!G:G,тарифы!B:B,J2951)</f>
        <v>0</v>
      </c>
      <c r="F2951" s="21"/>
      <c r="G2951" s="12" t="str">
        <f>IFERROR(INDEX(Таблица1[#All],MATCH('загрузка табеля'!J2951,тарифы!B:B,0),4),"")</f>
        <v/>
      </c>
      <c r="H2951" s="12" t="s">
        <v>17229</v>
      </c>
      <c r="I2951" s="12" t="s">
        <v>16545</v>
      </c>
      <c r="J2951" s="12" t="s">
        <v>16549</v>
      </c>
      <c r="K2951" s="12" t="s">
        <v>16550</v>
      </c>
      <c r="L2951" s="12">
        <v>57.5</v>
      </c>
      <c r="M2951" s="12">
        <v>11</v>
      </c>
      <c r="N2951" s="12">
        <v>0</v>
      </c>
    </row>
    <row r="2952" spans="1:17" x14ac:dyDescent="0.2">
      <c r="A2952" s="12" t="str">
        <f>INDEX('рабочие дни  %ФОТ'!$F$3:$F$67,MATCH('загрузка табеля'!$H2952,'рабочие дни  %ФОТ'!$H$3:$H$67,0),1)</f>
        <v>ХХХ YYY-41</v>
      </c>
      <c r="B2952" s="21">
        <f t="shared" si="138"/>
        <v>0</v>
      </c>
      <c r="C2952" s="22">
        <f t="shared" si="139"/>
        <v>2</v>
      </c>
      <c r="D2952" s="23">
        <f t="shared" si="140"/>
        <v>31.5</v>
      </c>
      <c r="E2952" s="21">
        <f>SUMIFS(тарифы!G:G,тарифы!B:B,J2952)</f>
        <v>0</v>
      </c>
      <c r="F2952" s="21"/>
      <c r="G2952" s="12" t="str">
        <f>IFERROR(INDEX(Таблица1[#All],MATCH('загрузка табеля'!J2952,тарифы!B:B,0),4),"")</f>
        <v/>
      </c>
      <c r="H2952" s="12" t="s">
        <v>17229</v>
      </c>
      <c r="I2952" s="12" t="s">
        <v>16545</v>
      </c>
      <c r="J2952" s="12" t="s">
        <v>16551</v>
      </c>
      <c r="K2952" s="12" t="s">
        <v>16552</v>
      </c>
      <c r="L2952" s="12">
        <v>26</v>
      </c>
      <c r="M2952" s="12">
        <v>5.5</v>
      </c>
    </row>
    <row r="2953" spans="1:17" x14ac:dyDescent="0.2">
      <c r="A2953" s="12" t="str">
        <f>INDEX('рабочие дни  %ФОТ'!$F$3:$F$67,MATCH('загрузка табеля'!$H2953,'рабочие дни  %ФОТ'!$H$3:$H$67,0),1)</f>
        <v>ХХХ YYY-41</v>
      </c>
      <c r="B2953" s="21">
        <f t="shared" si="138"/>
        <v>1699.7619047619048</v>
      </c>
      <c r="C2953" s="22">
        <f t="shared" si="139"/>
        <v>5</v>
      </c>
      <c r="D2953" s="23">
        <f t="shared" si="140"/>
        <v>45</v>
      </c>
      <c r="E2953" s="21">
        <f>SUMIFS(тарифы!G:G,тарифы!B:B,J2953)</f>
        <v>7139</v>
      </c>
      <c r="F2953" s="21"/>
      <c r="G2953" s="12" t="str">
        <f>IFERROR(INDEX(Таблица1[#All],MATCH('загрузка табеля'!J2953,тарифы!B:B,0),4),"")</f>
        <v>заместитель управляющего магазином 3 категории_стажер ((В-41)сектор стеллажной зоны)</v>
      </c>
      <c r="H2953" s="12" t="s">
        <v>17229</v>
      </c>
      <c r="I2953" s="12" t="s">
        <v>15614</v>
      </c>
      <c r="J2953" s="12" t="s">
        <v>5040</v>
      </c>
      <c r="K2953" s="12" t="s">
        <v>5041</v>
      </c>
      <c r="L2953" s="12">
        <v>9</v>
      </c>
      <c r="M2953" s="12">
        <v>9</v>
      </c>
      <c r="N2953" s="12">
        <v>9</v>
      </c>
      <c r="O2953" s="12">
        <v>9</v>
      </c>
      <c r="P2953" s="12">
        <v>9</v>
      </c>
      <c r="Q2953" s="12">
        <v>0</v>
      </c>
    </row>
    <row r="2954" spans="1:17" x14ac:dyDescent="0.2">
      <c r="A2954" s="12" t="str">
        <f>INDEX('рабочие дни  %ФОТ'!$F$3:$F$67,MATCH('загрузка табеля'!$H2954,'рабочие дни  %ФОТ'!$H$3:$H$67,0),1)</f>
        <v>ХХХ YYY-41</v>
      </c>
      <c r="B2954" s="21">
        <f t="shared" si="138"/>
        <v>1337.625</v>
      </c>
      <c r="C2954" s="22">
        <f t="shared" si="139"/>
        <v>4</v>
      </c>
      <c r="D2954" s="23">
        <f t="shared" si="140"/>
        <v>37.5</v>
      </c>
      <c r="E2954" s="21">
        <f>SUMIFS(тарифы!G:G,тарифы!B:B,J2954)</f>
        <v>35.67</v>
      </c>
      <c r="F2954" s="21"/>
      <c r="G2954" s="12" t="str">
        <f>IFERROR(INDEX(Таблица1[#All],MATCH('загрузка табеля'!J2954,тарифы!B:B,0),4),"")</f>
        <v>бригадир продавцов продовольственных товаров 1 категории ((В-41)сектор зоны скоропорта)</v>
      </c>
      <c r="H2954" s="12" t="s">
        <v>17229</v>
      </c>
      <c r="I2954" s="12" t="s">
        <v>15614</v>
      </c>
      <c r="J2954" s="12" t="s">
        <v>6308</v>
      </c>
      <c r="K2954" s="12" t="s">
        <v>6309</v>
      </c>
      <c r="L2954" s="12">
        <v>10.5</v>
      </c>
      <c r="M2954" s="12">
        <v>9</v>
      </c>
      <c r="N2954" s="12">
        <v>9</v>
      </c>
      <c r="O2954" s="12">
        <v>9</v>
      </c>
    </row>
    <row r="2955" spans="1:17" x14ac:dyDescent="0.2">
      <c r="A2955" s="12" t="str">
        <f>INDEX('рабочие дни  %ФОТ'!$F$3:$F$67,MATCH('загрузка табеля'!$H2955,'рабочие дни  %ФОТ'!$H$3:$H$67,0),1)</f>
        <v>ХХХ YYY-41</v>
      </c>
      <c r="B2955" s="21">
        <f t="shared" si="138"/>
        <v>1168.75</v>
      </c>
      <c r="C2955" s="22">
        <f t="shared" si="139"/>
        <v>4</v>
      </c>
      <c r="D2955" s="23">
        <f t="shared" si="140"/>
        <v>42.5</v>
      </c>
      <c r="E2955" s="21">
        <f>SUMIFS(тарифы!G:G,тарифы!B:B,J2955)</f>
        <v>27.5</v>
      </c>
      <c r="F2955" s="21"/>
      <c r="G2955" s="12" t="str">
        <f>IFERROR(INDEX(Таблица1[#All],MATCH('загрузка табеля'!J2955,тарифы!B:B,0),4),"")</f>
        <v>продавец продовольственных товаров 2 категории ((В-36)торговый зал)</v>
      </c>
      <c r="H2955" s="12" t="s">
        <v>17229</v>
      </c>
      <c r="I2955" s="12" t="s">
        <v>15614</v>
      </c>
      <c r="J2955" s="12" t="s">
        <v>5032</v>
      </c>
      <c r="K2955" s="12" t="s">
        <v>5033</v>
      </c>
      <c r="L2955" s="12">
        <v>9</v>
      </c>
      <c r="M2955" s="12">
        <v>11</v>
      </c>
      <c r="N2955" s="12">
        <v>10</v>
      </c>
      <c r="O2955" s="12">
        <v>12.5</v>
      </c>
    </row>
    <row r="2956" spans="1:17" x14ac:dyDescent="0.2">
      <c r="A2956" s="12" t="str">
        <f>INDEX('рабочие дни  %ФОТ'!$F$3:$F$67,MATCH('загрузка табеля'!$H2956,'рабочие дни  %ФОТ'!$H$3:$H$67,0),1)</f>
        <v>ХХХ YYY-41</v>
      </c>
      <c r="B2956" s="21">
        <f t="shared" si="138"/>
        <v>1747.8300000000002</v>
      </c>
      <c r="C2956" s="22">
        <f t="shared" si="139"/>
        <v>5</v>
      </c>
      <c r="D2956" s="23">
        <f t="shared" si="140"/>
        <v>49</v>
      </c>
      <c r="E2956" s="21">
        <f>SUMIFS(тарифы!G:G,тарифы!B:B,J2956)</f>
        <v>35.67</v>
      </c>
      <c r="F2956" s="21"/>
      <c r="G2956" s="12" t="str">
        <f>IFERROR(INDEX(Таблица1[#All],MATCH('загрузка табеля'!J2956,тарифы!B:B,0),4),"")</f>
        <v>бригадир продавцов продовольственных товаров 1 категории ((В-41)сектор зоны скоропорта)</v>
      </c>
      <c r="H2956" s="12" t="s">
        <v>17229</v>
      </c>
      <c r="I2956" s="12" t="s">
        <v>15614</v>
      </c>
      <c r="J2956" s="12" t="s">
        <v>6294</v>
      </c>
      <c r="K2956" s="12" t="s">
        <v>6295</v>
      </c>
      <c r="L2956" s="12">
        <v>10</v>
      </c>
      <c r="M2956" s="12">
        <v>10.5</v>
      </c>
      <c r="N2956" s="12">
        <v>7.5</v>
      </c>
      <c r="O2956" s="12">
        <v>10</v>
      </c>
      <c r="P2956" s="12">
        <v>11</v>
      </c>
    </row>
    <row r="2957" spans="1:17" x14ac:dyDescent="0.2">
      <c r="A2957" s="12" t="str">
        <f>INDEX('рабочие дни  %ФОТ'!$F$3:$F$67,MATCH('загрузка табеля'!$H2957,'рабочие дни  %ФОТ'!$H$3:$H$67,0),1)</f>
        <v>ХХХ YYY-41</v>
      </c>
      <c r="B2957" s="21">
        <f t="shared" si="138"/>
        <v>1498.75</v>
      </c>
      <c r="C2957" s="22">
        <f t="shared" si="139"/>
        <v>5</v>
      </c>
      <c r="D2957" s="23">
        <f t="shared" si="140"/>
        <v>54.5</v>
      </c>
      <c r="E2957" s="21">
        <f>SUMIFS(тарифы!G:G,тарифы!B:B,J2957)</f>
        <v>27.5</v>
      </c>
      <c r="F2957" s="21"/>
      <c r="G2957" s="12" t="str">
        <f>IFERROR(INDEX(Таблица1[#All],MATCH('загрузка табеля'!J2957,тарифы!B:B,0),4),"")</f>
        <v>продавец продовольственных товаров 2 категории ((В-41)сектор зоны скоропорта)</v>
      </c>
      <c r="H2957" s="12" t="s">
        <v>17229</v>
      </c>
      <c r="I2957" s="12" t="s">
        <v>15614</v>
      </c>
      <c r="J2957" s="12" t="s">
        <v>6301</v>
      </c>
      <c r="K2957" s="12" t="s">
        <v>6302</v>
      </c>
      <c r="L2957" s="12">
        <v>11</v>
      </c>
      <c r="M2957" s="12">
        <v>11</v>
      </c>
      <c r="N2957" s="12">
        <v>11</v>
      </c>
      <c r="O2957" s="12">
        <v>10.5</v>
      </c>
      <c r="P2957" s="12">
        <v>11</v>
      </c>
    </row>
    <row r="2958" spans="1:17" x14ac:dyDescent="0.2">
      <c r="A2958" s="12" t="str">
        <f>INDEX('рабочие дни  %ФОТ'!$F$3:$F$67,MATCH('загрузка табеля'!$H2958,'рабочие дни  %ФОТ'!$H$3:$H$67,0),1)</f>
        <v>ХХХ YYY-41</v>
      </c>
      <c r="B2958" s="21">
        <f t="shared" si="138"/>
        <v>1200</v>
      </c>
      <c r="C2958" s="22">
        <f t="shared" si="139"/>
        <v>4</v>
      </c>
      <c r="D2958" s="23">
        <f t="shared" si="140"/>
        <v>40</v>
      </c>
      <c r="E2958" s="21">
        <f>SUMIFS(тарифы!G:G,тарифы!B:B,J2958)</f>
        <v>30</v>
      </c>
      <c r="F2958" s="21"/>
      <c r="G2958" s="12" t="str">
        <f>IFERROR(INDEX(Таблица1[#All],MATCH('загрузка табеля'!J2958,тарифы!B:B,0),4),"")</f>
        <v>продавец продовольственных товаров 1 категории ((В-41)сектор зоны скоропорта)</v>
      </c>
      <c r="H2958" s="12" t="s">
        <v>17229</v>
      </c>
      <c r="I2958" s="12" t="s">
        <v>15614</v>
      </c>
      <c r="J2958" s="12" t="s">
        <v>6304</v>
      </c>
      <c r="K2958" s="12" t="s">
        <v>6305</v>
      </c>
      <c r="L2958" s="12">
        <v>10</v>
      </c>
      <c r="M2958" s="12">
        <v>10</v>
      </c>
      <c r="N2958" s="12">
        <v>10</v>
      </c>
      <c r="O2958" s="12">
        <v>10</v>
      </c>
    </row>
    <row r="2959" spans="1:17" x14ac:dyDescent="0.2">
      <c r="A2959" s="12" t="str">
        <f>INDEX('рабочие дни  %ФОТ'!$F$3:$F$67,MATCH('загрузка табеля'!$H2959,'рабочие дни  %ФОТ'!$H$3:$H$67,0),1)</f>
        <v>ХХХ YYY-41</v>
      </c>
      <c r="B2959" s="21">
        <f t="shared" si="138"/>
        <v>612.5</v>
      </c>
      <c r="C2959" s="22">
        <f t="shared" si="139"/>
        <v>3</v>
      </c>
      <c r="D2959" s="23">
        <f t="shared" si="140"/>
        <v>24.5</v>
      </c>
      <c r="E2959" s="21">
        <f>SUMIFS(тарифы!G:G,тарифы!B:B,J2959)</f>
        <v>25</v>
      </c>
      <c r="F2959" s="21"/>
      <c r="G2959" s="12" t="str">
        <f>IFERROR(INDEX(Таблица1[#All],MATCH('загрузка табеля'!J2959,тарифы!B:B,0),4),"")</f>
        <v>продавец продовольственных товаров 3 категории ((В-41)сектор зоны скоропорта)</v>
      </c>
      <c r="H2959" s="12" t="s">
        <v>17229</v>
      </c>
      <c r="I2959" s="12" t="s">
        <v>15614</v>
      </c>
      <c r="J2959" s="12" t="s">
        <v>12768</v>
      </c>
      <c r="K2959" s="12" t="s">
        <v>12767</v>
      </c>
      <c r="L2959" s="12">
        <v>8</v>
      </c>
      <c r="M2959" s="12">
        <v>8.5</v>
      </c>
      <c r="N2959" s="12">
        <v>8</v>
      </c>
    </row>
    <row r="2960" spans="1:17" x14ac:dyDescent="0.2">
      <c r="A2960" s="12" t="str">
        <f>INDEX('рабочие дни  %ФОТ'!$F$3:$F$67,MATCH('загрузка табеля'!$H2960,'рабочие дни  %ФОТ'!$H$3:$H$67,0),1)</f>
        <v>ХХХ YYY-41</v>
      </c>
      <c r="B2960" s="21">
        <f t="shared" si="138"/>
        <v>1045</v>
      </c>
      <c r="C2960" s="22">
        <f t="shared" si="139"/>
        <v>4</v>
      </c>
      <c r="D2960" s="23">
        <f t="shared" si="140"/>
        <v>38</v>
      </c>
      <c r="E2960" s="21">
        <f>SUMIFS(тарифы!G:G,тарифы!B:B,J2960)</f>
        <v>27.5</v>
      </c>
      <c r="F2960" s="21"/>
      <c r="G2960" s="12" t="str">
        <f>IFERROR(INDEX(Таблица1[#All],MATCH('загрузка табеля'!J2960,тарифы!B:B,0),4),"")</f>
        <v>продавец продовольственных товаров 2 категории ((В-41)сектор зоны скоропорта)</v>
      </c>
      <c r="H2960" s="12" t="s">
        <v>17229</v>
      </c>
      <c r="I2960" s="12" t="s">
        <v>15614</v>
      </c>
      <c r="J2960" s="12" t="s">
        <v>12774</v>
      </c>
      <c r="K2960" s="12" t="s">
        <v>12773</v>
      </c>
      <c r="L2960" s="12">
        <v>9</v>
      </c>
      <c r="M2960" s="12">
        <v>9</v>
      </c>
      <c r="N2960" s="12">
        <v>10</v>
      </c>
      <c r="O2960" s="12">
        <v>10</v>
      </c>
      <c r="P2960" s="12">
        <v>0</v>
      </c>
    </row>
    <row r="2961" spans="1:16" x14ac:dyDescent="0.2">
      <c r="A2961" s="12" t="str">
        <f>INDEX('рабочие дни  %ФОТ'!$F$3:$F$67,MATCH('загрузка табеля'!$H2961,'рабочие дни  %ФОТ'!$H$3:$H$67,0),1)</f>
        <v>ХХХ YYY-41</v>
      </c>
      <c r="B2961" s="21">
        <f t="shared" si="138"/>
        <v>1072.5</v>
      </c>
      <c r="C2961" s="22">
        <f t="shared" si="139"/>
        <v>4</v>
      </c>
      <c r="D2961" s="23">
        <f t="shared" si="140"/>
        <v>39</v>
      </c>
      <c r="E2961" s="21">
        <f>SUMIFS(тарифы!G:G,тарифы!B:B,J2961)</f>
        <v>27.5</v>
      </c>
      <c r="F2961" s="21"/>
      <c r="G2961" s="12" t="str">
        <f>IFERROR(INDEX(Таблица1[#All],MATCH('загрузка табеля'!J2961,тарифы!B:B,0),4),"")</f>
        <v>продавец продовольственных товаров 2 категории ((В-41)сектор зоны скоропорта)</v>
      </c>
      <c r="H2961" s="12" t="s">
        <v>17229</v>
      </c>
      <c r="I2961" s="12" t="s">
        <v>15614</v>
      </c>
      <c r="J2961" s="12" t="s">
        <v>12746</v>
      </c>
      <c r="K2961" s="12" t="s">
        <v>12745</v>
      </c>
      <c r="L2961" s="12">
        <v>8.5</v>
      </c>
      <c r="M2961" s="12">
        <v>8.5</v>
      </c>
      <c r="N2961" s="12">
        <v>11</v>
      </c>
      <c r="O2961" s="12">
        <v>11</v>
      </c>
      <c r="P2961" s="12">
        <v>0</v>
      </c>
    </row>
    <row r="2962" spans="1:16" x14ac:dyDescent="0.2">
      <c r="A2962" s="12" t="str">
        <f>INDEX('рабочие дни  %ФОТ'!$F$3:$F$67,MATCH('загрузка табеля'!$H2962,'рабочие дни  %ФОТ'!$H$3:$H$67,0),1)</f>
        <v>ХХХ YYY-41</v>
      </c>
      <c r="B2962" s="21">
        <f t="shared" si="138"/>
        <v>1075</v>
      </c>
      <c r="C2962" s="22">
        <f t="shared" si="139"/>
        <v>4</v>
      </c>
      <c r="D2962" s="23">
        <f t="shared" si="140"/>
        <v>43</v>
      </c>
      <c r="E2962" s="21">
        <f>SUMIFS(тарифы!G:G,тарифы!B:B,J2962)</f>
        <v>25</v>
      </c>
      <c r="F2962" s="21"/>
      <c r="G2962" s="12" t="str">
        <f>IFERROR(INDEX(Таблица1[#All],MATCH('загрузка табеля'!J2962,тарифы!B:B,0),4),"")</f>
        <v>продавец продовольственных товаров 3 категории ((В-41)сектор зоны скоропорта)</v>
      </c>
      <c r="H2962" s="12" t="s">
        <v>17229</v>
      </c>
      <c r="I2962" s="12" t="s">
        <v>15614</v>
      </c>
      <c r="J2962" s="12" t="s">
        <v>12770</v>
      </c>
      <c r="K2962" s="12" t="s">
        <v>12769</v>
      </c>
      <c r="L2962" s="12">
        <v>11</v>
      </c>
      <c r="M2962" s="12">
        <v>10.5</v>
      </c>
      <c r="N2962" s="12">
        <v>11</v>
      </c>
      <c r="O2962" s="12">
        <v>10.5</v>
      </c>
      <c r="P2962" s="12">
        <v>0</v>
      </c>
    </row>
    <row r="2963" spans="1:16" x14ac:dyDescent="0.2">
      <c r="A2963" s="12" t="str">
        <f>INDEX('рабочие дни  %ФОТ'!$F$3:$F$67,MATCH('загрузка табеля'!$H2963,'рабочие дни  %ФОТ'!$H$3:$H$67,0),1)</f>
        <v>ХХХ YYY-41</v>
      </c>
      <c r="B2963" s="21">
        <f t="shared" si="138"/>
        <v>937.5</v>
      </c>
      <c r="C2963" s="22">
        <f t="shared" si="139"/>
        <v>4</v>
      </c>
      <c r="D2963" s="23">
        <f t="shared" si="140"/>
        <v>37.5</v>
      </c>
      <c r="E2963" s="21">
        <f>SUMIFS(тарифы!G:G,тарифы!B:B,J2963)</f>
        <v>25</v>
      </c>
      <c r="F2963" s="21"/>
      <c r="G2963" s="12" t="str">
        <f>IFERROR(INDEX(Таблица1[#All],MATCH('загрузка табеля'!J2963,тарифы!B:B,0),4),"")</f>
        <v>продавец продовольственных товаров 3 категории ((В-41)сектор зоны скоропорта)</v>
      </c>
      <c r="H2963" s="12" t="s">
        <v>17229</v>
      </c>
      <c r="I2963" s="12" t="s">
        <v>15614</v>
      </c>
      <c r="J2963" s="12" t="s">
        <v>12762</v>
      </c>
      <c r="K2963" s="12" t="s">
        <v>12761</v>
      </c>
      <c r="L2963" s="12">
        <v>10.5</v>
      </c>
      <c r="M2963" s="12">
        <v>9</v>
      </c>
      <c r="N2963" s="12">
        <v>9</v>
      </c>
      <c r="O2963" s="12">
        <v>9</v>
      </c>
      <c r="P2963" s="12">
        <v>0</v>
      </c>
    </row>
    <row r="2964" spans="1:16" x14ac:dyDescent="0.2">
      <c r="A2964" s="12" t="str">
        <f>INDEX('рабочие дни  %ФОТ'!$F$3:$F$67,MATCH('загрузка табеля'!$H2964,'рабочие дни  %ФОТ'!$H$3:$H$67,0),1)</f>
        <v>ХХХ YYY-41</v>
      </c>
      <c r="B2964" s="21">
        <f t="shared" si="138"/>
        <v>702.25</v>
      </c>
      <c r="C2964" s="22">
        <f t="shared" si="139"/>
        <v>3</v>
      </c>
      <c r="D2964" s="23">
        <f t="shared" si="140"/>
        <v>26.5</v>
      </c>
      <c r="E2964" s="21">
        <f>SUMIFS(тарифы!G:G,тарифы!B:B,J2964)</f>
        <v>26.5</v>
      </c>
      <c r="F2964" s="21"/>
      <c r="G2964" s="12" t="str">
        <f>IFERROR(INDEX(Таблица1[#All],MATCH('загрузка табеля'!J2964,тарифы!B:B,0),4),"")</f>
        <v>грузчик 3 категории ((В-41)склад)</v>
      </c>
      <c r="H2964" s="12" t="s">
        <v>17229</v>
      </c>
      <c r="I2964" s="12" t="s">
        <v>15614</v>
      </c>
      <c r="J2964" s="12" t="s">
        <v>12810</v>
      </c>
      <c r="K2964" s="12" t="s">
        <v>12809</v>
      </c>
      <c r="L2964" s="12">
        <v>9</v>
      </c>
      <c r="M2964" s="12">
        <v>8.5</v>
      </c>
      <c r="N2964" s="12">
        <v>9</v>
      </c>
    </row>
    <row r="2965" spans="1:16" x14ac:dyDescent="0.2">
      <c r="A2965" s="12" t="str">
        <f>INDEX('рабочие дни  %ФОТ'!$F$3:$F$67,MATCH('загрузка табеля'!$H2965,'рабочие дни  %ФОТ'!$H$3:$H$67,0),1)</f>
        <v>ХХХ YYY-41</v>
      </c>
      <c r="B2965" s="21">
        <f t="shared" si="138"/>
        <v>879.9</v>
      </c>
      <c r="C2965" s="22">
        <f t="shared" si="139"/>
        <v>3</v>
      </c>
      <c r="D2965" s="23">
        <f t="shared" si="140"/>
        <v>30</v>
      </c>
      <c r="E2965" s="21">
        <f>SUMIFS(тарифы!G:G,тарифы!B:B,J2965)</f>
        <v>29.33</v>
      </c>
      <c r="F2965" s="21"/>
      <c r="G2965" s="12" t="str">
        <f>IFERROR(INDEX(Таблица1[#All],MATCH('загрузка табеля'!J2965,тарифы!B:B,0),4),"")</f>
        <v>продавец продовольственных товаров 1 категории ((В-41)сектор стеллажной зоны)</v>
      </c>
      <c r="H2965" s="12" t="s">
        <v>17229</v>
      </c>
      <c r="I2965" s="12" t="s">
        <v>16553</v>
      </c>
      <c r="J2965" s="12" t="s">
        <v>6331</v>
      </c>
      <c r="K2965" s="12" t="s">
        <v>6332</v>
      </c>
      <c r="L2965" s="12">
        <v>10</v>
      </c>
      <c r="M2965" s="12">
        <v>10</v>
      </c>
      <c r="N2965" s="12">
        <v>10</v>
      </c>
      <c r="O2965" s="12">
        <v>0</v>
      </c>
    </row>
    <row r="2966" spans="1:16" x14ac:dyDescent="0.2">
      <c r="A2966" s="12" t="str">
        <f>INDEX('рабочие дни  %ФОТ'!$F$3:$F$67,MATCH('загрузка табеля'!$H2966,'рабочие дни  %ФОТ'!$H$3:$H$67,0),1)</f>
        <v>ХХХ YYY-41</v>
      </c>
      <c r="B2966" s="21">
        <f t="shared" si="138"/>
        <v>1142.825</v>
      </c>
      <c r="C2966" s="22">
        <f t="shared" si="139"/>
        <v>4</v>
      </c>
      <c r="D2966" s="23">
        <f t="shared" si="140"/>
        <v>42.5</v>
      </c>
      <c r="E2966" s="21">
        <f>SUMIFS(тарифы!G:G,тарифы!B:B,J2966)</f>
        <v>26.89</v>
      </c>
      <c r="F2966" s="21"/>
      <c r="G2966" s="12" t="str">
        <f>IFERROR(INDEX(Таблица1[#All],MATCH('загрузка табеля'!J2966,тарифы!B:B,0),4),"")</f>
        <v>продавец продовольственных товаров 2 категории ((В-41)сектор стеллажной зоны)</v>
      </c>
      <c r="H2966" s="12" t="s">
        <v>17229</v>
      </c>
      <c r="I2966" s="12" t="s">
        <v>16553</v>
      </c>
      <c r="J2966" s="12" t="s">
        <v>6328</v>
      </c>
      <c r="K2966" s="12" t="s">
        <v>6329</v>
      </c>
      <c r="L2966" s="12">
        <v>11</v>
      </c>
      <c r="M2966" s="12">
        <v>9.5</v>
      </c>
      <c r="N2966" s="12">
        <v>10.5</v>
      </c>
      <c r="O2966" s="12">
        <v>11.5</v>
      </c>
    </row>
    <row r="2967" spans="1:16" x14ac:dyDescent="0.2">
      <c r="A2967" s="12" t="str">
        <f>INDEX('рабочие дни  %ФОТ'!$F$3:$F$67,MATCH('загрузка табеля'!$H2967,'рабочие дни  %ФОТ'!$H$3:$H$67,0),1)</f>
        <v>ХХХ YYY-41</v>
      </c>
      <c r="B2967" s="21">
        <f t="shared" si="138"/>
        <v>1263.5999999999999</v>
      </c>
      <c r="C2967" s="22">
        <f t="shared" si="139"/>
        <v>4</v>
      </c>
      <c r="D2967" s="23">
        <f t="shared" si="140"/>
        <v>40</v>
      </c>
      <c r="E2967" s="21">
        <f>SUMIFS(тарифы!G:G,тарифы!B:B,J2967)</f>
        <v>31.59</v>
      </c>
      <c r="F2967" s="21"/>
      <c r="G2967" s="12" t="str">
        <f>IFERROR(INDEX(Таблица1[#All],MATCH('загрузка табеля'!J2967,тарифы!B:B,0),4),"")</f>
        <v>бригадир продавцов продовольственных товаров 2 категории ((В-41)сектор стеллажной зоны)</v>
      </c>
      <c r="H2967" s="12" t="s">
        <v>17229</v>
      </c>
      <c r="I2967" s="12" t="s">
        <v>16553</v>
      </c>
      <c r="J2967" s="12" t="s">
        <v>6325</v>
      </c>
      <c r="K2967" s="12" t="s">
        <v>6326</v>
      </c>
      <c r="L2967" s="12">
        <v>10</v>
      </c>
      <c r="M2967" s="12">
        <v>10</v>
      </c>
      <c r="N2967" s="12">
        <v>10</v>
      </c>
      <c r="O2967" s="12">
        <v>10</v>
      </c>
      <c r="P2967" s="12">
        <v>0</v>
      </c>
    </row>
    <row r="2968" spans="1:16" x14ac:dyDescent="0.2">
      <c r="A2968" s="12" t="str">
        <f>INDEX('рабочие дни  %ФОТ'!$F$3:$F$67,MATCH('загрузка табеля'!$H2968,'рабочие дни  %ФОТ'!$H$3:$H$67,0),1)</f>
        <v>ХХХ YYY-41</v>
      </c>
      <c r="B2968" s="21">
        <f t="shared" si="138"/>
        <v>497.46500000000003</v>
      </c>
      <c r="C2968" s="22">
        <f t="shared" si="139"/>
        <v>2</v>
      </c>
      <c r="D2968" s="23">
        <f t="shared" si="140"/>
        <v>18.5</v>
      </c>
      <c r="E2968" s="21">
        <f>SUMIFS(тарифы!G:G,тарифы!B:B,J2968)</f>
        <v>26.89</v>
      </c>
      <c r="F2968" s="21"/>
      <c r="G2968" s="12" t="str">
        <f>IFERROR(INDEX(Таблица1[#All],MATCH('загрузка табеля'!J2968,тарифы!B:B,0),4),"")</f>
        <v>продавец продовольственных товаров 2 категории ((В-41)сектор стеллажной зоны)</v>
      </c>
      <c r="H2968" s="12" t="s">
        <v>17229</v>
      </c>
      <c r="I2968" s="12" t="s">
        <v>16553</v>
      </c>
      <c r="J2968" s="12" t="s">
        <v>6319</v>
      </c>
      <c r="K2968" s="12" t="s">
        <v>6320</v>
      </c>
      <c r="L2968" s="12">
        <v>10</v>
      </c>
      <c r="M2968" s="12">
        <v>8.5</v>
      </c>
      <c r="N2968" s="12">
        <v>0</v>
      </c>
    </row>
    <row r="2969" spans="1:16" x14ac:dyDescent="0.2">
      <c r="A2969" s="12" t="str">
        <f>INDEX('рабочие дни  %ФОТ'!$F$3:$F$67,MATCH('загрузка табеля'!$H2969,'рабочие дни  %ФОТ'!$H$3:$H$67,0),1)</f>
        <v>ХХХ YYY-41</v>
      </c>
      <c r="B2969" s="21">
        <f t="shared" si="138"/>
        <v>1706.2649999999999</v>
      </c>
      <c r="C2969" s="22">
        <f t="shared" si="139"/>
        <v>5</v>
      </c>
      <c r="D2969" s="23">
        <f t="shared" si="140"/>
        <v>49.5</v>
      </c>
      <c r="E2969" s="21">
        <f>SUMIFS(тарифы!G:G,тарифы!B:B,J2969)</f>
        <v>34.47</v>
      </c>
      <c r="F2969" s="21"/>
      <c r="G2969" s="12" t="str">
        <f>IFERROR(INDEX(Таблица1[#All],MATCH('загрузка табеля'!J2969,тарифы!B:B,0),4),"")</f>
        <v>бригадир продавцов продовольственных товаров 1 категории ((В-41)сектор стеллажной зоны)</v>
      </c>
      <c r="H2969" s="12" t="s">
        <v>17229</v>
      </c>
      <c r="I2969" s="12" t="s">
        <v>16553</v>
      </c>
      <c r="J2969" s="12" t="s">
        <v>6333</v>
      </c>
      <c r="K2969" s="12" t="s">
        <v>6334</v>
      </c>
      <c r="L2969" s="12">
        <v>11</v>
      </c>
      <c r="M2969" s="12">
        <v>11</v>
      </c>
      <c r="N2969" s="12">
        <v>10</v>
      </c>
      <c r="O2969" s="12">
        <v>7.5</v>
      </c>
      <c r="P2969" s="12">
        <v>10</v>
      </c>
    </row>
    <row r="2970" spans="1:16" x14ac:dyDescent="0.2">
      <c r="A2970" s="12" t="str">
        <f>INDEX('рабочие дни  %ФОТ'!$F$3:$F$67,MATCH('загрузка табеля'!$H2970,'рабочие дни  %ФОТ'!$H$3:$H$67,0),1)</f>
        <v>ХХХ YYY-41</v>
      </c>
      <c r="B2970" s="21">
        <f t="shared" si="138"/>
        <v>1102.49</v>
      </c>
      <c r="C2970" s="22">
        <f t="shared" si="139"/>
        <v>4</v>
      </c>
      <c r="D2970" s="23">
        <f t="shared" si="140"/>
        <v>41</v>
      </c>
      <c r="E2970" s="21">
        <f>SUMIFS(тарифы!G:G,тарифы!B:B,J2970)</f>
        <v>26.89</v>
      </c>
      <c r="F2970" s="21"/>
      <c r="G2970" s="12" t="str">
        <f>IFERROR(INDEX(Таблица1[#All],MATCH('загрузка табеля'!J2970,тарифы!B:B,0),4),"")</f>
        <v>продавец продовольственных товаров 2 категории ((В-41)сектор стеллажной зоны)</v>
      </c>
      <c r="H2970" s="12" t="s">
        <v>17229</v>
      </c>
      <c r="I2970" s="12" t="s">
        <v>16553</v>
      </c>
      <c r="J2970" s="12" t="s">
        <v>6335</v>
      </c>
      <c r="K2970" s="12" t="s">
        <v>6336</v>
      </c>
      <c r="L2970" s="12">
        <v>11</v>
      </c>
      <c r="M2970" s="12">
        <v>11</v>
      </c>
      <c r="N2970" s="12">
        <v>9.5</v>
      </c>
      <c r="O2970" s="12">
        <v>9.5</v>
      </c>
    </row>
    <row r="2971" spans="1:16" x14ac:dyDescent="0.2">
      <c r="A2971" s="12" t="str">
        <f>INDEX('рабочие дни  %ФОТ'!$F$3:$F$67,MATCH('загрузка табеля'!$H2971,'рабочие дни  %ФОТ'!$H$3:$H$67,0),1)</f>
        <v>ХХХ YYY-41</v>
      </c>
      <c r="B2971" s="21">
        <f t="shared" si="138"/>
        <v>1019.8571428571429</v>
      </c>
      <c r="C2971" s="22">
        <f t="shared" si="139"/>
        <v>3</v>
      </c>
      <c r="D2971" s="23">
        <f t="shared" si="140"/>
        <v>27</v>
      </c>
      <c r="E2971" s="21">
        <f>SUMIFS(тарифы!G:G,тарифы!B:B,J2971)</f>
        <v>7139</v>
      </c>
      <c r="F2971" s="21"/>
      <c r="G2971" s="12" t="str">
        <f>IFERROR(INDEX(Таблица1[#All],MATCH('загрузка табеля'!J2971,тарифы!B:B,0),4),"")</f>
        <v>заместитель управляющего магазином 3 категории ((В-41)сектор стеллажной зоны)</v>
      </c>
      <c r="H2971" s="12" t="s">
        <v>17229</v>
      </c>
      <c r="I2971" s="12" t="s">
        <v>16553</v>
      </c>
      <c r="J2971" s="12" t="s">
        <v>6314</v>
      </c>
      <c r="K2971" s="12" t="s">
        <v>6315</v>
      </c>
      <c r="L2971" s="12">
        <v>9</v>
      </c>
      <c r="M2971" s="12">
        <v>9</v>
      </c>
      <c r="N2971" s="12">
        <v>9</v>
      </c>
    </row>
    <row r="2972" spans="1:16" x14ac:dyDescent="0.2">
      <c r="A2972" s="12" t="str">
        <f>INDEX('рабочие дни  %ФОТ'!$F$3:$F$67,MATCH('загрузка табеля'!$H2972,'рабочие дни  %ФОТ'!$H$3:$H$67,0),1)</f>
        <v>ХХХ YYY-41</v>
      </c>
      <c r="B2972" s="21">
        <f t="shared" si="138"/>
        <v>843.18000000000006</v>
      </c>
      <c r="C2972" s="22">
        <f t="shared" si="139"/>
        <v>4</v>
      </c>
      <c r="D2972" s="23">
        <f t="shared" si="140"/>
        <v>34.5</v>
      </c>
      <c r="E2972" s="21">
        <f>SUMIFS(тарифы!G:G,тарифы!B:B,J2972)</f>
        <v>24.44</v>
      </c>
      <c r="F2972" s="21"/>
      <c r="G2972" s="12" t="str">
        <f>IFERROR(INDEX(Таблица1[#All],MATCH('загрузка табеля'!J2972,тарифы!B:B,0),4),"")</f>
        <v>продавец продовольственных товаров 3 категории ((В-41)сектор стеллажной зоны)</v>
      </c>
      <c r="H2972" s="12" t="s">
        <v>17229</v>
      </c>
      <c r="I2972" s="12" t="s">
        <v>16553</v>
      </c>
      <c r="J2972" s="12" t="s">
        <v>6311</v>
      </c>
      <c r="K2972" s="12" t="s">
        <v>6312</v>
      </c>
      <c r="L2972" s="12">
        <v>6</v>
      </c>
      <c r="M2972" s="12">
        <v>9.5</v>
      </c>
      <c r="N2972" s="12">
        <v>9</v>
      </c>
      <c r="O2972" s="12">
        <v>10</v>
      </c>
    </row>
    <row r="2973" spans="1:16" x14ac:dyDescent="0.2">
      <c r="A2973" s="12" t="str">
        <f>INDEX('рабочие дни  %ФОТ'!$F$3:$F$67,MATCH('загрузка табеля'!$H2973,'рабочие дни  %ФОТ'!$H$3:$H$67,0),1)</f>
        <v>ХХХ YYY-41</v>
      </c>
      <c r="B2973" s="21">
        <f t="shared" si="138"/>
        <v>645.36</v>
      </c>
      <c r="C2973" s="22">
        <f t="shared" si="139"/>
        <v>3</v>
      </c>
      <c r="D2973" s="23">
        <f t="shared" si="140"/>
        <v>24</v>
      </c>
      <c r="E2973" s="21">
        <f>SUMIFS(тарифы!G:G,тарифы!B:B,J2973)</f>
        <v>26.89</v>
      </c>
      <c r="F2973" s="21"/>
      <c r="G2973" s="12" t="str">
        <f>IFERROR(INDEX(Таблица1[#All],MATCH('загрузка табеля'!J2973,тарифы!B:B,0),4),"")</f>
        <v>продавец продовольственных товаров 2 категории ((В-41)сектор стеллажной зоны)</v>
      </c>
      <c r="H2973" s="12" t="s">
        <v>17229</v>
      </c>
      <c r="I2973" s="12" t="s">
        <v>16553</v>
      </c>
      <c r="J2973" s="12" t="s">
        <v>12766</v>
      </c>
      <c r="K2973" s="12" t="s">
        <v>12765</v>
      </c>
      <c r="L2973" s="12">
        <v>8</v>
      </c>
      <c r="M2973" s="12">
        <v>8</v>
      </c>
      <c r="N2973" s="12">
        <v>8</v>
      </c>
    </row>
    <row r="2974" spans="1:16" x14ac:dyDescent="0.2">
      <c r="A2974" s="12" t="str">
        <f>INDEX('рабочие дни  %ФОТ'!$F$3:$F$67,MATCH('загрузка табеля'!$H2974,'рабочие дни  %ФОТ'!$H$3:$H$67,0),1)</f>
        <v>ХХХ YYY-41</v>
      </c>
      <c r="B2974" s="21">
        <f t="shared" si="138"/>
        <v>757.64</v>
      </c>
      <c r="C2974" s="22">
        <f t="shared" si="139"/>
        <v>3</v>
      </c>
      <c r="D2974" s="23">
        <f t="shared" si="140"/>
        <v>31</v>
      </c>
      <c r="E2974" s="21">
        <f>SUMIFS(тарифы!G:G,тарифы!B:B,J2974)</f>
        <v>24.44</v>
      </c>
      <c r="F2974" s="21"/>
      <c r="G2974" s="12" t="str">
        <f>IFERROR(INDEX(Таблица1[#All],MATCH('загрузка табеля'!J2974,тарифы!B:B,0),4),"")</f>
        <v>продавец продовольственных товаров 3 категории ((В-41)сектор стеллажной зоны)</v>
      </c>
      <c r="H2974" s="12" t="s">
        <v>17229</v>
      </c>
      <c r="I2974" s="12" t="s">
        <v>16553</v>
      </c>
      <c r="J2974" s="12" t="s">
        <v>12764</v>
      </c>
      <c r="K2974" s="12" t="s">
        <v>12763</v>
      </c>
      <c r="L2974" s="12">
        <v>10.5</v>
      </c>
      <c r="M2974" s="12">
        <v>10.5</v>
      </c>
      <c r="N2974" s="12">
        <v>10</v>
      </c>
      <c r="O2974" s="12">
        <v>0</v>
      </c>
    </row>
    <row r="2975" spans="1:16" x14ac:dyDescent="0.2">
      <c r="A2975" s="12" t="str">
        <f>INDEX('рабочие дни  %ФОТ'!$F$3:$F$67,MATCH('загрузка табеля'!$H2975,'рабочие дни  %ФОТ'!$H$3:$H$67,0),1)</f>
        <v>ХХХ YYY-41</v>
      </c>
      <c r="B2975" s="21">
        <f t="shared" si="138"/>
        <v>918.22499999999991</v>
      </c>
      <c r="C2975" s="22">
        <f t="shared" si="139"/>
        <v>3</v>
      </c>
      <c r="D2975" s="23">
        <f t="shared" si="140"/>
        <v>31.5</v>
      </c>
      <c r="E2975" s="21">
        <f>SUMIFS(тарифы!G:G,тарифы!B:B,J2975)</f>
        <v>29.15</v>
      </c>
      <c r="F2975" s="21"/>
      <c r="G2975" s="12" t="str">
        <f>IFERROR(INDEX(Таблица1[#All],MATCH('загрузка табеля'!J2975,тарифы!B:B,0),4),"")</f>
        <v>грузчик 2 категории ((В-41)склад)</v>
      </c>
      <c r="H2975" s="12" t="s">
        <v>17229</v>
      </c>
      <c r="I2975" s="12" t="s">
        <v>6337</v>
      </c>
      <c r="J2975" s="12" t="s">
        <v>6339</v>
      </c>
      <c r="K2975" s="12" t="s">
        <v>6340</v>
      </c>
      <c r="L2975" s="12">
        <v>11.5</v>
      </c>
      <c r="M2975" s="12">
        <v>10</v>
      </c>
      <c r="N2975" s="12">
        <v>10</v>
      </c>
    </row>
    <row r="2976" spans="1:16" x14ac:dyDescent="0.2">
      <c r="A2976" s="12" t="str">
        <f>INDEX('рабочие дни  %ФОТ'!$F$3:$F$67,MATCH('загрузка табеля'!$H2976,'рабочие дни  %ФОТ'!$H$3:$H$67,0),1)</f>
        <v>ХХХ YYY-41</v>
      </c>
      <c r="B2976" s="21">
        <f t="shared" si="138"/>
        <v>914.28571428571433</v>
      </c>
      <c r="C2976" s="22">
        <f t="shared" si="139"/>
        <v>4</v>
      </c>
      <c r="D2976" s="23">
        <f t="shared" si="140"/>
        <v>33.5</v>
      </c>
      <c r="E2976" s="21">
        <f>SUMIFS(тарифы!G:G,тарифы!B:B,J2976)</f>
        <v>4800</v>
      </c>
      <c r="F2976" s="21"/>
      <c r="G2976" s="12" t="str">
        <f>IFERROR(INDEX(Таблица1[#All],MATCH('загрузка табеля'!J2976,тарифы!B:B,0),4),"")</f>
        <v>оператор по вводу данных 1 категории ((В-41)склад)</v>
      </c>
      <c r="H2976" s="12" t="s">
        <v>17229</v>
      </c>
      <c r="I2976" s="12" t="s">
        <v>6337</v>
      </c>
      <c r="J2976" s="12" t="s">
        <v>6342</v>
      </c>
      <c r="K2976" s="12" t="s">
        <v>6343</v>
      </c>
      <c r="L2976" s="12">
        <v>9</v>
      </c>
      <c r="M2976" s="12">
        <v>9</v>
      </c>
      <c r="N2976" s="12">
        <v>9</v>
      </c>
      <c r="O2976" s="12">
        <v>6.5</v>
      </c>
    </row>
    <row r="2977" spans="1:17" x14ac:dyDescent="0.2">
      <c r="A2977" s="12" t="str">
        <f>INDEX('рабочие дни  %ФОТ'!$F$3:$F$67,MATCH('загрузка табеля'!$H2977,'рабочие дни  %ФОТ'!$H$3:$H$67,0),1)</f>
        <v>ХХХ YYY-41</v>
      </c>
      <c r="B2977" s="21">
        <f t="shared" si="138"/>
        <v>1180.575</v>
      </c>
      <c r="C2977" s="22">
        <f t="shared" si="139"/>
        <v>4</v>
      </c>
      <c r="D2977" s="23">
        <f t="shared" si="140"/>
        <v>40.5</v>
      </c>
      <c r="E2977" s="21">
        <f>SUMIFS(тарифы!G:G,тарифы!B:B,J2977)</f>
        <v>29.15</v>
      </c>
      <c r="F2977" s="21"/>
      <c r="G2977" s="12" t="str">
        <f>IFERROR(INDEX(Таблица1[#All],MATCH('загрузка табеля'!J2977,тарифы!B:B,0),4),"")</f>
        <v>грузчик 2 категории ((В-41)склад)</v>
      </c>
      <c r="H2977" s="12" t="s">
        <v>17229</v>
      </c>
      <c r="I2977" s="12" t="s">
        <v>6337</v>
      </c>
      <c r="J2977" s="12" t="s">
        <v>6306</v>
      </c>
      <c r="K2977" s="12" t="s">
        <v>6307</v>
      </c>
      <c r="L2977" s="12">
        <v>10</v>
      </c>
      <c r="M2977" s="12">
        <v>10</v>
      </c>
      <c r="N2977" s="12">
        <v>10</v>
      </c>
      <c r="O2977" s="12">
        <v>10.5</v>
      </c>
    </row>
    <row r="2978" spans="1:17" x14ac:dyDescent="0.2">
      <c r="A2978" s="12" t="str">
        <f>INDEX('рабочие дни  %ФОТ'!$F$3:$F$67,MATCH('загрузка табеля'!$H2978,'рабочие дни  %ФОТ'!$H$3:$H$67,0),1)</f>
        <v>ХХХ YYY-41</v>
      </c>
      <c r="B2978" s="21">
        <f t="shared" si="138"/>
        <v>1213.875</v>
      </c>
      <c r="C2978" s="22">
        <f t="shared" si="139"/>
        <v>4</v>
      </c>
      <c r="D2978" s="23">
        <f t="shared" si="140"/>
        <v>41.5</v>
      </c>
      <c r="E2978" s="21">
        <f>SUMIFS(тарифы!G:G,тарифы!B:B,J2978)</f>
        <v>29.25</v>
      </c>
      <c r="F2978" s="21"/>
      <c r="G2978" s="12" t="str">
        <f>IFERROR(INDEX(Таблица1[#All],MATCH('загрузка табеля'!J2978,тарифы!B:B,0),4),"")</f>
        <v>кладовщик по приему товара 3 категории ((В-41)склад)</v>
      </c>
      <c r="H2978" s="12" t="s">
        <v>17229</v>
      </c>
      <c r="I2978" s="12" t="s">
        <v>6337</v>
      </c>
      <c r="J2978" s="12" t="s">
        <v>6351</v>
      </c>
      <c r="K2978" s="12" t="s">
        <v>6352</v>
      </c>
      <c r="L2978" s="12">
        <v>10.5</v>
      </c>
      <c r="M2978" s="12">
        <v>10.5</v>
      </c>
      <c r="N2978" s="12">
        <v>10.5</v>
      </c>
      <c r="O2978" s="12">
        <v>10</v>
      </c>
    </row>
    <row r="2979" spans="1:17" x14ac:dyDescent="0.2">
      <c r="A2979" s="12" t="str">
        <f>INDEX('рабочие дни  %ФОТ'!$F$3:$F$67,MATCH('загрузка табеля'!$H2979,'рабочие дни  %ФОТ'!$H$3:$H$67,0),1)</f>
        <v>ХХХ YYY-41</v>
      </c>
      <c r="B2979" s="21">
        <f t="shared" si="138"/>
        <v>1866.44</v>
      </c>
      <c r="C2979" s="22">
        <f t="shared" si="139"/>
        <v>6</v>
      </c>
      <c r="D2979" s="23">
        <f t="shared" si="140"/>
        <v>58</v>
      </c>
      <c r="E2979" s="21">
        <f>SUMIFS(тарифы!G:G,тарифы!B:B,J2979)</f>
        <v>32.18</v>
      </c>
      <c r="F2979" s="21"/>
      <c r="G2979" s="12" t="str">
        <f>IFERROR(INDEX(Таблица1[#All],MATCH('загрузка табеля'!J2979,тарифы!B:B,0),4),"")</f>
        <v>кладовщик по приему товара 2 категории ((В-41)склад)</v>
      </c>
      <c r="H2979" s="12" t="s">
        <v>17229</v>
      </c>
      <c r="I2979" s="12" t="s">
        <v>6337</v>
      </c>
      <c r="J2979" s="12" t="s">
        <v>6348</v>
      </c>
      <c r="K2979" s="12" t="s">
        <v>6349</v>
      </c>
      <c r="L2979" s="12">
        <v>9</v>
      </c>
      <c r="M2979" s="12">
        <v>9.5</v>
      </c>
      <c r="N2979" s="12">
        <v>11</v>
      </c>
      <c r="O2979" s="12">
        <v>9.5</v>
      </c>
      <c r="P2979" s="12">
        <v>9</v>
      </c>
      <c r="Q2979" s="12">
        <v>10</v>
      </c>
    </row>
    <row r="2980" spans="1:17" x14ac:dyDescent="0.2">
      <c r="A2980" s="12" t="str">
        <f>INDEX('рабочие дни  %ФОТ'!$F$3:$F$67,MATCH('загрузка табеля'!$H2980,'рабочие дни  %ФОТ'!$H$3:$H$67,0),1)</f>
        <v>ХХХ YYY-41</v>
      </c>
      <c r="B2980" s="21">
        <f t="shared" si="138"/>
        <v>1320</v>
      </c>
      <c r="C2980" s="22">
        <f t="shared" si="139"/>
        <v>4</v>
      </c>
      <c r="D2980" s="23">
        <f t="shared" si="140"/>
        <v>40</v>
      </c>
      <c r="E2980" s="21">
        <f>SUMIFS(тарифы!G:G,тарифы!B:B,J2980)</f>
        <v>6930</v>
      </c>
      <c r="F2980" s="21"/>
      <c r="G2980" s="12" t="str">
        <f>IFERROR(INDEX(Таблица1[#All],MATCH('загрузка табеля'!J2980,тарифы!B:B,0),4),"")</f>
        <v>старший кладовщик 2 категории ((В-41)склад)</v>
      </c>
      <c r="H2980" s="12" t="s">
        <v>17229</v>
      </c>
      <c r="I2980" s="12" t="s">
        <v>6337</v>
      </c>
      <c r="J2980" s="12" t="s">
        <v>6345</v>
      </c>
      <c r="K2980" s="12" t="s">
        <v>6346</v>
      </c>
      <c r="L2980" s="12">
        <v>10</v>
      </c>
      <c r="M2980" s="12">
        <v>9.5</v>
      </c>
      <c r="N2980" s="12">
        <v>10</v>
      </c>
      <c r="O2980" s="12">
        <v>10.5</v>
      </c>
    </row>
    <row r="2981" spans="1:17" x14ac:dyDescent="0.2">
      <c r="A2981" s="12" t="str">
        <f>INDEX('рабочие дни  %ФОТ'!$F$3:$F$67,MATCH('загрузка табеля'!$H2981,'рабочие дни  %ФОТ'!$H$3:$H$67,0),1)</f>
        <v>ХХХ YYY-41</v>
      </c>
      <c r="B2981" s="21">
        <f t="shared" si="138"/>
        <v>1180.575</v>
      </c>
      <c r="C2981" s="22">
        <f t="shared" si="139"/>
        <v>4</v>
      </c>
      <c r="D2981" s="23">
        <f t="shared" si="140"/>
        <v>40.5</v>
      </c>
      <c r="E2981" s="21">
        <f>SUMIFS(тарифы!G:G,тарифы!B:B,J2981)</f>
        <v>29.15</v>
      </c>
      <c r="F2981" s="21"/>
      <c r="G2981" s="12" t="str">
        <f>IFERROR(INDEX(Таблица1[#All],MATCH('загрузка табеля'!J2981,тарифы!B:B,0),4),"")</f>
        <v>грузчик 2 категории ((В-41)склад)</v>
      </c>
      <c r="H2981" s="12" t="s">
        <v>17229</v>
      </c>
      <c r="I2981" s="12" t="s">
        <v>6337</v>
      </c>
      <c r="J2981" s="12" t="s">
        <v>6353</v>
      </c>
      <c r="K2981" s="12" t="s">
        <v>6354</v>
      </c>
      <c r="L2981" s="12">
        <v>10</v>
      </c>
      <c r="M2981" s="12">
        <v>10</v>
      </c>
      <c r="N2981" s="12">
        <v>10</v>
      </c>
      <c r="O2981" s="12">
        <v>10.5</v>
      </c>
      <c r="P2981" s="12">
        <v>0</v>
      </c>
    </row>
    <row r="2982" spans="1:17" x14ac:dyDescent="0.2">
      <c r="A2982" s="12" t="str">
        <f>INDEX('рабочие дни  %ФОТ'!$F$3:$F$67,MATCH('загрузка табеля'!$H2982,'рабочие дни  %ФОТ'!$H$3:$H$67,0),1)</f>
        <v>ХХХ YYY-41</v>
      </c>
      <c r="B2982" s="21">
        <f t="shared" si="138"/>
        <v>0</v>
      </c>
      <c r="C2982" s="22">
        <f t="shared" si="139"/>
        <v>3</v>
      </c>
      <c r="D2982" s="23">
        <f t="shared" si="140"/>
        <v>28.5</v>
      </c>
      <c r="E2982" s="21">
        <f>SUMIFS(тарифы!G:G,тарифы!B:B,J2982)</f>
        <v>0</v>
      </c>
      <c r="F2982" s="21"/>
      <c r="G2982" s="12" t="str">
        <f>IFERROR(INDEX(Таблица1[#All],MATCH('загрузка табеля'!J2982,тарифы!B:B,0),4),"")</f>
        <v/>
      </c>
      <c r="H2982" s="12" t="s">
        <v>17229</v>
      </c>
      <c r="I2982" s="12" t="s">
        <v>6337</v>
      </c>
      <c r="J2982" s="12" t="s">
        <v>16554</v>
      </c>
      <c r="K2982" s="12" t="s">
        <v>16555</v>
      </c>
      <c r="L2982" s="12">
        <v>10</v>
      </c>
      <c r="M2982" s="12">
        <v>10</v>
      </c>
      <c r="N2982" s="12">
        <v>8.5</v>
      </c>
      <c r="O2982" s="12">
        <v>0</v>
      </c>
    </row>
    <row r="2983" spans="1:17" x14ac:dyDescent="0.2">
      <c r="A2983" s="12" t="str">
        <f>INDEX('рабочие дни  %ФОТ'!$F$3:$F$67,MATCH('загрузка табеля'!$H2983,'рабочие дни  %ФОТ'!$H$3:$H$67,0),1)</f>
        <v>ХХХ YYY-41</v>
      </c>
      <c r="B2983" s="21">
        <f t="shared" si="138"/>
        <v>2044.7619047619048</v>
      </c>
      <c r="C2983" s="22">
        <f t="shared" si="139"/>
        <v>4</v>
      </c>
      <c r="D2983" s="23">
        <f t="shared" si="140"/>
        <v>37</v>
      </c>
      <c r="E2983" s="21">
        <f>SUMIFS(тарифы!G:G,тарифы!B:B,J2983)</f>
        <v>10735</v>
      </c>
      <c r="F2983" s="21"/>
      <c r="G2983" s="12" t="str">
        <f>IFERROR(INDEX(Таблица1[#All],MATCH('загрузка табеля'!J2983,тарифы!B:B,0),4),"")</f>
        <v>управляющий магазином 2 категории ((В-41)управление)</v>
      </c>
      <c r="H2983" s="12" t="s">
        <v>17229</v>
      </c>
      <c r="I2983" s="12" t="s">
        <v>15723</v>
      </c>
      <c r="J2983" s="12" t="s">
        <v>6360</v>
      </c>
      <c r="K2983" s="12" t="s">
        <v>6361</v>
      </c>
      <c r="L2983" s="12">
        <v>9</v>
      </c>
      <c r="M2983" s="12">
        <v>9</v>
      </c>
      <c r="N2983" s="12">
        <v>9</v>
      </c>
      <c r="O2983" s="12">
        <v>10</v>
      </c>
    </row>
    <row r="2984" spans="1:17" x14ac:dyDescent="0.2">
      <c r="A2984" s="12" t="str">
        <f>INDEX('рабочие дни  %ФОТ'!$F$3:$F$67,MATCH('загрузка табеля'!$H2984,'рабочие дни  %ФОТ'!$H$3:$H$67,0),1)</f>
        <v>ХХХ YYY-41</v>
      </c>
      <c r="B2984" s="21">
        <f t="shared" si="138"/>
        <v>552.38095238095241</v>
      </c>
      <c r="C2984" s="22">
        <f t="shared" si="139"/>
        <v>2</v>
      </c>
      <c r="D2984" s="23">
        <f t="shared" si="140"/>
        <v>17.5</v>
      </c>
      <c r="E2984" s="21">
        <f>SUMIFS(тарифы!G:G,тарифы!B:B,J2984)</f>
        <v>5800</v>
      </c>
      <c r="F2984" s="21"/>
      <c r="G2984" s="12" t="str">
        <f>IFERROR(INDEX(Таблица1[#All],MATCH('загрузка табеля'!J2984,тарифы!B:B,0),4),"")</f>
        <v>главный инженер ((В-38)управление)</v>
      </c>
      <c r="H2984" s="12" t="s">
        <v>17229</v>
      </c>
      <c r="I2984" s="12" t="s">
        <v>15723</v>
      </c>
      <c r="J2984" s="12" t="s">
        <v>5300</v>
      </c>
      <c r="K2984" s="12" t="s">
        <v>5301</v>
      </c>
      <c r="L2984" s="12">
        <v>9</v>
      </c>
      <c r="M2984" s="12">
        <v>8.5</v>
      </c>
    </row>
    <row r="2985" spans="1:17" x14ac:dyDescent="0.2">
      <c r="A2985" s="12" t="str">
        <f>INDEX('рабочие дни  %ФОТ'!$F$3:$F$67,MATCH('загрузка табеля'!$H2985,'рабочие дни  %ФОТ'!$H$3:$H$67,0),1)</f>
        <v>ХХХ YYY-41</v>
      </c>
      <c r="B2985" s="21">
        <f t="shared" si="138"/>
        <v>1238.0952380952381</v>
      </c>
      <c r="C2985" s="22">
        <f t="shared" si="139"/>
        <v>4</v>
      </c>
      <c r="D2985" s="23">
        <f t="shared" si="140"/>
        <v>23.5</v>
      </c>
      <c r="E2985" s="21">
        <f>SUMIFS(тарифы!G:G,тарифы!B:B,J2985)</f>
        <v>6500</v>
      </c>
      <c r="F2985" s="21"/>
      <c r="G2985" s="12" t="str">
        <f>IFERROR(INDEX(Таблица1[#All],MATCH('загрузка табеля'!J2985,тарифы!B:B,0),4),"")</f>
        <v>менеджер по персоналу ((В-41)управление)</v>
      </c>
      <c r="H2985" s="12" t="s">
        <v>17229</v>
      </c>
      <c r="I2985" s="12" t="s">
        <v>15723</v>
      </c>
      <c r="J2985" s="12" t="s">
        <v>6363</v>
      </c>
      <c r="K2985" s="12" t="s">
        <v>6364</v>
      </c>
      <c r="L2985" s="12">
        <v>5</v>
      </c>
      <c r="M2985" s="12">
        <v>5</v>
      </c>
      <c r="N2985" s="12">
        <v>5</v>
      </c>
      <c r="O2985" s="12">
        <v>8.5</v>
      </c>
    </row>
    <row r="2986" spans="1:17" x14ac:dyDescent="0.2">
      <c r="A2986" s="12" t="str">
        <f>INDEX('рабочие дни  %ФОТ'!$F$3:$F$67,MATCH('загрузка табеля'!$H2986,'рабочие дни  %ФОТ'!$H$3:$H$67,0),1)</f>
        <v>ХХХ YYY-41</v>
      </c>
      <c r="B2986" s="21">
        <f t="shared" si="138"/>
        <v>0</v>
      </c>
      <c r="C2986" s="22">
        <f t="shared" si="139"/>
        <v>4</v>
      </c>
      <c r="D2986" s="23">
        <f t="shared" si="140"/>
        <v>21.5</v>
      </c>
      <c r="E2986" s="21">
        <f>SUMIFS(тарифы!G:G,тарифы!B:B,J2986)</f>
        <v>0</v>
      </c>
      <c r="F2986" s="21"/>
      <c r="G2986" s="12" t="str">
        <f>IFERROR(INDEX(Таблица1[#All],MATCH('загрузка табеля'!J2986,тарифы!B:B,0),4),"")</f>
        <v/>
      </c>
      <c r="H2986" s="12" t="s">
        <v>17229</v>
      </c>
      <c r="I2986" s="12" t="s">
        <v>15723</v>
      </c>
      <c r="J2986" s="12" t="s">
        <v>15724</v>
      </c>
      <c r="K2986" s="12" t="s">
        <v>15725</v>
      </c>
      <c r="L2986" s="12">
        <v>4</v>
      </c>
      <c r="M2986" s="12">
        <v>4</v>
      </c>
      <c r="N2986" s="12">
        <v>4</v>
      </c>
      <c r="O2986" s="12">
        <v>9.5</v>
      </c>
    </row>
    <row r="2987" spans="1:17" x14ac:dyDescent="0.2">
      <c r="A2987" s="12" t="str">
        <f>INDEX('рабочие дни  %ФОТ'!$F$3:$F$67,MATCH('загрузка табеля'!$H2987,'рабочие дни  %ФОТ'!$H$3:$H$67,0),1)</f>
        <v>ХХХ YYY-41</v>
      </c>
      <c r="B2987" s="21">
        <f t="shared" si="138"/>
        <v>1111.5899999999999</v>
      </c>
      <c r="C2987" s="22">
        <f t="shared" si="139"/>
        <v>3</v>
      </c>
      <c r="D2987" s="23">
        <f t="shared" si="140"/>
        <v>34.5</v>
      </c>
      <c r="E2987" s="21">
        <f>SUMIFS(тарифы!G:G,тарифы!B:B,J2987)</f>
        <v>32.22</v>
      </c>
      <c r="F2987" s="21"/>
      <c r="G2987" s="12" t="str">
        <f>IFERROR(INDEX(Таблица1[#All],MATCH('загрузка табеля'!J2987,тарифы!B:B,0),4),"")</f>
        <v>пекарь 4 разряда ((В-41)цех по выпечке хлебобулочных изделий)</v>
      </c>
      <c r="H2987" s="12" t="s">
        <v>17229</v>
      </c>
      <c r="I2987" s="12" t="s">
        <v>16556</v>
      </c>
      <c r="J2987" s="12" t="s">
        <v>6386</v>
      </c>
      <c r="K2987" s="12" t="s">
        <v>6387</v>
      </c>
      <c r="L2987" s="12">
        <v>12</v>
      </c>
      <c r="M2987" s="12">
        <v>10.5</v>
      </c>
      <c r="N2987" s="12">
        <v>12</v>
      </c>
      <c r="O2987" s="12">
        <v>0</v>
      </c>
    </row>
    <row r="2988" spans="1:17" x14ac:dyDescent="0.2">
      <c r="A2988" s="12" t="str">
        <f>INDEX('рабочие дни  %ФОТ'!$F$3:$F$67,MATCH('загрузка табеля'!$H2988,'рабочие дни  %ФОТ'!$H$3:$H$67,0),1)</f>
        <v>ХХХ YYY-41</v>
      </c>
      <c r="B2988" s="21">
        <f t="shared" si="138"/>
        <v>708.83999999999992</v>
      </c>
      <c r="C2988" s="22">
        <f t="shared" si="139"/>
        <v>2</v>
      </c>
      <c r="D2988" s="23">
        <f t="shared" si="140"/>
        <v>22</v>
      </c>
      <c r="E2988" s="21">
        <f>SUMIFS(тарифы!G:G,тарифы!B:B,J2988)</f>
        <v>32.22</v>
      </c>
      <c r="F2988" s="21"/>
      <c r="G2988" s="12" t="str">
        <f>IFERROR(INDEX(Таблица1[#All],MATCH('загрузка табеля'!J2988,тарифы!B:B,0),4),"")</f>
        <v>пекарь 4 разряда ((В-41)цех по выпечке хлебобулочных изделий)</v>
      </c>
      <c r="H2988" s="12" t="s">
        <v>17229</v>
      </c>
      <c r="I2988" s="12" t="s">
        <v>16556</v>
      </c>
      <c r="J2988" s="12" t="s">
        <v>6367</v>
      </c>
      <c r="K2988" s="12" t="s">
        <v>6368</v>
      </c>
      <c r="L2988" s="12">
        <v>10.5</v>
      </c>
      <c r="M2988" s="12">
        <v>11.5</v>
      </c>
    </row>
    <row r="2989" spans="1:17" x14ac:dyDescent="0.2">
      <c r="A2989" s="12" t="str">
        <f>INDEX('рабочие дни  %ФОТ'!$F$3:$F$67,MATCH('загрузка табеля'!$H2989,'рабочие дни  %ФОТ'!$H$3:$H$67,0),1)</f>
        <v>ХХХ YYY-41</v>
      </c>
      <c r="B2989" s="21">
        <f t="shared" si="138"/>
        <v>1178.5714285714284</v>
      </c>
      <c r="C2989" s="22">
        <f t="shared" si="139"/>
        <v>3</v>
      </c>
      <c r="D2989" s="23">
        <f t="shared" si="140"/>
        <v>13.5</v>
      </c>
      <c r="E2989" s="21">
        <f>SUMIFS(тарифы!G:G,тарифы!B:B,J2989)</f>
        <v>8250</v>
      </c>
      <c r="F2989" s="21"/>
      <c r="G2989" s="12" t="str">
        <f>IFERROR(INDEX(Таблица1[#All],MATCH('загрузка табеля'!J2989,тарифы!B:B,0),4),"")</f>
        <v>заместитель управляющего магазином по производству 4 категории ((В-41)цех по выпечке хлебобулочных и</v>
      </c>
      <c r="H2989" s="12" t="s">
        <v>17229</v>
      </c>
      <c r="I2989" s="12" t="s">
        <v>16556</v>
      </c>
      <c r="J2989" s="12" t="s">
        <v>6382</v>
      </c>
      <c r="K2989" s="12" t="s">
        <v>6383</v>
      </c>
      <c r="L2989" s="12">
        <v>4.5</v>
      </c>
      <c r="M2989" s="12">
        <v>4.5</v>
      </c>
      <c r="N2989" s="12">
        <v>4.5</v>
      </c>
    </row>
    <row r="2990" spans="1:17" x14ac:dyDescent="0.2">
      <c r="A2990" s="12" t="str">
        <f>INDEX('рабочие дни  %ФОТ'!$F$3:$F$67,MATCH('загрузка табеля'!$H2990,'рабочие дни  %ФОТ'!$H$3:$H$67,0),1)</f>
        <v>ХХХ YYY-41</v>
      </c>
      <c r="B2990" s="21">
        <f t="shared" si="138"/>
        <v>1917.09</v>
      </c>
      <c r="C2990" s="22">
        <f t="shared" si="139"/>
        <v>5</v>
      </c>
      <c r="D2990" s="23">
        <f t="shared" si="140"/>
        <v>59.5</v>
      </c>
      <c r="E2990" s="21">
        <f>SUMIFS(тарифы!G:G,тарифы!B:B,J2990)</f>
        <v>32.22</v>
      </c>
      <c r="F2990" s="21"/>
      <c r="G2990" s="12" t="str">
        <f>IFERROR(INDEX(Таблица1[#All],MATCH('загрузка табеля'!J2990,тарифы!B:B,0),4),"")</f>
        <v>пекарь 4 разряда ((В-41)цех по выпечке хлебобулочных изделий)</v>
      </c>
      <c r="H2990" s="12" t="s">
        <v>17229</v>
      </c>
      <c r="I2990" s="12" t="s">
        <v>16556</v>
      </c>
      <c r="J2990" s="12" t="s">
        <v>6394</v>
      </c>
      <c r="K2990" s="12" t="s">
        <v>6395</v>
      </c>
      <c r="L2990" s="12">
        <v>11.5</v>
      </c>
      <c r="M2990" s="12">
        <v>12</v>
      </c>
      <c r="N2990" s="12">
        <v>12</v>
      </c>
      <c r="O2990" s="12">
        <v>11.5</v>
      </c>
      <c r="P2990" s="12">
        <v>12.5</v>
      </c>
    </row>
    <row r="2991" spans="1:17" x14ac:dyDescent="0.2">
      <c r="A2991" s="12" t="str">
        <f>INDEX('рабочие дни  %ФОТ'!$F$3:$F$67,MATCH('загрузка табеля'!$H2991,'рабочие дни  %ФОТ'!$H$3:$H$67,0),1)</f>
        <v>ХХХ YYY-41</v>
      </c>
      <c r="B2991" s="21">
        <f t="shared" si="138"/>
        <v>1466.01</v>
      </c>
      <c r="C2991" s="22">
        <f t="shared" si="139"/>
        <v>4</v>
      </c>
      <c r="D2991" s="23">
        <f t="shared" si="140"/>
        <v>45.5</v>
      </c>
      <c r="E2991" s="21">
        <f>SUMIFS(тарифы!G:G,тарифы!B:B,J2991)</f>
        <v>32.22</v>
      </c>
      <c r="F2991" s="21"/>
      <c r="G2991" s="12" t="str">
        <f>IFERROR(INDEX(Таблица1[#All],MATCH('загрузка табеля'!J2991,тарифы!B:B,0),4),"")</f>
        <v>пекарь 4 разряда ((В-41)цех по выпечке хлебобулочных изделий)</v>
      </c>
      <c r="H2991" s="12" t="s">
        <v>17229</v>
      </c>
      <c r="I2991" s="12" t="s">
        <v>16556</v>
      </c>
      <c r="J2991" s="12" t="s">
        <v>6388</v>
      </c>
      <c r="K2991" s="12" t="s">
        <v>6389</v>
      </c>
      <c r="L2991" s="12">
        <v>11</v>
      </c>
      <c r="M2991" s="12">
        <v>11.5</v>
      </c>
      <c r="N2991" s="12">
        <v>11.5</v>
      </c>
      <c r="O2991" s="12">
        <v>11.5</v>
      </c>
      <c r="P2991" s="12">
        <v>0</v>
      </c>
    </row>
    <row r="2992" spans="1:17" x14ac:dyDescent="0.2">
      <c r="A2992" s="12" t="str">
        <f>INDEX('рабочие дни  %ФОТ'!$F$3:$F$67,MATCH('загрузка табеля'!$H2992,'рабочие дни  %ФОТ'!$H$3:$H$67,0),1)</f>
        <v>ХХХ YYY-41</v>
      </c>
      <c r="B2992" s="21">
        <f t="shared" si="138"/>
        <v>726.03</v>
      </c>
      <c r="C2992" s="22">
        <f t="shared" si="139"/>
        <v>3</v>
      </c>
      <c r="D2992" s="23">
        <f t="shared" si="140"/>
        <v>27</v>
      </c>
      <c r="E2992" s="21">
        <f>SUMIFS(тарифы!G:G,тарифы!B:B,J2992)</f>
        <v>26.89</v>
      </c>
      <c r="F2992" s="21"/>
      <c r="G2992" s="12" t="str">
        <f>IFERROR(INDEX(Таблица1[#All],MATCH('загрузка табеля'!J2992,тарифы!B:B,0),4),"")</f>
        <v>продавец продовольственных товаров 2 категории ((В-41)цех по выпечке хлебобулочных изделий)</v>
      </c>
      <c r="H2992" s="12" t="s">
        <v>17229</v>
      </c>
      <c r="I2992" s="12" t="s">
        <v>16556</v>
      </c>
      <c r="J2992" s="12" t="s">
        <v>6373</v>
      </c>
      <c r="K2992" s="12" t="s">
        <v>6374</v>
      </c>
      <c r="L2992" s="12">
        <v>9</v>
      </c>
      <c r="M2992" s="12">
        <v>9</v>
      </c>
      <c r="N2992" s="12">
        <v>9</v>
      </c>
      <c r="O2992" s="12">
        <v>0</v>
      </c>
    </row>
    <row r="2993" spans="1:17" x14ac:dyDescent="0.2">
      <c r="A2993" s="12" t="str">
        <f>INDEX('рабочие дни  %ФОТ'!$F$3:$F$67,MATCH('загрузка табеля'!$H2993,'рабочие дни  %ФОТ'!$H$3:$H$67,0),1)</f>
        <v>ХХХ YYY-41</v>
      </c>
      <c r="B2993" s="21">
        <f t="shared" si="138"/>
        <v>1530.45</v>
      </c>
      <c r="C2993" s="22">
        <f t="shared" si="139"/>
        <v>4</v>
      </c>
      <c r="D2993" s="23">
        <f t="shared" si="140"/>
        <v>47.5</v>
      </c>
      <c r="E2993" s="21">
        <f>SUMIFS(тарифы!G:G,тарифы!B:B,J2993)</f>
        <v>32.22</v>
      </c>
      <c r="F2993" s="21"/>
      <c r="G2993" s="12" t="str">
        <f>IFERROR(INDEX(Таблица1[#All],MATCH('загрузка табеля'!J2993,тарифы!B:B,0),4),"")</f>
        <v>пекарь 4 разряда ((В-41)цех по выпечке хлебобулочных изделий)</v>
      </c>
      <c r="H2993" s="12" t="s">
        <v>17229</v>
      </c>
      <c r="I2993" s="12" t="s">
        <v>16556</v>
      </c>
      <c r="J2993" s="12" t="s">
        <v>6384</v>
      </c>
      <c r="K2993" s="12" t="s">
        <v>6385</v>
      </c>
      <c r="L2993" s="12">
        <v>12</v>
      </c>
      <c r="M2993" s="12">
        <v>11.5</v>
      </c>
      <c r="N2993" s="12">
        <v>12</v>
      </c>
      <c r="O2993" s="12">
        <v>12</v>
      </c>
    </row>
    <row r="2994" spans="1:17" x14ac:dyDescent="0.2">
      <c r="A2994" s="12" t="str">
        <f>INDEX('рабочие дни  %ФОТ'!$F$3:$F$67,MATCH('загрузка табеля'!$H2994,'рабочие дни  %ФОТ'!$H$3:$H$67,0),1)</f>
        <v>ХХХ YYY-41</v>
      </c>
      <c r="B2994" s="21">
        <f t="shared" si="138"/>
        <v>2090.1950000000002</v>
      </c>
      <c r="C2994" s="22">
        <f t="shared" si="139"/>
        <v>5</v>
      </c>
      <c r="D2994" s="23">
        <f t="shared" si="140"/>
        <v>50.5</v>
      </c>
      <c r="E2994" s="21">
        <f>SUMIFS(тарифы!G:G,тарифы!B:B,J2994)</f>
        <v>41.39</v>
      </c>
      <c r="F2994" s="21"/>
      <c r="G2994" s="12" t="str">
        <f>IFERROR(INDEX(Таблица1[#All],MATCH('загрузка табеля'!J2994,тарифы!B:B,0),4),"")</f>
        <v>бригадир производственной бригады ((В-41)цех по выпечке хлебобулочных изделий)</v>
      </c>
      <c r="H2994" s="12" t="s">
        <v>17229</v>
      </c>
      <c r="I2994" s="12" t="s">
        <v>16556</v>
      </c>
      <c r="J2994" s="12" t="s">
        <v>6392</v>
      </c>
      <c r="K2994" s="12" t="s">
        <v>6393</v>
      </c>
      <c r="L2994" s="12">
        <v>10</v>
      </c>
      <c r="M2994" s="12">
        <v>10</v>
      </c>
      <c r="N2994" s="12">
        <v>10.5</v>
      </c>
      <c r="O2994" s="12">
        <v>10</v>
      </c>
      <c r="P2994" s="12">
        <v>10</v>
      </c>
      <c r="Q2994" s="12">
        <v>0</v>
      </c>
    </row>
    <row r="2995" spans="1:17" x14ac:dyDescent="0.2">
      <c r="A2995" s="12" t="str">
        <f>INDEX('рабочие дни  %ФОТ'!$F$3:$F$67,MATCH('загрузка табеля'!$H2995,'рабочие дни  %ФОТ'!$H$3:$H$67,0),1)</f>
        <v>ХХХ YYY-41</v>
      </c>
      <c r="B2995" s="21">
        <f t="shared" si="138"/>
        <v>1111.5899999999999</v>
      </c>
      <c r="C2995" s="22">
        <f t="shared" si="139"/>
        <v>3</v>
      </c>
      <c r="D2995" s="23">
        <f t="shared" si="140"/>
        <v>34.5</v>
      </c>
      <c r="E2995" s="21">
        <f>SUMIFS(тарифы!G:G,тарифы!B:B,J2995)</f>
        <v>32.22</v>
      </c>
      <c r="F2995" s="21"/>
      <c r="G2995" s="12" t="str">
        <f>IFERROR(INDEX(Таблица1[#All],MATCH('загрузка табеля'!J2995,тарифы!B:B,0),4),"")</f>
        <v>пекарь 4 разряда ((В-41)цех по выпечке хлебобулочных изделий)</v>
      </c>
      <c r="H2995" s="12" t="s">
        <v>17229</v>
      </c>
      <c r="I2995" s="12" t="s">
        <v>16556</v>
      </c>
      <c r="J2995" s="12" t="s">
        <v>12782</v>
      </c>
      <c r="K2995" s="12" t="s">
        <v>12781</v>
      </c>
      <c r="L2995" s="12">
        <v>11.5</v>
      </c>
      <c r="M2995" s="12">
        <v>11.5</v>
      </c>
      <c r="N2995" s="12">
        <v>11.5</v>
      </c>
    </row>
    <row r="2996" spans="1:17" x14ac:dyDescent="0.2">
      <c r="A2996" s="12" t="str">
        <f>INDEX('рабочие дни  %ФОТ'!$F$3:$F$67,MATCH('загрузка табеля'!$H2996,'рабочие дни  %ФОТ'!$H$3:$H$67,0),1)</f>
        <v>ХХХ YYY-41</v>
      </c>
      <c r="B2996" s="21">
        <f t="shared" si="138"/>
        <v>1079.3699999999999</v>
      </c>
      <c r="C2996" s="22">
        <f t="shared" si="139"/>
        <v>3</v>
      </c>
      <c r="D2996" s="23">
        <f t="shared" si="140"/>
        <v>33.5</v>
      </c>
      <c r="E2996" s="21">
        <f>SUMIFS(тарифы!G:G,тарифы!B:B,J2996)</f>
        <v>32.22</v>
      </c>
      <c r="F2996" s="21"/>
      <c r="G2996" s="12" t="str">
        <f>IFERROR(INDEX(Таблица1[#All],MATCH('загрузка табеля'!J2996,тарифы!B:B,0),4),"")</f>
        <v>пекарь 4 разряда ((В-41)цех по выпечке хлебобулочных изделий)</v>
      </c>
      <c r="H2996" s="12" t="s">
        <v>17229</v>
      </c>
      <c r="I2996" s="12" t="s">
        <v>16556</v>
      </c>
      <c r="J2996" s="12" t="s">
        <v>12784</v>
      </c>
      <c r="K2996" s="12" t="s">
        <v>12783</v>
      </c>
      <c r="L2996" s="12">
        <v>11</v>
      </c>
      <c r="M2996" s="12">
        <v>11.5</v>
      </c>
      <c r="N2996" s="12">
        <v>11</v>
      </c>
    </row>
    <row r="2997" spans="1:17" x14ac:dyDescent="0.2">
      <c r="A2997" s="12" t="str">
        <f>INDEX('рабочие дни  %ФОТ'!$F$3:$F$67,MATCH('загрузка табеля'!$H2997,'рабочие дни  %ФОТ'!$H$3:$H$67,0),1)</f>
        <v>ХХХ YYY-41</v>
      </c>
      <c r="B2997" s="21">
        <f t="shared" si="138"/>
        <v>690</v>
      </c>
      <c r="C2997" s="22">
        <f t="shared" si="139"/>
        <v>2</v>
      </c>
      <c r="D2997" s="23">
        <f t="shared" si="140"/>
        <v>23</v>
      </c>
      <c r="E2997" s="21">
        <f>SUMIFS(тарифы!G:G,тарифы!B:B,J2997)</f>
        <v>30</v>
      </c>
      <c r="F2997" s="21"/>
      <c r="G2997" s="12" t="str">
        <f>IFERROR(INDEX(Таблица1[#All],MATCH('загрузка табеля'!J2997,тарифы!B:B,0),4),"")</f>
        <v>продавец продовольственных товаров 1 категории ((В-41)цех по переработке мяса)</v>
      </c>
      <c r="H2997" s="12" t="s">
        <v>17229</v>
      </c>
      <c r="I2997" s="12" t="s">
        <v>16557</v>
      </c>
      <c r="J2997" s="12" t="s">
        <v>6397</v>
      </c>
      <c r="K2997" s="12" t="s">
        <v>6398</v>
      </c>
      <c r="L2997" s="12">
        <v>12</v>
      </c>
      <c r="M2997" s="12">
        <v>11</v>
      </c>
    </row>
    <row r="2998" spans="1:17" x14ac:dyDescent="0.2">
      <c r="A2998" s="12" t="str">
        <f>INDEX('рабочие дни  %ФОТ'!$F$3:$F$67,MATCH('загрузка табеля'!$H2998,'рабочие дни  %ФОТ'!$H$3:$H$67,0),1)</f>
        <v>ХХХ YYY-41</v>
      </c>
      <c r="B2998" s="21">
        <f t="shared" si="138"/>
        <v>1782.4499999999998</v>
      </c>
      <c r="C2998" s="22">
        <f t="shared" si="139"/>
        <v>4</v>
      </c>
      <c r="D2998" s="23">
        <f t="shared" si="140"/>
        <v>42.5</v>
      </c>
      <c r="E2998" s="21">
        <f>SUMIFS(тарифы!G:G,тарифы!B:B,J2998)</f>
        <v>41.94</v>
      </c>
      <c r="F2998" s="21"/>
      <c r="G2998" s="12" t="str">
        <f>IFERROR(INDEX(Таблица1[#All],MATCH('загрузка табеля'!J2998,тарифы!B:B,0),4),"")</f>
        <v>бригадир производственной бригады ((В-41)цех по переработке мяса)</v>
      </c>
      <c r="H2998" s="12" t="s">
        <v>17229</v>
      </c>
      <c r="I2998" s="12" t="s">
        <v>16557</v>
      </c>
      <c r="J2998" s="12" t="s">
        <v>6404</v>
      </c>
      <c r="K2998" s="12" t="s">
        <v>6405</v>
      </c>
      <c r="L2998" s="12">
        <v>12.5</v>
      </c>
      <c r="M2998" s="12">
        <v>10.5</v>
      </c>
      <c r="N2998" s="12">
        <v>9.5</v>
      </c>
      <c r="O2998" s="12">
        <v>10</v>
      </c>
    </row>
    <row r="2999" spans="1:17" x14ac:dyDescent="0.2">
      <c r="A2999" s="12" t="str">
        <f>INDEX('рабочие дни  %ФОТ'!$F$3:$F$67,MATCH('загрузка табеля'!$H2999,'рабочие дни  %ФОТ'!$H$3:$H$67,0),1)</f>
        <v>ХХХ YYY-41</v>
      </c>
      <c r="B2999" s="21">
        <f t="shared" si="138"/>
        <v>875</v>
      </c>
      <c r="C2999" s="22">
        <f t="shared" si="139"/>
        <v>3</v>
      </c>
      <c r="D2999" s="23">
        <f t="shared" si="140"/>
        <v>35</v>
      </c>
      <c r="E2999" s="21">
        <f>SUMIFS(тарифы!G:G,тарифы!B:B,J2999)</f>
        <v>25</v>
      </c>
      <c r="F2999" s="21"/>
      <c r="G2999" s="12" t="str">
        <f>IFERROR(INDEX(Таблица1[#All],MATCH('загрузка табеля'!J2999,тарифы!B:B,0),4),"")</f>
        <v>продавец продовольственных товаров 3 категории ((В-41)цех по переработке мяса)</v>
      </c>
      <c r="H2999" s="12" t="s">
        <v>17229</v>
      </c>
      <c r="I2999" s="12" t="s">
        <v>16557</v>
      </c>
      <c r="J2999" s="12" t="s">
        <v>12772</v>
      </c>
      <c r="K2999" s="12" t="s">
        <v>12771</v>
      </c>
      <c r="L2999" s="12">
        <v>12</v>
      </c>
      <c r="M2999" s="12">
        <v>12</v>
      </c>
      <c r="N2999" s="12">
        <v>11</v>
      </c>
      <c r="O2999" s="12">
        <v>0</v>
      </c>
    </row>
    <row r="3000" spans="1:17" x14ac:dyDescent="0.2">
      <c r="A3000" s="12" t="str">
        <f>INDEX('рабочие дни  %ФОТ'!$F$3:$F$67,MATCH('загрузка табеля'!$H3000,'рабочие дни  %ФОТ'!$H$3:$H$67,0),1)</f>
        <v>ХХХ YYY-41</v>
      </c>
      <c r="B3000" s="21">
        <f t="shared" si="138"/>
        <v>1035</v>
      </c>
      <c r="C3000" s="22">
        <f t="shared" si="139"/>
        <v>3</v>
      </c>
      <c r="D3000" s="23">
        <f t="shared" si="140"/>
        <v>34.5</v>
      </c>
      <c r="E3000" s="21">
        <f>SUMIFS(тарифы!G:G,тарифы!B:B,J3000)</f>
        <v>30</v>
      </c>
      <c r="F3000" s="21"/>
      <c r="G3000" s="12" t="str">
        <f>IFERROR(INDEX(Таблица1[#All],MATCH('загрузка табеля'!J3000,тарифы!B:B,0),4),"")</f>
        <v>повар 4 разряда ((В-41)цех по переработке мяса)</v>
      </c>
      <c r="H3000" s="12" t="s">
        <v>17229</v>
      </c>
      <c r="I3000" s="12" t="s">
        <v>16557</v>
      </c>
      <c r="J3000" s="12" t="s">
        <v>12776</v>
      </c>
      <c r="K3000" s="12" t="s">
        <v>12775</v>
      </c>
      <c r="L3000" s="12">
        <v>11.5</v>
      </c>
      <c r="M3000" s="12">
        <v>11</v>
      </c>
      <c r="N3000" s="12">
        <v>12</v>
      </c>
    </row>
    <row r="3001" spans="1:17" x14ac:dyDescent="0.2">
      <c r="A3001" s="12" t="str">
        <f>INDEX('рабочие дни  %ФОТ'!$F$3:$F$67,MATCH('загрузка табеля'!$H3001,'рабочие дни  %ФОТ'!$H$3:$H$67,0),1)</f>
        <v>ХХХ YYY-41</v>
      </c>
      <c r="B3001" s="21">
        <f t="shared" si="138"/>
        <v>0</v>
      </c>
      <c r="C3001" s="22">
        <f t="shared" si="139"/>
        <v>5</v>
      </c>
      <c r="D3001" s="23">
        <f t="shared" si="140"/>
        <v>50.5</v>
      </c>
      <c r="E3001" s="21">
        <f>SUMIFS(тарифы!G:G,тарифы!B:B,J3001)</f>
        <v>0</v>
      </c>
      <c r="F3001" s="21"/>
      <c r="G3001" s="12" t="str">
        <f>IFERROR(INDEX(Таблица1[#All],MATCH('загрузка табеля'!J3001,тарифы!B:B,0),4),"")</f>
        <v/>
      </c>
      <c r="H3001" s="12" t="s">
        <v>17229</v>
      </c>
      <c r="I3001" s="12" t="s">
        <v>16557</v>
      </c>
      <c r="J3001" s="12" t="s">
        <v>16558</v>
      </c>
      <c r="K3001" s="12" t="s">
        <v>16559</v>
      </c>
      <c r="L3001" s="12">
        <v>13</v>
      </c>
      <c r="M3001" s="12">
        <v>14</v>
      </c>
      <c r="N3001" s="12">
        <v>10.5</v>
      </c>
      <c r="O3001" s="12">
        <v>10</v>
      </c>
      <c r="P3001" s="12">
        <v>3</v>
      </c>
    </row>
    <row r="3002" spans="1:17" x14ac:dyDescent="0.2">
      <c r="A3002" s="12" t="str">
        <f>INDEX('рабочие дни  %ФОТ'!$F$3:$F$67,MATCH('загрузка табеля'!$H3002,'рабочие дни  %ФОТ'!$H$3:$H$67,0),1)</f>
        <v>ХХХ YYY-42</v>
      </c>
      <c r="B3002" s="21">
        <f t="shared" si="138"/>
        <v>1642.68</v>
      </c>
      <c r="C3002" s="22">
        <f t="shared" si="139"/>
        <v>4</v>
      </c>
      <c r="D3002" s="23">
        <f t="shared" si="140"/>
        <v>40.5</v>
      </c>
      <c r="E3002" s="21">
        <f>SUMIFS(тарифы!G:G,тарифы!B:B,J3002)</f>
        <v>40.56</v>
      </c>
      <c r="F3002" s="21"/>
      <c r="G3002" s="12" t="str">
        <f>IFERROR(INDEX(Таблица1[#All],MATCH('загрузка табеля'!J3002,тарифы!B:B,0),4),"")</f>
        <v>бригадир производственной бригады* ((В-42)кулинарный цех)</v>
      </c>
      <c r="H3002" s="12" t="s">
        <v>17230</v>
      </c>
      <c r="I3002" s="12" t="s">
        <v>16560</v>
      </c>
      <c r="J3002" s="12" t="s">
        <v>6420</v>
      </c>
      <c r="K3002" s="12" t="s">
        <v>6421</v>
      </c>
      <c r="L3002" s="12">
        <v>10</v>
      </c>
      <c r="M3002" s="12">
        <v>10</v>
      </c>
      <c r="N3002" s="12">
        <v>10</v>
      </c>
      <c r="O3002" s="12">
        <v>10.5</v>
      </c>
    </row>
    <row r="3003" spans="1:17" x14ac:dyDescent="0.2">
      <c r="A3003" s="12" t="str">
        <f>INDEX('рабочие дни  %ФОТ'!$F$3:$F$67,MATCH('загрузка табеля'!$H3003,'рабочие дни  %ФОТ'!$H$3:$H$67,0),1)</f>
        <v>ХХХ YYY-42</v>
      </c>
      <c r="B3003" s="21">
        <f t="shared" si="138"/>
        <v>900</v>
      </c>
      <c r="C3003" s="22">
        <f t="shared" si="139"/>
        <v>3</v>
      </c>
      <c r="D3003" s="23">
        <f t="shared" si="140"/>
        <v>36</v>
      </c>
      <c r="E3003" s="21">
        <f>SUMIFS(тарифы!G:G,тарифы!B:B,J3003)</f>
        <v>25</v>
      </c>
      <c r="F3003" s="21"/>
      <c r="G3003" s="12" t="str">
        <f>IFERROR(INDEX(Таблица1[#All],MATCH('загрузка табеля'!J3003,тарифы!B:B,0),4),"")</f>
        <v>продавец продовольственных товаров ((В-42)кулинарный цех)</v>
      </c>
      <c r="H3003" s="12" t="s">
        <v>17230</v>
      </c>
      <c r="I3003" s="12" t="s">
        <v>16560</v>
      </c>
      <c r="J3003" s="12" t="s">
        <v>6423</v>
      </c>
      <c r="K3003" s="12" t="s">
        <v>6424</v>
      </c>
      <c r="L3003" s="12">
        <v>11</v>
      </c>
      <c r="M3003" s="12">
        <v>12.5</v>
      </c>
      <c r="N3003" s="12">
        <v>12.5</v>
      </c>
    </row>
    <row r="3004" spans="1:17" x14ac:dyDescent="0.2">
      <c r="A3004" s="12" t="str">
        <f>INDEX('рабочие дни  %ФОТ'!$F$3:$F$67,MATCH('загрузка табеля'!$H3004,'рабочие дни  %ФОТ'!$H$3:$H$67,0),1)</f>
        <v>ХХХ YYY-42</v>
      </c>
      <c r="B3004" s="21">
        <f t="shared" si="138"/>
        <v>1561.5600000000002</v>
      </c>
      <c r="C3004" s="22">
        <f t="shared" si="139"/>
        <v>4</v>
      </c>
      <c r="D3004" s="23">
        <f t="shared" si="140"/>
        <v>38.5</v>
      </c>
      <c r="E3004" s="21">
        <f>SUMIFS(тарифы!G:G,тарифы!B:B,J3004)</f>
        <v>40.56</v>
      </c>
      <c r="F3004" s="21"/>
      <c r="G3004" s="12" t="str">
        <f>IFERROR(INDEX(Таблица1[#All],MATCH('загрузка табеля'!J3004,тарифы!B:B,0),4),"")</f>
        <v>бригадир производственной бригады* ((В-42)кулинарный цех)</v>
      </c>
      <c r="H3004" s="12" t="s">
        <v>17230</v>
      </c>
      <c r="I3004" s="12" t="s">
        <v>16560</v>
      </c>
      <c r="J3004" s="12" t="s">
        <v>6425</v>
      </c>
      <c r="K3004" s="12" t="s">
        <v>6426</v>
      </c>
      <c r="L3004" s="12">
        <v>10</v>
      </c>
      <c r="M3004" s="12">
        <v>10</v>
      </c>
      <c r="N3004" s="12">
        <v>9</v>
      </c>
      <c r="O3004" s="12">
        <v>9.5</v>
      </c>
      <c r="P3004" s="12">
        <v>0</v>
      </c>
    </row>
    <row r="3005" spans="1:17" x14ac:dyDescent="0.2">
      <c r="A3005" s="12" t="str">
        <f>INDEX('рабочие дни  %ФОТ'!$F$3:$F$67,MATCH('загрузка табеля'!$H3005,'рабочие дни  %ФОТ'!$H$3:$H$67,0),1)</f>
        <v>ХХХ YYY-42</v>
      </c>
      <c r="B3005" s="21">
        <f t="shared" si="138"/>
        <v>1062.5</v>
      </c>
      <c r="C3005" s="22">
        <f t="shared" si="139"/>
        <v>4</v>
      </c>
      <c r="D3005" s="23">
        <f t="shared" si="140"/>
        <v>42.5</v>
      </c>
      <c r="E3005" s="21">
        <f>SUMIFS(тарифы!G:G,тарифы!B:B,J3005)</f>
        <v>25</v>
      </c>
      <c r="F3005" s="21"/>
      <c r="G3005" s="12" t="str">
        <f>IFERROR(INDEX(Таблица1[#All],MATCH('загрузка табеля'!J3005,тарифы!B:B,0),4),"")</f>
        <v>продавец продовольственных товаров ((В-42)кулинарный цех)</v>
      </c>
      <c r="H3005" s="12" t="s">
        <v>17230</v>
      </c>
      <c r="I3005" s="12" t="s">
        <v>16560</v>
      </c>
      <c r="J3005" s="12" t="s">
        <v>6418</v>
      </c>
      <c r="K3005" s="12" t="s">
        <v>6419</v>
      </c>
      <c r="L3005" s="12">
        <v>7.5</v>
      </c>
      <c r="M3005" s="12">
        <v>12</v>
      </c>
      <c r="N3005" s="12">
        <v>11</v>
      </c>
      <c r="O3005" s="12">
        <v>12</v>
      </c>
      <c r="P3005" s="12">
        <v>0</v>
      </c>
    </row>
    <row r="3006" spans="1:17" x14ac:dyDescent="0.2">
      <c r="A3006" s="12" t="str">
        <f>INDEX('рабочие дни  %ФОТ'!$F$3:$F$67,MATCH('загрузка табеля'!$H3006,'рабочие дни  %ФОТ'!$H$3:$H$67,0),1)</f>
        <v>ХХХ YYY-42</v>
      </c>
      <c r="B3006" s="21">
        <f t="shared" si="138"/>
        <v>1125</v>
      </c>
      <c r="C3006" s="22">
        <f t="shared" si="139"/>
        <v>4</v>
      </c>
      <c r="D3006" s="23">
        <f t="shared" si="140"/>
        <v>37.5</v>
      </c>
      <c r="E3006" s="21">
        <f>SUMIFS(тарифы!G:G,тарифы!B:B,J3006)</f>
        <v>30</v>
      </c>
      <c r="F3006" s="21"/>
      <c r="G3006" s="12" t="str">
        <f>IFERROR(INDEX(Таблица1[#All],MATCH('загрузка табеля'!J3006,тарифы!B:B,0),4),"")</f>
        <v>повар 4 разряда* ((В-42)кулинарный цех)</v>
      </c>
      <c r="H3006" s="12" t="s">
        <v>17230</v>
      </c>
      <c r="I3006" s="12" t="s">
        <v>16560</v>
      </c>
      <c r="J3006" s="12" t="s">
        <v>6408</v>
      </c>
      <c r="K3006" s="12" t="s">
        <v>6409</v>
      </c>
      <c r="L3006" s="12">
        <v>9.5</v>
      </c>
      <c r="M3006" s="12">
        <v>9.5</v>
      </c>
      <c r="N3006" s="12">
        <v>9.5</v>
      </c>
      <c r="O3006" s="12">
        <v>9</v>
      </c>
    </row>
    <row r="3007" spans="1:17" x14ac:dyDescent="0.2">
      <c r="A3007" s="12" t="str">
        <f>INDEX('рабочие дни  %ФОТ'!$F$3:$F$67,MATCH('загрузка табеля'!$H3007,'рабочие дни  %ФОТ'!$H$3:$H$67,0),1)</f>
        <v>ХХХ YYY-42</v>
      </c>
      <c r="B3007" s="21">
        <f t="shared" si="138"/>
        <v>1331.51</v>
      </c>
      <c r="C3007" s="22">
        <f t="shared" si="139"/>
        <v>4</v>
      </c>
      <c r="D3007" s="23">
        <f t="shared" si="140"/>
        <v>47</v>
      </c>
      <c r="E3007" s="21">
        <f>SUMIFS(тарифы!G:G,тарифы!B:B,J3007)</f>
        <v>28.33</v>
      </c>
      <c r="F3007" s="21"/>
      <c r="G3007" s="12" t="str">
        <f>IFERROR(INDEX(Таблица1[#All],MATCH('загрузка табеля'!J3007,тарифы!B:B,0),4),"")</f>
        <v>кассир торгового зала ((В-42)расчетно-кассовая зона)</v>
      </c>
      <c r="H3007" s="12" t="s">
        <v>17230</v>
      </c>
      <c r="I3007" s="12" t="s">
        <v>16561</v>
      </c>
      <c r="J3007" s="12" t="s">
        <v>6433</v>
      </c>
      <c r="K3007" s="12" t="s">
        <v>6434</v>
      </c>
      <c r="L3007" s="12">
        <v>11</v>
      </c>
      <c r="M3007" s="12">
        <v>11</v>
      </c>
      <c r="N3007" s="12">
        <v>12.5</v>
      </c>
      <c r="O3007" s="12">
        <v>12.5</v>
      </c>
    </row>
    <row r="3008" spans="1:17" x14ac:dyDescent="0.2">
      <c r="A3008" s="12" t="str">
        <f>INDEX('рабочие дни  %ФОТ'!$F$3:$F$67,MATCH('загрузка табеля'!$H3008,'рабочие дни  %ФОТ'!$H$3:$H$67,0),1)</f>
        <v>ХХХ YYY-42</v>
      </c>
      <c r="B3008" s="21">
        <f t="shared" si="138"/>
        <v>1800</v>
      </c>
      <c r="C3008" s="22">
        <f t="shared" si="139"/>
        <v>3</v>
      </c>
      <c r="D3008" s="23">
        <f t="shared" si="140"/>
        <v>45</v>
      </c>
      <c r="E3008" s="21">
        <f>SUMIFS(тарифы!G:G,тарифы!B:B,J3008)</f>
        <v>40</v>
      </c>
      <c r="F3008" s="21"/>
      <c r="G3008" s="12" t="str">
        <f>IFERROR(INDEX(Таблица1[#All],MATCH('загрузка табеля'!J3008,тарифы!B:B,0),4),"")</f>
        <v>заместитель управляющего магазином по кассовой зоне 1 категории ((В-42)расчетно-кассовая зона)</v>
      </c>
      <c r="H3008" s="12" t="s">
        <v>17230</v>
      </c>
      <c r="I3008" s="12" t="s">
        <v>16561</v>
      </c>
      <c r="J3008" s="12" t="s">
        <v>6438</v>
      </c>
      <c r="K3008" s="12" t="s">
        <v>6439</v>
      </c>
      <c r="L3008" s="12">
        <v>15</v>
      </c>
      <c r="M3008" s="12">
        <v>15</v>
      </c>
      <c r="N3008" s="12">
        <v>15</v>
      </c>
      <c r="O3008" s="12">
        <v>0</v>
      </c>
    </row>
    <row r="3009" spans="1:16" x14ac:dyDescent="0.2">
      <c r="A3009" s="12" t="str">
        <f>INDEX('рабочие дни  %ФОТ'!$F$3:$F$67,MATCH('загрузка табеля'!$H3009,'рабочие дни  %ФОТ'!$H$3:$H$67,0),1)</f>
        <v>ХХХ YYY-42</v>
      </c>
      <c r="B3009" s="21">
        <f t="shared" si="138"/>
        <v>1289.0149999999999</v>
      </c>
      <c r="C3009" s="22">
        <f t="shared" si="139"/>
        <v>4</v>
      </c>
      <c r="D3009" s="23">
        <f t="shared" si="140"/>
        <v>45.5</v>
      </c>
      <c r="E3009" s="21">
        <f>SUMIFS(тарифы!G:G,тарифы!B:B,J3009)</f>
        <v>28.33</v>
      </c>
      <c r="F3009" s="21"/>
      <c r="G3009" s="12" t="str">
        <f>IFERROR(INDEX(Таблица1[#All],MATCH('загрузка табеля'!J3009,тарифы!B:B,0),4),"")</f>
        <v>кассир торгового зала ((В-42)расчетно-кассовая зона)</v>
      </c>
      <c r="H3009" s="12" t="s">
        <v>17230</v>
      </c>
      <c r="I3009" s="12" t="s">
        <v>16561</v>
      </c>
      <c r="J3009" s="12" t="s">
        <v>6440</v>
      </c>
      <c r="K3009" s="12" t="s">
        <v>6441</v>
      </c>
      <c r="L3009" s="12">
        <v>11</v>
      </c>
      <c r="M3009" s="12">
        <v>11.5</v>
      </c>
      <c r="N3009" s="12">
        <v>11.5</v>
      </c>
      <c r="O3009" s="12">
        <v>11.5</v>
      </c>
      <c r="P3009" s="12">
        <v>0</v>
      </c>
    </row>
    <row r="3010" spans="1:16" x14ac:dyDescent="0.2">
      <c r="A3010" s="12" t="str">
        <f>INDEX('рабочие дни  %ФОТ'!$F$3:$F$67,MATCH('загрузка табеля'!$H3010,'рабочие дни  %ФОТ'!$H$3:$H$67,0),1)</f>
        <v>ХХХ YYY-42</v>
      </c>
      <c r="B3010" s="21">
        <f t="shared" si="138"/>
        <v>1317.345</v>
      </c>
      <c r="C3010" s="22">
        <f t="shared" si="139"/>
        <v>4</v>
      </c>
      <c r="D3010" s="23">
        <f t="shared" si="140"/>
        <v>46.5</v>
      </c>
      <c r="E3010" s="21">
        <f>SUMIFS(тарифы!G:G,тарифы!B:B,J3010)</f>
        <v>28.33</v>
      </c>
      <c r="F3010" s="21"/>
      <c r="G3010" s="12" t="str">
        <f>IFERROR(INDEX(Таблица1[#All],MATCH('загрузка табеля'!J3010,тарифы!B:B,0),4),"")</f>
        <v>кассир торгового зала ((В-42)расчетно-кассовая зона)</v>
      </c>
      <c r="H3010" s="12" t="s">
        <v>17230</v>
      </c>
      <c r="I3010" s="12" t="s">
        <v>16561</v>
      </c>
      <c r="J3010" s="12" t="s">
        <v>6428</v>
      </c>
      <c r="K3010" s="12" t="s">
        <v>6429</v>
      </c>
      <c r="L3010" s="12">
        <v>12</v>
      </c>
      <c r="M3010" s="12">
        <v>11.5</v>
      </c>
      <c r="N3010" s="12">
        <v>11.5</v>
      </c>
      <c r="O3010" s="12">
        <v>11.5</v>
      </c>
    </row>
    <row r="3011" spans="1:16" x14ac:dyDescent="0.2">
      <c r="A3011" s="12" t="str">
        <f>INDEX('рабочие дни  %ФОТ'!$F$3:$F$67,MATCH('загрузка табеля'!$H3011,'рабочие дни  %ФОТ'!$H$3:$H$67,0),1)</f>
        <v>ХХХ YYY-42</v>
      </c>
      <c r="B3011" s="21">
        <f t="shared" si="138"/>
        <v>991.55</v>
      </c>
      <c r="C3011" s="22">
        <f t="shared" si="139"/>
        <v>4</v>
      </c>
      <c r="D3011" s="23">
        <f t="shared" si="140"/>
        <v>35</v>
      </c>
      <c r="E3011" s="21">
        <f>SUMIFS(тарифы!G:G,тарифы!B:B,J3011)</f>
        <v>28.33</v>
      </c>
      <c r="F3011" s="21"/>
      <c r="G3011" s="12" t="str">
        <f>IFERROR(INDEX(Таблица1[#All],MATCH('загрузка табеля'!J3011,тарифы!B:B,0),4),"")</f>
        <v>кассир торгового зала ((В-42)расчетно-кассовая зона)</v>
      </c>
      <c r="H3011" s="12" t="s">
        <v>17230</v>
      </c>
      <c r="I3011" s="12" t="s">
        <v>16561</v>
      </c>
      <c r="J3011" s="12" t="s">
        <v>6444</v>
      </c>
      <c r="K3011" s="12" t="s">
        <v>6445</v>
      </c>
      <c r="L3011" s="12">
        <v>7.5</v>
      </c>
      <c r="M3011" s="12">
        <v>7.5</v>
      </c>
      <c r="N3011" s="12">
        <v>7.5</v>
      </c>
      <c r="O3011" s="12">
        <v>12.5</v>
      </c>
      <c r="P3011" s="12">
        <v>0</v>
      </c>
    </row>
    <row r="3012" spans="1:16" x14ac:dyDescent="0.2">
      <c r="A3012" s="12" t="str">
        <f>INDEX('рабочие дни  %ФОТ'!$F$3:$F$67,MATCH('загрузка табеля'!$H3012,'рабочие дни  %ФОТ'!$H$3:$H$67,0),1)</f>
        <v>ХХХ YYY-42</v>
      </c>
      <c r="B3012" s="21">
        <f t="shared" si="138"/>
        <v>1473.1599999999999</v>
      </c>
      <c r="C3012" s="22">
        <f t="shared" si="139"/>
        <v>4</v>
      </c>
      <c r="D3012" s="23">
        <f t="shared" si="140"/>
        <v>52</v>
      </c>
      <c r="E3012" s="21">
        <f>SUMIFS(тарифы!G:G,тарифы!B:B,J3012)</f>
        <v>28.33</v>
      </c>
      <c r="F3012" s="21"/>
      <c r="G3012" s="12" t="str">
        <f>IFERROR(INDEX(Таблица1[#All],MATCH('загрузка табеля'!J3012,тарифы!B:B,0),4),"")</f>
        <v>кассир торгового зала ((В-42)расчетно-кассовая зона)</v>
      </c>
      <c r="H3012" s="12" t="s">
        <v>17230</v>
      </c>
      <c r="I3012" s="12" t="s">
        <v>16561</v>
      </c>
      <c r="J3012" s="12" t="s">
        <v>6450</v>
      </c>
      <c r="K3012" s="12" t="s">
        <v>6451</v>
      </c>
      <c r="L3012" s="12">
        <v>6.5</v>
      </c>
      <c r="M3012" s="12">
        <v>15</v>
      </c>
      <c r="N3012" s="12">
        <v>15</v>
      </c>
      <c r="O3012" s="12">
        <v>15.5</v>
      </c>
    </row>
    <row r="3013" spans="1:16" x14ac:dyDescent="0.2">
      <c r="A3013" s="12" t="str">
        <f>INDEX('рабочие дни  %ФОТ'!$F$3:$F$67,MATCH('загрузка табеля'!$H3013,'рабочие дни  %ФОТ'!$H$3:$H$67,0),1)</f>
        <v>ХХХ YYY-42</v>
      </c>
      <c r="B3013" s="21">
        <f t="shared" si="138"/>
        <v>1119.0349999999999</v>
      </c>
      <c r="C3013" s="22">
        <f t="shared" si="139"/>
        <v>4</v>
      </c>
      <c r="D3013" s="23">
        <f t="shared" si="140"/>
        <v>39.5</v>
      </c>
      <c r="E3013" s="21">
        <f>SUMIFS(тарифы!G:G,тарифы!B:B,J3013)</f>
        <v>28.33</v>
      </c>
      <c r="F3013" s="21"/>
      <c r="G3013" s="12" t="str">
        <f>IFERROR(INDEX(Таблица1[#All],MATCH('загрузка табеля'!J3013,тарифы!B:B,0),4),"")</f>
        <v>кассир торгового зала ((В-42)расчетно-кассовая зона)</v>
      </c>
      <c r="H3013" s="12" t="s">
        <v>17230</v>
      </c>
      <c r="I3013" s="12" t="s">
        <v>16561</v>
      </c>
      <c r="J3013" s="12" t="s">
        <v>6436</v>
      </c>
      <c r="K3013" s="12" t="s">
        <v>6437</v>
      </c>
      <c r="L3013" s="12">
        <v>12</v>
      </c>
      <c r="M3013" s="12">
        <v>12.5</v>
      </c>
      <c r="N3013" s="12">
        <v>7.5</v>
      </c>
      <c r="O3013" s="12">
        <v>7.5</v>
      </c>
    </row>
    <row r="3014" spans="1:16" x14ac:dyDescent="0.2">
      <c r="A3014" s="12" t="str">
        <f>INDEX('рабочие дни  %ФОТ'!$F$3:$F$67,MATCH('загрузка табеля'!$H3014,'рабочие дни  %ФОТ'!$H$3:$H$67,0),1)</f>
        <v>ХХХ YYY-42</v>
      </c>
      <c r="B3014" s="21">
        <f t="shared" ref="B3014:B3077" si="141">IF(AND(F3014&lt;50,F3014&gt;0),F3014*D3014,IF(F3014&gt;50,F3014/$C$1*C3014,IF(AND(E3014&lt;50,E3014&gt;0),E3014*D3014,E3014/$C$1*C3014)))</f>
        <v>849.9</v>
      </c>
      <c r="C3014" s="22">
        <f t="shared" si="139"/>
        <v>4</v>
      </c>
      <c r="D3014" s="23">
        <f t="shared" si="140"/>
        <v>30</v>
      </c>
      <c r="E3014" s="21">
        <f>SUMIFS(тарифы!G:G,тарифы!B:B,J3014)</f>
        <v>28.33</v>
      </c>
      <c r="F3014" s="21"/>
      <c r="G3014" s="12" t="str">
        <f>IFERROR(INDEX(Таблица1[#All],MATCH('загрузка табеля'!J3014,тарифы!B:B,0),4),"")</f>
        <v>кассир торгового зала ((В-42)расчетно-кассовая зона)</v>
      </c>
      <c r="H3014" s="12" t="s">
        <v>17230</v>
      </c>
      <c r="I3014" s="12" t="s">
        <v>16561</v>
      </c>
      <c r="J3014" s="12" t="s">
        <v>12758</v>
      </c>
      <c r="K3014" s="12" t="s">
        <v>12757</v>
      </c>
      <c r="L3014" s="12">
        <v>7.5</v>
      </c>
      <c r="M3014" s="12">
        <v>7.5</v>
      </c>
      <c r="N3014" s="12">
        <v>7.5</v>
      </c>
      <c r="O3014" s="12">
        <v>7.5</v>
      </c>
    </row>
    <row r="3015" spans="1:16" x14ac:dyDescent="0.2">
      <c r="A3015" s="12" t="str">
        <f>INDEX('рабочие дни  %ФОТ'!$F$3:$F$67,MATCH('загрузка табеля'!$H3015,'рабочие дни  %ФОТ'!$H$3:$H$67,0),1)</f>
        <v>ХХХ YYY-42</v>
      </c>
      <c r="B3015" s="21">
        <f t="shared" si="141"/>
        <v>524.10500000000002</v>
      </c>
      <c r="C3015" s="22">
        <f t="shared" ref="C3015:C3078" si="142">COUNTIF(L3015:AP3015,"&gt;0")</f>
        <v>2</v>
      </c>
      <c r="D3015" s="23">
        <f t="shared" ref="D3015:D3078" si="143">IF(SUM(L3015:AP3015)&gt;0,SUM(L3015:AP3015),"")</f>
        <v>18.5</v>
      </c>
      <c r="E3015" s="21">
        <f>SUMIFS(тарифы!G:G,тарифы!B:B,J3015)</f>
        <v>28.33</v>
      </c>
      <c r="F3015" s="21"/>
      <c r="G3015" s="12" t="str">
        <f>IFERROR(INDEX(Таблица1[#All],MATCH('загрузка табеля'!J3015,тарифы!B:B,0),4),"")</f>
        <v>кассир торгового зала ((В-42)расчетно-кассовая зона)</v>
      </c>
      <c r="H3015" s="12" t="s">
        <v>17230</v>
      </c>
      <c r="I3015" s="12" t="s">
        <v>16561</v>
      </c>
      <c r="J3015" s="12" t="s">
        <v>12756</v>
      </c>
      <c r="K3015" s="12" t="s">
        <v>12755</v>
      </c>
      <c r="L3015" s="12">
        <v>7.5</v>
      </c>
      <c r="M3015" s="12">
        <v>11</v>
      </c>
      <c r="N3015" s="12">
        <v>0</v>
      </c>
    </row>
    <row r="3016" spans="1:16" x14ac:dyDescent="0.2">
      <c r="A3016" s="12" t="str">
        <f>INDEX('рабочие дни  %ФОТ'!$F$3:$F$67,MATCH('загрузка табеля'!$H3016,'рабочие дни  %ФОТ'!$H$3:$H$67,0),1)</f>
        <v>ХХХ YYY-42</v>
      </c>
      <c r="B3016" s="21">
        <f t="shared" si="141"/>
        <v>1737.45</v>
      </c>
      <c r="C3016" s="22">
        <f t="shared" si="142"/>
        <v>5</v>
      </c>
      <c r="D3016" s="23">
        <f t="shared" si="143"/>
        <v>49.5</v>
      </c>
      <c r="E3016" s="21">
        <f>SUMIFS(тарифы!G:G,тарифы!B:B,J3016)</f>
        <v>35.1</v>
      </c>
      <c r="F3016" s="21"/>
      <c r="G3016" s="12" t="str">
        <f>IFERROR(INDEX(Таблица1[#All],MATCH('загрузка табеля'!J3016,тарифы!B:B,0),4),"")</f>
        <v>кладовщик по приему товара 1 категории ((В-42)склад)</v>
      </c>
      <c r="H3016" s="12" t="s">
        <v>17230</v>
      </c>
      <c r="I3016" s="12" t="s">
        <v>6452</v>
      </c>
      <c r="J3016" s="12" t="s">
        <v>6457</v>
      </c>
      <c r="K3016" s="12" t="s">
        <v>6458</v>
      </c>
      <c r="L3016" s="12">
        <v>10</v>
      </c>
      <c r="M3016" s="12">
        <v>9.5</v>
      </c>
      <c r="N3016" s="12">
        <v>10</v>
      </c>
      <c r="O3016" s="12">
        <v>10</v>
      </c>
      <c r="P3016" s="12">
        <v>10</v>
      </c>
    </row>
    <row r="3017" spans="1:16" x14ac:dyDescent="0.2">
      <c r="A3017" s="12" t="str">
        <f>INDEX('рабочие дни  %ФОТ'!$F$3:$F$67,MATCH('загрузка табеля'!$H3017,'рабочие дни  %ФОТ'!$H$3:$H$67,0),1)</f>
        <v>ХХХ YYY-42</v>
      </c>
      <c r="B3017" s="21">
        <f t="shared" si="141"/>
        <v>900</v>
      </c>
      <c r="C3017" s="22">
        <f t="shared" si="142"/>
        <v>3</v>
      </c>
      <c r="D3017" s="23">
        <f t="shared" si="143"/>
        <v>25.5</v>
      </c>
      <c r="E3017" s="21">
        <f>SUMIFS(тарифы!G:G,тарифы!B:B,J3017)</f>
        <v>6300</v>
      </c>
      <c r="F3017" s="21"/>
      <c r="G3017" s="12" t="str">
        <f>IFERROR(INDEX(Таблица1[#All],MATCH('загрузка табеля'!J3017,тарифы!B:B,0),4),"")</f>
        <v>старший кладовщик 3 категории ((В-42)склад)</v>
      </c>
      <c r="H3017" s="12" t="s">
        <v>17230</v>
      </c>
      <c r="I3017" s="12" t="s">
        <v>6452</v>
      </c>
      <c r="J3017" s="12" t="s">
        <v>6455</v>
      </c>
      <c r="K3017" s="12" t="s">
        <v>6456</v>
      </c>
      <c r="L3017" s="12">
        <v>7.5</v>
      </c>
      <c r="M3017" s="12">
        <v>9</v>
      </c>
      <c r="N3017" s="12">
        <v>9</v>
      </c>
    </row>
    <row r="3018" spans="1:16" x14ac:dyDescent="0.2">
      <c r="A3018" s="12" t="str">
        <f>INDEX('рабочие дни  %ФОТ'!$F$3:$F$67,MATCH('загрузка табеля'!$H3018,'рабочие дни  %ФОТ'!$H$3:$H$67,0),1)</f>
        <v>ХХХ YYY-42</v>
      </c>
      <c r="B3018" s="21">
        <f t="shared" si="141"/>
        <v>761.90476190476193</v>
      </c>
      <c r="C3018" s="22">
        <f t="shared" si="142"/>
        <v>4</v>
      </c>
      <c r="D3018" s="23">
        <f t="shared" si="143"/>
        <v>37</v>
      </c>
      <c r="E3018" s="21">
        <f>SUMIFS(тарифы!G:G,тарифы!B:B,J3018)</f>
        <v>4000</v>
      </c>
      <c r="F3018" s="21"/>
      <c r="G3018" s="12" t="str">
        <f>IFERROR(INDEX(Таблица1[#All],MATCH('загрузка табеля'!J3018,тарифы!B:B,0),4),"")</f>
        <v>оператор по вводу данных 3 категории ((В-42)склад)</v>
      </c>
      <c r="H3018" s="12" t="s">
        <v>17230</v>
      </c>
      <c r="I3018" s="12" t="s">
        <v>6452</v>
      </c>
      <c r="J3018" s="12" t="s">
        <v>12754</v>
      </c>
      <c r="K3018" s="12" t="s">
        <v>12753</v>
      </c>
      <c r="L3018" s="12">
        <v>8.5</v>
      </c>
      <c r="M3018" s="12">
        <v>9</v>
      </c>
      <c r="N3018" s="12">
        <v>8.5</v>
      </c>
      <c r="O3018" s="12">
        <v>11</v>
      </c>
    </row>
    <row r="3019" spans="1:16" x14ac:dyDescent="0.2">
      <c r="A3019" s="12" t="str">
        <f>INDEX('рабочие дни  %ФОТ'!$F$3:$F$67,MATCH('загрузка табеля'!$H3019,'рабочие дни  %ФОТ'!$H$3:$H$67,0),1)</f>
        <v>ХХХ YYY-42</v>
      </c>
      <c r="B3019" s="21">
        <f t="shared" si="141"/>
        <v>0</v>
      </c>
      <c r="C3019" s="22">
        <f t="shared" si="142"/>
        <v>4</v>
      </c>
      <c r="D3019" s="23">
        <f t="shared" si="143"/>
        <v>39.5</v>
      </c>
      <c r="E3019" s="21">
        <f>SUMIFS(тарифы!G:G,тарифы!B:B,J3019)</f>
        <v>0</v>
      </c>
      <c r="F3019" s="21"/>
      <c r="G3019" s="12" t="str">
        <f>IFERROR(INDEX(Таблица1[#All],MATCH('загрузка табеля'!J3019,тарифы!B:B,0),4),"")</f>
        <v/>
      </c>
      <c r="H3019" s="12" t="s">
        <v>17230</v>
      </c>
      <c r="I3019" s="12" t="s">
        <v>6452</v>
      </c>
      <c r="J3019" s="12" t="s">
        <v>16562</v>
      </c>
      <c r="K3019" s="12" t="s">
        <v>16563</v>
      </c>
      <c r="L3019" s="12">
        <v>10</v>
      </c>
      <c r="M3019" s="12">
        <v>10</v>
      </c>
      <c r="N3019" s="12">
        <v>9.5</v>
      </c>
      <c r="O3019" s="12">
        <v>10</v>
      </c>
    </row>
    <row r="3020" spans="1:16" x14ac:dyDescent="0.2">
      <c r="A3020" s="12" t="str">
        <f>INDEX('рабочие дни  %ФОТ'!$F$3:$F$67,MATCH('загрузка табеля'!$H3020,'рабочие дни  %ФОТ'!$H$3:$H$67,0),1)</f>
        <v>ХХХ YYY-42</v>
      </c>
      <c r="B3020" s="21">
        <f t="shared" si="141"/>
        <v>0</v>
      </c>
      <c r="C3020" s="22">
        <f t="shared" si="142"/>
        <v>2</v>
      </c>
      <c r="D3020" s="23">
        <f t="shared" si="143"/>
        <v>26</v>
      </c>
      <c r="E3020" s="21">
        <f>SUMIFS(тарифы!G:G,тарифы!B:B,J3020)</f>
        <v>0</v>
      </c>
      <c r="F3020" s="21"/>
      <c r="G3020" s="12" t="str">
        <f>IFERROR(INDEX(Таблица1[#All],MATCH('загрузка табеля'!J3020,тарифы!B:B,0),4),"")</f>
        <v/>
      </c>
      <c r="H3020" s="12" t="s">
        <v>17230</v>
      </c>
      <c r="I3020" s="12" t="s">
        <v>6452</v>
      </c>
      <c r="J3020" s="12" t="s">
        <v>16564</v>
      </c>
      <c r="K3020" s="12" t="s">
        <v>16565</v>
      </c>
      <c r="L3020" s="12">
        <v>16</v>
      </c>
      <c r="M3020" s="12">
        <v>10</v>
      </c>
      <c r="N3020" s="12">
        <v>0</v>
      </c>
    </row>
    <row r="3021" spans="1:16" x14ac:dyDescent="0.2">
      <c r="A3021" s="12" t="str">
        <f>INDEX('рабочие дни  %ФОТ'!$F$3:$F$67,MATCH('загрузка табеля'!$H3021,'рабочие дни  %ФОТ'!$H$3:$H$67,0),1)</f>
        <v>ХХХ YYY-42</v>
      </c>
      <c r="B3021" s="21">
        <f t="shared" si="141"/>
        <v>240.80499999999998</v>
      </c>
      <c r="C3021" s="22">
        <f t="shared" si="142"/>
        <v>1</v>
      </c>
      <c r="D3021" s="23">
        <f t="shared" si="143"/>
        <v>8.5</v>
      </c>
      <c r="E3021" s="21">
        <f>SUMIFS(тарифы!G:G,тарифы!B:B,J3021)</f>
        <v>28.33</v>
      </c>
      <c r="F3021" s="21"/>
      <c r="G3021" s="12" t="str">
        <f>IFERROR(INDEX(Таблица1[#All],MATCH('загрузка табеля'!J3021,тарифы!B:B,0),4),"")</f>
        <v>бригадир продавцов продовольственных товаров 3 категории ((В-42)торговый зал)</v>
      </c>
      <c r="H3021" s="12" t="s">
        <v>17230</v>
      </c>
      <c r="I3021" s="12" t="s">
        <v>16566</v>
      </c>
      <c r="J3021" s="12" t="s">
        <v>6472</v>
      </c>
      <c r="K3021" s="12" t="s">
        <v>6473</v>
      </c>
      <c r="L3021" s="12">
        <v>8.5</v>
      </c>
      <c r="M3021" s="12">
        <v>0</v>
      </c>
    </row>
    <row r="3022" spans="1:16" x14ac:dyDescent="0.2">
      <c r="A3022" s="12" t="str">
        <f>INDEX('рабочие дни  %ФОТ'!$F$3:$F$67,MATCH('загрузка табеля'!$H3022,'рабочие дни  %ФОТ'!$H$3:$H$67,0),1)</f>
        <v>ХХХ YYY-42</v>
      </c>
      <c r="B3022" s="21">
        <f t="shared" si="141"/>
        <v>1759.8</v>
      </c>
      <c r="C3022" s="22">
        <f t="shared" si="142"/>
        <v>5</v>
      </c>
      <c r="D3022" s="23">
        <f t="shared" si="143"/>
        <v>60</v>
      </c>
      <c r="E3022" s="21">
        <f>SUMIFS(тарифы!G:G,тарифы!B:B,J3022)</f>
        <v>29.33</v>
      </c>
      <c r="F3022" s="21"/>
      <c r="G3022" s="12" t="str">
        <f>IFERROR(INDEX(Таблица1[#All],MATCH('загрузка табеля'!J3022,тарифы!B:B,0),4),"")</f>
        <v>продавец продовольственных товаров 1 категории ((В-42)торговый зал)</v>
      </c>
      <c r="H3022" s="12" t="s">
        <v>17230</v>
      </c>
      <c r="I3022" s="12" t="s">
        <v>16566</v>
      </c>
      <c r="J3022" s="12" t="s">
        <v>6463</v>
      </c>
      <c r="K3022" s="12" t="s">
        <v>6464</v>
      </c>
      <c r="L3022" s="12">
        <v>9.5</v>
      </c>
      <c r="M3022" s="12">
        <v>10</v>
      </c>
      <c r="N3022" s="12">
        <v>9</v>
      </c>
      <c r="O3022" s="12">
        <v>21.5</v>
      </c>
      <c r="P3022" s="12">
        <v>10</v>
      </c>
    </row>
    <row r="3023" spans="1:16" x14ac:dyDescent="0.2">
      <c r="A3023" s="12" t="str">
        <f>INDEX('рабочие дни  %ФОТ'!$F$3:$F$67,MATCH('загрузка табеля'!$H3023,'рабочие дни  %ФОТ'!$H$3:$H$67,0),1)</f>
        <v>ХХХ YYY-42</v>
      </c>
      <c r="B3023" s="21">
        <f t="shared" si="141"/>
        <v>1158.5349999999999</v>
      </c>
      <c r="C3023" s="22">
        <f t="shared" si="142"/>
        <v>4</v>
      </c>
      <c r="D3023" s="23">
        <f t="shared" si="143"/>
        <v>39.5</v>
      </c>
      <c r="E3023" s="21">
        <f>SUMIFS(тарифы!G:G,тарифы!B:B,J3023)</f>
        <v>29.33</v>
      </c>
      <c r="F3023" s="21"/>
      <c r="G3023" s="12" t="str">
        <f>IFERROR(INDEX(Таблица1[#All],MATCH('загрузка табеля'!J3023,тарифы!B:B,0),4),"")</f>
        <v>продавец продовольственных товаров 1 категории ((В-42)торговый зал)</v>
      </c>
      <c r="H3023" s="12" t="s">
        <v>17230</v>
      </c>
      <c r="I3023" s="12" t="s">
        <v>16566</v>
      </c>
      <c r="J3023" s="12" t="s">
        <v>6470</v>
      </c>
      <c r="K3023" s="12" t="s">
        <v>6471</v>
      </c>
      <c r="L3023" s="12">
        <v>10</v>
      </c>
      <c r="M3023" s="12">
        <v>9.5</v>
      </c>
      <c r="N3023" s="12">
        <v>9.5</v>
      </c>
      <c r="O3023" s="12">
        <v>10.5</v>
      </c>
      <c r="P3023" s="12">
        <v>0</v>
      </c>
    </row>
    <row r="3024" spans="1:16" x14ac:dyDescent="0.2">
      <c r="A3024" s="12" t="str">
        <f>INDEX('рабочие дни  %ФОТ'!$F$3:$F$67,MATCH('загрузка табеля'!$H3024,'рабочие дни  %ФОТ'!$H$3:$H$67,0),1)</f>
        <v>ХХХ YYY-42</v>
      </c>
      <c r="B3024" s="21">
        <f t="shared" si="141"/>
        <v>1241</v>
      </c>
      <c r="C3024" s="22">
        <f t="shared" si="142"/>
        <v>4</v>
      </c>
      <c r="D3024" s="23">
        <f t="shared" si="143"/>
        <v>36.5</v>
      </c>
      <c r="E3024" s="21">
        <f>SUMIFS(тарифы!G:G,тарифы!B:B,J3024)</f>
        <v>34</v>
      </c>
      <c r="F3024" s="21"/>
      <c r="G3024" s="12" t="str">
        <f>IFERROR(INDEX(Таблица1[#All],MATCH('загрузка табеля'!J3024,тарифы!B:B,0),4),"")</f>
        <v>бригадир продавцов продовольственных товаров 1 категории ((В-42)торговый зал)</v>
      </c>
      <c r="H3024" s="12" t="s">
        <v>17230</v>
      </c>
      <c r="I3024" s="12" t="s">
        <v>16566</v>
      </c>
      <c r="J3024" s="12" t="s">
        <v>6475</v>
      </c>
      <c r="K3024" s="12" t="s">
        <v>6476</v>
      </c>
      <c r="L3024" s="12">
        <v>10</v>
      </c>
      <c r="M3024" s="12">
        <v>9</v>
      </c>
      <c r="N3024" s="12">
        <v>9</v>
      </c>
      <c r="O3024" s="12">
        <v>8.5</v>
      </c>
      <c r="P3024" s="12">
        <v>0</v>
      </c>
    </row>
    <row r="3025" spans="1:16" x14ac:dyDescent="0.2">
      <c r="A3025" s="12" t="str">
        <f>INDEX('рабочие дни  %ФОТ'!$F$3:$F$67,MATCH('загрузка табеля'!$H3025,'рабочие дни  %ФОТ'!$H$3:$H$67,0),1)</f>
        <v>ХХХ YYY-42</v>
      </c>
      <c r="B3025" s="21">
        <f t="shared" si="141"/>
        <v>25</v>
      </c>
      <c r="C3025" s="22">
        <f t="shared" si="142"/>
        <v>1</v>
      </c>
      <c r="D3025" s="23">
        <f t="shared" si="143"/>
        <v>1</v>
      </c>
      <c r="E3025" s="21">
        <f>SUMIFS(тарифы!G:G,тарифы!B:B,J3025)</f>
        <v>25</v>
      </c>
      <c r="F3025" s="21"/>
      <c r="G3025" s="12" t="str">
        <f>IFERROR(INDEX(Таблица1[#All],MATCH('загрузка табеля'!J3025,тарифы!B:B,0),4),"")</f>
        <v>продавец продовольственных товаров ((В-42)кулинарный цех)</v>
      </c>
      <c r="H3025" s="12" t="s">
        <v>17230</v>
      </c>
      <c r="I3025" s="12" t="s">
        <v>16566</v>
      </c>
      <c r="J3025" s="12" t="s">
        <v>6418</v>
      </c>
      <c r="K3025" s="12" t="s">
        <v>6419</v>
      </c>
      <c r="L3025" s="12">
        <v>1</v>
      </c>
      <c r="M3025" s="12">
        <v>0</v>
      </c>
    </row>
    <row r="3026" spans="1:16" x14ac:dyDescent="0.2">
      <c r="A3026" s="12" t="str">
        <f>INDEX('рабочие дни  %ФОТ'!$F$3:$F$67,MATCH('загрузка табеля'!$H3026,'рабочие дни  %ФОТ'!$H$3:$H$67,0),1)</f>
        <v>ХХХ YYY-42</v>
      </c>
      <c r="B3026" s="21">
        <f t="shared" si="141"/>
        <v>968.04</v>
      </c>
      <c r="C3026" s="22">
        <f t="shared" si="142"/>
        <v>4</v>
      </c>
      <c r="D3026" s="23">
        <f t="shared" si="143"/>
        <v>36</v>
      </c>
      <c r="E3026" s="21">
        <f>SUMIFS(тарифы!G:G,тарифы!B:B,J3026)</f>
        <v>26.89</v>
      </c>
      <c r="F3026" s="21"/>
      <c r="G3026" s="12" t="str">
        <f>IFERROR(INDEX(Таблица1[#All],MATCH('загрузка табеля'!J3026,тарифы!B:B,0),4),"")</f>
        <v>продавец продовольственных товаров 2 категории ((В-42)торговый зал)</v>
      </c>
      <c r="H3026" s="12" t="s">
        <v>17230</v>
      </c>
      <c r="I3026" s="12" t="s">
        <v>16566</v>
      </c>
      <c r="J3026" s="12" t="s">
        <v>6466</v>
      </c>
      <c r="K3026" s="12" t="s">
        <v>6467</v>
      </c>
      <c r="L3026" s="12">
        <v>9</v>
      </c>
      <c r="M3026" s="12">
        <v>9</v>
      </c>
      <c r="N3026" s="12">
        <v>9</v>
      </c>
      <c r="O3026" s="12">
        <v>9</v>
      </c>
    </row>
    <row r="3027" spans="1:16" x14ac:dyDescent="0.2">
      <c r="A3027" s="12" t="str">
        <f>INDEX('рабочие дни  %ФОТ'!$F$3:$F$67,MATCH('загрузка табеля'!$H3027,'рабочие дни  %ФОТ'!$H$3:$H$67,0),1)</f>
        <v>ХХХ YYY-42</v>
      </c>
      <c r="B3027" s="21">
        <f t="shared" si="141"/>
        <v>867.62</v>
      </c>
      <c r="C3027" s="22">
        <f t="shared" si="142"/>
        <v>3</v>
      </c>
      <c r="D3027" s="23">
        <f t="shared" si="143"/>
        <v>35.5</v>
      </c>
      <c r="E3027" s="21">
        <f>SUMIFS(тарифы!G:G,тарифы!B:B,J3027)</f>
        <v>24.44</v>
      </c>
      <c r="F3027" s="21"/>
      <c r="G3027" s="12" t="str">
        <f>IFERROR(INDEX(Таблица1[#All],MATCH('загрузка табеля'!J3027,тарифы!B:B,0),4),"")</f>
        <v>продавец продовольственных товаров 3 категории ((В-42)торговый зал)</v>
      </c>
      <c r="H3027" s="12" t="s">
        <v>17230</v>
      </c>
      <c r="I3027" s="12" t="s">
        <v>16566</v>
      </c>
      <c r="J3027" s="12" t="s">
        <v>6415</v>
      </c>
      <c r="K3027" s="12" t="s">
        <v>6416</v>
      </c>
      <c r="L3027" s="12">
        <v>12</v>
      </c>
      <c r="M3027" s="12">
        <v>12</v>
      </c>
      <c r="N3027" s="12">
        <v>11.5</v>
      </c>
    </row>
    <row r="3028" spans="1:16" x14ac:dyDescent="0.2">
      <c r="A3028" s="12" t="str">
        <f>INDEX('рабочие дни  %ФОТ'!$F$3:$F$67,MATCH('загрузка табеля'!$H3028,'рабочие дни  %ФОТ'!$H$3:$H$67,0),1)</f>
        <v>ХХХ YYY-42</v>
      </c>
      <c r="B3028" s="21">
        <f t="shared" si="141"/>
        <v>879.84</v>
      </c>
      <c r="C3028" s="22">
        <f t="shared" si="142"/>
        <v>4</v>
      </c>
      <c r="D3028" s="23">
        <f t="shared" si="143"/>
        <v>36</v>
      </c>
      <c r="E3028" s="21">
        <f>SUMIFS(тарифы!G:G,тарифы!B:B,J3028)</f>
        <v>24.44</v>
      </c>
      <c r="F3028" s="21"/>
      <c r="G3028" s="12" t="str">
        <f>IFERROR(INDEX(Таблица1[#All],MATCH('загрузка табеля'!J3028,тарифы!B:B,0),4),"")</f>
        <v>продавец продовольственных товаров 3 категории ((В-42)торговый зал)</v>
      </c>
      <c r="H3028" s="12" t="s">
        <v>17230</v>
      </c>
      <c r="I3028" s="12" t="s">
        <v>16566</v>
      </c>
      <c r="J3028" s="12" t="s">
        <v>6479</v>
      </c>
      <c r="K3028" s="12" t="s">
        <v>6480</v>
      </c>
      <c r="L3028" s="12">
        <v>9</v>
      </c>
      <c r="M3028" s="12">
        <v>9</v>
      </c>
      <c r="N3028" s="12">
        <v>9</v>
      </c>
      <c r="O3028" s="12">
        <v>9</v>
      </c>
    </row>
    <row r="3029" spans="1:16" x14ac:dyDescent="0.2">
      <c r="A3029" s="12" t="str">
        <f>INDEX('рабочие дни  %ФОТ'!$F$3:$F$67,MATCH('загрузка табеля'!$H3029,'рабочие дни  %ФОТ'!$H$3:$H$67,0),1)</f>
        <v>ХХХ YYY-42</v>
      </c>
      <c r="B3029" s="21">
        <f t="shared" si="141"/>
        <v>793.255</v>
      </c>
      <c r="C3029" s="22">
        <f t="shared" si="142"/>
        <v>3</v>
      </c>
      <c r="D3029" s="23">
        <f t="shared" si="143"/>
        <v>29.5</v>
      </c>
      <c r="E3029" s="21">
        <f>SUMIFS(тарифы!G:G,тарифы!B:B,J3029)</f>
        <v>26.89</v>
      </c>
      <c r="F3029" s="21"/>
      <c r="G3029" s="12" t="str">
        <f>IFERROR(INDEX(Таблица1[#All],MATCH('загрузка табеля'!J3029,тарифы!B:B,0),4),"")</f>
        <v>продавец продовольственных товаров 2 категории ((В-42)торговый зал)</v>
      </c>
      <c r="H3029" s="12" t="s">
        <v>17230</v>
      </c>
      <c r="I3029" s="12" t="s">
        <v>16566</v>
      </c>
      <c r="J3029" s="12" t="s">
        <v>6468</v>
      </c>
      <c r="K3029" s="12" t="s">
        <v>6469</v>
      </c>
      <c r="L3029" s="12">
        <v>10</v>
      </c>
      <c r="M3029" s="12">
        <v>10</v>
      </c>
      <c r="N3029" s="12">
        <v>9.5</v>
      </c>
    </row>
    <row r="3030" spans="1:16" x14ac:dyDescent="0.2">
      <c r="A3030" s="12" t="str">
        <f>INDEX('рабочие дни  %ФОТ'!$F$3:$F$67,MATCH('загрузка табеля'!$H3030,'рабочие дни  %ФОТ'!$H$3:$H$67,0),1)</f>
        <v>ХХХ YYY-42</v>
      </c>
      <c r="B3030" s="21">
        <f t="shared" si="141"/>
        <v>232.18</v>
      </c>
      <c r="C3030" s="22">
        <f t="shared" si="142"/>
        <v>1</v>
      </c>
      <c r="D3030" s="23">
        <f t="shared" si="143"/>
        <v>9.5</v>
      </c>
      <c r="E3030" s="21">
        <f>SUMIFS(тарифы!G:G,тарифы!B:B,J3030)</f>
        <v>24.44</v>
      </c>
      <c r="F3030" s="21"/>
      <c r="G3030" s="12" t="str">
        <f>IFERROR(INDEX(Таблица1[#All],MATCH('загрузка табеля'!J3030,тарифы!B:B,0),4),"")</f>
        <v>продавец продовольственных товаров 3 категории ((В-42)торговый зал)</v>
      </c>
      <c r="H3030" s="12" t="s">
        <v>17230</v>
      </c>
      <c r="I3030" s="12" t="s">
        <v>16566</v>
      </c>
      <c r="J3030" s="12" t="s">
        <v>12748</v>
      </c>
      <c r="K3030" s="12" t="s">
        <v>12747</v>
      </c>
      <c r="L3030" s="12">
        <v>9.5</v>
      </c>
      <c r="M3030" s="12">
        <v>0</v>
      </c>
    </row>
    <row r="3031" spans="1:16" x14ac:dyDescent="0.2">
      <c r="A3031" s="12" t="str">
        <f>INDEX('рабочие дни  %ФОТ'!$F$3:$F$67,MATCH('загрузка табеля'!$H3031,'рабочие дни  %ФОТ'!$H$3:$H$67,0),1)</f>
        <v>ХХХ YYY-42</v>
      </c>
      <c r="B3031" s="21">
        <f t="shared" si="141"/>
        <v>879.84</v>
      </c>
      <c r="C3031" s="22">
        <f t="shared" si="142"/>
        <v>3</v>
      </c>
      <c r="D3031" s="23">
        <f t="shared" si="143"/>
        <v>36</v>
      </c>
      <c r="E3031" s="21">
        <f>SUMIFS(тарифы!G:G,тарифы!B:B,J3031)</f>
        <v>24.44</v>
      </c>
      <c r="F3031" s="21"/>
      <c r="G3031" s="12" t="str">
        <f>IFERROR(INDEX(Таблица1[#All],MATCH('загрузка табеля'!J3031,тарифы!B:B,0),4),"")</f>
        <v>продавец продовольственных товаров 3 категории ((В-42)торговый зал)</v>
      </c>
      <c r="H3031" s="12" t="s">
        <v>17230</v>
      </c>
      <c r="I3031" s="12" t="s">
        <v>16566</v>
      </c>
      <c r="J3031" s="12" t="s">
        <v>12750</v>
      </c>
      <c r="K3031" s="12" t="s">
        <v>12749</v>
      </c>
      <c r="L3031" s="12">
        <v>12</v>
      </c>
      <c r="M3031" s="12">
        <v>12</v>
      </c>
      <c r="N3031" s="12">
        <v>12</v>
      </c>
      <c r="O3031" s="12">
        <v>0</v>
      </c>
    </row>
    <row r="3032" spans="1:16" x14ac:dyDescent="0.2">
      <c r="A3032" s="12" t="str">
        <f>INDEX('рабочие дни  %ФОТ'!$F$3:$F$67,MATCH('загрузка табеля'!$H3032,'рабочие дни  %ФОТ'!$H$3:$H$67,0),1)</f>
        <v>ХХХ YYY-42</v>
      </c>
      <c r="B3032" s="21">
        <f t="shared" si="141"/>
        <v>0</v>
      </c>
      <c r="C3032" s="22">
        <f t="shared" si="142"/>
        <v>3</v>
      </c>
      <c r="D3032" s="23">
        <f t="shared" si="143"/>
        <v>27</v>
      </c>
      <c r="E3032" s="21">
        <f>SUMIFS(тарифы!G:G,тарифы!B:B,J3032)</f>
        <v>0</v>
      </c>
      <c r="F3032" s="21"/>
      <c r="G3032" s="12" t="str">
        <f>IFERROR(INDEX(Таблица1[#All],MATCH('загрузка табеля'!J3032,тарифы!B:B,0),4),"")</f>
        <v/>
      </c>
      <c r="H3032" s="12" t="s">
        <v>17230</v>
      </c>
      <c r="I3032" s="12" t="s">
        <v>16566</v>
      </c>
      <c r="J3032" s="12" t="s">
        <v>16567</v>
      </c>
      <c r="K3032" s="12" t="s">
        <v>16568</v>
      </c>
      <c r="L3032" s="12">
        <v>9</v>
      </c>
      <c r="M3032" s="12">
        <v>9</v>
      </c>
      <c r="N3032" s="12">
        <v>9</v>
      </c>
      <c r="O3032" s="12">
        <v>0</v>
      </c>
    </row>
    <row r="3033" spans="1:16" x14ac:dyDescent="0.2">
      <c r="A3033" s="12" t="str">
        <f>INDEX('рабочие дни  %ФОТ'!$F$3:$F$67,MATCH('загрузка табеля'!$H3033,'рабочие дни  %ФОТ'!$H$3:$H$67,0),1)</f>
        <v>ХХХ YYY-42</v>
      </c>
      <c r="B3033" s="21">
        <f t="shared" si="141"/>
        <v>1495.8095238095239</v>
      </c>
      <c r="C3033" s="22">
        <f t="shared" si="142"/>
        <v>4</v>
      </c>
      <c r="D3033" s="23">
        <f t="shared" si="143"/>
        <v>38</v>
      </c>
      <c r="E3033" s="21">
        <f>SUMIFS(тарифы!G:G,тарифы!B:B,J3033)</f>
        <v>7853</v>
      </c>
      <c r="F3033" s="21"/>
      <c r="G3033" s="12" t="str">
        <f>IFERROR(INDEX(Таблица1[#All],MATCH('загрузка табеля'!J3033,тарифы!B:B,0),4),"")</f>
        <v>заместитель управляющего магазином 2 категории ((В-42)управление)</v>
      </c>
      <c r="H3033" s="12" t="s">
        <v>17230</v>
      </c>
      <c r="I3033" s="12" t="s">
        <v>16569</v>
      </c>
      <c r="J3033" s="12" t="s">
        <v>6482</v>
      </c>
      <c r="K3033" s="12" t="s">
        <v>6483</v>
      </c>
      <c r="L3033" s="12">
        <v>9.5</v>
      </c>
      <c r="M3033" s="12">
        <v>9.5</v>
      </c>
      <c r="N3033" s="12">
        <v>9.5</v>
      </c>
      <c r="O3033" s="12">
        <v>9.5</v>
      </c>
      <c r="P3033" s="12">
        <v>0</v>
      </c>
    </row>
    <row r="3034" spans="1:16" x14ac:dyDescent="0.2">
      <c r="A3034" s="12" t="str">
        <f>INDEX('рабочие дни  %ФОТ'!$F$3:$F$67,MATCH('загрузка табеля'!$H3034,'рабочие дни  %ФОТ'!$H$3:$H$67,0),1)</f>
        <v>ХХХ YYY-42</v>
      </c>
      <c r="B3034" s="21">
        <f t="shared" si="141"/>
        <v>800.66666666666663</v>
      </c>
      <c r="C3034" s="22">
        <f t="shared" si="142"/>
        <v>2</v>
      </c>
      <c r="D3034" s="23">
        <f t="shared" si="143"/>
        <v>19</v>
      </c>
      <c r="E3034" s="21">
        <f>SUMIFS(тарифы!G:G,тарифы!B:B,J3034)</f>
        <v>8407</v>
      </c>
      <c r="F3034" s="21"/>
      <c r="G3034" s="12" t="str">
        <f>IFERROR(INDEX(Таблица1[#All],MATCH('загрузка табеля'!J3034,тарифы!B:B,0),4),"")</f>
        <v>управляющий магазином 4 категории ((В-42)управление)</v>
      </c>
      <c r="H3034" s="12" t="s">
        <v>17230</v>
      </c>
      <c r="I3034" s="12" t="s">
        <v>16569</v>
      </c>
      <c r="J3034" s="12" t="s">
        <v>6484</v>
      </c>
      <c r="K3034" s="12" t="s">
        <v>6485</v>
      </c>
      <c r="L3034" s="12">
        <v>9</v>
      </c>
      <c r="M3034" s="12">
        <v>10</v>
      </c>
      <c r="N3034" s="12">
        <v>0</v>
      </c>
    </row>
    <row r="3035" spans="1:16" x14ac:dyDescent="0.2">
      <c r="A3035" s="12" t="str">
        <f>INDEX('рабочие дни  %ФОТ'!$F$3:$F$67,MATCH('загрузка табеля'!$H3035,'рабочие дни  %ФОТ'!$H$3:$H$67,0),1)</f>
        <v>ХХХ YYY-42</v>
      </c>
      <c r="B3035" s="21">
        <f t="shared" si="141"/>
        <v>276.1904761904762</v>
      </c>
      <c r="C3035" s="22">
        <f t="shared" si="142"/>
        <v>1</v>
      </c>
      <c r="D3035" s="23">
        <f t="shared" si="143"/>
        <v>7.5</v>
      </c>
      <c r="E3035" s="21">
        <f>SUMIFS(тарифы!G:G,тарифы!B:B,J3035)</f>
        <v>5800</v>
      </c>
      <c r="F3035" s="21"/>
      <c r="G3035" s="12" t="str">
        <f>IFERROR(INDEX(Таблица1[#All],MATCH('загрузка табеля'!J3035,тарифы!B:B,0),4),"")</f>
        <v>главный инженер ((В-15)управление)</v>
      </c>
      <c r="H3035" s="12" t="s">
        <v>17230</v>
      </c>
      <c r="I3035" s="12" t="s">
        <v>16569</v>
      </c>
      <c r="J3035" s="12" t="s">
        <v>1967</v>
      </c>
      <c r="K3035" s="12" t="s">
        <v>1968</v>
      </c>
      <c r="L3035" s="12">
        <v>7.5</v>
      </c>
      <c r="M3035" s="12">
        <v>0</v>
      </c>
    </row>
    <row r="3036" spans="1:16" x14ac:dyDescent="0.2">
      <c r="A3036" s="12" t="str">
        <f>INDEX('рабочие дни  %ФОТ'!$F$3:$F$67,MATCH('загрузка табеля'!$H3036,'рабочие дни  %ФОТ'!$H$3:$H$67,0),1)</f>
        <v>ХХХ YYY-42</v>
      </c>
      <c r="B3036" s="21">
        <f t="shared" si="141"/>
        <v>918.27</v>
      </c>
      <c r="C3036" s="22">
        <f t="shared" si="142"/>
        <v>3</v>
      </c>
      <c r="D3036" s="23">
        <f t="shared" si="143"/>
        <v>28.5</v>
      </c>
      <c r="E3036" s="21">
        <f>SUMIFS(тарифы!G:G,тарифы!B:B,J3036)</f>
        <v>32.22</v>
      </c>
      <c r="F3036" s="21"/>
      <c r="G3036" s="12" t="str">
        <f>IFERROR(INDEX(Таблица1[#All],MATCH('загрузка табеля'!J3036,тарифы!B:B,0),4),"")</f>
        <v>пекарь 4 разряда ((В-42)цех по выпечке хлебобулочных изделий)</v>
      </c>
      <c r="H3036" s="12" t="s">
        <v>17230</v>
      </c>
      <c r="I3036" s="12" t="s">
        <v>16570</v>
      </c>
      <c r="J3036" s="12" t="s">
        <v>6491</v>
      </c>
      <c r="K3036" s="12" t="s">
        <v>6492</v>
      </c>
      <c r="L3036" s="12">
        <v>10</v>
      </c>
      <c r="M3036" s="12">
        <v>9.5</v>
      </c>
      <c r="N3036" s="12">
        <v>9</v>
      </c>
      <c r="O3036" s="12">
        <v>0</v>
      </c>
    </row>
    <row r="3037" spans="1:16" x14ac:dyDescent="0.2">
      <c r="A3037" s="12" t="str">
        <f>INDEX('рабочие дни  %ФОТ'!$F$3:$F$67,MATCH('загрузка табеля'!$H3037,'рабочие дни  %ФОТ'!$H$3:$H$67,0),1)</f>
        <v>ХХХ YYY-42</v>
      </c>
      <c r="B3037" s="21">
        <f t="shared" si="141"/>
        <v>1338.48</v>
      </c>
      <c r="C3037" s="22">
        <f t="shared" si="142"/>
        <v>3</v>
      </c>
      <c r="D3037" s="23">
        <f t="shared" si="143"/>
        <v>33</v>
      </c>
      <c r="E3037" s="21">
        <f>SUMIFS(тарифы!G:G,тарифы!B:B,J3037)</f>
        <v>40.56</v>
      </c>
      <c r="F3037" s="21"/>
      <c r="G3037" s="12" t="str">
        <f>IFERROR(INDEX(Таблица1[#All],MATCH('загрузка табеля'!J3037,тарифы!B:B,0),4),"")</f>
        <v>бригадир производственной бригады ((В-42)цех по выпечке хлебобулочных изделий)</v>
      </c>
      <c r="H3037" s="12" t="s">
        <v>17230</v>
      </c>
      <c r="I3037" s="12" t="s">
        <v>16570</v>
      </c>
      <c r="J3037" s="12" t="s">
        <v>6488</v>
      </c>
      <c r="K3037" s="12" t="s">
        <v>6489</v>
      </c>
      <c r="L3037" s="12">
        <v>11</v>
      </c>
      <c r="M3037" s="12">
        <v>11</v>
      </c>
      <c r="N3037" s="12">
        <v>11</v>
      </c>
    </row>
    <row r="3038" spans="1:16" x14ac:dyDescent="0.2">
      <c r="A3038" s="12" t="str">
        <f>INDEX('рабочие дни  %ФОТ'!$F$3:$F$67,MATCH('загрузка табеля'!$H3038,'рабочие дни  %ФОТ'!$H$3:$H$67,0),1)</f>
        <v>ХХХ YYY-42</v>
      </c>
      <c r="B3038" s="21">
        <f t="shared" si="141"/>
        <v>851.76</v>
      </c>
      <c r="C3038" s="22">
        <f t="shared" si="142"/>
        <v>2</v>
      </c>
      <c r="D3038" s="23">
        <f t="shared" si="143"/>
        <v>21</v>
      </c>
      <c r="E3038" s="21">
        <f>SUMIFS(тарифы!G:G,тарифы!B:B,J3038)</f>
        <v>40.56</v>
      </c>
      <c r="F3038" s="21"/>
      <c r="G3038" s="12" t="str">
        <f>IFERROR(INDEX(Таблица1[#All],MATCH('загрузка табеля'!J3038,тарифы!B:B,0),4),"")</f>
        <v>бригадир производственной бригады ((В-42)цех по выпечке хлебобулочных изделий)</v>
      </c>
      <c r="H3038" s="12" t="s">
        <v>17230</v>
      </c>
      <c r="I3038" s="12" t="s">
        <v>16570</v>
      </c>
      <c r="J3038" s="12" t="s">
        <v>5318</v>
      </c>
      <c r="K3038" s="12" t="s">
        <v>5319</v>
      </c>
      <c r="L3038" s="12">
        <v>10</v>
      </c>
      <c r="M3038" s="12">
        <v>11</v>
      </c>
      <c r="N3038" s="12">
        <v>0</v>
      </c>
    </row>
    <row r="3039" spans="1:16" x14ac:dyDescent="0.2">
      <c r="A3039" s="12" t="str">
        <f>INDEX('рабочие дни  %ФОТ'!$F$3:$F$67,MATCH('загрузка табеля'!$H3039,'рабочие дни  %ФОТ'!$H$3:$H$67,0),1)</f>
        <v>ХХХ YYY-42</v>
      </c>
      <c r="B3039" s="21">
        <f t="shared" si="141"/>
        <v>1127.7</v>
      </c>
      <c r="C3039" s="22">
        <f t="shared" si="142"/>
        <v>4</v>
      </c>
      <c r="D3039" s="23">
        <f t="shared" si="143"/>
        <v>35</v>
      </c>
      <c r="E3039" s="21">
        <f>SUMIFS(тарифы!G:G,тарифы!B:B,J3039)</f>
        <v>32.22</v>
      </c>
      <c r="F3039" s="21"/>
      <c r="G3039" s="12" t="str">
        <f>IFERROR(INDEX(Таблица1[#All],MATCH('загрузка табеля'!J3039,тарифы!B:B,0),4),"")</f>
        <v>пекарь 4 разряда ((В-42)цех по выпечке хлебобулочных изделий)</v>
      </c>
      <c r="H3039" s="12" t="s">
        <v>17230</v>
      </c>
      <c r="I3039" s="12" t="s">
        <v>16570</v>
      </c>
      <c r="J3039" s="12" t="s">
        <v>12752</v>
      </c>
      <c r="K3039" s="12" t="s">
        <v>12751</v>
      </c>
      <c r="L3039" s="12">
        <v>9</v>
      </c>
      <c r="M3039" s="12">
        <v>7.5</v>
      </c>
      <c r="N3039" s="12">
        <v>9</v>
      </c>
      <c r="O3039" s="12">
        <v>9.5</v>
      </c>
    </row>
    <row r="3040" spans="1:16" x14ac:dyDescent="0.2">
      <c r="A3040" s="12" t="str">
        <f>INDEX('рабочие дни  %ФОТ'!$F$3:$F$67,MATCH('загрузка табеля'!$H3040,'рабочие дни  %ФОТ'!$H$3:$H$67,0),1)</f>
        <v>ХХХ YYY-42</v>
      </c>
      <c r="B3040" s="21">
        <f t="shared" si="141"/>
        <v>1240.47</v>
      </c>
      <c r="C3040" s="22">
        <f t="shared" si="142"/>
        <v>4</v>
      </c>
      <c r="D3040" s="23">
        <f t="shared" si="143"/>
        <v>38.5</v>
      </c>
      <c r="E3040" s="21">
        <f>SUMIFS(тарифы!G:G,тарифы!B:B,J3040)</f>
        <v>32.22</v>
      </c>
      <c r="F3040" s="21"/>
      <c r="G3040" s="12" t="str">
        <f>IFERROR(INDEX(Таблица1[#All],MATCH('загрузка табеля'!J3040,тарифы!B:B,0),4),"")</f>
        <v>пекарь 4 разряда ((В-42)цех по выпечке хлебобулочных изделий)</v>
      </c>
      <c r="H3040" s="12" t="s">
        <v>17230</v>
      </c>
      <c r="I3040" s="12" t="s">
        <v>16570</v>
      </c>
      <c r="J3040" s="12" t="s">
        <v>13775</v>
      </c>
      <c r="K3040" s="12" t="s">
        <v>13776</v>
      </c>
      <c r="L3040" s="12">
        <v>9.5</v>
      </c>
      <c r="M3040" s="12">
        <v>10</v>
      </c>
      <c r="N3040" s="12">
        <v>9.5</v>
      </c>
      <c r="O3040" s="12">
        <v>9.5</v>
      </c>
    </row>
    <row r="3041" spans="1:16" x14ac:dyDescent="0.2">
      <c r="A3041" s="12" t="str">
        <f>INDEX('рабочие дни  %ФОТ'!$F$3:$F$67,MATCH('загрузка табеля'!$H3041,'рабочие дни  %ФОТ'!$H$3:$H$67,0),1)</f>
        <v>ХХХ YYY-43</v>
      </c>
      <c r="B3041" s="21">
        <f t="shared" si="141"/>
        <v>1404.7619047619048</v>
      </c>
      <c r="C3041" s="22">
        <f t="shared" si="142"/>
        <v>5</v>
      </c>
      <c r="D3041" s="23">
        <f t="shared" si="143"/>
        <v>50.5</v>
      </c>
      <c r="E3041" s="21">
        <f>SUMIFS(тарифы!G:G,тарифы!B:B,J3041)</f>
        <v>5900</v>
      </c>
      <c r="F3041" s="21"/>
      <c r="G3041" s="12" t="str">
        <f>IFERROR(INDEX(Таблица1[#All],MATCH('загрузка табеля'!J3041,тарифы!B:B,0),4),"")</f>
        <v>заместитель управляющего магазином 5 категории_стажер ((В-22)управление)</v>
      </c>
      <c r="H3041" s="12" t="s">
        <v>17231</v>
      </c>
      <c r="I3041" s="12" t="s">
        <v>16211</v>
      </c>
      <c r="J3041" s="12" t="s">
        <v>12742</v>
      </c>
      <c r="K3041" s="12" t="s">
        <v>12741</v>
      </c>
      <c r="L3041" s="12">
        <v>10</v>
      </c>
      <c r="M3041" s="12">
        <v>10</v>
      </c>
      <c r="N3041" s="12">
        <v>12</v>
      </c>
      <c r="O3041" s="12">
        <v>9</v>
      </c>
      <c r="P3041" s="12">
        <v>9.5</v>
      </c>
    </row>
    <row r="3042" spans="1:16" x14ac:dyDescent="0.2">
      <c r="A3042" s="12" t="str">
        <f>INDEX('рабочие дни  %ФОТ'!$F$3:$F$67,MATCH('загрузка табеля'!$H3042,'рабочие дни  %ФОТ'!$H$3:$H$67,0),1)</f>
        <v>ХХХ YYY-43</v>
      </c>
      <c r="B3042" s="21">
        <f t="shared" si="141"/>
        <v>990</v>
      </c>
      <c r="C3042" s="22">
        <f t="shared" si="142"/>
        <v>3</v>
      </c>
      <c r="D3042" s="23">
        <f t="shared" si="143"/>
        <v>33</v>
      </c>
      <c r="E3042" s="21">
        <f>SUMIFS(тарифы!G:G,тарифы!B:B,J3042)</f>
        <v>30</v>
      </c>
      <c r="F3042" s="21"/>
      <c r="G3042" s="12" t="str">
        <f>IFERROR(INDEX(Таблица1[#All],MATCH('загрузка табеля'!J3042,тарифы!B:B,0),4),"")</f>
        <v>повар 4 разряда ((В-43)кулинарный цех)</v>
      </c>
      <c r="H3042" s="12" t="s">
        <v>17231</v>
      </c>
      <c r="I3042" s="12" t="s">
        <v>16571</v>
      </c>
      <c r="J3042" s="12" t="s">
        <v>6495</v>
      </c>
      <c r="K3042" s="12" t="s">
        <v>6496</v>
      </c>
      <c r="L3042" s="12">
        <v>11</v>
      </c>
      <c r="M3042" s="12">
        <v>11</v>
      </c>
      <c r="N3042" s="12">
        <v>11</v>
      </c>
    </row>
    <row r="3043" spans="1:16" x14ac:dyDescent="0.2">
      <c r="A3043" s="12" t="str">
        <f>INDEX('рабочие дни  %ФОТ'!$F$3:$F$67,MATCH('загрузка табеля'!$H3043,'рабочие дни  %ФОТ'!$H$3:$H$67,0),1)</f>
        <v>ХХХ YYY-43</v>
      </c>
      <c r="B3043" s="21">
        <f t="shared" si="141"/>
        <v>750</v>
      </c>
      <c r="C3043" s="22">
        <f t="shared" si="142"/>
        <v>2</v>
      </c>
      <c r="D3043" s="23">
        <f t="shared" si="143"/>
        <v>25</v>
      </c>
      <c r="E3043" s="21">
        <f>SUMIFS(тарифы!G:G,тарифы!B:B,J3043)</f>
        <v>30</v>
      </c>
      <c r="F3043" s="21"/>
      <c r="G3043" s="12" t="str">
        <f>IFERROR(INDEX(Таблица1[#All],MATCH('загрузка табеля'!J3043,тарифы!B:B,0),4),"")</f>
        <v>продавец-консультант ((В-43)расчетно-кассовая зона)</v>
      </c>
      <c r="H3043" s="12" t="s">
        <v>17231</v>
      </c>
      <c r="I3043" s="12" t="s">
        <v>16456</v>
      </c>
      <c r="J3043" s="12" t="s">
        <v>6510</v>
      </c>
      <c r="K3043" s="12" t="s">
        <v>6511</v>
      </c>
      <c r="L3043" s="12">
        <v>12</v>
      </c>
      <c r="M3043" s="12">
        <v>13</v>
      </c>
      <c r="N3043" s="12">
        <v>0</v>
      </c>
    </row>
    <row r="3044" spans="1:16" x14ac:dyDescent="0.2">
      <c r="A3044" s="12" t="str">
        <f>INDEX('рабочие дни  %ФОТ'!$F$3:$F$67,MATCH('загрузка табеля'!$H3044,'рабочие дни  %ФОТ'!$H$3:$H$67,0),1)</f>
        <v>ХХХ YYY-43</v>
      </c>
      <c r="B3044" s="21">
        <f t="shared" si="141"/>
        <v>1125</v>
      </c>
      <c r="C3044" s="22">
        <f t="shared" si="142"/>
        <v>3</v>
      </c>
      <c r="D3044" s="23">
        <f t="shared" si="143"/>
        <v>37.5</v>
      </c>
      <c r="E3044" s="21">
        <f>SUMIFS(тарифы!G:G,тарифы!B:B,J3044)</f>
        <v>30</v>
      </c>
      <c r="F3044" s="21"/>
      <c r="G3044" s="12" t="str">
        <f>IFERROR(INDEX(Таблица1[#All],MATCH('загрузка табеля'!J3044,тарифы!B:B,0),4),"")</f>
        <v>продавец-консультант ((В-43)расчетно-кассовая зона)</v>
      </c>
      <c r="H3044" s="12" t="s">
        <v>17231</v>
      </c>
      <c r="I3044" s="12" t="s">
        <v>16456</v>
      </c>
      <c r="J3044" s="12" t="s">
        <v>6527</v>
      </c>
      <c r="K3044" s="12" t="s">
        <v>6528</v>
      </c>
      <c r="L3044" s="12">
        <v>12.5</v>
      </c>
      <c r="M3044" s="12">
        <v>12</v>
      </c>
      <c r="N3044" s="12">
        <v>13</v>
      </c>
      <c r="O3044" s="12">
        <v>0</v>
      </c>
    </row>
    <row r="3045" spans="1:16" x14ac:dyDescent="0.2">
      <c r="A3045" s="12" t="str">
        <f>INDEX('рабочие дни  %ФОТ'!$F$3:$F$67,MATCH('загрузка табеля'!$H3045,'рабочие дни  %ФОТ'!$H$3:$H$67,0),1)</f>
        <v>ХХХ YYY-43</v>
      </c>
      <c r="B3045" s="21">
        <f t="shared" si="141"/>
        <v>1080</v>
      </c>
      <c r="C3045" s="22">
        <f t="shared" si="142"/>
        <v>3</v>
      </c>
      <c r="D3045" s="23">
        <f t="shared" si="143"/>
        <v>36</v>
      </c>
      <c r="E3045" s="21">
        <f>SUMIFS(тарифы!G:G,тарифы!B:B,J3045)</f>
        <v>30</v>
      </c>
      <c r="F3045" s="21"/>
      <c r="G3045" s="12" t="str">
        <f>IFERROR(INDEX(Таблица1[#All],MATCH('загрузка табеля'!J3045,тарифы!B:B,0),4),"")</f>
        <v>продавец-консультант ((В-43)расчетно-кассовая зона)</v>
      </c>
      <c r="H3045" s="12" t="s">
        <v>17231</v>
      </c>
      <c r="I3045" s="12" t="s">
        <v>16456</v>
      </c>
      <c r="J3045" s="12" t="s">
        <v>6523</v>
      </c>
      <c r="K3045" s="12" t="s">
        <v>6524</v>
      </c>
      <c r="L3045" s="12">
        <v>12</v>
      </c>
      <c r="M3045" s="12">
        <v>12</v>
      </c>
      <c r="N3045" s="12">
        <v>12</v>
      </c>
    </row>
    <row r="3046" spans="1:16" x14ac:dyDescent="0.2">
      <c r="A3046" s="12" t="str">
        <f>INDEX('рабочие дни  %ФОТ'!$F$3:$F$67,MATCH('загрузка табеля'!$H3046,'рабочие дни  %ФОТ'!$H$3:$H$67,0),1)</f>
        <v>ХХХ YYY-43</v>
      </c>
      <c r="B3046" s="21">
        <f t="shared" si="141"/>
        <v>1020</v>
      </c>
      <c r="C3046" s="22">
        <f t="shared" si="142"/>
        <v>3</v>
      </c>
      <c r="D3046" s="23">
        <f t="shared" si="143"/>
        <v>34</v>
      </c>
      <c r="E3046" s="21">
        <f>SUMIFS(тарифы!G:G,тарифы!B:B,J3046)</f>
        <v>30</v>
      </c>
      <c r="F3046" s="21"/>
      <c r="G3046" s="12" t="str">
        <f>IFERROR(INDEX(Таблица1[#All],MATCH('загрузка табеля'!J3046,тарифы!B:B,0),4),"")</f>
        <v>продавец-консультант ((В-43)расчетно-кассовая зона)</v>
      </c>
      <c r="H3046" s="12" t="s">
        <v>17231</v>
      </c>
      <c r="I3046" s="12" t="s">
        <v>16456</v>
      </c>
      <c r="J3046" s="12" t="s">
        <v>6516</v>
      </c>
      <c r="K3046" s="12" t="s">
        <v>6517</v>
      </c>
      <c r="L3046" s="12">
        <v>12</v>
      </c>
      <c r="M3046" s="12">
        <v>11</v>
      </c>
      <c r="N3046" s="12">
        <v>11</v>
      </c>
    </row>
    <row r="3047" spans="1:16" x14ac:dyDescent="0.2">
      <c r="A3047" s="12" t="str">
        <f>INDEX('рабочие дни  %ФОТ'!$F$3:$F$67,MATCH('загрузка табеля'!$H3047,'рабочие дни  %ФОТ'!$H$3:$H$67,0),1)</f>
        <v>ХХХ YYY-43</v>
      </c>
      <c r="B3047" s="21">
        <f t="shared" si="141"/>
        <v>1110</v>
      </c>
      <c r="C3047" s="22">
        <f t="shared" si="142"/>
        <v>3</v>
      </c>
      <c r="D3047" s="23">
        <f t="shared" si="143"/>
        <v>37</v>
      </c>
      <c r="E3047" s="21">
        <f>SUMIFS(тарифы!G:G,тарифы!B:B,J3047)</f>
        <v>30</v>
      </c>
      <c r="F3047" s="21"/>
      <c r="G3047" s="12" t="str">
        <f>IFERROR(INDEX(Таблица1[#All],MATCH('загрузка табеля'!J3047,тарифы!B:B,0),4),"")</f>
        <v>продавец-консультант ((В-22)расчетно-кассовая зона)</v>
      </c>
      <c r="H3047" s="12" t="s">
        <v>17231</v>
      </c>
      <c r="I3047" s="12" t="s">
        <v>16456</v>
      </c>
      <c r="J3047" s="12" t="s">
        <v>3288</v>
      </c>
      <c r="K3047" s="12" t="s">
        <v>3289</v>
      </c>
      <c r="L3047" s="12">
        <v>12.5</v>
      </c>
      <c r="M3047" s="12">
        <v>12</v>
      </c>
      <c r="N3047" s="12">
        <v>12.5</v>
      </c>
      <c r="O3047" s="12">
        <v>0</v>
      </c>
    </row>
    <row r="3048" spans="1:16" x14ac:dyDescent="0.2">
      <c r="A3048" s="12" t="str">
        <f>INDEX('рабочие дни  %ФОТ'!$F$3:$F$67,MATCH('загрузка табеля'!$H3048,'рабочие дни  %ФОТ'!$H$3:$H$67,0),1)</f>
        <v>ХХХ YYY-43</v>
      </c>
      <c r="B3048" s="21">
        <f t="shared" si="141"/>
        <v>1080</v>
      </c>
      <c r="C3048" s="22">
        <f t="shared" si="142"/>
        <v>3</v>
      </c>
      <c r="D3048" s="23">
        <f t="shared" si="143"/>
        <v>36</v>
      </c>
      <c r="E3048" s="21">
        <f>SUMIFS(тарифы!G:G,тарифы!B:B,J3048)</f>
        <v>30</v>
      </c>
      <c r="F3048" s="21"/>
      <c r="G3048" s="12" t="str">
        <f>IFERROR(INDEX(Таблица1[#All],MATCH('загрузка табеля'!J3048,тарифы!B:B,0),4),"")</f>
        <v>продавец-консультант ((В-43)расчетно-кассовая зона)</v>
      </c>
      <c r="H3048" s="12" t="s">
        <v>17231</v>
      </c>
      <c r="I3048" s="12" t="s">
        <v>16456</v>
      </c>
      <c r="J3048" s="12" t="s">
        <v>6514</v>
      </c>
      <c r="K3048" s="12" t="s">
        <v>6515</v>
      </c>
      <c r="L3048" s="12">
        <v>12</v>
      </c>
      <c r="M3048" s="12">
        <v>12</v>
      </c>
      <c r="N3048" s="12">
        <v>12</v>
      </c>
    </row>
    <row r="3049" spans="1:16" x14ac:dyDescent="0.2">
      <c r="A3049" s="12" t="str">
        <f>INDEX('рабочие дни  %ФОТ'!$F$3:$F$67,MATCH('загрузка табеля'!$H3049,'рабочие дни  %ФОТ'!$H$3:$H$67,0),1)</f>
        <v>ХХХ YYY-43</v>
      </c>
      <c r="B3049" s="21">
        <f t="shared" si="141"/>
        <v>1080</v>
      </c>
      <c r="C3049" s="22">
        <f t="shared" si="142"/>
        <v>3</v>
      </c>
      <c r="D3049" s="23">
        <f t="shared" si="143"/>
        <v>36</v>
      </c>
      <c r="E3049" s="21">
        <f>SUMIFS(тарифы!G:G,тарифы!B:B,J3049)</f>
        <v>30</v>
      </c>
      <c r="F3049" s="21"/>
      <c r="G3049" s="12" t="str">
        <f>IFERROR(INDEX(Таблица1[#All],MATCH('загрузка табеля'!J3049,тарифы!B:B,0),4),"")</f>
        <v>продавец-консультант ((В-43)расчетно-кассовая зона)</v>
      </c>
      <c r="H3049" s="12" t="s">
        <v>17231</v>
      </c>
      <c r="I3049" s="12" t="s">
        <v>16456</v>
      </c>
      <c r="J3049" s="12" t="s">
        <v>6521</v>
      </c>
      <c r="K3049" s="12" t="s">
        <v>6522</v>
      </c>
      <c r="L3049" s="12">
        <v>12</v>
      </c>
      <c r="M3049" s="12">
        <v>12</v>
      </c>
      <c r="N3049" s="12">
        <v>12</v>
      </c>
    </row>
    <row r="3050" spans="1:16" x14ac:dyDescent="0.2">
      <c r="A3050" s="12" t="str">
        <f>INDEX('рабочие дни  %ФОТ'!$F$3:$F$67,MATCH('загрузка табеля'!$H3050,'рабочие дни  %ФОТ'!$H$3:$H$67,0),1)</f>
        <v>ХХХ YYY-43</v>
      </c>
      <c r="B3050" s="21">
        <f t="shared" si="141"/>
        <v>1140</v>
      </c>
      <c r="C3050" s="22">
        <f t="shared" si="142"/>
        <v>3</v>
      </c>
      <c r="D3050" s="23">
        <f t="shared" si="143"/>
        <v>38</v>
      </c>
      <c r="E3050" s="21">
        <f>SUMIFS(тарифы!G:G,тарифы!B:B,J3050)</f>
        <v>30</v>
      </c>
      <c r="F3050" s="21"/>
      <c r="G3050" s="12" t="str">
        <f>IFERROR(INDEX(Таблица1[#All],MATCH('загрузка табеля'!J3050,тарифы!B:B,0),4),"")</f>
        <v>продавец-консультант ((В-43)расчетно-кассовая зона)</v>
      </c>
      <c r="H3050" s="12" t="s">
        <v>17231</v>
      </c>
      <c r="I3050" s="12" t="s">
        <v>16456</v>
      </c>
      <c r="J3050" s="12" t="s">
        <v>12735</v>
      </c>
      <c r="K3050" s="12" t="s">
        <v>12734</v>
      </c>
      <c r="L3050" s="12">
        <v>13.5</v>
      </c>
      <c r="M3050" s="12">
        <v>12</v>
      </c>
      <c r="N3050" s="12">
        <v>12.5</v>
      </c>
      <c r="O3050" s="12">
        <v>0</v>
      </c>
    </row>
    <row r="3051" spans="1:16" x14ac:dyDescent="0.2">
      <c r="A3051" s="12" t="str">
        <f>INDEX('рабочие дни  %ФОТ'!$F$3:$F$67,MATCH('загрузка табеля'!$H3051,'рабочие дни  %ФОТ'!$H$3:$H$67,0),1)</f>
        <v>ХХХ YYY-43</v>
      </c>
      <c r="B3051" s="21">
        <f t="shared" si="141"/>
        <v>1175</v>
      </c>
      <c r="C3051" s="22">
        <f t="shared" si="142"/>
        <v>4</v>
      </c>
      <c r="D3051" s="23">
        <f t="shared" si="143"/>
        <v>47</v>
      </c>
      <c r="E3051" s="21">
        <f>SUMIFS(тарифы!G:G,тарифы!B:B,J3051)</f>
        <v>25</v>
      </c>
      <c r="F3051" s="21"/>
      <c r="G3051" s="12" t="str">
        <f>IFERROR(INDEX(Таблица1[#All],MATCH('загрузка табеля'!J3051,тарифы!B:B,0),4),"")</f>
        <v>продавец продовольственных товаров 3 категории ((В-43)торговый зал)</v>
      </c>
      <c r="H3051" s="12" t="s">
        <v>17231</v>
      </c>
      <c r="I3051" s="12" t="s">
        <v>16456</v>
      </c>
      <c r="J3051" s="12" t="s">
        <v>12733</v>
      </c>
      <c r="K3051" s="12" t="s">
        <v>12732</v>
      </c>
      <c r="L3051" s="12">
        <v>12</v>
      </c>
      <c r="M3051" s="12">
        <v>12</v>
      </c>
      <c r="N3051" s="12">
        <v>11.5</v>
      </c>
      <c r="O3051" s="12">
        <v>11.5</v>
      </c>
    </row>
    <row r="3052" spans="1:16" x14ac:dyDescent="0.2">
      <c r="A3052" s="12" t="str">
        <f>INDEX('рабочие дни  %ФОТ'!$F$3:$F$67,MATCH('загрузка табеля'!$H3052,'рабочие дни  %ФОТ'!$H$3:$H$67,0),1)</f>
        <v>ХХХ YYY-43</v>
      </c>
      <c r="B3052" s="21">
        <f t="shared" si="141"/>
        <v>0</v>
      </c>
      <c r="C3052" s="22">
        <f t="shared" si="142"/>
        <v>2</v>
      </c>
      <c r="D3052" s="23">
        <f t="shared" si="143"/>
        <v>23</v>
      </c>
      <c r="E3052" s="21">
        <f>SUMIFS(тарифы!G:G,тарифы!B:B,J3052)</f>
        <v>0</v>
      </c>
      <c r="F3052" s="21"/>
      <c r="G3052" s="12" t="str">
        <f>IFERROR(INDEX(Таблица1[#All],MATCH('загрузка табеля'!J3052,тарифы!B:B,0),4),"")</f>
        <v/>
      </c>
      <c r="H3052" s="12" t="s">
        <v>17231</v>
      </c>
      <c r="I3052" s="12" t="s">
        <v>16456</v>
      </c>
      <c r="J3052" s="12" t="s">
        <v>16572</v>
      </c>
      <c r="K3052" s="12" t="s">
        <v>16573</v>
      </c>
      <c r="L3052" s="12">
        <v>11.5</v>
      </c>
      <c r="M3052" s="12">
        <v>11.5</v>
      </c>
      <c r="N3052" s="12">
        <v>0</v>
      </c>
    </row>
    <row r="3053" spans="1:16" x14ac:dyDescent="0.2">
      <c r="A3053" s="12" t="str">
        <f>INDEX('рабочие дни  %ФОТ'!$F$3:$F$67,MATCH('загрузка табеля'!$H3053,'рабочие дни  %ФОТ'!$H$3:$H$67,0),1)</f>
        <v>ХХХ YYY-43</v>
      </c>
      <c r="B3053" s="21">
        <f t="shared" si="141"/>
        <v>903.65</v>
      </c>
      <c r="C3053" s="22">
        <f t="shared" si="142"/>
        <v>3</v>
      </c>
      <c r="D3053" s="23">
        <f t="shared" si="143"/>
        <v>31</v>
      </c>
      <c r="E3053" s="21">
        <f>SUMIFS(тарифы!G:G,тарифы!B:B,J3053)</f>
        <v>29.15</v>
      </c>
      <c r="F3053" s="21"/>
      <c r="G3053" s="12" t="str">
        <f>IFERROR(INDEX(Таблица1[#All],MATCH('загрузка табеля'!J3053,тарифы!B:B,0),4),"")</f>
        <v>грузчик 2 категории ((В-43)склад)</v>
      </c>
      <c r="H3053" s="12" t="s">
        <v>17231</v>
      </c>
      <c r="I3053" s="12" t="s">
        <v>6529</v>
      </c>
      <c r="J3053" s="12" t="s">
        <v>6537</v>
      </c>
      <c r="K3053" s="12" t="s">
        <v>6538</v>
      </c>
      <c r="L3053" s="12">
        <v>10</v>
      </c>
      <c r="M3053" s="12">
        <v>11.5</v>
      </c>
      <c r="N3053" s="12">
        <v>9.5</v>
      </c>
      <c r="O3053" s="12">
        <v>0</v>
      </c>
    </row>
    <row r="3054" spans="1:16" x14ac:dyDescent="0.2">
      <c r="A3054" s="12" t="str">
        <f>INDEX('рабочие дни  %ФОТ'!$F$3:$F$67,MATCH('загрузка табеля'!$H3054,'рабочие дни  %ФОТ'!$H$3:$H$67,0),1)</f>
        <v>ХХХ YYY-43</v>
      </c>
      <c r="B3054" s="21">
        <f t="shared" si="141"/>
        <v>1898.62</v>
      </c>
      <c r="C3054" s="22">
        <f t="shared" si="142"/>
        <v>5</v>
      </c>
      <c r="D3054" s="23">
        <f t="shared" si="143"/>
        <v>59</v>
      </c>
      <c r="E3054" s="21">
        <f>SUMIFS(тарифы!G:G,тарифы!B:B,J3054)</f>
        <v>32.18</v>
      </c>
      <c r="F3054" s="21"/>
      <c r="G3054" s="12" t="str">
        <f>IFERROR(INDEX(Таблица1[#All],MATCH('загрузка табеля'!J3054,тарифы!B:B,0),4),"")</f>
        <v>кладовщик по приему товара 2 категории ((В-43)склад)</v>
      </c>
      <c r="H3054" s="12" t="s">
        <v>17231</v>
      </c>
      <c r="I3054" s="12" t="s">
        <v>6529</v>
      </c>
      <c r="J3054" s="12" t="s">
        <v>3310</v>
      </c>
      <c r="K3054" s="12" t="s">
        <v>3311</v>
      </c>
      <c r="L3054" s="12">
        <v>11</v>
      </c>
      <c r="M3054" s="12">
        <v>12</v>
      </c>
      <c r="N3054" s="12">
        <v>12.5</v>
      </c>
      <c r="O3054" s="12">
        <v>12</v>
      </c>
      <c r="P3054" s="12">
        <v>11.5</v>
      </c>
    </row>
    <row r="3055" spans="1:16" x14ac:dyDescent="0.2">
      <c r="A3055" s="12" t="str">
        <f>INDEX('рабочие дни  %ФОТ'!$F$3:$F$67,MATCH('загрузка табеля'!$H3055,'рабочие дни  %ФОТ'!$H$3:$H$67,0),1)</f>
        <v>ХХХ YYY-43</v>
      </c>
      <c r="B3055" s="21">
        <f t="shared" si="141"/>
        <v>673.75</v>
      </c>
      <c r="C3055" s="22">
        <f t="shared" si="142"/>
        <v>2</v>
      </c>
      <c r="D3055" s="23">
        <f t="shared" si="143"/>
        <v>24.5</v>
      </c>
      <c r="E3055" s="21">
        <f>SUMIFS(тарифы!G:G,тарифы!B:B,J3055)</f>
        <v>27.5</v>
      </c>
      <c r="F3055" s="21"/>
      <c r="G3055" s="12" t="str">
        <f>IFERROR(INDEX(Таблица1[#All],MATCH('загрузка табеля'!J3055,тарифы!B:B,0),4),"")</f>
        <v>продавец продовольственных товаров 2 категории ((В-43)торговый зал)</v>
      </c>
      <c r="H3055" s="12" t="s">
        <v>17231</v>
      </c>
      <c r="I3055" s="12" t="s">
        <v>16574</v>
      </c>
      <c r="J3055" s="12" t="s">
        <v>6543</v>
      </c>
      <c r="K3055" s="12" t="s">
        <v>6544</v>
      </c>
      <c r="L3055" s="12">
        <v>12</v>
      </c>
      <c r="M3055" s="12">
        <v>12.5</v>
      </c>
      <c r="N3055" s="12">
        <v>0</v>
      </c>
    </row>
    <row r="3056" spans="1:16" x14ac:dyDescent="0.2">
      <c r="A3056" s="12" t="str">
        <f>INDEX('рабочие дни  %ФОТ'!$F$3:$F$67,MATCH('загрузка табеля'!$H3056,'рабочие дни  %ФОТ'!$H$3:$H$67,0),1)</f>
        <v>ХХХ YYY-43</v>
      </c>
      <c r="B3056" s="21">
        <f t="shared" si="141"/>
        <v>1402.5</v>
      </c>
      <c r="C3056" s="22">
        <f t="shared" si="142"/>
        <v>4</v>
      </c>
      <c r="D3056" s="23">
        <f t="shared" si="143"/>
        <v>51</v>
      </c>
      <c r="E3056" s="21">
        <f>SUMIFS(тарифы!G:G,тарифы!B:B,J3056)</f>
        <v>27.5</v>
      </c>
      <c r="F3056" s="21"/>
      <c r="G3056" s="12" t="str">
        <f>IFERROR(INDEX(Таблица1[#All],MATCH('загрузка табеля'!J3056,тарифы!B:B,0),4),"")</f>
        <v>продавец продовольственных товаров 2 категории ((В-43)торговый зал)</v>
      </c>
      <c r="H3056" s="12" t="s">
        <v>17231</v>
      </c>
      <c r="I3056" s="12" t="s">
        <v>16574</v>
      </c>
      <c r="J3056" s="12" t="s">
        <v>6546</v>
      </c>
      <c r="K3056" s="12" t="s">
        <v>6547</v>
      </c>
      <c r="L3056" s="12">
        <v>13.5</v>
      </c>
      <c r="M3056" s="12">
        <v>12.5</v>
      </c>
      <c r="N3056" s="12">
        <v>12.5</v>
      </c>
      <c r="O3056" s="12">
        <v>12.5</v>
      </c>
    </row>
    <row r="3057" spans="1:16" x14ac:dyDescent="0.2">
      <c r="A3057" s="12" t="str">
        <f>INDEX('рабочие дни  %ФОТ'!$F$3:$F$67,MATCH('загрузка табеля'!$H3057,'рабочие дни  %ФОТ'!$H$3:$H$67,0),1)</f>
        <v>ХХХ YYY-43</v>
      </c>
      <c r="B3057" s="21">
        <f t="shared" si="141"/>
        <v>619.04761904761904</v>
      </c>
      <c r="C3057" s="22">
        <f t="shared" si="142"/>
        <v>2</v>
      </c>
      <c r="D3057" s="23">
        <f t="shared" si="143"/>
        <v>12</v>
      </c>
      <c r="E3057" s="21">
        <f>SUMIFS(тарифы!G:G,тарифы!B:B,J3057)</f>
        <v>6500</v>
      </c>
      <c r="F3057" s="21"/>
      <c r="G3057" s="12" t="str">
        <f>IFERROR(INDEX(Таблица1[#All],MATCH('загрузка табеля'!J3057,тарифы!B:B,0),4),"")</f>
        <v>менеджер по персоналу ((В-37)управление)</v>
      </c>
      <c r="H3057" s="12" t="s">
        <v>17231</v>
      </c>
      <c r="I3057" s="12" t="s">
        <v>16575</v>
      </c>
      <c r="J3057" s="12" t="s">
        <v>3448</v>
      </c>
      <c r="K3057" s="12" t="s">
        <v>3449</v>
      </c>
      <c r="L3057" s="12">
        <v>9</v>
      </c>
      <c r="M3057" s="12">
        <v>3</v>
      </c>
      <c r="N3057" s="12">
        <v>0</v>
      </c>
    </row>
    <row r="3058" spans="1:16" x14ac:dyDescent="0.2">
      <c r="A3058" s="12" t="str">
        <f>INDEX('рабочие дни  %ФОТ'!$F$3:$F$67,MATCH('загрузка табеля'!$H3058,'рабочие дни  %ФОТ'!$H$3:$H$67,0),1)</f>
        <v>ХХХ YYY-43</v>
      </c>
      <c r="B3058" s="21">
        <f t="shared" si="141"/>
        <v>1766.49</v>
      </c>
      <c r="C3058" s="22">
        <f t="shared" si="142"/>
        <v>4</v>
      </c>
      <c r="D3058" s="23">
        <f t="shared" si="143"/>
        <v>53</v>
      </c>
      <c r="E3058" s="21">
        <f>SUMIFS(тарифы!G:G,тарифы!B:B,J3058)</f>
        <v>33.33</v>
      </c>
      <c r="F3058" s="21"/>
      <c r="G3058" s="12" t="str">
        <f>IFERROR(INDEX(Таблица1[#All],MATCH('загрузка табеля'!J3058,тарифы!B:B,0),4),"")</f>
        <v>администратор торгового зала ((В-43)расчетно-кассовая зона)</v>
      </c>
      <c r="H3058" s="12" t="s">
        <v>17231</v>
      </c>
      <c r="I3058" s="12" t="s">
        <v>16575</v>
      </c>
      <c r="J3058" s="12" t="s">
        <v>6505</v>
      </c>
      <c r="K3058" s="12" t="s">
        <v>6506</v>
      </c>
      <c r="L3058" s="12">
        <v>11</v>
      </c>
      <c r="M3058" s="12">
        <v>14</v>
      </c>
      <c r="N3058" s="12">
        <v>14</v>
      </c>
      <c r="O3058" s="12">
        <v>14</v>
      </c>
    </row>
    <row r="3059" spans="1:16" x14ac:dyDescent="0.2">
      <c r="A3059" s="12" t="str">
        <f>INDEX('рабочие дни  %ФОТ'!$F$3:$F$67,MATCH('загрузка табеля'!$H3059,'рабочие дни  %ФОТ'!$H$3:$H$67,0),1)</f>
        <v>ХХХ YYY-43</v>
      </c>
      <c r="B3059" s="21">
        <f t="shared" si="141"/>
        <v>866.57999999999993</v>
      </c>
      <c r="C3059" s="22">
        <f t="shared" si="142"/>
        <v>2</v>
      </c>
      <c r="D3059" s="23">
        <f t="shared" si="143"/>
        <v>26</v>
      </c>
      <c r="E3059" s="21">
        <f>SUMIFS(тарифы!G:G,тарифы!B:B,J3059)</f>
        <v>33.33</v>
      </c>
      <c r="F3059" s="21"/>
      <c r="G3059" s="12" t="str">
        <f>IFERROR(INDEX(Таблица1[#All],MATCH('загрузка табеля'!J3059,тарифы!B:B,0),4),"")</f>
        <v>администратор торгового зала ((В-43)расчетно-кассовая зона)</v>
      </c>
      <c r="H3059" s="12" t="s">
        <v>17231</v>
      </c>
      <c r="I3059" s="12" t="s">
        <v>16575</v>
      </c>
      <c r="J3059" s="12" t="s">
        <v>12744</v>
      </c>
      <c r="K3059" s="12" t="s">
        <v>12743</v>
      </c>
      <c r="L3059" s="12">
        <v>11.5</v>
      </c>
      <c r="M3059" s="12">
        <v>14.5</v>
      </c>
      <c r="N3059" s="12">
        <v>0</v>
      </c>
    </row>
    <row r="3060" spans="1:16" x14ac:dyDescent="0.2">
      <c r="A3060" s="12" t="str">
        <f>INDEX('рабочие дни  %ФОТ'!$F$3:$F$67,MATCH('загрузка табеля'!$H3060,'рабочие дни  %ФОТ'!$H$3:$H$67,0),1)</f>
        <v>ХХХ YYY-43</v>
      </c>
      <c r="B3060" s="21">
        <f t="shared" si="141"/>
        <v>1404.7619047619048</v>
      </c>
      <c r="C3060" s="22">
        <f t="shared" si="142"/>
        <v>5</v>
      </c>
      <c r="D3060" s="23">
        <f t="shared" si="143"/>
        <v>48</v>
      </c>
      <c r="E3060" s="21">
        <f>SUMIFS(тарифы!G:G,тарифы!B:B,J3060)</f>
        <v>5900</v>
      </c>
      <c r="F3060" s="21"/>
      <c r="G3060" s="12" t="str">
        <f>IFERROR(INDEX(Таблица1[#All],MATCH('загрузка табеля'!J3060,тарифы!B:B,0),4),"")</f>
        <v>заместитель управляющего магазином 5 категории_стажер ((В-22)управление)</v>
      </c>
      <c r="H3060" s="12" t="s">
        <v>17231</v>
      </c>
      <c r="I3060" s="12" t="s">
        <v>16575</v>
      </c>
      <c r="J3060" s="12" t="s">
        <v>12740</v>
      </c>
      <c r="K3060" s="12" t="s">
        <v>12739</v>
      </c>
      <c r="L3060" s="12">
        <v>11</v>
      </c>
      <c r="M3060" s="12">
        <v>2</v>
      </c>
      <c r="N3060" s="12">
        <v>12.5</v>
      </c>
      <c r="O3060" s="12">
        <v>11</v>
      </c>
      <c r="P3060" s="12">
        <v>11.5</v>
      </c>
    </row>
    <row r="3061" spans="1:16" x14ac:dyDescent="0.2">
      <c r="A3061" s="12" t="str">
        <f>INDEX('рабочие дни  %ФОТ'!$F$3:$F$67,MATCH('загрузка табеля'!$H3061,'рабочие дни  %ФОТ'!$H$3:$H$67,0),1)</f>
        <v>ХХХ YYY-43</v>
      </c>
      <c r="B3061" s="21">
        <f t="shared" si="141"/>
        <v>1500.72</v>
      </c>
      <c r="C3061" s="22">
        <f t="shared" si="142"/>
        <v>3</v>
      </c>
      <c r="D3061" s="23">
        <f t="shared" si="143"/>
        <v>37</v>
      </c>
      <c r="E3061" s="21">
        <f>SUMIFS(тарифы!G:G,тарифы!B:B,J3061)</f>
        <v>40.56</v>
      </c>
      <c r="F3061" s="21"/>
      <c r="G3061" s="12" t="str">
        <f>IFERROR(INDEX(Таблица1[#All],MATCH('загрузка табеля'!J3061,тарифы!B:B,0),4),"")</f>
        <v>бригадир производственной бригады* ((В-43)цех по выпечке хлебобулочных изделий)</v>
      </c>
      <c r="H3061" s="12" t="s">
        <v>17231</v>
      </c>
      <c r="I3061" s="12" t="s">
        <v>16576</v>
      </c>
      <c r="J3061" s="12" t="s">
        <v>6557</v>
      </c>
      <c r="K3061" s="12" t="s">
        <v>6558</v>
      </c>
      <c r="L3061" s="12">
        <v>12</v>
      </c>
      <c r="M3061" s="12">
        <v>12.5</v>
      </c>
      <c r="N3061" s="12">
        <v>12.5</v>
      </c>
      <c r="O3061" s="12">
        <v>0</v>
      </c>
    </row>
    <row r="3062" spans="1:16" x14ac:dyDescent="0.2">
      <c r="A3062" s="12" t="str">
        <f>INDEX('рабочие дни  %ФОТ'!$F$3:$F$67,MATCH('загрузка табеля'!$H3062,'рабочие дни  %ФОТ'!$H$3:$H$67,0),1)</f>
        <v>ХХХ YYY-43</v>
      </c>
      <c r="B3062" s="21">
        <f t="shared" si="141"/>
        <v>1439.88</v>
      </c>
      <c r="C3062" s="22">
        <f t="shared" si="142"/>
        <v>3</v>
      </c>
      <c r="D3062" s="23">
        <f t="shared" si="143"/>
        <v>35.5</v>
      </c>
      <c r="E3062" s="21">
        <f>SUMIFS(тарифы!G:G,тарифы!B:B,J3062)</f>
        <v>40.56</v>
      </c>
      <c r="F3062" s="21"/>
      <c r="G3062" s="12" t="str">
        <f>IFERROR(INDEX(Таблица1[#All],MATCH('загрузка табеля'!J3062,тарифы!B:B,0),4),"")</f>
        <v>бригадир производственной бригады* ((В-43)цех по выпечке хлебобулочных изделий)</v>
      </c>
      <c r="H3062" s="12" t="s">
        <v>17231</v>
      </c>
      <c r="I3062" s="12" t="s">
        <v>16576</v>
      </c>
      <c r="J3062" s="12" t="s">
        <v>6554</v>
      </c>
      <c r="K3062" s="12" t="s">
        <v>6555</v>
      </c>
      <c r="L3062" s="12">
        <v>12.5</v>
      </c>
      <c r="M3062" s="12">
        <v>11.5</v>
      </c>
      <c r="N3062" s="12">
        <v>11.5</v>
      </c>
    </row>
    <row r="3063" spans="1:16" x14ac:dyDescent="0.2">
      <c r="A3063" s="12" t="str">
        <f>INDEX('рабочие дни  %ФОТ'!$F$3:$F$67,MATCH('загрузка табеля'!$H3063,'рабочие дни  %ФОТ'!$H$3:$H$67,0),1)</f>
        <v>ХХХ YYY-43</v>
      </c>
      <c r="B3063" s="21">
        <f t="shared" si="141"/>
        <v>1079.3699999999999</v>
      </c>
      <c r="C3063" s="22">
        <f t="shared" si="142"/>
        <v>3</v>
      </c>
      <c r="D3063" s="23">
        <f t="shared" si="143"/>
        <v>33.5</v>
      </c>
      <c r="E3063" s="21">
        <f>SUMIFS(тарифы!G:G,тарифы!B:B,J3063)</f>
        <v>32.22</v>
      </c>
      <c r="F3063" s="21"/>
      <c r="G3063" s="12" t="str">
        <f>IFERROR(INDEX(Таблица1[#All],MATCH('загрузка табеля'!J3063,тарифы!B:B,0),4),"")</f>
        <v>пекарь 4 разряда ((В-43)цех по выпечке хлебобулочных изделий)</v>
      </c>
      <c r="H3063" s="12" t="s">
        <v>17231</v>
      </c>
      <c r="I3063" s="12" t="s">
        <v>16576</v>
      </c>
      <c r="J3063" s="12" t="s">
        <v>12738</v>
      </c>
      <c r="K3063" s="12" t="s">
        <v>10173</v>
      </c>
      <c r="L3063" s="12">
        <v>11.5</v>
      </c>
      <c r="M3063" s="12">
        <v>11.5</v>
      </c>
      <c r="N3063" s="12">
        <v>10.5</v>
      </c>
    </row>
    <row r="3064" spans="1:16" x14ac:dyDescent="0.2">
      <c r="A3064" s="12" t="str">
        <f>INDEX('рабочие дни  %ФОТ'!$F$3:$F$67,MATCH('загрузка табеля'!$H3064,'рабочие дни  %ФОТ'!$H$3:$H$67,0),1)</f>
        <v>ХХХ YYY-44</v>
      </c>
      <c r="B3064" s="21">
        <f t="shared" si="141"/>
        <v>0</v>
      </c>
      <c r="C3064" s="22">
        <f t="shared" si="142"/>
        <v>3</v>
      </c>
      <c r="D3064" s="23">
        <f t="shared" si="143"/>
        <v>26.5</v>
      </c>
      <c r="E3064" s="21">
        <f>SUMIFS(тарифы!G:G,тарифы!B:B,J3064)</f>
        <v>0</v>
      </c>
      <c r="F3064" s="21"/>
      <c r="G3064" s="12" t="str">
        <f>IFERROR(INDEX(Таблица1[#All],MATCH('загрузка табеля'!J3064,тарифы!B:B,0),4),"")</f>
        <v/>
      </c>
      <c r="H3064" s="12" t="s">
        <v>17232</v>
      </c>
      <c r="I3064" s="12" t="s">
        <v>15718</v>
      </c>
      <c r="J3064" s="12" t="s">
        <v>15719</v>
      </c>
      <c r="K3064" s="12" t="s">
        <v>15720</v>
      </c>
      <c r="L3064" s="12">
        <v>6</v>
      </c>
      <c r="M3064" s="12">
        <v>10</v>
      </c>
      <c r="N3064" s="12">
        <v>10.5</v>
      </c>
    </row>
    <row r="3065" spans="1:16" x14ac:dyDescent="0.2">
      <c r="A3065" s="12" t="str">
        <f>INDEX('рабочие дни  %ФОТ'!$F$3:$F$67,MATCH('загрузка табеля'!$H3065,'рабочие дни  %ФОТ'!$H$3:$H$67,0),1)</f>
        <v>ХХХ YYY-44</v>
      </c>
      <c r="B3065" s="21">
        <f t="shared" si="141"/>
        <v>757.35</v>
      </c>
      <c r="C3065" s="22">
        <f t="shared" si="142"/>
        <v>2</v>
      </c>
      <c r="D3065" s="23">
        <f t="shared" si="143"/>
        <v>33</v>
      </c>
      <c r="E3065" s="21">
        <f>SUMIFS(тарифы!G:G,тарифы!B:B,J3065)</f>
        <v>22.95</v>
      </c>
      <c r="F3065" s="21"/>
      <c r="G3065" s="12" t="str">
        <f>IFERROR(INDEX(Таблица1[#All],MATCH('загрузка табеля'!J3065,тарифы!B:B,0),4),"")</f>
        <v>младший инспектор ((В-44)отдел безопасности)</v>
      </c>
      <c r="H3065" s="12" t="s">
        <v>17232</v>
      </c>
      <c r="I3065" s="12" t="s">
        <v>16577</v>
      </c>
      <c r="J3065" s="12" t="s">
        <v>6578</v>
      </c>
      <c r="K3065" s="12" t="s">
        <v>6579</v>
      </c>
      <c r="L3065" s="12">
        <v>22</v>
      </c>
      <c r="M3065" s="12">
        <v>11</v>
      </c>
      <c r="N3065" s="12">
        <v>0</v>
      </c>
    </row>
    <row r="3066" spans="1:16" x14ac:dyDescent="0.2">
      <c r="A3066" s="12" t="str">
        <f>INDEX('рабочие дни  %ФОТ'!$F$3:$F$67,MATCH('загрузка табеля'!$H3066,'рабочие дни  %ФОТ'!$H$3:$H$67,0),1)</f>
        <v>ХХХ YYY-44</v>
      </c>
      <c r="B3066" s="21">
        <f t="shared" si="141"/>
        <v>918</v>
      </c>
      <c r="C3066" s="22">
        <f t="shared" si="142"/>
        <v>4</v>
      </c>
      <c r="D3066" s="23">
        <f t="shared" si="143"/>
        <v>40</v>
      </c>
      <c r="E3066" s="21">
        <f>SUMIFS(тарифы!G:G,тарифы!B:B,J3066)</f>
        <v>22.95</v>
      </c>
      <c r="F3066" s="21"/>
      <c r="G3066" s="12" t="str">
        <f>IFERROR(INDEX(Таблица1[#All],MATCH('загрузка табеля'!J3066,тарифы!B:B,0),4),"")</f>
        <v>младший инспектор ((В-44)отдел безопасности)</v>
      </c>
      <c r="H3066" s="12" t="s">
        <v>17232</v>
      </c>
      <c r="I3066" s="12" t="s">
        <v>16577</v>
      </c>
      <c r="J3066" s="12" t="s">
        <v>6581</v>
      </c>
      <c r="K3066" s="12" t="s">
        <v>6582</v>
      </c>
      <c r="L3066" s="12">
        <v>10</v>
      </c>
      <c r="M3066" s="12">
        <v>10</v>
      </c>
      <c r="N3066" s="12">
        <v>10</v>
      </c>
      <c r="O3066" s="12">
        <v>10</v>
      </c>
    </row>
    <row r="3067" spans="1:16" x14ac:dyDescent="0.2">
      <c r="A3067" s="12" t="str">
        <f>INDEX('рабочие дни  %ФОТ'!$F$3:$F$67,MATCH('загрузка табеля'!$H3067,'рабочие дни  %ФОТ'!$H$3:$H$67,0),1)</f>
        <v>ХХХ YYY-44</v>
      </c>
      <c r="B3067" s="21">
        <f t="shared" si="141"/>
        <v>768.82499999999993</v>
      </c>
      <c r="C3067" s="22">
        <f t="shared" si="142"/>
        <v>2</v>
      </c>
      <c r="D3067" s="23">
        <f t="shared" si="143"/>
        <v>33.5</v>
      </c>
      <c r="E3067" s="21">
        <f>SUMIFS(тарифы!G:G,тарифы!B:B,J3067)</f>
        <v>22.95</v>
      </c>
      <c r="F3067" s="21"/>
      <c r="G3067" s="12" t="str">
        <f>IFERROR(INDEX(Таблица1[#All],MATCH('загрузка табеля'!J3067,тарифы!B:B,0),4),"")</f>
        <v>младший инспектор ((В-44)отдел безопасности)</v>
      </c>
      <c r="H3067" s="12" t="s">
        <v>17232</v>
      </c>
      <c r="I3067" s="12" t="s">
        <v>16577</v>
      </c>
      <c r="J3067" s="12" t="s">
        <v>6583</v>
      </c>
      <c r="K3067" s="12" t="s">
        <v>6584</v>
      </c>
      <c r="L3067" s="12">
        <v>22.5</v>
      </c>
      <c r="M3067" s="12">
        <v>11</v>
      </c>
      <c r="N3067" s="12">
        <v>0</v>
      </c>
    </row>
    <row r="3068" spans="1:16" x14ac:dyDescent="0.2">
      <c r="A3068" s="12" t="str">
        <f>INDEX('рабочие дни  %ФОТ'!$F$3:$F$67,MATCH('загрузка табеля'!$H3068,'рабочие дни  %ФОТ'!$H$3:$H$67,0),1)</f>
        <v>ХХХ YYY-44</v>
      </c>
      <c r="B3068" s="21">
        <f t="shared" si="141"/>
        <v>1009.8</v>
      </c>
      <c r="C3068" s="22">
        <f t="shared" si="142"/>
        <v>2</v>
      </c>
      <c r="D3068" s="23">
        <f t="shared" si="143"/>
        <v>44</v>
      </c>
      <c r="E3068" s="21">
        <f>SUMIFS(тарифы!G:G,тарифы!B:B,J3068)</f>
        <v>22.95</v>
      </c>
      <c r="F3068" s="21"/>
      <c r="G3068" s="12" t="str">
        <f>IFERROR(INDEX(Таблица1[#All],MATCH('загрузка табеля'!J3068,тарифы!B:B,0),4),"")</f>
        <v>младший инспектор ((В-44)отдел безопасности)</v>
      </c>
      <c r="H3068" s="12" t="s">
        <v>17232</v>
      </c>
      <c r="I3068" s="12" t="s">
        <v>16577</v>
      </c>
      <c r="J3068" s="12" t="s">
        <v>6588</v>
      </c>
      <c r="K3068" s="12" t="s">
        <v>6589</v>
      </c>
      <c r="L3068" s="12">
        <v>22</v>
      </c>
      <c r="M3068" s="12">
        <v>22</v>
      </c>
      <c r="N3068" s="12">
        <v>0</v>
      </c>
    </row>
    <row r="3069" spans="1:16" x14ac:dyDescent="0.2">
      <c r="A3069" s="12" t="str">
        <f>INDEX('рабочие дни  %ФОТ'!$F$3:$F$67,MATCH('загрузка табеля'!$H3069,'рабочие дни  %ФОТ'!$H$3:$H$67,0),1)</f>
        <v>ХХХ YYY-44</v>
      </c>
      <c r="B3069" s="21">
        <f t="shared" si="141"/>
        <v>918</v>
      </c>
      <c r="C3069" s="22">
        <f t="shared" si="142"/>
        <v>4</v>
      </c>
      <c r="D3069" s="23">
        <f t="shared" si="143"/>
        <v>40</v>
      </c>
      <c r="E3069" s="21">
        <f>SUMIFS(тарифы!G:G,тарифы!B:B,J3069)</f>
        <v>22.95</v>
      </c>
      <c r="F3069" s="21"/>
      <c r="G3069" s="12" t="str">
        <f>IFERROR(INDEX(Таблица1[#All],MATCH('загрузка табеля'!J3069,тарифы!B:B,0),4),"")</f>
        <v>младший инспектор ((В-44)отдел безопасности)</v>
      </c>
      <c r="H3069" s="12" t="s">
        <v>17232</v>
      </c>
      <c r="I3069" s="12" t="s">
        <v>16577</v>
      </c>
      <c r="J3069" s="12" t="s">
        <v>6593</v>
      </c>
      <c r="K3069" s="12" t="s">
        <v>12717</v>
      </c>
      <c r="L3069" s="12">
        <v>10</v>
      </c>
      <c r="M3069" s="12">
        <v>10</v>
      </c>
      <c r="N3069" s="12">
        <v>10</v>
      </c>
      <c r="O3069" s="12">
        <v>10</v>
      </c>
    </row>
    <row r="3070" spans="1:16" x14ac:dyDescent="0.2">
      <c r="A3070" s="12" t="str">
        <f>INDEX('рабочие дни  %ФОТ'!$F$3:$F$67,MATCH('загрузка табеля'!$H3070,'рабочие дни  %ФОТ'!$H$3:$H$67,0),1)</f>
        <v>ХХХ YYY-44</v>
      </c>
      <c r="B3070" s="21">
        <f t="shared" si="141"/>
        <v>1679.7</v>
      </c>
      <c r="C3070" s="22">
        <f t="shared" si="142"/>
        <v>5</v>
      </c>
      <c r="D3070" s="23">
        <f t="shared" si="143"/>
        <v>66</v>
      </c>
      <c r="E3070" s="21">
        <f>SUMIFS(тарифы!G:G,тарифы!B:B,J3070)</f>
        <v>25.45</v>
      </c>
      <c r="F3070" s="21"/>
      <c r="G3070" s="12" t="str">
        <f>IFERROR(INDEX(Таблица1[#All],MATCH('загрузка табеля'!J3070,тарифы!B:B,0),4),"")</f>
        <v>старший охранник ((В-44)отдел безопасности)</v>
      </c>
      <c r="H3070" s="12" t="s">
        <v>17232</v>
      </c>
      <c r="I3070" s="12" t="s">
        <v>16577</v>
      </c>
      <c r="J3070" s="12" t="s">
        <v>6585</v>
      </c>
      <c r="K3070" s="12" t="s">
        <v>6586</v>
      </c>
      <c r="L3070" s="12">
        <v>11</v>
      </c>
      <c r="M3070" s="12">
        <v>11</v>
      </c>
      <c r="N3070" s="12">
        <v>11</v>
      </c>
      <c r="O3070" s="12">
        <v>11</v>
      </c>
      <c r="P3070" s="12">
        <v>22</v>
      </c>
    </row>
    <row r="3071" spans="1:16" x14ac:dyDescent="0.2">
      <c r="A3071" s="12" t="str">
        <f>INDEX('рабочие дни  %ФОТ'!$F$3:$F$67,MATCH('загрузка табеля'!$H3071,'рабочие дни  %ФОТ'!$H$3:$H$67,0),1)</f>
        <v>ХХХ YYY-44</v>
      </c>
      <c r="B3071" s="21">
        <f t="shared" si="141"/>
        <v>1952.3809523809523</v>
      </c>
      <c r="C3071" s="22">
        <f t="shared" si="142"/>
        <v>5</v>
      </c>
      <c r="D3071" s="23">
        <f t="shared" si="143"/>
        <v>55.5</v>
      </c>
      <c r="E3071" s="21">
        <f>SUMIFS(тарифы!G:G,тарифы!B:B,J3071)</f>
        <v>8200</v>
      </c>
      <c r="F3071" s="21"/>
      <c r="G3071" s="12" t="str">
        <f>IFERROR(INDEX(Таблица1[#All],MATCH('загрузка табеля'!J3071,тарифы!B:B,0),4),"")</f>
        <v>начальник отдела (офис) ((В-44)отдел безопасности)</v>
      </c>
      <c r="H3071" s="12" t="s">
        <v>17232</v>
      </c>
      <c r="I3071" s="12" t="s">
        <v>16577</v>
      </c>
      <c r="J3071" s="12" t="s">
        <v>6590</v>
      </c>
      <c r="K3071" s="12" t="s">
        <v>6591</v>
      </c>
      <c r="L3071" s="12">
        <v>11</v>
      </c>
      <c r="M3071" s="12">
        <v>10.5</v>
      </c>
      <c r="N3071" s="12">
        <v>11.5</v>
      </c>
      <c r="O3071" s="12">
        <v>11.5</v>
      </c>
      <c r="P3071" s="12">
        <v>11</v>
      </c>
    </row>
    <row r="3072" spans="1:16" x14ac:dyDescent="0.2">
      <c r="A3072" s="12" t="str">
        <f>INDEX('рабочие дни  %ФОТ'!$F$3:$F$67,MATCH('загрузка табеля'!$H3072,'рабочие дни  %ФОТ'!$H$3:$H$67,0),1)</f>
        <v>ХХХ YYY-44</v>
      </c>
      <c r="B3072" s="21">
        <f t="shared" si="141"/>
        <v>975.375</v>
      </c>
      <c r="C3072" s="22">
        <f t="shared" si="142"/>
        <v>4</v>
      </c>
      <c r="D3072" s="23">
        <f t="shared" si="143"/>
        <v>42.5</v>
      </c>
      <c r="E3072" s="21">
        <f>SUMIFS(тарифы!G:G,тарифы!B:B,J3072)</f>
        <v>22.95</v>
      </c>
      <c r="F3072" s="21"/>
      <c r="G3072" s="12" t="str">
        <f>IFERROR(INDEX(Таблица1[#All],MATCH('загрузка табеля'!J3072,тарифы!B:B,0),4),"")</f>
        <v>охоронник ((В-44)отдел безопасности)</v>
      </c>
      <c r="H3072" s="12" t="s">
        <v>17232</v>
      </c>
      <c r="I3072" s="12" t="s">
        <v>16577</v>
      </c>
      <c r="J3072" s="12" t="s">
        <v>12716</v>
      </c>
      <c r="K3072" s="12" t="s">
        <v>12715</v>
      </c>
      <c r="L3072" s="12">
        <v>11</v>
      </c>
      <c r="M3072" s="12">
        <v>10.5</v>
      </c>
      <c r="N3072" s="12">
        <v>10</v>
      </c>
      <c r="O3072" s="12">
        <v>11</v>
      </c>
    </row>
    <row r="3073" spans="1:16" x14ac:dyDescent="0.2">
      <c r="A3073" s="12" t="str">
        <f>INDEX('рабочие дни  %ФОТ'!$F$3:$F$67,MATCH('загрузка табеля'!$H3073,'рабочие дни  %ФОТ'!$H$3:$H$67,0),1)</f>
        <v>ХХХ YYY-44</v>
      </c>
      <c r="B3073" s="21">
        <f t="shared" si="141"/>
        <v>757.35</v>
      </c>
      <c r="C3073" s="22">
        <f t="shared" si="142"/>
        <v>2</v>
      </c>
      <c r="D3073" s="23">
        <f t="shared" si="143"/>
        <v>33</v>
      </c>
      <c r="E3073" s="21">
        <f>SUMIFS(тарифы!G:G,тарифы!B:B,J3073)</f>
        <v>22.95</v>
      </c>
      <c r="F3073" s="21"/>
      <c r="G3073" s="12" t="str">
        <f>IFERROR(INDEX(Таблица1[#All],MATCH('загрузка табеля'!J3073,тарифы!B:B,0),4),"")</f>
        <v>охоронник ((В-44)отдел безопасности)</v>
      </c>
      <c r="H3073" s="12" t="s">
        <v>17232</v>
      </c>
      <c r="I3073" s="12" t="s">
        <v>16577</v>
      </c>
      <c r="J3073" s="12" t="s">
        <v>12714</v>
      </c>
      <c r="K3073" s="12" t="s">
        <v>12713</v>
      </c>
      <c r="L3073" s="12">
        <v>11</v>
      </c>
      <c r="M3073" s="12">
        <v>22</v>
      </c>
      <c r="N3073" s="12">
        <v>0</v>
      </c>
    </row>
    <row r="3074" spans="1:16" x14ac:dyDescent="0.2">
      <c r="A3074" s="12" t="str">
        <f>INDEX('рабочие дни  %ФОТ'!$F$3:$F$67,MATCH('загрузка табеля'!$H3074,'рабочие дни  %ФОТ'!$H$3:$H$67,0),1)</f>
        <v>ХХХ YYY-44</v>
      </c>
      <c r="B3074" s="21">
        <f t="shared" si="141"/>
        <v>0</v>
      </c>
      <c r="C3074" s="22">
        <f t="shared" si="142"/>
        <v>1</v>
      </c>
      <c r="D3074" s="23">
        <f t="shared" si="143"/>
        <v>22</v>
      </c>
      <c r="E3074" s="21">
        <f>SUMIFS(тарифы!G:G,тарифы!B:B,J3074)</f>
        <v>0</v>
      </c>
      <c r="F3074" s="21"/>
      <c r="G3074" s="12" t="str">
        <f>IFERROR(INDEX(Таблица1[#All],MATCH('загрузка табеля'!J3074,тарифы!B:B,0),4),"")</f>
        <v/>
      </c>
      <c r="H3074" s="12" t="s">
        <v>17232</v>
      </c>
      <c r="I3074" s="12" t="s">
        <v>16577</v>
      </c>
      <c r="J3074" s="12" t="s">
        <v>16578</v>
      </c>
      <c r="K3074" s="12" t="s">
        <v>16579</v>
      </c>
      <c r="L3074" s="12">
        <v>22</v>
      </c>
    </row>
    <row r="3075" spans="1:16" x14ac:dyDescent="0.2">
      <c r="A3075" s="12" t="str">
        <f>INDEX('рабочие дни  %ФОТ'!$F$3:$F$67,MATCH('загрузка табеля'!$H3075,'рабочие дни  %ФОТ'!$H$3:$H$67,0),1)</f>
        <v>ХХХ YYY-44</v>
      </c>
      <c r="B3075" s="21">
        <f t="shared" si="141"/>
        <v>1478.75</v>
      </c>
      <c r="C3075" s="22">
        <f t="shared" si="142"/>
        <v>4</v>
      </c>
      <c r="D3075" s="23">
        <f t="shared" si="143"/>
        <v>45.5</v>
      </c>
      <c r="E3075" s="21">
        <f>SUMIFS(тарифы!G:G,тарифы!B:B,J3075)</f>
        <v>32.5</v>
      </c>
      <c r="F3075" s="21"/>
      <c r="G3075" s="12" t="str">
        <f>IFERROR(INDEX(Таблица1[#All],MATCH('загрузка табеля'!J3075,тарифы!B:B,0),4),"")</f>
        <v>повар 5 разряда ((В-44)кулинарный цех)</v>
      </c>
      <c r="H3075" s="12" t="s">
        <v>17232</v>
      </c>
      <c r="I3075" s="12" t="s">
        <v>16580</v>
      </c>
      <c r="J3075" s="12" t="s">
        <v>6569</v>
      </c>
      <c r="K3075" s="12" t="s">
        <v>6570</v>
      </c>
      <c r="L3075" s="12">
        <v>11.5</v>
      </c>
      <c r="M3075" s="12">
        <v>11.5</v>
      </c>
      <c r="N3075" s="12">
        <v>11.5</v>
      </c>
      <c r="O3075" s="12">
        <v>11</v>
      </c>
    </row>
    <row r="3076" spans="1:16" x14ac:dyDescent="0.2">
      <c r="A3076" s="12" t="str">
        <f>INDEX('рабочие дни  %ФОТ'!$F$3:$F$67,MATCH('загрузка табеля'!$H3076,'рабочие дни  %ФОТ'!$H$3:$H$67,0),1)</f>
        <v>ХХХ YYY-44</v>
      </c>
      <c r="B3076" s="21">
        <f t="shared" si="141"/>
        <v>1728.5714285714287</v>
      </c>
      <c r="C3076" s="22">
        <f t="shared" si="142"/>
        <v>4</v>
      </c>
      <c r="D3076" s="23">
        <f t="shared" si="143"/>
        <v>12</v>
      </c>
      <c r="E3076" s="21">
        <f>SUMIFS(тарифы!G:G,тарифы!B:B,J3076)</f>
        <v>9075</v>
      </c>
      <c r="F3076" s="21"/>
      <c r="G3076" s="12" t="str">
        <f>IFERROR(INDEX(Таблица1[#All],MATCH('загрузка табеля'!J3076,тарифы!B:B,0),4),"")</f>
        <v>заместитель управляющего магазином по производству 3 категории ((В-44)цех по переработке мяса)</v>
      </c>
      <c r="H3076" s="12" t="s">
        <v>17232</v>
      </c>
      <c r="I3076" s="12" t="s">
        <v>16580</v>
      </c>
      <c r="J3076" s="12" t="s">
        <v>6753</v>
      </c>
      <c r="K3076" s="12" t="s">
        <v>6754</v>
      </c>
      <c r="L3076" s="12">
        <v>3</v>
      </c>
      <c r="M3076" s="12">
        <v>3</v>
      </c>
      <c r="N3076" s="12">
        <v>3</v>
      </c>
      <c r="O3076" s="12">
        <v>3</v>
      </c>
    </row>
    <row r="3077" spans="1:16" x14ac:dyDescent="0.2">
      <c r="A3077" s="12" t="str">
        <f>INDEX('рабочие дни  %ФОТ'!$F$3:$F$67,MATCH('загрузка табеля'!$H3077,'рабочие дни  %ФОТ'!$H$3:$H$67,0),1)</f>
        <v>ХХХ YYY-44</v>
      </c>
      <c r="B3077" s="21">
        <f t="shared" si="141"/>
        <v>1821.16</v>
      </c>
      <c r="C3077" s="22">
        <f t="shared" si="142"/>
        <v>4</v>
      </c>
      <c r="D3077" s="23">
        <f t="shared" si="143"/>
        <v>44</v>
      </c>
      <c r="E3077" s="21">
        <f>SUMIFS(тарифы!G:G,тарифы!B:B,J3077)</f>
        <v>41.39</v>
      </c>
      <c r="F3077" s="21"/>
      <c r="G3077" s="12" t="str">
        <f>IFERROR(INDEX(Таблица1[#All],MATCH('загрузка табеля'!J3077,тарифы!B:B,0),4),"")</f>
        <v>бригадир производственной бригады ((В-44)кулинарный цех)</v>
      </c>
      <c r="H3077" s="12" t="s">
        <v>17232</v>
      </c>
      <c r="I3077" s="12" t="s">
        <v>16580</v>
      </c>
      <c r="J3077" s="12" t="s">
        <v>6575</v>
      </c>
      <c r="K3077" s="12" t="s">
        <v>6576</v>
      </c>
      <c r="L3077" s="12">
        <v>10</v>
      </c>
      <c r="M3077" s="12">
        <v>11.5</v>
      </c>
      <c r="N3077" s="12">
        <v>11.5</v>
      </c>
      <c r="O3077" s="12">
        <v>11</v>
      </c>
      <c r="P3077" s="12">
        <v>0</v>
      </c>
    </row>
    <row r="3078" spans="1:16" x14ac:dyDescent="0.2">
      <c r="A3078" s="12" t="str">
        <f>INDEX('рабочие дни  %ФОТ'!$F$3:$F$67,MATCH('загрузка табеля'!$H3078,'рабочие дни  %ФОТ'!$H$3:$H$67,0),1)</f>
        <v>ХХХ YYY-44</v>
      </c>
      <c r="B3078" s="21">
        <f t="shared" ref="B3078:B3141" si="144">IF(AND(F3078&lt;50,F3078&gt;0),F3078*D3078,IF(F3078&gt;50,F3078/$C$1*C3078,IF(AND(E3078&lt;50,E3078&gt;0),E3078*D3078,E3078/$C$1*C3078)))</f>
        <v>373.75</v>
      </c>
      <c r="C3078" s="22">
        <f t="shared" si="142"/>
        <v>1</v>
      </c>
      <c r="D3078" s="23">
        <f t="shared" si="143"/>
        <v>11.5</v>
      </c>
      <c r="E3078" s="21">
        <f>SUMIFS(тарифы!G:G,тарифы!B:B,J3078)</f>
        <v>32.5</v>
      </c>
      <c r="F3078" s="21"/>
      <c r="G3078" s="12" t="str">
        <f>IFERROR(INDEX(Таблица1[#All],MATCH('загрузка табеля'!J3078,тарифы!B:B,0),4),"")</f>
        <v>повар 5 разряда ((В-44)кулинарный цех)</v>
      </c>
      <c r="H3078" s="12" t="s">
        <v>17232</v>
      </c>
      <c r="I3078" s="12" t="s">
        <v>16580</v>
      </c>
      <c r="J3078" s="12" t="s">
        <v>6573</v>
      </c>
      <c r="K3078" s="12" t="s">
        <v>6574</v>
      </c>
      <c r="L3078" s="12">
        <v>11.5</v>
      </c>
      <c r="M3078" s="12">
        <v>0</v>
      </c>
    </row>
    <row r="3079" spans="1:16" x14ac:dyDescent="0.2">
      <c r="A3079" s="12" t="str">
        <f>INDEX('рабочие дни  %ФОТ'!$F$3:$F$67,MATCH('загрузка табеля'!$H3079,'рабочие дни  %ФОТ'!$H$3:$H$67,0),1)</f>
        <v>ХХХ YYY-44</v>
      </c>
      <c r="B3079" s="21">
        <f t="shared" si="144"/>
        <v>1407.26</v>
      </c>
      <c r="C3079" s="22">
        <f t="shared" ref="C3079:C3142" si="145">COUNTIF(L3079:AP3079,"&gt;0")</f>
        <v>3</v>
      </c>
      <c r="D3079" s="23">
        <f t="shared" ref="D3079:D3142" si="146">IF(SUM(L3079:AP3079)&gt;0,SUM(L3079:AP3079),"")</f>
        <v>34</v>
      </c>
      <c r="E3079" s="21">
        <f>SUMIFS(тарифы!G:G,тарифы!B:B,J3079)</f>
        <v>41.39</v>
      </c>
      <c r="F3079" s="21"/>
      <c r="G3079" s="12" t="str">
        <f>IFERROR(INDEX(Таблица1[#All],MATCH('загрузка табеля'!J3079,тарифы!B:B,0),4),"")</f>
        <v>бригадир производственной бригады ((В-44)кулинарный цех)</v>
      </c>
      <c r="H3079" s="12" t="s">
        <v>17232</v>
      </c>
      <c r="I3079" s="12" t="s">
        <v>16580</v>
      </c>
      <c r="J3079" s="12" t="s">
        <v>6564</v>
      </c>
      <c r="K3079" s="12" t="s">
        <v>6565</v>
      </c>
      <c r="L3079" s="12">
        <v>11.5</v>
      </c>
      <c r="M3079" s="12">
        <v>11.5</v>
      </c>
      <c r="N3079" s="12">
        <v>11</v>
      </c>
    </row>
    <row r="3080" spans="1:16" x14ac:dyDescent="0.2">
      <c r="A3080" s="12" t="str">
        <f>INDEX('рабочие дни  %ФОТ'!$F$3:$F$67,MATCH('загрузка табеля'!$H3080,'рабочие дни  %ФОТ'!$H$3:$H$67,0),1)</f>
        <v>ХХХ YYY-44</v>
      </c>
      <c r="B3080" s="21">
        <f t="shared" si="144"/>
        <v>850</v>
      </c>
      <c r="C3080" s="22">
        <f t="shared" si="145"/>
        <v>3</v>
      </c>
      <c r="D3080" s="23">
        <f t="shared" si="146"/>
        <v>34</v>
      </c>
      <c r="E3080" s="21">
        <f>SUMIFS(тарифы!G:G,тарифы!B:B,J3080)</f>
        <v>25</v>
      </c>
      <c r="F3080" s="21"/>
      <c r="G3080" s="12" t="str">
        <f>IFERROR(INDEX(Таблица1[#All],MATCH('загрузка табеля'!J3080,тарифы!B:B,0),4),"")</f>
        <v>продавец продовольственных товаров 3 категории ((В-44)кулинарный цех)</v>
      </c>
      <c r="H3080" s="12" t="s">
        <v>17232</v>
      </c>
      <c r="I3080" s="12" t="s">
        <v>16580</v>
      </c>
      <c r="J3080" s="12" t="s">
        <v>6571</v>
      </c>
      <c r="K3080" s="12" t="s">
        <v>6572</v>
      </c>
      <c r="L3080" s="12">
        <v>11</v>
      </c>
      <c r="M3080" s="12">
        <v>12</v>
      </c>
      <c r="N3080" s="12">
        <v>11</v>
      </c>
      <c r="O3080" s="12">
        <v>0</v>
      </c>
    </row>
    <row r="3081" spans="1:16" x14ac:dyDescent="0.2">
      <c r="A3081" s="12" t="str">
        <f>INDEX('рабочие дни  %ФОТ'!$F$3:$F$67,MATCH('загрузка табеля'!$H3081,'рабочие дни  %ФОТ'!$H$3:$H$67,0),1)</f>
        <v>ХХХ YYY-44</v>
      </c>
      <c r="B3081" s="21">
        <f t="shared" si="144"/>
        <v>525</v>
      </c>
      <c r="C3081" s="22">
        <f t="shared" si="145"/>
        <v>2</v>
      </c>
      <c r="D3081" s="23">
        <f t="shared" si="146"/>
        <v>21</v>
      </c>
      <c r="E3081" s="21">
        <f>SUMIFS(тарифы!G:G,тарифы!B:B,J3081)</f>
        <v>25</v>
      </c>
      <c r="F3081" s="21"/>
      <c r="G3081" s="12" t="str">
        <f>IFERROR(INDEX(Таблица1[#All],MATCH('загрузка табеля'!J3081,тарифы!B:B,0),4),"")</f>
        <v>продавец продовольственных товаров 3 категории ((В-44)кулинарный цех)</v>
      </c>
      <c r="H3081" s="12" t="s">
        <v>17232</v>
      </c>
      <c r="I3081" s="12" t="s">
        <v>16580</v>
      </c>
      <c r="J3081" s="12" t="s">
        <v>6566</v>
      </c>
      <c r="K3081" s="12" t="s">
        <v>6567</v>
      </c>
      <c r="L3081" s="12">
        <v>10.5</v>
      </c>
      <c r="M3081" s="12">
        <v>10.5</v>
      </c>
    </row>
    <row r="3082" spans="1:16" x14ac:dyDescent="0.2">
      <c r="A3082" s="12" t="str">
        <f>INDEX('рабочие дни  %ФОТ'!$F$3:$F$67,MATCH('загрузка табеля'!$H3082,'рабочие дни  %ФОТ'!$H$3:$H$67,0),1)</f>
        <v>ХХХ YYY-44</v>
      </c>
      <c r="B3082" s="21">
        <f t="shared" si="144"/>
        <v>1265.115</v>
      </c>
      <c r="C3082" s="22">
        <f t="shared" si="145"/>
        <v>3</v>
      </c>
      <c r="D3082" s="23">
        <f t="shared" si="146"/>
        <v>34.5</v>
      </c>
      <c r="E3082" s="21">
        <f>SUMIFS(тарифы!G:G,тарифы!B:B,J3082)</f>
        <v>36.67</v>
      </c>
      <c r="F3082" s="21"/>
      <c r="G3082" s="12" t="str">
        <f>IFERROR(INDEX(Таблица1[#All],MATCH('загрузка табеля'!J3082,тарифы!B:B,0),4),"")</f>
        <v>заместитель управляющего магазином по кассовой зоне 2 категории ((В-44)расчетно-кассовая зона)</v>
      </c>
      <c r="H3082" s="12" t="s">
        <v>17232</v>
      </c>
      <c r="I3082" s="12" t="s">
        <v>16581</v>
      </c>
      <c r="J3082" s="12" t="s">
        <v>6613</v>
      </c>
      <c r="K3082" s="12" t="s">
        <v>6614</v>
      </c>
      <c r="L3082" s="12">
        <v>11.5</v>
      </c>
      <c r="M3082" s="12">
        <v>11.5</v>
      </c>
      <c r="N3082" s="12">
        <v>11.5</v>
      </c>
    </row>
    <row r="3083" spans="1:16" x14ac:dyDescent="0.2">
      <c r="A3083" s="12" t="str">
        <f>INDEX('рабочие дни  %ФОТ'!$F$3:$F$67,MATCH('загрузка табеля'!$H3083,'рабочие дни  %ФОТ'!$H$3:$H$67,0),1)</f>
        <v>ХХХ YYY-44</v>
      </c>
      <c r="B3083" s="21">
        <f t="shared" si="144"/>
        <v>1870.17</v>
      </c>
      <c r="C3083" s="22">
        <f t="shared" si="145"/>
        <v>5</v>
      </c>
      <c r="D3083" s="23">
        <f t="shared" si="146"/>
        <v>51</v>
      </c>
      <c r="E3083" s="21">
        <f>SUMIFS(тарифы!G:G,тарифы!B:B,J3083)</f>
        <v>36.67</v>
      </c>
      <c r="F3083" s="21"/>
      <c r="G3083" s="12" t="str">
        <f>IFERROR(INDEX(Таблица1[#All],MATCH('загрузка табеля'!J3083,тарифы!B:B,0),4),"")</f>
        <v>заместитель управляющего магазином по кассовой зоне 2 категории ((В-44)расчетно-кассовая зона)</v>
      </c>
      <c r="H3083" s="12" t="s">
        <v>17232</v>
      </c>
      <c r="I3083" s="12" t="s">
        <v>16581</v>
      </c>
      <c r="J3083" s="12" t="s">
        <v>6608</v>
      </c>
      <c r="K3083" s="12" t="s">
        <v>6609</v>
      </c>
      <c r="L3083" s="12">
        <v>10.5</v>
      </c>
      <c r="M3083" s="12">
        <v>8.5</v>
      </c>
      <c r="N3083" s="12">
        <v>9.5</v>
      </c>
      <c r="O3083" s="12">
        <v>11</v>
      </c>
      <c r="P3083" s="12">
        <v>11.5</v>
      </c>
    </row>
    <row r="3084" spans="1:16" x14ac:dyDescent="0.2">
      <c r="A3084" s="12" t="str">
        <f>INDEX('рабочие дни  %ФОТ'!$F$3:$F$67,MATCH('загрузка табеля'!$H3084,'рабочие дни  %ФОТ'!$H$3:$H$67,0),1)</f>
        <v>ХХХ YYY-44</v>
      </c>
      <c r="B3084" s="21">
        <f t="shared" si="144"/>
        <v>977.38499999999999</v>
      </c>
      <c r="C3084" s="22">
        <f t="shared" si="145"/>
        <v>4</v>
      </c>
      <c r="D3084" s="23">
        <f t="shared" si="146"/>
        <v>34.5</v>
      </c>
      <c r="E3084" s="21">
        <f>SUMIFS(тарифы!G:G,тарифы!B:B,J3084)</f>
        <v>28.33</v>
      </c>
      <c r="F3084" s="21"/>
      <c r="G3084" s="12" t="str">
        <f>IFERROR(INDEX(Таблица1[#All],MATCH('загрузка табеля'!J3084,тарифы!B:B,0),4),"")</f>
        <v>кассир торгового зала ((В-44)расчетно-кассовая зона)</v>
      </c>
      <c r="H3084" s="12" t="s">
        <v>17232</v>
      </c>
      <c r="I3084" s="12" t="s">
        <v>16581</v>
      </c>
      <c r="J3084" s="12" t="s">
        <v>6615</v>
      </c>
      <c r="K3084" s="12" t="s">
        <v>6616</v>
      </c>
      <c r="L3084" s="12">
        <v>9</v>
      </c>
      <c r="M3084" s="12">
        <v>8</v>
      </c>
      <c r="N3084" s="12">
        <v>7.5</v>
      </c>
      <c r="O3084" s="12">
        <v>10</v>
      </c>
    </row>
    <row r="3085" spans="1:16" x14ac:dyDescent="0.2">
      <c r="A3085" s="12" t="str">
        <f>INDEX('рабочие дни  %ФОТ'!$F$3:$F$67,MATCH('загрузка табеля'!$H3085,'рабочие дни  %ФОТ'!$H$3:$H$67,0),1)</f>
        <v>ХХХ YYY-44</v>
      </c>
      <c r="B3085" s="21">
        <f t="shared" si="144"/>
        <v>1251.2</v>
      </c>
      <c r="C3085" s="22">
        <f t="shared" si="145"/>
        <v>4</v>
      </c>
      <c r="D3085" s="23">
        <f t="shared" si="146"/>
        <v>42.5</v>
      </c>
      <c r="E3085" s="21">
        <f>SUMIFS(тарифы!G:G,тарифы!B:B,J3085)</f>
        <v>29.44</v>
      </c>
      <c r="F3085" s="21"/>
      <c r="G3085" s="12" t="str">
        <f>IFERROR(INDEX(Таблица1[#All],MATCH('загрузка табеля'!J3085,тарифы!B:B,0),4),"")</f>
        <v>старший кассир торгового зала ((В-44)расчетно-кассовая зона)</v>
      </c>
      <c r="H3085" s="12" t="s">
        <v>17232</v>
      </c>
      <c r="I3085" s="12" t="s">
        <v>16581</v>
      </c>
      <c r="J3085" s="12" t="s">
        <v>6617</v>
      </c>
      <c r="K3085" s="12" t="s">
        <v>6618</v>
      </c>
      <c r="L3085" s="12">
        <v>11</v>
      </c>
      <c r="M3085" s="12">
        <v>10.5</v>
      </c>
      <c r="N3085" s="12">
        <v>10.5</v>
      </c>
      <c r="O3085" s="12">
        <v>10.5</v>
      </c>
      <c r="P3085" s="12">
        <v>0</v>
      </c>
    </row>
    <row r="3086" spans="1:16" x14ac:dyDescent="0.2">
      <c r="A3086" s="12" t="str">
        <f>INDEX('рабочие дни  %ФОТ'!$F$3:$F$67,MATCH('загрузка табеля'!$H3086,'рабочие дни  %ФОТ'!$H$3:$H$67,0),1)</f>
        <v>ХХХ YYY-44</v>
      </c>
      <c r="B3086" s="21">
        <f t="shared" si="144"/>
        <v>934.89</v>
      </c>
      <c r="C3086" s="22">
        <f t="shared" si="145"/>
        <v>3</v>
      </c>
      <c r="D3086" s="23">
        <f t="shared" si="146"/>
        <v>33</v>
      </c>
      <c r="E3086" s="21">
        <f>SUMIFS(тарифы!G:G,тарифы!B:B,J3086)</f>
        <v>28.33</v>
      </c>
      <c r="F3086" s="21"/>
      <c r="G3086" s="12" t="str">
        <f>IFERROR(INDEX(Таблица1[#All],MATCH('загрузка табеля'!J3086,тарифы!B:B,0),4),"")</f>
        <v>кассир торгового зала ((В-44)расчетно-кассовая зона)</v>
      </c>
      <c r="H3086" s="12" t="s">
        <v>17232</v>
      </c>
      <c r="I3086" s="12" t="s">
        <v>16581</v>
      </c>
      <c r="J3086" s="12" t="s">
        <v>6621</v>
      </c>
      <c r="K3086" s="12" t="s">
        <v>6622</v>
      </c>
      <c r="L3086" s="12">
        <v>11</v>
      </c>
      <c r="M3086" s="12">
        <v>11</v>
      </c>
      <c r="N3086" s="12">
        <v>11</v>
      </c>
      <c r="O3086" s="12">
        <v>0</v>
      </c>
    </row>
    <row r="3087" spans="1:16" x14ac:dyDescent="0.2">
      <c r="A3087" s="12" t="str">
        <f>INDEX('рабочие дни  %ФОТ'!$F$3:$F$67,MATCH('загрузка табеля'!$H3087,'рабочие дни  %ФОТ'!$H$3:$H$67,0),1)</f>
        <v>ХХХ YYY-44</v>
      </c>
      <c r="B3087" s="21">
        <f t="shared" si="144"/>
        <v>662.4</v>
      </c>
      <c r="C3087" s="22">
        <f t="shared" si="145"/>
        <v>2</v>
      </c>
      <c r="D3087" s="23">
        <f t="shared" si="146"/>
        <v>22.5</v>
      </c>
      <c r="E3087" s="21">
        <f>SUMIFS(тарифы!G:G,тарифы!B:B,J3087)</f>
        <v>29.44</v>
      </c>
      <c r="F3087" s="21"/>
      <c r="G3087" s="12" t="str">
        <f>IFERROR(INDEX(Таблица1[#All],MATCH('загрузка табеля'!J3087,тарифы!B:B,0),4),"")</f>
        <v>старший кассир торгового зала ((В-44)расчетно-кассовая зона)</v>
      </c>
      <c r="H3087" s="12" t="s">
        <v>17232</v>
      </c>
      <c r="I3087" s="12" t="s">
        <v>16581</v>
      </c>
      <c r="J3087" s="12" t="s">
        <v>6627</v>
      </c>
      <c r="K3087" s="12" t="s">
        <v>6628</v>
      </c>
      <c r="L3087" s="12">
        <v>11.5</v>
      </c>
      <c r="M3087" s="12">
        <v>11</v>
      </c>
    </row>
    <row r="3088" spans="1:16" x14ac:dyDescent="0.2">
      <c r="A3088" s="12" t="str">
        <f>INDEX('рабочие дни  %ФОТ'!$F$3:$F$67,MATCH('загрузка табеля'!$H3088,'рабочие дни  %ФОТ'!$H$3:$H$67,0),1)</f>
        <v>ХХХ YYY-44</v>
      </c>
      <c r="B3088" s="21">
        <f t="shared" si="144"/>
        <v>1260.6849999999999</v>
      </c>
      <c r="C3088" s="22">
        <f t="shared" si="145"/>
        <v>4</v>
      </c>
      <c r="D3088" s="23">
        <f t="shared" si="146"/>
        <v>44.5</v>
      </c>
      <c r="E3088" s="21">
        <f>SUMIFS(тарифы!G:G,тарифы!B:B,J3088)</f>
        <v>28.33</v>
      </c>
      <c r="F3088" s="21"/>
      <c r="G3088" s="12" t="str">
        <f>IFERROR(INDEX(Таблица1[#All],MATCH('загрузка табеля'!J3088,тарифы!B:B,0),4),"")</f>
        <v>кассир торгового зала ((В-44)расчетно-кассовая зона)</v>
      </c>
      <c r="H3088" s="12" t="s">
        <v>17232</v>
      </c>
      <c r="I3088" s="12" t="s">
        <v>16581</v>
      </c>
      <c r="J3088" s="12" t="s">
        <v>6605</v>
      </c>
      <c r="K3088" s="12" t="s">
        <v>6606</v>
      </c>
      <c r="L3088" s="12">
        <v>11</v>
      </c>
      <c r="M3088" s="12">
        <v>11</v>
      </c>
      <c r="N3088" s="12">
        <v>11</v>
      </c>
      <c r="O3088" s="12">
        <v>11.5</v>
      </c>
    </row>
    <row r="3089" spans="1:17" x14ac:dyDescent="0.2">
      <c r="A3089" s="12" t="str">
        <f>INDEX('рабочие дни  %ФОТ'!$F$3:$F$67,MATCH('загрузка табеля'!$H3089,'рабочие дни  %ФОТ'!$H$3:$H$67,0),1)</f>
        <v>ХХХ YYY-44</v>
      </c>
      <c r="B3089" s="21">
        <f t="shared" si="144"/>
        <v>1633.1699999999998</v>
      </c>
      <c r="C3089" s="22">
        <f t="shared" si="145"/>
        <v>4</v>
      </c>
      <c r="D3089" s="23">
        <f t="shared" si="146"/>
        <v>49</v>
      </c>
      <c r="E3089" s="21">
        <f>SUMIFS(тарифы!G:G,тарифы!B:B,J3089)</f>
        <v>33.33</v>
      </c>
      <c r="F3089" s="21"/>
      <c r="G3089" s="12" t="str">
        <f>IFERROR(INDEX(Таблица1[#All],MATCH('загрузка табеля'!J3089,тарифы!B:B,0),4),"")</f>
        <v>заместитель управляющего магазином по кассовой зоне ((В-44)расчетно-кассовая зона)</v>
      </c>
      <c r="H3089" s="12" t="s">
        <v>17232</v>
      </c>
      <c r="I3089" s="12" t="s">
        <v>16581</v>
      </c>
      <c r="J3089" s="12" t="s">
        <v>6611</v>
      </c>
      <c r="K3089" s="12" t="s">
        <v>6612</v>
      </c>
      <c r="L3089" s="12">
        <v>11.5</v>
      </c>
      <c r="M3089" s="12">
        <v>14.5</v>
      </c>
      <c r="N3089" s="12">
        <v>11</v>
      </c>
      <c r="O3089" s="12">
        <v>12</v>
      </c>
      <c r="P3089" s="12">
        <v>0</v>
      </c>
    </row>
    <row r="3090" spans="1:17" x14ac:dyDescent="0.2">
      <c r="A3090" s="12" t="str">
        <f>INDEX('рабочие дни  %ФОТ'!$F$3:$F$67,MATCH('загрузка табеля'!$H3090,'рабочие дни  %ФОТ'!$H$3:$H$67,0),1)</f>
        <v>ХХХ YYY-44</v>
      </c>
      <c r="B3090" s="21">
        <f t="shared" si="144"/>
        <v>1699.8</v>
      </c>
      <c r="C3090" s="22">
        <f t="shared" si="145"/>
        <v>6</v>
      </c>
      <c r="D3090" s="23">
        <f t="shared" si="146"/>
        <v>60</v>
      </c>
      <c r="E3090" s="21">
        <f>SUMIFS(тарифы!G:G,тарифы!B:B,J3090)</f>
        <v>28.33</v>
      </c>
      <c r="F3090" s="21"/>
      <c r="G3090" s="12" t="str">
        <f>IFERROR(INDEX(Таблица1[#All],MATCH('загрузка табеля'!J3090,тарифы!B:B,0),4),"")</f>
        <v>кассир торгового зала ((В-44)расчетно-кассовая зона)</v>
      </c>
      <c r="H3090" s="12" t="s">
        <v>17232</v>
      </c>
      <c r="I3090" s="12" t="s">
        <v>16581</v>
      </c>
      <c r="J3090" s="12" t="s">
        <v>6595</v>
      </c>
      <c r="K3090" s="12" t="s">
        <v>6596</v>
      </c>
      <c r="L3090" s="12">
        <v>9.5</v>
      </c>
      <c r="M3090" s="12">
        <v>10.5</v>
      </c>
      <c r="N3090" s="12">
        <v>11</v>
      </c>
      <c r="O3090" s="12">
        <v>10.5</v>
      </c>
      <c r="P3090" s="12">
        <v>9</v>
      </c>
      <c r="Q3090" s="12">
        <v>9.5</v>
      </c>
    </row>
    <row r="3091" spans="1:17" x14ac:dyDescent="0.2">
      <c r="A3091" s="12" t="str">
        <f>INDEX('рабочие дни  %ФОТ'!$F$3:$F$67,MATCH('загрузка табеля'!$H3091,'рабочие дни  %ФОТ'!$H$3:$H$67,0),1)</f>
        <v>ХХХ YYY-44</v>
      </c>
      <c r="B3091" s="21">
        <f t="shared" si="144"/>
        <v>453.28</v>
      </c>
      <c r="C3091" s="22">
        <f t="shared" si="145"/>
        <v>3</v>
      </c>
      <c r="D3091" s="23">
        <f t="shared" si="146"/>
        <v>16</v>
      </c>
      <c r="E3091" s="21">
        <f>SUMIFS(тарифы!G:G,тарифы!B:B,J3091)</f>
        <v>28.33</v>
      </c>
      <c r="F3091" s="21"/>
      <c r="G3091" s="12" t="str">
        <f>IFERROR(INDEX(Таблица1[#All],MATCH('загрузка табеля'!J3091,тарифы!B:B,0),4),"")</f>
        <v>кассир торгового зала ((В-44)расчетно-кассовая зона)</v>
      </c>
      <c r="H3091" s="12" t="s">
        <v>17232</v>
      </c>
      <c r="I3091" s="12" t="s">
        <v>16581</v>
      </c>
      <c r="J3091" s="12" t="s">
        <v>6625</v>
      </c>
      <c r="K3091" s="12" t="s">
        <v>6626</v>
      </c>
      <c r="L3091" s="12">
        <v>5.5</v>
      </c>
      <c r="M3091" s="12">
        <v>5.5</v>
      </c>
      <c r="N3091" s="12">
        <v>5</v>
      </c>
      <c r="O3091" s="12">
        <v>0</v>
      </c>
    </row>
    <row r="3092" spans="1:17" x14ac:dyDescent="0.2">
      <c r="A3092" s="12" t="str">
        <f>INDEX('рабочие дни  %ФОТ'!$F$3:$F$67,MATCH('загрузка табеля'!$H3092,'рабочие дни  %ФОТ'!$H$3:$H$67,0),1)</f>
        <v>ХХХ YYY-44</v>
      </c>
      <c r="B3092" s="21">
        <f t="shared" si="144"/>
        <v>1473.1599999999999</v>
      </c>
      <c r="C3092" s="22">
        <f t="shared" si="145"/>
        <v>5</v>
      </c>
      <c r="D3092" s="23">
        <f t="shared" si="146"/>
        <v>52</v>
      </c>
      <c r="E3092" s="21">
        <f>SUMIFS(тарифы!G:G,тарифы!B:B,J3092)</f>
        <v>28.33</v>
      </c>
      <c r="F3092" s="21"/>
      <c r="G3092" s="12" t="str">
        <f>IFERROR(INDEX(Таблица1[#All],MATCH('загрузка табеля'!J3092,тарифы!B:B,0),4),"")</f>
        <v>кассир торгового зала ((В-44)расчетно-кассовая зона)</v>
      </c>
      <c r="H3092" s="12" t="s">
        <v>17232</v>
      </c>
      <c r="I3092" s="12" t="s">
        <v>16581</v>
      </c>
      <c r="J3092" s="12" t="s">
        <v>12729</v>
      </c>
      <c r="K3092" s="12" t="s">
        <v>12728</v>
      </c>
      <c r="L3092" s="12">
        <v>11</v>
      </c>
      <c r="M3092" s="12">
        <v>11</v>
      </c>
      <c r="N3092" s="12">
        <v>11</v>
      </c>
      <c r="O3092" s="12">
        <v>11</v>
      </c>
      <c r="P3092" s="12">
        <v>8</v>
      </c>
      <c r="Q3092" s="12">
        <v>0</v>
      </c>
    </row>
    <row r="3093" spans="1:17" x14ac:dyDescent="0.2">
      <c r="A3093" s="12" t="str">
        <f>INDEX('рабочие дни  %ФОТ'!$F$3:$F$67,MATCH('загрузка табеля'!$H3093,'рабочие дни  %ФОТ'!$H$3:$H$67,0),1)</f>
        <v>ХХХ YYY-44</v>
      </c>
      <c r="B3093" s="21">
        <f t="shared" si="144"/>
        <v>878.2299999999999</v>
      </c>
      <c r="C3093" s="22">
        <f t="shared" si="145"/>
        <v>3</v>
      </c>
      <c r="D3093" s="23">
        <f t="shared" si="146"/>
        <v>31</v>
      </c>
      <c r="E3093" s="21">
        <f>SUMIFS(тарифы!G:G,тарифы!B:B,J3093)</f>
        <v>28.33</v>
      </c>
      <c r="F3093" s="21"/>
      <c r="G3093" s="12" t="str">
        <f>IFERROR(INDEX(Таблица1[#All],MATCH('загрузка табеля'!J3093,тарифы!B:B,0),4),"")</f>
        <v>кассир торгового зала ((В-44)расчетно-кассовая зона)</v>
      </c>
      <c r="H3093" s="12" t="s">
        <v>17232</v>
      </c>
      <c r="I3093" s="12" t="s">
        <v>16581</v>
      </c>
      <c r="J3093" s="12" t="s">
        <v>12721</v>
      </c>
      <c r="K3093" s="12" t="s">
        <v>12720</v>
      </c>
      <c r="L3093" s="12">
        <v>10</v>
      </c>
      <c r="M3093" s="12">
        <v>11</v>
      </c>
      <c r="N3093" s="12">
        <v>10</v>
      </c>
      <c r="O3093" s="12">
        <v>0</v>
      </c>
    </row>
    <row r="3094" spans="1:17" x14ac:dyDescent="0.2">
      <c r="A3094" s="12" t="str">
        <f>INDEX('рабочие дни  %ФОТ'!$F$3:$F$67,MATCH('загрузка табеля'!$H3094,'рабочие дни  %ФОТ'!$H$3:$H$67,0),1)</f>
        <v>ХХХ YYY-44</v>
      </c>
      <c r="B3094" s="21">
        <f t="shared" si="144"/>
        <v>1543.9849999999999</v>
      </c>
      <c r="C3094" s="22">
        <f t="shared" si="145"/>
        <v>4</v>
      </c>
      <c r="D3094" s="23">
        <f t="shared" si="146"/>
        <v>54.5</v>
      </c>
      <c r="E3094" s="21">
        <f>SUMIFS(тарифы!G:G,тарифы!B:B,J3094)</f>
        <v>28.33</v>
      </c>
      <c r="F3094" s="21"/>
      <c r="G3094" s="12" t="str">
        <f>IFERROR(INDEX(Таблица1[#All],MATCH('загрузка табеля'!J3094,тарифы!B:B,0),4),"")</f>
        <v>кассир торгового зала ((В-44)расчетно-кассовая зона)</v>
      </c>
      <c r="H3094" s="12" t="s">
        <v>17232</v>
      </c>
      <c r="I3094" s="12" t="s">
        <v>16581</v>
      </c>
      <c r="J3094" s="12" t="s">
        <v>12725</v>
      </c>
      <c r="K3094" s="12" t="s">
        <v>12724</v>
      </c>
      <c r="L3094" s="12">
        <v>11</v>
      </c>
      <c r="M3094" s="12">
        <v>10</v>
      </c>
      <c r="N3094" s="12">
        <v>12</v>
      </c>
      <c r="O3094" s="12">
        <v>21.5</v>
      </c>
    </row>
    <row r="3095" spans="1:17" x14ac:dyDescent="0.2">
      <c r="A3095" s="12" t="str">
        <f>INDEX('рабочие дни  %ФОТ'!$F$3:$F$67,MATCH('загрузка табеля'!$H3095,'рабочие дни  %ФОТ'!$H$3:$H$67,0),1)</f>
        <v>ХХХ YYY-44</v>
      </c>
      <c r="B3095" s="21">
        <f t="shared" si="144"/>
        <v>1175.6949999999999</v>
      </c>
      <c r="C3095" s="22">
        <f t="shared" si="145"/>
        <v>4</v>
      </c>
      <c r="D3095" s="23">
        <f t="shared" si="146"/>
        <v>41.5</v>
      </c>
      <c r="E3095" s="21">
        <f>SUMIFS(тарифы!G:G,тарифы!B:B,J3095)</f>
        <v>28.33</v>
      </c>
      <c r="F3095" s="21"/>
      <c r="G3095" s="12" t="str">
        <f>IFERROR(INDEX(Таблица1[#All],MATCH('загрузка табеля'!J3095,тарифы!B:B,0),4),"")</f>
        <v>кассир торгового зала ((В-44)расчетно-кассовая зона)</v>
      </c>
      <c r="H3095" s="12" t="s">
        <v>17232</v>
      </c>
      <c r="I3095" s="12" t="s">
        <v>16581</v>
      </c>
      <c r="J3095" s="12" t="s">
        <v>12727</v>
      </c>
      <c r="K3095" s="12" t="s">
        <v>12726</v>
      </c>
      <c r="L3095" s="12">
        <v>11</v>
      </c>
      <c r="M3095" s="12">
        <v>11</v>
      </c>
      <c r="N3095" s="12">
        <v>8.5</v>
      </c>
      <c r="O3095" s="12">
        <v>11</v>
      </c>
    </row>
    <row r="3096" spans="1:17" x14ac:dyDescent="0.2">
      <c r="A3096" s="12" t="str">
        <f>INDEX('рабочие дни  %ФОТ'!$F$3:$F$67,MATCH('загрузка табеля'!$H3096,'рабочие дни  %ФОТ'!$H$3:$H$67,0),1)</f>
        <v>ХХХ YYY-44</v>
      </c>
      <c r="B3096" s="21">
        <f t="shared" si="144"/>
        <v>0</v>
      </c>
      <c r="C3096" s="22">
        <f t="shared" si="145"/>
        <v>4</v>
      </c>
      <c r="D3096" s="23">
        <f t="shared" si="146"/>
        <v>28.5</v>
      </c>
      <c r="E3096" s="21">
        <f>SUMIFS(тарифы!G:G,тарифы!B:B,J3096)</f>
        <v>0</v>
      </c>
      <c r="F3096" s="21"/>
      <c r="G3096" s="12" t="str">
        <f>IFERROR(INDEX(Таблица1[#All],MATCH('загрузка табеля'!J3096,тарифы!B:B,0),4),"")</f>
        <v/>
      </c>
      <c r="H3096" s="12" t="s">
        <v>17232</v>
      </c>
      <c r="I3096" s="12" t="s">
        <v>16581</v>
      </c>
      <c r="J3096" s="12" t="s">
        <v>16582</v>
      </c>
      <c r="K3096" s="12" t="s">
        <v>16583</v>
      </c>
      <c r="L3096" s="12">
        <v>5.5</v>
      </c>
      <c r="M3096" s="12">
        <v>6</v>
      </c>
      <c r="N3096" s="12">
        <v>9</v>
      </c>
      <c r="O3096" s="12">
        <v>8</v>
      </c>
    </row>
    <row r="3097" spans="1:17" x14ac:dyDescent="0.2">
      <c r="A3097" s="12" t="str">
        <f>INDEX('рабочие дни  %ФОТ'!$F$3:$F$67,MATCH('загрузка табеля'!$H3097,'рабочие дни  %ФОТ'!$H$3:$H$67,0),1)</f>
        <v>ХХХ YYY-44</v>
      </c>
      <c r="B3097" s="21">
        <f t="shared" si="144"/>
        <v>0</v>
      </c>
      <c r="C3097" s="22">
        <f t="shared" si="145"/>
        <v>4</v>
      </c>
      <c r="D3097" s="23">
        <f t="shared" si="146"/>
        <v>25.5</v>
      </c>
      <c r="E3097" s="21">
        <f>SUMIFS(тарифы!G:G,тарифы!B:B,J3097)</f>
        <v>0</v>
      </c>
      <c r="F3097" s="21"/>
      <c r="G3097" s="12" t="str">
        <f>IFERROR(INDEX(Таблица1[#All],MATCH('загрузка табеля'!J3097,тарифы!B:B,0),4),"")</f>
        <v/>
      </c>
      <c r="H3097" s="12" t="s">
        <v>17232</v>
      </c>
      <c r="I3097" s="12" t="s">
        <v>16581</v>
      </c>
      <c r="J3097" s="12" t="s">
        <v>16584</v>
      </c>
      <c r="K3097" s="12" t="s">
        <v>16585</v>
      </c>
      <c r="L3097" s="12">
        <v>6.5</v>
      </c>
      <c r="M3097" s="12">
        <v>6</v>
      </c>
      <c r="N3097" s="12">
        <v>6.5</v>
      </c>
      <c r="O3097" s="12">
        <v>6.5</v>
      </c>
    </row>
    <row r="3098" spans="1:17" x14ac:dyDescent="0.2">
      <c r="A3098" s="12" t="str">
        <f>INDEX('рабочие дни  %ФОТ'!$F$3:$F$67,MATCH('загрузка табеля'!$H3098,'рабочие дни  %ФОТ'!$H$3:$H$67,0),1)</f>
        <v>ХХХ YYY-44</v>
      </c>
      <c r="B3098" s="21">
        <f t="shared" si="144"/>
        <v>0</v>
      </c>
      <c r="C3098" s="22">
        <f t="shared" si="145"/>
        <v>4</v>
      </c>
      <c r="D3098" s="23">
        <f t="shared" si="146"/>
        <v>30</v>
      </c>
      <c r="E3098" s="21">
        <f>SUMIFS(тарифы!G:G,тарифы!B:B,J3098)</f>
        <v>0</v>
      </c>
      <c r="F3098" s="21"/>
      <c r="G3098" s="12" t="str">
        <f>IFERROR(INDEX(Таблица1[#All],MATCH('загрузка табеля'!J3098,тарифы!B:B,0),4),"")</f>
        <v/>
      </c>
      <c r="H3098" s="12" t="s">
        <v>17232</v>
      </c>
      <c r="I3098" s="12" t="s">
        <v>16581</v>
      </c>
      <c r="J3098" s="12" t="s">
        <v>16586</v>
      </c>
      <c r="K3098" s="12" t="s">
        <v>16587</v>
      </c>
      <c r="L3098" s="12">
        <v>7.5</v>
      </c>
      <c r="M3098" s="12">
        <v>7.5</v>
      </c>
      <c r="N3098" s="12">
        <v>7.5</v>
      </c>
      <c r="O3098" s="12">
        <v>7.5</v>
      </c>
    </row>
    <row r="3099" spans="1:17" x14ac:dyDescent="0.2">
      <c r="A3099" s="12" t="str">
        <f>INDEX('рабочие дни  %ФОТ'!$F$3:$F$67,MATCH('загрузка табеля'!$H3099,'рабочие дни  %ФОТ'!$H$3:$H$67,0),1)</f>
        <v>ХХХ YYY-44</v>
      </c>
      <c r="B3099" s="21">
        <f t="shared" si="144"/>
        <v>1242.2199999999998</v>
      </c>
      <c r="C3099" s="22">
        <f t="shared" si="145"/>
        <v>4</v>
      </c>
      <c r="D3099" s="23">
        <f t="shared" si="146"/>
        <v>38</v>
      </c>
      <c r="E3099" s="21">
        <f>SUMIFS(тарифы!G:G,тарифы!B:B,J3099)</f>
        <v>32.69</v>
      </c>
      <c r="F3099" s="21"/>
      <c r="G3099" s="12" t="str">
        <f>IFERROR(INDEX(Таблица1[#All],MATCH('загрузка табеля'!J3099,тарифы!B:B,0),4),"")</f>
        <v>бригадир продавцов продовольственных товаров 2 категории ((В-44)сектор зоны скоропорта)</v>
      </c>
      <c r="H3099" s="12" t="s">
        <v>17232</v>
      </c>
      <c r="I3099" s="12" t="s">
        <v>16588</v>
      </c>
      <c r="J3099" s="12" t="s">
        <v>6638</v>
      </c>
      <c r="K3099" s="12" t="s">
        <v>6639</v>
      </c>
      <c r="L3099" s="12">
        <v>8</v>
      </c>
      <c r="M3099" s="12">
        <v>10</v>
      </c>
      <c r="N3099" s="12">
        <v>10</v>
      </c>
      <c r="O3099" s="12">
        <v>10</v>
      </c>
      <c r="P3099" s="12">
        <v>0</v>
      </c>
    </row>
    <row r="3100" spans="1:17" x14ac:dyDescent="0.2">
      <c r="A3100" s="12" t="str">
        <f>INDEX('рабочие дни  %ФОТ'!$F$3:$F$67,MATCH('загрузка табеля'!$H3100,'рабочие дни  %ФОТ'!$H$3:$H$67,0),1)</f>
        <v>ХХХ YYY-44</v>
      </c>
      <c r="B3100" s="21">
        <f t="shared" si="144"/>
        <v>1666.6666666666665</v>
      </c>
      <c r="C3100" s="22">
        <f t="shared" si="145"/>
        <v>5</v>
      </c>
      <c r="D3100" s="23">
        <f t="shared" si="146"/>
        <v>47</v>
      </c>
      <c r="E3100" s="21">
        <f>SUMIFS(тарифы!G:G,тарифы!B:B,J3100)</f>
        <v>7000</v>
      </c>
      <c r="F3100" s="21"/>
      <c r="G3100" s="12" t="str">
        <f>IFERROR(INDEX(Таблица1[#All],MATCH('загрузка табеля'!J3100,тарифы!B:B,0),4),"")</f>
        <v>заместитель управляющего магазином ((В-44)сектор зоны скоропорта)</v>
      </c>
      <c r="H3100" s="12" t="s">
        <v>17232</v>
      </c>
      <c r="I3100" s="12" t="s">
        <v>16588</v>
      </c>
      <c r="J3100" s="12" t="s">
        <v>1134</v>
      </c>
      <c r="K3100" s="12" t="s">
        <v>1135</v>
      </c>
      <c r="L3100" s="12">
        <v>9.5</v>
      </c>
      <c r="M3100" s="12">
        <v>10</v>
      </c>
      <c r="N3100" s="12">
        <v>8.5</v>
      </c>
      <c r="O3100" s="12">
        <v>9</v>
      </c>
      <c r="P3100" s="12">
        <v>10</v>
      </c>
    </row>
    <row r="3101" spans="1:17" x14ac:dyDescent="0.2">
      <c r="A3101" s="12" t="str">
        <f>INDEX('рабочие дни  %ФОТ'!$F$3:$F$67,MATCH('загрузка табеля'!$H3101,'рабочие дни  %ФОТ'!$H$3:$H$67,0),1)</f>
        <v>ХХХ YYY-44</v>
      </c>
      <c r="B3101" s="21">
        <f t="shared" si="144"/>
        <v>935</v>
      </c>
      <c r="C3101" s="22">
        <f t="shared" si="145"/>
        <v>3</v>
      </c>
      <c r="D3101" s="23">
        <f t="shared" si="146"/>
        <v>34</v>
      </c>
      <c r="E3101" s="21">
        <f>SUMIFS(тарифы!G:G,тарифы!B:B,J3101)</f>
        <v>27.5</v>
      </c>
      <c r="F3101" s="21"/>
      <c r="G3101" s="12" t="str">
        <f>IFERROR(INDEX(Таблица1[#All],MATCH('загрузка табеля'!J3101,тарифы!B:B,0),4),"")</f>
        <v>продавец продовольственных товаров 2 категории ((В-44)сектор зоны скоропорта)</v>
      </c>
      <c r="H3101" s="12" t="s">
        <v>17232</v>
      </c>
      <c r="I3101" s="12" t="s">
        <v>16588</v>
      </c>
      <c r="J3101" s="12" t="s">
        <v>6633</v>
      </c>
      <c r="K3101" s="12" t="s">
        <v>6634</v>
      </c>
      <c r="L3101" s="12">
        <v>11.5</v>
      </c>
      <c r="M3101" s="12">
        <v>11</v>
      </c>
      <c r="N3101" s="12">
        <v>11.5</v>
      </c>
    </row>
    <row r="3102" spans="1:17" x14ac:dyDescent="0.2">
      <c r="A3102" s="12" t="str">
        <f>INDEX('рабочие дни  %ФОТ'!$F$3:$F$67,MATCH('загрузка табеля'!$H3102,'рабочие дни  %ФОТ'!$H$3:$H$67,0),1)</f>
        <v>ХХХ YYY-44</v>
      </c>
      <c r="B3102" s="21">
        <f t="shared" si="144"/>
        <v>825</v>
      </c>
      <c r="C3102" s="22">
        <f t="shared" si="145"/>
        <v>3</v>
      </c>
      <c r="D3102" s="23">
        <f t="shared" si="146"/>
        <v>30</v>
      </c>
      <c r="E3102" s="21">
        <f>SUMIFS(тарифы!G:G,тарифы!B:B,J3102)</f>
        <v>27.5</v>
      </c>
      <c r="F3102" s="21"/>
      <c r="G3102" s="12" t="str">
        <f>IFERROR(INDEX(Таблица1[#All],MATCH('загрузка табеля'!J3102,тарифы!B:B,0),4),"")</f>
        <v>продавец продовольственных товаров 2 категории ((В-44)сектор зоны скоропорта)</v>
      </c>
      <c r="H3102" s="12" t="s">
        <v>17232</v>
      </c>
      <c r="I3102" s="12" t="s">
        <v>16588</v>
      </c>
      <c r="J3102" s="12" t="s">
        <v>6657</v>
      </c>
      <c r="K3102" s="12" t="s">
        <v>6658</v>
      </c>
      <c r="L3102" s="12">
        <v>10</v>
      </c>
      <c r="M3102" s="12">
        <v>10</v>
      </c>
      <c r="N3102" s="12">
        <v>10</v>
      </c>
    </row>
    <row r="3103" spans="1:17" x14ac:dyDescent="0.2">
      <c r="A3103" s="12" t="str">
        <f>INDEX('рабочие дни  %ФОТ'!$F$3:$F$67,MATCH('загрузка табеля'!$H3103,'рабочие дни  %ФОТ'!$H$3:$H$67,0),1)</f>
        <v>ХХХ YYY-44</v>
      </c>
      <c r="B3103" s="21">
        <f t="shared" si="144"/>
        <v>915.31999999999994</v>
      </c>
      <c r="C3103" s="22">
        <f t="shared" si="145"/>
        <v>3</v>
      </c>
      <c r="D3103" s="23">
        <f t="shared" si="146"/>
        <v>28</v>
      </c>
      <c r="E3103" s="21">
        <f>SUMIFS(тарифы!G:G,тарифы!B:B,J3103)</f>
        <v>32.69</v>
      </c>
      <c r="F3103" s="21"/>
      <c r="G3103" s="12" t="str">
        <f>IFERROR(INDEX(Таблица1[#All],MATCH('загрузка табеля'!J3103,тарифы!B:B,0),4),"")</f>
        <v>бригадир продавцов продовольственных товаров 2 категории ((В-44)сектор зоны скоропорта)</v>
      </c>
      <c r="H3103" s="12" t="s">
        <v>17232</v>
      </c>
      <c r="I3103" s="12" t="s">
        <v>16588</v>
      </c>
      <c r="J3103" s="12" t="s">
        <v>6652</v>
      </c>
      <c r="K3103" s="12" t="s">
        <v>6653</v>
      </c>
      <c r="L3103" s="12">
        <v>8</v>
      </c>
      <c r="M3103" s="12">
        <v>10</v>
      </c>
      <c r="N3103" s="12">
        <v>10</v>
      </c>
    </row>
    <row r="3104" spans="1:17" x14ac:dyDescent="0.2">
      <c r="A3104" s="12" t="str">
        <f>INDEX('рабочие дни  %ФОТ'!$F$3:$F$67,MATCH('загрузка табеля'!$H3104,'рабочие дни  %ФОТ'!$H$3:$H$67,0),1)</f>
        <v>ХХХ YYY-44</v>
      </c>
      <c r="B3104" s="21">
        <f t="shared" si="144"/>
        <v>1100</v>
      </c>
      <c r="C3104" s="22">
        <f t="shared" si="145"/>
        <v>4</v>
      </c>
      <c r="D3104" s="23">
        <f t="shared" si="146"/>
        <v>40</v>
      </c>
      <c r="E3104" s="21">
        <f>SUMIFS(тарифы!G:G,тарифы!B:B,J3104)</f>
        <v>27.5</v>
      </c>
      <c r="F3104" s="21"/>
      <c r="G3104" s="12" t="str">
        <f>IFERROR(INDEX(Таблица1[#All],MATCH('загрузка табеля'!J3104,тарифы!B:B,0),4),"")</f>
        <v>продавец продовольственных товаров 2 категории ((В-44)сектор зоны скоропорта)</v>
      </c>
      <c r="H3104" s="12" t="s">
        <v>17232</v>
      </c>
      <c r="I3104" s="12" t="s">
        <v>16588</v>
      </c>
      <c r="J3104" s="12" t="s">
        <v>6659</v>
      </c>
      <c r="K3104" s="12" t="s">
        <v>6660</v>
      </c>
      <c r="L3104" s="12">
        <v>10</v>
      </c>
      <c r="M3104" s="12">
        <v>10</v>
      </c>
      <c r="N3104" s="12">
        <v>10</v>
      </c>
      <c r="O3104" s="12">
        <v>10</v>
      </c>
      <c r="P3104" s="12">
        <v>0</v>
      </c>
    </row>
    <row r="3105" spans="1:17" x14ac:dyDescent="0.2">
      <c r="A3105" s="12" t="str">
        <f>INDEX('рабочие дни  %ФОТ'!$F$3:$F$67,MATCH('загрузка табеля'!$H3105,'рабочие дни  %ФОТ'!$H$3:$H$67,0),1)</f>
        <v>ХХХ YYY-44</v>
      </c>
      <c r="B3105" s="21">
        <f t="shared" si="144"/>
        <v>563.75</v>
      </c>
      <c r="C3105" s="22">
        <f t="shared" si="145"/>
        <v>2</v>
      </c>
      <c r="D3105" s="23">
        <f t="shared" si="146"/>
        <v>20.5</v>
      </c>
      <c r="E3105" s="21">
        <f>SUMIFS(тарифы!G:G,тарифы!B:B,J3105)</f>
        <v>27.5</v>
      </c>
      <c r="F3105" s="21"/>
      <c r="G3105" s="12" t="str">
        <f>IFERROR(INDEX(Таблица1[#All],MATCH('загрузка табеля'!J3105,тарифы!B:B,0),4),"")</f>
        <v>продавец продовольственных товаров 2 категории ((В-44)сектор зоны скоропорта)</v>
      </c>
      <c r="H3105" s="12" t="s">
        <v>17232</v>
      </c>
      <c r="I3105" s="12" t="s">
        <v>16588</v>
      </c>
      <c r="J3105" s="12" t="s">
        <v>6642</v>
      </c>
      <c r="K3105" s="12" t="s">
        <v>6643</v>
      </c>
      <c r="L3105" s="12">
        <v>10.5</v>
      </c>
      <c r="M3105" s="12">
        <v>10</v>
      </c>
      <c r="N3105" s="12">
        <v>0</v>
      </c>
    </row>
    <row r="3106" spans="1:17" x14ac:dyDescent="0.2">
      <c r="A3106" s="12" t="str">
        <f>INDEX('рабочие дни  %ФОТ'!$F$3:$F$67,MATCH('загрузка табеля'!$H3106,'рабочие дни  %ФОТ'!$H$3:$H$67,0),1)</f>
        <v>ХХХ YYY-44</v>
      </c>
      <c r="B3106" s="21">
        <f t="shared" si="144"/>
        <v>275</v>
      </c>
      <c r="C3106" s="22">
        <f t="shared" si="145"/>
        <v>1</v>
      </c>
      <c r="D3106" s="23">
        <f t="shared" si="146"/>
        <v>10</v>
      </c>
      <c r="E3106" s="21">
        <f>SUMIFS(тарифы!G:G,тарифы!B:B,J3106)</f>
        <v>27.5</v>
      </c>
      <c r="F3106" s="21"/>
      <c r="G3106" s="12" t="str">
        <f>IFERROR(INDEX(Таблица1[#All],MATCH('загрузка табеля'!J3106,тарифы!B:B,0),4),"")</f>
        <v>продавец продовольственных товаров 2 категории ((В-44)сектор зоны скоропорта)</v>
      </c>
      <c r="H3106" s="12" t="s">
        <v>17232</v>
      </c>
      <c r="I3106" s="12" t="s">
        <v>16588</v>
      </c>
      <c r="J3106" s="12" t="s">
        <v>6655</v>
      </c>
      <c r="K3106" s="12" t="s">
        <v>6656</v>
      </c>
      <c r="L3106" s="12">
        <v>10</v>
      </c>
      <c r="M3106" s="12">
        <v>0</v>
      </c>
    </row>
    <row r="3107" spans="1:17" x14ac:dyDescent="0.2">
      <c r="A3107" s="12" t="str">
        <f>INDEX('рабочие дни  %ФОТ'!$F$3:$F$67,MATCH('загрузка табеля'!$H3107,'рабочие дни  %ФОТ'!$H$3:$H$67,0),1)</f>
        <v>ХХХ YYY-44</v>
      </c>
      <c r="B3107" s="21">
        <f t="shared" si="144"/>
        <v>577.5</v>
      </c>
      <c r="C3107" s="22">
        <f t="shared" si="145"/>
        <v>2</v>
      </c>
      <c r="D3107" s="23">
        <f t="shared" si="146"/>
        <v>21</v>
      </c>
      <c r="E3107" s="21">
        <f>SUMIFS(тарифы!G:G,тарифы!B:B,J3107)</f>
        <v>27.5</v>
      </c>
      <c r="F3107" s="21"/>
      <c r="G3107" s="12" t="str">
        <f>IFERROR(INDEX(Таблица1[#All],MATCH('загрузка табеля'!J3107,тарифы!B:B,0),4),"")</f>
        <v>продавец продовольственных товаров 2 категории ((В-44)сектор зоны скоропорта)</v>
      </c>
      <c r="H3107" s="12" t="s">
        <v>17232</v>
      </c>
      <c r="I3107" s="12" t="s">
        <v>16588</v>
      </c>
      <c r="J3107" s="12" t="s">
        <v>6636</v>
      </c>
      <c r="K3107" s="12" t="s">
        <v>6637</v>
      </c>
      <c r="L3107" s="12">
        <v>10.5</v>
      </c>
      <c r="M3107" s="12">
        <v>10.5</v>
      </c>
      <c r="N3107" s="12">
        <v>0</v>
      </c>
    </row>
    <row r="3108" spans="1:17" x14ac:dyDescent="0.2">
      <c r="A3108" s="12" t="str">
        <f>INDEX('рабочие дни  %ФОТ'!$F$3:$F$67,MATCH('загрузка табеля'!$H3108,'рабочие дни  %ФОТ'!$H$3:$H$67,0),1)</f>
        <v>ХХХ YYY-44</v>
      </c>
      <c r="B3108" s="21">
        <f t="shared" si="144"/>
        <v>343.245</v>
      </c>
      <c r="C3108" s="22">
        <f t="shared" si="145"/>
        <v>1</v>
      </c>
      <c r="D3108" s="23">
        <f t="shared" si="146"/>
        <v>10.5</v>
      </c>
      <c r="E3108" s="21">
        <f>SUMIFS(тарифы!G:G,тарифы!B:B,J3108)</f>
        <v>32.69</v>
      </c>
      <c r="F3108" s="21"/>
      <c r="G3108" s="12" t="str">
        <f>IFERROR(INDEX(Таблица1[#All],MATCH('загрузка табеля'!J3108,тарифы!B:B,0),4),"")</f>
        <v>бригадир продавцов продовольственных товаров 2 категории ((В-44)сектор зоны скоропорта)</v>
      </c>
      <c r="H3108" s="12" t="s">
        <v>17232</v>
      </c>
      <c r="I3108" s="12" t="s">
        <v>16588</v>
      </c>
      <c r="J3108" s="12" t="s">
        <v>6647</v>
      </c>
      <c r="K3108" s="12" t="s">
        <v>6648</v>
      </c>
      <c r="L3108" s="12">
        <v>10.5</v>
      </c>
    </row>
    <row r="3109" spans="1:17" x14ac:dyDescent="0.2">
      <c r="A3109" s="12" t="str">
        <f>INDEX('рабочие дни  %ФОТ'!$F$3:$F$67,MATCH('загрузка табеля'!$H3109,'рабочие дни  %ФОТ'!$H$3:$H$67,0),1)</f>
        <v>ХХХ YYY-44</v>
      </c>
      <c r="B3109" s="21">
        <f t="shared" si="144"/>
        <v>825</v>
      </c>
      <c r="C3109" s="22">
        <f t="shared" si="145"/>
        <v>3</v>
      </c>
      <c r="D3109" s="23">
        <f t="shared" si="146"/>
        <v>30</v>
      </c>
      <c r="E3109" s="21">
        <f>SUMIFS(тарифы!G:G,тарифы!B:B,J3109)</f>
        <v>27.5</v>
      </c>
      <c r="F3109" s="21"/>
      <c r="G3109" s="12" t="str">
        <f>IFERROR(INDEX(Таблица1[#All],MATCH('загрузка табеля'!J3109,тарифы!B:B,0),4),"")</f>
        <v>продавец продовольственных товаров 2 категории ((В-44)сектор зоны скоропорта)</v>
      </c>
      <c r="H3109" s="12" t="s">
        <v>17232</v>
      </c>
      <c r="I3109" s="12" t="s">
        <v>16588</v>
      </c>
      <c r="J3109" s="12" t="s">
        <v>6644</v>
      </c>
      <c r="K3109" s="12" t="s">
        <v>6645</v>
      </c>
      <c r="L3109" s="12">
        <v>10</v>
      </c>
      <c r="M3109" s="12">
        <v>10.5</v>
      </c>
      <c r="N3109" s="12">
        <v>9.5</v>
      </c>
    </row>
    <row r="3110" spans="1:17" x14ac:dyDescent="0.2">
      <c r="A3110" s="12" t="str">
        <f>INDEX('рабочие дни  %ФОТ'!$F$3:$F$67,MATCH('загрузка табеля'!$H3110,'рабочие дни  %ФОТ'!$H$3:$H$67,0),1)</f>
        <v>ХХХ YYY-44</v>
      </c>
      <c r="B3110" s="21">
        <f t="shared" si="144"/>
        <v>915</v>
      </c>
      <c r="C3110" s="22">
        <f t="shared" si="145"/>
        <v>3</v>
      </c>
      <c r="D3110" s="23">
        <f t="shared" si="146"/>
        <v>30.5</v>
      </c>
      <c r="E3110" s="21">
        <f>SUMIFS(тарифы!G:G,тарифы!B:B,J3110)</f>
        <v>30</v>
      </c>
      <c r="F3110" s="21"/>
      <c r="G3110" s="12" t="str">
        <f>IFERROR(INDEX(Таблица1[#All],MATCH('загрузка табеля'!J3110,тарифы!B:B,0),4),"")</f>
        <v>повар 4 разряда ((В-44)цех по переработке мяса)</v>
      </c>
      <c r="H3110" s="12" t="s">
        <v>17232</v>
      </c>
      <c r="I3110" s="12" t="s">
        <v>16588</v>
      </c>
      <c r="J3110" s="12" t="s">
        <v>6750</v>
      </c>
      <c r="K3110" s="12" t="s">
        <v>6751</v>
      </c>
      <c r="L3110" s="12">
        <v>11</v>
      </c>
      <c r="M3110" s="12">
        <v>9.5</v>
      </c>
      <c r="N3110" s="12">
        <v>10</v>
      </c>
      <c r="O3110" s="12">
        <v>0</v>
      </c>
    </row>
    <row r="3111" spans="1:17" x14ac:dyDescent="0.2">
      <c r="A3111" s="12" t="str">
        <f>INDEX('рабочие дни  %ФОТ'!$F$3:$F$67,MATCH('загрузка табеля'!$H3111,'рабочие дни  %ФОТ'!$H$3:$H$67,0),1)</f>
        <v>ХХХ YYY-44</v>
      </c>
      <c r="B3111" s="21">
        <f t="shared" si="144"/>
        <v>837.5</v>
      </c>
      <c r="C3111" s="22">
        <f t="shared" si="145"/>
        <v>4</v>
      </c>
      <c r="D3111" s="23">
        <f t="shared" si="146"/>
        <v>33.5</v>
      </c>
      <c r="E3111" s="21">
        <f>SUMIFS(тарифы!G:G,тарифы!B:B,J3111)</f>
        <v>25</v>
      </c>
      <c r="F3111" s="21"/>
      <c r="G3111" s="12" t="str">
        <f>IFERROR(INDEX(Таблица1[#All],MATCH('загрузка табеля'!J3111,тарифы!B:B,0),4),"")</f>
        <v>продавец продовольственных товаров 3 категории ((В-44)сектор зоны скоропорта)</v>
      </c>
      <c r="H3111" s="12" t="s">
        <v>17232</v>
      </c>
      <c r="I3111" s="12" t="s">
        <v>16588</v>
      </c>
      <c r="J3111" s="12" t="s">
        <v>12712</v>
      </c>
      <c r="K3111" s="12" t="s">
        <v>12711</v>
      </c>
      <c r="L3111" s="12">
        <v>8</v>
      </c>
      <c r="M3111" s="12">
        <v>8.5</v>
      </c>
      <c r="N3111" s="12">
        <v>8.5</v>
      </c>
      <c r="O3111" s="12">
        <v>8.5</v>
      </c>
    </row>
    <row r="3112" spans="1:17" x14ac:dyDescent="0.2">
      <c r="A3112" s="12" t="str">
        <f>INDEX('рабочие дни  %ФОТ'!$F$3:$F$67,MATCH('загрузка табеля'!$H3112,'рабочие дни  %ФОТ'!$H$3:$H$67,0),1)</f>
        <v>ХХХ YYY-44</v>
      </c>
      <c r="B3112" s="21">
        <f t="shared" si="144"/>
        <v>0</v>
      </c>
      <c r="C3112" s="22">
        <f t="shared" si="145"/>
        <v>2</v>
      </c>
      <c r="D3112" s="23">
        <f t="shared" si="146"/>
        <v>19</v>
      </c>
      <c r="E3112" s="21">
        <f>SUMIFS(тарифы!G:G,тарифы!B:B,J3112)</f>
        <v>0</v>
      </c>
      <c r="F3112" s="21"/>
      <c r="G3112" s="12" t="str">
        <f>IFERROR(INDEX(Таблица1[#All],MATCH('загрузка табеля'!J3112,тарифы!B:B,0),4),"")</f>
        <v/>
      </c>
      <c r="H3112" s="12" t="s">
        <v>17232</v>
      </c>
      <c r="I3112" s="12" t="s">
        <v>16588</v>
      </c>
      <c r="J3112" s="12" t="s">
        <v>16589</v>
      </c>
      <c r="K3112" s="12" t="s">
        <v>16590</v>
      </c>
      <c r="L3112" s="12">
        <v>11</v>
      </c>
      <c r="M3112" s="12">
        <v>8</v>
      </c>
      <c r="N3112" s="12">
        <v>0</v>
      </c>
    </row>
    <row r="3113" spans="1:17" x14ac:dyDescent="0.2">
      <c r="A3113" s="12" t="str">
        <f>INDEX('рабочие дни  %ФОТ'!$F$3:$F$67,MATCH('загрузка табеля'!$H3113,'рабочие дни  %ФОТ'!$H$3:$H$67,0),1)</f>
        <v>ХХХ YYY-44</v>
      </c>
      <c r="B3113" s="21">
        <f t="shared" si="144"/>
        <v>0</v>
      </c>
      <c r="C3113" s="22">
        <f t="shared" si="145"/>
        <v>2</v>
      </c>
      <c r="D3113" s="23">
        <f t="shared" si="146"/>
        <v>22.5</v>
      </c>
      <c r="E3113" s="21">
        <f>SUMIFS(тарифы!G:G,тарифы!B:B,J3113)</f>
        <v>0</v>
      </c>
      <c r="F3113" s="21"/>
      <c r="G3113" s="12" t="str">
        <f>IFERROR(INDEX(Таблица1[#All],MATCH('загрузка табеля'!J3113,тарифы!B:B,0),4),"")</f>
        <v/>
      </c>
      <c r="H3113" s="12" t="s">
        <v>17232</v>
      </c>
      <c r="I3113" s="12" t="s">
        <v>16588</v>
      </c>
      <c r="J3113" s="12" t="s">
        <v>16591</v>
      </c>
      <c r="K3113" s="12" t="s">
        <v>16592</v>
      </c>
      <c r="L3113" s="12">
        <v>11.5</v>
      </c>
      <c r="M3113" s="12">
        <v>11</v>
      </c>
      <c r="N3113" s="12">
        <v>0</v>
      </c>
    </row>
    <row r="3114" spans="1:17" x14ac:dyDescent="0.2">
      <c r="A3114" s="12" t="str">
        <f>INDEX('рабочие дни  %ФОТ'!$F$3:$F$67,MATCH('загрузка табеля'!$H3114,'рабочие дни  %ФОТ'!$H$3:$H$67,0),1)</f>
        <v>ХХХ YYY-44</v>
      </c>
      <c r="B3114" s="21">
        <f t="shared" si="144"/>
        <v>1100</v>
      </c>
      <c r="C3114" s="22">
        <f t="shared" si="145"/>
        <v>3</v>
      </c>
      <c r="D3114" s="23">
        <f t="shared" si="146"/>
        <v>27</v>
      </c>
      <c r="E3114" s="21">
        <f>SUMIFS(тарифы!G:G,тарифы!B:B,J3114)</f>
        <v>7700</v>
      </c>
      <c r="F3114" s="21"/>
      <c r="G3114" s="12" t="str">
        <f>IFERROR(INDEX(Таблица1[#All],MATCH('загрузка табеля'!J3114,тарифы!B:B,0),4),"")</f>
        <v>заместитель управляющего магазином 4 категории ((В-44)сектор стеллажной зоны)</v>
      </c>
      <c r="H3114" s="12" t="s">
        <v>17232</v>
      </c>
      <c r="I3114" s="12" t="s">
        <v>16593</v>
      </c>
      <c r="J3114" s="12" t="s">
        <v>4917</v>
      </c>
      <c r="K3114" s="12" t="s">
        <v>4918</v>
      </c>
      <c r="L3114" s="12">
        <v>9</v>
      </c>
      <c r="M3114" s="12">
        <v>9</v>
      </c>
      <c r="N3114" s="12">
        <v>9</v>
      </c>
      <c r="O3114" s="12">
        <v>0</v>
      </c>
    </row>
    <row r="3115" spans="1:17" x14ac:dyDescent="0.2">
      <c r="A3115" s="12" t="str">
        <f>INDEX('рабочие дни  %ФОТ'!$F$3:$F$67,MATCH('загрузка табеля'!$H3115,'рабочие дни  %ФОТ'!$H$3:$H$67,0),1)</f>
        <v>ХХХ YYY-44</v>
      </c>
      <c r="B3115" s="21">
        <f t="shared" si="144"/>
        <v>1263.5999999999999</v>
      </c>
      <c r="C3115" s="22">
        <f t="shared" si="145"/>
        <v>4</v>
      </c>
      <c r="D3115" s="23">
        <f t="shared" si="146"/>
        <v>40</v>
      </c>
      <c r="E3115" s="21">
        <f>SUMIFS(тарифы!G:G,тарифы!B:B,J3115)</f>
        <v>31.59</v>
      </c>
      <c r="F3115" s="21"/>
      <c r="G3115" s="12" t="str">
        <f>IFERROR(INDEX(Таблица1[#All],MATCH('загрузка табеля'!J3115,тарифы!B:B,0),4),"")</f>
        <v>бригадир продавцов продовольственных товаров 2 категории ((В-44)сектор стеллажной зоны)</v>
      </c>
      <c r="H3115" s="12" t="s">
        <v>17232</v>
      </c>
      <c r="I3115" s="12" t="s">
        <v>16593</v>
      </c>
      <c r="J3115" s="12" t="s">
        <v>6664</v>
      </c>
      <c r="K3115" s="12" t="s">
        <v>6665</v>
      </c>
      <c r="L3115" s="12">
        <v>10</v>
      </c>
      <c r="M3115" s="12">
        <v>10</v>
      </c>
      <c r="N3115" s="12">
        <v>10</v>
      </c>
      <c r="O3115" s="12">
        <v>10</v>
      </c>
    </row>
    <row r="3116" spans="1:17" x14ac:dyDescent="0.2">
      <c r="A3116" s="12" t="str">
        <f>INDEX('рабочие дни  %ФОТ'!$F$3:$F$67,MATCH('загрузка табеля'!$H3116,'рабочие дни  %ФОТ'!$H$3:$H$67,0),1)</f>
        <v>ХХХ YYY-44</v>
      </c>
      <c r="B3116" s="21">
        <f t="shared" si="144"/>
        <v>1481.165</v>
      </c>
      <c r="C3116" s="22">
        <f t="shared" si="145"/>
        <v>5</v>
      </c>
      <c r="D3116" s="23">
        <f t="shared" si="146"/>
        <v>50.5</v>
      </c>
      <c r="E3116" s="21">
        <f>SUMIFS(тарифы!G:G,тарифы!B:B,J3116)</f>
        <v>29.33</v>
      </c>
      <c r="F3116" s="21"/>
      <c r="G3116" s="12" t="str">
        <f>IFERROR(INDEX(Таблица1[#All],MATCH('загрузка табеля'!J3116,тарифы!B:B,0),4),"")</f>
        <v>продавец продовольственных товаров 1 категории ((В-44)сектор стеллажной зоны)</v>
      </c>
      <c r="H3116" s="12" t="s">
        <v>17232</v>
      </c>
      <c r="I3116" s="12" t="s">
        <v>16593</v>
      </c>
      <c r="J3116" s="12" t="s">
        <v>6672</v>
      </c>
      <c r="K3116" s="12" t="s">
        <v>6673</v>
      </c>
      <c r="L3116" s="12">
        <v>10</v>
      </c>
      <c r="M3116" s="12">
        <v>10</v>
      </c>
      <c r="N3116" s="12">
        <v>10.5</v>
      </c>
      <c r="O3116" s="12">
        <v>10</v>
      </c>
      <c r="P3116" s="12">
        <v>10</v>
      </c>
      <c r="Q3116" s="12">
        <v>0</v>
      </c>
    </row>
    <row r="3117" spans="1:17" x14ac:dyDescent="0.2">
      <c r="A3117" s="12" t="str">
        <f>INDEX('рабочие дни  %ФОТ'!$F$3:$F$67,MATCH('загрузка табеля'!$H3117,'рабочие дни  %ФОТ'!$H$3:$H$67,0),1)</f>
        <v>ХХХ YYY-44</v>
      </c>
      <c r="B3117" s="21">
        <f t="shared" si="144"/>
        <v>1102.49</v>
      </c>
      <c r="C3117" s="22">
        <f t="shared" si="145"/>
        <v>4</v>
      </c>
      <c r="D3117" s="23">
        <f t="shared" si="146"/>
        <v>41</v>
      </c>
      <c r="E3117" s="21">
        <f>SUMIFS(тарифы!G:G,тарифы!B:B,J3117)</f>
        <v>26.89</v>
      </c>
      <c r="F3117" s="21"/>
      <c r="G3117" s="12" t="str">
        <f>IFERROR(INDEX(Таблица1[#All],MATCH('загрузка табеля'!J3117,тарифы!B:B,0),4),"")</f>
        <v>продавец продовольственных товаров 2 категории ((В-44)сектор стеллажной зоны)</v>
      </c>
      <c r="H3117" s="12" t="s">
        <v>17232</v>
      </c>
      <c r="I3117" s="12" t="s">
        <v>16593</v>
      </c>
      <c r="J3117" s="12" t="s">
        <v>6667</v>
      </c>
      <c r="K3117" s="12" t="s">
        <v>6668</v>
      </c>
      <c r="L3117" s="12">
        <v>10</v>
      </c>
      <c r="M3117" s="12">
        <v>10</v>
      </c>
      <c r="N3117" s="12">
        <v>10</v>
      </c>
      <c r="O3117" s="12">
        <v>11</v>
      </c>
    </row>
    <row r="3118" spans="1:17" x14ac:dyDescent="0.2">
      <c r="A3118" s="12" t="str">
        <f>INDEX('рабочие дни  %ФОТ'!$F$3:$F$67,MATCH('загрузка табеля'!$H3118,'рабочие дни  %ФОТ'!$H$3:$H$67,0),1)</f>
        <v>ХХХ YYY-44</v>
      </c>
      <c r="B3118" s="21">
        <f t="shared" si="144"/>
        <v>1075.5999999999999</v>
      </c>
      <c r="C3118" s="22">
        <f t="shared" si="145"/>
        <v>4</v>
      </c>
      <c r="D3118" s="23">
        <f t="shared" si="146"/>
        <v>40</v>
      </c>
      <c r="E3118" s="21">
        <f>SUMIFS(тарифы!G:G,тарифы!B:B,J3118)</f>
        <v>26.89</v>
      </c>
      <c r="F3118" s="21"/>
      <c r="G3118" s="12" t="str">
        <f>IFERROR(INDEX(Таблица1[#All],MATCH('загрузка табеля'!J3118,тарифы!B:B,0),4),"")</f>
        <v>продавец продовольственных товаров 2 категории ((В-44)сектор стеллажной зоны)</v>
      </c>
      <c r="H3118" s="12" t="s">
        <v>17232</v>
      </c>
      <c r="I3118" s="12" t="s">
        <v>16593</v>
      </c>
      <c r="J3118" s="12" t="s">
        <v>6680</v>
      </c>
      <c r="K3118" s="12" t="s">
        <v>6681</v>
      </c>
      <c r="L3118" s="12">
        <v>10</v>
      </c>
      <c r="M3118" s="12">
        <v>10</v>
      </c>
      <c r="N3118" s="12">
        <v>10</v>
      </c>
      <c r="O3118" s="12">
        <v>10</v>
      </c>
      <c r="P3118" s="12">
        <v>0</v>
      </c>
    </row>
    <row r="3119" spans="1:17" x14ac:dyDescent="0.2">
      <c r="A3119" s="12" t="str">
        <f>INDEX('рабочие дни  %ФОТ'!$F$3:$F$67,MATCH('загрузка табеля'!$H3119,'рабочие дни  %ФОТ'!$H$3:$H$67,0),1)</f>
        <v>ХХХ YYY-44</v>
      </c>
      <c r="B3119" s="21">
        <f t="shared" si="144"/>
        <v>720.98</v>
      </c>
      <c r="C3119" s="22">
        <f t="shared" si="145"/>
        <v>3</v>
      </c>
      <c r="D3119" s="23">
        <f t="shared" si="146"/>
        <v>29.5</v>
      </c>
      <c r="E3119" s="21">
        <f>SUMIFS(тарифы!G:G,тарифы!B:B,J3119)</f>
        <v>24.44</v>
      </c>
      <c r="F3119" s="21"/>
      <c r="G3119" s="12" t="str">
        <f>IFERROR(INDEX(Таблица1[#All],MATCH('загрузка табеля'!J3119,тарифы!B:B,0),4),"")</f>
        <v>продавец продовольственных товаров 3 категории ((В-44)сектор стеллажной зоны)</v>
      </c>
      <c r="H3119" s="12" t="s">
        <v>17232</v>
      </c>
      <c r="I3119" s="12" t="s">
        <v>16593</v>
      </c>
      <c r="J3119" s="12" t="s">
        <v>6675</v>
      </c>
      <c r="K3119" s="12" t="s">
        <v>6676</v>
      </c>
      <c r="L3119" s="12">
        <v>10</v>
      </c>
      <c r="M3119" s="12">
        <v>10</v>
      </c>
      <c r="N3119" s="12">
        <v>9.5</v>
      </c>
    </row>
    <row r="3120" spans="1:17" x14ac:dyDescent="0.2">
      <c r="A3120" s="12" t="str">
        <f>INDEX('рабочие дни  %ФОТ'!$F$3:$F$67,MATCH('загрузка табеля'!$H3120,'рабочие дни  %ФОТ'!$H$3:$H$67,0),1)</f>
        <v>ХХХ YYY-44</v>
      </c>
      <c r="B3120" s="21">
        <f t="shared" si="144"/>
        <v>645.36</v>
      </c>
      <c r="C3120" s="22">
        <f t="shared" si="145"/>
        <v>3</v>
      </c>
      <c r="D3120" s="23">
        <f t="shared" si="146"/>
        <v>24</v>
      </c>
      <c r="E3120" s="21">
        <f>SUMIFS(тарифы!G:G,тарифы!B:B,J3120)</f>
        <v>26.89</v>
      </c>
      <c r="F3120" s="21"/>
      <c r="G3120" s="12" t="str">
        <f>IFERROR(INDEX(Таблица1[#All],MATCH('загрузка табеля'!J3120,тарифы!B:B,0),4),"")</f>
        <v>продавец продовольственных товаров 2 категории ((В-44)сектор стеллажной зоны)</v>
      </c>
      <c r="H3120" s="12" t="s">
        <v>17232</v>
      </c>
      <c r="I3120" s="12" t="s">
        <v>16593</v>
      </c>
      <c r="J3120" s="12" t="s">
        <v>6686</v>
      </c>
      <c r="K3120" s="12" t="s">
        <v>6687</v>
      </c>
      <c r="L3120" s="12">
        <v>8</v>
      </c>
      <c r="M3120" s="12">
        <v>8</v>
      </c>
      <c r="N3120" s="12">
        <v>8</v>
      </c>
    </row>
    <row r="3121" spans="1:16" x14ac:dyDescent="0.2">
      <c r="A3121" s="12" t="str">
        <f>INDEX('рабочие дни  %ФОТ'!$F$3:$F$67,MATCH('загрузка табеля'!$H3121,'рабочие дни  %ФОТ'!$H$3:$H$67,0),1)</f>
        <v>ХХХ YYY-44</v>
      </c>
      <c r="B3121" s="21">
        <f t="shared" si="144"/>
        <v>1169.7149999999999</v>
      </c>
      <c r="C3121" s="22">
        <f t="shared" si="145"/>
        <v>4</v>
      </c>
      <c r="D3121" s="23">
        <f t="shared" si="146"/>
        <v>43.5</v>
      </c>
      <c r="E3121" s="21">
        <f>SUMIFS(тарифы!G:G,тарифы!B:B,J3121)</f>
        <v>26.89</v>
      </c>
      <c r="F3121" s="21"/>
      <c r="G3121" s="12" t="str">
        <f>IFERROR(INDEX(Таблица1[#All],MATCH('загрузка табеля'!J3121,тарифы!B:B,0),4),"")</f>
        <v>продавец продовольственных товаров 2 категории ((В-44)сектор стеллажной зоны)</v>
      </c>
      <c r="H3121" s="12" t="s">
        <v>17232</v>
      </c>
      <c r="I3121" s="12" t="s">
        <v>16593</v>
      </c>
      <c r="J3121" s="12" t="s">
        <v>6678</v>
      </c>
      <c r="K3121" s="12" t="s">
        <v>6679</v>
      </c>
      <c r="L3121" s="12">
        <v>12</v>
      </c>
      <c r="M3121" s="12">
        <v>11</v>
      </c>
      <c r="N3121" s="12">
        <v>9.5</v>
      </c>
      <c r="O3121" s="12">
        <v>11</v>
      </c>
    </row>
    <row r="3122" spans="1:16" x14ac:dyDescent="0.2">
      <c r="A3122" s="12" t="str">
        <f>INDEX('рабочие дни  %ФОТ'!$F$3:$F$67,MATCH('загрузка табеля'!$H3122,'рабочие дни  %ФОТ'!$H$3:$H$67,0),1)</f>
        <v>ХХХ YYY-44</v>
      </c>
      <c r="B3122" s="21">
        <f t="shared" si="144"/>
        <v>1800</v>
      </c>
      <c r="C3122" s="22">
        <f t="shared" si="145"/>
        <v>5</v>
      </c>
      <c r="D3122" s="23">
        <f t="shared" si="146"/>
        <v>45.5</v>
      </c>
      <c r="E3122" s="21">
        <f>SUMIFS(тарифы!G:G,тарифы!B:B,J3122)</f>
        <v>7560</v>
      </c>
      <c r="F3122" s="21"/>
      <c r="G3122" s="12" t="str">
        <f>IFERROR(INDEX(Таблица1[#All],MATCH('загрузка табеля'!J3122,тарифы!B:B,0),4),"")</f>
        <v>старший кладовщик 1 категории ((В-44)склад)</v>
      </c>
      <c r="H3122" s="12" t="s">
        <v>17232</v>
      </c>
      <c r="I3122" s="12" t="s">
        <v>6688</v>
      </c>
      <c r="J3122" s="12" t="s">
        <v>6701</v>
      </c>
      <c r="K3122" s="12" t="s">
        <v>6702</v>
      </c>
      <c r="L3122" s="12">
        <v>8</v>
      </c>
      <c r="M3122" s="12">
        <v>9.5</v>
      </c>
      <c r="N3122" s="12">
        <v>8.5</v>
      </c>
      <c r="O3122" s="12">
        <v>8</v>
      </c>
      <c r="P3122" s="12">
        <v>11.5</v>
      </c>
    </row>
    <row r="3123" spans="1:16" x14ac:dyDescent="0.2">
      <c r="A3123" s="12" t="str">
        <f>INDEX('рабочие дни  %ФОТ'!$F$3:$F$67,MATCH('загрузка табеля'!$H3123,'рабочие дни  %ФОТ'!$H$3:$H$67,0),1)</f>
        <v>ХХХ YYY-44</v>
      </c>
      <c r="B3123" s="21">
        <f t="shared" si="144"/>
        <v>954</v>
      </c>
      <c r="C3123" s="22">
        <f t="shared" si="145"/>
        <v>3</v>
      </c>
      <c r="D3123" s="23">
        <f t="shared" si="146"/>
        <v>30</v>
      </c>
      <c r="E3123" s="21">
        <f>SUMIFS(тарифы!G:G,тарифы!B:B,J3123)</f>
        <v>31.8</v>
      </c>
      <c r="F3123" s="21"/>
      <c r="G3123" s="12" t="str">
        <f>IFERROR(INDEX(Таблица1[#All],MATCH('загрузка табеля'!J3123,тарифы!B:B,0),4),"")</f>
        <v>грузчик 1 категории ((В-44)склад)</v>
      </c>
      <c r="H3123" s="12" t="s">
        <v>17232</v>
      </c>
      <c r="I3123" s="12" t="s">
        <v>6688</v>
      </c>
      <c r="J3123" s="12" t="s">
        <v>6697</v>
      </c>
      <c r="K3123" s="12" t="s">
        <v>6698</v>
      </c>
      <c r="L3123" s="12">
        <v>10</v>
      </c>
      <c r="M3123" s="12">
        <v>10</v>
      </c>
      <c r="N3123" s="12">
        <v>10</v>
      </c>
      <c r="O3123" s="12">
        <v>0</v>
      </c>
    </row>
    <row r="3124" spans="1:16" x14ac:dyDescent="0.2">
      <c r="A3124" s="12" t="str">
        <f>INDEX('рабочие дни  %ФОТ'!$F$3:$F$67,MATCH('загрузка табеля'!$H3124,'рабочие дни  %ФОТ'!$H$3:$H$67,0),1)</f>
        <v>ХХХ YYY-44</v>
      </c>
      <c r="B3124" s="21">
        <f t="shared" si="144"/>
        <v>914.28571428571433</v>
      </c>
      <c r="C3124" s="22">
        <f t="shared" si="145"/>
        <v>4</v>
      </c>
      <c r="D3124" s="23">
        <f t="shared" si="146"/>
        <v>36</v>
      </c>
      <c r="E3124" s="21">
        <f>SUMIFS(тарифы!G:G,тарифы!B:B,J3124)</f>
        <v>4800</v>
      </c>
      <c r="F3124" s="21"/>
      <c r="G3124" s="12" t="str">
        <f>IFERROR(INDEX(Таблица1[#All],MATCH('загрузка табеля'!J3124,тарифы!B:B,0),4),"")</f>
        <v>оператор по вводу данных 1 категории ((В-44)склад)</v>
      </c>
      <c r="H3124" s="12" t="s">
        <v>17232</v>
      </c>
      <c r="I3124" s="12" t="s">
        <v>6688</v>
      </c>
      <c r="J3124" s="12" t="s">
        <v>6692</v>
      </c>
      <c r="K3124" s="12" t="s">
        <v>6693</v>
      </c>
      <c r="L3124" s="12">
        <v>9</v>
      </c>
      <c r="M3124" s="12">
        <v>9</v>
      </c>
      <c r="N3124" s="12">
        <v>9</v>
      </c>
      <c r="O3124" s="12">
        <v>9</v>
      </c>
    </row>
    <row r="3125" spans="1:16" x14ac:dyDescent="0.2">
      <c r="A3125" s="12" t="str">
        <f>INDEX('рабочие дни  %ФОТ'!$F$3:$F$67,MATCH('загрузка табеля'!$H3125,'рабочие дни  %ФОТ'!$H$3:$H$67,0),1)</f>
        <v>ХХХ YYY-44</v>
      </c>
      <c r="B3125" s="21">
        <f t="shared" si="144"/>
        <v>289.62</v>
      </c>
      <c r="C3125" s="22">
        <f t="shared" si="145"/>
        <v>1</v>
      </c>
      <c r="D3125" s="23">
        <f t="shared" si="146"/>
        <v>9</v>
      </c>
      <c r="E3125" s="21">
        <f>SUMIFS(тарифы!G:G,тарифы!B:B,J3125)</f>
        <v>32.18</v>
      </c>
      <c r="F3125" s="21"/>
      <c r="G3125" s="12" t="str">
        <f>IFERROR(INDEX(Таблица1[#All],MATCH('загрузка табеля'!J3125,тарифы!B:B,0),4),"")</f>
        <v>кладовщик по приему товара 2 категории ((В-44)склад)</v>
      </c>
      <c r="H3125" s="12" t="s">
        <v>17232</v>
      </c>
      <c r="I3125" s="12" t="s">
        <v>6688</v>
      </c>
      <c r="J3125" s="12" t="s">
        <v>6689</v>
      </c>
      <c r="K3125" s="12" t="s">
        <v>6690</v>
      </c>
      <c r="L3125" s="12">
        <v>9</v>
      </c>
      <c r="M3125" s="12">
        <v>0</v>
      </c>
    </row>
    <row r="3126" spans="1:16" x14ac:dyDescent="0.2">
      <c r="A3126" s="12" t="str">
        <f>INDEX('рабочие дни  %ФОТ'!$F$3:$F$67,MATCH('загрузка табеля'!$H3126,'рабочие дни  %ФОТ'!$H$3:$H$67,0),1)</f>
        <v>ХХХ YYY-44</v>
      </c>
      <c r="B3126" s="21">
        <f t="shared" si="144"/>
        <v>1209.7249999999999</v>
      </c>
      <c r="C3126" s="22">
        <f t="shared" si="145"/>
        <v>4</v>
      </c>
      <c r="D3126" s="23">
        <f t="shared" si="146"/>
        <v>41.5</v>
      </c>
      <c r="E3126" s="21">
        <f>SUMIFS(тарифы!G:G,тарифы!B:B,J3126)</f>
        <v>29.15</v>
      </c>
      <c r="F3126" s="21"/>
      <c r="G3126" s="12" t="str">
        <f>IFERROR(INDEX(Таблица1[#All],MATCH('загрузка табеля'!J3126,тарифы!B:B,0),4),"")</f>
        <v>грузчик 2 категории ((В-44)склад)</v>
      </c>
      <c r="H3126" s="12" t="s">
        <v>17232</v>
      </c>
      <c r="I3126" s="12" t="s">
        <v>6688</v>
      </c>
      <c r="J3126" s="12" t="s">
        <v>6694</v>
      </c>
      <c r="K3126" s="12" t="s">
        <v>6695</v>
      </c>
      <c r="L3126" s="12">
        <v>9</v>
      </c>
      <c r="M3126" s="12">
        <v>10.5</v>
      </c>
      <c r="N3126" s="12">
        <v>11</v>
      </c>
      <c r="O3126" s="12">
        <v>11</v>
      </c>
    </row>
    <row r="3127" spans="1:16" x14ac:dyDescent="0.2">
      <c r="A3127" s="12" t="str">
        <f>INDEX('рабочие дни  %ФОТ'!$F$3:$F$67,MATCH('загрузка табеля'!$H3127,'рабочие дни  %ФОТ'!$H$3:$H$67,0),1)</f>
        <v>ХХХ YYY-44</v>
      </c>
      <c r="B3127" s="21">
        <f t="shared" si="144"/>
        <v>819</v>
      </c>
      <c r="C3127" s="22">
        <f t="shared" si="145"/>
        <v>3</v>
      </c>
      <c r="D3127" s="23">
        <f t="shared" si="146"/>
        <v>28</v>
      </c>
      <c r="E3127" s="21">
        <f>SUMIFS(тарифы!G:G,тарифы!B:B,J3127)</f>
        <v>29.25</v>
      </c>
      <c r="F3127" s="21"/>
      <c r="G3127" s="12" t="str">
        <f>IFERROR(INDEX(Таблица1[#All],MATCH('загрузка табеля'!J3127,тарифы!B:B,0),4),"")</f>
        <v>кладовщик по приему товара 3 категории ((В-44)склад)</v>
      </c>
      <c r="H3127" s="12" t="s">
        <v>17232</v>
      </c>
      <c r="I3127" s="12" t="s">
        <v>6688</v>
      </c>
      <c r="J3127" s="12" t="s">
        <v>12719</v>
      </c>
      <c r="K3127" s="12" t="s">
        <v>12718</v>
      </c>
      <c r="L3127" s="12">
        <v>9.5</v>
      </c>
      <c r="M3127" s="12">
        <v>9</v>
      </c>
      <c r="N3127" s="12">
        <v>9.5</v>
      </c>
      <c r="O3127" s="12">
        <v>0</v>
      </c>
    </row>
    <row r="3128" spans="1:16" x14ac:dyDescent="0.2">
      <c r="A3128" s="12" t="str">
        <f>INDEX('рабочие дни  %ФОТ'!$F$3:$F$67,MATCH('загрузка табеля'!$H3128,'рабочие дни  %ФОТ'!$H$3:$H$67,0),1)</f>
        <v>ХХХ YYY-44</v>
      </c>
      <c r="B3128" s="21">
        <f t="shared" si="144"/>
        <v>0</v>
      </c>
      <c r="C3128" s="22">
        <f t="shared" si="145"/>
        <v>3</v>
      </c>
      <c r="D3128" s="23">
        <f t="shared" si="146"/>
        <v>30</v>
      </c>
      <c r="E3128" s="21">
        <f>SUMIFS(тарифы!G:G,тарифы!B:B,J3128)</f>
        <v>0</v>
      </c>
      <c r="F3128" s="21"/>
      <c r="G3128" s="12" t="str">
        <f>IFERROR(INDEX(Таблица1[#All],MATCH('загрузка табеля'!J3128,тарифы!B:B,0),4),"")</f>
        <v/>
      </c>
      <c r="H3128" s="12" t="s">
        <v>17232</v>
      </c>
      <c r="I3128" s="12" t="s">
        <v>6688</v>
      </c>
      <c r="J3128" s="12" t="s">
        <v>16594</v>
      </c>
      <c r="K3128" s="12" t="s">
        <v>16595</v>
      </c>
      <c r="L3128" s="12">
        <v>10</v>
      </c>
      <c r="M3128" s="12">
        <v>10</v>
      </c>
      <c r="N3128" s="12">
        <v>10</v>
      </c>
      <c r="O3128" s="12">
        <v>0</v>
      </c>
    </row>
    <row r="3129" spans="1:16" x14ac:dyDescent="0.2">
      <c r="A3129" s="12" t="str">
        <f>INDEX('рабочие дни  %ФОТ'!$F$3:$F$67,MATCH('загрузка табеля'!$H3129,'рабочие дни  %ФОТ'!$H$3:$H$67,0),1)</f>
        <v>ХХХ YYY-44</v>
      </c>
      <c r="B3129" s="21">
        <f t="shared" si="144"/>
        <v>1380.952380952381</v>
      </c>
      <c r="C3129" s="22">
        <f t="shared" si="145"/>
        <v>5</v>
      </c>
      <c r="D3129" s="23">
        <f t="shared" si="146"/>
        <v>26</v>
      </c>
      <c r="E3129" s="21">
        <f>SUMIFS(тарифы!G:G,тарифы!B:B,J3129)</f>
        <v>5800</v>
      </c>
      <c r="F3129" s="21"/>
      <c r="G3129" s="12" t="str">
        <f>IFERROR(INDEX(Таблица1[#All],MATCH('загрузка табеля'!J3129,тарифы!B:B,0),4),"")</f>
        <v>главный инженер ((В-44)управление)</v>
      </c>
      <c r="H3129" s="12" t="s">
        <v>17232</v>
      </c>
      <c r="I3129" s="12" t="s">
        <v>16596</v>
      </c>
      <c r="J3129" s="12" t="s">
        <v>6714</v>
      </c>
      <c r="K3129" s="12" t="s">
        <v>6715</v>
      </c>
      <c r="L3129" s="12">
        <v>4.5</v>
      </c>
      <c r="M3129" s="12">
        <v>4.5</v>
      </c>
      <c r="N3129" s="12">
        <v>4.5</v>
      </c>
      <c r="O3129" s="12">
        <v>4.5</v>
      </c>
      <c r="P3129" s="12">
        <v>8</v>
      </c>
    </row>
    <row r="3130" spans="1:16" x14ac:dyDescent="0.2">
      <c r="A3130" s="12" t="str">
        <f>INDEX('рабочие дни  %ФОТ'!$F$3:$F$67,MATCH('загрузка табеля'!$H3130,'рабочие дни  %ФОТ'!$H$3:$H$67,0),1)</f>
        <v>ХХХ YYY-44</v>
      </c>
      <c r="B3130" s="21">
        <f t="shared" si="144"/>
        <v>2310.6666666666665</v>
      </c>
      <c r="C3130" s="22">
        <f t="shared" si="145"/>
        <v>4</v>
      </c>
      <c r="D3130" s="23">
        <f t="shared" si="146"/>
        <v>37.5</v>
      </c>
      <c r="E3130" s="21">
        <f>SUMIFS(тарифы!G:G,тарифы!B:B,J3130)</f>
        <v>12131</v>
      </c>
      <c r="F3130" s="21"/>
      <c r="G3130" s="12" t="str">
        <f>IFERROR(INDEX(Таблица1[#All],MATCH('загрузка табеля'!J3130,тарифы!B:B,0),4),"")</f>
        <v>управляющий магазином 3 категории ((В-44)управление)</v>
      </c>
      <c r="H3130" s="12" t="s">
        <v>17232</v>
      </c>
      <c r="I3130" s="12" t="s">
        <v>16596</v>
      </c>
      <c r="J3130" s="12" t="s">
        <v>6712</v>
      </c>
      <c r="K3130" s="12" t="s">
        <v>6713</v>
      </c>
      <c r="L3130" s="12">
        <v>9</v>
      </c>
      <c r="M3130" s="12">
        <v>9</v>
      </c>
      <c r="N3130" s="12">
        <v>9</v>
      </c>
      <c r="O3130" s="12">
        <v>10.5</v>
      </c>
    </row>
    <row r="3131" spans="1:16" x14ac:dyDescent="0.2">
      <c r="A3131" s="12" t="str">
        <f>INDEX('рабочие дни  %ФОТ'!$F$3:$F$67,MATCH('загрузка табеля'!$H3131,'рабочие дни  %ФОТ'!$H$3:$H$67,0),1)</f>
        <v>ХХХ YYY-44</v>
      </c>
      <c r="B3131" s="21">
        <f t="shared" si="144"/>
        <v>928.57142857142856</v>
      </c>
      <c r="C3131" s="22">
        <f t="shared" si="145"/>
        <v>3</v>
      </c>
      <c r="D3131" s="23">
        <f t="shared" si="146"/>
        <v>13.5</v>
      </c>
      <c r="E3131" s="21">
        <f>SUMIFS(тарифы!G:G,тарифы!B:B,J3131)</f>
        <v>6500</v>
      </c>
      <c r="F3131" s="21"/>
      <c r="G3131" s="12" t="str">
        <f>IFERROR(INDEX(Таблица1[#All],MATCH('загрузка табеля'!J3131,тарифы!B:B,0),4),"")</f>
        <v>менеджер по персоналу ((В-44)управление)</v>
      </c>
      <c r="H3131" s="12" t="s">
        <v>17232</v>
      </c>
      <c r="I3131" s="12" t="s">
        <v>16596</v>
      </c>
      <c r="J3131" s="12" t="s">
        <v>6709</v>
      </c>
      <c r="K3131" s="12" t="s">
        <v>6710</v>
      </c>
      <c r="L3131" s="12">
        <v>4.5</v>
      </c>
      <c r="M3131" s="12">
        <v>4.5</v>
      </c>
      <c r="N3131" s="12">
        <v>4.5</v>
      </c>
      <c r="O3131" s="12">
        <v>0</v>
      </c>
    </row>
    <row r="3132" spans="1:16" x14ac:dyDescent="0.2">
      <c r="A3132" s="12" t="str">
        <f>INDEX('рабочие дни  %ФОТ'!$F$3:$F$67,MATCH('загрузка табеля'!$H3132,'рабочие дни  %ФОТ'!$H$3:$H$67,0),1)</f>
        <v>ХХХ YYY-44</v>
      </c>
      <c r="B3132" s="21">
        <f t="shared" si="144"/>
        <v>1527.6799999999998</v>
      </c>
      <c r="C3132" s="22">
        <f t="shared" si="145"/>
        <v>4</v>
      </c>
      <c r="D3132" s="23">
        <f t="shared" si="146"/>
        <v>44</v>
      </c>
      <c r="E3132" s="21">
        <f>SUMIFS(тарифы!G:G,тарифы!B:B,J3132)</f>
        <v>34.72</v>
      </c>
      <c r="F3132" s="21"/>
      <c r="G3132" s="12" t="str">
        <f>IFERROR(INDEX(Таблица1[#All],MATCH('загрузка табеля'!J3132,тарифы!B:B,0),4),"")</f>
        <v>пекарь 5 разряда ((В-44)цех по выпечке хлебобулочных изделий)</v>
      </c>
      <c r="H3132" s="12" t="s">
        <v>17232</v>
      </c>
      <c r="I3132" s="12" t="s">
        <v>16597</v>
      </c>
      <c r="J3132" s="12" t="s">
        <v>6730</v>
      </c>
      <c r="K3132" s="12" t="s">
        <v>6731</v>
      </c>
      <c r="L3132" s="12">
        <v>11</v>
      </c>
      <c r="M3132" s="12">
        <v>11</v>
      </c>
      <c r="N3132" s="12">
        <v>10.5</v>
      </c>
      <c r="O3132" s="12">
        <v>11.5</v>
      </c>
    </row>
    <row r="3133" spans="1:16" x14ac:dyDescent="0.2">
      <c r="A3133" s="12" t="str">
        <f>INDEX('рабочие дни  %ФОТ'!$F$3:$F$67,MATCH('загрузка табеля'!$H3133,'рабочие дни  %ФОТ'!$H$3:$H$67,0),1)</f>
        <v>ХХХ YYY-44</v>
      </c>
      <c r="B3133" s="21">
        <f t="shared" si="144"/>
        <v>1728.5714285714287</v>
      </c>
      <c r="C3133" s="22">
        <f t="shared" si="145"/>
        <v>4</v>
      </c>
      <c r="D3133" s="23">
        <f t="shared" si="146"/>
        <v>12</v>
      </c>
      <c r="E3133" s="21">
        <f>SUMIFS(тарифы!G:G,тарифы!B:B,J3133)</f>
        <v>9075</v>
      </c>
      <c r="F3133" s="21"/>
      <c r="G3133" s="12" t="str">
        <f>IFERROR(INDEX(Таблица1[#All],MATCH('загрузка табеля'!J3133,тарифы!B:B,0),4),"")</f>
        <v>заместитель управляющего магазином по производству 3 категории ((В-44)цех по переработке мяса)</v>
      </c>
      <c r="H3133" s="12" t="s">
        <v>17232</v>
      </c>
      <c r="I3133" s="12" t="s">
        <v>16597</v>
      </c>
      <c r="J3133" s="12" t="s">
        <v>6753</v>
      </c>
      <c r="K3133" s="12" t="s">
        <v>6754</v>
      </c>
      <c r="L3133" s="12">
        <v>3</v>
      </c>
      <c r="M3133" s="12">
        <v>3</v>
      </c>
      <c r="N3133" s="12">
        <v>3</v>
      </c>
      <c r="O3133" s="12">
        <v>3</v>
      </c>
    </row>
    <row r="3134" spans="1:16" x14ac:dyDescent="0.2">
      <c r="A3134" s="12" t="str">
        <f>INDEX('рабочие дни  %ФОТ'!$F$3:$F$67,MATCH('загрузка табеля'!$H3134,'рабочие дни  %ФОТ'!$H$3:$H$67,0),1)</f>
        <v>ХХХ YYY-44</v>
      </c>
      <c r="B3134" s="21">
        <f t="shared" si="144"/>
        <v>1862.55</v>
      </c>
      <c r="C3134" s="22">
        <f t="shared" si="145"/>
        <v>4</v>
      </c>
      <c r="D3134" s="23">
        <f t="shared" si="146"/>
        <v>45</v>
      </c>
      <c r="E3134" s="21">
        <f>SUMIFS(тарифы!G:G,тарифы!B:B,J3134)</f>
        <v>41.39</v>
      </c>
      <c r="F3134" s="21"/>
      <c r="G3134" s="12" t="str">
        <f>IFERROR(INDEX(Таблица1[#All],MATCH('загрузка табеля'!J3134,тарифы!B:B,0),4),"")</f>
        <v>бригадир производственной бригады* ((В-44)цех по выпечке хлебобулочных изделий)</v>
      </c>
      <c r="H3134" s="12" t="s">
        <v>17232</v>
      </c>
      <c r="I3134" s="12" t="s">
        <v>16597</v>
      </c>
      <c r="J3134" s="12" t="s">
        <v>6723</v>
      </c>
      <c r="K3134" s="12" t="s">
        <v>6724</v>
      </c>
      <c r="L3134" s="12">
        <v>11.5</v>
      </c>
      <c r="M3134" s="12">
        <v>11</v>
      </c>
      <c r="N3134" s="12">
        <v>11.5</v>
      </c>
      <c r="O3134" s="12">
        <v>11</v>
      </c>
    </row>
    <row r="3135" spans="1:16" x14ac:dyDescent="0.2">
      <c r="A3135" s="12" t="str">
        <f>INDEX('рабочие дни  %ФОТ'!$F$3:$F$67,MATCH('загрузка табеля'!$H3135,'рабочие дни  %ФОТ'!$H$3:$H$67,0),1)</f>
        <v>ХХХ YYY-44</v>
      </c>
      <c r="B3135" s="21">
        <f t="shared" si="144"/>
        <v>1215.2</v>
      </c>
      <c r="C3135" s="22">
        <f t="shared" si="145"/>
        <v>3</v>
      </c>
      <c r="D3135" s="23">
        <f t="shared" si="146"/>
        <v>35</v>
      </c>
      <c r="E3135" s="21">
        <f>SUMIFS(тарифы!G:G,тарифы!B:B,J3135)</f>
        <v>34.72</v>
      </c>
      <c r="F3135" s="21"/>
      <c r="G3135" s="12" t="str">
        <f>IFERROR(INDEX(Таблица1[#All],MATCH('загрузка табеля'!J3135,тарифы!B:B,0),4),"")</f>
        <v>пекарь 5 разряда ((В-44)цех по выпечке хлебобулочных изделий)</v>
      </c>
      <c r="H3135" s="12" t="s">
        <v>17232</v>
      </c>
      <c r="I3135" s="12" t="s">
        <v>16597</v>
      </c>
      <c r="J3135" s="12" t="s">
        <v>6741</v>
      </c>
      <c r="K3135" s="12" t="s">
        <v>6742</v>
      </c>
      <c r="L3135" s="12">
        <v>12</v>
      </c>
      <c r="M3135" s="12">
        <v>11.5</v>
      </c>
      <c r="N3135" s="12">
        <v>11.5</v>
      </c>
    </row>
    <row r="3136" spans="1:16" x14ac:dyDescent="0.2">
      <c r="A3136" s="12" t="str">
        <f>INDEX('рабочие дни  %ФОТ'!$F$3:$F$67,MATCH('загрузка табеля'!$H3136,'рабочие дни  %ФОТ'!$H$3:$H$67,0),1)</f>
        <v>ХХХ YYY-44</v>
      </c>
      <c r="B3136" s="21">
        <f t="shared" si="144"/>
        <v>1597.12</v>
      </c>
      <c r="C3136" s="22">
        <f t="shared" si="145"/>
        <v>4</v>
      </c>
      <c r="D3136" s="23">
        <f t="shared" si="146"/>
        <v>46</v>
      </c>
      <c r="E3136" s="21">
        <f>SUMIFS(тарифы!G:G,тарифы!B:B,J3136)</f>
        <v>34.72</v>
      </c>
      <c r="F3136" s="21"/>
      <c r="G3136" s="12" t="str">
        <f>IFERROR(INDEX(Таблица1[#All],MATCH('загрузка табеля'!J3136,тарифы!B:B,0),4),"")</f>
        <v>пекарь 5 разряда ((В-44)цех по выпечке хлебобулочных изделий)</v>
      </c>
      <c r="H3136" s="12" t="s">
        <v>17232</v>
      </c>
      <c r="I3136" s="12" t="s">
        <v>16597</v>
      </c>
      <c r="J3136" s="12" t="s">
        <v>6739</v>
      </c>
      <c r="K3136" s="12" t="s">
        <v>6740</v>
      </c>
      <c r="L3136" s="12">
        <v>11.5</v>
      </c>
      <c r="M3136" s="12">
        <v>11.5</v>
      </c>
      <c r="N3136" s="12">
        <v>11.5</v>
      </c>
      <c r="O3136" s="12">
        <v>11.5</v>
      </c>
    </row>
    <row r="3137" spans="1:16" x14ac:dyDescent="0.2">
      <c r="A3137" s="12" t="str">
        <f>INDEX('рабочие дни  %ФОТ'!$F$3:$F$67,MATCH('загрузка табеля'!$H3137,'рабочие дни  %ФОТ'!$H$3:$H$67,0),1)</f>
        <v>ХХХ YYY-44</v>
      </c>
      <c r="B3137" s="21">
        <f t="shared" si="144"/>
        <v>1469.345</v>
      </c>
      <c r="C3137" s="22">
        <f t="shared" si="145"/>
        <v>3</v>
      </c>
      <c r="D3137" s="23">
        <f t="shared" si="146"/>
        <v>35.5</v>
      </c>
      <c r="E3137" s="21">
        <f>SUMIFS(тарифы!G:G,тарифы!B:B,J3137)</f>
        <v>41.39</v>
      </c>
      <c r="F3137" s="21"/>
      <c r="G3137" s="12" t="str">
        <f>IFERROR(INDEX(Таблица1[#All],MATCH('загрузка табеля'!J3137,тарифы!B:B,0),4),"")</f>
        <v>бригадир производственной бригады* ((В-44)цех по выпечке хлебобулочных изделий)</v>
      </c>
      <c r="H3137" s="12" t="s">
        <v>17232</v>
      </c>
      <c r="I3137" s="12" t="s">
        <v>16597</v>
      </c>
      <c r="J3137" s="12" t="s">
        <v>6737</v>
      </c>
      <c r="K3137" s="12" t="s">
        <v>6738</v>
      </c>
      <c r="L3137" s="12">
        <v>12</v>
      </c>
      <c r="M3137" s="12">
        <v>11.5</v>
      </c>
      <c r="N3137" s="12">
        <v>12</v>
      </c>
      <c r="O3137" s="12">
        <v>0</v>
      </c>
    </row>
    <row r="3138" spans="1:16" x14ac:dyDescent="0.2">
      <c r="A3138" s="12" t="str">
        <f>INDEX('рабочие дни  %ФОТ'!$F$3:$F$67,MATCH('загрузка табеля'!$H3138,'рабочие дни  %ФОТ'!$H$3:$H$67,0),1)</f>
        <v>ХХХ YYY-44</v>
      </c>
      <c r="B3138" s="21">
        <f t="shared" si="144"/>
        <v>941.15</v>
      </c>
      <c r="C3138" s="22">
        <f t="shared" si="145"/>
        <v>3</v>
      </c>
      <c r="D3138" s="23">
        <f t="shared" si="146"/>
        <v>35</v>
      </c>
      <c r="E3138" s="21">
        <f>SUMIFS(тарифы!G:G,тарифы!B:B,J3138)</f>
        <v>26.89</v>
      </c>
      <c r="F3138" s="21"/>
      <c r="G3138" s="12" t="str">
        <f>IFERROR(INDEX(Таблица1[#All],MATCH('загрузка табеля'!J3138,тарифы!B:B,0),4),"")</f>
        <v>продавец продовольственных товаров 2 категории ((В-44)цех по выпечке хлебобулочных изделий)</v>
      </c>
      <c r="H3138" s="12" t="s">
        <v>17232</v>
      </c>
      <c r="I3138" s="12" t="s">
        <v>16597</v>
      </c>
      <c r="J3138" s="12" t="s">
        <v>6718</v>
      </c>
      <c r="K3138" s="12" t="s">
        <v>6719</v>
      </c>
      <c r="L3138" s="12">
        <v>12</v>
      </c>
      <c r="M3138" s="12">
        <v>11.5</v>
      </c>
      <c r="N3138" s="12">
        <v>11.5</v>
      </c>
      <c r="O3138" s="12">
        <v>0</v>
      </c>
    </row>
    <row r="3139" spans="1:16" x14ac:dyDescent="0.2">
      <c r="A3139" s="12" t="str">
        <f>INDEX('рабочие дни  %ФОТ'!$F$3:$F$67,MATCH('загрузка табеля'!$H3139,'рабочие дни  %ФОТ'!$H$3:$H$67,0),1)</f>
        <v>ХХХ YYY-44</v>
      </c>
      <c r="B3139" s="21">
        <f t="shared" si="144"/>
        <v>1111.5899999999999</v>
      </c>
      <c r="C3139" s="22">
        <f t="shared" si="145"/>
        <v>3</v>
      </c>
      <c r="D3139" s="23">
        <f t="shared" si="146"/>
        <v>34.5</v>
      </c>
      <c r="E3139" s="21">
        <f>SUMIFS(тарифы!G:G,тарифы!B:B,J3139)</f>
        <v>32.22</v>
      </c>
      <c r="F3139" s="21"/>
      <c r="G3139" s="12" t="str">
        <f>IFERROR(INDEX(Таблица1[#All],MATCH('загрузка табеля'!J3139,тарифы!B:B,0),4),"")</f>
        <v>пекарь 4 разряда* ((В-44)цех по выпечке хлебобулочных изделий)</v>
      </c>
      <c r="H3139" s="12" t="s">
        <v>17232</v>
      </c>
      <c r="I3139" s="12" t="s">
        <v>16597</v>
      </c>
      <c r="J3139" s="12" t="s">
        <v>6720</v>
      </c>
      <c r="K3139" s="12" t="s">
        <v>6721</v>
      </c>
      <c r="L3139" s="12">
        <v>11.5</v>
      </c>
      <c r="M3139" s="12">
        <v>11.5</v>
      </c>
      <c r="N3139" s="12">
        <v>11.5</v>
      </c>
      <c r="O3139" s="12">
        <v>0</v>
      </c>
    </row>
    <row r="3140" spans="1:16" x14ac:dyDescent="0.2">
      <c r="A3140" s="12" t="str">
        <f>INDEX('рабочие дни  %ФОТ'!$F$3:$F$67,MATCH('загрузка табеля'!$H3140,'рабочие дни  %ФОТ'!$H$3:$H$67,0),1)</f>
        <v>ХХХ YYY-44</v>
      </c>
      <c r="B3140" s="21">
        <f t="shared" si="144"/>
        <v>1597.12</v>
      </c>
      <c r="C3140" s="22">
        <f t="shared" si="145"/>
        <v>4</v>
      </c>
      <c r="D3140" s="23">
        <f t="shared" si="146"/>
        <v>46</v>
      </c>
      <c r="E3140" s="21">
        <f>SUMIFS(тарифы!G:G,тарифы!B:B,J3140)</f>
        <v>34.72</v>
      </c>
      <c r="F3140" s="21"/>
      <c r="G3140" s="12" t="str">
        <f>IFERROR(INDEX(Таблица1[#All],MATCH('загрузка табеля'!J3140,тарифы!B:B,0),4),"")</f>
        <v>пекарь 5 разряда ((В-44)цех по выпечке хлебобулочных изделий)</v>
      </c>
      <c r="H3140" s="12" t="s">
        <v>17232</v>
      </c>
      <c r="I3140" s="12" t="s">
        <v>16597</v>
      </c>
      <c r="J3140" s="12" t="s">
        <v>6733</v>
      </c>
      <c r="K3140" s="12" t="s">
        <v>6734</v>
      </c>
      <c r="L3140" s="12">
        <v>11.5</v>
      </c>
      <c r="M3140" s="12">
        <v>11.5</v>
      </c>
      <c r="N3140" s="12">
        <v>11.5</v>
      </c>
      <c r="O3140" s="12">
        <v>11.5</v>
      </c>
    </row>
    <row r="3141" spans="1:16" x14ac:dyDescent="0.2">
      <c r="A3141" s="12" t="str">
        <f>INDEX('рабочие дни  %ФОТ'!$F$3:$F$67,MATCH('загрузка табеля'!$H3141,'рабочие дни  %ФОТ'!$H$3:$H$67,0),1)</f>
        <v>ХХХ YYY-44</v>
      </c>
      <c r="B3141" s="21">
        <f t="shared" si="144"/>
        <v>798.56</v>
      </c>
      <c r="C3141" s="22">
        <f t="shared" si="145"/>
        <v>2</v>
      </c>
      <c r="D3141" s="23">
        <f t="shared" si="146"/>
        <v>23</v>
      </c>
      <c r="E3141" s="21">
        <f>SUMIFS(тарифы!G:G,тарифы!B:B,J3141)</f>
        <v>34.72</v>
      </c>
      <c r="F3141" s="21"/>
      <c r="G3141" s="12" t="str">
        <f>IFERROR(INDEX(Таблица1[#All],MATCH('загрузка табеля'!J3141,тарифы!B:B,0),4),"")</f>
        <v>пекарь 5 разряда ((В-44)цех по выпечке хлебобулочных изделий)</v>
      </c>
      <c r="H3141" s="12" t="s">
        <v>17232</v>
      </c>
      <c r="I3141" s="12" t="s">
        <v>16597</v>
      </c>
      <c r="J3141" s="12" t="s">
        <v>6735</v>
      </c>
      <c r="K3141" s="12" t="s">
        <v>6736</v>
      </c>
      <c r="L3141" s="12">
        <v>11.5</v>
      </c>
      <c r="M3141" s="12">
        <v>11.5</v>
      </c>
      <c r="N3141" s="12">
        <v>0</v>
      </c>
    </row>
    <row r="3142" spans="1:16" x14ac:dyDescent="0.2">
      <c r="A3142" s="12" t="str">
        <f>INDEX('рабочие дни  %ФОТ'!$F$3:$F$67,MATCH('загрузка табеля'!$H3142,'рабочие дни  %ФОТ'!$H$3:$H$67,0),1)</f>
        <v>ХХХ YYY-44</v>
      </c>
      <c r="B3142" s="21">
        <f t="shared" ref="B3142:B3205" si="147">IF(AND(F3142&lt;50,F3142&gt;0),F3142*D3142,IF(F3142&gt;50,F3142/$C$1*C3142,IF(AND(E3142&lt;50,E3142&gt;0),E3142*D3142,E3142/$C$1*C3142)))</f>
        <v>1728.5714285714287</v>
      </c>
      <c r="C3142" s="22">
        <f t="shared" si="145"/>
        <v>4</v>
      </c>
      <c r="D3142" s="23">
        <f t="shared" si="146"/>
        <v>15.5</v>
      </c>
      <c r="E3142" s="21">
        <f>SUMIFS(тарифы!G:G,тарифы!B:B,J3142)</f>
        <v>9075</v>
      </c>
      <c r="F3142" s="21"/>
      <c r="G3142" s="12" t="str">
        <f>IFERROR(INDEX(Таблица1[#All],MATCH('загрузка табеля'!J3142,тарифы!B:B,0),4),"")</f>
        <v>заместитель управляющего магазином по производству 3 категории ((В-44)цех по переработке мяса)</v>
      </c>
      <c r="H3142" s="12" t="s">
        <v>17232</v>
      </c>
      <c r="I3142" s="12" t="s">
        <v>16598</v>
      </c>
      <c r="J3142" s="12" t="s">
        <v>6753</v>
      </c>
      <c r="K3142" s="12" t="s">
        <v>6754</v>
      </c>
      <c r="L3142" s="12">
        <v>3.5</v>
      </c>
      <c r="M3142" s="12">
        <v>4</v>
      </c>
      <c r="N3142" s="12">
        <v>4</v>
      </c>
      <c r="O3142" s="12">
        <v>4</v>
      </c>
    </row>
    <row r="3143" spans="1:16" x14ac:dyDescent="0.2">
      <c r="A3143" s="12" t="str">
        <f>INDEX('рабочие дни  %ФОТ'!$F$3:$F$67,MATCH('загрузка табеля'!$H3143,'рабочие дни  %ФОТ'!$H$3:$H$67,0),1)</f>
        <v>ХХХ YYY-44</v>
      </c>
      <c r="B3143" s="21">
        <f t="shared" si="147"/>
        <v>1404.99</v>
      </c>
      <c r="C3143" s="22">
        <f t="shared" ref="C3143:C3206" si="148">COUNTIF(L3143:AP3143,"&gt;0")</f>
        <v>3</v>
      </c>
      <c r="D3143" s="23">
        <f t="shared" ref="D3143:D3206" si="149">IF(SUM(L3143:AP3143)&gt;0,SUM(L3143:AP3143),"")</f>
        <v>33.5</v>
      </c>
      <c r="E3143" s="21">
        <f>SUMIFS(тарифы!G:G,тарифы!B:B,J3143)</f>
        <v>41.94</v>
      </c>
      <c r="F3143" s="21"/>
      <c r="G3143" s="12" t="str">
        <f>IFERROR(INDEX(Таблица1[#All],MATCH('загрузка табеля'!J3143,тарифы!B:B,0),4),"")</f>
        <v>бригадир производственной бригады ((В-44)цех по переработке мяса)</v>
      </c>
      <c r="H3143" s="12" t="s">
        <v>17232</v>
      </c>
      <c r="I3143" s="12" t="s">
        <v>16598</v>
      </c>
      <c r="J3143" s="12" t="s">
        <v>6758</v>
      </c>
      <c r="K3143" s="12" t="s">
        <v>6759</v>
      </c>
      <c r="L3143" s="12">
        <v>11.5</v>
      </c>
      <c r="M3143" s="12">
        <v>11</v>
      </c>
      <c r="N3143" s="12">
        <v>11</v>
      </c>
      <c r="O3143" s="12">
        <v>0</v>
      </c>
    </row>
    <row r="3144" spans="1:16" x14ac:dyDescent="0.2">
      <c r="A3144" s="12" t="str">
        <f>INDEX('рабочие дни  %ФОТ'!$F$3:$F$67,MATCH('загрузка табеля'!$H3144,'рабочие дни  %ФОТ'!$H$3:$H$67,0),1)</f>
        <v>ХХХ YYY-44</v>
      </c>
      <c r="B3144" s="21">
        <f t="shared" si="147"/>
        <v>921.25</v>
      </c>
      <c r="C3144" s="22">
        <f t="shared" si="148"/>
        <v>3</v>
      </c>
      <c r="D3144" s="23">
        <f t="shared" si="149"/>
        <v>33.5</v>
      </c>
      <c r="E3144" s="21">
        <f>SUMIFS(тарифы!G:G,тарифы!B:B,J3144)</f>
        <v>27.5</v>
      </c>
      <c r="F3144" s="21"/>
      <c r="G3144" s="12" t="str">
        <f>IFERROR(INDEX(Таблица1[#All],MATCH('загрузка табеля'!J3144,тарифы!B:B,0),4),"")</f>
        <v>продавец продовольственных товаров 2 категории ((В-44)цех по переработке мяса)</v>
      </c>
      <c r="H3144" s="12" t="s">
        <v>17232</v>
      </c>
      <c r="I3144" s="12" t="s">
        <v>16598</v>
      </c>
      <c r="J3144" s="12" t="s">
        <v>6661</v>
      </c>
      <c r="K3144" s="12" t="s">
        <v>6662</v>
      </c>
      <c r="L3144" s="12">
        <v>11</v>
      </c>
      <c r="M3144" s="12">
        <v>11</v>
      </c>
      <c r="N3144" s="12">
        <v>11.5</v>
      </c>
    </row>
    <row r="3145" spans="1:16" x14ac:dyDescent="0.2">
      <c r="A3145" s="12" t="str">
        <f>INDEX('рабочие дни  %ФОТ'!$F$3:$F$67,MATCH('загрузка табеля'!$H3145,'рабочие дни  %ФОТ'!$H$3:$H$67,0),1)</f>
        <v>ХХХ YYY-44</v>
      </c>
      <c r="B3145" s="21">
        <f t="shared" si="147"/>
        <v>1005</v>
      </c>
      <c r="C3145" s="22">
        <f t="shared" si="148"/>
        <v>3</v>
      </c>
      <c r="D3145" s="23">
        <f t="shared" si="149"/>
        <v>33.5</v>
      </c>
      <c r="E3145" s="21">
        <f>SUMIFS(тарифы!G:G,тарифы!B:B,J3145)</f>
        <v>30</v>
      </c>
      <c r="F3145" s="21"/>
      <c r="G3145" s="12" t="str">
        <f>IFERROR(INDEX(Таблица1[#All],MATCH('загрузка табеля'!J3145,тарифы!B:B,0),4),"")</f>
        <v>повар 4 разряда ((В-44)цех по переработке мяса)</v>
      </c>
      <c r="H3145" s="12" t="s">
        <v>17232</v>
      </c>
      <c r="I3145" s="12" t="s">
        <v>16598</v>
      </c>
      <c r="J3145" s="12" t="s">
        <v>6755</v>
      </c>
      <c r="K3145" s="12" t="s">
        <v>6756</v>
      </c>
      <c r="L3145" s="12">
        <v>11</v>
      </c>
      <c r="M3145" s="12">
        <v>11</v>
      </c>
      <c r="N3145" s="12">
        <v>11.5</v>
      </c>
    </row>
    <row r="3146" spans="1:16" x14ac:dyDescent="0.2">
      <c r="A3146" s="12" t="str">
        <f>INDEX('рабочие дни  %ФОТ'!$F$3:$F$67,MATCH('загрузка табеля'!$H3146,'рабочие дни  %ФОТ'!$H$3:$H$67,0),1)</f>
        <v>ХХХ YYY-44</v>
      </c>
      <c r="B3146" s="21">
        <f t="shared" si="147"/>
        <v>605</v>
      </c>
      <c r="C3146" s="22">
        <f t="shared" si="148"/>
        <v>2</v>
      </c>
      <c r="D3146" s="23">
        <f t="shared" si="149"/>
        <v>22</v>
      </c>
      <c r="E3146" s="21">
        <f>SUMIFS(тарифы!G:G,тарифы!B:B,J3146)</f>
        <v>27.5</v>
      </c>
      <c r="F3146" s="21"/>
      <c r="G3146" s="12" t="str">
        <f>IFERROR(INDEX(Таблица1[#All],MATCH('загрузка табеля'!J3146,тарифы!B:B,0),4),"")</f>
        <v>продавец продовольственных товаров 2 категории ((В-44)цех по переработке мяса)</v>
      </c>
      <c r="H3146" s="12" t="s">
        <v>17232</v>
      </c>
      <c r="I3146" s="12" t="s">
        <v>16598</v>
      </c>
      <c r="J3146" s="12" t="s">
        <v>6748</v>
      </c>
      <c r="K3146" s="12" t="s">
        <v>6749</v>
      </c>
      <c r="L3146" s="12">
        <v>11</v>
      </c>
      <c r="M3146" s="12">
        <v>11</v>
      </c>
      <c r="N3146" s="12">
        <v>0</v>
      </c>
    </row>
    <row r="3147" spans="1:16" x14ac:dyDescent="0.2">
      <c r="A3147" s="12" t="str">
        <f>INDEX('рабочие дни  %ФОТ'!$F$3:$F$67,MATCH('загрузка табеля'!$H3147,'рабочие дни  %ФОТ'!$H$3:$H$67,0),1)</f>
        <v>ХХХ YYY-44</v>
      </c>
      <c r="B3147" s="21">
        <f t="shared" si="147"/>
        <v>1100</v>
      </c>
      <c r="C3147" s="22">
        <f t="shared" si="148"/>
        <v>4</v>
      </c>
      <c r="D3147" s="23">
        <f t="shared" si="149"/>
        <v>44</v>
      </c>
      <c r="E3147" s="21">
        <f>SUMIFS(тарифы!G:G,тарифы!B:B,J3147)</f>
        <v>25</v>
      </c>
      <c r="F3147" s="21"/>
      <c r="G3147" s="12" t="str">
        <f>IFERROR(INDEX(Таблица1[#All],MATCH('загрузка табеля'!J3147,тарифы!B:B,0),4),"")</f>
        <v>продавец продовольственных товаров 3 категории ((В-44)цех по переработке мяса)</v>
      </c>
      <c r="H3147" s="12" t="s">
        <v>17232</v>
      </c>
      <c r="I3147" s="12" t="s">
        <v>16598</v>
      </c>
      <c r="J3147" s="12" t="s">
        <v>12708</v>
      </c>
      <c r="K3147" s="12" t="s">
        <v>12707</v>
      </c>
      <c r="L3147" s="12">
        <v>11</v>
      </c>
      <c r="M3147" s="12">
        <v>11</v>
      </c>
      <c r="N3147" s="12">
        <v>11</v>
      </c>
      <c r="O3147" s="12">
        <v>11</v>
      </c>
    </row>
    <row r="3148" spans="1:16" x14ac:dyDescent="0.2">
      <c r="A3148" s="12" t="str">
        <f>INDEX('рабочие дни  %ФОТ'!$F$3:$F$67,MATCH('загрузка табеля'!$H3148,'рабочие дни  %ФОТ'!$H$3:$H$67,0),1)</f>
        <v>ХХХ YYY-44</v>
      </c>
      <c r="B3148" s="21">
        <f t="shared" si="147"/>
        <v>0</v>
      </c>
      <c r="C3148" s="22">
        <f t="shared" si="148"/>
        <v>1</v>
      </c>
      <c r="D3148" s="23">
        <f t="shared" si="149"/>
        <v>19</v>
      </c>
      <c r="E3148" s="21">
        <f>SUMIFS(тарифы!G:G,тарифы!B:B,J3148)</f>
        <v>0</v>
      </c>
      <c r="F3148" s="21"/>
      <c r="G3148" s="12" t="str">
        <f>IFERROR(INDEX(Таблица1[#All],MATCH('загрузка табеля'!J3148,тарифы!B:B,0),4),"")</f>
        <v/>
      </c>
      <c r="H3148" s="12" t="s">
        <v>17232</v>
      </c>
      <c r="I3148" s="12" t="s">
        <v>16598</v>
      </c>
      <c r="J3148" s="12" t="s">
        <v>16599</v>
      </c>
      <c r="K3148" s="12" t="s">
        <v>16600</v>
      </c>
      <c r="L3148" s="12">
        <v>19</v>
      </c>
      <c r="M3148" s="12">
        <v>0</v>
      </c>
    </row>
    <row r="3149" spans="1:16" x14ac:dyDescent="0.2">
      <c r="A3149" s="12" t="str">
        <f>INDEX('рабочие дни  %ФОТ'!$F$3:$F$67,MATCH('загрузка табеля'!$H3149,'рабочие дни  %ФОТ'!$H$3:$H$67,0),1)</f>
        <v>ХХХ YYY-45</v>
      </c>
      <c r="B3149" s="21">
        <f t="shared" si="147"/>
        <v>1054.68</v>
      </c>
      <c r="C3149" s="22">
        <f t="shared" si="148"/>
        <v>3</v>
      </c>
      <c r="D3149" s="23">
        <f t="shared" si="149"/>
        <v>51</v>
      </c>
      <c r="E3149" s="21">
        <f>SUMIFS(тарифы!G:G,тарифы!B:B,J3149)</f>
        <v>20.68</v>
      </c>
      <c r="F3149" s="21"/>
      <c r="G3149" s="12" t="str">
        <f>IFERROR(INDEX(Таблица1[#All],MATCH('загрузка табеля'!J3149,тарифы!B:B,0),4),"")</f>
        <v>младший инспектор ((В-45)отдел безопасности)</v>
      </c>
      <c r="H3149" s="12" t="s">
        <v>17233</v>
      </c>
      <c r="I3149" s="12" t="s">
        <v>16601</v>
      </c>
      <c r="J3149" s="12" t="s">
        <v>6820</v>
      </c>
      <c r="K3149" s="12" t="s">
        <v>6821</v>
      </c>
      <c r="L3149" s="12">
        <v>14.5</v>
      </c>
      <c r="M3149" s="12">
        <v>14.5</v>
      </c>
      <c r="N3149" s="12">
        <v>22</v>
      </c>
      <c r="O3149" s="12">
        <v>0</v>
      </c>
    </row>
    <row r="3150" spans="1:16" x14ac:dyDescent="0.2">
      <c r="A3150" s="12" t="str">
        <f>INDEX('рабочие дни  %ФОТ'!$F$3:$F$67,MATCH('загрузка табеля'!$H3150,'рабочие дни  %ФОТ'!$H$3:$H$67,0),1)</f>
        <v>ХХХ YYY-45</v>
      </c>
      <c r="B3150" s="21">
        <f t="shared" si="147"/>
        <v>687.3</v>
      </c>
      <c r="C3150" s="22">
        <f t="shared" si="148"/>
        <v>2</v>
      </c>
      <c r="D3150" s="23">
        <f t="shared" si="149"/>
        <v>30</v>
      </c>
      <c r="E3150" s="21">
        <f>SUMIFS(тарифы!G:G,тарифы!B:B,J3150)</f>
        <v>22.91</v>
      </c>
      <c r="F3150" s="21"/>
      <c r="G3150" s="12" t="str">
        <f>IFERROR(INDEX(Таблица1[#All],MATCH('загрузка табеля'!J3150,тарифы!B:B,0),4),"")</f>
        <v>инспектор ((В-45)отдел безопасности)</v>
      </c>
      <c r="H3150" s="12" t="s">
        <v>17233</v>
      </c>
      <c r="I3150" s="12" t="s">
        <v>16601</v>
      </c>
      <c r="J3150" s="12" t="s">
        <v>6823</v>
      </c>
      <c r="K3150" s="12" t="s">
        <v>6824</v>
      </c>
      <c r="L3150" s="12">
        <v>15</v>
      </c>
      <c r="M3150" s="12">
        <v>15</v>
      </c>
      <c r="N3150" s="12">
        <v>0</v>
      </c>
    </row>
    <row r="3151" spans="1:16" x14ac:dyDescent="0.2">
      <c r="A3151" s="12" t="str">
        <f>INDEX('рабочие дни  %ФОТ'!$F$3:$F$67,MATCH('загрузка табеля'!$H3151,'рабочие дни  %ФОТ'!$H$3:$H$67,0),1)</f>
        <v>ХХХ YYY-45</v>
      </c>
      <c r="B3151" s="21">
        <f t="shared" si="147"/>
        <v>687.3</v>
      </c>
      <c r="C3151" s="22">
        <f t="shared" si="148"/>
        <v>2</v>
      </c>
      <c r="D3151" s="23">
        <f t="shared" si="149"/>
        <v>30</v>
      </c>
      <c r="E3151" s="21">
        <f>SUMIFS(тарифы!G:G,тарифы!B:B,J3151)</f>
        <v>22.91</v>
      </c>
      <c r="F3151" s="21"/>
      <c r="G3151" s="12" t="str">
        <f>IFERROR(INDEX(Таблица1[#All],MATCH('загрузка табеля'!J3151,тарифы!B:B,0),4),"")</f>
        <v>старший охранник ((В-45)отдел безопасности)</v>
      </c>
      <c r="H3151" s="12" t="s">
        <v>17233</v>
      </c>
      <c r="I3151" s="12" t="s">
        <v>16601</v>
      </c>
      <c r="J3151" s="12" t="s">
        <v>6826</v>
      </c>
      <c r="K3151" s="12" t="s">
        <v>6827</v>
      </c>
      <c r="L3151" s="12">
        <v>15</v>
      </c>
      <c r="M3151" s="12">
        <v>15</v>
      </c>
      <c r="N3151" s="12">
        <v>0</v>
      </c>
    </row>
    <row r="3152" spans="1:16" x14ac:dyDescent="0.2">
      <c r="A3152" s="12" t="str">
        <f>INDEX('рабочие дни  %ФОТ'!$F$3:$F$67,MATCH('загрузка табеля'!$H3152,'рабочие дни  %ФОТ'!$H$3:$H$67,0),1)</f>
        <v>ХХХ YYY-45</v>
      </c>
      <c r="B3152" s="21">
        <f t="shared" si="147"/>
        <v>1952.3809523809523</v>
      </c>
      <c r="C3152" s="22">
        <f t="shared" si="148"/>
        <v>5</v>
      </c>
      <c r="D3152" s="23">
        <f t="shared" si="149"/>
        <v>59</v>
      </c>
      <c r="E3152" s="21">
        <f>SUMIFS(тарифы!G:G,тарифы!B:B,J3152)</f>
        <v>8200</v>
      </c>
      <c r="F3152" s="21"/>
      <c r="G3152" s="12" t="str">
        <f>IFERROR(INDEX(Таблица1[#All],MATCH('загрузка табеля'!J3152,тарифы!B:B,0),4),"")</f>
        <v>начальник отдела ((В-45)отдел безопасности)</v>
      </c>
      <c r="H3152" s="12" t="s">
        <v>17233</v>
      </c>
      <c r="I3152" s="12" t="s">
        <v>16601</v>
      </c>
      <c r="J3152" s="12" t="s">
        <v>6829</v>
      </c>
      <c r="K3152" s="12" t="s">
        <v>6830</v>
      </c>
      <c r="L3152" s="12">
        <v>11</v>
      </c>
      <c r="M3152" s="12">
        <v>15</v>
      </c>
      <c r="N3152" s="12">
        <v>11</v>
      </c>
      <c r="O3152" s="12">
        <v>11</v>
      </c>
      <c r="P3152" s="12">
        <v>11</v>
      </c>
    </row>
    <row r="3153" spans="1:16" x14ac:dyDescent="0.2">
      <c r="A3153" s="12" t="str">
        <f>INDEX('рабочие дни  %ФОТ'!$F$3:$F$67,MATCH('загрузка табеля'!$H3153,'рабочие дни  %ФОТ'!$H$3:$H$67,0),1)</f>
        <v>ХХХ YYY-45</v>
      </c>
      <c r="B3153" s="21">
        <f t="shared" si="147"/>
        <v>868.56</v>
      </c>
      <c r="C3153" s="22">
        <f t="shared" si="148"/>
        <v>3</v>
      </c>
      <c r="D3153" s="23">
        <f t="shared" si="149"/>
        <v>42</v>
      </c>
      <c r="E3153" s="21">
        <f>SUMIFS(тарифы!G:G,тарифы!B:B,J3153)</f>
        <v>20.68</v>
      </c>
      <c r="F3153" s="21"/>
      <c r="G3153" s="12" t="str">
        <f>IFERROR(INDEX(Таблица1[#All],MATCH('загрузка табеля'!J3153,тарифы!B:B,0),4),"")</f>
        <v>младший инспектор ((В-45)отдел безопасности)</v>
      </c>
      <c r="H3153" s="12" t="s">
        <v>17233</v>
      </c>
      <c r="I3153" s="12" t="s">
        <v>16601</v>
      </c>
      <c r="J3153" s="12" t="s">
        <v>6832</v>
      </c>
      <c r="K3153" s="12" t="s">
        <v>6833</v>
      </c>
      <c r="L3153" s="12">
        <v>14</v>
      </c>
      <c r="M3153" s="12">
        <v>14.5</v>
      </c>
      <c r="N3153" s="12">
        <v>13.5</v>
      </c>
    </row>
    <row r="3154" spans="1:16" x14ac:dyDescent="0.2">
      <c r="A3154" s="12" t="str">
        <f>INDEX('рабочие дни  %ФОТ'!$F$3:$F$67,MATCH('загрузка табеля'!$H3154,'рабочие дни  %ФОТ'!$H$3:$H$67,0),1)</f>
        <v>ХХХ YYY-45</v>
      </c>
      <c r="B3154" s="21">
        <f t="shared" si="147"/>
        <v>920.26</v>
      </c>
      <c r="C3154" s="22">
        <f t="shared" si="148"/>
        <v>4</v>
      </c>
      <c r="D3154" s="23">
        <f t="shared" si="149"/>
        <v>44.5</v>
      </c>
      <c r="E3154" s="21">
        <f>SUMIFS(тарифы!G:G,тарифы!B:B,J3154)</f>
        <v>20.68</v>
      </c>
      <c r="F3154" s="21"/>
      <c r="G3154" s="12" t="str">
        <f>IFERROR(INDEX(Таблица1[#All],MATCH('загрузка табеля'!J3154,тарифы!B:B,0),4),"")</f>
        <v>младший инспектор ((В-45)отдел безопасности)</v>
      </c>
      <c r="H3154" s="12" t="s">
        <v>17233</v>
      </c>
      <c r="I3154" s="12" t="s">
        <v>16601</v>
      </c>
      <c r="J3154" s="12" t="s">
        <v>6836</v>
      </c>
      <c r="K3154" s="12" t="s">
        <v>6837</v>
      </c>
      <c r="L3154" s="12">
        <v>11.5</v>
      </c>
      <c r="M3154" s="12">
        <v>11</v>
      </c>
      <c r="N3154" s="12">
        <v>11.5</v>
      </c>
      <c r="O3154" s="12">
        <v>10.5</v>
      </c>
    </row>
    <row r="3155" spans="1:16" x14ac:dyDescent="0.2">
      <c r="A3155" s="12" t="str">
        <f>INDEX('рабочие дни  %ФОТ'!$F$3:$F$67,MATCH('загрузка табеля'!$H3155,'рабочие дни  %ФОТ'!$H$3:$H$67,0),1)</f>
        <v>ХХХ YYY-45</v>
      </c>
      <c r="B3155" s="21">
        <f t="shared" si="147"/>
        <v>2142.14</v>
      </c>
      <c r="C3155" s="22">
        <f t="shared" si="148"/>
        <v>5</v>
      </c>
      <c r="D3155" s="23">
        <f t="shared" si="149"/>
        <v>77</v>
      </c>
      <c r="E3155" s="21">
        <f>SUMIFS(тарифы!G:G,тарифы!B:B,J3155)</f>
        <v>27.82</v>
      </c>
      <c r="F3155" s="21"/>
      <c r="G3155" s="12" t="str">
        <f>IFERROR(INDEX(Таблица1[#All],MATCH('загрузка табеля'!J3155,тарифы!B:B,0),4),"")</f>
        <v>заместитель начальника отдела ((В-45)отдел безопасности)</v>
      </c>
      <c r="H3155" s="12" t="s">
        <v>17233</v>
      </c>
      <c r="I3155" s="12" t="s">
        <v>16601</v>
      </c>
      <c r="J3155" s="12" t="s">
        <v>6814</v>
      </c>
      <c r="K3155" s="12" t="s">
        <v>6815</v>
      </c>
      <c r="L3155" s="12">
        <v>15.5</v>
      </c>
      <c r="M3155" s="12">
        <v>15.5</v>
      </c>
      <c r="N3155" s="12">
        <v>15.5</v>
      </c>
      <c r="O3155" s="12">
        <v>15.5</v>
      </c>
      <c r="P3155" s="12">
        <v>15</v>
      </c>
    </row>
    <row r="3156" spans="1:16" x14ac:dyDescent="0.2">
      <c r="A3156" s="12" t="str">
        <f>INDEX('рабочие дни  %ФОТ'!$F$3:$F$67,MATCH('загрузка табеля'!$H3156,'рабочие дни  %ФОТ'!$H$3:$H$67,0),1)</f>
        <v>ХХХ YYY-45</v>
      </c>
      <c r="B3156" s="21">
        <f t="shared" si="147"/>
        <v>961.62</v>
      </c>
      <c r="C3156" s="22">
        <f t="shared" si="148"/>
        <v>3</v>
      </c>
      <c r="D3156" s="23">
        <f t="shared" si="149"/>
        <v>46.5</v>
      </c>
      <c r="E3156" s="21">
        <f>SUMIFS(тарифы!G:G,тарифы!B:B,J3156)</f>
        <v>20.68</v>
      </c>
      <c r="F3156" s="21"/>
      <c r="G3156" s="12" t="str">
        <f>IFERROR(INDEX(Таблица1[#All],MATCH('загрузка табеля'!J3156,тарифы!B:B,0),4),"")</f>
        <v>охоронник ((В-45)отдел безопасности)</v>
      </c>
      <c r="H3156" s="12" t="s">
        <v>17233</v>
      </c>
      <c r="I3156" s="12" t="s">
        <v>16601</v>
      </c>
      <c r="J3156" s="12" t="s">
        <v>6817</v>
      </c>
      <c r="K3156" s="12" t="s">
        <v>6818</v>
      </c>
      <c r="L3156" s="12">
        <v>15.5</v>
      </c>
      <c r="M3156" s="12">
        <v>15.5</v>
      </c>
      <c r="N3156" s="12">
        <v>15.5</v>
      </c>
      <c r="O3156" s="12">
        <v>0</v>
      </c>
    </row>
    <row r="3157" spans="1:16" x14ac:dyDescent="0.2">
      <c r="A3157" s="12" t="str">
        <f>INDEX('рабочие дни  %ФОТ'!$F$3:$F$67,MATCH('загрузка табеля'!$H3157,'рабочие дни  %ФОТ'!$H$3:$H$67,0),1)</f>
        <v>ХХХ YYY-45</v>
      </c>
      <c r="B3157" s="21">
        <f t="shared" si="147"/>
        <v>1261.48</v>
      </c>
      <c r="C3157" s="22">
        <f t="shared" si="148"/>
        <v>4</v>
      </c>
      <c r="D3157" s="23">
        <f t="shared" si="149"/>
        <v>61</v>
      </c>
      <c r="E3157" s="21">
        <f>SUMIFS(тарифы!G:G,тарифы!B:B,J3157)</f>
        <v>20.68</v>
      </c>
      <c r="F3157" s="21"/>
      <c r="G3157" s="12" t="str">
        <f>IFERROR(INDEX(Таблица1[#All],MATCH('загрузка табеля'!J3157,тарифы!B:B,0),4),"")</f>
        <v>охоронник ((В-45)отдел безопасности)</v>
      </c>
      <c r="H3157" s="12" t="s">
        <v>17233</v>
      </c>
      <c r="I3157" s="12" t="s">
        <v>16601</v>
      </c>
      <c r="J3157" s="12" t="s">
        <v>12690</v>
      </c>
      <c r="K3157" s="12" t="s">
        <v>12689</v>
      </c>
      <c r="L3157" s="12">
        <v>15</v>
      </c>
      <c r="M3157" s="12">
        <v>15.5</v>
      </c>
      <c r="N3157" s="12">
        <v>15.5</v>
      </c>
      <c r="O3157" s="12">
        <v>15</v>
      </c>
    </row>
    <row r="3158" spans="1:16" x14ac:dyDescent="0.2">
      <c r="A3158" s="12" t="str">
        <f>INDEX('рабочие дни  %ФОТ'!$F$3:$F$67,MATCH('загрузка табеля'!$H3158,'рабочие дни  %ФОТ'!$H$3:$H$67,0),1)</f>
        <v>ХХХ YYY-45</v>
      </c>
      <c r="B3158" s="21">
        <f t="shared" si="147"/>
        <v>642.6</v>
      </c>
      <c r="C3158" s="22">
        <f t="shared" si="148"/>
        <v>4</v>
      </c>
      <c r="D3158" s="23">
        <f t="shared" si="149"/>
        <v>20</v>
      </c>
      <c r="E3158" s="21">
        <f>SUMIFS(тарифы!G:G,тарифы!B:B,J3158)</f>
        <v>32.130000000000003</v>
      </c>
      <c r="F3158" s="21"/>
      <c r="G3158" s="12" t="str">
        <f>IFERROR(INDEX(Таблица1[#All],MATCH('загрузка табеля'!J3158,тарифы!B:B,0),4),"")</f>
        <v>бригадир продавцов продовольственных товаров 1 категории ((В-45)молочный отдел)</v>
      </c>
      <c r="H3158" s="12" t="s">
        <v>17233</v>
      </c>
      <c r="I3158" s="12" t="s">
        <v>16602</v>
      </c>
      <c r="J3158" s="12" t="s">
        <v>6799</v>
      </c>
      <c r="K3158" s="12" t="s">
        <v>6800</v>
      </c>
      <c r="L3158" s="12">
        <v>5</v>
      </c>
      <c r="M3158" s="12">
        <v>5</v>
      </c>
      <c r="N3158" s="12">
        <v>5</v>
      </c>
      <c r="O3158" s="12">
        <v>5</v>
      </c>
    </row>
    <row r="3159" spans="1:16" x14ac:dyDescent="0.2">
      <c r="A3159" s="12" t="str">
        <f>INDEX('рабочие дни  %ФОТ'!$F$3:$F$67,MATCH('загрузка табеля'!$H3159,'рабочие дни  %ФОТ'!$H$3:$H$67,0),1)</f>
        <v>ХХХ YYY-45</v>
      </c>
      <c r="B3159" s="21">
        <f t="shared" si="147"/>
        <v>878.625</v>
      </c>
      <c r="C3159" s="22">
        <f t="shared" si="148"/>
        <v>4</v>
      </c>
      <c r="D3159" s="23">
        <f t="shared" si="149"/>
        <v>35.5</v>
      </c>
      <c r="E3159" s="21">
        <f>SUMIFS(тарифы!G:G,тарифы!B:B,J3159)</f>
        <v>24.75</v>
      </c>
      <c r="F3159" s="21"/>
      <c r="G3159" s="12" t="str">
        <f>IFERROR(INDEX(Таблица1[#All],MATCH('загрузка табеля'!J3159,тарифы!B:B,0),4),"")</f>
        <v>продавец продовольственных товаров 2 категории ((В-45)отдел гастрономии)</v>
      </c>
      <c r="H3159" s="12" t="s">
        <v>17233</v>
      </c>
      <c r="I3159" s="12" t="s">
        <v>16602</v>
      </c>
      <c r="J3159" s="12" t="s">
        <v>6839</v>
      </c>
      <c r="K3159" s="12" t="s">
        <v>6840</v>
      </c>
      <c r="L3159" s="12">
        <v>9</v>
      </c>
      <c r="M3159" s="12">
        <v>9</v>
      </c>
      <c r="N3159" s="12">
        <v>8.5</v>
      </c>
      <c r="O3159" s="12">
        <v>9</v>
      </c>
      <c r="P3159" s="12">
        <v>0</v>
      </c>
    </row>
    <row r="3160" spans="1:16" x14ac:dyDescent="0.2">
      <c r="A3160" s="12" t="str">
        <f>INDEX('рабочие дни  %ФОТ'!$F$3:$F$67,MATCH('загрузка табеля'!$H3160,'рабочие дни  %ФОТ'!$H$3:$H$67,0),1)</f>
        <v>ХХХ YYY-45</v>
      </c>
      <c r="B3160" s="21">
        <f t="shared" si="147"/>
        <v>878.625</v>
      </c>
      <c r="C3160" s="22">
        <f t="shared" si="148"/>
        <v>4</v>
      </c>
      <c r="D3160" s="23">
        <f t="shared" si="149"/>
        <v>35.5</v>
      </c>
      <c r="E3160" s="21">
        <f>SUMIFS(тарифы!G:G,тарифы!B:B,J3160)</f>
        <v>24.75</v>
      </c>
      <c r="F3160" s="21"/>
      <c r="G3160" s="12" t="str">
        <f>IFERROR(INDEX(Таблица1[#All],MATCH('загрузка табеля'!J3160,тарифы!B:B,0),4),"")</f>
        <v>продавец продовольственных товаров 2 категории ((В-45)отдел гастрономии)</v>
      </c>
      <c r="H3160" s="12" t="s">
        <v>17233</v>
      </c>
      <c r="I3160" s="12" t="s">
        <v>16602</v>
      </c>
      <c r="J3160" s="12" t="s">
        <v>6845</v>
      </c>
      <c r="K3160" s="12" t="s">
        <v>6846</v>
      </c>
      <c r="L3160" s="12">
        <v>8.5</v>
      </c>
      <c r="M3160" s="12">
        <v>9</v>
      </c>
      <c r="N3160" s="12">
        <v>9</v>
      </c>
      <c r="O3160" s="12">
        <v>9</v>
      </c>
    </row>
    <row r="3161" spans="1:16" x14ac:dyDescent="0.2">
      <c r="A3161" s="12" t="str">
        <f>INDEX('рабочие дни  %ФОТ'!$F$3:$F$67,MATCH('загрузка табеля'!$H3161,'рабочие дни  %ФОТ'!$H$3:$H$67,0),1)</f>
        <v>ХХХ YYY-45</v>
      </c>
      <c r="B3161" s="21">
        <f t="shared" si="147"/>
        <v>866.25</v>
      </c>
      <c r="C3161" s="22">
        <f t="shared" si="148"/>
        <v>4</v>
      </c>
      <c r="D3161" s="23">
        <f t="shared" si="149"/>
        <v>35</v>
      </c>
      <c r="E3161" s="21">
        <f>SUMIFS(тарифы!G:G,тарифы!B:B,J3161)</f>
        <v>24.75</v>
      </c>
      <c r="F3161" s="21"/>
      <c r="G3161" s="12" t="str">
        <f>IFERROR(INDEX(Таблица1[#All],MATCH('загрузка табеля'!J3161,тарифы!B:B,0),4),"")</f>
        <v>продавец продовольственных товаров 2 категории ((В-45)отдел гастрономии)</v>
      </c>
      <c r="H3161" s="12" t="s">
        <v>17233</v>
      </c>
      <c r="I3161" s="12" t="s">
        <v>16602</v>
      </c>
      <c r="J3161" s="12" t="s">
        <v>6842</v>
      </c>
      <c r="K3161" s="12" t="s">
        <v>6843</v>
      </c>
      <c r="L3161" s="12">
        <v>9</v>
      </c>
      <c r="M3161" s="12">
        <v>9</v>
      </c>
      <c r="N3161" s="12">
        <v>8</v>
      </c>
      <c r="O3161" s="12">
        <v>9</v>
      </c>
    </row>
    <row r="3162" spans="1:16" x14ac:dyDescent="0.2">
      <c r="A3162" s="12" t="str">
        <f>INDEX('рабочие дни  %ФОТ'!$F$3:$F$67,MATCH('загрузка табеля'!$H3162,'рабочие дни  %ФОТ'!$H$3:$H$67,0),1)</f>
        <v>ХХХ YYY-45</v>
      </c>
      <c r="B3162" s="21">
        <f t="shared" si="147"/>
        <v>1042.8</v>
      </c>
      <c r="C3162" s="22">
        <f t="shared" si="148"/>
        <v>4</v>
      </c>
      <c r="D3162" s="23">
        <f t="shared" si="149"/>
        <v>39.5</v>
      </c>
      <c r="E3162" s="21">
        <f>SUMIFS(тарифы!G:G,тарифы!B:B,J3162)</f>
        <v>26.4</v>
      </c>
      <c r="F3162" s="21"/>
      <c r="G3162" s="12" t="str">
        <f>IFERROR(INDEX(Таблица1[#All],MATCH('загрузка табеля'!J3162,тарифы!B:B,0),4),"")</f>
        <v>продавец продовольственных товаров 1 категории ((В-45)отдел кондитерских изделий)</v>
      </c>
      <c r="H3162" s="12" t="s">
        <v>17233</v>
      </c>
      <c r="I3162" s="12" t="s">
        <v>16603</v>
      </c>
      <c r="J3162" s="12" t="s">
        <v>6853</v>
      </c>
      <c r="K3162" s="12" t="s">
        <v>6854</v>
      </c>
      <c r="L3162" s="12">
        <v>10</v>
      </c>
      <c r="M3162" s="12">
        <v>9.5</v>
      </c>
      <c r="N3162" s="12">
        <v>10</v>
      </c>
      <c r="O3162" s="12">
        <v>10</v>
      </c>
    </row>
    <row r="3163" spans="1:16" x14ac:dyDescent="0.2">
      <c r="A3163" s="12" t="str">
        <f>INDEX('рабочие дни  %ФОТ'!$F$3:$F$67,MATCH('загрузка табеля'!$H3163,'рабочие дни  %ФОТ'!$H$3:$H$67,0),1)</f>
        <v>ХХХ YYY-45</v>
      </c>
      <c r="B3163" s="21">
        <f t="shared" si="147"/>
        <v>968</v>
      </c>
      <c r="C3163" s="22">
        <f t="shared" si="148"/>
        <v>4</v>
      </c>
      <c r="D3163" s="23">
        <f t="shared" si="149"/>
        <v>40</v>
      </c>
      <c r="E3163" s="21">
        <f>SUMIFS(тарифы!G:G,тарифы!B:B,J3163)</f>
        <v>24.2</v>
      </c>
      <c r="F3163" s="21"/>
      <c r="G3163" s="12" t="str">
        <f>IFERROR(INDEX(Таблица1[#All],MATCH('загрузка табеля'!J3163,тарифы!B:B,0),4),"")</f>
        <v>продавец продовольственных товаров 2 категории ((В-45)отдел кондитерских изделий)</v>
      </c>
      <c r="H3163" s="12" t="s">
        <v>17233</v>
      </c>
      <c r="I3163" s="12" t="s">
        <v>16603</v>
      </c>
      <c r="J3163" s="12" t="s">
        <v>6850</v>
      </c>
      <c r="K3163" s="12" t="s">
        <v>6851</v>
      </c>
      <c r="L3163" s="12">
        <v>10</v>
      </c>
      <c r="M3163" s="12">
        <v>10</v>
      </c>
      <c r="N3163" s="12">
        <v>10</v>
      </c>
      <c r="O3163" s="12">
        <v>10</v>
      </c>
    </row>
    <row r="3164" spans="1:16" x14ac:dyDescent="0.2">
      <c r="A3164" s="12" t="str">
        <f>INDEX('рабочие дни  %ФОТ'!$F$3:$F$67,MATCH('загрузка табеля'!$H3164,'рабочие дни  %ФОТ'!$H$3:$H$67,0),1)</f>
        <v>ХХХ YYY-45</v>
      </c>
      <c r="B3164" s="21">
        <f t="shared" si="147"/>
        <v>113.68</v>
      </c>
      <c r="C3164" s="22">
        <f t="shared" si="148"/>
        <v>1</v>
      </c>
      <c r="D3164" s="23">
        <f t="shared" si="149"/>
        <v>4</v>
      </c>
      <c r="E3164" s="21">
        <f>SUMIFS(тарифы!G:G,тарифы!B:B,J3164)</f>
        <v>28.42</v>
      </c>
      <c r="F3164" s="21"/>
      <c r="G3164" s="12" t="str">
        <f>IFERROR(INDEX(Таблица1[#All],MATCH('загрузка табеля'!J3164,тарифы!B:B,0),4),"")</f>
        <v>бригадир продавцов продовольственных товаров 2 категории ((В-45)отдел кондитерских изделий)</v>
      </c>
      <c r="H3164" s="12" t="s">
        <v>17233</v>
      </c>
      <c r="I3164" s="12" t="s">
        <v>16603</v>
      </c>
      <c r="J3164" s="12" t="s">
        <v>6855</v>
      </c>
      <c r="K3164" s="12" t="s">
        <v>6856</v>
      </c>
      <c r="L3164" s="12">
        <v>4</v>
      </c>
      <c r="M3164" s="12">
        <v>0</v>
      </c>
    </row>
    <row r="3165" spans="1:16" x14ac:dyDescent="0.2">
      <c r="A3165" s="12" t="str">
        <f>INDEX('рабочие дни  %ФОТ'!$F$3:$F$67,MATCH('загрузка табеля'!$H3165,'рабочие дни  %ФОТ'!$H$3:$H$67,0),1)</f>
        <v>ХХХ YYY-45</v>
      </c>
      <c r="B3165" s="21">
        <f t="shared" si="147"/>
        <v>943.8</v>
      </c>
      <c r="C3165" s="22">
        <f t="shared" si="148"/>
        <v>4</v>
      </c>
      <c r="D3165" s="23">
        <f t="shared" si="149"/>
        <v>39</v>
      </c>
      <c r="E3165" s="21">
        <f>SUMIFS(тарифы!G:G,тарифы!B:B,J3165)</f>
        <v>24.2</v>
      </c>
      <c r="F3165" s="21"/>
      <c r="G3165" s="12" t="str">
        <f>IFERROR(INDEX(Таблица1[#All],MATCH('загрузка табеля'!J3165,тарифы!B:B,0),4),"")</f>
        <v>продавец продовольственных товаров 2 категории ((В-45)отдел кондитерских изделий)</v>
      </c>
      <c r="H3165" s="12" t="s">
        <v>17233</v>
      </c>
      <c r="I3165" s="12" t="s">
        <v>16603</v>
      </c>
      <c r="J3165" s="12" t="s">
        <v>6848</v>
      </c>
      <c r="K3165" s="12" t="s">
        <v>6849</v>
      </c>
      <c r="L3165" s="12">
        <v>10</v>
      </c>
      <c r="M3165" s="12">
        <v>10</v>
      </c>
      <c r="N3165" s="12">
        <v>9.5</v>
      </c>
      <c r="O3165" s="12">
        <v>9.5</v>
      </c>
      <c r="P3165" s="12">
        <v>0</v>
      </c>
    </row>
    <row r="3166" spans="1:16" x14ac:dyDescent="0.2">
      <c r="A3166" s="12" t="str">
        <f>INDEX('рабочие дни  %ФОТ'!$F$3:$F$67,MATCH('загрузка табеля'!$H3166,'рабочие дни  %ФОТ'!$H$3:$H$67,0),1)</f>
        <v>ХХХ YYY-45</v>
      </c>
      <c r="B3166" s="21">
        <f t="shared" si="147"/>
        <v>0</v>
      </c>
      <c r="C3166" s="22">
        <f t="shared" si="148"/>
        <v>3</v>
      </c>
      <c r="D3166" s="23">
        <f t="shared" si="149"/>
        <v>30</v>
      </c>
      <c r="E3166" s="21">
        <f>SUMIFS(тарифы!G:G,тарифы!B:B,J3166)</f>
        <v>0</v>
      </c>
      <c r="F3166" s="21"/>
      <c r="G3166" s="12" t="str">
        <f>IFERROR(INDEX(Таблица1[#All],MATCH('загрузка табеля'!J3166,тарифы!B:B,0),4),"")</f>
        <v/>
      </c>
      <c r="H3166" s="12" t="s">
        <v>17233</v>
      </c>
      <c r="I3166" s="12" t="s">
        <v>16603</v>
      </c>
      <c r="J3166" s="12" t="s">
        <v>16604</v>
      </c>
      <c r="K3166" s="12" t="s">
        <v>16605</v>
      </c>
      <c r="L3166" s="12">
        <v>10</v>
      </c>
      <c r="M3166" s="12">
        <v>10</v>
      </c>
      <c r="N3166" s="12">
        <v>10</v>
      </c>
      <c r="O3166" s="12">
        <v>0</v>
      </c>
    </row>
    <row r="3167" spans="1:16" x14ac:dyDescent="0.2">
      <c r="A3167" s="12" t="str">
        <f>INDEX('рабочие дни  %ФОТ'!$F$3:$F$67,MATCH('загрузка табеля'!$H3167,'рабочие дни  %ФОТ'!$H$3:$H$67,0),1)</f>
        <v>ХХХ YYY-45</v>
      </c>
      <c r="B3167" s="21">
        <f t="shared" si="147"/>
        <v>968</v>
      </c>
      <c r="C3167" s="22">
        <f t="shared" si="148"/>
        <v>4</v>
      </c>
      <c r="D3167" s="23">
        <f t="shared" si="149"/>
        <v>40</v>
      </c>
      <c r="E3167" s="21">
        <f>SUMIFS(тарифы!G:G,тарифы!B:B,J3167)</f>
        <v>24.2</v>
      </c>
      <c r="F3167" s="21"/>
      <c r="G3167" s="12" t="str">
        <f>IFERROR(INDEX(Таблица1[#All],MATCH('загрузка табеля'!J3167,тарифы!B:B,0),4),"")</f>
        <v>продавец продовольственных товаров 2 категории ((В-45)отдел напитков)</v>
      </c>
      <c r="H3167" s="12" t="s">
        <v>17233</v>
      </c>
      <c r="I3167" s="12" t="s">
        <v>16606</v>
      </c>
      <c r="J3167" s="12" t="s">
        <v>6859</v>
      </c>
      <c r="K3167" s="12" t="s">
        <v>6860</v>
      </c>
      <c r="L3167" s="12">
        <v>10</v>
      </c>
      <c r="M3167" s="12">
        <v>10</v>
      </c>
      <c r="N3167" s="12">
        <v>10</v>
      </c>
      <c r="O3167" s="12">
        <v>10</v>
      </c>
    </row>
    <row r="3168" spans="1:16" x14ac:dyDescent="0.2">
      <c r="A3168" s="12" t="str">
        <f>INDEX('рабочие дни  %ФОТ'!$F$3:$F$67,MATCH('загрузка табеля'!$H3168,'рабочие дни  %ФОТ'!$H$3:$H$67,0),1)</f>
        <v>ХХХ YYY-45</v>
      </c>
      <c r="B3168" s="21">
        <f t="shared" si="147"/>
        <v>113.68</v>
      </c>
      <c r="C3168" s="22">
        <f t="shared" si="148"/>
        <v>1</v>
      </c>
      <c r="D3168" s="23">
        <f t="shared" si="149"/>
        <v>4</v>
      </c>
      <c r="E3168" s="21">
        <f>SUMIFS(тарифы!G:G,тарифы!B:B,J3168)</f>
        <v>28.42</v>
      </c>
      <c r="F3168" s="21"/>
      <c r="G3168" s="12" t="str">
        <f>IFERROR(INDEX(Таблица1[#All],MATCH('загрузка табеля'!J3168,тарифы!B:B,0),4),"")</f>
        <v>бригадир продавцов продовольственных товаров 2 категории ((В-45)отдел кондитерских изделий)</v>
      </c>
      <c r="H3168" s="12" t="s">
        <v>17233</v>
      </c>
      <c r="I3168" s="12" t="s">
        <v>16606</v>
      </c>
      <c r="J3168" s="12" t="s">
        <v>6855</v>
      </c>
      <c r="K3168" s="12" t="s">
        <v>6856</v>
      </c>
      <c r="L3168" s="12">
        <v>4</v>
      </c>
      <c r="M3168" s="12">
        <v>0</v>
      </c>
    </row>
    <row r="3169" spans="1:17" x14ac:dyDescent="0.2">
      <c r="A3169" s="12" t="str">
        <f>INDEX('рабочие дни  %ФОТ'!$F$3:$F$67,MATCH('загрузка табеля'!$H3169,'рабочие дни  %ФОТ'!$H$3:$H$67,0),1)</f>
        <v>ХХХ YYY-45</v>
      </c>
      <c r="B3169" s="21">
        <f t="shared" si="147"/>
        <v>765.59999999999991</v>
      </c>
      <c r="C3169" s="22">
        <f t="shared" si="148"/>
        <v>3</v>
      </c>
      <c r="D3169" s="23">
        <f t="shared" si="149"/>
        <v>29</v>
      </c>
      <c r="E3169" s="21">
        <f>SUMIFS(тарифы!G:G,тарифы!B:B,J3169)</f>
        <v>26.4</v>
      </c>
      <c r="F3169" s="21"/>
      <c r="G3169" s="12" t="str">
        <f>IFERROR(INDEX(Таблица1[#All],MATCH('загрузка табеля'!J3169,тарифы!B:B,0),4),"")</f>
        <v>продавец непродовольственных товаров 1 категории ((В-45)отдел непродовольственных товаров)</v>
      </c>
      <c r="H3169" s="12" t="s">
        <v>17233</v>
      </c>
      <c r="I3169" s="12" t="s">
        <v>16607</v>
      </c>
      <c r="J3169" s="12" t="s">
        <v>6863</v>
      </c>
      <c r="K3169" s="12" t="s">
        <v>6864</v>
      </c>
      <c r="L3169" s="12">
        <v>10</v>
      </c>
      <c r="M3169" s="12">
        <v>10</v>
      </c>
      <c r="N3169" s="12">
        <v>9</v>
      </c>
    </row>
    <row r="3170" spans="1:17" x14ac:dyDescent="0.2">
      <c r="A3170" s="12" t="str">
        <f>INDEX('рабочие дни  %ФОТ'!$F$3:$F$67,MATCH('загрузка табеля'!$H3170,'рабочие дни  %ФОТ'!$H$3:$H$67,0),1)</f>
        <v>ХХХ YYY-45</v>
      </c>
      <c r="B3170" s="21">
        <f t="shared" si="147"/>
        <v>553.5</v>
      </c>
      <c r="C3170" s="22">
        <f t="shared" si="148"/>
        <v>2</v>
      </c>
      <c r="D3170" s="23">
        <f t="shared" si="149"/>
        <v>20.5</v>
      </c>
      <c r="E3170" s="21">
        <f>SUMIFS(тарифы!G:G,тарифы!B:B,J3170)</f>
        <v>27</v>
      </c>
      <c r="F3170" s="21"/>
      <c r="G3170" s="12" t="str">
        <f>IFERROR(INDEX(Таблица1[#All],MATCH('загрузка табеля'!J3170,тарифы!B:B,0),4),"")</f>
        <v>повар 4 разряда ((В-45)кулинарный цех)</v>
      </c>
      <c r="H3170" s="12" t="s">
        <v>17233</v>
      </c>
      <c r="I3170" s="12" t="s">
        <v>16608</v>
      </c>
      <c r="J3170" s="12" t="s">
        <v>6784</v>
      </c>
      <c r="K3170" s="12" t="s">
        <v>6785</v>
      </c>
      <c r="L3170" s="12">
        <v>9.5</v>
      </c>
      <c r="M3170" s="12">
        <v>11</v>
      </c>
      <c r="N3170" s="12">
        <v>0</v>
      </c>
    </row>
    <row r="3171" spans="1:17" x14ac:dyDescent="0.2">
      <c r="A3171" s="12" t="str">
        <f>INDEX('рабочие дни  %ФОТ'!$F$3:$F$67,MATCH('загрузка табеля'!$H3171,'рабочие дни  %ФОТ'!$H$3:$H$67,0),1)</f>
        <v>ХХХ YYY-45</v>
      </c>
      <c r="B3171" s="21">
        <f t="shared" si="147"/>
        <v>1727.52</v>
      </c>
      <c r="C3171" s="22">
        <f t="shared" si="148"/>
        <v>6</v>
      </c>
      <c r="D3171" s="23">
        <f t="shared" si="149"/>
        <v>59</v>
      </c>
      <c r="E3171" s="21">
        <f>SUMIFS(тарифы!G:G,тарифы!B:B,J3171)</f>
        <v>29.28</v>
      </c>
      <c r="F3171" s="21"/>
      <c r="G3171" s="12" t="str">
        <f>IFERROR(INDEX(Таблица1[#All],MATCH('загрузка табеля'!J3171,тарифы!B:B,0),4),"")</f>
        <v>повар 5 разряда ((В-45)кулинарный цех)</v>
      </c>
      <c r="H3171" s="12" t="s">
        <v>17233</v>
      </c>
      <c r="I3171" s="12" t="s">
        <v>16608</v>
      </c>
      <c r="J3171" s="12" t="s">
        <v>6771</v>
      </c>
      <c r="K3171" s="12" t="s">
        <v>6772</v>
      </c>
      <c r="L3171" s="12">
        <v>9</v>
      </c>
      <c r="M3171" s="12">
        <v>11</v>
      </c>
      <c r="N3171" s="12">
        <v>10</v>
      </c>
      <c r="O3171" s="12">
        <v>10</v>
      </c>
      <c r="P3171" s="12">
        <v>10</v>
      </c>
      <c r="Q3171" s="12">
        <v>9</v>
      </c>
    </row>
    <row r="3172" spans="1:17" x14ac:dyDescent="0.2">
      <c r="A3172" s="12" t="str">
        <f>INDEX('рабочие дни  %ФОТ'!$F$3:$F$67,MATCH('загрузка табеля'!$H3172,'рабочие дни  %ФОТ'!$H$3:$H$67,0),1)</f>
        <v>ХХХ YYY-45</v>
      </c>
      <c r="B3172" s="21">
        <f t="shared" si="147"/>
        <v>877.5</v>
      </c>
      <c r="C3172" s="22">
        <f t="shared" si="148"/>
        <v>3</v>
      </c>
      <c r="D3172" s="23">
        <f t="shared" si="149"/>
        <v>32.5</v>
      </c>
      <c r="E3172" s="21">
        <f>SUMIFS(тарифы!G:G,тарифы!B:B,J3172)</f>
        <v>27</v>
      </c>
      <c r="F3172" s="21"/>
      <c r="G3172" s="12" t="str">
        <f>IFERROR(INDEX(Таблица1[#All],MATCH('загрузка табеля'!J3172,тарифы!B:B,0),4),"")</f>
        <v>повар 4 разряда ((В-45)кулинарный цех)</v>
      </c>
      <c r="H3172" s="12" t="s">
        <v>17233</v>
      </c>
      <c r="I3172" s="12" t="s">
        <v>16608</v>
      </c>
      <c r="J3172" s="12" t="s">
        <v>6774</v>
      </c>
      <c r="K3172" s="12" t="s">
        <v>6775</v>
      </c>
      <c r="L3172" s="12">
        <v>11</v>
      </c>
      <c r="M3172" s="12">
        <v>10.5</v>
      </c>
      <c r="N3172" s="12">
        <v>11</v>
      </c>
    </row>
    <row r="3173" spans="1:17" x14ac:dyDescent="0.2">
      <c r="A3173" s="12" t="str">
        <f>INDEX('рабочие дни  %ФОТ'!$F$3:$F$67,MATCH('загрузка табеля'!$H3173,'рабочие дни  %ФОТ'!$H$3:$H$67,0),1)</f>
        <v>ХХХ YYY-45</v>
      </c>
      <c r="B3173" s="21">
        <f t="shared" si="147"/>
        <v>2255.44</v>
      </c>
      <c r="C3173" s="22">
        <f t="shared" si="148"/>
        <v>6</v>
      </c>
      <c r="D3173" s="23">
        <f t="shared" si="149"/>
        <v>60.5</v>
      </c>
      <c r="E3173" s="21">
        <f>SUMIFS(тарифы!G:G,тарифы!B:B,J3173)</f>
        <v>37.28</v>
      </c>
      <c r="F3173" s="21"/>
      <c r="G3173" s="12" t="str">
        <f>IFERROR(INDEX(Таблица1[#All],MATCH('загрузка табеля'!J3173,тарифы!B:B,0),4),"")</f>
        <v>бригадир производственной бригады ((В-45)кулинарный цех)</v>
      </c>
      <c r="H3173" s="12" t="s">
        <v>17233</v>
      </c>
      <c r="I3173" s="12" t="s">
        <v>16608</v>
      </c>
      <c r="J3173" s="12" t="s">
        <v>6762</v>
      </c>
      <c r="K3173" s="12" t="s">
        <v>6763</v>
      </c>
      <c r="L3173" s="12">
        <v>10</v>
      </c>
      <c r="M3173" s="12">
        <v>10</v>
      </c>
      <c r="N3173" s="12">
        <v>10.5</v>
      </c>
      <c r="O3173" s="12">
        <v>10</v>
      </c>
      <c r="P3173" s="12">
        <v>10</v>
      </c>
      <c r="Q3173" s="12">
        <v>10</v>
      </c>
    </row>
    <row r="3174" spans="1:17" x14ac:dyDescent="0.2">
      <c r="A3174" s="12" t="str">
        <f>INDEX('рабочие дни  %ФОТ'!$F$3:$F$67,MATCH('загрузка табеля'!$H3174,'рабочие дни  %ФОТ'!$H$3:$H$67,0),1)</f>
        <v>ХХХ YYY-45</v>
      </c>
      <c r="B3174" s="21">
        <f t="shared" si="147"/>
        <v>849.12</v>
      </c>
      <c r="C3174" s="22">
        <f t="shared" si="148"/>
        <v>3</v>
      </c>
      <c r="D3174" s="23">
        <f t="shared" si="149"/>
        <v>29</v>
      </c>
      <c r="E3174" s="21">
        <f>SUMIFS(тарифы!G:G,тарифы!B:B,J3174)</f>
        <v>29.28</v>
      </c>
      <c r="F3174" s="21"/>
      <c r="G3174" s="12" t="str">
        <f>IFERROR(INDEX(Таблица1[#All],MATCH('загрузка табеля'!J3174,тарифы!B:B,0),4),"")</f>
        <v>повар 5 разряда ((В-45)кулинарный цех)</v>
      </c>
      <c r="H3174" s="12" t="s">
        <v>17233</v>
      </c>
      <c r="I3174" s="12" t="s">
        <v>16608</v>
      </c>
      <c r="J3174" s="12" t="s">
        <v>6782</v>
      </c>
      <c r="K3174" s="12" t="s">
        <v>6783</v>
      </c>
      <c r="L3174" s="12">
        <v>11</v>
      </c>
      <c r="M3174" s="12">
        <v>9.5</v>
      </c>
      <c r="N3174" s="12">
        <v>8.5</v>
      </c>
      <c r="O3174" s="12">
        <v>0</v>
      </c>
    </row>
    <row r="3175" spans="1:17" x14ac:dyDescent="0.2">
      <c r="A3175" s="12" t="str">
        <f>INDEX('рабочие дни  %ФОТ'!$F$3:$F$67,MATCH('загрузка табеля'!$H3175,'рабочие дни  %ФОТ'!$H$3:$H$67,0),1)</f>
        <v>ХХХ YYY-45</v>
      </c>
      <c r="B3175" s="21">
        <f t="shared" si="147"/>
        <v>0</v>
      </c>
      <c r="C3175" s="22">
        <f t="shared" si="148"/>
        <v>3</v>
      </c>
      <c r="D3175" s="23">
        <f t="shared" si="149"/>
        <v>34</v>
      </c>
      <c r="E3175" s="21">
        <f>SUMIFS(тарифы!G:G,тарифы!B:B,J3175)</f>
        <v>0</v>
      </c>
      <c r="F3175" s="21"/>
      <c r="G3175" s="12" t="str">
        <f>IFERROR(INDEX(Таблица1[#All],MATCH('загрузка табеля'!J3175,тарифы!B:B,0),4),"")</f>
        <v/>
      </c>
      <c r="H3175" s="12" t="s">
        <v>17233</v>
      </c>
      <c r="I3175" s="12" t="s">
        <v>16608</v>
      </c>
      <c r="J3175" s="12" t="s">
        <v>16609</v>
      </c>
      <c r="K3175" s="12" t="s">
        <v>16610</v>
      </c>
      <c r="L3175" s="12">
        <v>11</v>
      </c>
      <c r="M3175" s="12">
        <v>11.5</v>
      </c>
      <c r="N3175" s="12">
        <v>11.5</v>
      </c>
      <c r="O3175" s="12">
        <v>0</v>
      </c>
    </row>
    <row r="3176" spans="1:17" x14ac:dyDescent="0.2">
      <c r="A3176" s="12" t="str">
        <f>INDEX('рабочие дни  %ФОТ'!$F$3:$F$67,MATCH('загрузка табеля'!$H3176,'рабочие дни  %ФОТ'!$H$3:$H$67,0),1)</f>
        <v>ХХХ YYY-45</v>
      </c>
      <c r="B3176" s="21">
        <f t="shared" si="147"/>
        <v>0</v>
      </c>
      <c r="C3176" s="22">
        <f t="shared" si="148"/>
        <v>5</v>
      </c>
      <c r="D3176" s="23">
        <f t="shared" si="149"/>
        <v>50</v>
      </c>
      <c r="E3176" s="21">
        <f>SUMIFS(тарифы!G:G,тарифы!B:B,J3176)</f>
        <v>0</v>
      </c>
      <c r="F3176" s="21"/>
      <c r="G3176" s="12" t="str">
        <f>IFERROR(INDEX(Таблица1[#All],MATCH('загрузка табеля'!J3176,тарифы!B:B,0),4),"")</f>
        <v/>
      </c>
      <c r="H3176" s="12" t="s">
        <v>17233</v>
      </c>
      <c r="I3176" s="12" t="s">
        <v>16608</v>
      </c>
      <c r="J3176" s="12" t="s">
        <v>16611</v>
      </c>
      <c r="K3176" s="12" t="s">
        <v>16612</v>
      </c>
      <c r="L3176" s="12">
        <v>10</v>
      </c>
      <c r="M3176" s="12">
        <v>10</v>
      </c>
      <c r="N3176" s="12">
        <v>10</v>
      </c>
      <c r="O3176" s="12">
        <v>10</v>
      </c>
      <c r="P3176" s="12">
        <v>10</v>
      </c>
    </row>
    <row r="3177" spans="1:17" x14ac:dyDescent="0.2">
      <c r="A3177" s="12" t="str">
        <f>INDEX('рабочие дни  %ФОТ'!$F$3:$F$67,MATCH('загрузка табеля'!$H3177,'рабочие дни  %ФОТ'!$H$3:$H$67,0),1)</f>
        <v>ХХХ YYY-45</v>
      </c>
      <c r="B3177" s="21">
        <f t="shared" si="147"/>
        <v>626.53500000000008</v>
      </c>
      <c r="C3177" s="22">
        <f t="shared" si="148"/>
        <v>4</v>
      </c>
      <c r="D3177" s="23">
        <f t="shared" si="149"/>
        <v>19.5</v>
      </c>
      <c r="E3177" s="21">
        <f>SUMIFS(тарифы!G:G,тарифы!B:B,J3177)</f>
        <v>32.130000000000003</v>
      </c>
      <c r="F3177" s="21"/>
      <c r="G3177" s="12" t="str">
        <f>IFERROR(INDEX(Таблица1[#All],MATCH('загрузка табеля'!J3177,тарифы!B:B,0),4),"")</f>
        <v>бригадир продавцов продовольственных товаров 1 категории ((В-45)молочный отдел)</v>
      </c>
      <c r="H3177" s="12" t="s">
        <v>17233</v>
      </c>
      <c r="I3177" s="12" t="s">
        <v>16613</v>
      </c>
      <c r="J3177" s="12" t="s">
        <v>6799</v>
      </c>
      <c r="K3177" s="12" t="s">
        <v>6800</v>
      </c>
      <c r="L3177" s="12">
        <v>5.5</v>
      </c>
      <c r="M3177" s="12">
        <v>5</v>
      </c>
      <c r="N3177" s="12">
        <v>4.5</v>
      </c>
      <c r="O3177" s="12">
        <v>4.5</v>
      </c>
    </row>
    <row r="3178" spans="1:17" x14ac:dyDescent="0.2">
      <c r="A3178" s="12" t="str">
        <f>INDEX('рабочие дни  %ФОТ'!$F$3:$F$67,MATCH('загрузка табеля'!$H3178,'рабочие дни  %ФОТ'!$H$3:$H$67,0),1)</f>
        <v>ХХХ YYY-45</v>
      </c>
      <c r="B3178" s="21">
        <f t="shared" si="147"/>
        <v>866.25</v>
      </c>
      <c r="C3178" s="22">
        <f t="shared" si="148"/>
        <v>4</v>
      </c>
      <c r="D3178" s="23">
        <f t="shared" si="149"/>
        <v>38.5</v>
      </c>
      <c r="E3178" s="21">
        <f>SUMIFS(тарифы!G:G,тарифы!B:B,J3178)</f>
        <v>22.5</v>
      </c>
      <c r="F3178" s="21"/>
      <c r="G3178" s="12" t="str">
        <f>IFERROR(INDEX(Таблица1[#All],MATCH('загрузка табеля'!J3178,тарифы!B:B,0),4),"")</f>
        <v>продавец продовольственных товаров 3 категории ((В-45)молочный отдел)</v>
      </c>
      <c r="H3178" s="12" t="s">
        <v>17233</v>
      </c>
      <c r="I3178" s="12" t="s">
        <v>16613</v>
      </c>
      <c r="J3178" s="12" t="s">
        <v>6793</v>
      </c>
      <c r="K3178" s="12" t="s">
        <v>6794</v>
      </c>
      <c r="L3178" s="12">
        <v>10</v>
      </c>
      <c r="M3178" s="12">
        <v>9</v>
      </c>
      <c r="N3178" s="12">
        <v>10</v>
      </c>
      <c r="O3178" s="12">
        <v>9.5</v>
      </c>
    </row>
    <row r="3179" spans="1:17" x14ac:dyDescent="0.2">
      <c r="A3179" s="12" t="str">
        <f>INDEX('рабочие дни  %ФОТ'!$F$3:$F$67,MATCH('загрузка табеля'!$H3179,'рабочие дни  %ФОТ'!$H$3:$H$67,0),1)</f>
        <v>ХХХ YYY-45</v>
      </c>
      <c r="B3179" s="21">
        <f t="shared" si="147"/>
        <v>977.625</v>
      </c>
      <c r="C3179" s="22">
        <f t="shared" si="148"/>
        <v>4</v>
      </c>
      <c r="D3179" s="23">
        <f t="shared" si="149"/>
        <v>39.5</v>
      </c>
      <c r="E3179" s="21">
        <f>SUMIFS(тарифы!G:G,тарифы!B:B,J3179)</f>
        <v>24.75</v>
      </c>
      <c r="F3179" s="21"/>
      <c r="G3179" s="12" t="str">
        <f>IFERROR(INDEX(Таблица1[#All],MATCH('загрузка табеля'!J3179,тарифы!B:B,0),4),"")</f>
        <v>продавец продовольственных товаров 2 категории ((В-45)молочный отдел)</v>
      </c>
      <c r="H3179" s="12" t="s">
        <v>17233</v>
      </c>
      <c r="I3179" s="12" t="s">
        <v>16613</v>
      </c>
      <c r="J3179" s="12" t="s">
        <v>6796</v>
      </c>
      <c r="K3179" s="12" t="s">
        <v>6797</v>
      </c>
      <c r="L3179" s="12">
        <v>10</v>
      </c>
      <c r="M3179" s="12">
        <v>10</v>
      </c>
      <c r="N3179" s="12">
        <v>10</v>
      </c>
      <c r="O3179" s="12">
        <v>9.5</v>
      </c>
    </row>
    <row r="3180" spans="1:17" x14ac:dyDescent="0.2">
      <c r="A3180" s="12" t="str">
        <f>INDEX('рабочие дни  %ФОТ'!$F$3:$F$67,MATCH('загрузка табеля'!$H3180,'рабочие дни  %ФОТ'!$H$3:$H$67,0),1)</f>
        <v>ХХХ YYY-45</v>
      </c>
      <c r="B3180" s="21">
        <f t="shared" si="147"/>
        <v>877.5</v>
      </c>
      <c r="C3180" s="22">
        <f t="shared" si="148"/>
        <v>3</v>
      </c>
      <c r="D3180" s="23">
        <f t="shared" si="149"/>
        <v>32.5</v>
      </c>
      <c r="E3180" s="21">
        <f>SUMIFS(тарифы!G:G,тарифы!B:B,J3180)</f>
        <v>27</v>
      </c>
      <c r="F3180" s="21"/>
      <c r="G3180" s="12" t="str">
        <f>IFERROR(INDEX(Таблица1[#All],MATCH('загрузка табеля'!J3180,тарифы!B:B,0),4),"")</f>
        <v>продавец продовольственных товаров 1 категории ((В-45)овощной отдел)</v>
      </c>
      <c r="H3180" s="12" t="s">
        <v>17233</v>
      </c>
      <c r="I3180" s="12" t="s">
        <v>16614</v>
      </c>
      <c r="J3180" s="12" t="s">
        <v>6808</v>
      </c>
      <c r="K3180" s="12" t="s">
        <v>6809</v>
      </c>
      <c r="L3180" s="12">
        <v>11</v>
      </c>
      <c r="M3180" s="12">
        <v>11</v>
      </c>
      <c r="N3180" s="12">
        <v>10.5</v>
      </c>
    </row>
    <row r="3181" spans="1:17" x14ac:dyDescent="0.2">
      <c r="A3181" s="12" t="str">
        <f>INDEX('рабочие дни  %ФОТ'!$F$3:$F$67,MATCH('загрузка табеля'!$H3181,'рабочие дни  %ФОТ'!$H$3:$H$67,0),1)</f>
        <v>ХХХ YYY-45</v>
      </c>
      <c r="B3181" s="21">
        <f t="shared" si="147"/>
        <v>1337.1428571428571</v>
      </c>
      <c r="C3181" s="22">
        <f t="shared" si="148"/>
        <v>4</v>
      </c>
      <c r="D3181" s="23">
        <f t="shared" si="149"/>
        <v>36.5</v>
      </c>
      <c r="E3181" s="21">
        <f>SUMIFS(тарифы!G:G,тарифы!B:B,J3181)</f>
        <v>7020</v>
      </c>
      <c r="F3181" s="21"/>
      <c r="G3181" s="12" t="str">
        <f>IFERROR(INDEX(Таблица1[#All],MATCH('загрузка табеля'!J3181,тарифы!B:B,0),4),"")</f>
        <v>менеджер по сбыту 1 категории ((В-45)овощной отдел)</v>
      </c>
      <c r="H3181" s="12" t="s">
        <v>17233</v>
      </c>
      <c r="I3181" s="12" t="s">
        <v>16614</v>
      </c>
      <c r="J3181" s="12" t="s">
        <v>6811</v>
      </c>
      <c r="K3181" s="12" t="s">
        <v>6812</v>
      </c>
      <c r="L3181" s="12">
        <v>9</v>
      </c>
      <c r="M3181" s="12">
        <v>9.5</v>
      </c>
      <c r="N3181" s="12">
        <v>9</v>
      </c>
      <c r="O3181" s="12">
        <v>9</v>
      </c>
    </row>
    <row r="3182" spans="1:17" x14ac:dyDescent="0.2">
      <c r="A3182" s="12" t="str">
        <f>INDEX('рабочие дни  %ФОТ'!$F$3:$F$67,MATCH('загрузка табеля'!$H3182,'рабочие дни  %ФОТ'!$H$3:$H$67,0),1)</f>
        <v>ХХХ YYY-45</v>
      </c>
      <c r="B3182" s="21">
        <f t="shared" si="147"/>
        <v>877.5</v>
      </c>
      <c r="C3182" s="22">
        <f t="shared" si="148"/>
        <v>4</v>
      </c>
      <c r="D3182" s="23">
        <f t="shared" si="149"/>
        <v>39</v>
      </c>
      <c r="E3182" s="21">
        <f>SUMIFS(тарифы!G:G,тарифы!B:B,J3182)</f>
        <v>22.5</v>
      </c>
      <c r="F3182" s="21"/>
      <c r="G3182" s="12" t="str">
        <f>IFERROR(INDEX(Таблица1[#All],MATCH('загрузка табеля'!J3182,тарифы!B:B,0),4),"")</f>
        <v>продавец продовольственных товаров 3 категории ((В-45)овощной отдел)</v>
      </c>
      <c r="H3182" s="12" t="s">
        <v>17233</v>
      </c>
      <c r="I3182" s="12" t="s">
        <v>16614</v>
      </c>
      <c r="J3182" s="12" t="s">
        <v>6805</v>
      </c>
      <c r="K3182" s="12" t="s">
        <v>6806</v>
      </c>
      <c r="L3182" s="12">
        <v>10</v>
      </c>
      <c r="M3182" s="12">
        <v>10</v>
      </c>
      <c r="N3182" s="12">
        <v>9</v>
      </c>
      <c r="O3182" s="12">
        <v>10</v>
      </c>
      <c r="P3182" s="12">
        <v>0</v>
      </c>
    </row>
    <row r="3183" spans="1:17" x14ac:dyDescent="0.2">
      <c r="A3183" s="12" t="str">
        <f>INDEX('рабочие дни  %ФОТ'!$F$3:$F$67,MATCH('загрузка табеля'!$H3183,'рабочие дни  %ФОТ'!$H$3:$H$67,0),1)</f>
        <v>ХХХ YYY-45</v>
      </c>
      <c r="B3183" s="21">
        <f t="shared" si="147"/>
        <v>0</v>
      </c>
      <c r="C3183" s="22">
        <f t="shared" si="148"/>
        <v>3</v>
      </c>
      <c r="D3183" s="23">
        <f t="shared" si="149"/>
        <v>29</v>
      </c>
      <c r="E3183" s="21">
        <f>SUMIFS(тарифы!G:G,тарифы!B:B,J3183)</f>
        <v>0</v>
      </c>
      <c r="F3183" s="21"/>
      <c r="G3183" s="12" t="str">
        <f>IFERROR(INDEX(Таблица1[#All],MATCH('загрузка табеля'!J3183,тарифы!B:B,0),4),"")</f>
        <v/>
      </c>
      <c r="H3183" s="12" t="s">
        <v>17233</v>
      </c>
      <c r="I3183" s="12" t="s">
        <v>16614</v>
      </c>
      <c r="J3183" s="12" t="s">
        <v>16615</v>
      </c>
      <c r="K3183" s="12" t="s">
        <v>16616</v>
      </c>
      <c r="L3183" s="12">
        <v>9</v>
      </c>
      <c r="M3183" s="12">
        <v>10</v>
      </c>
      <c r="N3183" s="12">
        <v>10</v>
      </c>
    </row>
    <row r="3184" spans="1:17" x14ac:dyDescent="0.2">
      <c r="A3184" s="12" t="str">
        <f>INDEX('рабочие дни  %ФОТ'!$F$3:$F$67,MATCH('загрузка табеля'!$H3184,'рабочие дни  %ФОТ'!$H$3:$H$67,0),1)</f>
        <v>ХХХ YYY-45</v>
      </c>
      <c r="B3184" s="21">
        <f t="shared" si="147"/>
        <v>0</v>
      </c>
      <c r="C3184" s="22">
        <f t="shared" si="148"/>
        <v>4</v>
      </c>
      <c r="D3184" s="23">
        <f t="shared" si="149"/>
        <v>37</v>
      </c>
      <c r="E3184" s="21">
        <f>SUMIFS(тарифы!G:G,тарифы!B:B,J3184)</f>
        <v>0</v>
      </c>
      <c r="F3184" s="21"/>
      <c r="G3184" s="12" t="str">
        <f>IFERROR(INDEX(Таблица1[#All],MATCH('загрузка табеля'!J3184,тарифы!B:B,0),4),"")</f>
        <v/>
      </c>
      <c r="H3184" s="12" t="s">
        <v>17233</v>
      </c>
      <c r="I3184" s="12" t="s">
        <v>16614</v>
      </c>
      <c r="J3184" s="12" t="s">
        <v>16617</v>
      </c>
      <c r="K3184" s="12" t="s">
        <v>16618</v>
      </c>
      <c r="L3184" s="12">
        <v>10</v>
      </c>
      <c r="M3184" s="12">
        <v>10</v>
      </c>
      <c r="N3184" s="12">
        <v>8</v>
      </c>
      <c r="O3184" s="12">
        <v>9</v>
      </c>
      <c r="P3184" s="12">
        <v>0</v>
      </c>
    </row>
    <row r="3185" spans="1:17" x14ac:dyDescent="0.2">
      <c r="A3185" s="12" t="str">
        <f>INDEX('рабочие дни  %ФОТ'!$F$3:$F$67,MATCH('загрузка табеля'!$H3185,'рабочие дни  %ФОТ'!$H$3:$H$67,0),1)</f>
        <v>ХХХ YYY-45</v>
      </c>
      <c r="B3185" s="21">
        <f t="shared" si="147"/>
        <v>783.75</v>
      </c>
      <c r="C3185" s="22">
        <f t="shared" si="148"/>
        <v>3</v>
      </c>
      <c r="D3185" s="23">
        <f t="shared" si="149"/>
        <v>27.5</v>
      </c>
      <c r="E3185" s="21">
        <f>SUMIFS(тарифы!G:G,тарифы!B:B,J3185)</f>
        <v>28.5</v>
      </c>
      <c r="F3185" s="21"/>
      <c r="G3185" s="12" t="str">
        <f>IFERROR(INDEX(Таблица1[#All],MATCH('загрузка табеля'!J3185,тарифы!B:B,0),4),"")</f>
        <v>обработчик рыбы 3 категории ((В-45)рыбный отдел)</v>
      </c>
      <c r="H3185" s="12" t="s">
        <v>17233</v>
      </c>
      <c r="I3185" s="12" t="s">
        <v>16619</v>
      </c>
      <c r="J3185" s="12" t="s">
        <v>6905</v>
      </c>
      <c r="K3185" s="12" t="s">
        <v>6906</v>
      </c>
      <c r="L3185" s="12">
        <v>9</v>
      </c>
      <c r="M3185" s="12">
        <v>9</v>
      </c>
      <c r="N3185" s="12">
        <v>9.5</v>
      </c>
      <c r="O3185" s="12">
        <v>0</v>
      </c>
    </row>
    <row r="3186" spans="1:17" x14ac:dyDescent="0.2">
      <c r="A3186" s="12" t="str">
        <f>INDEX('рабочие дни  %ФОТ'!$F$3:$F$67,MATCH('загрузка табеля'!$H3186,'рабочие дни  %ФОТ'!$H$3:$H$67,0),1)</f>
        <v>ХХХ YYY-45</v>
      </c>
      <c r="B3186" s="21">
        <f t="shared" si="147"/>
        <v>1296.4285714285716</v>
      </c>
      <c r="C3186" s="22">
        <f t="shared" si="148"/>
        <v>3</v>
      </c>
      <c r="D3186" s="23">
        <f t="shared" si="149"/>
        <v>13.5</v>
      </c>
      <c r="E3186" s="21">
        <f>SUMIFS(тарифы!G:G,тарифы!B:B,J3186)</f>
        <v>9075</v>
      </c>
      <c r="F3186" s="21"/>
      <c r="G3186" s="12" t="str">
        <f>IFERROR(INDEX(Таблица1[#All],MATCH('загрузка табеля'!J3186,тарифы!B:B,0),4),"")</f>
        <v>заместитель управляющего магазином по производству 3 категории ((В-45)рыбный отдел)</v>
      </c>
      <c r="H3186" s="12" t="s">
        <v>17233</v>
      </c>
      <c r="I3186" s="12" t="s">
        <v>16619</v>
      </c>
      <c r="J3186" s="12" t="s">
        <v>6903</v>
      </c>
      <c r="K3186" s="12" t="s">
        <v>6904</v>
      </c>
      <c r="L3186" s="12">
        <v>4.5</v>
      </c>
      <c r="M3186" s="12">
        <v>4.5</v>
      </c>
      <c r="N3186" s="12">
        <v>4.5</v>
      </c>
      <c r="O3186" s="12">
        <v>0</v>
      </c>
    </row>
    <row r="3187" spans="1:17" x14ac:dyDescent="0.2">
      <c r="A3187" s="12" t="str">
        <f>INDEX('рабочие дни  %ФОТ'!$F$3:$F$67,MATCH('загрузка табеля'!$H3187,'рабочие дни  %ФОТ'!$H$3:$H$67,0),1)</f>
        <v>ХХХ YYY-45</v>
      </c>
      <c r="B3187" s="21">
        <f t="shared" si="147"/>
        <v>950.4</v>
      </c>
      <c r="C3187" s="22">
        <f t="shared" si="148"/>
        <v>3</v>
      </c>
      <c r="D3187" s="23">
        <f t="shared" si="149"/>
        <v>36</v>
      </c>
      <c r="E3187" s="21">
        <f>SUMIFS(тарифы!G:G,тарифы!B:B,J3187)</f>
        <v>26.4</v>
      </c>
      <c r="F3187" s="21"/>
      <c r="G3187" s="12" t="str">
        <f>IFERROR(INDEX(Таблица1[#All],MATCH('загрузка табеля'!J3187,тарифы!B:B,0),4),"")</f>
        <v>продавец продовольственных товаров 2 категории ((В-45)рыбный отдел)</v>
      </c>
      <c r="H3187" s="12" t="s">
        <v>17233</v>
      </c>
      <c r="I3187" s="12" t="s">
        <v>16619</v>
      </c>
      <c r="J3187" s="12" t="s">
        <v>6897</v>
      </c>
      <c r="K3187" s="12" t="s">
        <v>6898</v>
      </c>
      <c r="L3187" s="12">
        <v>12</v>
      </c>
      <c r="M3187" s="12">
        <v>12</v>
      </c>
      <c r="N3187" s="12">
        <v>12</v>
      </c>
      <c r="O3187" s="12">
        <v>0</v>
      </c>
    </row>
    <row r="3188" spans="1:17" x14ac:dyDescent="0.2">
      <c r="A3188" s="12" t="str">
        <f>INDEX('рабочие дни  %ФОТ'!$F$3:$F$67,MATCH('загрузка табеля'!$H3188,'рабочие дни  %ФОТ'!$H$3:$H$67,0),1)</f>
        <v>ХХХ YYY-45</v>
      </c>
      <c r="B3188" s="21">
        <f t="shared" si="147"/>
        <v>931.15</v>
      </c>
      <c r="C3188" s="22">
        <f t="shared" si="148"/>
        <v>3</v>
      </c>
      <c r="D3188" s="23">
        <f t="shared" si="149"/>
        <v>27.5</v>
      </c>
      <c r="E3188" s="21">
        <f>SUMIFS(тарифы!G:G,тарифы!B:B,J3188)</f>
        <v>33.86</v>
      </c>
      <c r="F3188" s="21"/>
      <c r="G3188" s="12" t="str">
        <f>IFERROR(INDEX(Таблица1[#All],MATCH('загрузка табеля'!J3188,тарифы!B:B,0),4),"")</f>
        <v>бригадир продавцов продовольственных товаров 2 категории ((В-45)рыбный отдел)</v>
      </c>
      <c r="H3188" s="12" t="s">
        <v>17233</v>
      </c>
      <c r="I3188" s="12" t="s">
        <v>16619</v>
      </c>
      <c r="J3188" s="12" t="s">
        <v>6908</v>
      </c>
      <c r="K3188" s="12" t="s">
        <v>6909</v>
      </c>
      <c r="L3188" s="12">
        <v>9.5</v>
      </c>
      <c r="M3188" s="12">
        <v>9</v>
      </c>
      <c r="N3188" s="12">
        <v>9</v>
      </c>
      <c r="O3188" s="12">
        <v>0</v>
      </c>
    </row>
    <row r="3189" spans="1:17" x14ac:dyDescent="0.2">
      <c r="A3189" s="12" t="str">
        <f>INDEX('рабочие дни  %ФОТ'!$F$3:$F$67,MATCH('загрузка табеля'!$H3189,'рабочие дни  %ФОТ'!$H$3:$H$67,0),1)</f>
        <v>ХХХ YYY-45</v>
      </c>
      <c r="B3189" s="21">
        <f t="shared" si="147"/>
        <v>780</v>
      </c>
      <c r="C3189" s="22">
        <f t="shared" si="148"/>
        <v>3</v>
      </c>
      <c r="D3189" s="23">
        <f t="shared" si="149"/>
        <v>32.5</v>
      </c>
      <c r="E3189" s="21">
        <f>SUMIFS(тарифы!G:G,тарифы!B:B,J3189)</f>
        <v>24</v>
      </c>
      <c r="F3189" s="21"/>
      <c r="G3189" s="12" t="str">
        <f>IFERROR(INDEX(Таблица1[#All],MATCH('загрузка табеля'!J3189,тарифы!B:B,0),4),"")</f>
        <v>продавец продовольственных товаров 3 категории ((В-45)рыбный отдел)</v>
      </c>
      <c r="H3189" s="12" t="s">
        <v>17233</v>
      </c>
      <c r="I3189" s="12" t="s">
        <v>16619</v>
      </c>
      <c r="J3189" s="12" t="s">
        <v>6900</v>
      </c>
      <c r="K3189" s="12" t="s">
        <v>6901</v>
      </c>
      <c r="L3189" s="12">
        <v>10.5</v>
      </c>
      <c r="M3189" s="12">
        <v>11</v>
      </c>
      <c r="N3189" s="12">
        <v>11</v>
      </c>
    </row>
    <row r="3190" spans="1:17" x14ac:dyDescent="0.2">
      <c r="A3190" s="12" t="str">
        <f>INDEX('рабочие дни  %ФОТ'!$F$3:$F$67,MATCH('загрузка табеля'!$H3190,'рабочие дни  %ФОТ'!$H$3:$H$67,0),1)</f>
        <v>ХХХ YYY-45</v>
      </c>
      <c r="B3190" s="21">
        <f t="shared" si="147"/>
        <v>2277</v>
      </c>
      <c r="C3190" s="22">
        <f t="shared" si="148"/>
        <v>6</v>
      </c>
      <c r="D3190" s="23">
        <f t="shared" si="149"/>
        <v>69</v>
      </c>
      <c r="E3190" s="21">
        <f>SUMIFS(тарифы!G:G,тарифы!B:B,J3190)</f>
        <v>33</v>
      </c>
      <c r="F3190" s="21"/>
      <c r="G3190" s="12" t="str">
        <f>IFERROR(INDEX(Таблица1[#All],MATCH('загрузка табеля'!J3190,тарифы!B:B,0),4),"")</f>
        <v>заместитель управляющего магазином по кассовой зоне 2 категории ((В-45)расчетно-кассовая зона)</v>
      </c>
      <c r="H3190" s="12" t="s">
        <v>17233</v>
      </c>
      <c r="I3190" s="12" t="s">
        <v>16620</v>
      </c>
      <c r="J3190" s="12" t="s">
        <v>6885</v>
      </c>
      <c r="K3190" s="12" t="s">
        <v>6886</v>
      </c>
      <c r="L3190" s="12">
        <v>11.5</v>
      </c>
      <c r="M3190" s="12">
        <v>11.5</v>
      </c>
      <c r="N3190" s="12">
        <v>10.5</v>
      </c>
      <c r="O3190" s="12">
        <v>11.5</v>
      </c>
      <c r="P3190" s="12">
        <v>12</v>
      </c>
      <c r="Q3190" s="12">
        <v>12</v>
      </c>
    </row>
    <row r="3191" spans="1:17" x14ac:dyDescent="0.2">
      <c r="A3191" s="12" t="str">
        <f>INDEX('рабочие дни  %ФОТ'!$F$3:$F$67,MATCH('загрузка табеля'!$H3191,'рабочие дни  %ФОТ'!$H$3:$H$67,0),1)</f>
        <v>ХХХ YYY-45</v>
      </c>
      <c r="B3191" s="21">
        <f t="shared" si="147"/>
        <v>1134.75</v>
      </c>
      <c r="C3191" s="22">
        <f t="shared" si="148"/>
        <v>4</v>
      </c>
      <c r="D3191" s="23">
        <f t="shared" si="149"/>
        <v>44.5</v>
      </c>
      <c r="E3191" s="21">
        <f>SUMIFS(тарифы!G:G,тарифы!B:B,J3191)</f>
        <v>25.5</v>
      </c>
      <c r="F3191" s="21"/>
      <c r="G3191" s="12" t="str">
        <f>IFERROR(INDEX(Таблица1[#All],MATCH('загрузка табеля'!J3191,тарифы!B:B,0),4),"")</f>
        <v>кассир торгового зала ((В-45)расчетно-кассовая зона)</v>
      </c>
      <c r="H3191" s="12" t="s">
        <v>17233</v>
      </c>
      <c r="I3191" s="12" t="s">
        <v>16620</v>
      </c>
      <c r="J3191" s="12" t="s">
        <v>6878</v>
      </c>
      <c r="K3191" s="12" t="s">
        <v>6879</v>
      </c>
      <c r="L3191" s="12">
        <v>11</v>
      </c>
      <c r="M3191" s="12">
        <v>11</v>
      </c>
      <c r="N3191" s="12">
        <v>11</v>
      </c>
      <c r="O3191" s="12">
        <v>11.5</v>
      </c>
    </row>
    <row r="3192" spans="1:17" x14ac:dyDescent="0.2">
      <c r="A3192" s="12" t="str">
        <f>INDEX('рабочие дни  %ФОТ'!$F$3:$F$67,MATCH('загрузка табеля'!$H3192,'рабочие дни  %ФОТ'!$H$3:$H$67,0),1)</f>
        <v>ХХХ YYY-45</v>
      </c>
      <c r="B3192" s="21">
        <f t="shared" si="147"/>
        <v>1868.25</v>
      </c>
      <c r="C3192" s="22">
        <f t="shared" si="148"/>
        <v>6</v>
      </c>
      <c r="D3192" s="23">
        <f t="shared" si="149"/>
        <v>70.5</v>
      </c>
      <c r="E3192" s="21">
        <f>SUMIFS(тарифы!G:G,тарифы!B:B,J3192)</f>
        <v>26.5</v>
      </c>
      <c r="F3192" s="21"/>
      <c r="G3192" s="12" t="str">
        <f>IFERROR(INDEX(Таблица1[#All],MATCH('загрузка табеля'!J3192,тарифы!B:B,0),4),"")</f>
        <v>старший кассир торгового зала ((В-45)расчетно-кассовая зона)</v>
      </c>
      <c r="H3192" s="12" t="s">
        <v>17233</v>
      </c>
      <c r="I3192" s="12" t="s">
        <v>16620</v>
      </c>
      <c r="J3192" s="12" t="s">
        <v>6866</v>
      </c>
      <c r="K3192" s="12" t="s">
        <v>6867</v>
      </c>
      <c r="L3192" s="12">
        <v>12</v>
      </c>
      <c r="M3192" s="12">
        <v>12</v>
      </c>
      <c r="N3192" s="12">
        <v>12</v>
      </c>
      <c r="O3192" s="12">
        <v>10.5</v>
      </c>
      <c r="P3192" s="12">
        <v>12</v>
      </c>
      <c r="Q3192" s="12">
        <v>12</v>
      </c>
    </row>
    <row r="3193" spans="1:17" x14ac:dyDescent="0.2">
      <c r="A3193" s="12" t="str">
        <f>INDEX('рабочие дни  %ФОТ'!$F$3:$F$67,MATCH('загрузка табеля'!$H3193,'рабочие дни  %ФОТ'!$H$3:$H$67,0),1)</f>
        <v>ХХХ YYY-45</v>
      </c>
      <c r="B3193" s="21">
        <f t="shared" si="147"/>
        <v>675.75</v>
      </c>
      <c r="C3193" s="22">
        <f t="shared" si="148"/>
        <v>4</v>
      </c>
      <c r="D3193" s="23">
        <f t="shared" si="149"/>
        <v>26.5</v>
      </c>
      <c r="E3193" s="21">
        <f>SUMIFS(тарифы!G:G,тарифы!B:B,J3193)</f>
        <v>25.5</v>
      </c>
      <c r="F3193" s="21"/>
      <c r="G3193" s="12" t="str">
        <f>IFERROR(INDEX(Таблица1[#All],MATCH('загрузка табеля'!J3193,тарифы!B:B,0),4),"")</f>
        <v>кассир торгового зала ((В-45)расчетно-кассовая зона)</v>
      </c>
      <c r="H3193" s="12" t="s">
        <v>17233</v>
      </c>
      <c r="I3193" s="12" t="s">
        <v>16620</v>
      </c>
      <c r="J3193" s="12" t="s">
        <v>6889</v>
      </c>
      <c r="K3193" s="12" t="s">
        <v>6890</v>
      </c>
      <c r="L3193" s="12">
        <v>6.5</v>
      </c>
      <c r="M3193" s="12">
        <v>6.5</v>
      </c>
      <c r="N3193" s="12">
        <v>6.5</v>
      </c>
      <c r="O3193" s="12">
        <v>7</v>
      </c>
    </row>
    <row r="3194" spans="1:17" x14ac:dyDescent="0.2">
      <c r="A3194" s="12" t="str">
        <f>INDEX('рабочие дни  %ФОТ'!$F$3:$F$67,MATCH('загрузка табеля'!$H3194,'рабочие дни  %ФОТ'!$H$3:$H$67,0),1)</f>
        <v>ХХХ YYY-45</v>
      </c>
      <c r="B3194" s="21">
        <f t="shared" si="147"/>
        <v>1428</v>
      </c>
      <c r="C3194" s="22">
        <f t="shared" si="148"/>
        <v>5</v>
      </c>
      <c r="D3194" s="23">
        <f t="shared" si="149"/>
        <v>56</v>
      </c>
      <c r="E3194" s="21">
        <f>SUMIFS(тарифы!G:G,тарифы!B:B,J3194)</f>
        <v>25.5</v>
      </c>
      <c r="F3194" s="21"/>
      <c r="G3194" s="12" t="str">
        <f>IFERROR(INDEX(Таблица1[#All],MATCH('загрузка табеля'!J3194,тарифы!B:B,0),4),"")</f>
        <v>кассир торгового зала ((В-45)расчетно-кассовая зона)</v>
      </c>
      <c r="H3194" s="12" t="s">
        <v>17233</v>
      </c>
      <c r="I3194" s="12" t="s">
        <v>16620</v>
      </c>
      <c r="J3194" s="12" t="s">
        <v>6882</v>
      </c>
      <c r="K3194" s="12" t="s">
        <v>6883</v>
      </c>
      <c r="L3194" s="12">
        <v>11</v>
      </c>
      <c r="M3194" s="12">
        <v>11</v>
      </c>
      <c r="N3194" s="12">
        <v>11</v>
      </c>
      <c r="O3194" s="12">
        <v>11</v>
      </c>
      <c r="P3194" s="12">
        <v>12</v>
      </c>
    </row>
    <row r="3195" spans="1:17" x14ac:dyDescent="0.2">
      <c r="A3195" s="12" t="str">
        <f>INDEX('рабочие дни  %ФОТ'!$F$3:$F$67,MATCH('загрузка табеля'!$H3195,'рабочие дни  %ФОТ'!$H$3:$H$67,0),1)</f>
        <v>ХХХ YYY-45</v>
      </c>
      <c r="B3195" s="21">
        <f t="shared" si="147"/>
        <v>1122</v>
      </c>
      <c r="C3195" s="22">
        <f t="shared" si="148"/>
        <v>4</v>
      </c>
      <c r="D3195" s="23">
        <f t="shared" si="149"/>
        <v>44</v>
      </c>
      <c r="E3195" s="21">
        <f>SUMIFS(тарифы!G:G,тарифы!B:B,J3195)</f>
        <v>25.5</v>
      </c>
      <c r="F3195" s="21"/>
      <c r="G3195" s="12" t="str">
        <f>IFERROR(INDEX(Таблица1[#All],MATCH('загрузка табеля'!J3195,тарифы!B:B,0),4),"")</f>
        <v>кассир торгового зала ((В-45)расчетно-кассовая зона)</v>
      </c>
      <c r="H3195" s="12" t="s">
        <v>17233</v>
      </c>
      <c r="I3195" s="12" t="s">
        <v>16620</v>
      </c>
      <c r="J3195" s="12" t="s">
        <v>6894</v>
      </c>
      <c r="K3195" s="12" t="s">
        <v>6895</v>
      </c>
      <c r="L3195" s="12">
        <v>11</v>
      </c>
      <c r="M3195" s="12">
        <v>11</v>
      </c>
      <c r="N3195" s="12">
        <v>11</v>
      </c>
      <c r="O3195" s="12">
        <v>11</v>
      </c>
    </row>
    <row r="3196" spans="1:17" x14ac:dyDescent="0.2">
      <c r="A3196" s="12" t="str">
        <f>INDEX('рабочие дни  %ФОТ'!$F$3:$F$67,MATCH('загрузка табеля'!$H3196,'рабочие дни  %ФОТ'!$H$3:$H$67,0),1)</f>
        <v>ХХХ YYY-45</v>
      </c>
      <c r="B3196" s="21">
        <f t="shared" si="147"/>
        <v>1249.5</v>
      </c>
      <c r="C3196" s="22">
        <f t="shared" si="148"/>
        <v>5</v>
      </c>
      <c r="D3196" s="23">
        <f t="shared" si="149"/>
        <v>49</v>
      </c>
      <c r="E3196" s="21">
        <f>SUMIFS(тарифы!G:G,тарифы!B:B,J3196)</f>
        <v>25.5</v>
      </c>
      <c r="F3196" s="21"/>
      <c r="G3196" s="12" t="str">
        <f>IFERROR(INDEX(Таблица1[#All],MATCH('загрузка табеля'!J3196,тарифы!B:B,0),4),"")</f>
        <v>кассир торгового зала ((В-45)расчетно-кассовая зона)</v>
      </c>
      <c r="H3196" s="12" t="s">
        <v>17233</v>
      </c>
      <c r="I3196" s="12" t="s">
        <v>16620</v>
      </c>
      <c r="J3196" s="12" t="s">
        <v>6880</v>
      </c>
      <c r="K3196" s="12" t="s">
        <v>6881</v>
      </c>
      <c r="L3196" s="12">
        <v>8</v>
      </c>
      <c r="M3196" s="12">
        <v>11</v>
      </c>
      <c r="N3196" s="12">
        <v>8</v>
      </c>
      <c r="O3196" s="12">
        <v>11</v>
      </c>
      <c r="P3196" s="12">
        <v>11</v>
      </c>
      <c r="Q3196" s="12">
        <v>0</v>
      </c>
    </row>
    <row r="3197" spans="1:17" x14ac:dyDescent="0.2">
      <c r="A3197" s="12" t="str">
        <f>INDEX('рабочие дни  %ФОТ'!$F$3:$F$67,MATCH('загрузка табеля'!$H3197,'рабочие дни  %ФОТ'!$H$3:$H$67,0),1)</f>
        <v>ХХХ YYY-45</v>
      </c>
      <c r="B3197" s="21">
        <f t="shared" si="147"/>
        <v>331.5</v>
      </c>
      <c r="C3197" s="22">
        <f t="shared" si="148"/>
        <v>2</v>
      </c>
      <c r="D3197" s="23">
        <f t="shared" si="149"/>
        <v>13</v>
      </c>
      <c r="E3197" s="21">
        <f>SUMIFS(тарифы!G:G,тарифы!B:B,J3197)</f>
        <v>25.5</v>
      </c>
      <c r="F3197" s="21"/>
      <c r="G3197" s="12" t="str">
        <f>IFERROR(INDEX(Таблица1[#All],MATCH('загрузка табеля'!J3197,тарифы!B:B,0),4),"")</f>
        <v>кассир торгового зала ((В-45)расчетно-кассовая зона)</v>
      </c>
      <c r="H3197" s="12" t="s">
        <v>17233</v>
      </c>
      <c r="I3197" s="12" t="s">
        <v>16620</v>
      </c>
      <c r="J3197" s="12" t="s">
        <v>6874</v>
      </c>
      <c r="K3197" s="12" t="s">
        <v>6875</v>
      </c>
      <c r="L3197" s="12">
        <v>6.5</v>
      </c>
      <c r="M3197" s="12">
        <v>6.5</v>
      </c>
      <c r="N3197" s="12">
        <v>0</v>
      </c>
    </row>
    <row r="3198" spans="1:17" x14ac:dyDescent="0.2">
      <c r="A3198" s="12" t="str">
        <f>INDEX('рабочие дни  %ФОТ'!$F$3:$F$67,MATCH('загрузка табеля'!$H3198,'рабочие дни  %ФОТ'!$H$3:$H$67,0),1)</f>
        <v>ХХХ YYY-45</v>
      </c>
      <c r="B3198" s="21">
        <f t="shared" si="147"/>
        <v>1032.75</v>
      </c>
      <c r="C3198" s="22">
        <f t="shared" si="148"/>
        <v>4</v>
      </c>
      <c r="D3198" s="23">
        <f t="shared" si="149"/>
        <v>40.5</v>
      </c>
      <c r="E3198" s="21">
        <f>SUMIFS(тарифы!G:G,тарифы!B:B,J3198)</f>
        <v>25.5</v>
      </c>
      <c r="F3198" s="21"/>
      <c r="G3198" s="12" t="str">
        <f>IFERROR(INDEX(Таблица1[#All],MATCH('загрузка табеля'!J3198,тарифы!B:B,0),4),"")</f>
        <v>кассир торгового зала ((В-45)расчетно-кассовая зона)</v>
      </c>
      <c r="H3198" s="12" t="s">
        <v>17233</v>
      </c>
      <c r="I3198" s="12" t="s">
        <v>16620</v>
      </c>
      <c r="J3198" s="12" t="s">
        <v>6876</v>
      </c>
      <c r="K3198" s="12" t="s">
        <v>6877</v>
      </c>
      <c r="L3198" s="12">
        <v>11</v>
      </c>
      <c r="M3198" s="12">
        <v>11</v>
      </c>
      <c r="N3198" s="12">
        <v>11</v>
      </c>
      <c r="O3198" s="12">
        <v>7.5</v>
      </c>
    </row>
    <row r="3199" spans="1:17" x14ac:dyDescent="0.2">
      <c r="A3199" s="12" t="str">
        <f>INDEX('рабочие дни  %ФОТ'!$F$3:$F$67,MATCH('загрузка табеля'!$H3199,'рабочие дни  %ФОТ'!$H$3:$H$67,0),1)</f>
        <v>ХХХ YYY-45</v>
      </c>
      <c r="B3199" s="21">
        <f t="shared" si="147"/>
        <v>1275</v>
      </c>
      <c r="C3199" s="22">
        <f t="shared" si="148"/>
        <v>5</v>
      </c>
      <c r="D3199" s="23">
        <f t="shared" si="149"/>
        <v>50</v>
      </c>
      <c r="E3199" s="21">
        <f>SUMIFS(тарифы!G:G,тарифы!B:B,J3199)</f>
        <v>25.5</v>
      </c>
      <c r="F3199" s="21"/>
      <c r="G3199" s="12" t="str">
        <f>IFERROR(INDEX(Таблица1[#All],MATCH('загрузка табеля'!J3199,тарифы!B:B,0),4),"")</f>
        <v>кассир торгового зала ((В-45)расчетно-кассовая зона)</v>
      </c>
      <c r="H3199" s="12" t="s">
        <v>17233</v>
      </c>
      <c r="I3199" s="12" t="s">
        <v>16620</v>
      </c>
      <c r="J3199" s="12" t="s">
        <v>12700</v>
      </c>
      <c r="K3199" s="12" t="s">
        <v>12699</v>
      </c>
      <c r="L3199" s="12">
        <v>11</v>
      </c>
      <c r="M3199" s="12">
        <v>9.5</v>
      </c>
      <c r="N3199" s="12">
        <v>10</v>
      </c>
      <c r="O3199" s="12">
        <v>10</v>
      </c>
      <c r="P3199" s="12">
        <v>9.5</v>
      </c>
    </row>
    <row r="3200" spans="1:17" x14ac:dyDescent="0.2">
      <c r="A3200" s="12" t="str">
        <f>INDEX('рабочие дни  %ФОТ'!$F$3:$F$67,MATCH('загрузка табеля'!$H3200,'рабочие дни  %ФОТ'!$H$3:$H$67,0),1)</f>
        <v>ХХХ YYY-45</v>
      </c>
      <c r="B3200" s="21">
        <f t="shared" si="147"/>
        <v>637.5</v>
      </c>
      <c r="C3200" s="22">
        <f t="shared" si="148"/>
        <v>3</v>
      </c>
      <c r="D3200" s="23">
        <f t="shared" si="149"/>
        <v>25</v>
      </c>
      <c r="E3200" s="21">
        <f>SUMIFS(тарифы!G:G,тарифы!B:B,J3200)</f>
        <v>25.5</v>
      </c>
      <c r="F3200" s="21"/>
      <c r="G3200" s="12" t="str">
        <f>IFERROR(INDEX(Таблица1[#All],MATCH('загрузка табеля'!J3200,тарифы!B:B,0),4),"")</f>
        <v>кассир торгового зала ((В-45)расчетно-кассовая зона)</v>
      </c>
      <c r="H3200" s="12" t="s">
        <v>17233</v>
      </c>
      <c r="I3200" s="12" t="s">
        <v>16620</v>
      </c>
      <c r="J3200" s="12" t="s">
        <v>12692</v>
      </c>
      <c r="K3200" s="12" t="s">
        <v>12691</v>
      </c>
      <c r="L3200" s="12">
        <v>7</v>
      </c>
      <c r="M3200" s="12">
        <v>11</v>
      </c>
      <c r="N3200" s="12">
        <v>7</v>
      </c>
    </row>
    <row r="3201" spans="1:17" x14ac:dyDescent="0.2">
      <c r="A3201" s="12" t="str">
        <f>INDEX('рабочие дни  %ФОТ'!$F$3:$F$67,MATCH('загрузка табеля'!$H3201,'рабочие дни  %ФОТ'!$H$3:$H$67,0),1)</f>
        <v>ХХХ YYY-45</v>
      </c>
      <c r="B3201" s="21">
        <f t="shared" si="147"/>
        <v>688.5</v>
      </c>
      <c r="C3201" s="22">
        <f t="shared" si="148"/>
        <v>4</v>
      </c>
      <c r="D3201" s="23">
        <f t="shared" si="149"/>
        <v>27</v>
      </c>
      <c r="E3201" s="21">
        <f>SUMIFS(тарифы!G:G,тарифы!B:B,J3201)</f>
        <v>25.5</v>
      </c>
      <c r="F3201" s="21"/>
      <c r="G3201" s="12" t="str">
        <f>IFERROR(INDEX(Таблица1[#All],MATCH('загрузка табеля'!J3201,тарифы!B:B,0),4),"")</f>
        <v>кассир торгового зала ((В-45)расчетно-кассовая зона)</v>
      </c>
      <c r="H3201" s="12" t="s">
        <v>17233</v>
      </c>
      <c r="I3201" s="12" t="s">
        <v>16620</v>
      </c>
      <c r="J3201" s="12" t="s">
        <v>12702</v>
      </c>
      <c r="K3201" s="12" t="s">
        <v>12701</v>
      </c>
      <c r="L3201" s="12">
        <v>6.5</v>
      </c>
      <c r="M3201" s="12">
        <v>6.5</v>
      </c>
      <c r="N3201" s="12">
        <v>6.5</v>
      </c>
      <c r="O3201" s="12">
        <v>7.5</v>
      </c>
    </row>
    <row r="3202" spans="1:17" x14ac:dyDescent="0.2">
      <c r="A3202" s="12" t="str">
        <f>INDEX('рабочие дни  %ФОТ'!$F$3:$F$67,MATCH('загрузка табеля'!$H3202,'рабочие дни  %ФОТ'!$H$3:$H$67,0),1)</f>
        <v>ХХХ YYY-45</v>
      </c>
      <c r="B3202" s="21">
        <f t="shared" si="147"/>
        <v>752.25</v>
      </c>
      <c r="C3202" s="22">
        <f t="shared" si="148"/>
        <v>4</v>
      </c>
      <c r="D3202" s="23">
        <f t="shared" si="149"/>
        <v>29.5</v>
      </c>
      <c r="E3202" s="21">
        <f>SUMIFS(тарифы!G:G,тарифы!B:B,J3202)</f>
        <v>25.5</v>
      </c>
      <c r="F3202" s="21"/>
      <c r="G3202" s="12" t="str">
        <f>IFERROR(INDEX(Таблица1[#All],MATCH('загрузка табеля'!J3202,тарифы!B:B,0),4),"")</f>
        <v>кассир торгового зала ((В-45)расчетно-кассовая зона)</v>
      </c>
      <c r="H3202" s="12" t="s">
        <v>17233</v>
      </c>
      <c r="I3202" s="12" t="s">
        <v>16620</v>
      </c>
      <c r="J3202" s="12" t="s">
        <v>12698</v>
      </c>
      <c r="K3202" s="12" t="s">
        <v>12697</v>
      </c>
      <c r="L3202" s="12">
        <v>7.5</v>
      </c>
      <c r="M3202" s="12">
        <v>7.5</v>
      </c>
      <c r="N3202" s="12">
        <v>7.5</v>
      </c>
      <c r="O3202" s="12">
        <v>7</v>
      </c>
      <c r="P3202" s="12">
        <v>0</v>
      </c>
    </row>
    <row r="3203" spans="1:17" x14ac:dyDescent="0.2">
      <c r="A3203" s="12" t="str">
        <f>INDEX('рабочие дни  %ФОТ'!$F$3:$F$67,MATCH('загрузка табеля'!$H3203,'рабочие дни  %ФОТ'!$H$3:$H$67,0),1)</f>
        <v>ХХХ YYY-45</v>
      </c>
      <c r="B3203" s="21">
        <f t="shared" si="147"/>
        <v>1134.75</v>
      </c>
      <c r="C3203" s="22">
        <f t="shared" si="148"/>
        <v>4</v>
      </c>
      <c r="D3203" s="23">
        <f t="shared" si="149"/>
        <v>44.5</v>
      </c>
      <c r="E3203" s="21">
        <f>SUMIFS(тарифы!G:G,тарифы!B:B,J3203)</f>
        <v>25.5</v>
      </c>
      <c r="F3203" s="21"/>
      <c r="G3203" s="12" t="str">
        <f>IFERROR(INDEX(Таблица1[#All],MATCH('загрузка табеля'!J3203,тарифы!B:B,0),4),"")</f>
        <v>кассир торгового зала ((В-45)расчетно-кассовая зона)</v>
      </c>
      <c r="H3203" s="12" t="s">
        <v>17233</v>
      </c>
      <c r="I3203" s="12" t="s">
        <v>16620</v>
      </c>
      <c r="J3203" s="12" t="s">
        <v>12706</v>
      </c>
      <c r="K3203" s="12" t="s">
        <v>12705</v>
      </c>
      <c r="L3203" s="12">
        <v>11</v>
      </c>
      <c r="M3203" s="12">
        <v>11</v>
      </c>
      <c r="N3203" s="12">
        <v>11.5</v>
      </c>
      <c r="O3203" s="12">
        <v>11</v>
      </c>
    </row>
    <row r="3204" spans="1:17" x14ac:dyDescent="0.2">
      <c r="A3204" s="12" t="str">
        <f>INDEX('рабочие дни  %ФОТ'!$F$3:$F$67,MATCH('загрузка табеля'!$H3204,'рабочие дни  %ФОТ'!$H$3:$H$67,0),1)</f>
        <v>ХХХ YYY-45</v>
      </c>
      <c r="B3204" s="21">
        <f t="shared" si="147"/>
        <v>0</v>
      </c>
      <c r="C3204" s="22">
        <f t="shared" si="148"/>
        <v>5</v>
      </c>
      <c r="D3204" s="23">
        <f t="shared" si="149"/>
        <v>55</v>
      </c>
      <c r="E3204" s="21">
        <f>SUMIFS(тарифы!G:G,тарифы!B:B,J3204)</f>
        <v>0</v>
      </c>
      <c r="F3204" s="21"/>
      <c r="G3204" s="12" t="str">
        <f>IFERROR(INDEX(Таблица1[#All],MATCH('загрузка табеля'!J3204,тарифы!B:B,0),4),"")</f>
        <v/>
      </c>
      <c r="H3204" s="12" t="s">
        <v>17233</v>
      </c>
      <c r="I3204" s="12" t="s">
        <v>16620</v>
      </c>
      <c r="J3204" s="12" t="s">
        <v>16621</v>
      </c>
      <c r="K3204" s="12" t="s">
        <v>16622</v>
      </c>
      <c r="L3204" s="12">
        <v>11</v>
      </c>
      <c r="M3204" s="12">
        <v>11</v>
      </c>
      <c r="N3204" s="12">
        <v>11</v>
      </c>
      <c r="O3204" s="12">
        <v>11</v>
      </c>
      <c r="P3204" s="12">
        <v>11</v>
      </c>
      <c r="Q3204" s="12">
        <v>0</v>
      </c>
    </row>
    <row r="3205" spans="1:17" x14ac:dyDescent="0.2">
      <c r="A3205" s="12" t="str">
        <f>INDEX('рабочие дни  %ФОТ'!$F$3:$F$67,MATCH('загрузка табеля'!$H3205,'рабочие дни  %ФОТ'!$H$3:$H$67,0),1)</f>
        <v>ХХХ YYY-45</v>
      </c>
      <c r="B3205" s="21">
        <f t="shared" si="147"/>
        <v>0</v>
      </c>
      <c r="C3205" s="22">
        <f t="shared" si="148"/>
        <v>1</v>
      </c>
      <c r="D3205" s="23">
        <f t="shared" si="149"/>
        <v>8</v>
      </c>
      <c r="E3205" s="21">
        <f>SUMIFS(тарифы!G:G,тарифы!B:B,J3205)</f>
        <v>0</v>
      </c>
      <c r="F3205" s="21"/>
      <c r="G3205" s="12" t="str">
        <f>IFERROR(INDEX(Таблица1[#All],MATCH('загрузка табеля'!J3205,тарифы!B:B,0),4),"")</f>
        <v/>
      </c>
      <c r="H3205" s="12" t="s">
        <v>17233</v>
      </c>
      <c r="I3205" s="12" t="s">
        <v>16620</v>
      </c>
      <c r="J3205" s="12" t="s">
        <v>16623</v>
      </c>
      <c r="K3205" s="12" t="s">
        <v>16624</v>
      </c>
      <c r="L3205" s="12">
        <v>8</v>
      </c>
      <c r="M3205" s="12">
        <v>0</v>
      </c>
    </row>
    <row r="3206" spans="1:17" x14ac:dyDescent="0.2">
      <c r="A3206" s="12" t="str">
        <f>INDEX('рабочие дни  %ФОТ'!$F$3:$F$67,MATCH('загрузка табеля'!$H3206,'рабочие дни  %ФОТ'!$H$3:$H$67,0),1)</f>
        <v>ХХХ YYY-45</v>
      </c>
      <c r="B3206" s="21">
        <f t="shared" ref="B3206:B3269" si="150">IF(AND(F3206&lt;50,F3206&gt;0),F3206*D3206,IF(F3206&gt;50,F3206/$C$1*C3206,IF(AND(E3206&lt;50,E3206&gt;0),E3206*D3206,E3206/$C$1*C3206)))</f>
        <v>1466.6666666666667</v>
      </c>
      <c r="C3206" s="22">
        <f t="shared" si="148"/>
        <v>4</v>
      </c>
      <c r="D3206" s="23">
        <f t="shared" si="149"/>
        <v>36</v>
      </c>
      <c r="E3206" s="21">
        <f>SUMIFS(тарифы!G:G,тарифы!B:B,J3206)</f>
        <v>7700</v>
      </c>
      <c r="F3206" s="21"/>
      <c r="G3206" s="12" t="str">
        <f>IFERROR(INDEX(Таблица1[#All],MATCH('загрузка табеля'!J3206,тарифы!B:B,0),4),"")</f>
        <v>заместитель управляющего магазином 4 категории ((В-45)сектор зоны скоропорта)</v>
      </c>
      <c r="H3206" s="12" t="s">
        <v>17233</v>
      </c>
      <c r="I3206" s="12" t="s">
        <v>16625</v>
      </c>
      <c r="J3206" s="12" t="s">
        <v>6911</v>
      </c>
      <c r="K3206" s="12" t="s">
        <v>6912</v>
      </c>
      <c r="L3206" s="12">
        <v>9</v>
      </c>
      <c r="M3206" s="12">
        <v>9</v>
      </c>
      <c r="N3206" s="12">
        <v>9</v>
      </c>
      <c r="O3206" s="12">
        <v>9</v>
      </c>
    </row>
    <row r="3207" spans="1:17" x14ac:dyDescent="0.2">
      <c r="A3207" s="12" t="str">
        <f>INDEX('рабочие дни  %ФОТ'!$F$3:$F$67,MATCH('загрузка табеля'!$H3207,'рабочие дни  %ФОТ'!$H$3:$H$67,0),1)</f>
        <v>ХХХ YYY-45</v>
      </c>
      <c r="B3207" s="21">
        <f t="shared" si="150"/>
        <v>1613.3333333333333</v>
      </c>
      <c r="C3207" s="22">
        <f t="shared" ref="C3207:C3270" si="151">COUNTIF(L3207:AP3207,"&gt;0")</f>
        <v>4</v>
      </c>
      <c r="D3207" s="23">
        <f t="shared" ref="D3207:D3270" si="152">IF(SUM(L3207:AP3207)&gt;0,SUM(L3207:AP3207),"")</f>
        <v>33</v>
      </c>
      <c r="E3207" s="21">
        <f>SUMIFS(тарифы!G:G,тарифы!B:B,J3207)</f>
        <v>8470</v>
      </c>
      <c r="F3207" s="21"/>
      <c r="G3207" s="12" t="str">
        <f>IFERROR(INDEX(Таблица1[#All],MATCH('загрузка табеля'!J3207,тарифы!B:B,0),4),"")</f>
        <v>заместитель управляющего магазином 3 категории ((В-45)сектор стеллажной зоны)</v>
      </c>
      <c r="H3207" s="12" t="s">
        <v>17233</v>
      </c>
      <c r="I3207" s="12" t="s">
        <v>16626</v>
      </c>
      <c r="J3207" s="12" t="s">
        <v>6914</v>
      </c>
      <c r="K3207" s="12" t="s">
        <v>6915</v>
      </c>
      <c r="L3207" s="12">
        <v>9</v>
      </c>
      <c r="M3207" s="12">
        <v>9</v>
      </c>
      <c r="N3207" s="12">
        <v>7.5</v>
      </c>
      <c r="O3207" s="12">
        <v>7.5</v>
      </c>
    </row>
    <row r="3208" spans="1:17" x14ac:dyDescent="0.2">
      <c r="A3208" s="12" t="str">
        <f>INDEX('рабочие дни  %ФОТ'!$F$3:$F$67,MATCH('загрузка табеля'!$H3208,'рабочие дни  %ФОТ'!$H$3:$H$67,0),1)</f>
        <v>ХХХ YYY-45</v>
      </c>
      <c r="B3208" s="21">
        <f t="shared" si="150"/>
        <v>660</v>
      </c>
      <c r="C3208" s="22">
        <f t="shared" si="151"/>
        <v>2</v>
      </c>
      <c r="D3208" s="23">
        <f t="shared" si="152"/>
        <v>16</v>
      </c>
      <c r="E3208" s="21">
        <f>SUMIFS(тарифы!G:G,тарифы!B:B,J3208)</f>
        <v>6930</v>
      </c>
      <c r="F3208" s="21"/>
      <c r="G3208" s="12" t="str">
        <f>IFERROR(INDEX(Таблица1[#All],MATCH('загрузка табеля'!J3208,тарифы!B:B,0),4),"")</f>
        <v>заведующий складом 2 категории ((В-45)склад)</v>
      </c>
      <c r="H3208" s="12" t="s">
        <v>17233</v>
      </c>
      <c r="I3208" s="12" t="s">
        <v>6916</v>
      </c>
      <c r="J3208" s="12" t="s">
        <v>6917</v>
      </c>
      <c r="K3208" s="12" t="s">
        <v>6918</v>
      </c>
      <c r="L3208" s="12">
        <v>9</v>
      </c>
      <c r="M3208" s="12">
        <v>7</v>
      </c>
      <c r="N3208" s="12">
        <v>0</v>
      </c>
    </row>
    <row r="3209" spans="1:17" x14ac:dyDescent="0.2">
      <c r="A3209" s="12" t="str">
        <f>INDEX('рабочие дни  %ФОТ'!$F$3:$F$67,MATCH('загрузка табеля'!$H3209,'рабочие дни  %ФОТ'!$H$3:$H$67,0),1)</f>
        <v>ХХХ YYY-45</v>
      </c>
      <c r="B3209" s="21">
        <f t="shared" si="150"/>
        <v>1037.4750000000001</v>
      </c>
      <c r="C3209" s="22">
        <f t="shared" si="151"/>
        <v>4</v>
      </c>
      <c r="D3209" s="23">
        <f t="shared" si="152"/>
        <v>43.5</v>
      </c>
      <c r="E3209" s="21">
        <f>SUMIFS(тарифы!G:G,тарифы!B:B,J3209)</f>
        <v>23.85</v>
      </c>
      <c r="F3209" s="21"/>
      <c r="G3209" s="12" t="str">
        <f>IFERROR(INDEX(Таблица1[#All],MATCH('загрузка табеля'!J3209,тарифы!B:B,0),4),"")</f>
        <v>грузчик 3 категории ((В-45)склад)</v>
      </c>
      <c r="H3209" s="12" t="s">
        <v>17233</v>
      </c>
      <c r="I3209" s="12" t="s">
        <v>6916</v>
      </c>
      <c r="J3209" s="12" t="s">
        <v>6920</v>
      </c>
      <c r="K3209" s="12" t="s">
        <v>6921</v>
      </c>
      <c r="L3209" s="12">
        <v>11.5</v>
      </c>
      <c r="M3209" s="12">
        <v>11</v>
      </c>
      <c r="N3209" s="12">
        <v>11</v>
      </c>
      <c r="O3209" s="12">
        <v>10</v>
      </c>
      <c r="P3209" s="12">
        <v>0</v>
      </c>
    </row>
    <row r="3210" spans="1:17" x14ac:dyDescent="0.2">
      <c r="A3210" s="12" t="str">
        <f>INDEX('рабочие дни  %ФОТ'!$F$3:$F$67,MATCH('загрузка табеля'!$H3210,'рабочие дни  %ФОТ'!$H$3:$H$67,0),1)</f>
        <v>ХХХ YYY-45</v>
      </c>
      <c r="B3210" s="21">
        <f t="shared" si="150"/>
        <v>1285.2</v>
      </c>
      <c r="C3210" s="22">
        <f t="shared" si="151"/>
        <v>4</v>
      </c>
      <c r="D3210" s="23">
        <f t="shared" si="152"/>
        <v>42</v>
      </c>
      <c r="E3210" s="21">
        <f>SUMIFS(тарифы!G:G,тарифы!B:B,J3210)</f>
        <v>30.6</v>
      </c>
      <c r="F3210" s="21"/>
      <c r="G3210" s="12" t="str">
        <f>IFERROR(INDEX(Таблица1[#All],MATCH('загрузка табеля'!J3210,тарифы!B:B,0),4),"")</f>
        <v>бригадир продавцов продовольственных товаров 1 категории ((В-45)овощной отдел)</v>
      </c>
      <c r="H3210" s="12" t="s">
        <v>17233</v>
      </c>
      <c r="I3210" s="12" t="s">
        <v>6916</v>
      </c>
      <c r="J3210" s="12" t="s">
        <v>6803</v>
      </c>
      <c r="K3210" s="12" t="s">
        <v>6804</v>
      </c>
      <c r="L3210" s="12">
        <v>11</v>
      </c>
      <c r="M3210" s="12">
        <v>9</v>
      </c>
      <c r="N3210" s="12">
        <v>11</v>
      </c>
      <c r="O3210" s="12">
        <v>11</v>
      </c>
    </row>
    <row r="3211" spans="1:17" x14ac:dyDescent="0.2">
      <c r="A3211" s="12" t="str">
        <f>INDEX('рабочие дни  %ФОТ'!$F$3:$F$67,MATCH('загрузка табеля'!$H3211,'рабочие дни  %ФОТ'!$H$3:$H$67,0),1)</f>
        <v>ХХХ YYY-45</v>
      </c>
      <c r="B3211" s="21">
        <f t="shared" si="150"/>
        <v>685.71428571428567</v>
      </c>
      <c r="C3211" s="22">
        <f t="shared" si="151"/>
        <v>4</v>
      </c>
      <c r="D3211" s="23">
        <f t="shared" si="152"/>
        <v>35.5</v>
      </c>
      <c r="E3211" s="21">
        <f>SUMIFS(тарифы!G:G,тарифы!B:B,J3211)</f>
        <v>3600</v>
      </c>
      <c r="F3211" s="21"/>
      <c r="G3211" s="12" t="str">
        <f>IFERROR(INDEX(Таблица1[#All],MATCH('загрузка табеля'!J3211,тарифы!B:B,0),4),"")</f>
        <v>оператор по вводу данных 3 категории ((В-45)склад)</v>
      </c>
      <c r="H3211" s="12" t="s">
        <v>17233</v>
      </c>
      <c r="I3211" s="12" t="s">
        <v>6916</v>
      </c>
      <c r="J3211" s="12" t="s">
        <v>12049</v>
      </c>
      <c r="K3211" s="12" t="s">
        <v>12048</v>
      </c>
      <c r="L3211" s="12">
        <v>10</v>
      </c>
      <c r="M3211" s="12">
        <v>10</v>
      </c>
      <c r="N3211" s="12">
        <v>9</v>
      </c>
      <c r="O3211" s="12">
        <v>6.5</v>
      </c>
    </row>
    <row r="3212" spans="1:17" x14ac:dyDescent="0.2">
      <c r="A3212" s="12" t="str">
        <f>INDEX('рабочие дни  %ФОТ'!$F$3:$F$67,MATCH('загрузка табеля'!$H3212,'рабочие дни  %ФОТ'!$H$3:$H$67,0),1)</f>
        <v>ХХХ YYY-45</v>
      </c>
      <c r="B3212" s="21">
        <f t="shared" si="150"/>
        <v>0</v>
      </c>
      <c r="C3212" s="22">
        <f t="shared" si="151"/>
        <v>3</v>
      </c>
      <c r="D3212" s="23">
        <f t="shared" si="152"/>
        <v>28.5</v>
      </c>
      <c r="E3212" s="21">
        <f>SUMIFS(тарифы!G:G,тарифы!B:B,J3212)</f>
        <v>0</v>
      </c>
      <c r="F3212" s="21"/>
      <c r="G3212" s="12" t="str">
        <f>IFERROR(INDEX(Таблица1[#All],MATCH('загрузка табеля'!J3212,тарифы!B:B,0),4),"")</f>
        <v/>
      </c>
      <c r="H3212" s="12" t="s">
        <v>17233</v>
      </c>
      <c r="I3212" s="12" t="s">
        <v>6916</v>
      </c>
      <c r="J3212" s="12" t="s">
        <v>16627</v>
      </c>
      <c r="K3212" s="12" t="s">
        <v>16628</v>
      </c>
      <c r="L3212" s="12">
        <v>7.5</v>
      </c>
      <c r="M3212" s="12">
        <v>10</v>
      </c>
      <c r="N3212" s="12">
        <v>11</v>
      </c>
    </row>
    <row r="3213" spans="1:17" x14ac:dyDescent="0.2">
      <c r="A3213" s="12" t="str">
        <f>INDEX('рабочие дни  %ФОТ'!$F$3:$F$67,MATCH('загрузка табеля'!$H3213,'рабочие дни  %ФОТ'!$H$3:$H$67,0),1)</f>
        <v>ХХХ YYY-45</v>
      </c>
      <c r="B3213" s="21">
        <f t="shared" si="150"/>
        <v>0</v>
      </c>
      <c r="C3213" s="22">
        <f t="shared" si="151"/>
        <v>5</v>
      </c>
      <c r="D3213" s="23">
        <f t="shared" si="152"/>
        <v>54</v>
      </c>
      <c r="E3213" s="21">
        <f>SUMIFS(тарифы!G:G,тарифы!B:B,J3213)</f>
        <v>0</v>
      </c>
      <c r="F3213" s="21"/>
      <c r="G3213" s="12" t="str">
        <f>IFERROR(INDEX(Таблица1[#All],MATCH('загрузка табеля'!J3213,тарифы!B:B,0),4),"")</f>
        <v/>
      </c>
      <c r="H3213" s="12" t="s">
        <v>17233</v>
      </c>
      <c r="I3213" s="12" t="s">
        <v>6916</v>
      </c>
      <c r="J3213" s="12" t="s">
        <v>16629</v>
      </c>
      <c r="K3213" s="12" t="s">
        <v>7268</v>
      </c>
      <c r="L3213" s="12">
        <v>11</v>
      </c>
      <c r="M3213" s="12">
        <v>11</v>
      </c>
      <c r="N3213" s="12">
        <v>11.5</v>
      </c>
      <c r="O3213" s="12">
        <v>10</v>
      </c>
      <c r="P3213" s="12">
        <v>10.5</v>
      </c>
      <c r="Q3213" s="12">
        <v>0</v>
      </c>
    </row>
    <row r="3214" spans="1:17" x14ac:dyDescent="0.2">
      <c r="A3214" s="12" t="str">
        <f>INDEX('рабочие дни  %ФОТ'!$F$3:$F$67,MATCH('загрузка табеля'!$H3214,'рабочие дни  %ФОТ'!$H$3:$H$67,0),1)</f>
        <v>ХХХ YYY-45</v>
      </c>
      <c r="B3214" s="21">
        <f t="shared" si="150"/>
        <v>2044.7619047619048</v>
      </c>
      <c r="C3214" s="22">
        <f t="shared" si="151"/>
        <v>4</v>
      </c>
      <c r="D3214" s="23">
        <f t="shared" si="152"/>
        <v>36</v>
      </c>
      <c r="E3214" s="21">
        <f>SUMIFS(тарифы!G:G,тарифы!B:B,J3214)</f>
        <v>10735</v>
      </c>
      <c r="F3214" s="21"/>
      <c r="G3214" s="12" t="str">
        <f>IFERROR(INDEX(Таблица1[#All],MATCH('загрузка табеля'!J3214,тарифы!B:B,0),4),"")</f>
        <v>управляющий магазином 4 категории ((В-45)управление)</v>
      </c>
      <c r="H3214" s="12" t="s">
        <v>17233</v>
      </c>
      <c r="I3214" s="12" t="s">
        <v>16630</v>
      </c>
      <c r="J3214" s="12" t="s">
        <v>6940</v>
      </c>
      <c r="K3214" s="12" t="s">
        <v>6941</v>
      </c>
      <c r="L3214" s="12">
        <v>9</v>
      </c>
      <c r="M3214" s="12">
        <v>9</v>
      </c>
      <c r="N3214" s="12">
        <v>9</v>
      </c>
      <c r="O3214" s="12">
        <v>9</v>
      </c>
    </row>
    <row r="3215" spans="1:17" x14ac:dyDescent="0.2">
      <c r="A3215" s="12" t="str">
        <f>INDEX('рабочие дни  %ФОТ'!$F$3:$F$67,MATCH('загрузка табеля'!$H3215,'рабочие дни  %ФОТ'!$H$3:$H$67,0),1)</f>
        <v>ХХХ YYY-45</v>
      </c>
      <c r="B3215" s="21">
        <f t="shared" si="150"/>
        <v>928.57142857142856</v>
      </c>
      <c r="C3215" s="22">
        <f t="shared" si="151"/>
        <v>3</v>
      </c>
      <c r="D3215" s="23">
        <f t="shared" si="152"/>
        <v>27</v>
      </c>
      <c r="E3215" s="21">
        <f>SUMIFS(тарифы!G:G,тарифы!B:B,J3215)</f>
        <v>6500</v>
      </c>
      <c r="F3215" s="21"/>
      <c r="G3215" s="12" t="str">
        <f>IFERROR(INDEX(Таблица1[#All],MATCH('загрузка табеля'!J3215,тарифы!B:B,0),4),"")</f>
        <v>менеджер по персоналу ((В-45)управление)</v>
      </c>
      <c r="H3215" s="12" t="s">
        <v>17233</v>
      </c>
      <c r="I3215" s="12" t="s">
        <v>16630</v>
      </c>
      <c r="J3215" s="12" t="s">
        <v>6942</v>
      </c>
      <c r="K3215" s="12" t="s">
        <v>6943</v>
      </c>
      <c r="L3215" s="12">
        <v>9</v>
      </c>
      <c r="M3215" s="12">
        <v>9</v>
      </c>
      <c r="N3215" s="12">
        <v>9</v>
      </c>
      <c r="O3215" s="12">
        <v>0</v>
      </c>
    </row>
    <row r="3216" spans="1:17" x14ac:dyDescent="0.2">
      <c r="A3216" s="12" t="str">
        <f>INDEX('рабочие дни  %ФОТ'!$F$3:$F$67,MATCH('загрузка табеля'!$H3216,'рабочие дни  %ФОТ'!$H$3:$H$67,0),1)</f>
        <v>ХХХ YYY-45</v>
      </c>
      <c r="B3216" s="21">
        <f t="shared" si="150"/>
        <v>552.38095238095241</v>
      </c>
      <c r="C3216" s="22">
        <f t="shared" si="151"/>
        <v>2</v>
      </c>
      <c r="D3216" s="23">
        <f t="shared" si="152"/>
        <v>17</v>
      </c>
      <c r="E3216" s="21">
        <f>SUMIFS(тарифы!G:G,тарифы!B:B,J3216)</f>
        <v>5800</v>
      </c>
      <c r="F3216" s="21"/>
      <c r="G3216" s="12" t="str">
        <f>IFERROR(INDEX(Таблица1[#All],MATCH('загрузка табеля'!J3216,тарифы!B:B,0),4),"")</f>
        <v>главный инженер ((В-45)управление)</v>
      </c>
      <c r="H3216" s="12" t="s">
        <v>17233</v>
      </c>
      <c r="I3216" s="12" t="s">
        <v>16630</v>
      </c>
      <c r="J3216" s="12" t="s">
        <v>12621</v>
      </c>
      <c r="K3216" s="12" t="s">
        <v>12620</v>
      </c>
      <c r="L3216" s="12">
        <v>8.5</v>
      </c>
      <c r="M3216" s="12">
        <v>8.5</v>
      </c>
    </row>
    <row r="3217" spans="1:16" x14ac:dyDescent="0.2">
      <c r="A3217" s="12" t="str">
        <f>INDEX('рабочие дни  %ФОТ'!$F$3:$F$67,MATCH('загрузка табеля'!$H3217,'рабочие дни  %ФОТ'!$H$3:$H$67,0),1)</f>
        <v>ХХХ YYY-45</v>
      </c>
      <c r="B3217" s="21">
        <f t="shared" si="150"/>
        <v>1174.32</v>
      </c>
      <c r="C3217" s="22">
        <f t="shared" si="151"/>
        <v>3</v>
      </c>
      <c r="D3217" s="23">
        <f t="shared" si="152"/>
        <v>31.5</v>
      </c>
      <c r="E3217" s="21">
        <f>SUMIFS(тарифы!G:G,тарифы!B:B,J3217)</f>
        <v>37.28</v>
      </c>
      <c r="F3217" s="21"/>
      <c r="G3217" s="12" t="str">
        <f>IFERROR(INDEX(Таблица1[#All],MATCH('загрузка табеля'!J3217,тарифы!B:B,0),4),"")</f>
        <v>бригадир производственной бригады ((В-45)цех по выпечке хлебобулочных изделий)</v>
      </c>
      <c r="H3217" s="12" t="s">
        <v>17233</v>
      </c>
      <c r="I3217" s="12" t="s">
        <v>16631</v>
      </c>
      <c r="J3217" s="12" t="s">
        <v>6964</v>
      </c>
      <c r="K3217" s="12" t="s">
        <v>6965</v>
      </c>
      <c r="L3217" s="12">
        <v>10.5</v>
      </c>
      <c r="M3217" s="12">
        <v>10</v>
      </c>
      <c r="N3217" s="12">
        <v>11</v>
      </c>
    </row>
    <row r="3218" spans="1:16" x14ac:dyDescent="0.2">
      <c r="A3218" s="12" t="str">
        <f>INDEX('рабочие дни  %ФОТ'!$F$3:$F$67,MATCH('загрузка табеля'!$H3218,'рабочие дни  %ФОТ'!$H$3:$H$67,0),1)</f>
        <v>ХХХ YYY-45</v>
      </c>
      <c r="B3218" s="21">
        <f t="shared" si="150"/>
        <v>1391.96</v>
      </c>
      <c r="C3218" s="22">
        <f t="shared" si="151"/>
        <v>4</v>
      </c>
      <c r="D3218" s="23">
        <f t="shared" si="152"/>
        <v>44.5</v>
      </c>
      <c r="E3218" s="21">
        <f>SUMIFS(тарифы!G:G,тарифы!B:B,J3218)</f>
        <v>31.28</v>
      </c>
      <c r="F3218" s="21"/>
      <c r="G3218" s="12" t="str">
        <f>IFERROR(INDEX(Таблица1[#All],MATCH('загрузка табеля'!J3218,тарифы!B:B,0),4),"")</f>
        <v>пекарь 5 разряда* ((В-45)цех по выпечке хлебобулочных изделий)</v>
      </c>
      <c r="H3218" s="12" t="s">
        <v>17233</v>
      </c>
      <c r="I3218" s="12" t="s">
        <v>16631</v>
      </c>
      <c r="J3218" s="12" t="s">
        <v>6955</v>
      </c>
      <c r="K3218" s="12" t="s">
        <v>6956</v>
      </c>
      <c r="L3218" s="12">
        <v>11.5</v>
      </c>
      <c r="M3218" s="12">
        <v>11</v>
      </c>
      <c r="N3218" s="12">
        <v>11</v>
      </c>
      <c r="O3218" s="12">
        <v>11</v>
      </c>
      <c r="P3218" s="12">
        <v>0</v>
      </c>
    </row>
    <row r="3219" spans="1:16" x14ac:dyDescent="0.2">
      <c r="A3219" s="12" t="str">
        <f>INDEX('рабочие дни  %ФОТ'!$F$3:$F$67,MATCH('загрузка табеля'!$H3219,'рабочие дни  %ФОТ'!$H$3:$H$67,0),1)</f>
        <v>ХХХ YYY-45</v>
      </c>
      <c r="B3219" s="21">
        <f t="shared" si="150"/>
        <v>1376.3200000000002</v>
      </c>
      <c r="C3219" s="22">
        <f t="shared" si="151"/>
        <v>4</v>
      </c>
      <c r="D3219" s="23">
        <f t="shared" si="152"/>
        <v>44</v>
      </c>
      <c r="E3219" s="21">
        <f>SUMIFS(тарифы!G:G,тарифы!B:B,J3219)</f>
        <v>31.28</v>
      </c>
      <c r="F3219" s="21"/>
      <c r="G3219" s="12" t="str">
        <f>IFERROR(INDEX(Таблица1[#All],MATCH('загрузка табеля'!J3219,тарифы!B:B,0),4),"")</f>
        <v>пекарь 5 разряда* ((В-45)цех по выпечке хлебобулочных изделий)</v>
      </c>
      <c r="H3219" s="12" t="s">
        <v>17233</v>
      </c>
      <c r="I3219" s="12" t="s">
        <v>16631</v>
      </c>
      <c r="J3219" s="12" t="s">
        <v>6966</v>
      </c>
      <c r="K3219" s="12" t="s">
        <v>6967</v>
      </c>
      <c r="L3219" s="12">
        <v>11</v>
      </c>
      <c r="M3219" s="12">
        <v>11</v>
      </c>
      <c r="N3219" s="12">
        <v>11</v>
      </c>
      <c r="O3219" s="12">
        <v>11</v>
      </c>
    </row>
    <row r="3220" spans="1:16" x14ac:dyDescent="0.2">
      <c r="A3220" s="12" t="str">
        <f>INDEX('рабочие дни  %ФОТ'!$F$3:$F$67,MATCH('загрузка табеля'!$H3220,'рабочие дни  %ФОТ'!$H$3:$H$67,0),1)</f>
        <v>ХХХ YYY-45</v>
      </c>
      <c r="B3220" s="21">
        <f t="shared" si="150"/>
        <v>1160</v>
      </c>
      <c r="C3220" s="22">
        <f t="shared" si="151"/>
        <v>4</v>
      </c>
      <c r="D3220" s="23">
        <f t="shared" si="152"/>
        <v>40</v>
      </c>
      <c r="E3220" s="21">
        <f>SUMIFS(тарифы!G:G,тарифы!B:B,J3220)</f>
        <v>29</v>
      </c>
      <c r="F3220" s="21"/>
      <c r="G3220" s="12" t="str">
        <f>IFERROR(INDEX(Таблица1[#All],MATCH('загрузка табеля'!J3220,тарифы!B:B,0),4),"")</f>
        <v>пекарь 4 разряда ((В-45)цех по выпечке хлебобулочных изделий)</v>
      </c>
      <c r="H3220" s="12" t="s">
        <v>17233</v>
      </c>
      <c r="I3220" s="12" t="s">
        <v>16631</v>
      </c>
      <c r="J3220" s="12" t="s">
        <v>6962</v>
      </c>
      <c r="K3220" s="12" t="s">
        <v>6963</v>
      </c>
      <c r="L3220" s="12">
        <v>10</v>
      </c>
      <c r="M3220" s="12">
        <v>10</v>
      </c>
      <c r="N3220" s="12">
        <v>10</v>
      </c>
      <c r="O3220" s="12">
        <v>10</v>
      </c>
      <c r="P3220" s="12">
        <v>0</v>
      </c>
    </row>
    <row r="3221" spans="1:16" x14ac:dyDescent="0.2">
      <c r="A3221" s="12" t="str">
        <f>INDEX('рабочие дни  %ФОТ'!$F$3:$F$67,MATCH('загрузка табеля'!$H3221,'рабочие дни  %ФОТ'!$H$3:$H$67,0),1)</f>
        <v>ХХХ YYY-45</v>
      </c>
      <c r="B3221" s="21">
        <f t="shared" si="150"/>
        <v>1640.3200000000002</v>
      </c>
      <c r="C3221" s="22">
        <f t="shared" si="151"/>
        <v>4</v>
      </c>
      <c r="D3221" s="23">
        <f t="shared" si="152"/>
        <v>44</v>
      </c>
      <c r="E3221" s="21">
        <f>SUMIFS(тарифы!G:G,тарифы!B:B,J3221)</f>
        <v>37.28</v>
      </c>
      <c r="F3221" s="21"/>
      <c r="G3221" s="12" t="str">
        <f>IFERROR(INDEX(Таблица1[#All],MATCH('загрузка табеля'!J3221,тарифы!B:B,0),4),"")</f>
        <v>бригадир производственной бригады ((В-45)цех по выпечке хлебобулочных изделий)</v>
      </c>
      <c r="H3221" s="12" t="s">
        <v>17233</v>
      </c>
      <c r="I3221" s="12" t="s">
        <v>16631</v>
      </c>
      <c r="J3221" s="12" t="s">
        <v>6960</v>
      </c>
      <c r="K3221" s="12" t="s">
        <v>6961</v>
      </c>
      <c r="L3221" s="12">
        <v>11</v>
      </c>
      <c r="M3221" s="12">
        <v>11</v>
      </c>
      <c r="N3221" s="12">
        <v>11</v>
      </c>
      <c r="O3221" s="12">
        <v>11</v>
      </c>
    </row>
    <row r="3222" spans="1:16" x14ac:dyDescent="0.2">
      <c r="A3222" s="12" t="str">
        <f>INDEX('рабочие дни  %ФОТ'!$F$3:$F$67,MATCH('загрузка табеля'!$H3222,'рабочие дни  %ФОТ'!$H$3:$H$67,0),1)</f>
        <v>ХХХ YYY-45</v>
      </c>
      <c r="B3222" s="21">
        <f t="shared" si="150"/>
        <v>1276</v>
      </c>
      <c r="C3222" s="22">
        <f t="shared" si="151"/>
        <v>4</v>
      </c>
      <c r="D3222" s="23">
        <f t="shared" si="152"/>
        <v>44</v>
      </c>
      <c r="E3222" s="21">
        <f>SUMIFS(тарифы!G:G,тарифы!B:B,J3222)</f>
        <v>29</v>
      </c>
      <c r="F3222" s="21"/>
      <c r="G3222" s="12" t="str">
        <f>IFERROR(INDEX(Таблица1[#All],MATCH('загрузка табеля'!J3222,тарифы!B:B,0),4),"")</f>
        <v>пекарь 4 разряда ((В-45)цех по выпечке хлебобулочных изделий)</v>
      </c>
      <c r="H3222" s="12" t="s">
        <v>17233</v>
      </c>
      <c r="I3222" s="12" t="s">
        <v>16631</v>
      </c>
      <c r="J3222" s="12" t="s">
        <v>6951</v>
      </c>
      <c r="K3222" s="12" t="s">
        <v>6952</v>
      </c>
      <c r="L3222" s="12">
        <v>11</v>
      </c>
      <c r="M3222" s="12">
        <v>11</v>
      </c>
      <c r="N3222" s="12">
        <v>11</v>
      </c>
      <c r="O3222" s="12">
        <v>11</v>
      </c>
    </row>
    <row r="3223" spans="1:16" x14ac:dyDescent="0.2">
      <c r="A3223" s="12" t="str">
        <f>INDEX('рабочие дни  %ФОТ'!$F$3:$F$67,MATCH('загрузка табеля'!$H3223,'рабочие дни  %ФОТ'!$H$3:$H$67,0),1)</f>
        <v>ХХХ YYY-45</v>
      </c>
      <c r="B3223" s="21">
        <f t="shared" si="150"/>
        <v>957</v>
      </c>
      <c r="C3223" s="22">
        <f t="shared" si="151"/>
        <v>3</v>
      </c>
      <c r="D3223" s="23">
        <f t="shared" si="152"/>
        <v>33</v>
      </c>
      <c r="E3223" s="21">
        <f>SUMIFS(тарифы!G:G,тарифы!B:B,J3223)</f>
        <v>29</v>
      </c>
      <c r="F3223" s="21"/>
      <c r="G3223" s="12" t="str">
        <f>IFERROR(INDEX(Таблица1[#All],MATCH('загрузка табеля'!J3223,тарифы!B:B,0),4),"")</f>
        <v>пекарь 4 разряда ((В-45)цех по выпечке хлебобулочных изделий)</v>
      </c>
      <c r="H3223" s="12" t="s">
        <v>17233</v>
      </c>
      <c r="I3223" s="12" t="s">
        <v>16631</v>
      </c>
      <c r="J3223" s="12" t="s">
        <v>12686</v>
      </c>
      <c r="K3223" s="12" t="s">
        <v>12685</v>
      </c>
      <c r="L3223" s="12">
        <v>11</v>
      </c>
      <c r="M3223" s="12">
        <v>11</v>
      </c>
      <c r="N3223" s="12">
        <v>11</v>
      </c>
    </row>
    <row r="3224" spans="1:16" x14ac:dyDescent="0.2">
      <c r="A3224" s="12" t="str">
        <f>INDEX('рабочие дни  %ФОТ'!$F$3:$F$67,MATCH('загрузка табеля'!$H3224,'рабочие дни  %ФОТ'!$H$3:$H$67,0),1)</f>
        <v>ХХХ YYY-45</v>
      </c>
      <c r="B3224" s="21">
        <f t="shared" si="150"/>
        <v>1131</v>
      </c>
      <c r="C3224" s="22">
        <f t="shared" si="151"/>
        <v>4</v>
      </c>
      <c r="D3224" s="23">
        <f t="shared" si="152"/>
        <v>39</v>
      </c>
      <c r="E3224" s="21">
        <f>SUMIFS(тарифы!G:G,тарифы!B:B,J3224)</f>
        <v>29</v>
      </c>
      <c r="F3224" s="21"/>
      <c r="G3224" s="12" t="str">
        <f>IFERROR(INDEX(Таблица1[#All],MATCH('загрузка табеля'!J3224,тарифы!B:B,0),4),"")</f>
        <v>пекарь 4 разряда ((В-45)цех по выпечке хлебобулочных изделий)</v>
      </c>
      <c r="H3224" s="12" t="s">
        <v>17233</v>
      </c>
      <c r="I3224" s="12" t="s">
        <v>16631</v>
      </c>
      <c r="J3224" s="12" t="s">
        <v>12688</v>
      </c>
      <c r="K3224" s="12" t="s">
        <v>12687</v>
      </c>
      <c r="L3224" s="12">
        <v>8</v>
      </c>
      <c r="M3224" s="12">
        <v>10.5</v>
      </c>
      <c r="N3224" s="12">
        <v>10.5</v>
      </c>
      <c r="O3224" s="12">
        <v>10</v>
      </c>
      <c r="P3224" s="12">
        <v>0</v>
      </c>
    </row>
    <row r="3225" spans="1:16" x14ac:dyDescent="0.2">
      <c r="A3225" s="12" t="str">
        <f>INDEX('рабочие дни  %ФОТ'!$F$3:$F$67,MATCH('загрузка табеля'!$H3225,'рабочие дни  %ФОТ'!$H$3:$H$67,0),1)</f>
        <v>ХХХ YYY-45</v>
      </c>
      <c r="B3225" s="21">
        <f t="shared" si="150"/>
        <v>567</v>
      </c>
      <c r="C3225" s="22">
        <f t="shared" si="151"/>
        <v>2</v>
      </c>
      <c r="D3225" s="23">
        <f t="shared" si="152"/>
        <v>21</v>
      </c>
      <c r="E3225" s="21">
        <f>SUMIFS(тарифы!G:G,тарифы!B:B,J3225)</f>
        <v>27</v>
      </c>
      <c r="F3225" s="21"/>
      <c r="G3225" s="12" t="str">
        <f>IFERROR(INDEX(Таблица1[#All],MATCH('загрузка табеля'!J3225,тарифы!B:B,0),4),"")</f>
        <v>повар 4 разряда ((В-45)цех по переработке мяса)</v>
      </c>
      <c r="H3225" s="12" t="s">
        <v>17233</v>
      </c>
      <c r="I3225" s="12" t="s">
        <v>16632</v>
      </c>
      <c r="J3225" s="12" t="s">
        <v>6934</v>
      </c>
      <c r="K3225" s="12" t="s">
        <v>6935</v>
      </c>
      <c r="L3225" s="12">
        <v>10</v>
      </c>
      <c r="M3225" s="12">
        <v>11</v>
      </c>
      <c r="N3225" s="12">
        <v>0</v>
      </c>
    </row>
    <row r="3226" spans="1:16" x14ac:dyDescent="0.2">
      <c r="A3226" s="12" t="str">
        <f>INDEX('рабочие дни  %ФОТ'!$F$3:$F$67,MATCH('загрузка табеля'!$H3226,'рабочие дни  %ФОТ'!$H$3:$H$67,0),1)</f>
        <v>ХХХ YYY-45</v>
      </c>
      <c r="B3226" s="21">
        <f t="shared" si="150"/>
        <v>1363.5</v>
      </c>
      <c r="C3226" s="22">
        <f t="shared" si="151"/>
        <v>5</v>
      </c>
      <c r="D3226" s="23">
        <f t="shared" si="152"/>
        <v>50.5</v>
      </c>
      <c r="E3226" s="21">
        <f>SUMIFS(тарифы!G:G,тарифы!B:B,J3226)</f>
        <v>27</v>
      </c>
      <c r="F3226" s="21"/>
      <c r="G3226" s="12" t="str">
        <f>IFERROR(INDEX(Таблица1[#All],MATCH('загрузка табеля'!J3226,тарифы!B:B,0),4),"")</f>
        <v>повар 4 разряда ((В-45)цех по переработке мяса)</v>
      </c>
      <c r="H3226" s="12" t="s">
        <v>17233</v>
      </c>
      <c r="I3226" s="12" t="s">
        <v>16632</v>
      </c>
      <c r="J3226" s="12" t="s">
        <v>6974</v>
      </c>
      <c r="K3226" s="12" t="s">
        <v>6975</v>
      </c>
      <c r="L3226" s="12">
        <v>10</v>
      </c>
      <c r="M3226" s="12">
        <v>10.5</v>
      </c>
      <c r="N3226" s="12">
        <v>10</v>
      </c>
      <c r="O3226" s="12">
        <v>10</v>
      </c>
      <c r="P3226" s="12">
        <v>10</v>
      </c>
    </row>
    <row r="3227" spans="1:16" x14ac:dyDescent="0.2">
      <c r="A3227" s="12" t="str">
        <f>INDEX('рабочие дни  %ФОТ'!$F$3:$F$67,MATCH('загрузка табеля'!$H3227,'рабочие дни  %ФОТ'!$H$3:$H$67,0),1)</f>
        <v>ХХХ YYY-45</v>
      </c>
      <c r="B3227" s="21">
        <f t="shared" si="150"/>
        <v>1296.4285714285716</v>
      </c>
      <c r="C3227" s="22">
        <f t="shared" si="151"/>
        <v>3</v>
      </c>
      <c r="D3227" s="23">
        <f t="shared" si="152"/>
        <v>12.5</v>
      </c>
      <c r="E3227" s="21">
        <f>SUMIFS(тарифы!G:G,тарифы!B:B,J3227)</f>
        <v>9075</v>
      </c>
      <c r="F3227" s="21"/>
      <c r="G3227" s="12" t="str">
        <f>IFERROR(INDEX(Таблица1[#All],MATCH('загрузка табеля'!J3227,тарифы!B:B,0),4),"")</f>
        <v>заместитель управляющего магазином по производству 3 категории ((В-45)рыбный отдел)</v>
      </c>
      <c r="H3227" s="12" t="s">
        <v>17233</v>
      </c>
      <c r="I3227" s="12" t="s">
        <v>16632</v>
      </c>
      <c r="J3227" s="12" t="s">
        <v>6903</v>
      </c>
      <c r="K3227" s="12" t="s">
        <v>6904</v>
      </c>
      <c r="L3227" s="12">
        <v>4</v>
      </c>
      <c r="M3227" s="12">
        <v>4.5</v>
      </c>
      <c r="N3227" s="12">
        <v>4</v>
      </c>
      <c r="O3227" s="12">
        <v>0</v>
      </c>
    </row>
    <row r="3228" spans="1:16" x14ac:dyDescent="0.2">
      <c r="A3228" s="12" t="str">
        <f>INDEX('рабочие дни  %ФОТ'!$F$3:$F$67,MATCH('загрузка табеля'!$H3228,'рабочие дни  %ФОТ'!$H$3:$H$67,0),1)</f>
        <v>ХХХ YYY-45</v>
      </c>
      <c r="B3228" s="21">
        <f t="shared" si="150"/>
        <v>1405.25</v>
      </c>
      <c r="C3228" s="22">
        <f t="shared" si="151"/>
        <v>4</v>
      </c>
      <c r="D3228" s="23">
        <f t="shared" si="152"/>
        <v>36.5</v>
      </c>
      <c r="E3228" s="21">
        <f>SUMIFS(тарифы!G:G,тарифы!B:B,J3228)</f>
        <v>38.5</v>
      </c>
      <c r="F3228" s="21"/>
      <c r="G3228" s="12" t="str">
        <f>IFERROR(INDEX(Таблица1[#All],MATCH('загрузка табеля'!J3228,тарифы!B:B,0),4),"")</f>
        <v>обвальщик мяса мастер-класс 2 категории ((В-45)цех по переработке мяса)</v>
      </c>
      <c r="H3228" s="12" t="s">
        <v>17233</v>
      </c>
      <c r="I3228" s="12" t="s">
        <v>16632</v>
      </c>
      <c r="J3228" s="12" t="s">
        <v>6969</v>
      </c>
      <c r="K3228" s="12" t="s">
        <v>6970</v>
      </c>
      <c r="L3228" s="12">
        <v>8</v>
      </c>
      <c r="M3228" s="12">
        <v>9.5</v>
      </c>
      <c r="N3228" s="12">
        <v>9.5</v>
      </c>
      <c r="O3228" s="12">
        <v>9.5</v>
      </c>
    </row>
    <row r="3229" spans="1:16" x14ac:dyDescent="0.2">
      <c r="A3229" s="12" t="str">
        <f>INDEX('рабочие дни  %ФОТ'!$F$3:$F$67,MATCH('загрузка табеля'!$H3229,'рабочие дни  %ФОТ'!$H$3:$H$67,0),1)</f>
        <v>ХХХ YYY-45</v>
      </c>
      <c r="B3229" s="21">
        <f t="shared" si="150"/>
        <v>1051.875</v>
      </c>
      <c r="C3229" s="22">
        <f t="shared" si="151"/>
        <v>4</v>
      </c>
      <c r="D3229" s="23">
        <f t="shared" si="152"/>
        <v>42.5</v>
      </c>
      <c r="E3229" s="21">
        <f>SUMIFS(тарифы!G:G,тарифы!B:B,J3229)</f>
        <v>24.75</v>
      </c>
      <c r="F3229" s="21"/>
      <c r="G3229" s="12" t="str">
        <f>IFERROR(INDEX(Таблица1[#All],MATCH('загрузка табеля'!J3229,тарифы!B:B,0),4),"")</f>
        <v>продавец продовольственных товаров 2 категории ((В-45)цех по переработке мяса)</v>
      </c>
      <c r="H3229" s="12" t="s">
        <v>17233</v>
      </c>
      <c r="I3229" s="12" t="s">
        <v>16632</v>
      </c>
      <c r="J3229" s="12" t="s">
        <v>6976</v>
      </c>
      <c r="K3229" s="12" t="s">
        <v>6977</v>
      </c>
      <c r="L3229" s="12">
        <v>11</v>
      </c>
      <c r="M3229" s="12">
        <v>10.5</v>
      </c>
      <c r="N3229" s="12">
        <v>10</v>
      </c>
      <c r="O3229" s="12">
        <v>11</v>
      </c>
    </row>
    <row r="3230" spans="1:16" x14ac:dyDescent="0.2">
      <c r="A3230" s="12" t="str">
        <f>INDEX('рабочие дни  %ФОТ'!$F$3:$F$67,MATCH('загрузка табеля'!$H3230,'рабочие дни  %ФОТ'!$H$3:$H$67,0),1)</f>
        <v>ХХХ YYY-45</v>
      </c>
      <c r="B3230" s="21">
        <f t="shared" si="150"/>
        <v>1012.5</v>
      </c>
      <c r="C3230" s="22">
        <f t="shared" si="151"/>
        <v>4</v>
      </c>
      <c r="D3230" s="23">
        <f t="shared" si="152"/>
        <v>45</v>
      </c>
      <c r="E3230" s="21">
        <f>SUMIFS(тарифы!G:G,тарифы!B:B,J3230)</f>
        <v>22.5</v>
      </c>
      <c r="F3230" s="21"/>
      <c r="G3230" s="12" t="str">
        <f>IFERROR(INDEX(Таблица1[#All],MATCH('загрузка табеля'!J3230,тарифы!B:B,0),4),"")</f>
        <v>продавец продовольственных товаров 3 категории ((В-45)цех по переработке мяса)</v>
      </c>
      <c r="H3230" s="12" t="s">
        <v>17233</v>
      </c>
      <c r="I3230" s="12" t="s">
        <v>16632</v>
      </c>
      <c r="J3230" s="12" t="s">
        <v>6979</v>
      </c>
      <c r="K3230" s="12" t="s">
        <v>6980</v>
      </c>
      <c r="L3230" s="12">
        <v>11</v>
      </c>
      <c r="M3230" s="12">
        <v>11</v>
      </c>
      <c r="N3230" s="12">
        <v>11.5</v>
      </c>
      <c r="O3230" s="12">
        <v>11.5</v>
      </c>
      <c r="P3230" s="12">
        <v>0</v>
      </c>
    </row>
    <row r="3231" spans="1:16" x14ac:dyDescent="0.2">
      <c r="A3231" s="12" t="str">
        <f>INDEX('рабочие дни  %ФОТ'!$F$3:$F$67,MATCH('загрузка табеля'!$H3231,'рабочие дни  %ФОТ'!$H$3:$H$67,0),1)</f>
        <v>ХХХ YYY-45</v>
      </c>
      <c r="B3231" s="21">
        <f t="shared" si="150"/>
        <v>433.5</v>
      </c>
      <c r="C3231" s="22">
        <f t="shared" si="151"/>
        <v>2</v>
      </c>
      <c r="D3231" s="23">
        <f t="shared" si="152"/>
        <v>17</v>
      </c>
      <c r="E3231" s="21">
        <f>SUMIFS(тарифы!G:G,тарифы!B:B,J3231)</f>
        <v>25.5</v>
      </c>
      <c r="F3231" s="21"/>
      <c r="G3231" s="12" t="str">
        <f>IFERROR(INDEX(Таблица1[#All],MATCH('загрузка табеля'!J3231,тарифы!B:B,0),4),"")</f>
        <v>бригадир продавцов продовольственных товаров 3 категории ((В-51) овощной отдел)</v>
      </c>
      <c r="H3231" s="12" t="s">
        <v>17233</v>
      </c>
      <c r="I3231" s="12" t="s">
        <v>16633</v>
      </c>
      <c r="J3231" s="12" t="s">
        <v>6768</v>
      </c>
      <c r="K3231" s="12" t="s">
        <v>6769</v>
      </c>
      <c r="L3231" s="12">
        <v>8.5</v>
      </c>
      <c r="M3231" s="12">
        <v>8.5</v>
      </c>
      <c r="N3231" s="12">
        <v>0</v>
      </c>
    </row>
    <row r="3232" spans="1:16" x14ac:dyDescent="0.2">
      <c r="A3232" s="12" t="str">
        <f>INDEX('рабочие дни  %ФОТ'!$F$3:$F$67,MATCH('загрузка табеля'!$H3232,'рабочие дни  %ФОТ'!$H$3:$H$67,0),1)</f>
        <v>ХХХ YYY-46</v>
      </c>
      <c r="B3232" s="21">
        <f t="shared" si="150"/>
        <v>1043.25</v>
      </c>
      <c r="C3232" s="22">
        <f t="shared" si="151"/>
        <v>5</v>
      </c>
      <c r="D3232" s="23">
        <f t="shared" si="152"/>
        <v>53.5</v>
      </c>
      <c r="E3232" s="21">
        <f>SUMIFS(тарифы!G:G,тарифы!B:B,J3232)</f>
        <v>19.5</v>
      </c>
      <c r="F3232" s="21"/>
      <c r="G3232" s="12" t="str">
        <f>IFERROR(INDEX(Таблица1[#All],MATCH('загрузка табеля'!J3232,тарифы!B:B,0),4),"")</f>
        <v>младший инспектор ((В-46) отдел безопасности)</v>
      </c>
      <c r="H3232" s="12" t="s">
        <v>17234</v>
      </c>
      <c r="I3232" s="12" t="s">
        <v>16634</v>
      </c>
      <c r="J3232" s="12" t="s">
        <v>7054</v>
      </c>
      <c r="K3232" s="12" t="s">
        <v>7055</v>
      </c>
      <c r="L3232" s="12">
        <v>11</v>
      </c>
      <c r="M3232" s="12">
        <v>10.5</v>
      </c>
      <c r="N3232" s="12">
        <v>11</v>
      </c>
      <c r="O3232" s="12">
        <v>10.5</v>
      </c>
      <c r="P3232" s="12">
        <v>10.5</v>
      </c>
    </row>
    <row r="3233" spans="1:16" x14ac:dyDescent="0.2">
      <c r="A3233" s="12" t="str">
        <f>INDEX('рабочие дни  %ФОТ'!$F$3:$F$67,MATCH('загрузка табеля'!$H3233,'рабочие дни  %ФОТ'!$H$3:$H$67,0),1)</f>
        <v>ХХХ YYY-46</v>
      </c>
      <c r="B3233" s="21">
        <f t="shared" si="150"/>
        <v>930.52</v>
      </c>
      <c r="C3233" s="22">
        <f t="shared" si="151"/>
        <v>4</v>
      </c>
      <c r="D3233" s="23">
        <f t="shared" si="152"/>
        <v>43</v>
      </c>
      <c r="E3233" s="21">
        <f>SUMIFS(тарифы!G:G,тарифы!B:B,J3233)</f>
        <v>21.64</v>
      </c>
      <c r="F3233" s="21"/>
      <c r="G3233" s="12" t="str">
        <f>IFERROR(INDEX(Таблица1[#All],MATCH('загрузка табеля'!J3233,тарифы!B:B,0),4),"")</f>
        <v>инспектор ((В-46) отдел безопасности)</v>
      </c>
      <c r="H3233" s="12" t="s">
        <v>17234</v>
      </c>
      <c r="I3233" s="12" t="s">
        <v>16634</v>
      </c>
      <c r="J3233" s="12" t="s">
        <v>7033</v>
      </c>
      <c r="K3233" s="12" t="s">
        <v>7034</v>
      </c>
      <c r="L3233" s="12">
        <v>11</v>
      </c>
      <c r="M3233" s="12">
        <v>10.5</v>
      </c>
      <c r="N3233" s="12">
        <v>11</v>
      </c>
      <c r="O3233" s="12">
        <v>10.5</v>
      </c>
      <c r="P3233" s="12">
        <v>0</v>
      </c>
    </row>
    <row r="3234" spans="1:16" x14ac:dyDescent="0.2">
      <c r="A3234" s="12" t="str">
        <f>INDEX('рабочие дни  %ФОТ'!$F$3:$F$67,MATCH('загрузка табеля'!$H3234,'рабочие дни  %ФОТ'!$H$3:$H$67,0),1)</f>
        <v>ХХХ YYY-46</v>
      </c>
      <c r="B3234" s="21">
        <f t="shared" si="150"/>
        <v>799.5</v>
      </c>
      <c r="C3234" s="22">
        <f t="shared" si="151"/>
        <v>3</v>
      </c>
      <c r="D3234" s="23">
        <f t="shared" si="152"/>
        <v>41</v>
      </c>
      <c r="E3234" s="21">
        <f>SUMIFS(тарифы!G:G,тарифы!B:B,J3234)</f>
        <v>19.5</v>
      </c>
      <c r="F3234" s="21"/>
      <c r="G3234" s="12" t="str">
        <f>IFERROR(INDEX(Таблица1[#All],MATCH('загрузка табеля'!J3234,тарифы!B:B,0),4),"")</f>
        <v>младший инспектор ((В-46) отдел безопасности)</v>
      </c>
      <c r="H3234" s="12" t="s">
        <v>17234</v>
      </c>
      <c r="I3234" s="12" t="s">
        <v>16634</v>
      </c>
      <c r="J3234" s="12" t="s">
        <v>7056</v>
      </c>
      <c r="K3234" s="12" t="s">
        <v>7057</v>
      </c>
      <c r="L3234" s="12">
        <v>14</v>
      </c>
      <c r="M3234" s="12">
        <v>14</v>
      </c>
      <c r="N3234" s="12">
        <v>13</v>
      </c>
    </row>
    <row r="3235" spans="1:16" x14ac:dyDescent="0.2">
      <c r="A3235" s="12" t="str">
        <f>INDEX('рабочие дни  %ФОТ'!$F$3:$F$67,MATCH('загрузка табеля'!$H3235,'рабочие дни  %ФОТ'!$H$3:$H$67,0),1)</f>
        <v>ХХХ YYY-46</v>
      </c>
      <c r="B3235" s="21">
        <f t="shared" si="150"/>
        <v>780.95238095238096</v>
      </c>
      <c r="C3235" s="22">
        <f t="shared" si="151"/>
        <v>2</v>
      </c>
      <c r="D3235" s="23">
        <f t="shared" si="152"/>
        <v>22</v>
      </c>
      <c r="E3235" s="21">
        <f>SUMIFS(тарифы!G:G,тарифы!B:B,J3235)</f>
        <v>8200</v>
      </c>
      <c r="F3235" s="21"/>
      <c r="G3235" s="12" t="str">
        <f>IFERROR(INDEX(Таблица1[#All],MATCH('загрузка табеля'!J3235,тарифы!B:B,0),4),"")</f>
        <v>начальник отдела безопасности ((В-46) отдел безопасности)</v>
      </c>
      <c r="H3235" s="12" t="s">
        <v>17234</v>
      </c>
      <c r="I3235" s="12" t="s">
        <v>16634</v>
      </c>
      <c r="J3235" s="12" t="s">
        <v>7045</v>
      </c>
      <c r="K3235" s="12" t="s">
        <v>7046</v>
      </c>
      <c r="L3235" s="12">
        <v>11</v>
      </c>
      <c r="M3235" s="12">
        <v>11</v>
      </c>
      <c r="N3235" s="12">
        <v>0</v>
      </c>
    </row>
    <row r="3236" spans="1:16" x14ac:dyDescent="0.2">
      <c r="A3236" s="12" t="str">
        <f>INDEX('рабочие дни  %ФОТ'!$F$3:$F$67,MATCH('загрузка табеля'!$H3236,'рабочие дни  %ФОТ'!$H$3:$H$67,0),1)</f>
        <v>ХХХ YYY-46</v>
      </c>
      <c r="B3236" s="21">
        <f t="shared" si="150"/>
        <v>204.75</v>
      </c>
      <c r="C3236" s="22">
        <f t="shared" si="151"/>
        <v>1</v>
      </c>
      <c r="D3236" s="23">
        <f t="shared" si="152"/>
        <v>10.5</v>
      </c>
      <c r="E3236" s="21">
        <f>SUMIFS(тарифы!G:G,тарифы!B:B,J3236)</f>
        <v>19.5</v>
      </c>
      <c r="F3236" s="21"/>
      <c r="G3236" s="12" t="str">
        <f>IFERROR(INDEX(Таблица1[#All],MATCH('загрузка табеля'!J3236,тарифы!B:B,0),4),"")</f>
        <v>младший инспектор ((В-46) отдел безопасности)</v>
      </c>
      <c r="H3236" s="12" t="s">
        <v>17234</v>
      </c>
      <c r="I3236" s="12" t="s">
        <v>16634</v>
      </c>
      <c r="J3236" s="12" t="s">
        <v>7048</v>
      </c>
      <c r="K3236" s="12" t="s">
        <v>7049</v>
      </c>
      <c r="L3236" s="12">
        <v>10.5</v>
      </c>
    </row>
    <row r="3237" spans="1:16" x14ac:dyDescent="0.2">
      <c r="A3237" s="12" t="str">
        <f>INDEX('рабочие дни  %ФОТ'!$F$3:$F$67,MATCH('загрузка табеля'!$H3237,'рабочие дни  %ФОТ'!$H$3:$H$67,0),1)</f>
        <v>ХХХ YYY-46</v>
      </c>
      <c r="B3237" s="21">
        <f t="shared" si="150"/>
        <v>809.25</v>
      </c>
      <c r="C3237" s="22">
        <f t="shared" si="151"/>
        <v>3</v>
      </c>
      <c r="D3237" s="23">
        <f t="shared" si="152"/>
        <v>41.5</v>
      </c>
      <c r="E3237" s="21">
        <f>SUMIFS(тарифы!G:G,тарифы!B:B,J3237)</f>
        <v>19.5</v>
      </c>
      <c r="F3237" s="21"/>
      <c r="G3237" s="12" t="str">
        <f>IFERROR(INDEX(Таблица1[#All],MATCH('загрузка табеля'!J3237,тарифы!B:B,0),4),"")</f>
        <v>младший инспектор ((В-46) отдел безопасности)</v>
      </c>
      <c r="H3237" s="12" t="s">
        <v>17234</v>
      </c>
      <c r="I3237" s="12" t="s">
        <v>16634</v>
      </c>
      <c r="J3237" s="12" t="s">
        <v>7050</v>
      </c>
      <c r="K3237" s="12" t="s">
        <v>7051</v>
      </c>
      <c r="L3237" s="12">
        <v>13.5</v>
      </c>
      <c r="M3237" s="12">
        <v>14</v>
      </c>
      <c r="N3237" s="12">
        <v>14</v>
      </c>
      <c r="O3237" s="12">
        <v>0</v>
      </c>
    </row>
    <row r="3238" spans="1:16" x14ac:dyDescent="0.2">
      <c r="A3238" s="12" t="str">
        <f>INDEX('рабочие дни  %ФОТ'!$F$3:$F$67,MATCH('загрузка табеля'!$H3238,'рабочие дни  %ФОТ'!$H$3:$H$67,0),1)</f>
        <v>ХХХ YYY-46</v>
      </c>
      <c r="B3238" s="21">
        <f t="shared" si="150"/>
        <v>1142.7449999999999</v>
      </c>
      <c r="C3238" s="22">
        <f t="shared" si="151"/>
        <v>4</v>
      </c>
      <c r="D3238" s="23">
        <f t="shared" si="152"/>
        <v>43.5</v>
      </c>
      <c r="E3238" s="21">
        <f>SUMIFS(тарифы!G:G,тарифы!B:B,J3238)</f>
        <v>26.27</v>
      </c>
      <c r="F3238" s="21"/>
      <c r="G3238" s="12" t="str">
        <f>IFERROR(INDEX(Таблица1[#All],MATCH('загрузка табеля'!J3238,тарифы!B:B,0),4),"")</f>
        <v>заместитель начальника отдела ((В-46) отдел безопасности)</v>
      </c>
      <c r="H3238" s="12" t="s">
        <v>17234</v>
      </c>
      <c r="I3238" s="12" t="s">
        <v>16634</v>
      </c>
      <c r="J3238" s="12" t="s">
        <v>7030</v>
      </c>
      <c r="K3238" s="12" t="s">
        <v>7031</v>
      </c>
      <c r="L3238" s="12">
        <v>11</v>
      </c>
      <c r="M3238" s="12">
        <v>11</v>
      </c>
      <c r="N3238" s="12">
        <v>11</v>
      </c>
      <c r="O3238" s="12">
        <v>10.5</v>
      </c>
      <c r="P3238" s="12">
        <v>0</v>
      </c>
    </row>
    <row r="3239" spans="1:16" x14ac:dyDescent="0.2">
      <c r="A3239" s="12" t="str">
        <f>INDEX('рабочие дни  %ФОТ'!$F$3:$F$67,MATCH('загрузка табеля'!$H3239,'рабочие дни  %ФОТ'!$H$3:$H$67,0),1)</f>
        <v>ХХХ YYY-46</v>
      </c>
      <c r="B3239" s="21">
        <f t="shared" si="150"/>
        <v>564.80499999999995</v>
      </c>
      <c r="C3239" s="22">
        <f t="shared" si="151"/>
        <v>2</v>
      </c>
      <c r="D3239" s="23">
        <f t="shared" si="152"/>
        <v>21.5</v>
      </c>
      <c r="E3239" s="21">
        <f>SUMIFS(тарифы!G:G,тарифы!B:B,J3239)</f>
        <v>26.27</v>
      </c>
      <c r="F3239" s="21"/>
      <c r="G3239" s="12" t="str">
        <f>IFERROR(INDEX(Таблица1[#All],MATCH('загрузка табеля'!J3239,тарифы!B:B,0),4),"")</f>
        <v>заместитель начальника отдела ((В-46) отдел безопасности)</v>
      </c>
      <c r="H3239" s="12" t="s">
        <v>17234</v>
      </c>
      <c r="I3239" s="12" t="s">
        <v>16634</v>
      </c>
      <c r="J3239" s="12" t="s">
        <v>7043</v>
      </c>
      <c r="K3239" s="12" t="s">
        <v>7044</v>
      </c>
      <c r="L3239" s="12">
        <v>11</v>
      </c>
      <c r="M3239" s="12">
        <v>10.5</v>
      </c>
      <c r="N3239" s="12">
        <v>0</v>
      </c>
    </row>
    <row r="3240" spans="1:16" x14ac:dyDescent="0.2">
      <c r="A3240" s="12" t="str">
        <f>INDEX('рабочие дни  %ФОТ'!$F$3:$F$67,MATCH('загрузка табеля'!$H3240,'рабочие дни  %ФОТ'!$H$3:$H$67,0),1)</f>
        <v>ХХХ YYY-46</v>
      </c>
      <c r="B3240" s="21">
        <f t="shared" si="150"/>
        <v>1033.5</v>
      </c>
      <c r="C3240" s="22">
        <f t="shared" si="151"/>
        <v>4</v>
      </c>
      <c r="D3240" s="23">
        <f t="shared" si="152"/>
        <v>53</v>
      </c>
      <c r="E3240" s="21">
        <f>SUMIFS(тарифы!G:G,тарифы!B:B,J3240)</f>
        <v>19.5</v>
      </c>
      <c r="F3240" s="21"/>
      <c r="G3240" s="12" t="str">
        <f>IFERROR(INDEX(Таблица1[#All],MATCH('загрузка табеля'!J3240,тарифы!B:B,0),4),"")</f>
        <v>охоронник ((В-46) отдел безопасности)</v>
      </c>
      <c r="H3240" s="12" t="s">
        <v>17234</v>
      </c>
      <c r="I3240" s="12" t="s">
        <v>16634</v>
      </c>
      <c r="J3240" s="12" t="s">
        <v>7040</v>
      </c>
      <c r="K3240" s="12" t="s">
        <v>7041</v>
      </c>
      <c r="L3240" s="12">
        <v>21.5</v>
      </c>
      <c r="M3240" s="12">
        <v>10.5</v>
      </c>
      <c r="N3240" s="12">
        <v>10.5</v>
      </c>
      <c r="O3240" s="12">
        <v>10.5</v>
      </c>
      <c r="P3240" s="12">
        <v>0</v>
      </c>
    </row>
    <row r="3241" spans="1:16" x14ac:dyDescent="0.2">
      <c r="A3241" s="12" t="str">
        <f>INDEX('рабочие дни  %ФОТ'!$F$3:$F$67,MATCH('загрузка табеля'!$H3241,'рабочие дни  %ФОТ'!$H$3:$H$67,0),1)</f>
        <v>ХХХ YYY-46</v>
      </c>
      <c r="B3241" s="21">
        <f t="shared" si="150"/>
        <v>919.7</v>
      </c>
      <c r="C3241" s="22">
        <f t="shared" si="151"/>
        <v>4</v>
      </c>
      <c r="D3241" s="23">
        <f t="shared" si="152"/>
        <v>42.5</v>
      </c>
      <c r="E3241" s="21">
        <f>SUMIFS(тарифы!G:G,тарифы!B:B,J3241)</f>
        <v>21.64</v>
      </c>
      <c r="F3241" s="21"/>
      <c r="G3241" s="12" t="str">
        <f>IFERROR(INDEX(Таблица1[#All],MATCH('загрузка табеля'!J3241,тарифы!B:B,0),4),"")</f>
        <v>старший охранник ((В-46) отдел безопасности)</v>
      </c>
      <c r="H3241" s="12" t="s">
        <v>17234</v>
      </c>
      <c r="I3241" s="12" t="s">
        <v>16634</v>
      </c>
      <c r="J3241" s="12" t="s">
        <v>9876</v>
      </c>
      <c r="K3241" s="12" t="s">
        <v>9877</v>
      </c>
      <c r="L3241" s="12">
        <v>10.5</v>
      </c>
      <c r="M3241" s="12">
        <v>10.5</v>
      </c>
      <c r="N3241" s="12">
        <v>10.5</v>
      </c>
      <c r="O3241" s="12">
        <v>11</v>
      </c>
    </row>
    <row r="3242" spans="1:16" x14ac:dyDescent="0.2">
      <c r="A3242" s="12" t="str">
        <f>INDEX('рабочие дни  %ФОТ'!$F$3:$F$67,MATCH('загрузка табеля'!$H3242,'рабочие дни  %ФОТ'!$H$3:$H$67,0),1)</f>
        <v>ХХХ YYY-46</v>
      </c>
      <c r="B3242" s="21">
        <f t="shared" si="150"/>
        <v>1157.74</v>
      </c>
      <c r="C3242" s="22">
        <f t="shared" si="151"/>
        <v>5</v>
      </c>
      <c r="D3242" s="23">
        <f t="shared" si="152"/>
        <v>53.5</v>
      </c>
      <c r="E3242" s="21">
        <f>SUMIFS(тарифы!G:G,тарифы!B:B,J3242)</f>
        <v>21.64</v>
      </c>
      <c r="F3242" s="21"/>
      <c r="G3242" s="12" t="str">
        <f>IFERROR(INDEX(Таблица1[#All],MATCH('загрузка табеля'!J3242,тарифы!B:B,0),4),"")</f>
        <v>старший охранник ((В-46) отдел безопасности)</v>
      </c>
      <c r="H3242" s="12" t="s">
        <v>17234</v>
      </c>
      <c r="I3242" s="12" t="s">
        <v>16634</v>
      </c>
      <c r="J3242" s="12" t="s">
        <v>7036</v>
      </c>
      <c r="K3242" s="12" t="s">
        <v>7037</v>
      </c>
      <c r="L3242" s="12">
        <v>11</v>
      </c>
      <c r="M3242" s="12">
        <v>11</v>
      </c>
      <c r="N3242" s="12">
        <v>10.5</v>
      </c>
      <c r="O3242" s="12">
        <v>10.5</v>
      </c>
      <c r="P3242" s="12">
        <v>10.5</v>
      </c>
    </row>
    <row r="3243" spans="1:16" x14ac:dyDescent="0.2">
      <c r="A3243" s="12" t="str">
        <f>INDEX('рабочие дни  %ФОТ'!$F$3:$F$67,MATCH('загрузка табеля'!$H3243,'рабочие дни  %ФОТ'!$H$3:$H$67,0),1)</f>
        <v>ХХХ YYY-46</v>
      </c>
      <c r="B3243" s="21">
        <f t="shared" si="150"/>
        <v>984.75</v>
      </c>
      <c r="C3243" s="22">
        <f t="shared" si="151"/>
        <v>5</v>
      </c>
      <c r="D3243" s="23">
        <f t="shared" si="152"/>
        <v>50.5</v>
      </c>
      <c r="E3243" s="21">
        <f>SUMIFS(тарифы!G:G,тарифы!B:B,J3243)</f>
        <v>19.5</v>
      </c>
      <c r="F3243" s="21"/>
      <c r="G3243" s="12" t="str">
        <f>IFERROR(INDEX(Таблица1[#All],MATCH('загрузка табеля'!J3243,тарифы!B:B,0),4),"")</f>
        <v>охоронник ((В-46) отдел безопасности)</v>
      </c>
      <c r="H3243" s="12" t="s">
        <v>17234</v>
      </c>
      <c r="I3243" s="12" t="s">
        <v>16634</v>
      </c>
      <c r="J3243" s="12" t="s">
        <v>12663</v>
      </c>
      <c r="K3243" s="12" t="s">
        <v>12662</v>
      </c>
      <c r="L3243" s="12">
        <v>10</v>
      </c>
      <c r="M3243" s="12">
        <v>10.5</v>
      </c>
      <c r="N3243" s="12">
        <v>10</v>
      </c>
      <c r="O3243" s="12">
        <v>10</v>
      </c>
      <c r="P3243" s="12">
        <v>10</v>
      </c>
    </row>
    <row r="3244" spans="1:16" x14ac:dyDescent="0.2">
      <c r="A3244" s="12" t="str">
        <f>INDEX('рабочие дни  %ФОТ'!$F$3:$F$67,MATCH('загрузка табеля'!$H3244,'рабочие дни  %ФОТ'!$H$3:$H$67,0),1)</f>
        <v>ХХХ YYY-46</v>
      </c>
      <c r="B3244" s="21">
        <f t="shared" si="150"/>
        <v>0</v>
      </c>
      <c r="C3244" s="22">
        <f t="shared" si="151"/>
        <v>3</v>
      </c>
      <c r="D3244" s="23">
        <f t="shared" si="152"/>
        <v>31</v>
      </c>
      <c r="E3244" s="21">
        <f>SUMIFS(тарифы!G:G,тарифы!B:B,J3244)</f>
        <v>0</v>
      </c>
      <c r="F3244" s="21"/>
      <c r="G3244" s="12" t="str">
        <f>IFERROR(INDEX(Таблица1[#All],MATCH('загрузка табеля'!J3244,тарифы!B:B,0),4),"")</f>
        <v/>
      </c>
      <c r="H3244" s="12" t="s">
        <v>17234</v>
      </c>
      <c r="I3244" s="12" t="s">
        <v>16634</v>
      </c>
      <c r="J3244" s="12" t="s">
        <v>16635</v>
      </c>
      <c r="K3244" s="12" t="s">
        <v>16636</v>
      </c>
      <c r="L3244" s="12">
        <v>10</v>
      </c>
      <c r="M3244" s="12">
        <v>10.5</v>
      </c>
      <c r="N3244" s="12">
        <v>10.5</v>
      </c>
    </row>
    <row r="3245" spans="1:16" x14ac:dyDescent="0.2">
      <c r="A3245" s="12" t="str">
        <f>INDEX('рабочие дни  %ФОТ'!$F$3:$F$67,MATCH('загрузка табеля'!$H3245,'рабочие дни  %ФОТ'!$H$3:$H$67,0),1)</f>
        <v>ХХХ YYY-46</v>
      </c>
      <c r="B3245" s="21">
        <f t="shared" si="150"/>
        <v>1030.04</v>
      </c>
      <c r="C3245" s="22">
        <f t="shared" si="151"/>
        <v>4</v>
      </c>
      <c r="D3245" s="23">
        <f t="shared" si="152"/>
        <v>44</v>
      </c>
      <c r="E3245" s="21">
        <f>SUMIFS(тарифы!G:G,тарифы!B:B,J3245)</f>
        <v>23.41</v>
      </c>
      <c r="F3245" s="21"/>
      <c r="G3245" s="12" t="str">
        <f>IFERROR(INDEX(Таблица1[#All],MATCH('загрузка табеля'!J3245,тарифы!B:B,0),4),"")</f>
        <v>продавец продовольственных товаров 2 категории ((В-46) отдел гастрономии)</v>
      </c>
      <c r="H3245" s="12" t="s">
        <v>17234</v>
      </c>
      <c r="I3245" s="12" t="s">
        <v>16637</v>
      </c>
      <c r="J3245" s="12" t="s">
        <v>7069</v>
      </c>
      <c r="K3245" s="12" t="s">
        <v>7070</v>
      </c>
      <c r="L3245" s="12">
        <v>11</v>
      </c>
      <c r="M3245" s="12">
        <v>11</v>
      </c>
      <c r="N3245" s="12">
        <v>11</v>
      </c>
      <c r="O3245" s="12">
        <v>11</v>
      </c>
    </row>
    <row r="3246" spans="1:16" x14ac:dyDescent="0.2">
      <c r="A3246" s="12" t="str">
        <f>INDEX('рабочие дни  %ФОТ'!$F$3:$F$67,MATCH('загрузка табеля'!$H3246,'рабочие дни  %ФОТ'!$H$3:$H$67,0),1)</f>
        <v>ХХХ YYY-46</v>
      </c>
      <c r="B3246" s="21">
        <f t="shared" si="150"/>
        <v>1070.6849999999999</v>
      </c>
      <c r="C3246" s="22">
        <f t="shared" si="151"/>
        <v>4</v>
      </c>
      <c r="D3246" s="23">
        <f t="shared" si="152"/>
        <v>38.5</v>
      </c>
      <c r="E3246" s="21">
        <f>SUMIFS(тарифы!G:G,тарифы!B:B,J3246)</f>
        <v>27.81</v>
      </c>
      <c r="F3246" s="21"/>
      <c r="G3246" s="12" t="str">
        <f>IFERROR(INDEX(Таблица1[#All],MATCH('загрузка табеля'!J3246,тарифы!B:B,0),4),"")</f>
        <v>бригадир продавцов продовольственных товаров 2 категории ((В-46) отдел гастрономии)</v>
      </c>
      <c r="H3246" s="12" t="s">
        <v>17234</v>
      </c>
      <c r="I3246" s="12" t="s">
        <v>16637</v>
      </c>
      <c r="J3246" s="12" t="s">
        <v>7071</v>
      </c>
      <c r="K3246" s="12" t="s">
        <v>7072</v>
      </c>
      <c r="L3246" s="12">
        <v>8.5</v>
      </c>
      <c r="M3246" s="12">
        <v>8</v>
      </c>
      <c r="N3246" s="12">
        <v>11</v>
      </c>
      <c r="O3246" s="12">
        <v>11</v>
      </c>
    </row>
    <row r="3247" spans="1:16" x14ac:dyDescent="0.2">
      <c r="A3247" s="12" t="str">
        <f>INDEX('рабочие дни  %ФОТ'!$F$3:$F$67,MATCH('загрузка табеля'!$H3247,'рабочие дни  %ФОТ'!$H$3:$H$67,0),1)</f>
        <v>ХХХ YYY-46</v>
      </c>
      <c r="B3247" s="21">
        <f t="shared" si="150"/>
        <v>936.4</v>
      </c>
      <c r="C3247" s="22">
        <f t="shared" si="151"/>
        <v>4</v>
      </c>
      <c r="D3247" s="23">
        <f t="shared" si="152"/>
        <v>40</v>
      </c>
      <c r="E3247" s="21">
        <f>SUMIFS(тарифы!G:G,тарифы!B:B,J3247)</f>
        <v>23.41</v>
      </c>
      <c r="F3247" s="21"/>
      <c r="G3247" s="12" t="str">
        <f>IFERROR(INDEX(Таблица1[#All],MATCH('загрузка табеля'!J3247,тарифы!B:B,0),4),"")</f>
        <v>продавец продовольственных товаров 2 категории ((В-46) отдел гастрономии)</v>
      </c>
      <c r="H3247" s="12" t="s">
        <v>17234</v>
      </c>
      <c r="I3247" s="12" t="s">
        <v>16637</v>
      </c>
      <c r="J3247" s="12" t="s">
        <v>12651</v>
      </c>
      <c r="K3247" s="12" t="s">
        <v>7065</v>
      </c>
      <c r="L3247" s="12">
        <v>10</v>
      </c>
      <c r="M3247" s="12">
        <v>11.5</v>
      </c>
      <c r="N3247" s="12">
        <v>11</v>
      </c>
      <c r="O3247" s="12">
        <v>7.5</v>
      </c>
      <c r="P3247" s="12">
        <v>0</v>
      </c>
    </row>
    <row r="3248" spans="1:16" x14ac:dyDescent="0.2">
      <c r="A3248" s="12" t="str">
        <f>INDEX('рабочие дни  %ФОТ'!$F$3:$F$67,MATCH('загрузка табеля'!$H3248,'рабочие дни  %ФОТ'!$H$3:$H$67,0),1)</f>
        <v>ХХХ YYY-46</v>
      </c>
      <c r="B3248" s="21">
        <f t="shared" si="150"/>
        <v>0</v>
      </c>
      <c r="C3248" s="22">
        <f t="shared" si="151"/>
        <v>4</v>
      </c>
      <c r="D3248" s="23">
        <f t="shared" si="152"/>
        <v>44</v>
      </c>
      <c r="E3248" s="21">
        <f>SUMIFS(тарифы!G:G,тарифы!B:B,J3248)</f>
        <v>0</v>
      </c>
      <c r="F3248" s="21"/>
      <c r="G3248" s="12" t="str">
        <f>IFERROR(INDEX(Таблица1[#All],MATCH('загрузка табеля'!J3248,тарифы!B:B,0),4),"")</f>
        <v/>
      </c>
      <c r="H3248" s="12" t="s">
        <v>17234</v>
      </c>
      <c r="I3248" s="12" t="s">
        <v>16637</v>
      </c>
      <c r="J3248" s="12" t="s">
        <v>16638</v>
      </c>
      <c r="K3248" s="12" t="s">
        <v>16639</v>
      </c>
      <c r="L3248" s="12">
        <v>10.5</v>
      </c>
      <c r="M3248" s="12">
        <v>11.5</v>
      </c>
      <c r="N3248" s="12">
        <v>11</v>
      </c>
      <c r="O3248" s="12">
        <v>11</v>
      </c>
      <c r="P3248" s="12">
        <v>0</v>
      </c>
    </row>
    <row r="3249" spans="1:17" x14ac:dyDescent="0.2">
      <c r="A3249" s="12" t="str">
        <f>INDEX('рабочие дни  %ФОТ'!$F$3:$F$67,MATCH('загрузка табеля'!$H3249,'рабочие дни  %ФОТ'!$H$3:$H$67,0),1)</f>
        <v>ХХХ YYY-46</v>
      </c>
      <c r="B3249" s="21">
        <f t="shared" si="150"/>
        <v>0</v>
      </c>
      <c r="C3249" s="22">
        <f t="shared" si="151"/>
        <v>4</v>
      </c>
      <c r="D3249" s="23">
        <f t="shared" si="152"/>
        <v>44</v>
      </c>
      <c r="E3249" s="21">
        <f>SUMIFS(тарифы!G:G,тарифы!B:B,J3249)</f>
        <v>0</v>
      </c>
      <c r="F3249" s="21"/>
      <c r="G3249" s="12" t="str">
        <f>IFERROR(INDEX(Таблица1[#All],MATCH('загрузка табеля'!J3249,тарифы!B:B,0),4),"")</f>
        <v/>
      </c>
      <c r="H3249" s="12" t="s">
        <v>17234</v>
      </c>
      <c r="I3249" s="12" t="s">
        <v>16637</v>
      </c>
      <c r="J3249" s="12" t="s">
        <v>16640</v>
      </c>
      <c r="K3249" s="12" t="s">
        <v>16641</v>
      </c>
      <c r="L3249" s="12">
        <v>11</v>
      </c>
      <c r="M3249" s="12">
        <v>11</v>
      </c>
      <c r="N3249" s="12">
        <v>11</v>
      </c>
      <c r="O3249" s="12">
        <v>11</v>
      </c>
    </row>
    <row r="3250" spans="1:17" x14ac:dyDescent="0.2">
      <c r="A3250" s="12" t="str">
        <f>INDEX('рабочие дни  %ФОТ'!$F$3:$F$67,MATCH('загрузка табеля'!$H3250,'рабочие дни  %ФОТ'!$H$3:$H$67,0),1)</f>
        <v>ХХХ YYY-46</v>
      </c>
      <c r="B3250" s="21">
        <f t="shared" si="150"/>
        <v>997.2</v>
      </c>
      <c r="C3250" s="22">
        <f t="shared" si="151"/>
        <v>4</v>
      </c>
      <c r="D3250" s="23">
        <f t="shared" si="152"/>
        <v>40</v>
      </c>
      <c r="E3250" s="21">
        <f>SUMIFS(тарифы!G:G,тарифы!B:B,J3250)</f>
        <v>24.93</v>
      </c>
      <c r="F3250" s="21"/>
      <c r="G3250" s="12" t="str">
        <f>IFERROR(INDEX(Таблица1[#All],MATCH('загрузка табеля'!J3250,тарифы!B:B,0),4),"")</f>
        <v>продавец продовольственных товаров 1 категории ((В-46) отдел кондитерских изделий)</v>
      </c>
      <c r="H3250" s="12" t="s">
        <v>17234</v>
      </c>
      <c r="I3250" s="12" t="s">
        <v>16642</v>
      </c>
      <c r="J3250" s="12" t="s">
        <v>7150</v>
      </c>
      <c r="K3250" s="12" t="s">
        <v>7151</v>
      </c>
      <c r="L3250" s="12">
        <v>9.5</v>
      </c>
      <c r="M3250" s="12">
        <v>9.5</v>
      </c>
      <c r="N3250" s="12">
        <v>10.5</v>
      </c>
      <c r="O3250" s="12">
        <v>10.5</v>
      </c>
    </row>
    <row r="3251" spans="1:17" x14ac:dyDescent="0.2">
      <c r="A3251" s="12" t="str">
        <f>INDEX('рабочие дни  %ФОТ'!$F$3:$F$67,MATCH('загрузка табеля'!$H3251,'рабочие дни  %ФОТ'!$H$3:$H$67,0),1)</f>
        <v>ХХХ YYY-46</v>
      </c>
      <c r="B3251" s="21">
        <f t="shared" si="150"/>
        <v>927.70500000000004</v>
      </c>
      <c r="C3251" s="22">
        <f t="shared" si="151"/>
        <v>4</v>
      </c>
      <c r="D3251" s="23">
        <f t="shared" si="152"/>
        <v>34.5</v>
      </c>
      <c r="E3251" s="21">
        <f>SUMIFS(тарифы!G:G,тарифы!B:B,J3251)</f>
        <v>26.89</v>
      </c>
      <c r="F3251" s="21"/>
      <c r="G3251" s="12" t="str">
        <f>IFERROR(INDEX(Таблица1[#All],MATCH('загрузка табеля'!J3251,тарифы!B:B,0),4),"")</f>
        <v>бригадир продавцов продовольственных товаров 2 категории ((В-46) отдел кондитерских изделий)</v>
      </c>
      <c r="H3251" s="12" t="s">
        <v>17234</v>
      </c>
      <c r="I3251" s="12" t="s">
        <v>16642</v>
      </c>
      <c r="J3251" s="12" t="s">
        <v>7077</v>
      </c>
      <c r="K3251" s="12" t="s">
        <v>7078</v>
      </c>
      <c r="L3251" s="12">
        <v>9.5</v>
      </c>
      <c r="M3251" s="12">
        <v>9.5</v>
      </c>
      <c r="N3251" s="12">
        <v>9</v>
      </c>
      <c r="O3251" s="12">
        <v>6.5</v>
      </c>
    </row>
    <row r="3252" spans="1:17" x14ac:dyDescent="0.2">
      <c r="A3252" s="12" t="str">
        <f>INDEX('рабочие дни  %ФОТ'!$F$3:$F$67,MATCH('загрузка табеля'!$H3252,'рабочие дни  %ФОТ'!$H$3:$H$67,0),1)</f>
        <v>ХХХ YYY-46</v>
      </c>
      <c r="B3252" s="21">
        <f t="shared" si="150"/>
        <v>891.54</v>
      </c>
      <c r="C3252" s="22">
        <f t="shared" si="151"/>
        <v>4</v>
      </c>
      <c r="D3252" s="23">
        <f t="shared" si="152"/>
        <v>39</v>
      </c>
      <c r="E3252" s="21">
        <f>SUMIFS(тарифы!G:G,тарифы!B:B,J3252)</f>
        <v>22.86</v>
      </c>
      <c r="F3252" s="21"/>
      <c r="G3252" s="12" t="str">
        <f>IFERROR(INDEX(Таблица1[#All],MATCH('загрузка табеля'!J3252,тарифы!B:B,0),4),"")</f>
        <v>продавец продовольственных товаров 2 категории ((В-46) отдел кондитерских изделий)</v>
      </c>
      <c r="H3252" s="12" t="s">
        <v>17234</v>
      </c>
      <c r="I3252" s="12" t="s">
        <v>16642</v>
      </c>
      <c r="J3252" s="12" t="s">
        <v>7080</v>
      </c>
      <c r="K3252" s="12" t="s">
        <v>7081</v>
      </c>
      <c r="L3252" s="12">
        <v>9</v>
      </c>
      <c r="M3252" s="12">
        <v>10</v>
      </c>
      <c r="N3252" s="12">
        <v>10</v>
      </c>
      <c r="O3252" s="12">
        <v>10</v>
      </c>
    </row>
    <row r="3253" spans="1:17" x14ac:dyDescent="0.2">
      <c r="A3253" s="12" t="str">
        <f>INDEX('рабочие дни  %ФОТ'!$F$3:$F$67,MATCH('загрузка табеля'!$H3253,'рабочие дни  %ФОТ'!$H$3:$H$67,0),1)</f>
        <v>ХХХ YYY-46</v>
      </c>
      <c r="B3253" s="21">
        <f t="shared" si="150"/>
        <v>561.06000000000006</v>
      </c>
      <c r="C3253" s="22">
        <f t="shared" si="151"/>
        <v>3</v>
      </c>
      <c r="D3253" s="23">
        <f t="shared" si="152"/>
        <v>27</v>
      </c>
      <c r="E3253" s="21">
        <f>SUMIFS(тарифы!G:G,тарифы!B:B,J3253)</f>
        <v>20.78</v>
      </c>
      <c r="F3253" s="21"/>
      <c r="G3253" s="12" t="str">
        <f>IFERROR(INDEX(Таблица1[#All],MATCH('загрузка табеля'!J3253,тарифы!B:B,0),4),"")</f>
        <v>продавец продовольственных товаров 3 категории ((В-46) отдел кондитерских изделий)</v>
      </c>
      <c r="H3253" s="12" t="s">
        <v>17234</v>
      </c>
      <c r="I3253" s="12" t="s">
        <v>16642</v>
      </c>
      <c r="J3253" s="12" t="s">
        <v>7074</v>
      </c>
      <c r="K3253" s="12" t="s">
        <v>7075</v>
      </c>
      <c r="L3253" s="12">
        <v>9</v>
      </c>
      <c r="M3253" s="12">
        <v>9</v>
      </c>
      <c r="N3253" s="12">
        <v>9</v>
      </c>
      <c r="O3253" s="12">
        <v>0</v>
      </c>
    </row>
    <row r="3254" spans="1:17" x14ac:dyDescent="0.2">
      <c r="A3254" s="12" t="str">
        <f>INDEX('рабочие дни  %ФОТ'!$F$3:$F$67,MATCH('загрузка табеля'!$H3254,'рабочие дни  %ФОТ'!$H$3:$H$67,0),1)</f>
        <v>ХХХ YYY-46</v>
      </c>
      <c r="B3254" s="21">
        <f t="shared" si="150"/>
        <v>628.65</v>
      </c>
      <c r="C3254" s="22">
        <f t="shared" si="151"/>
        <v>3</v>
      </c>
      <c r="D3254" s="23">
        <f t="shared" si="152"/>
        <v>27.5</v>
      </c>
      <c r="E3254" s="21">
        <f>SUMIFS(тарифы!G:G,тарифы!B:B,J3254)</f>
        <v>22.86</v>
      </c>
      <c r="F3254" s="21"/>
      <c r="G3254" s="12" t="str">
        <f>IFERROR(INDEX(Таблица1[#All],MATCH('загрузка табеля'!J3254,тарифы!B:B,0),4),"")</f>
        <v>продавец продовольственных товаров 2 категории ((В-46) отдел напитков)</v>
      </c>
      <c r="H3254" s="12" t="s">
        <v>17234</v>
      </c>
      <c r="I3254" s="12" t="s">
        <v>16643</v>
      </c>
      <c r="J3254" s="12" t="s">
        <v>7084</v>
      </c>
      <c r="K3254" s="12" t="s">
        <v>7085</v>
      </c>
      <c r="L3254" s="12">
        <v>9</v>
      </c>
      <c r="M3254" s="12">
        <v>9.5</v>
      </c>
      <c r="N3254" s="12">
        <v>9</v>
      </c>
    </row>
    <row r="3255" spans="1:17" x14ac:dyDescent="0.2">
      <c r="A3255" s="12" t="str">
        <f>INDEX('рабочие дни  %ФОТ'!$F$3:$F$67,MATCH('загрузка табеля'!$H3255,'рабочие дни  %ФОТ'!$H$3:$H$67,0),1)</f>
        <v>ХХХ YYY-46</v>
      </c>
      <c r="B3255" s="21">
        <f t="shared" si="150"/>
        <v>497.46500000000003</v>
      </c>
      <c r="C3255" s="22">
        <f t="shared" si="151"/>
        <v>4</v>
      </c>
      <c r="D3255" s="23">
        <f t="shared" si="152"/>
        <v>18.5</v>
      </c>
      <c r="E3255" s="21">
        <f>SUMIFS(тарифы!G:G,тарифы!B:B,J3255)</f>
        <v>26.89</v>
      </c>
      <c r="F3255" s="21"/>
      <c r="G3255" s="12" t="str">
        <f>IFERROR(INDEX(Таблица1[#All],MATCH('загрузка табеля'!J3255,тарифы!B:B,0),4),"")</f>
        <v>бригадир продавцов продовольственных товаров 2 категории ((В-46) отдел напитков)</v>
      </c>
      <c r="H3255" s="12" t="s">
        <v>17234</v>
      </c>
      <c r="I3255" s="12" t="s">
        <v>16643</v>
      </c>
      <c r="J3255" s="12" t="s">
        <v>7092</v>
      </c>
      <c r="K3255" s="12" t="s">
        <v>7093</v>
      </c>
      <c r="L3255" s="12">
        <v>4.5</v>
      </c>
      <c r="M3255" s="12">
        <v>5</v>
      </c>
      <c r="N3255" s="12">
        <v>4.5</v>
      </c>
      <c r="O3255" s="12">
        <v>4.5</v>
      </c>
      <c r="P3255" s="12">
        <v>0</v>
      </c>
    </row>
    <row r="3256" spans="1:17" x14ac:dyDescent="0.2">
      <c r="A3256" s="12" t="str">
        <f>INDEX('рабочие дни  %ФОТ'!$F$3:$F$67,MATCH('загрузка табеля'!$H3256,'рабочие дни  %ФОТ'!$H$3:$H$67,0),1)</f>
        <v>ХХХ YYY-46</v>
      </c>
      <c r="B3256" s="21">
        <f t="shared" si="150"/>
        <v>650.97</v>
      </c>
      <c r="C3256" s="22">
        <f t="shared" si="151"/>
        <v>3</v>
      </c>
      <c r="D3256" s="23">
        <f t="shared" si="152"/>
        <v>27</v>
      </c>
      <c r="E3256" s="21">
        <f>SUMIFS(тарифы!G:G,тарифы!B:B,J3256)</f>
        <v>24.11</v>
      </c>
      <c r="F3256" s="21"/>
      <c r="G3256" s="12" t="str">
        <f>IFERROR(INDEX(Таблица1[#All],MATCH('загрузка табеля'!J3256,тарифы!B:B,0),4),"")</f>
        <v>кассир торгового зала ((В-46) расчетно-кассовая зона)</v>
      </c>
      <c r="H3256" s="12" t="s">
        <v>17234</v>
      </c>
      <c r="I3256" s="12" t="s">
        <v>16643</v>
      </c>
      <c r="J3256" s="12" t="s">
        <v>7118</v>
      </c>
      <c r="K3256" s="12" t="s">
        <v>7119</v>
      </c>
      <c r="L3256" s="12">
        <v>9</v>
      </c>
      <c r="M3256" s="12">
        <v>9</v>
      </c>
      <c r="N3256" s="12">
        <v>9</v>
      </c>
      <c r="O3256" s="12">
        <v>0</v>
      </c>
    </row>
    <row r="3257" spans="1:17" x14ac:dyDescent="0.2">
      <c r="A3257" s="12" t="str">
        <f>INDEX('рабочие дни  %ФОТ'!$F$3:$F$67,MATCH('загрузка табеля'!$H3257,'рабочие дни  %ФОТ'!$H$3:$H$67,0),1)</f>
        <v>ХХХ YYY-46</v>
      </c>
      <c r="B3257" s="21">
        <f t="shared" si="150"/>
        <v>484.02</v>
      </c>
      <c r="C3257" s="22">
        <f t="shared" si="151"/>
        <v>4</v>
      </c>
      <c r="D3257" s="23">
        <f t="shared" si="152"/>
        <v>18</v>
      </c>
      <c r="E3257" s="21">
        <f>SUMIFS(тарифы!G:G,тарифы!B:B,J3257)</f>
        <v>26.89</v>
      </c>
      <c r="F3257" s="21"/>
      <c r="G3257" s="12" t="str">
        <f>IFERROR(INDEX(Таблица1[#All],MATCH('загрузка табеля'!J3257,тарифы!B:B,0),4),"")</f>
        <v>бригадир продавцов продовольственных товаров 2 категории ((В-46) отдел напитков)</v>
      </c>
      <c r="H3257" s="12" t="s">
        <v>17234</v>
      </c>
      <c r="I3257" s="12" t="s">
        <v>16644</v>
      </c>
      <c r="J3257" s="12" t="s">
        <v>7092</v>
      </c>
      <c r="K3257" s="12" t="s">
        <v>7093</v>
      </c>
      <c r="L3257" s="12">
        <v>5</v>
      </c>
      <c r="M3257" s="12">
        <v>5</v>
      </c>
      <c r="N3257" s="12">
        <v>4</v>
      </c>
      <c r="O3257" s="12">
        <v>4</v>
      </c>
      <c r="P3257" s="12">
        <v>0</v>
      </c>
    </row>
    <row r="3258" spans="1:17" x14ac:dyDescent="0.2">
      <c r="A3258" s="12" t="str">
        <f>INDEX('рабочие дни  %ФОТ'!$F$3:$F$67,MATCH('загрузка табеля'!$H3258,'рабочие дни  %ФОТ'!$H$3:$H$67,0),1)</f>
        <v>ХХХ YYY-46</v>
      </c>
      <c r="B3258" s="21">
        <f t="shared" si="150"/>
        <v>758.47</v>
      </c>
      <c r="C3258" s="22">
        <f t="shared" si="151"/>
        <v>4</v>
      </c>
      <c r="D3258" s="23">
        <f t="shared" si="152"/>
        <v>36.5</v>
      </c>
      <c r="E3258" s="21">
        <f>SUMIFS(тарифы!G:G,тарифы!B:B,J3258)</f>
        <v>20.78</v>
      </c>
      <c r="F3258" s="21"/>
      <c r="G3258" s="12" t="str">
        <f>IFERROR(INDEX(Таблица1[#All],MATCH('загрузка табеля'!J3258,тарифы!B:B,0),4),"")</f>
        <v>продавец непродовольственных товаров 3 категории ((В-46) отдел непродовольственных товаров)</v>
      </c>
      <c r="H3258" s="12" t="s">
        <v>17234</v>
      </c>
      <c r="I3258" s="12" t="s">
        <v>16644</v>
      </c>
      <c r="J3258" s="12" t="s">
        <v>7088</v>
      </c>
      <c r="K3258" s="12" t="s">
        <v>7089</v>
      </c>
      <c r="L3258" s="12">
        <v>8.5</v>
      </c>
      <c r="M3258" s="12">
        <v>9</v>
      </c>
      <c r="N3258" s="12">
        <v>9.5</v>
      </c>
      <c r="O3258" s="12">
        <v>9.5</v>
      </c>
      <c r="P3258" s="12">
        <v>0</v>
      </c>
    </row>
    <row r="3259" spans="1:17" x14ac:dyDescent="0.2">
      <c r="A3259" s="12" t="str">
        <f>INDEX('рабочие дни  %ФОТ'!$F$3:$F$67,MATCH('загрузка табеля'!$H3259,'рабочие дни  %ФОТ'!$H$3:$H$67,0),1)</f>
        <v>ХХХ YYY-46</v>
      </c>
      <c r="B3259" s="21">
        <f t="shared" si="150"/>
        <v>768.86</v>
      </c>
      <c r="C3259" s="22">
        <f t="shared" si="151"/>
        <v>4</v>
      </c>
      <c r="D3259" s="23">
        <f t="shared" si="152"/>
        <v>37</v>
      </c>
      <c r="E3259" s="21">
        <f>SUMIFS(тарифы!G:G,тарифы!B:B,J3259)</f>
        <v>20.78</v>
      </c>
      <c r="F3259" s="21"/>
      <c r="G3259" s="12" t="str">
        <f>IFERROR(INDEX(Таблица1[#All],MATCH('загрузка табеля'!J3259,тарифы!B:B,0),4),"")</f>
        <v>продавец непродовольственных товаров 3 категории ((В-46) отдел непродовольственных товаров)</v>
      </c>
      <c r="H3259" s="12" t="s">
        <v>17234</v>
      </c>
      <c r="I3259" s="12" t="s">
        <v>16644</v>
      </c>
      <c r="J3259" s="12" t="s">
        <v>12657</v>
      </c>
      <c r="K3259" s="12" t="s">
        <v>12656</v>
      </c>
      <c r="L3259" s="12">
        <v>9.5</v>
      </c>
      <c r="M3259" s="12">
        <v>9.5</v>
      </c>
      <c r="N3259" s="12">
        <v>9</v>
      </c>
      <c r="O3259" s="12">
        <v>9</v>
      </c>
    </row>
    <row r="3260" spans="1:17" x14ac:dyDescent="0.2">
      <c r="A3260" s="12" t="str">
        <f>INDEX('рабочие дни  %ФОТ'!$F$3:$F$67,MATCH('загрузка табеля'!$H3260,'рабочие дни  %ФОТ'!$H$3:$H$67,0),1)</f>
        <v>ХХХ YYY-46</v>
      </c>
      <c r="B3260" s="21">
        <f t="shared" si="150"/>
        <v>612.72</v>
      </c>
      <c r="C3260" s="22">
        <f t="shared" si="151"/>
        <v>2</v>
      </c>
      <c r="D3260" s="23">
        <f t="shared" si="152"/>
        <v>24</v>
      </c>
      <c r="E3260" s="21">
        <f>SUMIFS(тарифы!G:G,тарифы!B:B,J3260)</f>
        <v>25.53</v>
      </c>
      <c r="F3260" s="21"/>
      <c r="G3260" s="12" t="str">
        <f>IFERROR(INDEX(Таблица1[#All],MATCH('загрузка табеля'!J3260,тарифы!B:B,0),4),"")</f>
        <v>продавец продовольственных товаров 1 категории ((В-46) кондитерский цех)</v>
      </c>
      <c r="H3260" s="12" t="s">
        <v>17234</v>
      </c>
      <c r="I3260" s="12" t="s">
        <v>16645</v>
      </c>
      <c r="J3260" s="12" t="s">
        <v>6983</v>
      </c>
      <c r="K3260" s="12" t="s">
        <v>6984</v>
      </c>
      <c r="L3260" s="12">
        <v>12</v>
      </c>
      <c r="M3260" s="12">
        <v>12</v>
      </c>
      <c r="N3260" s="12">
        <v>0</v>
      </c>
    </row>
    <row r="3261" spans="1:17" x14ac:dyDescent="0.2">
      <c r="A3261" s="12" t="str">
        <f>INDEX('рабочие дни  %ФОТ'!$F$3:$F$67,MATCH('загрузка табеля'!$H3261,'рабочие дни  %ФОТ'!$H$3:$H$67,0),1)</f>
        <v>ХХХ YYY-46</v>
      </c>
      <c r="B3261" s="21">
        <f t="shared" si="150"/>
        <v>1053.3600000000001</v>
      </c>
      <c r="C3261" s="22">
        <f t="shared" si="151"/>
        <v>4</v>
      </c>
      <c r="D3261" s="23">
        <f t="shared" si="152"/>
        <v>49.5</v>
      </c>
      <c r="E3261" s="21">
        <f>SUMIFS(тарифы!G:G,тарифы!B:B,J3261)</f>
        <v>21.28</v>
      </c>
      <c r="F3261" s="21"/>
      <c r="G3261" s="12" t="str">
        <f>IFERROR(INDEX(Таблица1[#All],MATCH('загрузка табеля'!J3261,тарифы!B:B,0),4),"")</f>
        <v>продавец продовольственных товаров 3 категории ((В-46) кондитерский цех)</v>
      </c>
      <c r="H3261" s="12" t="s">
        <v>17234</v>
      </c>
      <c r="I3261" s="12" t="s">
        <v>16645</v>
      </c>
      <c r="J3261" s="12" t="s">
        <v>12638</v>
      </c>
      <c r="K3261" s="12" t="s">
        <v>12637</v>
      </c>
      <c r="L3261" s="12">
        <v>12</v>
      </c>
      <c r="M3261" s="12">
        <v>13</v>
      </c>
      <c r="N3261" s="12">
        <v>12</v>
      </c>
      <c r="O3261" s="12">
        <v>12.5</v>
      </c>
    </row>
    <row r="3262" spans="1:17" x14ac:dyDescent="0.2">
      <c r="A3262" s="12" t="str">
        <f>INDEX('рабочие дни  %ФОТ'!$F$3:$F$67,MATCH('загрузка табеля'!$H3262,'рабочие дни  %ФОТ'!$H$3:$H$67,0),1)</f>
        <v>ХХХ YYY-46</v>
      </c>
      <c r="B3262" s="21">
        <f t="shared" si="150"/>
        <v>744.07999999999993</v>
      </c>
      <c r="C3262" s="22">
        <f t="shared" si="151"/>
        <v>5</v>
      </c>
      <c r="D3262" s="23">
        <f t="shared" si="152"/>
        <v>65.5</v>
      </c>
      <c r="E3262" s="21">
        <f>SUMIFS(тарифы!G:G,тарифы!B:B,J3262)</f>
        <v>11.36</v>
      </c>
      <c r="F3262" s="21"/>
      <c r="G3262" s="12" t="str">
        <f>IFERROR(INDEX(Таблица1[#All],MATCH('загрузка табеля'!J3262,тарифы!B:B,0),4),"")</f>
        <v>кочегар ((В-46) котельная)</v>
      </c>
      <c r="H3262" s="12" t="s">
        <v>17234</v>
      </c>
      <c r="I3262" s="12" t="s">
        <v>16646</v>
      </c>
      <c r="J3262" s="12" t="s">
        <v>12670</v>
      </c>
      <c r="K3262" s="12" t="s">
        <v>12669</v>
      </c>
      <c r="L3262" s="12">
        <v>11</v>
      </c>
      <c r="M3262" s="12">
        <v>11</v>
      </c>
      <c r="N3262" s="12">
        <v>11</v>
      </c>
      <c r="O3262" s="12">
        <v>11</v>
      </c>
      <c r="P3262" s="12">
        <v>21.5</v>
      </c>
    </row>
    <row r="3263" spans="1:17" x14ac:dyDescent="0.2">
      <c r="A3263" s="12" t="str">
        <f>INDEX('рабочие дни  %ФОТ'!$F$3:$F$67,MATCH('загрузка табеля'!$H3263,'рабочие дни  %ФОТ'!$H$3:$H$67,0),1)</f>
        <v>ХХХ YYY-46</v>
      </c>
      <c r="B3263" s="21">
        <f t="shared" si="150"/>
        <v>744.07999999999993</v>
      </c>
      <c r="C3263" s="22">
        <f t="shared" si="151"/>
        <v>5</v>
      </c>
      <c r="D3263" s="23">
        <f t="shared" si="152"/>
        <v>65.5</v>
      </c>
      <c r="E3263" s="21">
        <f>SUMIFS(тарифы!G:G,тарифы!B:B,J3263)</f>
        <v>11.36</v>
      </c>
      <c r="F3263" s="21"/>
      <c r="G3263" s="12" t="str">
        <f>IFERROR(INDEX(Таблица1[#All],MATCH('загрузка табеля'!J3263,тарифы!B:B,0),4),"")</f>
        <v>кочегар ((В-46) котельная)</v>
      </c>
      <c r="H3263" s="12" t="s">
        <v>17234</v>
      </c>
      <c r="I3263" s="12" t="s">
        <v>16646</v>
      </c>
      <c r="J3263" s="12" t="s">
        <v>12665</v>
      </c>
      <c r="K3263" s="12" t="s">
        <v>12664</v>
      </c>
      <c r="L3263" s="12">
        <v>11</v>
      </c>
      <c r="M3263" s="12">
        <v>11</v>
      </c>
      <c r="N3263" s="12">
        <v>11</v>
      </c>
      <c r="O3263" s="12">
        <v>11</v>
      </c>
      <c r="P3263" s="12">
        <v>21.5</v>
      </c>
      <c r="Q3263" s="12">
        <v>0</v>
      </c>
    </row>
    <row r="3264" spans="1:17" x14ac:dyDescent="0.2">
      <c r="A3264" s="12" t="str">
        <f>INDEX('рабочие дни  %ФОТ'!$F$3:$F$67,MATCH('загрузка табеля'!$H3264,'рабочие дни  %ФОТ'!$H$3:$H$67,0),1)</f>
        <v>ХХХ YYY-46</v>
      </c>
      <c r="B3264" s="21">
        <f t="shared" si="150"/>
        <v>1494.7250000000001</v>
      </c>
      <c r="C3264" s="22">
        <f t="shared" si="151"/>
        <v>4</v>
      </c>
      <c r="D3264" s="23">
        <f t="shared" si="152"/>
        <v>42.5</v>
      </c>
      <c r="E3264" s="21">
        <f>SUMIFS(тарифы!G:G,тарифы!B:B,J3264)</f>
        <v>35.17</v>
      </c>
      <c r="F3264" s="21"/>
      <c r="G3264" s="12" t="str">
        <f>IFERROR(INDEX(Таблица1[#All],MATCH('загрузка табеля'!J3264,тарифы!B:B,0),4),"")</f>
        <v>бригадир производственной бригады* ((В-46) кулинарный цех)</v>
      </c>
      <c r="H3264" s="12" t="s">
        <v>17234</v>
      </c>
      <c r="I3264" s="12" t="s">
        <v>16647</v>
      </c>
      <c r="J3264" s="12" t="s">
        <v>6994</v>
      </c>
      <c r="K3264" s="12" t="s">
        <v>6995</v>
      </c>
      <c r="L3264" s="12">
        <v>11.5</v>
      </c>
      <c r="M3264" s="12">
        <v>11.5</v>
      </c>
      <c r="N3264" s="12">
        <v>12</v>
      </c>
      <c r="O3264" s="12">
        <v>7.5</v>
      </c>
    </row>
    <row r="3265" spans="1:16" x14ac:dyDescent="0.2">
      <c r="A3265" s="12" t="str">
        <f>INDEX('рабочие дни  %ФОТ'!$F$3:$F$67,MATCH('загрузка табеля'!$H3265,'рабочие дни  %ФОТ'!$H$3:$H$67,0),1)</f>
        <v>ХХХ YYY-46</v>
      </c>
      <c r="B3265" s="21">
        <f t="shared" si="150"/>
        <v>1195.78</v>
      </c>
      <c r="C3265" s="22">
        <f t="shared" si="151"/>
        <v>3</v>
      </c>
      <c r="D3265" s="23">
        <f t="shared" si="152"/>
        <v>34</v>
      </c>
      <c r="E3265" s="21">
        <f>SUMIFS(тарифы!G:G,тарифы!B:B,J3265)</f>
        <v>35.17</v>
      </c>
      <c r="F3265" s="21"/>
      <c r="G3265" s="12" t="str">
        <f>IFERROR(INDEX(Таблица1[#All],MATCH('загрузка табеля'!J3265,тарифы!B:B,0),4),"")</f>
        <v>бригадир производственной бригады* ((В-46) кулинарный цех)</v>
      </c>
      <c r="H3265" s="12" t="s">
        <v>17234</v>
      </c>
      <c r="I3265" s="12" t="s">
        <v>16647</v>
      </c>
      <c r="J3265" s="12" t="s">
        <v>6997</v>
      </c>
      <c r="K3265" s="12" t="s">
        <v>6998</v>
      </c>
      <c r="L3265" s="12">
        <v>11</v>
      </c>
      <c r="M3265" s="12">
        <v>11.5</v>
      </c>
      <c r="N3265" s="12">
        <v>11.5</v>
      </c>
    </row>
    <row r="3266" spans="1:16" x14ac:dyDescent="0.2">
      <c r="A3266" s="12" t="str">
        <f>INDEX('рабочие дни  %ФОТ'!$F$3:$F$67,MATCH('загрузка табеля'!$H3266,'рабочие дни  %ФОТ'!$H$3:$H$67,0),1)</f>
        <v>ХХХ YYY-46</v>
      </c>
      <c r="B3266" s="21">
        <f t="shared" si="150"/>
        <v>1302.96</v>
      </c>
      <c r="C3266" s="22">
        <f t="shared" si="151"/>
        <v>4</v>
      </c>
      <c r="D3266" s="23">
        <f t="shared" si="152"/>
        <v>44.5</v>
      </c>
      <c r="E3266" s="21">
        <f>SUMIFS(тарифы!G:G,тарифы!B:B,J3266)</f>
        <v>29.28</v>
      </c>
      <c r="F3266" s="21"/>
      <c r="G3266" s="12" t="str">
        <f>IFERROR(INDEX(Таблица1[#All],MATCH('загрузка табеля'!J3266,тарифы!B:B,0),4),"")</f>
        <v>повар пиццеол* ((В-46) кулинарный цех)</v>
      </c>
      <c r="H3266" s="12" t="s">
        <v>17234</v>
      </c>
      <c r="I3266" s="12" t="s">
        <v>16647</v>
      </c>
      <c r="J3266" s="12" t="s">
        <v>6990</v>
      </c>
      <c r="K3266" s="12" t="s">
        <v>6991</v>
      </c>
      <c r="L3266" s="12">
        <v>11</v>
      </c>
      <c r="M3266" s="12">
        <v>11.5</v>
      </c>
      <c r="N3266" s="12">
        <v>10.5</v>
      </c>
      <c r="O3266" s="12">
        <v>11.5</v>
      </c>
    </row>
    <row r="3267" spans="1:16" x14ac:dyDescent="0.2">
      <c r="A3267" s="12" t="str">
        <f>INDEX('рабочие дни  %ФОТ'!$F$3:$F$67,MATCH('загрузка табеля'!$H3267,'рабочие дни  %ФОТ'!$H$3:$H$67,0),1)</f>
        <v>ХХХ YYY-46</v>
      </c>
      <c r="B3267" s="21">
        <f t="shared" si="150"/>
        <v>867</v>
      </c>
      <c r="C3267" s="22">
        <f t="shared" si="151"/>
        <v>3</v>
      </c>
      <c r="D3267" s="23">
        <f t="shared" si="152"/>
        <v>34</v>
      </c>
      <c r="E3267" s="21">
        <f>SUMIFS(тарифы!G:G,тарифы!B:B,J3267)</f>
        <v>25.5</v>
      </c>
      <c r="F3267" s="21"/>
      <c r="G3267" s="12" t="str">
        <f>IFERROR(INDEX(Таблица1[#All],MATCH('загрузка табеля'!J3267,тарифы!B:B,0),4),"")</f>
        <v>повар 4 разряда* ((В-46) кулинарный цех)</v>
      </c>
      <c r="H3267" s="12" t="s">
        <v>17234</v>
      </c>
      <c r="I3267" s="12" t="s">
        <v>16647</v>
      </c>
      <c r="J3267" s="12" t="s">
        <v>6987</v>
      </c>
      <c r="K3267" s="12" t="s">
        <v>6988</v>
      </c>
      <c r="L3267" s="12">
        <v>11</v>
      </c>
      <c r="M3267" s="12">
        <v>11.5</v>
      </c>
      <c r="N3267" s="12">
        <v>11.5</v>
      </c>
    </row>
    <row r="3268" spans="1:16" x14ac:dyDescent="0.2">
      <c r="A3268" s="12" t="str">
        <f>INDEX('рабочие дни  %ФОТ'!$F$3:$F$67,MATCH('загрузка табеля'!$H3268,'рабочие дни  %ФОТ'!$H$3:$H$67,0),1)</f>
        <v>ХХХ YYY-46</v>
      </c>
      <c r="B3268" s="21">
        <f t="shared" si="150"/>
        <v>1571.4285714285713</v>
      </c>
      <c r="C3268" s="22">
        <f t="shared" si="151"/>
        <v>4</v>
      </c>
      <c r="D3268" s="23">
        <f t="shared" si="152"/>
        <v>18</v>
      </c>
      <c r="E3268" s="21">
        <f>SUMIFS(тарифы!G:G,тарифы!B:B,J3268)</f>
        <v>8250</v>
      </c>
      <c r="F3268" s="21"/>
      <c r="G3268" s="12" t="str">
        <f>IFERROR(INDEX(Таблица1[#All],MATCH('загрузка табеля'!J3268,тарифы!B:B,0),4),"")</f>
        <v>заместитель управляющего магазином по производству 4 категории ((В-46) кулинарный цех)</v>
      </c>
      <c r="H3268" s="12" t="s">
        <v>17234</v>
      </c>
      <c r="I3268" s="12" t="s">
        <v>16647</v>
      </c>
      <c r="J3268" s="12" t="s">
        <v>7001</v>
      </c>
      <c r="K3268" s="12" t="s">
        <v>7002</v>
      </c>
      <c r="L3268" s="12">
        <v>4.5</v>
      </c>
      <c r="M3268" s="12">
        <v>4.5</v>
      </c>
      <c r="N3268" s="12">
        <v>4.5</v>
      </c>
      <c r="O3268" s="12">
        <v>4.5</v>
      </c>
    </row>
    <row r="3269" spans="1:16" x14ac:dyDescent="0.2">
      <c r="A3269" s="12" t="str">
        <f>INDEX('рабочие дни  %ФОТ'!$F$3:$F$67,MATCH('загрузка табеля'!$H3269,'рабочие дни  %ФОТ'!$H$3:$H$67,0),1)</f>
        <v>ХХХ YYY-46</v>
      </c>
      <c r="B3269" s="21">
        <f t="shared" si="150"/>
        <v>644.16000000000008</v>
      </c>
      <c r="C3269" s="22">
        <f t="shared" si="151"/>
        <v>2</v>
      </c>
      <c r="D3269" s="23">
        <f t="shared" si="152"/>
        <v>22</v>
      </c>
      <c r="E3269" s="21">
        <f>SUMIFS(тарифы!G:G,тарифы!B:B,J3269)</f>
        <v>29.28</v>
      </c>
      <c r="F3269" s="21"/>
      <c r="G3269" s="12" t="str">
        <f>IFERROR(INDEX(Таблица1[#All],MATCH('загрузка табеля'!J3269,тарифы!B:B,0),4),"")</f>
        <v>повар пиццеол* ((В-46) кулинарный цех)</v>
      </c>
      <c r="H3269" s="12" t="s">
        <v>17234</v>
      </c>
      <c r="I3269" s="12" t="s">
        <v>16647</v>
      </c>
      <c r="J3269" s="12" t="s">
        <v>6999</v>
      </c>
      <c r="K3269" s="12" t="s">
        <v>7000</v>
      </c>
      <c r="L3269" s="12">
        <v>11</v>
      </c>
      <c r="M3269" s="12">
        <v>11</v>
      </c>
      <c r="N3269" s="12">
        <v>0</v>
      </c>
    </row>
    <row r="3270" spans="1:16" x14ac:dyDescent="0.2">
      <c r="A3270" s="12" t="str">
        <f>INDEX('рабочие дни  %ФОТ'!$F$3:$F$67,MATCH('загрузка табеля'!$H3270,'рабочие дни  %ФОТ'!$H$3:$H$67,0),1)</f>
        <v>ХХХ YYY-46</v>
      </c>
      <c r="B3270" s="21">
        <f t="shared" ref="B3270:B3333" si="153">IF(AND(F3270&lt;50,F3270&gt;0),F3270*D3270,IF(F3270&gt;50,F3270/$C$1*C3270,IF(AND(E3270&lt;50,E3270&gt;0),E3270*D3270,E3270/$C$1*C3270)))</f>
        <v>787.78000000000009</v>
      </c>
      <c r="C3270" s="22">
        <f t="shared" si="151"/>
        <v>3</v>
      </c>
      <c r="D3270" s="23">
        <f t="shared" si="152"/>
        <v>34</v>
      </c>
      <c r="E3270" s="21">
        <f>SUMIFS(тарифы!G:G,тарифы!B:B,J3270)</f>
        <v>23.17</v>
      </c>
      <c r="F3270" s="21"/>
      <c r="G3270" s="12" t="str">
        <f>IFERROR(INDEX(Таблица1[#All],MATCH('загрузка табеля'!J3270,тарифы!B:B,0),4),"")</f>
        <v>повар 3 разряда ((В-46) кулинарный цех)</v>
      </c>
      <c r="H3270" s="12" t="s">
        <v>17234</v>
      </c>
      <c r="I3270" s="12" t="s">
        <v>16647</v>
      </c>
      <c r="J3270" s="12" t="s">
        <v>7007</v>
      </c>
      <c r="K3270" s="12" t="s">
        <v>7008</v>
      </c>
      <c r="L3270" s="12">
        <v>11.5</v>
      </c>
      <c r="M3270" s="12">
        <v>11.5</v>
      </c>
      <c r="N3270" s="12">
        <v>11</v>
      </c>
      <c r="O3270" s="12">
        <v>0</v>
      </c>
    </row>
    <row r="3271" spans="1:16" x14ac:dyDescent="0.2">
      <c r="A3271" s="12" t="str">
        <f>INDEX('рабочие дни  %ФОТ'!$F$3:$F$67,MATCH('загрузка табеля'!$H3271,'рабочие дни  %ФОТ'!$H$3:$H$67,0),1)</f>
        <v>ХХХ YYY-46</v>
      </c>
      <c r="B3271" s="21">
        <f t="shared" si="153"/>
        <v>766.08</v>
      </c>
      <c r="C3271" s="22">
        <f t="shared" ref="C3271:C3334" si="154">COUNTIF(L3271:AP3271,"&gt;0")</f>
        <v>3</v>
      </c>
      <c r="D3271" s="23">
        <f t="shared" ref="D3271:D3334" si="155">IF(SUM(L3271:AP3271)&gt;0,SUM(L3271:AP3271),"")</f>
        <v>36</v>
      </c>
      <c r="E3271" s="21">
        <f>SUMIFS(тарифы!G:G,тарифы!B:B,J3271)</f>
        <v>21.28</v>
      </c>
      <c r="F3271" s="21"/>
      <c r="G3271" s="12" t="str">
        <f>IFERROR(INDEX(Таблица1[#All],MATCH('загрузка табеля'!J3271,тарифы!B:B,0),4),"")</f>
        <v>продавец продовольственных товаров 3 категории ((В-46) кулинарный цех)</v>
      </c>
      <c r="H3271" s="12" t="s">
        <v>17234</v>
      </c>
      <c r="I3271" s="12" t="s">
        <v>16647</v>
      </c>
      <c r="J3271" s="12" t="s">
        <v>9780</v>
      </c>
      <c r="K3271" s="12" t="s">
        <v>9781</v>
      </c>
      <c r="L3271" s="12">
        <v>13</v>
      </c>
      <c r="M3271" s="12">
        <v>10</v>
      </c>
      <c r="N3271" s="12">
        <v>13</v>
      </c>
    </row>
    <row r="3272" spans="1:16" x14ac:dyDescent="0.2">
      <c r="A3272" s="12" t="str">
        <f>INDEX('рабочие дни  %ФОТ'!$F$3:$F$67,MATCH('загрузка табеля'!$H3272,'рабочие дни  %ФОТ'!$H$3:$H$67,0),1)</f>
        <v>ХХХ YYY-46</v>
      </c>
      <c r="B3272" s="21">
        <f t="shared" si="153"/>
        <v>798</v>
      </c>
      <c r="C3272" s="22">
        <f t="shared" si="154"/>
        <v>3</v>
      </c>
      <c r="D3272" s="23">
        <f t="shared" si="155"/>
        <v>37.5</v>
      </c>
      <c r="E3272" s="21">
        <f>SUMIFS(тарифы!G:G,тарифы!B:B,J3272)</f>
        <v>21.28</v>
      </c>
      <c r="F3272" s="21"/>
      <c r="G3272" s="12" t="str">
        <f>IFERROR(INDEX(Таблица1[#All],MATCH('загрузка табеля'!J3272,тарифы!B:B,0),4),"")</f>
        <v>продавец продовольственных товаров 3 категории ((В-46) кулинарный цех)</v>
      </c>
      <c r="H3272" s="12" t="s">
        <v>17234</v>
      </c>
      <c r="I3272" s="12" t="s">
        <v>16647</v>
      </c>
      <c r="J3272" s="12" t="s">
        <v>7003</v>
      </c>
      <c r="K3272" s="12" t="s">
        <v>7004</v>
      </c>
      <c r="L3272" s="12">
        <v>13</v>
      </c>
      <c r="M3272" s="12">
        <v>13</v>
      </c>
      <c r="N3272" s="12">
        <v>11.5</v>
      </c>
      <c r="O3272" s="12">
        <v>0</v>
      </c>
    </row>
    <row r="3273" spans="1:16" x14ac:dyDescent="0.2">
      <c r="A3273" s="12" t="str">
        <f>INDEX('рабочие дни  %ФОТ'!$F$3:$F$67,MATCH('загрузка табеля'!$H3273,'рабочие дни  %ФОТ'!$H$3:$H$67,0),1)</f>
        <v>ХХХ YYY-46</v>
      </c>
      <c r="B3273" s="21">
        <f t="shared" si="153"/>
        <v>753.02500000000009</v>
      </c>
      <c r="C3273" s="22">
        <f t="shared" si="154"/>
        <v>3</v>
      </c>
      <c r="D3273" s="23">
        <f t="shared" si="155"/>
        <v>32.5</v>
      </c>
      <c r="E3273" s="21">
        <f>SUMIFS(тарифы!G:G,тарифы!B:B,J3273)</f>
        <v>23.17</v>
      </c>
      <c r="F3273" s="21"/>
      <c r="G3273" s="12" t="str">
        <f>IFERROR(INDEX(Таблица1[#All],MATCH('загрузка табеля'!J3273,тарифы!B:B,0),4),"")</f>
        <v>повар 3 разряда ((В-46) кулинарный цех)</v>
      </c>
      <c r="H3273" s="12" t="s">
        <v>17234</v>
      </c>
      <c r="I3273" s="12" t="s">
        <v>16647</v>
      </c>
      <c r="J3273" s="12" t="s">
        <v>11657</v>
      </c>
      <c r="K3273" s="12" t="s">
        <v>11656</v>
      </c>
      <c r="L3273" s="12">
        <v>11</v>
      </c>
      <c r="M3273" s="12">
        <v>11.5</v>
      </c>
      <c r="N3273" s="12">
        <v>10</v>
      </c>
    </row>
    <row r="3274" spans="1:16" x14ac:dyDescent="0.2">
      <c r="A3274" s="12" t="str">
        <f>INDEX('рабочие дни  %ФОТ'!$F$3:$F$67,MATCH('загрузка табеля'!$H3274,'рабочие дни  %ФОТ'!$H$3:$H$67,0),1)</f>
        <v>ХХХ YYY-46</v>
      </c>
      <c r="B3274" s="21">
        <f t="shared" si="153"/>
        <v>1134.75</v>
      </c>
      <c r="C3274" s="22">
        <f t="shared" si="154"/>
        <v>4</v>
      </c>
      <c r="D3274" s="23">
        <f t="shared" si="155"/>
        <v>44.5</v>
      </c>
      <c r="E3274" s="21">
        <f>SUMIFS(тарифы!G:G,тарифы!B:B,J3274)</f>
        <v>25.5</v>
      </c>
      <c r="F3274" s="21"/>
      <c r="G3274" s="12" t="str">
        <f>IFERROR(INDEX(Таблица1[#All],MATCH('загрузка табеля'!J3274,тарифы!B:B,0),4),"")</f>
        <v>повар 4 разряда ((В-46) кулинарный цех)</v>
      </c>
      <c r="H3274" s="12" t="s">
        <v>17234</v>
      </c>
      <c r="I3274" s="12" t="s">
        <v>16647</v>
      </c>
      <c r="J3274" s="12" t="s">
        <v>12659</v>
      </c>
      <c r="K3274" s="12" t="s">
        <v>12658</v>
      </c>
      <c r="L3274" s="12">
        <v>9.5</v>
      </c>
      <c r="M3274" s="12">
        <v>11.5</v>
      </c>
      <c r="N3274" s="12">
        <v>11.5</v>
      </c>
      <c r="O3274" s="12">
        <v>12</v>
      </c>
      <c r="P3274" s="12">
        <v>0</v>
      </c>
    </row>
    <row r="3275" spans="1:16" x14ac:dyDescent="0.2">
      <c r="A3275" s="12" t="str">
        <f>INDEX('рабочие дни  %ФОТ'!$F$3:$F$67,MATCH('загрузка табеля'!$H3275,'рабочие дни  %ФОТ'!$H$3:$H$67,0),1)</f>
        <v>ХХХ YYY-46</v>
      </c>
      <c r="B3275" s="21">
        <f t="shared" si="153"/>
        <v>0</v>
      </c>
      <c r="C3275" s="22">
        <f t="shared" si="154"/>
        <v>3</v>
      </c>
      <c r="D3275" s="23">
        <f t="shared" si="155"/>
        <v>39</v>
      </c>
      <c r="E3275" s="21">
        <f>SUMIFS(тарифы!G:G,тарифы!B:B,J3275)</f>
        <v>0</v>
      </c>
      <c r="F3275" s="21"/>
      <c r="G3275" s="12" t="str">
        <f>IFERROR(INDEX(Таблица1[#All],MATCH('загрузка табеля'!J3275,тарифы!B:B,0),4),"")</f>
        <v/>
      </c>
      <c r="H3275" s="12" t="s">
        <v>17234</v>
      </c>
      <c r="I3275" s="12" t="s">
        <v>16647</v>
      </c>
      <c r="J3275" s="12" t="s">
        <v>16648</v>
      </c>
      <c r="K3275" s="12" t="s">
        <v>16649</v>
      </c>
      <c r="L3275" s="12">
        <v>13</v>
      </c>
      <c r="M3275" s="12">
        <v>13</v>
      </c>
      <c r="N3275" s="12">
        <v>13</v>
      </c>
      <c r="O3275" s="12">
        <v>0</v>
      </c>
    </row>
    <row r="3276" spans="1:16" x14ac:dyDescent="0.2">
      <c r="A3276" s="12" t="str">
        <f>INDEX('рабочие дни  %ФОТ'!$F$3:$F$67,MATCH('загрузка табеля'!$H3276,'рабочие дни  %ФОТ'!$H$3:$H$67,0),1)</f>
        <v>ХХХ YYY-46</v>
      </c>
      <c r="B3276" s="21">
        <f t="shared" si="153"/>
        <v>1112.3999999999999</v>
      </c>
      <c r="C3276" s="22">
        <f t="shared" si="154"/>
        <v>4</v>
      </c>
      <c r="D3276" s="23">
        <f t="shared" si="155"/>
        <v>40</v>
      </c>
      <c r="E3276" s="21">
        <f>SUMIFS(тарифы!G:G,тарифы!B:B,J3276)</f>
        <v>27.81</v>
      </c>
      <c r="F3276" s="21"/>
      <c r="G3276" s="12" t="str">
        <f>IFERROR(INDEX(Таблица1[#All],MATCH('загрузка табеля'!J3276,тарифы!B:B,0),4),"")</f>
        <v>бригадир продавцов продовольственных товаров 2 категории ((В-46) молочный отдел)</v>
      </c>
      <c r="H3276" s="12" t="s">
        <v>17234</v>
      </c>
      <c r="I3276" s="12" t="s">
        <v>16650</v>
      </c>
      <c r="J3276" s="12" t="s">
        <v>7010</v>
      </c>
      <c r="K3276" s="12" t="s">
        <v>7011</v>
      </c>
      <c r="L3276" s="12">
        <v>9</v>
      </c>
      <c r="M3276" s="12">
        <v>10.5</v>
      </c>
      <c r="N3276" s="12">
        <v>10</v>
      </c>
      <c r="O3276" s="12">
        <v>10.5</v>
      </c>
    </row>
    <row r="3277" spans="1:16" x14ac:dyDescent="0.2">
      <c r="A3277" s="12" t="str">
        <f>INDEX('рабочие дни  %ФОТ'!$F$3:$F$67,MATCH('загрузка табеля'!$H3277,'рабочие дни  %ФОТ'!$H$3:$H$67,0),1)</f>
        <v>ХХХ YYY-46</v>
      </c>
      <c r="B3277" s="21">
        <f t="shared" si="153"/>
        <v>842.76</v>
      </c>
      <c r="C3277" s="22">
        <f t="shared" si="154"/>
        <v>4</v>
      </c>
      <c r="D3277" s="23">
        <f t="shared" si="155"/>
        <v>36</v>
      </c>
      <c r="E3277" s="21">
        <f>SUMIFS(тарифы!G:G,тарифы!B:B,J3277)</f>
        <v>23.41</v>
      </c>
      <c r="F3277" s="21"/>
      <c r="G3277" s="12" t="str">
        <f>IFERROR(INDEX(Таблица1[#All],MATCH('загрузка табеля'!J3277,тарифы!B:B,0),4),"")</f>
        <v>продавец продовольственных товаров 2 категории ((В-46) молочный отдел)</v>
      </c>
      <c r="H3277" s="12" t="s">
        <v>17234</v>
      </c>
      <c r="I3277" s="12" t="s">
        <v>16650</v>
      </c>
      <c r="J3277" s="12" t="s">
        <v>7016</v>
      </c>
      <c r="K3277" s="12" t="s">
        <v>7017</v>
      </c>
      <c r="L3277" s="12">
        <v>9</v>
      </c>
      <c r="M3277" s="12">
        <v>9</v>
      </c>
      <c r="N3277" s="12">
        <v>9</v>
      </c>
      <c r="O3277" s="12">
        <v>9</v>
      </c>
    </row>
    <row r="3278" spans="1:16" x14ac:dyDescent="0.2">
      <c r="A3278" s="12" t="str">
        <f>INDEX('рабочие дни  %ФОТ'!$F$3:$F$67,MATCH('загрузка табеля'!$H3278,'рабочие дни  %ФОТ'!$H$3:$H$67,0),1)</f>
        <v>ХХХ YYY-46</v>
      </c>
      <c r="B3278" s="21">
        <f t="shared" si="153"/>
        <v>0</v>
      </c>
      <c r="C3278" s="22">
        <f t="shared" si="154"/>
        <v>4</v>
      </c>
      <c r="D3278" s="23">
        <f t="shared" si="155"/>
        <v>35.5</v>
      </c>
      <c r="E3278" s="21">
        <f>SUMIFS(тарифы!G:G,тарифы!B:B,J3278)</f>
        <v>0</v>
      </c>
      <c r="F3278" s="21"/>
      <c r="G3278" s="12" t="str">
        <f>IFERROR(INDEX(Таблица1[#All],MATCH('загрузка табеля'!J3278,тарифы!B:B,0),4),"")</f>
        <v/>
      </c>
      <c r="H3278" s="12" t="s">
        <v>17234</v>
      </c>
      <c r="I3278" s="12" t="s">
        <v>16650</v>
      </c>
      <c r="J3278" s="12" t="s">
        <v>16651</v>
      </c>
      <c r="K3278" s="12" t="s">
        <v>16652</v>
      </c>
      <c r="L3278" s="12">
        <v>8.5</v>
      </c>
      <c r="M3278" s="12">
        <v>8.5</v>
      </c>
      <c r="N3278" s="12">
        <v>9</v>
      </c>
      <c r="O3278" s="12">
        <v>9.5</v>
      </c>
      <c r="P3278" s="12">
        <v>0</v>
      </c>
    </row>
    <row r="3279" spans="1:16" x14ac:dyDescent="0.2">
      <c r="A3279" s="12" t="str">
        <f>INDEX('рабочие дни  %ФОТ'!$F$3:$F$67,MATCH('загрузка табеля'!$H3279,'рабочие дни  %ФОТ'!$H$3:$H$67,0),1)</f>
        <v>ХХХ YYY-46</v>
      </c>
      <c r="B3279" s="21">
        <f t="shared" si="153"/>
        <v>1158.6666666666667</v>
      </c>
      <c r="C3279" s="22">
        <f t="shared" si="154"/>
        <v>4</v>
      </c>
      <c r="D3279" s="23">
        <f t="shared" si="155"/>
        <v>41</v>
      </c>
      <c r="E3279" s="21">
        <f>SUMIFS(тарифы!G:G,тарифы!B:B,J3279)</f>
        <v>6083</v>
      </c>
      <c r="F3279" s="21"/>
      <c r="G3279" s="12" t="str">
        <f>IFERROR(INDEX(Таблица1[#All],MATCH('загрузка табеля'!J3279,тарифы!B:B,0),4),"")</f>
        <v>менеджер по сбыту 2 категории ((В-46) овощной отдел)</v>
      </c>
      <c r="H3279" s="12" t="s">
        <v>17234</v>
      </c>
      <c r="I3279" s="12" t="s">
        <v>16653</v>
      </c>
      <c r="J3279" s="12" t="s">
        <v>7023</v>
      </c>
      <c r="K3279" s="12" t="s">
        <v>7024</v>
      </c>
      <c r="L3279" s="12">
        <v>10.5</v>
      </c>
      <c r="M3279" s="12">
        <v>10</v>
      </c>
      <c r="N3279" s="12">
        <v>10.5</v>
      </c>
      <c r="O3279" s="12">
        <v>10</v>
      </c>
    </row>
    <row r="3280" spans="1:16" x14ac:dyDescent="0.2">
      <c r="A3280" s="12" t="str">
        <f>INDEX('рабочие дни  %ФОТ'!$F$3:$F$67,MATCH('загрузка табеля'!$H3280,'рабочие дни  %ФОТ'!$H$3:$H$67,0),1)</f>
        <v>ХХХ YYY-46</v>
      </c>
      <c r="B3280" s="21">
        <f t="shared" si="153"/>
        <v>620.36500000000001</v>
      </c>
      <c r="C3280" s="22">
        <f t="shared" si="154"/>
        <v>3</v>
      </c>
      <c r="D3280" s="23">
        <f t="shared" si="155"/>
        <v>26.5</v>
      </c>
      <c r="E3280" s="21">
        <f>SUMIFS(тарифы!G:G,тарифы!B:B,J3280)</f>
        <v>23.41</v>
      </c>
      <c r="F3280" s="21"/>
      <c r="G3280" s="12" t="str">
        <f>IFERROR(INDEX(Таблица1[#All],MATCH('загрузка табеля'!J3280,тарифы!B:B,0),4),"")</f>
        <v>продавец продовольственных товаров 2 категории ((В-46) овощной отдел)</v>
      </c>
      <c r="H3280" s="12" t="s">
        <v>17234</v>
      </c>
      <c r="I3280" s="12" t="s">
        <v>16653</v>
      </c>
      <c r="J3280" s="12" t="s">
        <v>7020</v>
      </c>
      <c r="K3280" s="12" t="s">
        <v>7021</v>
      </c>
      <c r="L3280" s="12">
        <v>9</v>
      </c>
      <c r="M3280" s="12">
        <v>7.5</v>
      </c>
      <c r="N3280" s="12">
        <v>10</v>
      </c>
      <c r="O3280" s="12">
        <v>0</v>
      </c>
    </row>
    <row r="3281" spans="1:16" x14ac:dyDescent="0.2">
      <c r="A3281" s="12" t="str">
        <f>INDEX('рабочие дни  %ФОТ'!$F$3:$F$67,MATCH('загрузка табеля'!$H3281,'рабочие дни  %ФОТ'!$H$3:$H$67,0),1)</f>
        <v>ХХХ YYY-46</v>
      </c>
      <c r="B3281" s="21">
        <f t="shared" si="153"/>
        <v>829.92000000000007</v>
      </c>
      <c r="C3281" s="22">
        <f t="shared" si="154"/>
        <v>4</v>
      </c>
      <c r="D3281" s="23">
        <f t="shared" si="155"/>
        <v>39</v>
      </c>
      <c r="E3281" s="21">
        <f>SUMIFS(тарифы!G:G,тарифы!B:B,J3281)</f>
        <v>21.28</v>
      </c>
      <c r="F3281" s="21"/>
      <c r="G3281" s="12" t="str">
        <f>IFERROR(INDEX(Таблица1[#All],MATCH('загрузка табеля'!J3281,тарифы!B:B,0),4),"")</f>
        <v>продавец продовольственных товаров 3 категории ((В-46) овощной отдел)</v>
      </c>
      <c r="H3281" s="12" t="s">
        <v>17234</v>
      </c>
      <c r="I3281" s="12" t="s">
        <v>16653</v>
      </c>
      <c r="J3281" s="12" t="s">
        <v>12653</v>
      </c>
      <c r="K3281" s="12" t="s">
        <v>12652</v>
      </c>
      <c r="L3281" s="12">
        <v>11.5</v>
      </c>
      <c r="M3281" s="12">
        <v>8.5</v>
      </c>
      <c r="N3281" s="12">
        <v>11</v>
      </c>
      <c r="O3281" s="12">
        <v>8</v>
      </c>
    </row>
    <row r="3282" spans="1:16" x14ac:dyDescent="0.2">
      <c r="A3282" s="12" t="str">
        <f>INDEX('рабочие дни  %ФОТ'!$F$3:$F$67,MATCH('загрузка табеля'!$H3282,'рабочие дни  %ФОТ'!$H$3:$H$67,0),1)</f>
        <v>ХХХ YYY-46</v>
      </c>
      <c r="B3282" s="21">
        <f t="shared" si="153"/>
        <v>851.2</v>
      </c>
      <c r="C3282" s="22">
        <f t="shared" si="154"/>
        <v>4</v>
      </c>
      <c r="D3282" s="23">
        <f t="shared" si="155"/>
        <v>40</v>
      </c>
      <c r="E3282" s="21">
        <f>SUMIFS(тарифы!G:G,тарифы!B:B,J3282)</f>
        <v>21.28</v>
      </c>
      <c r="F3282" s="21"/>
      <c r="G3282" s="12" t="str">
        <f>IFERROR(INDEX(Таблица1[#All],MATCH('загрузка табеля'!J3282,тарифы!B:B,0),4),"")</f>
        <v>продавец продовольственных товаров 3 категории ((В-46) овощной отдел)</v>
      </c>
      <c r="H3282" s="12" t="s">
        <v>17234</v>
      </c>
      <c r="I3282" s="12" t="s">
        <v>16653</v>
      </c>
      <c r="J3282" s="12" t="s">
        <v>12648</v>
      </c>
      <c r="K3282" s="12" t="s">
        <v>12647</v>
      </c>
      <c r="L3282" s="12">
        <v>11</v>
      </c>
      <c r="M3282" s="12">
        <v>8</v>
      </c>
      <c r="N3282" s="12">
        <v>10</v>
      </c>
      <c r="O3282" s="12">
        <v>11</v>
      </c>
    </row>
    <row r="3283" spans="1:16" x14ac:dyDescent="0.2">
      <c r="A3283" s="12" t="str">
        <f>INDEX('рабочие дни  %ФОТ'!$F$3:$F$67,MATCH('загрузка табеля'!$H3283,'рабочие дни  %ФОТ'!$H$3:$H$67,0),1)</f>
        <v>ХХХ YYY-46</v>
      </c>
      <c r="B3283" s="21">
        <f t="shared" si="153"/>
        <v>702.24</v>
      </c>
      <c r="C3283" s="22">
        <f t="shared" si="154"/>
        <v>4</v>
      </c>
      <c r="D3283" s="23">
        <f t="shared" si="155"/>
        <v>33</v>
      </c>
      <c r="E3283" s="21">
        <f>SUMIFS(тарифы!G:G,тарифы!B:B,J3283)</f>
        <v>21.28</v>
      </c>
      <c r="F3283" s="21"/>
      <c r="G3283" s="12" t="str">
        <f>IFERROR(INDEX(Таблица1[#All],MATCH('загрузка табеля'!J3283,тарифы!B:B,0),4),"")</f>
        <v>продавец продовольственных товаров 3 категории ((В-46) овощной отдел)</v>
      </c>
      <c r="H3283" s="12" t="s">
        <v>17234</v>
      </c>
      <c r="I3283" s="12" t="s">
        <v>16653</v>
      </c>
      <c r="J3283" s="12" t="s">
        <v>12642</v>
      </c>
      <c r="K3283" s="12" t="s">
        <v>12641</v>
      </c>
      <c r="L3283" s="12">
        <v>8.5</v>
      </c>
      <c r="M3283" s="12">
        <v>8</v>
      </c>
      <c r="N3283" s="12">
        <v>8.5</v>
      </c>
      <c r="O3283" s="12">
        <v>8</v>
      </c>
    </row>
    <row r="3284" spans="1:16" x14ac:dyDescent="0.2">
      <c r="A3284" s="12" t="str">
        <f>INDEX('рабочие дни  %ФОТ'!$F$3:$F$67,MATCH('загрузка табеля'!$H3284,'рабочие дни  %ФОТ'!$H$3:$H$67,0),1)</f>
        <v>ХХХ YYY-46</v>
      </c>
      <c r="B3284" s="21">
        <f t="shared" si="153"/>
        <v>1178.5714285714284</v>
      </c>
      <c r="C3284" s="22">
        <f t="shared" si="154"/>
        <v>3</v>
      </c>
      <c r="D3284" s="23">
        <f t="shared" si="155"/>
        <v>15</v>
      </c>
      <c r="E3284" s="21">
        <f>SUMIFS(тарифы!G:G,тарифы!B:B,J3284)</f>
        <v>8250</v>
      </c>
      <c r="F3284" s="21"/>
      <c r="G3284" s="12" t="str">
        <f>IFERROR(INDEX(Таблица1[#All],MATCH('загрузка табеля'!J3284,тарифы!B:B,0),4),"")</f>
        <v>заместитель управляющего магазином по производству 4 категории ((В-46) цех по переработке мяса)</v>
      </c>
      <c r="H3284" s="12" t="s">
        <v>17234</v>
      </c>
      <c r="I3284" s="12" t="s">
        <v>16654</v>
      </c>
      <c r="J3284" s="12" t="s">
        <v>7218</v>
      </c>
      <c r="K3284" s="12" t="s">
        <v>7219</v>
      </c>
      <c r="L3284" s="12">
        <v>4.5</v>
      </c>
      <c r="M3284" s="12">
        <v>5.5</v>
      </c>
      <c r="N3284" s="12">
        <v>5</v>
      </c>
    </row>
    <row r="3285" spans="1:16" x14ac:dyDescent="0.2">
      <c r="A3285" s="12" t="str">
        <f>INDEX('рабочие дни  %ФОТ'!$F$3:$F$67,MATCH('загрузка табеля'!$H3285,'рабочие дни  %ФОТ'!$H$3:$H$67,0),1)</f>
        <v>ХХХ YYY-46</v>
      </c>
      <c r="B3285" s="21">
        <f t="shared" si="153"/>
        <v>710.505</v>
      </c>
      <c r="C3285" s="22">
        <f t="shared" si="154"/>
        <v>3</v>
      </c>
      <c r="D3285" s="23">
        <f t="shared" si="155"/>
        <v>28.5</v>
      </c>
      <c r="E3285" s="21">
        <f>SUMIFS(тарифы!G:G,тарифы!B:B,J3285)</f>
        <v>24.93</v>
      </c>
      <c r="F3285" s="21"/>
      <c r="G3285" s="12" t="str">
        <f>IFERROR(INDEX(Таблица1[#All],MATCH('загрузка табеля'!J3285,тарифы!B:B,0),4),"")</f>
        <v>продавец продовольственных товаров 2 категории ((В-46) рыбный отдел)</v>
      </c>
      <c r="H3285" s="12" t="s">
        <v>17234</v>
      </c>
      <c r="I3285" s="12" t="s">
        <v>16654</v>
      </c>
      <c r="J3285" s="12" t="s">
        <v>7147</v>
      </c>
      <c r="K3285" s="12" t="s">
        <v>7148</v>
      </c>
      <c r="L3285" s="12">
        <v>9</v>
      </c>
      <c r="M3285" s="12">
        <v>11</v>
      </c>
      <c r="N3285" s="12">
        <v>8.5</v>
      </c>
      <c r="O3285" s="12">
        <v>0</v>
      </c>
    </row>
    <row r="3286" spans="1:16" x14ac:dyDescent="0.2">
      <c r="A3286" s="12" t="str">
        <f>INDEX('рабочие дни  %ФОТ'!$F$3:$F$67,MATCH('загрузка табеля'!$H3286,'рабочие дни  %ФОТ'!$H$3:$H$67,0),1)</f>
        <v>ХХХ YYY-46</v>
      </c>
      <c r="B3286" s="21">
        <f t="shared" si="153"/>
        <v>1022.58</v>
      </c>
      <c r="C3286" s="22">
        <f t="shared" si="154"/>
        <v>3</v>
      </c>
      <c r="D3286" s="23">
        <f t="shared" si="155"/>
        <v>34.5</v>
      </c>
      <c r="E3286" s="21">
        <f>SUMIFS(тарифы!G:G,тарифы!B:B,J3286)</f>
        <v>29.64</v>
      </c>
      <c r="F3286" s="21"/>
      <c r="G3286" s="12" t="str">
        <f>IFERROR(INDEX(Таблица1[#All],MATCH('загрузка табеля'!J3286,тарифы!B:B,0),4),"")</f>
        <v>обработчик рыбы 2 категории ((В-46) рыбный отдел)</v>
      </c>
      <c r="H3286" s="12" t="s">
        <v>17234</v>
      </c>
      <c r="I3286" s="12" t="s">
        <v>16654</v>
      </c>
      <c r="J3286" s="12" t="s">
        <v>7144</v>
      </c>
      <c r="K3286" s="12" t="s">
        <v>7145</v>
      </c>
      <c r="L3286" s="12">
        <v>11</v>
      </c>
      <c r="M3286" s="12">
        <v>11</v>
      </c>
      <c r="N3286" s="12">
        <v>12.5</v>
      </c>
    </row>
    <row r="3287" spans="1:16" x14ac:dyDescent="0.2">
      <c r="A3287" s="12" t="str">
        <f>INDEX('рабочие дни  %ФОТ'!$F$3:$F$67,MATCH('загрузка табеля'!$H3287,'рабочие дни  %ФОТ'!$H$3:$H$67,0),1)</f>
        <v>ХХХ YYY-46</v>
      </c>
      <c r="B3287" s="21">
        <f t="shared" si="153"/>
        <v>906.80000000000007</v>
      </c>
      <c r="C3287" s="22">
        <f t="shared" si="154"/>
        <v>4</v>
      </c>
      <c r="D3287" s="23">
        <f t="shared" si="155"/>
        <v>40</v>
      </c>
      <c r="E3287" s="21">
        <f>SUMIFS(тарифы!G:G,тарифы!B:B,J3287)</f>
        <v>22.67</v>
      </c>
      <c r="F3287" s="21"/>
      <c r="G3287" s="12" t="str">
        <f>IFERROR(INDEX(Таблица1[#All],MATCH('загрузка табеля'!J3287,тарифы!B:B,0),4),"")</f>
        <v>продавец продовольственных товаров 3 категории ((В-46) рыбный отдел)</v>
      </c>
      <c r="H3287" s="12" t="s">
        <v>17234</v>
      </c>
      <c r="I3287" s="12" t="s">
        <v>16654</v>
      </c>
      <c r="J3287" s="12" t="s">
        <v>12650</v>
      </c>
      <c r="K3287" s="12" t="s">
        <v>12649</v>
      </c>
      <c r="L3287" s="12">
        <v>10</v>
      </c>
      <c r="M3287" s="12">
        <v>10</v>
      </c>
      <c r="N3287" s="12">
        <v>10</v>
      </c>
      <c r="O3287" s="12">
        <v>10</v>
      </c>
    </row>
    <row r="3288" spans="1:16" x14ac:dyDescent="0.2">
      <c r="A3288" s="12" t="str">
        <f>INDEX('рабочие дни  %ФОТ'!$F$3:$F$67,MATCH('загрузка табеля'!$H3288,'рабочие дни  %ФОТ'!$H$3:$H$67,0),1)</f>
        <v>ХХХ YYY-46</v>
      </c>
      <c r="B3288" s="21">
        <f t="shared" si="153"/>
        <v>748.11</v>
      </c>
      <c r="C3288" s="22">
        <f t="shared" si="154"/>
        <v>3</v>
      </c>
      <c r="D3288" s="23">
        <f t="shared" si="155"/>
        <v>33</v>
      </c>
      <c r="E3288" s="21">
        <f>SUMIFS(тарифы!G:G,тарифы!B:B,J3288)</f>
        <v>22.67</v>
      </c>
      <c r="F3288" s="21"/>
      <c r="G3288" s="12" t="str">
        <f>IFERROR(INDEX(Таблица1[#All],MATCH('загрузка табеля'!J3288,тарифы!B:B,0),4),"")</f>
        <v>продавец продовольственных товаров 3 категории ((В-46) рыбный отдел)</v>
      </c>
      <c r="H3288" s="12" t="s">
        <v>17234</v>
      </c>
      <c r="I3288" s="12" t="s">
        <v>16654</v>
      </c>
      <c r="J3288" s="12" t="s">
        <v>12655</v>
      </c>
      <c r="K3288" s="12" t="s">
        <v>12654</v>
      </c>
      <c r="L3288" s="12">
        <v>11</v>
      </c>
      <c r="M3288" s="12">
        <v>11</v>
      </c>
      <c r="N3288" s="12">
        <v>11</v>
      </c>
      <c r="O3288" s="12">
        <v>0</v>
      </c>
    </row>
    <row r="3289" spans="1:16" x14ac:dyDescent="0.2">
      <c r="A3289" s="12" t="str">
        <f>INDEX('рабочие дни  %ФОТ'!$F$3:$F$67,MATCH('загрузка табеля'!$H3289,'рабочие дни  %ФОТ'!$H$3:$H$67,0),1)</f>
        <v>ХХХ YYY-46</v>
      </c>
      <c r="B3289" s="21">
        <f t="shared" si="153"/>
        <v>1002.5699999999999</v>
      </c>
      <c r="C3289" s="22">
        <f t="shared" si="154"/>
        <v>4</v>
      </c>
      <c r="D3289" s="23">
        <f t="shared" si="155"/>
        <v>34.5</v>
      </c>
      <c r="E3289" s="21">
        <f>SUMIFS(тарифы!G:G,тарифы!B:B,J3289)</f>
        <v>29.06</v>
      </c>
      <c r="F3289" s="21"/>
      <c r="G3289" s="12" t="str">
        <f>IFERROR(INDEX(Таблица1[#All],MATCH('загрузка табеля'!J3289,тарифы!B:B,0),4),"")</f>
        <v>бригадир продавцов продовольственных товаров 3 категории ((В-46) рыбный отдел)</v>
      </c>
      <c r="H3289" s="12" t="s">
        <v>17234</v>
      </c>
      <c r="I3289" s="12" t="s">
        <v>16654</v>
      </c>
      <c r="J3289" s="12" t="s">
        <v>12640</v>
      </c>
      <c r="K3289" s="12" t="s">
        <v>12639</v>
      </c>
      <c r="L3289" s="12">
        <v>8</v>
      </c>
      <c r="M3289" s="12">
        <v>10.5</v>
      </c>
      <c r="N3289" s="12">
        <v>8</v>
      </c>
      <c r="O3289" s="12">
        <v>8</v>
      </c>
      <c r="P3289" s="12">
        <v>0</v>
      </c>
    </row>
    <row r="3290" spans="1:16" x14ac:dyDescent="0.2">
      <c r="A3290" s="12" t="str">
        <f>INDEX('рабочие дни  %ФОТ'!$F$3:$F$67,MATCH('загрузка табеля'!$H3290,'рабочие дни  %ФОТ'!$H$3:$H$67,0),1)</f>
        <v>ХХХ YYY-46</v>
      </c>
      <c r="B3290" s="21">
        <f t="shared" si="153"/>
        <v>226.70000000000002</v>
      </c>
      <c r="C3290" s="22">
        <f t="shared" si="154"/>
        <v>1</v>
      </c>
      <c r="D3290" s="23">
        <f t="shared" si="155"/>
        <v>10</v>
      </c>
      <c r="E3290" s="21">
        <f>SUMIFS(тарифы!G:G,тарифы!B:B,J3290)</f>
        <v>22.67</v>
      </c>
      <c r="F3290" s="21"/>
      <c r="G3290" s="12" t="str">
        <f>IFERROR(INDEX(Таблица1[#All],MATCH('загрузка табеля'!J3290,тарифы!B:B,0),4),"")</f>
        <v>продавец продовольственных товаров 3 категории ((В-46) рыбный отдел)</v>
      </c>
      <c r="H3290" s="12" t="s">
        <v>17234</v>
      </c>
      <c r="I3290" s="12" t="s">
        <v>16654</v>
      </c>
      <c r="J3290" s="12" t="s">
        <v>12646</v>
      </c>
      <c r="K3290" s="12" t="s">
        <v>12645</v>
      </c>
      <c r="L3290" s="12">
        <v>10</v>
      </c>
      <c r="M3290" s="12">
        <v>0</v>
      </c>
    </row>
    <row r="3291" spans="1:16" x14ac:dyDescent="0.2">
      <c r="A3291" s="12" t="str">
        <f>INDEX('рабочие дни  %ФОТ'!$F$3:$F$67,MATCH('загрузка табеля'!$H3291,'рабочие дни  %ФОТ'!$H$3:$H$67,0),1)</f>
        <v>ХХХ YYY-46</v>
      </c>
      <c r="B3291" s="21">
        <f t="shared" si="153"/>
        <v>770.78000000000009</v>
      </c>
      <c r="C3291" s="22">
        <f t="shared" si="154"/>
        <v>3</v>
      </c>
      <c r="D3291" s="23">
        <f t="shared" si="155"/>
        <v>34</v>
      </c>
      <c r="E3291" s="21">
        <f>SUMIFS(тарифы!G:G,тарифы!B:B,J3291)</f>
        <v>22.67</v>
      </c>
      <c r="F3291" s="21"/>
      <c r="G3291" s="12" t="str">
        <f>IFERROR(INDEX(Таблица1[#All],MATCH('загрузка табеля'!J3291,тарифы!B:B,0),4),"")</f>
        <v>продавец продовольственных товаров 3 категории ((В-46) рыбный отдел)</v>
      </c>
      <c r="H3291" s="12" t="s">
        <v>17234</v>
      </c>
      <c r="I3291" s="12" t="s">
        <v>16654</v>
      </c>
      <c r="J3291" s="12" t="s">
        <v>12636</v>
      </c>
      <c r="K3291" s="12" t="s">
        <v>12635</v>
      </c>
      <c r="L3291" s="12">
        <v>11</v>
      </c>
      <c r="M3291" s="12">
        <v>12</v>
      </c>
      <c r="N3291" s="12">
        <v>11</v>
      </c>
      <c r="O3291" s="12">
        <v>0</v>
      </c>
    </row>
    <row r="3292" spans="1:16" x14ac:dyDescent="0.2">
      <c r="A3292" s="12" t="str">
        <f>INDEX('рабочие дни  %ФОТ'!$F$3:$F$67,MATCH('загрузка табеля'!$H3292,'рабочие дни  %ФОТ'!$H$3:$H$67,0),1)</f>
        <v>ХХХ YYY-46</v>
      </c>
      <c r="B3292" s="21">
        <f t="shared" si="153"/>
        <v>1632</v>
      </c>
      <c r="C3292" s="22">
        <f t="shared" si="154"/>
        <v>4</v>
      </c>
      <c r="D3292" s="23">
        <f t="shared" si="155"/>
        <v>48</v>
      </c>
      <c r="E3292" s="21">
        <f>SUMIFS(тарифы!G:G,тарифы!B:B,J3292)</f>
        <v>34</v>
      </c>
      <c r="F3292" s="21"/>
      <c r="G3292" s="12" t="str">
        <f>IFERROR(INDEX(Таблица1[#All],MATCH('загрузка табеля'!J3292,тарифы!B:B,0),4),"")</f>
        <v>заместитель управляющего магазином по кассовой зоне 1 категории ((В-46) расчетно-кассовая зона)</v>
      </c>
      <c r="H3292" s="12" t="s">
        <v>17234</v>
      </c>
      <c r="I3292" s="12" t="s">
        <v>16084</v>
      </c>
      <c r="J3292" s="12" t="s">
        <v>7108</v>
      </c>
      <c r="K3292" s="12" t="s">
        <v>7109</v>
      </c>
      <c r="L3292" s="12">
        <v>12</v>
      </c>
      <c r="M3292" s="12">
        <v>12</v>
      </c>
      <c r="N3292" s="12">
        <v>12</v>
      </c>
      <c r="O3292" s="12">
        <v>12</v>
      </c>
    </row>
    <row r="3293" spans="1:16" x14ac:dyDescent="0.2">
      <c r="A3293" s="12" t="str">
        <f>INDEX('рабочие дни  %ФОТ'!$F$3:$F$67,MATCH('загрузка табеля'!$H3293,'рабочие дни  %ФОТ'!$H$3:$H$67,0),1)</f>
        <v>ХХХ YYY-46</v>
      </c>
      <c r="B3293" s="21">
        <f t="shared" si="153"/>
        <v>517.77</v>
      </c>
      <c r="C3293" s="22">
        <f t="shared" si="154"/>
        <v>3</v>
      </c>
      <c r="D3293" s="23">
        <f t="shared" si="155"/>
        <v>33</v>
      </c>
      <c r="E3293" s="21">
        <f>SUMIFS(тарифы!G:G,тарифы!B:B,J3293)</f>
        <v>15.69</v>
      </c>
      <c r="F3293" s="21"/>
      <c r="G3293" s="12" t="str">
        <f>IFERROR(INDEX(Таблица1[#All],MATCH('загрузка табеля'!J3293,тарифы!B:B,0),4),"")</f>
        <v>подсобный рабочий (сборщик тележек) ((В-46) расчетно-кассовая зона)</v>
      </c>
      <c r="H3293" s="12" t="s">
        <v>17234</v>
      </c>
      <c r="I3293" s="12" t="s">
        <v>16084</v>
      </c>
      <c r="J3293" s="12" t="s">
        <v>7104</v>
      </c>
      <c r="K3293" s="12" t="s">
        <v>7105</v>
      </c>
      <c r="L3293" s="12">
        <v>11</v>
      </c>
      <c r="M3293" s="12">
        <v>11</v>
      </c>
      <c r="N3293" s="12">
        <v>11</v>
      </c>
      <c r="O3293" s="12">
        <v>0</v>
      </c>
    </row>
    <row r="3294" spans="1:16" x14ac:dyDescent="0.2">
      <c r="A3294" s="12" t="str">
        <f>INDEX('рабочие дни  %ФОТ'!$F$3:$F$67,MATCH('загрузка табеля'!$H3294,'рабочие дни  %ФОТ'!$H$3:$H$67,0),1)</f>
        <v>ХХХ YYY-46</v>
      </c>
      <c r="B3294" s="21">
        <f t="shared" si="153"/>
        <v>564.84</v>
      </c>
      <c r="C3294" s="22">
        <f t="shared" si="154"/>
        <v>3</v>
      </c>
      <c r="D3294" s="23">
        <f t="shared" si="155"/>
        <v>36</v>
      </c>
      <c r="E3294" s="21">
        <f>SUMIFS(тарифы!G:G,тарифы!B:B,J3294)</f>
        <v>15.69</v>
      </c>
      <c r="F3294" s="21"/>
      <c r="G3294" s="12" t="str">
        <f>IFERROR(INDEX(Таблица1[#All],MATCH('загрузка табеля'!J3294,тарифы!B:B,0),4),"")</f>
        <v>подсобный рабочий (сборщик тележек) ((В-46) расчетно-кассовая зона)</v>
      </c>
      <c r="H3294" s="12" t="s">
        <v>17234</v>
      </c>
      <c r="I3294" s="12" t="s">
        <v>16084</v>
      </c>
      <c r="J3294" s="12" t="s">
        <v>7100</v>
      </c>
      <c r="K3294" s="12" t="s">
        <v>7101</v>
      </c>
      <c r="L3294" s="12">
        <v>12</v>
      </c>
      <c r="M3294" s="12">
        <v>12</v>
      </c>
      <c r="N3294" s="12">
        <v>12</v>
      </c>
    </row>
    <row r="3295" spans="1:16" x14ac:dyDescent="0.2">
      <c r="A3295" s="12" t="str">
        <f>INDEX('рабочие дни  %ФОТ'!$F$3:$F$67,MATCH('загрузка табеля'!$H3295,'рабочие дни  %ФОТ'!$H$3:$H$67,0),1)</f>
        <v>ХХХ YYY-46</v>
      </c>
      <c r="B3295" s="21">
        <f t="shared" si="153"/>
        <v>1190.3499999999999</v>
      </c>
      <c r="C3295" s="22">
        <f t="shared" si="154"/>
        <v>4</v>
      </c>
      <c r="D3295" s="23">
        <f t="shared" si="155"/>
        <v>47.5</v>
      </c>
      <c r="E3295" s="21">
        <f>SUMIFS(тарифы!G:G,тарифы!B:B,J3295)</f>
        <v>25.06</v>
      </c>
      <c r="F3295" s="21"/>
      <c r="G3295" s="12" t="str">
        <f>IFERROR(INDEX(Таблица1[#All],MATCH('загрузка табеля'!J3295,тарифы!B:B,0),4),"")</f>
        <v>старший кассир торгового зала ((В-46) расчетно-кассовая зона)</v>
      </c>
      <c r="H3295" s="12" t="s">
        <v>17234</v>
      </c>
      <c r="I3295" s="12" t="s">
        <v>16084</v>
      </c>
      <c r="J3295" s="12" t="s">
        <v>7135</v>
      </c>
      <c r="K3295" s="12" t="s">
        <v>7136</v>
      </c>
      <c r="L3295" s="12">
        <v>11.5</v>
      </c>
      <c r="M3295" s="12">
        <v>11.5</v>
      </c>
      <c r="N3295" s="12">
        <v>12</v>
      </c>
      <c r="O3295" s="12">
        <v>12.5</v>
      </c>
      <c r="P3295" s="12">
        <v>0</v>
      </c>
    </row>
    <row r="3296" spans="1:16" x14ac:dyDescent="0.2">
      <c r="A3296" s="12" t="str">
        <f>INDEX('рабочие дни  %ФОТ'!$F$3:$F$67,MATCH('загрузка табеля'!$H3296,'рабочие дни  %ФОТ'!$H$3:$H$67,0),1)</f>
        <v>ХХХ YYY-46</v>
      </c>
      <c r="B3296" s="21">
        <f t="shared" si="153"/>
        <v>1072.895</v>
      </c>
      <c r="C3296" s="22">
        <f t="shared" si="154"/>
        <v>4</v>
      </c>
      <c r="D3296" s="23">
        <f t="shared" si="155"/>
        <v>44.5</v>
      </c>
      <c r="E3296" s="21">
        <f>SUMIFS(тарифы!G:G,тарифы!B:B,J3296)</f>
        <v>24.11</v>
      </c>
      <c r="F3296" s="21"/>
      <c r="G3296" s="12" t="str">
        <f>IFERROR(INDEX(Таблица1[#All],MATCH('загрузка табеля'!J3296,тарифы!B:B,0),4),"")</f>
        <v>кассир торгового зала ((В-46) расчетно-кассовая зона)</v>
      </c>
      <c r="H3296" s="12" t="s">
        <v>17234</v>
      </c>
      <c r="I3296" s="12" t="s">
        <v>16084</v>
      </c>
      <c r="J3296" s="12" t="s">
        <v>7138</v>
      </c>
      <c r="K3296" s="12" t="s">
        <v>7139</v>
      </c>
      <c r="L3296" s="12">
        <v>10.5</v>
      </c>
      <c r="M3296" s="12">
        <v>11.5</v>
      </c>
      <c r="N3296" s="12">
        <v>11</v>
      </c>
      <c r="O3296" s="12">
        <v>11.5</v>
      </c>
    </row>
    <row r="3297" spans="1:17" x14ac:dyDescent="0.2">
      <c r="A3297" s="12" t="str">
        <f>INDEX('рабочие дни  %ФОТ'!$F$3:$F$67,MATCH('загрузка табеля'!$H3297,'рабочие дни  %ФОТ'!$H$3:$H$67,0),1)</f>
        <v>ХХХ YYY-46</v>
      </c>
      <c r="B3297" s="21">
        <f t="shared" si="153"/>
        <v>1048.7850000000001</v>
      </c>
      <c r="C3297" s="22">
        <f t="shared" si="154"/>
        <v>4</v>
      </c>
      <c r="D3297" s="23">
        <f t="shared" si="155"/>
        <v>43.5</v>
      </c>
      <c r="E3297" s="21">
        <f>SUMIFS(тарифы!G:G,тарифы!B:B,J3297)</f>
        <v>24.11</v>
      </c>
      <c r="F3297" s="21"/>
      <c r="G3297" s="12" t="str">
        <f>IFERROR(INDEX(Таблица1[#All],MATCH('загрузка табеля'!J3297,тарифы!B:B,0),4),"")</f>
        <v>кассир торгового зала ((В-46) расчетно-кассовая зона)</v>
      </c>
      <c r="H3297" s="12" t="s">
        <v>17234</v>
      </c>
      <c r="I3297" s="12" t="s">
        <v>16084</v>
      </c>
      <c r="J3297" s="12" t="s">
        <v>7141</v>
      </c>
      <c r="K3297" s="12" t="s">
        <v>7142</v>
      </c>
      <c r="L3297" s="12">
        <v>11</v>
      </c>
      <c r="M3297" s="12">
        <v>10.5</v>
      </c>
      <c r="N3297" s="12">
        <v>11</v>
      </c>
      <c r="O3297" s="12">
        <v>11</v>
      </c>
    </row>
    <row r="3298" spans="1:17" x14ac:dyDescent="0.2">
      <c r="A3298" s="12" t="str">
        <f>INDEX('рабочие дни  %ФОТ'!$F$3:$F$67,MATCH('загрузка табеля'!$H3298,'рабочие дни  %ФОТ'!$H$3:$H$67,0),1)</f>
        <v>ХХХ YYY-46</v>
      </c>
      <c r="B3298" s="21">
        <f t="shared" si="153"/>
        <v>1326.05</v>
      </c>
      <c r="C3298" s="22">
        <f t="shared" si="154"/>
        <v>5</v>
      </c>
      <c r="D3298" s="23">
        <f t="shared" si="155"/>
        <v>55</v>
      </c>
      <c r="E3298" s="21">
        <f>SUMIFS(тарифы!G:G,тарифы!B:B,J3298)</f>
        <v>24.11</v>
      </c>
      <c r="F3298" s="21"/>
      <c r="G3298" s="12" t="str">
        <f>IFERROR(INDEX(Таблица1[#All],MATCH('загрузка табеля'!J3298,тарифы!B:B,0),4),"")</f>
        <v>кассир торгового зала ((В-46) расчетно-кассовая зона)</v>
      </c>
      <c r="H3298" s="12" t="s">
        <v>17234</v>
      </c>
      <c r="I3298" s="12" t="s">
        <v>16084</v>
      </c>
      <c r="J3298" s="12" t="s">
        <v>7124</v>
      </c>
      <c r="K3298" s="12" t="s">
        <v>7125</v>
      </c>
      <c r="L3298" s="12">
        <v>11</v>
      </c>
      <c r="M3298" s="12">
        <v>11</v>
      </c>
      <c r="N3298" s="12">
        <v>11</v>
      </c>
      <c r="O3298" s="12">
        <v>11</v>
      </c>
      <c r="P3298" s="12">
        <v>11</v>
      </c>
    </row>
    <row r="3299" spans="1:17" x14ac:dyDescent="0.2">
      <c r="A3299" s="12" t="str">
        <f>INDEX('рабочие дни  %ФОТ'!$F$3:$F$67,MATCH('загрузка табеля'!$H3299,'рабочие дни  %ФОТ'!$H$3:$H$67,0),1)</f>
        <v>ХХХ YYY-46</v>
      </c>
      <c r="B3299" s="21">
        <f t="shared" si="153"/>
        <v>1277.83</v>
      </c>
      <c r="C3299" s="22">
        <f t="shared" si="154"/>
        <v>5</v>
      </c>
      <c r="D3299" s="23">
        <f t="shared" si="155"/>
        <v>53</v>
      </c>
      <c r="E3299" s="21">
        <f>SUMIFS(тарифы!G:G,тарифы!B:B,J3299)</f>
        <v>24.11</v>
      </c>
      <c r="F3299" s="21"/>
      <c r="G3299" s="12" t="str">
        <f>IFERROR(INDEX(Таблица1[#All],MATCH('загрузка табеля'!J3299,тарифы!B:B,0),4),"")</f>
        <v>кассир торгового зала ((В-46) расчетно-кассовая зона)</v>
      </c>
      <c r="H3299" s="12" t="s">
        <v>17234</v>
      </c>
      <c r="I3299" s="12" t="s">
        <v>16084</v>
      </c>
      <c r="J3299" s="12" t="s">
        <v>7120</v>
      </c>
      <c r="K3299" s="12" t="s">
        <v>7121</v>
      </c>
      <c r="L3299" s="12">
        <v>11</v>
      </c>
      <c r="M3299" s="12">
        <v>11</v>
      </c>
      <c r="N3299" s="12">
        <v>10</v>
      </c>
      <c r="O3299" s="12">
        <v>10</v>
      </c>
      <c r="P3299" s="12">
        <v>11</v>
      </c>
    </row>
    <row r="3300" spans="1:17" x14ac:dyDescent="0.2">
      <c r="A3300" s="12" t="str">
        <f>INDEX('рабочие дни  %ФОТ'!$F$3:$F$67,MATCH('загрузка табеля'!$H3300,'рабочие дни  %ФОТ'!$H$3:$H$67,0),1)</f>
        <v>ХХХ YYY-46</v>
      </c>
      <c r="B3300" s="21">
        <f t="shared" si="153"/>
        <v>1464.99</v>
      </c>
      <c r="C3300" s="22">
        <f t="shared" si="154"/>
        <v>4</v>
      </c>
      <c r="D3300" s="23">
        <f t="shared" si="155"/>
        <v>47</v>
      </c>
      <c r="E3300" s="21">
        <f>SUMIFS(тарифы!G:G,тарифы!B:B,J3300)</f>
        <v>31.17</v>
      </c>
      <c r="F3300" s="21"/>
      <c r="G3300" s="12" t="str">
        <f>IFERROR(INDEX(Таблица1[#All],MATCH('загрузка табеля'!J3300,тарифы!B:B,0),4),"")</f>
        <v>заместитель управляющего магазином по кассовой зоне 2 категории ((В-46) расчетно-кассовая зона)</v>
      </c>
      <c r="H3300" s="12" t="s">
        <v>17234</v>
      </c>
      <c r="I3300" s="12" t="s">
        <v>16084</v>
      </c>
      <c r="J3300" s="12" t="s">
        <v>7130</v>
      </c>
      <c r="K3300" s="12" t="s">
        <v>7131</v>
      </c>
      <c r="L3300" s="12">
        <v>12.5</v>
      </c>
      <c r="M3300" s="12">
        <v>11.5</v>
      </c>
      <c r="N3300" s="12">
        <v>11.5</v>
      </c>
      <c r="O3300" s="12">
        <v>11.5</v>
      </c>
    </row>
    <row r="3301" spans="1:17" x14ac:dyDescent="0.2">
      <c r="A3301" s="12" t="str">
        <f>INDEX('рабочие дни  %ФОТ'!$F$3:$F$67,MATCH('загрузка табеля'!$H3301,'рабочие дни  %ФОТ'!$H$3:$H$67,0),1)</f>
        <v>ХХХ YYY-46</v>
      </c>
      <c r="B3301" s="21">
        <f t="shared" si="153"/>
        <v>1060.8399999999999</v>
      </c>
      <c r="C3301" s="22">
        <f t="shared" si="154"/>
        <v>4</v>
      </c>
      <c r="D3301" s="23">
        <f t="shared" si="155"/>
        <v>44</v>
      </c>
      <c r="E3301" s="21">
        <f>SUMIFS(тарифы!G:G,тарифы!B:B,J3301)</f>
        <v>24.11</v>
      </c>
      <c r="F3301" s="21"/>
      <c r="G3301" s="12" t="str">
        <f>IFERROR(INDEX(Таблица1[#All],MATCH('загрузка табеля'!J3301,тарифы!B:B,0),4),"")</f>
        <v>кассир торгового зала ((В-46) расчетно-кассовая зона)</v>
      </c>
      <c r="H3301" s="12" t="s">
        <v>17234</v>
      </c>
      <c r="I3301" s="12" t="s">
        <v>16084</v>
      </c>
      <c r="J3301" s="12" t="s">
        <v>7133</v>
      </c>
      <c r="K3301" s="12" t="s">
        <v>7134</v>
      </c>
      <c r="L3301" s="12">
        <v>11</v>
      </c>
      <c r="M3301" s="12">
        <v>11</v>
      </c>
      <c r="N3301" s="12">
        <v>11</v>
      </c>
      <c r="O3301" s="12">
        <v>11</v>
      </c>
    </row>
    <row r="3302" spans="1:17" x14ac:dyDescent="0.2">
      <c r="A3302" s="12" t="str">
        <f>INDEX('рабочие дни  %ФОТ'!$F$3:$F$67,MATCH('загрузка табеля'!$H3302,'рабочие дни  %ФОТ'!$H$3:$H$67,0),1)</f>
        <v>ХХХ YYY-46</v>
      </c>
      <c r="B3302" s="21">
        <f t="shared" si="153"/>
        <v>1060.8399999999999</v>
      </c>
      <c r="C3302" s="22">
        <f t="shared" si="154"/>
        <v>4</v>
      </c>
      <c r="D3302" s="23">
        <f t="shared" si="155"/>
        <v>44</v>
      </c>
      <c r="E3302" s="21">
        <f>SUMIFS(тарифы!G:G,тарифы!B:B,J3302)</f>
        <v>24.11</v>
      </c>
      <c r="F3302" s="21"/>
      <c r="G3302" s="12" t="str">
        <f>IFERROR(INDEX(Таблица1[#All],MATCH('загрузка табеля'!J3302,тарифы!B:B,0),4),"")</f>
        <v>кассир торгового зала ((В-46) расчетно-кассовая зона)</v>
      </c>
      <c r="H3302" s="12" t="s">
        <v>17234</v>
      </c>
      <c r="I3302" s="12" t="s">
        <v>16084</v>
      </c>
      <c r="J3302" s="12" t="s">
        <v>7114</v>
      </c>
      <c r="K3302" s="12" t="s">
        <v>7115</v>
      </c>
      <c r="L3302" s="12">
        <v>11</v>
      </c>
      <c r="M3302" s="12">
        <v>11</v>
      </c>
      <c r="N3302" s="12">
        <v>11</v>
      </c>
      <c r="O3302" s="12">
        <v>11</v>
      </c>
      <c r="P3302" s="12">
        <v>0</v>
      </c>
    </row>
    <row r="3303" spans="1:17" x14ac:dyDescent="0.2">
      <c r="A3303" s="12" t="str">
        <f>INDEX('рабочие дни  %ФОТ'!$F$3:$F$67,MATCH('загрузка табеля'!$H3303,'рабочие дни  %ФОТ'!$H$3:$H$67,0),1)</f>
        <v>ХХХ YYY-46</v>
      </c>
      <c r="B3303" s="21">
        <f t="shared" si="153"/>
        <v>530.41999999999996</v>
      </c>
      <c r="C3303" s="22">
        <f t="shared" si="154"/>
        <v>2</v>
      </c>
      <c r="D3303" s="23">
        <f t="shared" si="155"/>
        <v>22</v>
      </c>
      <c r="E3303" s="21">
        <f>SUMIFS(тарифы!G:G,тарифы!B:B,J3303)</f>
        <v>24.11</v>
      </c>
      <c r="F3303" s="21"/>
      <c r="G3303" s="12" t="str">
        <f>IFERROR(INDEX(Таблица1[#All],MATCH('загрузка табеля'!J3303,тарифы!B:B,0),4),"")</f>
        <v>кассир торгового зала ((В-46) расчетно-кассовая зона)</v>
      </c>
      <c r="H3303" s="12" t="s">
        <v>17234</v>
      </c>
      <c r="I3303" s="12" t="s">
        <v>16084</v>
      </c>
      <c r="J3303" s="12" t="s">
        <v>7110</v>
      </c>
      <c r="K3303" s="12" t="s">
        <v>7111</v>
      </c>
      <c r="L3303" s="12">
        <v>11</v>
      </c>
      <c r="M3303" s="12">
        <v>11</v>
      </c>
      <c r="N3303" s="12">
        <v>0</v>
      </c>
    </row>
    <row r="3304" spans="1:17" x14ac:dyDescent="0.2">
      <c r="A3304" s="12" t="str">
        <f>INDEX('рабочие дни  %ФОТ'!$F$3:$F$67,MATCH('загрузка табеля'!$H3304,'рабочие дни  %ФОТ'!$H$3:$H$67,0),1)</f>
        <v>ХХХ YYY-46</v>
      </c>
      <c r="B3304" s="21">
        <f t="shared" si="153"/>
        <v>216.99</v>
      </c>
      <c r="C3304" s="22">
        <f t="shared" si="154"/>
        <v>1</v>
      </c>
      <c r="D3304" s="23">
        <f t="shared" si="155"/>
        <v>9</v>
      </c>
      <c r="E3304" s="21">
        <f>SUMIFS(тарифы!G:G,тарифы!B:B,J3304)</f>
        <v>24.11</v>
      </c>
      <c r="F3304" s="21"/>
      <c r="G3304" s="12" t="str">
        <f>IFERROR(INDEX(Таблица1[#All],MATCH('загрузка табеля'!J3304,тарифы!B:B,0),4),"")</f>
        <v>кассир торгового зала ((В-46) расчетно-кассовая зона)</v>
      </c>
      <c r="H3304" s="12" t="s">
        <v>17234</v>
      </c>
      <c r="I3304" s="12" t="s">
        <v>16084</v>
      </c>
      <c r="J3304" s="12" t="s">
        <v>7106</v>
      </c>
      <c r="K3304" s="12" t="s">
        <v>7107</v>
      </c>
      <c r="L3304" s="12">
        <v>9</v>
      </c>
    </row>
    <row r="3305" spans="1:17" x14ac:dyDescent="0.2">
      <c r="A3305" s="12" t="str">
        <f>INDEX('рабочие дни  %ФОТ'!$F$3:$F$67,MATCH('загрузка табеля'!$H3305,'рабочие дни  %ФОТ'!$H$3:$H$67,0),1)</f>
        <v>ХХХ YYY-46</v>
      </c>
      <c r="B3305" s="21">
        <f t="shared" si="153"/>
        <v>783.57499999999993</v>
      </c>
      <c r="C3305" s="22">
        <f t="shared" si="154"/>
        <v>3</v>
      </c>
      <c r="D3305" s="23">
        <f t="shared" si="155"/>
        <v>32.5</v>
      </c>
      <c r="E3305" s="21">
        <f>SUMIFS(тарифы!G:G,тарифы!B:B,J3305)</f>
        <v>24.11</v>
      </c>
      <c r="F3305" s="21"/>
      <c r="G3305" s="12" t="str">
        <f>IFERROR(INDEX(Таблица1[#All],MATCH('загрузка табеля'!J3305,тарифы!B:B,0),4),"")</f>
        <v>кассир торгового зала ((В-46) расчетно-кассовая зона)</v>
      </c>
      <c r="H3305" s="12" t="s">
        <v>17234</v>
      </c>
      <c r="I3305" s="12" t="s">
        <v>16084</v>
      </c>
      <c r="J3305" s="12" t="s">
        <v>7122</v>
      </c>
      <c r="K3305" s="12" t="s">
        <v>7123</v>
      </c>
      <c r="L3305" s="12">
        <v>11</v>
      </c>
      <c r="M3305" s="12">
        <v>10.5</v>
      </c>
      <c r="N3305" s="12">
        <v>11</v>
      </c>
    </row>
    <row r="3306" spans="1:17" x14ac:dyDescent="0.2">
      <c r="A3306" s="12" t="str">
        <f>INDEX('рабочие дни  %ФОТ'!$F$3:$F$67,MATCH('загрузка табеля'!$H3306,'рабочие дни  %ФОТ'!$H$3:$H$67,0),1)</f>
        <v>ХХХ YYY-46</v>
      </c>
      <c r="B3306" s="21">
        <f t="shared" si="153"/>
        <v>952.34500000000003</v>
      </c>
      <c r="C3306" s="22">
        <f t="shared" si="154"/>
        <v>5</v>
      </c>
      <c r="D3306" s="23">
        <f t="shared" si="155"/>
        <v>39.5</v>
      </c>
      <c r="E3306" s="21">
        <f>SUMIFS(тарифы!G:G,тарифы!B:B,J3306)</f>
        <v>24.11</v>
      </c>
      <c r="F3306" s="21"/>
      <c r="G3306" s="12" t="str">
        <f>IFERROR(INDEX(Таблица1[#All],MATCH('загрузка табеля'!J3306,тарифы!B:B,0),4),"")</f>
        <v>кассир торгового зала ((В-46) расчетно-кассовая зона)</v>
      </c>
      <c r="H3306" s="12" t="s">
        <v>17234</v>
      </c>
      <c r="I3306" s="12" t="s">
        <v>16084</v>
      </c>
      <c r="J3306" s="12" t="s">
        <v>7112</v>
      </c>
      <c r="K3306" s="12" t="s">
        <v>7113</v>
      </c>
      <c r="L3306" s="12">
        <v>7.5</v>
      </c>
      <c r="M3306" s="12">
        <v>8</v>
      </c>
      <c r="N3306" s="12">
        <v>8</v>
      </c>
      <c r="O3306" s="12">
        <v>8</v>
      </c>
      <c r="P3306" s="12">
        <v>8</v>
      </c>
    </row>
    <row r="3307" spans="1:17" x14ac:dyDescent="0.2">
      <c r="A3307" s="12" t="str">
        <f>INDEX('рабочие дни  %ФОТ'!$F$3:$F$67,MATCH('загрузка табеля'!$H3307,'рабочие дни  %ФОТ'!$H$3:$H$67,0),1)</f>
        <v>ХХХ YYY-46</v>
      </c>
      <c r="B3307" s="21">
        <f t="shared" si="153"/>
        <v>578.64</v>
      </c>
      <c r="C3307" s="22">
        <f t="shared" si="154"/>
        <v>5</v>
      </c>
      <c r="D3307" s="23">
        <f t="shared" si="155"/>
        <v>24</v>
      </c>
      <c r="E3307" s="21">
        <f>SUMIFS(тарифы!G:G,тарифы!B:B,J3307)</f>
        <v>24.11</v>
      </c>
      <c r="F3307" s="21"/>
      <c r="G3307" s="12" t="str">
        <f>IFERROR(INDEX(Таблица1[#All],MATCH('загрузка табеля'!J3307,тарифы!B:B,0),4),"")</f>
        <v>кассир торгового зала ((В-46) расчетно-кассовая зона)</v>
      </c>
      <c r="H3307" s="12" t="s">
        <v>17234</v>
      </c>
      <c r="I3307" s="12" t="s">
        <v>16084</v>
      </c>
      <c r="J3307" s="12" t="s">
        <v>7126</v>
      </c>
      <c r="K3307" s="12" t="s">
        <v>7127</v>
      </c>
      <c r="L3307" s="12">
        <v>5</v>
      </c>
      <c r="M3307" s="12">
        <v>5</v>
      </c>
      <c r="N3307" s="12">
        <v>5</v>
      </c>
      <c r="O3307" s="12">
        <v>5</v>
      </c>
      <c r="P3307" s="12">
        <v>4</v>
      </c>
    </row>
    <row r="3308" spans="1:17" x14ac:dyDescent="0.2">
      <c r="A3308" s="12" t="str">
        <f>INDEX('рабочие дни  %ФОТ'!$F$3:$F$67,MATCH('загрузка табеля'!$H3308,'рабочие дни  %ФОТ'!$H$3:$H$67,0),1)</f>
        <v>ХХХ YYY-46</v>
      </c>
      <c r="B3308" s="21">
        <f t="shared" si="153"/>
        <v>542.47500000000002</v>
      </c>
      <c r="C3308" s="22">
        <f t="shared" si="154"/>
        <v>2</v>
      </c>
      <c r="D3308" s="23">
        <f t="shared" si="155"/>
        <v>22.5</v>
      </c>
      <c r="E3308" s="21">
        <f>SUMIFS(тарифы!G:G,тарифы!B:B,J3308)</f>
        <v>24.11</v>
      </c>
      <c r="F3308" s="21"/>
      <c r="G3308" s="12" t="str">
        <f>IFERROR(INDEX(Таблица1[#All],MATCH('загрузка табеля'!J3308,тарифы!B:B,0),4),"")</f>
        <v>кассир торгового зала ((В-46) расчетно-кассовая зона)</v>
      </c>
      <c r="H3308" s="12" t="s">
        <v>17234</v>
      </c>
      <c r="I3308" s="12" t="s">
        <v>16084</v>
      </c>
      <c r="J3308" s="12" t="s">
        <v>7098</v>
      </c>
      <c r="K3308" s="12" t="s">
        <v>7099</v>
      </c>
      <c r="L3308" s="12">
        <v>11</v>
      </c>
      <c r="M3308" s="12">
        <v>11.5</v>
      </c>
    </row>
    <row r="3309" spans="1:17" x14ac:dyDescent="0.2">
      <c r="A3309" s="12" t="str">
        <f>INDEX('рабочие дни  %ФОТ'!$F$3:$F$67,MATCH('загрузка табеля'!$H3309,'рабочие дни  %ФОТ'!$H$3:$H$67,0),1)</f>
        <v>ХХХ YYY-46</v>
      </c>
      <c r="B3309" s="21">
        <f t="shared" si="153"/>
        <v>1090.1099999999999</v>
      </c>
      <c r="C3309" s="22">
        <f t="shared" si="154"/>
        <v>4</v>
      </c>
      <c r="D3309" s="23">
        <f t="shared" si="155"/>
        <v>43.5</v>
      </c>
      <c r="E3309" s="21">
        <f>SUMIFS(тарифы!G:G,тарифы!B:B,J3309)</f>
        <v>25.06</v>
      </c>
      <c r="F3309" s="21"/>
      <c r="G3309" s="12" t="str">
        <f>IFERROR(INDEX(Таблица1[#All],MATCH('загрузка табеля'!J3309,тарифы!B:B,0),4),"")</f>
        <v>старший кассир торгового зала ((В-46) расчетно-кассовая зона)</v>
      </c>
      <c r="H3309" s="12" t="s">
        <v>17234</v>
      </c>
      <c r="I3309" s="12" t="s">
        <v>16084</v>
      </c>
      <c r="J3309" s="12" t="s">
        <v>11581</v>
      </c>
      <c r="K3309" s="12" t="s">
        <v>11580</v>
      </c>
      <c r="L3309" s="12">
        <v>13</v>
      </c>
      <c r="M3309" s="12">
        <v>11</v>
      </c>
      <c r="N3309" s="12">
        <v>10.5</v>
      </c>
      <c r="O3309" s="12">
        <v>9</v>
      </c>
    </row>
    <row r="3310" spans="1:17" x14ac:dyDescent="0.2">
      <c r="A3310" s="12" t="str">
        <f>INDEX('рабочие дни  %ФОТ'!$F$3:$F$67,MATCH('загрузка табеля'!$H3310,'рабочие дни  %ФОТ'!$H$3:$H$67,0),1)</f>
        <v>ХХХ YYY-46</v>
      </c>
      <c r="B3310" s="21">
        <f t="shared" si="153"/>
        <v>1301.94</v>
      </c>
      <c r="C3310" s="22">
        <f t="shared" si="154"/>
        <v>5</v>
      </c>
      <c r="D3310" s="23">
        <f t="shared" si="155"/>
        <v>54</v>
      </c>
      <c r="E3310" s="21">
        <f>SUMIFS(тарифы!G:G,тарифы!B:B,J3310)</f>
        <v>24.11</v>
      </c>
      <c r="F3310" s="21"/>
      <c r="G3310" s="12" t="str">
        <f>IFERROR(INDEX(Таблица1[#All],MATCH('загрузка табеля'!J3310,тарифы!B:B,0),4),"")</f>
        <v>кассир торгового зала ((В-46) расчетно-кассовая зона)</v>
      </c>
      <c r="H3310" s="12" t="s">
        <v>17234</v>
      </c>
      <c r="I3310" s="12" t="s">
        <v>16084</v>
      </c>
      <c r="J3310" s="12" t="s">
        <v>12676</v>
      </c>
      <c r="K3310" s="12" t="s">
        <v>12675</v>
      </c>
      <c r="L3310" s="12">
        <v>9</v>
      </c>
      <c r="M3310" s="12">
        <v>10</v>
      </c>
      <c r="N3310" s="12">
        <v>11.5</v>
      </c>
      <c r="O3310" s="12">
        <v>12</v>
      </c>
      <c r="P3310" s="12">
        <v>11.5</v>
      </c>
    </row>
    <row r="3311" spans="1:17" x14ac:dyDescent="0.2">
      <c r="A3311" s="12" t="str">
        <f>INDEX('рабочие дни  %ФОТ'!$F$3:$F$67,MATCH('загрузка табеля'!$H3311,'рабочие дни  %ФОТ'!$H$3:$H$67,0),1)</f>
        <v>ХХХ YYY-46</v>
      </c>
      <c r="B3311" s="21">
        <f t="shared" si="153"/>
        <v>940.29</v>
      </c>
      <c r="C3311" s="22">
        <f t="shared" si="154"/>
        <v>5</v>
      </c>
      <c r="D3311" s="23">
        <f t="shared" si="155"/>
        <v>39</v>
      </c>
      <c r="E3311" s="21">
        <f>SUMIFS(тарифы!G:G,тарифы!B:B,J3311)</f>
        <v>24.11</v>
      </c>
      <c r="F3311" s="21"/>
      <c r="G3311" s="12" t="str">
        <f>IFERROR(INDEX(Таблица1[#All],MATCH('загрузка табеля'!J3311,тарифы!B:B,0),4),"")</f>
        <v>кассир торгового зала ((В-46) расчетно-кассовая зона)</v>
      </c>
      <c r="H3311" s="12" t="s">
        <v>17234</v>
      </c>
      <c r="I3311" s="12" t="s">
        <v>16084</v>
      </c>
      <c r="J3311" s="12" t="s">
        <v>12674</v>
      </c>
      <c r="K3311" s="12" t="s">
        <v>12673</v>
      </c>
      <c r="L3311" s="12">
        <v>8</v>
      </c>
      <c r="M3311" s="12">
        <v>7.5</v>
      </c>
      <c r="N3311" s="12">
        <v>8</v>
      </c>
      <c r="O3311" s="12">
        <v>8</v>
      </c>
      <c r="P3311" s="12">
        <v>7.5</v>
      </c>
      <c r="Q3311" s="12">
        <v>0</v>
      </c>
    </row>
    <row r="3312" spans="1:17" x14ac:dyDescent="0.2">
      <c r="A3312" s="12" t="str">
        <f>INDEX('рабочие дни  %ФОТ'!$F$3:$F$67,MATCH('загрузка табеля'!$H3312,'рабочие дни  %ФОТ'!$H$3:$H$67,0),1)</f>
        <v>ХХХ YYY-46</v>
      </c>
      <c r="B3312" s="21">
        <f t="shared" si="153"/>
        <v>241.1</v>
      </c>
      <c r="C3312" s="22">
        <f t="shared" si="154"/>
        <v>2</v>
      </c>
      <c r="D3312" s="23">
        <f t="shared" si="155"/>
        <v>10</v>
      </c>
      <c r="E3312" s="21">
        <f>SUMIFS(тарифы!G:G,тарифы!B:B,J3312)</f>
        <v>24.11</v>
      </c>
      <c r="F3312" s="21"/>
      <c r="G3312" s="12" t="str">
        <f>IFERROR(INDEX(Таблица1[#All],MATCH('загрузка табеля'!J3312,тарифы!B:B,0),4),"")</f>
        <v>кассир торгового зала ((В-46) расчетно-кассовая зона)</v>
      </c>
      <c r="H3312" s="12" t="s">
        <v>17234</v>
      </c>
      <c r="I3312" s="12" t="s">
        <v>16084</v>
      </c>
      <c r="J3312" s="12" t="s">
        <v>12678</v>
      </c>
      <c r="K3312" s="12" t="s">
        <v>12677</v>
      </c>
      <c r="L3312" s="12">
        <v>5</v>
      </c>
      <c r="M3312" s="12">
        <v>5</v>
      </c>
      <c r="N3312" s="12">
        <v>0</v>
      </c>
    </row>
    <row r="3313" spans="1:17" x14ac:dyDescent="0.2">
      <c r="A3313" s="12" t="str">
        <f>INDEX('рабочие дни  %ФОТ'!$F$3:$F$67,MATCH('загрузка табеля'!$H3313,'рабочие дни  %ФОТ'!$H$3:$H$67,0),1)</f>
        <v>ХХХ YYY-46</v>
      </c>
      <c r="B3313" s="21">
        <f t="shared" si="153"/>
        <v>1289.885</v>
      </c>
      <c r="C3313" s="22">
        <f t="shared" si="154"/>
        <v>5</v>
      </c>
      <c r="D3313" s="23">
        <f t="shared" si="155"/>
        <v>53.5</v>
      </c>
      <c r="E3313" s="21">
        <f>SUMIFS(тарифы!G:G,тарифы!B:B,J3313)</f>
        <v>24.11</v>
      </c>
      <c r="F3313" s="21"/>
      <c r="G3313" s="12" t="str">
        <f>IFERROR(INDEX(Таблица1[#All],MATCH('загрузка табеля'!J3313,тарифы!B:B,0),4),"")</f>
        <v>кассир торгового зала ((В-46) расчетно-кассовая зона)</v>
      </c>
      <c r="H3313" s="12" t="s">
        <v>17234</v>
      </c>
      <c r="I3313" s="12" t="s">
        <v>16084</v>
      </c>
      <c r="J3313" s="12" t="s">
        <v>12672</v>
      </c>
      <c r="K3313" s="12" t="s">
        <v>12671</v>
      </c>
      <c r="L3313" s="12">
        <v>11</v>
      </c>
      <c r="M3313" s="12">
        <v>10.5</v>
      </c>
      <c r="N3313" s="12">
        <v>10.5</v>
      </c>
      <c r="O3313" s="12">
        <v>11</v>
      </c>
      <c r="P3313" s="12">
        <v>10.5</v>
      </c>
      <c r="Q3313" s="12">
        <v>0</v>
      </c>
    </row>
    <row r="3314" spans="1:17" x14ac:dyDescent="0.2">
      <c r="A3314" s="12" t="str">
        <f>INDEX('рабочие дни  %ФОТ'!$F$3:$F$67,MATCH('загрузка табеля'!$H3314,'рабочие дни  %ФОТ'!$H$3:$H$67,0),1)</f>
        <v>ХХХ YYY-46</v>
      </c>
      <c r="B3314" s="21">
        <f t="shared" si="153"/>
        <v>0</v>
      </c>
      <c r="C3314" s="22">
        <f t="shared" si="154"/>
        <v>5</v>
      </c>
      <c r="D3314" s="23">
        <f t="shared" si="155"/>
        <v>37.5</v>
      </c>
      <c r="E3314" s="21">
        <f>SUMIFS(тарифы!G:G,тарифы!B:B,J3314)</f>
        <v>0</v>
      </c>
      <c r="F3314" s="21"/>
      <c r="G3314" s="12" t="str">
        <f>IFERROR(INDEX(Таблица1[#All],MATCH('загрузка табеля'!J3314,тарифы!B:B,0),4),"")</f>
        <v/>
      </c>
      <c r="H3314" s="12" t="s">
        <v>17234</v>
      </c>
      <c r="I3314" s="12" t="s">
        <v>16084</v>
      </c>
      <c r="J3314" s="12" t="s">
        <v>16655</v>
      </c>
      <c r="K3314" s="12" t="s">
        <v>16656</v>
      </c>
      <c r="L3314" s="12">
        <v>7.5</v>
      </c>
      <c r="M3314" s="12">
        <v>6.5</v>
      </c>
      <c r="N3314" s="12">
        <v>8</v>
      </c>
      <c r="O3314" s="12">
        <v>7.5</v>
      </c>
      <c r="P3314" s="12">
        <v>8</v>
      </c>
    </row>
    <row r="3315" spans="1:17" x14ac:dyDescent="0.2">
      <c r="A3315" s="12" t="str">
        <f>INDEX('рабочие дни  %ФОТ'!$F$3:$F$67,MATCH('загрузка табеля'!$H3315,'рабочие дни  %ФОТ'!$H$3:$H$67,0),1)</f>
        <v>ХХХ YYY-46</v>
      </c>
      <c r="B3315" s="21">
        <f t="shared" si="153"/>
        <v>0</v>
      </c>
      <c r="C3315" s="22">
        <f t="shared" si="154"/>
        <v>3</v>
      </c>
      <c r="D3315" s="23">
        <f t="shared" si="155"/>
        <v>35</v>
      </c>
      <c r="E3315" s="21">
        <f>SUMIFS(тарифы!G:G,тарифы!B:B,J3315)</f>
        <v>0</v>
      </c>
      <c r="F3315" s="21"/>
      <c r="G3315" s="12" t="str">
        <f>IFERROR(INDEX(Таблица1[#All],MATCH('загрузка табеля'!J3315,тарифы!B:B,0),4),"")</f>
        <v/>
      </c>
      <c r="H3315" s="12" t="s">
        <v>17234</v>
      </c>
      <c r="I3315" s="12" t="s">
        <v>16084</v>
      </c>
      <c r="J3315" s="12" t="s">
        <v>16657</v>
      </c>
      <c r="K3315" s="12" t="s">
        <v>16658</v>
      </c>
      <c r="L3315" s="12">
        <v>12</v>
      </c>
      <c r="M3315" s="12">
        <v>12</v>
      </c>
      <c r="N3315" s="12">
        <v>11</v>
      </c>
    </row>
    <row r="3316" spans="1:17" x14ac:dyDescent="0.2">
      <c r="A3316" s="12" t="str">
        <f>INDEX('рабочие дни  %ФОТ'!$F$3:$F$67,MATCH('загрузка табеля'!$H3316,'рабочие дни  %ФОТ'!$H$3:$H$67,0),1)</f>
        <v>ХХХ YYY-46</v>
      </c>
      <c r="B3316" s="21">
        <f t="shared" si="153"/>
        <v>0</v>
      </c>
      <c r="C3316" s="22">
        <f t="shared" si="154"/>
        <v>5</v>
      </c>
      <c r="D3316" s="23">
        <f t="shared" si="155"/>
        <v>50.5</v>
      </c>
      <c r="E3316" s="21">
        <f>SUMIFS(тарифы!G:G,тарифы!B:B,J3316)</f>
        <v>0</v>
      </c>
      <c r="F3316" s="21"/>
      <c r="G3316" s="12" t="str">
        <f>IFERROR(INDEX(Таблица1[#All],MATCH('загрузка табеля'!J3316,тарифы!B:B,0),4),"")</f>
        <v/>
      </c>
      <c r="H3316" s="12" t="s">
        <v>17234</v>
      </c>
      <c r="I3316" s="12" t="s">
        <v>16084</v>
      </c>
      <c r="J3316" s="12" t="s">
        <v>16659</v>
      </c>
      <c r="K3316" s="12" t="s">
        <v>16660</v>
      </c>
      <c r="L3316" s="12">
        <v>11</v>
      </c>
      <c r="M3316" s="12">
        <v>6.5</v>
      </c>
      <c r="N3316" s="12">
        <v>11</v>
      </c>
      <c r="O3316" s="12">
        <v>11</v>
      </c>
      <c r="P3316" s="12">
        <v>11</v>
      </c>
    </row>
    <row r="3317" spans="1:17" x14ac:dyDescent="0.2">
      <c r="A3317" s="12" t="str">
        <f>INDEX('рабочие дни  %ФОТ'!$F$3:$F$67,MATCH('загрузка табеля'!$H3317,'рабочие дни  %ФОТ'!$H$3:$H$67,0),1)</f>
        <v>ХХХ YYY-46</v>
      </c>
      <c r="B3317" s="21">
        <f t="shared" si="153"/>
        <v>1666.6666666666665</v>
      </c>
      <c r="C3317" s="22">
        <f t="shared" si="154"/>
        <v>5</v>
      </c>
      <c r="D3317" s="23">
        <f t="shared" si="155"/>
        <v>47.5</v>
      </c>
      <c r="E3317" s="21">
        <f>SUMIFS(тарифы!G:G,тарифы!B:B,J3317)</f>
        <v>7000</v>
      </c>
      <c r="F3317" s="21"/>
      <c r="G3317" s="12" t="str">
        <f>IFERROR(INDEX(Таблица1[#All],MATCH('загрузка табеля'!J3317,тарифы!B:B,0),4),"")</f>
        <v>заместитель управляющего магазином 5 категории ((В-46) сектор зоны скоропорта)</v>
      </c>
      <c r="H3317" s="12" t="s">
        <v>17234</v>
      </c>
      <c r="I3317" s="12" t="s">
        <v>16661</v>
      </c>
      <c r="J3317" s="12" t="s">
        <v>7154</v>
      </c>
      <c r="K3317" s="12" t="s">
        <v>7155</v>
      </c>
      <c r="L3317" s="12">
        <v>9</v>
      </c>
      <c r="M3317" s="12">
        <v>9</v>
      </c>
      <c r="N3317" s="12">
        <v>9</v>
      </c>
      <c r="O3317" s="12">
        <v>11</v>
      </c>
      <c r="P3317" s="12">
        <v>9.5</v>
      </c>
    </row>
    <row r="3318" spans="1:17" x14ac:dyDescent="0.2">
      <c r="A3318" s="12" t="str">
        <f>INDEX('рабочие дни  %ФОТ'!$F$3:$F$67,MATCH('загрузка табеля'!$H3318,'рабочие дни  %ФОТ'!$H$3:$H$67,0),1)</f>
        <v>ХХХ YYY-46</v>
      </c>
      <c r="B3318" s="21">
        <f t="shared" si="153"/>
        <v>1000</v>
      </c>
      <c r="C3318" s="22">
        <f t="shared" si="154"/>
        <v>3</v>
      </c>
      <c r="D3318" s="23">
        <f t="shared" si="155"/>
        <v>30.5</v>
      </c>
      <c r="E3318" s="21">
        <f>SUMIFS(тарифы!G:G,тарифы!B:B,J3318)</f>
        <v>7000</v>
      </c>
      <c r="F3318" s="21"/>
      <c r="G3318" s="12" t="str">
        <f>IFERROR(INDEX(Таблица1[#All],MATCH('загрузка табеля'!J3318,тарифы!B:B,0),4),"")</f>
        <v>заместитель управляющего магазином 5 категории ((В-46) сектор стеллажной зоны)</v>
      </c>
      <c r="H3318" s="12" t="s">
        <v>17234</v>
      </c>
      <c r="I3318" s="12" t="s">
        <v>16662</v>
      </c>
      <c r="J3318" s="12" t="s">
        <v>7157</v>
      </c>
      <c r="K3318" s="12" t="s">
        <v>7158</v>
      </c>
      <c r="L3318" s="12">
        <v>10.5</v>
      </c>
      <c r="M3318" s="12">
        <v>10.5</v>
      </c>
      <c r="N3318" s="12">
        <v>9.5</v>
      </c>
      <c r="O3318" s="12">
        <v>0</v>
      </c>
    </row>
    <row r="3319" spans="1:17" x14ac:dyDescent="0.2">
      <c r="A3319" s="12" t="str">
        <f>INDEX('рабочие дни  %ФОТ'!$F$3:$F$67,MATCH('загрузка табеля'!$H3319,'рабочие дни  %ФОТ'!$H$3:$H$67,0),1)</f>
        <v>ХХХ YYY-46</v>
      </c>
      <c r="B3319" s="21">
        <f t="shared" si="153"/>
        <v>311.66666666666669</v>
      </c>
      <c r="C3319" s="22">
        <f t="shared" si="154"/>
        <v>1</v>
      </c>
      <c r="D3319" s="23">
        <f t="shared" si="155"/>
        <v>10.5</v>
      </c>
      <c r="E3319" s="21">
        <f>SUMIFS(тарифы!G:G,тарифы!B:B,J3319)</f>
        <v>6545</v>
      </c>
      <c r="F3319" s="21"/>
      <c r="G3319" s="12" t="str">
        <f>IFERROR(INDEX(Таблица1[#All],MATCH('загрузка табеля'!J3319,тарифы!B:B,0),4),"")</f>
        <v>заведующий складом 2 категории ((В-46) склад)</v>
      </c>
      <c r="H3319" s="12" t="s">
        <v>17234</v>
      </c>
      <c r="I3319" s="12" t="s">
        <v>16663</v>
      </c>
      <c r="J3319" s="12" t="s">
        <v>7165</v>
      </c>
      <c r="K3319" s="12" t="s">
        <v>7166</v>
      </c>
      <c r="L3319" s="12">
        <v>10.5</v>
      </c>
    </row>
    <row r="3320" spans="1:17" x14ac:dyDescent="0.2">
      <c r="A3320" s="12" t="str">
        <f>INDEX('рабочие дни  %ФОТ'!$F$3:$F$67,MATCH('загрузка табеля'!$H3320,'рабочие дни  %ФОТ'!$H$3:$H$67,0),1)</f>
        <v>ХХХ YYY-46</v>
      </c>
      <c r="B3320" s="21">
        <f t="shared" si="153"/>
        <v>1271.31</v>
      </c>
      <c r="C3320" s="22">
        <f t="shared" si="154"/>
        <v>5</v>
      </c>
      <c r="D3320" s="23">
        <f t="shared" si="155"/>
        <v>46.5</v>
      </c>
      <c r="E3320" s="21">
        <f>SUMIFS(тарифы!G:G,тарифы!B:B,J3320)</f>
        <v>27.34</v>
      </c>
      <c r="F3320" s="21"/>
      <c r="G3320" s="12" t="str">
        <f>IFERROR(INDEX(Таблица1[#All],MATCH('загрузка табеля'!J3320,тарифы!B:B,0),4),"")</f>
        <v>кладовщик по приему товара 2 категории ((В-46) склад)</v>
      </c>
      <c r="H3320" s="12" t="s">
        <v>17234</v>
      </c>
      <c r="I3320" s="12" t="s">
        <v>16663</v>
      </c>
      <c r="J3320" s="12" t="s">
        <v>7168</v>
      </c>
      <c r="K3320" s="12" t="s">
        <v>7169</v>
      </c>
      <c r="L3320" s="12">
        <v>9.5</v>
      </c>
      <c r="M3320" s="12">
        <v>10</v>
      </c>
      <c r="N3320" s="12">
        <v>9</v>
      </c>
      <c r="O3320" s="12">
        <v>9</v>
      </c>
      <c r="P3320" s="12">
        <v>9</v>
      </c>
    </row>
    <row r="3321" spans="1:17" x14ac:dyDescent="0.2">
      <c r="A3321" s="12" t="str">
        <f>INDEX('рабочие дни  %ФОТ'!$F$3:$F$67,MATCH('загрузка табеля'!$H3321,'рабочие дни  %ФОТ'!$H$3:$H$67,0),1)</f>
        <v>ХХХ YYY-46</v>
      </c>
      <c r="B3321" s="21">
        <f t="shared" si="153"/>
        <v>1143.1000000000001</v>
      </c>
      <c r="C3321" s="22">
        <f t="shared" si="154"/>
        <v>5</v>
      </c>
      <c r="D3321" s="23">
        <f t="shared" si="155"/>
        <v>46</v>
      </c>
      <c r="E3321" s="21">
        <f>SUMIFS(тарифы!G:G,тарифы!B:B,J3321)</f>
        <v>24.85</v>
      </c>
      <c r="F3321" s="21"/>
      <c r="G3321" s="12" t="str">
        <f>IFERROR(INDEX(Таблица1[#All],MATCH('загрузка табеля'!J3321,тарифы!B:B,0),4),"")</f>
        <v>кладовщик по приему товара 3 категории ((В-46) склад)</v>
      </c>
      <c r="H3321" s="12" t="s">
        <v>17234</v>
      </c>
      <c r="I3321" s="12" t="s">
        <v>16663</v>
      </c>
      <c r="J3321" s="12" t="s">
        <v>7174</v>
      </c>
      <c r="K3321" s="12" t="s">
        <v>7175</v>
      </c>
      <c r="L3321" s="12">
        <v>9</v>
      </c>
      <c r="M3321" s="12">
        <v>9</v>
      </c>
      <c r="N3321" s="12">
        <v>10</v>
      </c>
      <c r="O3321" s="12">
        <v>9</v>
      </c>
      <c r="P3321" s="12">
        <v>9</v>
      </c>
    </row>
    <row r="3322" spans="1:17" x14ac:dyDescent="0.2">
      <c r="A3322" s="12" t="str">
        <f>INDEX('рабочие дни  %ФОТ'!$F$3:$F$67,MATCH('загрузка табеля'!$H3322,'рабочие дни  %ФОТ'!$H$3:$H$67,0),1)</f>
        <v>ХХХ YYY-46</v>
      </c>
      <c r="B3322" s="21">
        <f t="shared" si="153"/>
        <v>1029.615</v>
      </c>
      <c r="C3322" s="22">
        <f t="shared" si="154"/>
        <v>4</v>
      </c>
      <c r="D3322" s="23">
        <f t="shared" si="155"/>
        <v>41.5</v>
      </c>
      <c r="E3322" s="21">
        <f>SUMIFS(тарифы!G:G,тарифы!B:B,J3322)</f>
        <v>24.81</v>
      </c>
      <c r="F3322" s="21"/>
      <c r="G3322" s="12" t="str">
        <f>IFERROR(INDEX(Таблица1[#All],MATCH('загрузка табеля'!J3322,тарифы!B:B,0),4),"")</f>
        <v>грузчик 2 категории ((В-46) склад)</v>
      </c>
      <c r="H3322" s="12" t="s">
        <v>17234</v>
      </c>
      <c r="I3322" s="12" t="s">
        <v>16663</v>
      </c>
      <c r="J3322" s="12" t="s">
        <v>7160</v>
      </c>
      <c r="K3322" s="12" t="s">
        <v>7161</v>
      </c>
      <c r="L3322" s="12">
        <v>10</v>
      </c>
      <c r="M3322" s="12">
        <v>10.5</v>
      </c>
      <c r="N3322" s="12">
        <v>10.5</v>
      </c>
      <c r="O3322" s="12">
        <v>10.5</v>
      </c>
    </row>
    <row r="3323" spans="1:17" x14ac:dyDescent="0.2">
      <c r="A3323" s="12" t="str">
        <f>INDEX('рабочие дни  %ФОТ'!$F$3:$F$67,MATCH('загрузка табеля'!$H3323,'рабочие дни  %ФОТ'!$H$3:$H$67,0),1)</f>
        <v>ХХХ YYY-46</v>
      </c>
      <c r="B3323" s="21">
        <f t="shared" si="153"/>
        <v>712.38095238095241</v>
      </c>
      <c r="C3323" s="22">
        <f t="shared" si="154"/>
        <v>4</v>
      </c>
      <c r="D3323" s="23">
        <f t="shared" si="155"/>
        <v>36</v>
      </c>
      <c r="E3323" s="21">
        <f>SUMIFS(тарифы!G:G,тарифы!B:B,J3323)</f>
        <v>3740</v>
      </c>
      <c r="F3323" s="21"/>
      <c r="G3323" s="12" t="str">
        <f>IFERROR(INDEX(Таблица1[#All],MATCH('загрузка табеля'!J3323,тарифы!B:B,0),4),"")</f>
        <v>оператор по вводу данных 2 категории ((В-46) склад)</v>
      </c>
      <c r="H3323" s="12" t="s">
        <v>17234</v>
      </c>
      <c r="I3323" s="12" t="s">
        <v>16663</v>
      </c>
      <c r="J3323" s="12" t="s">
        <v>7163</v>
      </c>
      <c r="K3323" s="12" t="s">
        <v>7164</v>
      </c>
      <c r="L3323" s="12">
        <v>9</v>
      </c>
      <c r="M3323" s="12">
        <v>9</v>
      </c>
      <c r="N3323" s="12">
        <v>9</v>
      </c>
      <c r="O3323" s="12">
        <v>9</v>
      </c>
    </row>
    <row r="3324" spans="1:17" x14ac:dyDescent="0.2">
      <c r="A3324" s="12" t="str">
        <f>INDEX('рабочие дни  %ФОТ'!$F$3:$F$67,MATCH('загрузка табеля'!$H3324,'рабочие дни  %ФОТ'!$H$3:$H$67,0),1)</f>
        <v>ХХХ YYY-46</v>
      </c>
      <c r="B3324" s="21">
        <f t="shared" si="153"/>
        <v>992.4</v>
      </c>
      <c r="C3324" s="22">
        <f t="shared" si="154"/>
        <v>4</v>
      </c>
      <c r="D3324" s="23">
        <f t="shared" si="155"/>
        <v>40</v>
      </c>
      <c r="E3324" s="21">
        <f>SUMIFS(тарифы!G:G,тарифы!B:B,J3324)</f>
        <v>24.81</v>
      </c>
      <c r="F3324" s="21"/>
      <c r="G3324" s="12" t="str">
        <f>IFERROR(INDEX(Таблица1[#All],MATCH('загрузка табеля'!J3324,тарифы!B:B,0),4),"")</f>
        <v>грузчик 2 категории ((В-46) склад)</v>
      </c>
      <c r="H3324" s="12" t="s">
        <v>17234</v>
      </c>
      <c r="I3324" s="12" t="s">
        <v>16663</v>
      </c>
      <c r="J3324" s="12" t="s">
        <v>7171</v>
      </c>
      <c r="K3324" s="12" t="s">
        <v>7172</v>
      </c>
      <c r="L3324" s="12">
        <v>10</v>
      </c>
      <c r="M3324" s="12">
        <v>10</v>
      </c>
      <c r="N3324" s="12">
        <v>10</v>
      </c>
      <c r="O3324" s="12">
        <v>10</v>
      </c>
      <c r="P3324" s="12">
        <v>0</v>
      </c>
    </row>
    <row r="3325" spans="1:17" x14ac:dyDescent="0.2">
      <c r="A3325" s="12" t="str">
        <f>INDEX('рабочие дни  %ФОТ'!$F$3:$F$67,MATCH('загрузка табеля'!$H3325,'рабочие дни  %ФОТ'!$H$3:$H$67,0),1)</f>
        <v>ХХХ YYY-46</v>
      </c>
      <c r="B3325" s="21">
        <f t="shared" si="153"/>
        <v>0</v>
      </c>
      <c r="C3325" s="22">
        <f t="shared" si="154"/>
        <v>4</v>
      </c>
      <c r="D3325" s="23">
        <f t="shared" si="155"/>
        <v>38.5</v>
      </c>
      <c r="E3325" s="21">
        <f>SUMIFS(тарифы!G:G,тарифы!B:B,J3325)</f>
        <v>0</v>
      </c>
      <c r="F3325" s="21"/>
      <c r="G3325" s="12" t="str">
        <f>IFERROR(INDEX(Таблица1[#All],MATCH('загрузка табеля'!J3325,тарифы!B:B,0),4),"")</f>
        <v/>
      </c>
      <c r="H3325" s="12" t="s">
        <v>17234</v>
      </c>
      <c r="I3325" s="12" t="s">
        <v>16663</v>
      </c>
      <c r="J3325" s="12" t="s">
        <v>16664</v>
      </c>
      <c r="K3325" s="12" t="s">
        <v>16665</v>
      </c>
      <c r="L3325" s="12">
        <v>9.5</v>
      </c>
      <c r="M3325" s="12">
        <v>9.5</v>
      </c>
      <c r="N3325" s="12">
        <v>9.5</v>
      </c>
      <c r="O3325" s="12">
        <v>10</v>
      </c>
    </row>
    <row r="3326" spans="1:17" x14ac:dyDescent="0.2">
      <c r="A3326" s="12" t="str">
        <f>INDEX('рабочие дни  %ФОТ'!$F$3:$F$67,MATCH('загрузка табеля'!$H3326,'рабочие дни  %ФОТ'!$H$3:$H$67,0),1)</f>
        <v>ХХХ YYY-46</v>
      </c>
      <c r="B3326" s="21">
        <f t="shared" si="153"/>
        <v>0</v>
      </c>
      <c r="C3326" s="22">
        <f t="shared" si="154"/>
        <v>3</v>
      </c>
      <c r="D3326" s="23">
        <f t="shared" si="155"/>
        <v>30</v>
      </c>
      <c r="E3326" s="21">
        <f>SUMIFS(тарифы!G:G,тарифы!B:B,J3326)</f>
        <v>0</v>
      </c>
      <c r="F3326" s="21"/>
      <c r="G3326" s="12" t="str">
        <f>IFERROR(INDEX(Таблица1[#All],MATCH('загрузка табеля'!J3326,тарифы!B:B,0),4),"")</f>
        <v/>
      </c>
      <c r="H3326" s="12" t="s">
        <v>17234</v>
      </c>
      <c r="I3326" s="12" t="s">
        <v>16663</v>
      </c>
      <c r="J3326" s="12" t="s">
        <v>16666</v>
      </c>
      <c r="K3326" s="12" t="s">
        <v>16667</v>
      </c>
      <c r="L3326" s="12">
        <v>10</v>
      </c>
      <c r="M3326" s="12">
        <v>10</v>
      </c>
      <c r="N3326" s="12">
        <v>10</v>
      </c>
    </row>
    <row r="3327" spans="1:17" x14ac:dyDescent="0.2">
      <c r="A3327" s="12" t="str">
        <f>INDEX('рабочие дни  %ФОТ'!$F$3:$F$67,MATCH('загрузка табеля'!$H3327,'рабочие дни  %ФОТ'!$H$3:$H$67,0),1)</f>
        <v>ХХХ YYY-46</v>
      </c>
      <c r="B3327" s="21">
        <f t="shared" si="153"/>
        <v>0</v>
      </c>
      <c r="C3327" s="22">
        <f t="shared" si="154"/>
        <v>4</v>
      </c>
      <c r="D3327" s="23">
        <f t="shared" si="155"/>
        <v>40</v>
      </c>
      <c r="E3327" s="21">
        <f>SUMIFS(тарифы!G:G,тарифы!B:B,J3327)</f>
        <v>0</v>
      </c>
      <c r="F3327" s="21"/>
      <c r="G3327" s="12" t="str">
        <f>IFERROR(INDEX(Таблица1[#All],MATCH('загрузка табеля'!J3327,тарифы!B:B,0),4),"")</f>
        <v/>
      </c>
      <c r="H3327" s="12" t="s">
        <v>17234</v>
      </c>
      <c r="I3327" s="12" t="s">
        <v>16663</v>
      </c>
      <c r="J3327" s="12" t="s">
        <v>16668</v>
      </c>
      <c r="K3327" s="12" t="s">
        <v>16669</v>
      </c>
      <c r="L3327" s="12">
        <v>10</v>
      </c>
      <c r="M3327" s="12">
        <v>10</v>
      </c>
      <c r="N3327" s="12">
        <v>10</v>
      </c>
      <c r="O3327" s="12">
        <v>10</v>
      </c>
    </row>
    <row r="3328" spans="1:17" x14ac:dyDescent="0.2">
      <c r="A3328" s="12" t="str">
        <f>INDEX('рабочие дни  %ФОТ'!$F$3:$F$67,MATCH('загрузка табеля'!$H3328,'рабочие дни  %ФОТ'!$H$3:$H$67,0),1)</f>
        <v>ХХХ YYY-46</v>
      </c>
      <c r="B3328" s="21">
        <f t="shared" si="153"/>
        <v>2310.6666666666665</v>
      </c>
      <c r="C3328" s="22">
        <f t="shared" si="154"/>
        <v>4</v>
      </c>
      <c r="D3328" s="23">
        <f t="shared" si="155"/>
        <v>41.5</v>
      </c>
      <c r="E3328" s="21">
        <f>SUMIFS(тарифы!G:G,тарифы!B:B,J3328)</f>
        <v>12131</v>
      </c>
      <c r="F3328" s="21"/>
      <c r="G3328" s="12" t="str">
        <f>IFERROR(INDEX(Таблица1[#All],MATCH('загрузка табеля'!J3328,тарифы!B:B,0),4),"")</f>
        <v>управляющий магазином 3 категории ((В-16)управление)</v>
      </c>
      <c r="H3328" s="12" t="s">
        <v>17234</v>
      </c>
      <c r="I3328" s="12" t="s">
        <v>16670</v>
      </c>
      <c r="J3328" s="12" t="s">
        <v>2344</v>
      </c>
      <c r="K3328" s="12" t="s">
        <v>2345</v>
      </c>
      <c r="L3328" s="12">
        <v>12.5</v>
      </c>
      <c r="M3328" s="12">
        <v>11</v>
      </c>
      <c r="N3328" s="12">
        <v>15</v>
      </c>
      <c r="O3328" s="12">
        <v>3</v>
      </c>
    </row>
    <row r="3329" spans="1:17" x14ac:dyDescent="0.2">
      <c r="A3329" s="12" t="str">
        <f>INDEX('рабочие дни  %ФОТ'!$F$3:$F$67,MATCH('загрузка табеля'!$H3329,'рабочие дни  %ФОТ'!$H$3:$H$67,0),1)</f>
        <v>ХХХ YYY-46</v>
      </c>
      <c r="B3329" s="21">
        <f t="shared" si="153"/>
        <v>1547.6190476190477</v>
      </c>
      <c r="C3329" s="22">
        <f t="shared" si="154"/>
        <v>5</v>
      </c>
      <c r="D3329" s="23">
        <f t="shared" si="155"/>
        <v>46</v>
      </c>
      <c r="E3329" s="21">
        <f>SUMIFS(тарифы!G:G,тарифы!B:B,J3329)</f>
        <v>6500</v>
      </c>
      <c r="F3329" s="21"/>
      <c r="G3329" s="12" t="str">
        <f>IFERROR(INDEX(Таблица1[#All],MATCH('загрузка табеля'!J3329,тарифы!B:B,0),4),"")</f>
        <v>менеджер по персоналу ((В-46) управление)</v>
      </c>
      <c r="H3329" s="12" t="s">
        <v>17234</v>
      </c>
      <c r="I3329" s="12" t="s">
        <v>16670</v>
      </c>
      <c r="J3329" s="12" t="s">
        <v>7181</v>
      </c>
      <c r="K3329" s="12" t="s">
        <v>7182</v>
      </c>
      <c r="L3329" s="12">
        <v>10</v>
      </c>
      <c r="M3329" s="12">
        <v>9.5</v>
      </c>
      <c r="N3329" s="12">
        <v>9</v>
      </c>
      <c r="O3329" s="12">
        <v>9</v>
      </c>
      <c r="P3329" s="12">
        <v>8.5</v>
      </c>
    </row>
    <row r="3330" spans="1:17" x14ac:dyDescent="0.2">
      <c r="A3330" s="12" t="str">
        <f>INDEX('рабочие дни  %ФОТ'!$F$3:$F$67,MATCH('загрузка табеля'!$H3330,'рабочие дни  %ФОТ'!$H$3:$H$67,0),1)</f>
        <v>ХХХ YYY-46</v>
      </c>
      <c r="B3330" s="21">
        <f t="shared" si="153"/>
        <v>534.28571428571433</v>
      </c>
      <c r="C3330" s="22">
        <f t="shared" si="154"/>
        <v>3</v>
      </c>
      <c r="D3330" s="23">
        <f t="shared" si="155"/>
        <v>14</v>
      </c>
      <c r="E3330" s="21">
        <f>SUMIFS(тарифы!G:G,тарифы!B:B,J3330)</f>
        <v>3740</v>
      </c>
      <c r="F3330" s="21"/>
      <c r="G3330" s="12" t="str">
        <f>IFERROR(INDEX(Таблица1[#All],MATCH('загрузка табеля'!J3330,тарифы!B:B,0),4),"")</f>
        <v>инспектор по инвентаризации 3 категории ((В-46) управление)</v>
      </c>
      <c r="H3330" s="12" t="s">
        <v>17234</v>
      </c>
      <c r="I3330" s="12" t="s">
        <v>16670</v>
      </c>
      <c r="J3330" s="12" t="s">
        <v>12680</v>
      </c>
      <c r="K3330" s="12" t="s">
        <v>12679</v>
      </c>
      <c r="L3330" s="12">
        <v>5</v>
      </c>
      <c r="M3330" s="12">
        <v>4.5</v>
      </c>
      <c r="N3330" s="12">
        <v>4.5</v>
      </c>
      <c r="O3330" s="12">
        <v>0</v>
      </c>
    </row>
    <row r="3331" spans="1:17" x14ac:dyDescent="0.2">
      <c r="A3331" s="12" t="str">
        <f>INDEX('рабочие дни  %ФОТ'!$F$3:$F$67,MATCH('загрузка табеля'!$H3331,'рабочие дни  %ФОТ'!$H$3:$H$67,0),1)</f>
        <v>ХХХ YYY-46</v>
      </c>
      <c r="B3331" s="21">
        <f t="shared" si="153"/>
        <v>1104.7619047619048</v>
      </c>
      <c r="C3331" s="22">
        <f t="shared" si="154"/>
        <v>4</v>
      </c>
      <c r="D3331" s="23">
        <f t="shared" si="155"/>
        <v>39.5</v>
      </c>
      <c r="E3331" s="21">
        <f>SUMIFS(тарифы!G:G,тарифы!B:B,J3331)</f>
        <v>5800</v>
      </c>
      <c r="F3331" s="21"/>
      <c r="G3331" s="12" t="str">
        <f>IFERROR(INDEX(Таблица1[#All],MATCH('загрузка табеля'!J3331,тарифы!B:B,0),4),"")</f>
        <v>главный инженер ((В-46) управление)</v>
      </c>
      <c r="H3331" s="12" t="s">
        <v>17234</v>
      </c>
      <c r="I3331" s="12" t="s">
        <v>16670</v>
      </c>
      <c r="J3331" s="12" t="s">
        <v>12682</v>
      </c>
      <c r="K3331" s="12" t="s">
        <v>12681</v>
      </c>
      <c r="L3331" s="12">
        <v>9.5</v>
      </c>
      <c r="M3331" s="12">
        <v>11.5</v>
      </c>
      <c r="N3331" s="12">
        <v>9.5</v>
      </c>
      <c r="O3331" s="12">
        <v>9</v>
      </c>
    </row>
    <row r="3332" spans="1:17" x14ac:dyDescent="0.2">
      <c r="A3332" s="12" t="str">
        <f>INDEX('рабочие дни  %ФОТ'!$F$3:$F$67,MATCH('загрузка табеля'!$H3332,'рабочие дни  %ФОТ'!$H$3:$H$67,0),1)</f>
        <v>ХХХ YYY-46</v>
      </c>
      <c r="B3332" s="21">
        <f t="shared" si="153"/>
        <v>1916.7650000000001</v>
      </c>
      <c r="C3332" s="22">
        <f t="shared" si="154"/>
        <v>5</v>
      </c>
      <c r="D3332" s="23">
        <f t="shared" si="155"/>
        <v>54.5</v>
      </c>
      <c r="E3332" s="21">
        <f>SUMIFS(тарифы!G:G,тарифы!B:B,J3332)</f>
        <v>35.17</v>
      </c>
      <c r="F3332" s="21"/>
      <c r="G3332" s="12" t="str">
        <f>IFERROR(INDEX(Таблица1[#All],MATCH('загрузка табеля'!J3332,тарифы!B:B,0),4),"")</f>
        <v>бригадир производственной бригады ((В-46) цех по выпечке хлебобулочных изделий)</v>
      </c>
      <c r="H3332" s="12" t="s">
        <v>17234</v>
      </c>
      <c r="I3332" s="12" t="s">
        <v>16671</v>
      </c>
      <c r="J3332" s="12" t="s">
        <v>7207</v>
      </c>
      <c r="K3332" s="12" t="s">
        <v>7208</v>
      </c>
      <c r="L3332" s="12">
        <v>11</v>
      </c>
      <c r="M3332" s="12">
        <v>11</v>
      </c>
      <c r="N3332" s="12">
        <v>11</v>
      </c>
      <c r="O3332" s="12">
        <v>10.5</v>
      </c>
      <c r="P3332" s="12">
        <v>11</v>
      </c>
    </row>
    <row r="3333" spans="1:17" x14ac:dyDescent="0.2">
      <c r="A3333" s="12" t="str">
        <f>INDEX('рабочие дни  %ФОТ'!$F$3:$F$67,MATCH('загрузка табеля'!$H3333,'рабочие дни  %ФОТ'!$H$3:$H$67,0),1)</f>
        <v>ХХХ YYY-46</v>
      </c>
      <c r="B3333" s="21">
        <f t="shared" si="153"/>
        <v>1725.57</v>
      </c>
      <c r="C3333" s="22">
        <f t="shared" si="154"/>
        <v>6</v>
      </c>
      <c r="D3333" s="23">
        <f t="shared" si="155"/>
        <v>63</v>
      </c>
      <c r="E3333" s="21">
        <f>SUMIFS(тарифы!G:G,тарифы!B:B,J3333)</f>
        <v>27.39</v>
      </c>
      <c r="F3333" s="21"/>
      <c r="G3333" s="12" t="str">
        <f>IFERROR(INDEX(Таблица1[#All],MATCH('загрузка табеля'!J3333,тарифы!B:B,0),4),"")</f>
        <v>пекарь 4 разряда ((В-46) цех по выпечке хлебобулочных изделий)</v>
      </c>
      <c r="H3333" s="12" t="s">
        <v>17234</v>
      </c>
      <c r="I3333" s="12" t="s">
        <v>16671</v>
      </c>
      <c r="J3333" s="12" t="s">
        <v>7193</v>
      </c>
      <c r="K3333" s="12" t="s">
        <v>7194</v>
      </c>
      <c r="L3333" s="12">
        <v>11</v>
      </c>
      <c r="M3333" s="12">
        <v>11</v>
      </c>
      <c r="N3333" s="12">
        <v>11</v>
      </c>
      <c r="O3333" s="12">
        <v>11</v>
      </c>
      <c r="P3333" s="12">
        <v>9</v>
      </c>
      <c r="Q3333" s="12">
        <v>10</v>
      </c>
    </row>
    <row r="3334" spans="1:17" x14ac:dyDescent="0.2">
      <c r="A3334" s="12" t="str">
        <f>INDEX('рабочие дни  %ФОТ'!$F$3:$F$67,MATCH('загрузка табеля'!$H3334,'рабочие дни  %ФОТ'!$H$3:$H$67,0),1)</f>
        <v>ХХХ YYY-46</v>
      </c>
      <c r="B3334" s="21">
        <f t="shared" ref="B3334:B3397" si="156">IF(AND(F3334&lt;50,F3334&gt;0),F3334*D3334,IF(F3334&gt;50,F3334/$C$1*C3334,IF(AND(E3334&lt;50,E3334&gt;0),E3334*D3334,E3334/$C$1*C3334)))</f>
        <v>788.67</v>
      </c>
      <c r="C3334" s="22">
        <f t="shared" si="154"/>
        <v>3</v>
      </c>
      <c r="D3334" s="23">
        <f t="shared" si="155"/>
        <v>34.5</v>
      </c>
      <c r="E3334" s="21">
        <f>SUMIFS(тарифы!G:G,тарифы!B:B,J3334)</f>
        <v>22.86</v>
      </c>
      <c r="F3334" s="21"/>
      <c r="G3334" s="12" t="str">
        <f>IFERROR(INDEX(Таблица1[#All],MATCH('загрузка табеля'!J3334,тарифы!B:B,0),4),"")</f>
        <v>продавец продовольственных товаров 2 категории ((В-46) цех по выпечке хлебобулочных изделий)</v>
      </c>
      <c r="H3334" s="12" t="s">
        <v>17234</v>
      </c>
      <c r="I3334" s="12" t="s">
        <v>16671</v>
      </c>
      <c r="J3334" s="12" t="s">
        <v>7185</v>
      </c>
      <c r="K3334" s="12" t="s">
        <v>7186</v>
      </c>
      <c r="L3334" s="12">
        <v>11.5</v>
      </c>
      <c r="M3334" s="12">
        <v>11.5</v>
      </c>
      <c r="N3334" s="12">
        <v>11.5</v>
      </c>
      <c r="O3334" s="12">
        <v>0</v>
      </c>
    </row>
    <row r="3335" spans="1:17" x14ac:dyDescent="0.2">
      <c r="A3335" s="12" t="str">
        <f>INDEX('рабочие дни  %ФОТ'!$F$3:$F$67,MATCH('загрузка табеля'!$H3335,'рабочие дни  %ФОТ'!$H$3:$H$67,0),1)</f>
        <v>ХХХ YYY-46</v>
      </c>
      <c r="B3335" s="21">
        <f t="shared" si="156"/>
        <v>945.49</v>
      </c>
      <c r="C3335" s="22">
        <f t="shared" ref="C3335:C3398" si="157">COUNTIF(L3335:AP3335,"&gt;0")</f>
        <v>4</v>
      </c>
      <c r="D3335" s="23">
        <f t="shared" ref="D3335:D3398" si="158">IF(SUM(L3335:AP3335)&gt;0,SUM(L3335:AP3335),"")</f>
        <v>45.5</v>
      </c>
      <c r="E3335" s="21">
        <f>SUMIFS(тарифы!G:G,тарифы!B:B,J3335)</f>
        <v>20.78</v>
      </c>
      <c r="F3335" s="21"/>
      <c r="G3335" s="12" t="str">
        <f>IFERROR(INDEX(Таблица1[#All],MATCH('загрузка табеля'!J3335,тарифы!B:B,0),4),"")</f>
        <v>продавец продовольственных товаров 3 категории ((В-46) цех по выпечке хлебобулочных изделий)</v>
      </c>
      <c r="H3335" s="12" t="s">
        <v>17234</v>
      </c>
      <c r="I3335" s="12" t="s">
        <v>16671</v>
      </c>
      <c r="J3335" s="12" t="s">
        <v>7188</v>
      </c>
      <c r="K3335" s="12" t="s">
        <v>7189</v>
      </c>
      <c r="L3335" s="12">
        <v>11.5</v>
      </c>
      <c r="M3335" s="12">
        <v>11.5</v>
      </c>
      <c r="N3335" s="12">
        <v>11</v>
      </c>
      <c r="O3335" s="12">
        <v>11.5</v>
      </c>
    </row>
    <row r="3336" spans="1:17" x14ac:dyDescent="0.2">
      <c r="A3336" s="12" t="str">
        <f>INDEX('рабочие дни  %ФОТ'!$F$3:$F$67,MATCH('загрузка табеля'!$H3336,'рабочие дни  %ФОТ'!$H$3:$H$67,0),1)</f>
        <v>ХХХ YYY-46</v>
      </c>
      <c r="B3336" s="21">
        <f t="shared" si="156"/>
        <v>619.5</v>
      </c>
      <c r="C3336" s="22">
        <f t="shared" si="157"/>
        <v>2</v>
      </c>
      <c r="D3336" s="23">
        <f t="shared" si="158"/>
        <v>21</v>
      </c>
      <c r="E3336" s="21">
        <f>SUMIFS(тарифы!G:G,тарифы!B:B,J3336)</f>
        <v>29.5</v>
      </c>
      <c r="F3336" s="21"/>
      <c r="G3336" s="12" t="str">
        <f>IFERROR(INDEX(Таблица1[#All],MATCH('загрузка табеля'!J3336,тарифы!B:B,0),4),"")</f>
        <v>пекарь 5 разряда ((В-46) цех по выпечке хлебобулочных изделий)</v>
      </c>
      <c r="H3336" s="12" t="s">
        <v>17234</v>
      </c>
      <c r="I3336" s="12" t="s">
        <v>16671</v>
      </c>
      <c r="J3336" s="12" t="s">
        <v>7201</v>
      </c>
      <c r="K3336" s="12" t="s">
        <v>7202</v>
      </c>
      <c r="L3336" s="12">
        <v>10.5</v>
      </c>
      <c r="M3336" s="12">
        <v>10.5</v>
      </c>
      <c r="N3336" s="12">
        <v>0</v>
      </c>
    </row>
    <row r="3337" spans="1:17" x14ac:dyDescent="0.2">
      <c r="A3337" s="12" t="str">
        <f>INDEX('рабочие дни  %ФОТ'!$F$3:$F$67,MATCH('загрузка табеля'!$H3337,'рабочие дни  %ФОТ'!$H$3:$H$67,0),1)</f>
        <v>ХХХ YYY-46</v>
      </c>
      <c r="B3337" s="21">
        <f t="shared" si="156"/>
        <v>1571.4285714285713</v>
      </c>
      <c r="C3337" s="22">
        <f t="shared" si="157"/>
        <v>4</v>
      </c>
      <c r="D3337" s="23">
        <f t="shared" si="158"/>
        <v>18</v>
      </c>
      <c r="E3337" s="21">
        <f>SUMIFS(тарифы!G:G,тарифы!B:B,J3337)</f>
        <v>8250</v>
      </c>
      <c r="F3337" s="21"/>
      <c r="G3337" s="12" t="str">
        <f>IFERROR(INDEX(Таблица1[#All],MATCH('загрузка табеля'!J3337,тарифы!B:B,0),4),"")</f>
        <v>заместитель управляющего магазином по производству 4 категории ((В-46) кулинарный цех)</v>
      </c>
      <c r="H3337" s="12" t="s">
        <v>17234</v>
      </c>
      <c r="I3337" s="12" t="s">
        <v>16671</v>
      </c>
      <c r="J3337" s="12" t="s">
        <v>7001</v>
      </c>
      <c r="K3337" s="12" t="s">
        <v>7002</v>
      </c>
      <c r="L3337" s="12">
        <v>4.5</v>
      </c>
      <c r="M3337" s="12">
        <v>4.5</v>
      </c>
      <c r="N3337" s="12">
        <v>4.5</v>
      </c>
      <c r="O3337" s="12">
        <v>4.5</v>
      </c>
    </row>
    <row r="3338" spans="1:17" x14ac:dyDescent="0.2">
      <c r="A3338" s="12" t="str">
        <f>INDEX('рабочие дни  %ФОТ'!$F$3:$F$67,MATCH('загрузка табеля'!$H3338,'рабочие дни  %ФОТ'!$H$3:$H$67,0),1)</f>
        <v>ХХХ YYY-46</v>
      </c>
      <c r="B3338" s="21">
        <f t="shared" si="156"/>
        <v>903.87</v>
      </c>
      <c r="C3338" s="22">
        <f t="shared" si="157"/>
        <v>3</v>
      </c>
      <c r="D3338" s="23">
        <f t="shared" si="158"/>
        <v>33</v>
      </c>
      <c r="E3338" s="21">
        <f>SUMIFS(тарифы!G:G,тарифы!B:B,J3338)</f>
        <v>27.39</v>
      </c>
      <c r="F3338" s="21"/>
      <c r="G3338" s="12" t="str">
        <f>IFERROR(INDEX(Таблица1[#All],MATCH('загрузка табеля'!J3338,тарифы!B:B,0),4),"")</f>
        <v>пекарь 4 разряда ((В-46) цех по выпечке хлебобулочных изделий)</v>
      </c>
      <c r="H3338" s="12" t="s">
        <v>17234</v>
      </c>
      <c r="I3338" s="12" t="s">
        <v>16671</v>
      </c>
      <c r="J3338" s="12" t="s">
        <v>7209</v>
      </c>
      <c r="K3338" s="12" t="s">
        <v>7210</v>
      </c>
      <c r="L3338" s="12">
        <v>11</v>
      </c>
      <c r="M3338" s="12">
        <v>11</v>
      </c>
      <c r="N3338" s="12">
        <v>11</v>
      </c>
      <c r="O3338" s="12">
        <v>0</v>
      </c>
    </row>
    <row r="3339" spans="1:17" x14ac:dyDescent="0.2">
      <c r="A3339" s="12" t="str">
        <f>INDEX('рабочие дни  %ФОТ'!$F$3:$F$67,MATCH('загрузка табеля'!$H3339,'рабочие дни  %ФОТ'!$H$3:$H$67,0),1)</f>
        <v>ХХХ YYY-46</v>
      </c>
      <c r="B3339" s="21">
        <f t="shared" si="156"/>
        <v>657.36</v>
      </c>
      <c r="C3339" s="22">
        <f t="shared" si="157"/>
        <v>3</v>
      </c>
      <c r="D3339" s="23">
        <f t="shared" si="158"/>
        <v>24</v>
      </c>
      <c r="E3339" s="21">
        <f>SUMIFS(тарифы!G:G,тарифы!B:B,J3339)</f>
        <v>27.39</v>
      </c>
      <c r="F3339" s="21"/>
      <c r="G3339" s="12" t="str">
        <f>IFERROR(INDEX(Таблица1[#All],MATCH('загрузка табеля'!J3339,тарифы!B:B,0),4),"")</f>
        <v>пекарь 4 разряда ((В-46) цех по выпечке хлебобулочных изделий)</v>
      </c>
      <c r="H3339" s="12" t="s">
        <v>17234</v>
      </c>
      <c r="I3339" s="12" t="s">
        <v>16671</v>
      </c>
      <c r="J3339" s="12" t="s">
        <v>7195</v>
      </c>
      <c r="K3339" s="12" t="s">
        <v>7196</v>
      </c>
      <c r="L3339" s="12">
        <v>8</v>
      </c>
      <c r="M3339" s="12">
        <v>8</v>
      </c>
      <c r="N3339" s="12">
        <v>8</v>
      </c>
      <c r="O3339" s="12">
        <v>0</v>
      </c>
    </row>
    <row r="3340" spans="1:17" x14ac:dyDescent="0.2">
      <c r="A3340" s="12" t="str">
        <f>INDEX('рабочие дни  %ФОТ'!$F$3:$F$67,MATCH('загрузка табеля'!$H3340,'рабочие дни  %ФОТ'!$H$3:$H$67,0),1)</f>
        <v>ХХХ YYY-46</v>
      </c>
      <c r="B3340" s="21">
        <f t="shared" si="156"/>
        <v>1506.45</v>
      </c>
      <c r="C3340" s="22">
        <f t="shared" si="157"/>
        <v>5</v>
      </c>
      <c r="D3340" s="23">
        <f t="shared" si="158"/>
        <v>55</v>
      </c>
      <c r="E3340" s="21">
        <f>SUMIFS(тарифы!G:G,тарифы!B:B,J3340)</f>
        <v>27.39</v>
      </c>
      <c r="F3340" s="21"/>
      <c r="G3340" s="12" t="str">
        <f>IFERROR(INDEX(Таблица1[#All],MATCH('загрузка табеля'!J3340,тарифы!B:B,0),4),"")</f>
        <v>пекарь 4 разряда ((В-46) цех по выпечке хлебобулочных изделий)</v>
      </c>
      <c r="H3340" s="12" t="s">
        <v>17234</v>
      </c>
      <c r="I3340" s="12" t="s">
        <v>16671</v>
      </c>
      <c r="J3340" s="12" t="s">
        <v>7197</v>
      </c>
      <c r="K3340" s="12" t="s">
        <v>7198</v>
      </c>
      <c r="L3340" s="12">
        <v>11</v>
      </c>
      <c r="M3340" s="12">
        <v>11</v>
      </c>
      <c r="N3340" s="12">
        <v>11</v>
      </c>
      <c r="O3340" s="12">
        <v>11</v>
      </c>
      <c r="P3340" s="12">
        <v>11</v>
      </c>
    </row>
    <row r="3341" spans="1:17" x14ac:dyDescent="0.2">
      <c r="A3341" s="12" t="str">
        <f>INDEX('рабочие дни  %ФОТ'!$F$3:$F$67,MATCH('загрузка табеля'!$H3341,'рабочие дни  %ФОТ'!$H$3:$H$67,0),1)</f>
        <v>ХХХ YYY-46</v>
      </c>
      <c r="B3341" s="21">
        <f t="shared" si="156"/>
        <v>1205.1600000000001</v>
      </c>
      <c r="C3341" s="22">
        <f t="shared" si="157"/>
        <v>4</v>
      </c>
      <c r="D3341" s="23">
        <f t="shared" si="158"/>
        <v>44</v>
      </c>
      <c r="E3341" s="21">
        <f>SUMIFS(тарифы!G:G,тарифы!B:B,J3341)</f>
        <v>27.39</v>
      </c>
      <c r="F3341" s="21"/>
      <c r="G3341" s="12" t="str">
        <f>IFERROR(INDEX(Таблица1[#All],MATCH('загрузка табеля'!J3341,тарифы!B:B,0),4),"")</f>
        <v>пекарь 4 разряда ((В-46) цех по выпечке хлебобулочных изделий)</v>
      </c>
      <c r="H3341" s="12" t="s">
        <v>17234</v>
      </c>
      <c r="I3341" s="12" t="s">
        <v>16671</v>
      </c>
      <c r="J3341" s="12" t="s">
        <v>12661</v>
      </c>
      <c r="K3341" s="12" t="s">
        <v>12660</v>
      </c>
      <c r="L3341" s="12">
        <v>11</v>
      </c>
      <c r="M3341" s="12">
        <v>11.5</v>
      </c>
      <c r="N3341" s="12">
        <v>10.5</v>
      </c>
      <c r="O3341" s="12">
        <v>11</v>
      </c>
    </row>
    <row r="3342" spans="1:17" x14ac:dyDescent="0.2">
      <c r="A3342" s="12" t="str">
        <f>INDEX('рабочие дни  %ФОТ'!$F$3:$F$67,MATCH('загрузка табеля'!$H3342,'рабочие дни  %ФОТ'!$H$3:$H$67,0),1)</f>
        <v>ХХХ YYY-46</v>
      </c>
      <c r="B3342" s="21">
        <f t="shared" si="156"/>
        <v>0</v>
      </c>
      <c r="C3342" s="22">
        <f t="shared" si="157"/>
        <v>4</v>
      </c>
      <c r="D3342" s="23">
        <f t="shared" si="158"/>
        <v>42</v>
      </c>
      <c r="E3342" s="21">
        <f>SUMIFS(тарифы!G:G,тарифы!B:B,J3342)</f>
        <v>0</v>
      </c>
      <c r="F3342" s="21"/>
      <c r="G3342" s="12" t="str">
        <f>IFERROR(INDEX(Таблица1[#All],MATCH('загрузка табеля'!J3342,тарифы!B:B,0),4),"")</f>
        <v/>
      </c>
      <c r="H3342" s="12" t="s">
        <v>17234</v>
      </c>
      <c r="I3342" s="12" t="s">
        <v>16671</v>
      </c>
      <c r="J3342" s="12" t="s">
        <v>16672</v>
      </c>
      <c r="K3342" s="12" t="s">
        <v>16673</v>
      </c>
      <c r="L3342" s="12">
        <v>11</v>
      </c>
      <c r="M3342" s="12">
        <v>11</v>
      </c>
      <c r="N3342" s="12">
        <v>9</v>
      </c>
      <c r="O3342" s="12">
        <v>11</v>
      </c>
    </row>
    <row r="3343" spans="1:17" x14ac:dyDescent="0.2">
      <c r="A3343" s="12" t="str">
        <f>INDEX('рабочие дни  %ФОТ'!$F$3:$F$67,MATCH('загрузка табеля'!$H3343,'рабочие дни  %ФОТ'!$H$3:$H$67,0),1)</f>
        <v>ХХХ YYY-46</v>
      </c>
      <c r="B3343" s="21">
        <f t="shared" si="156"/>
        <v>1178.5714285714284</v>
      </c>
      <c r="C3343" s="22">
        <f t="shared" si="157"/>
        <v>3</v>
      </c>
      <c r="D3343" s="23">
        <f t="shared" si="158"/>
        <v>14.5</v>
      </c>
      <c r="E3343" s="21">
        <f>SUMIFS(тарифы!G:G,тарифы!B:B,J3343)</f>
        <v>8250</v>
      </c>
      <c r="F3343" s="21"/>
      <c r="G3343" s="12" t="str">
        <f>IFERROR(INDEX(Таблица1[#All],MATCH('загрузка табеля'!J3343,тарифы!B:B,0),4),"")</f>
        <v>заместитель управляющего магазином по производству 4 категории ((В-46) цех по переработке мяса)</v>
      </c>
      <c r="H3343" s="12" t="s">
        <v>17234</v>
      </c>
      <c r="I3343" s="12" t="s">
        <v>16674</v>
      </c>
      <c r="J3343" s="12" t="s">
        <v>7218</v>
      </c>
      <c r="K3343" s="12" t="s">
        <v>7219</v>
      </c>
      <c r="L3343" s="12">
        <v>4.5</v>
      </c>
      <c r="M3343" s="12">
        <v>5</v>
      </c>
      <c r="N3343" s="12">
        <v>5</v>
      </c>
    </row>
    <row r="3344" spans="1:17" x14ac:dyDescent="0.2">
      <c r="A3344" s="12" t="str">
        <f>INDEX('рабочие дни  %ФОТ'!$F$3:$F$67,MATCH('загрузка табеля'!$H3344,'рабочие дни  %ФОТ'!$H$3:$H$67,0),1)</f>
        <v>ХХХ YYY-46</v>
      </c>
      <c r="B3344" s="21">
        <f t="shared" si="156"/>
        <v>1199.8799999999999</v>
      </c>
      <c r="C3344" s="22">
        <f t="shared" si="157"/>
        <v>3</v>
      </c>
      <c r="D3344" s="23">
        <f t="shared" si="158"/>
        <v>33</v>
      </c>
      <c r="E3344" s="21">
        <f>SUMIFS(тарифы!G:G,тарифы!B:B,J3344)</f>
        <v>36.36</v>
      </c>
      <c r="F3344" s="21"/>
      <c r="G3344" s="12" t="str">
        <f>IFERROR(INDEX(Таблица1[#All],MATCH('загрузка табеля'!J3344,тарифы!B:B,0),4),"")</f>
        <v>обвальщик мяса мастер-класс 2 категории ((В-46) цех по переработке мяса)</v>
      </c>
      <c r="H3344" s="12" t="s">
        <v>17234</v>
      </c>
      <c r="I3344" s="12" t="s">
        <v>16674</v>
      </c>
      <c r="J3344" s="12" t="s">
        <v>7212</v>
      </c>
      <c r="K3344" s="12" t="s">
        <v>7213</v>
      </c>
      <c r="L3344" s="12">
        <v>11</v>
      </c>
      <c r="M3344" s="12">
        <v>11</v>
      </c>
      <c r="N3344" s="12">
        <v>11</v>
      </c>
      <c r="O3344" s="12">
        <v>0</v>
      </c>
    </row>
    <row r="3345" spans="1:17" x14ac:dyDescent="0.2">
      <c r="A3345" s="12" t="str">
        <f>INDEX('рабочие дни  %ФОТ'!$F$3:$F$67,MATCH('загрузка табеля'!$H3345,'рабочие дни  %ФОТ'!$H$3:$H$67,0),1)</f>
        <v>ХХХ YYY-46</v>
      </c>
      <c r="B3345" s="21">
        <f t="shared" si="156"/>
        <v>503.315</v>
      </c>
      <c r="C3345" s="22">
        <f t="shared" si="157"/>
        <v>2</v>
      </c>
      <c r="D3345" s="23">
        <f t="shared" si="158"/>
        <v>21.5</v>
      </c>
      <c r="E3345" s="21">
        <f>SUMIFS(тарифы!G:G,тарифы!B:B,J3345)</f>
        <v>23.41</v>
      </c>
      <c r="F3345" s="21"/>
      <c r="G3345" s="12" t="str">
        <f>IFERROR(INDEX(Таблица1[#All],MATCH('загрузка табеля'!J3345,тарифы!B:B,0),4),"")</f>
        <v>продавец продовольственных товаров 2 категории ((В-46) цех по переработке мяса)</v>
      </c>
      <c r="H3345" s="12" t="s">
        <v>17234</v>
      </c>
      <c r="I3345" s="12" t="s">
        <v>16674</v>
      </c>
      <c r="J3345" s="12" t="s">
        <v>7223</v>
      </c>
      <c r="K3345" s="12" t="s">
        <v>7224</v>
      </c>
      <c r="L3345" s="12">
        <v>10.5</v>
      </c>
      <c r="M3345" s="12">
        <v>11</v>
      </c>
      <c r="N3345" s="12">
        <v>0</v>
      </c>
    </row>
    <row r="3346" spans="1:17" x14ac:dyDescent="0.2">
      <c r="A3346" s="12" t="str">
        <f>INDEX('рабочие дни  %ФОТ'!$F$3:$F$67,MATCH('загрузка табеля'!$H3346,'рабочие дни  %ФОТ'!$H$3:$H$67,0),1)</f>
        <v>ХХХ YYY-46</v>
      </c>
      <c r="B3346" s="21">
        <f t="shared" si="156"/>
        <v>1212.78</v>
      </c>
      <c r="C3346" s="22">
        <f t="shared" si="157"/>
        <v>4</v>
      </c>
      <c r="D3346" s="23">
        <f t="shared" si="158"/>
        <v>34</v>
      </c>
      <c r="E3346" s="21">
        <f>SUMIFS(тарифы!G:G,тарифы!B:B,J3346)</f>
        <v>35.67</v>
      </c>
      <c r="F3346" s="21"/>
      <c r="G3346" s="12" t="str">
        <f>IFERROR(INDEX(Таблица1[#All],MATCH('загрузка табеля'!J3346,тарифы!B:B,0),4),"")</f>
        <v>бригадир производственной бригады ((В-46) цех по переработке мяса)</v>
      </c>
      <c r="H3346" s="12" t="s">
        <v>17234</v>
      </c>
      <c r="I3346" s="12" t="s">
        <v>16674</v>
      </c>
      <c r="J3346" s="12" t="s">
        <v>7220</v>
      </c>
      <c r="K3346" s="12" t="s">
        <v>7221</v>
      </c>
      <c r="L3346" s="12">
        <v>8</v>
      </c>
      <c r="M3346" s="12">
        <v>10</v>
      </c>
      <c r="N3346" s="12">
        <v>8</v>
      </c>
      <c r="O3346" s="12">
        <v>8</v>
      </c>
    </row>
    <row r="3347" spans="1:17" x14ac:dyDescent="0.2">
      <c r="A3347" s="12" t="str">
        <f>INDEX('рабочие дни  %ФОТ'!$F$3:$F$67,MATCH('загрузка табеля'!$H3347,'рабочие дни  %ФОТ'!$H$3:$H$67,0),1)</f>
        <v>ХХХ YYY-46</v>
      </c>
      <c r="B3347" s="21">
        <f t="shared" si="156"/>
        <v>1071</v>
      </c>
      <c r="C3347" s="22">
        <f t="shared" si="157"/>
        <v>5</v>
      </c>
      <c r="D3347" s="23">
        <f t="shared" si="158"/>
        <v>42</v>
      </c>
      <c r="E3347" s="21">
        <f>SUMIFS(тарифы!G:G,тарифы!B:B,J3347)</f>
        <v>25.5</v>
      </c>
      <c r="F3347" s="21"/>
      <c r="G3347" s="12" t="str">
        <f>IFERROR(INDEX(Таблица1[#All],MATCH('загрузка табеля'!J3347,тарифы!B:B,0),4),"")</f>
        <v>повар 4 разряда ((В-46) цех по переработке мяса)</v>
      </c>
      <c r="H3347" s="12" t="s">
        <v>17234</v>
      </c>
      <c r="I3347" s="12" t="s">
        <v>16674</v>
      </c>
      <c r="J3347" s="12" t="s">
        <v>7215</v>
      </c>
      <c r="K3347" s="12" t="s">
        <v>7216</v>
      </c>
      <c r="L3347" s="12">
        <v>9</v>
      </c>
      <c r="M3347" s="12">
        <v>8</v>
      </c>
      <c r="N3347" s="12">
        <v>8</v>
      </c>
      <c r="O3347" s="12">
        <v>8.5</v>
      </c>
      <c r="P3347" s="12">
        <v>8.5</v>
      </c>
    </row>
    <row r="3348" spans="1:17" x14ac:dyDescent="0.2">
      <c r="A3348" s="12" t="str">
        <f>INDEX('рабочие дни  %ФОТ'!$F$3:$F$67,MATCH('загрузка табеля'!$H3348,'рабочие дни  %ФОТ'!$H$3:$H$67,0),1)</f>
        <v>ХХХ YYY-46</v>
      </c>
      <c r="B3348" s="21">
        <f t="shared" si="156"/>
        <v>1181.7</v>
      </c>
      <c r="C3348" s="22">
        <f t="shared" si="157"/>
        <v>3</v>
      </c>
      <c r="D3348" s="23">
        <f t="shared" si="158"/>
        <v>32.5</v>
      </c>
      <c r="E3348" s="21">
        <f>SUMIFS(тарифы!G:G,тарифы!B:B,J3348)</f>
        <v>36.36</v>
      </c>
      <c r="F3348" s="21"/>
      <c r="G3348" s="12" t="str">
        <f>IFERROR(INDEX(Таблица1[#All],MATCH('загрузка табеля'!J3348,тарифы!B:B,0),4),"")</f>
        <v>обвальщик мяса мастер-класс 2 категории ((В-46) цех по переработке мяса)</v>
      </c>
      <c r="H3348" s="12" t="s">
        <v>17234</v>
      </c>
      <c r="I3348" s="12" t="s">
        <v>16674</v>
      </c>
      <c r="J3348" s="12" t="s">
        <v>7228</v>
      </c>
      <c r="K3348" s="12" t="s">
        <v>7229</v>
      </c>
      <c r="L3348" s="12">
        <v>10.5</v>
      </c>
      <c r="M3348" s="12">
        <v>11</v>
      </c>
      <c r="N3348" s="12">
        <v>11</v>
      </c>
    </row>
    <row r="3349" spans="1:17" x14ac:dyDescent="0.2">
      <c r="A3349" s="12" t="str">
        <f>INDEX('рабочие дни  %ФОТ'!$F$3:$F$67,MATCH('загрузка табеля'!$H3349,'рабочие дни  %ФОТ'!$H$3:$H$67,0),1)</f>
        <v>ХХХ YYY-46</v>
      </c>
      <c r="B3349" s="21">
        <f t="shared" si="156"/>
        <v>489.44000000000005</v>
      </c>
      <c r="C3349" s="22">
        <f t="shared" si="157"/>
        <v>2</v>
      </c>
      <c r="D3349" s="23">
        <f t="shared" si="158"/>
        <v>23</v>
      </c>
      <c r="E3349" s="21">
        <f>SUMIFS(тарифы!G:G,тарифы!B:B,J3349)</f>
        <v>21.28</v>
      </c>
      <c r="F3349" s="21"/>
      <c r="G3349" s="12" t="str">
        <f>IFERROR(INDEX(Таблица1[#All],MATCH('загрузка табеля'!J3349,тарифы!B:B,0),4),"")</f>
        <v>продавец продовольственных товаров 3 категории ((В-46) цех по переработке мяса)</v>
      </c>
      <c r="H3349" s="12" t="s">
        <v>17234</v>
      </c>
      <c r="I3349" s="12" t="s">
        <v>16674</v>
      </c>
      <c r="J3349" s="12" t="s">
        <v>7225</v>
      </c>
      <c r="K3349" s="12" t="s">
        <v>7226</v>
      </c>
      <c r="L3349" s="12">
        <v>12</v>
      </c>
      <c r="M3349" s="12">
        <v>11</v>
      </c>
      <c r="N3349" s="12">
        <v>0</v>
      </c>
    </row>
    <row r="3350" spans="1:17" x14ac:dyDescent="0.2">
      <c r="A3350" s="12" t="str">
        <f>INDEX('рабочие дни  %ФОТ'!$F$3:$F$67,MATCH('загрузка табеля'!$H3350,'рабочие дни  %ФОТ'!$H$3:$H$67,0),1)</f>
        <v>ХХХ YYY-46</v>
      </c>
      <c r="B3350" s="21">
        <f t="shared" si="156"/>
        <v>1032.0800000000002</v>
      </c>
      <c r="C3350" s="22">
        <f t="shared" si="157"/>
        <v>4</v>
      </c>
      <c r="D3350" s="23">
        <f t="shared" si="158"/>
        <v>48.5</v>
      </c>
      <c r="E3350" s="21">
        <f>SUMIFS(тарифы!G:G,тарифы!B:B,J3350)</f>
        <v>21.28</v>
      </c>
      <c r="F3350" s="21"/>
      <c r="G3350" s="12" t="str">
        <f>IFERROR(INDEX(Таблица1[#All],MATCH('загрузка табеля'!J3350,тарифы!B:B,0),4),"")</f>
        <v>продавец продовольственных товаров 3 категории ((В-46) цех по переработке мяса)</v>
      </c>
      <c r="H3350" s="12" t="s">
        <v>17234</v>
      </c>
      <c r="I3350" s="12" t="s">
        <v>16674</v>
      </c>
      <c r="J3350" s="12" t="s">
        <v>12644</v>
      </c>
      <c r="K3350" s="12" t="s">
        <v>12643</v>
      </c>
      <c r="L3350" s="12">
        <v>12</v>
      </c>
      <c r="M3350" s="12">
        <v>11</v>
      </c>
      <c r="N3350" s="12">
        <v>12.5</v>
      </c>
      <c r="O3350" s="12">
        <v>13</v>
      </c>
    </row>
    <row r="3351" spans="1:17" x14ac:dyDescent="0.2">
      <c r="A3351" s="12" t="str">
        <f>INDEX('рабочие дни  %ФОТ'!$F$3:$F$67,MATCH('загрузка табеля'!$H3351,'рабочие дни  %ФОТ'!$H$3:$H$67,0),1)</f>
        <v>ХХХ YYY-47</v>
      </c>
      <c r="B3351" s="21">
        <f t="shared" si="156"/>
        <v>1809.5238095238096</v>
      </c>
      <c r="C3351" s="22">
        <f t="shared" si="157"/>
        <v>4</v>
      </c>
      <c r="D3351" s="23">
        <f t="shared" si="158"/>
        <v>40.5</v>
      </c>
      <c r="E3351" s="21">
        <f>SUMIFS(тарифы!G:G,тарифы!B:B,J3351)</f>
        <v>9500</v>
      </c>
      <c r="F3351" s="21"/>
      <c r="G3351" s="12" t="str">
        <f>IFERROR(INDEX(Таблица1[#All],MATCH('загрузка табеля'!J3351,тарифы!B:B,0),4),"")</f>
        <v>управляющий магазином 3 категории ((В-14)управление)</v>
      </c>
      <c r="H3351" s="12" t="s">
        <v>17235</v>
      </c>
      <c r="I3351" s="12" t="s">
        <v>16004</v>
      </c>
      <c r="J3351" s="12" t="s">
        <v>1770</v>
      </c>
      <c r="K3351" s="12" t="s">
        <v>1771</v>
      </c>
      <c r="L3351" s="12">
        <v>11</v>
      </c>
      <c r="M3351" s="12">
        <v>9.5</v>
      </c>
      <c r="N3351" s="12">
        <v>10</v>
      </c>
      <c r="O3351" s="12">
        <v>10</v>
      </c>
    </row>
    <row r="3352" spans="1:17" x14ac:dyDescent="0.2">
      <c r="A3352" s="12" t="str">
        <f>INDEX('рабочие дни  %ФОТ'!$F$3:$F$67,MATCH('загрузка табеля'!$H3352,'рабочие дни  %ФОТ'!$H$3:$H$67,0),1)</f>
        <v>ХХХ YYY-47</v>
      </c>
      <c r="B3352" s="21">
        <f t="shared" si="156"/>
        <v>593.91999999999996</v>
      </c>
      <c r="C3352" s="22">
        <f t="shared" si="157"/>
        <v>3</v>
      </c>
      <c r="D3352" s="23">
        <f t="shared" si="158"/>
        <v>29</v>
      </c>
      <c r="E3352" s="21">
        <f>SUMIFS(тарифы!G:G,тарифы!B:B,J3352)</f>
        <v>20.48</v>
      </c>
      <c r="F3352" s="21"/>
      <c r="G3352" s="12" t="str">
        <f>IFERROR(INDEX(Таблица1[#All],MATCH('загрузка табеля'!J3352,тарифы!B:B,0),4),"")</f>
        <v>уборщик служебных помещений ((В-47)хозяйственная часть)</v>
      </c>
      <c r="H3352" s="12" t="s">
        <v>17235</v>
      </c>
      <c r="I3352" s="12" t="s">
        <v>16675</v>
      </c>
      <c r="J3352" s="12" t="s">
        <v>7297</v>
      </c>
      <c r="K3352" s="12" t="s">
        <v>7298</v>
      </c>
      <c r="L3352" s="12">
        <v>13</v>
      </c>
      <c r="M3352" s="12">
        <v>8</v>
      </c>
      <c r="N3352" s="12">
        <v>8</v>
      </c>
      <c r="O3352" s="12">
        <v>0</v>
      </c>
    </row>
    <row r="3353" spans="1:17" x14ac:dyDescent="0.2">
      <c r="A3353" s="12" t="str">
        <f>INDEX('рабочие дни  %ФОТ'!$F$3:$F$67,MATCH('загрузка табеля'!$H3353,'рабочие дни  %ФОТ'!$H$3:$H$67,0),1)</f>
        <v>ХХХ YYY-47</v>
      </c>
      <c r="B3353" s="21">
        <f t="shared" si="156"/>
        <v>696.32</v>
      </c>
      <c r="C3353" s="22">
        <f t="shared" si="157"/>
        <v>4</v>
      </c>
      <c r="D3353" s="23">
        <f t="shared" si="158"/>
        <v>34</v>
      </c>
      <c r="E3353" s="21">
        <f>SUMIFS(тарифы!G:G,тарифы!B:B,J3353)</f>
        <v>20.48</v>
      </c>
      <c r="F3353" s="21"/>
      <c r="G3353" s="12" t="str">
        <f>IFERROR(INDEX(Таблица1[#All],MATCH('загрузка табеля'!J3353,тарифы!B:B,0),4),"")</f>
        <v>уборщик служебных помещений ((В-47)хозяйственная часть)</v>
      </c>
      <c r="H3353" s="12" t="s">
        <v>17235</v>
      </c>
      <c r="I3353" s="12" t="s">
        <v>16675</v>
      </c>
      <c r="J3353" s="12" t="s">
        <v>7292</v>
      </c>
      <c r="K3353" s="12" t="s">
        <v>7293</v>
      </c>
      <c r="L3353" s="12">
        <v>9</v>
      </c>
      <c r="M3353" s="12">
        <v>9</v>
      </c>
      <c r="N3353" s="12">
        <v>8</v>
      </c>
      <c r="O3353" s="12">
        <v>8</v>
      </c>
    </row>
    <row r="3354" spans="1:17" x14ac:dyDescent="0.2">
      <c r="A3354" s="12" t="str">
        <f>INDEX('рабочие дни  %ФОТ'!$F$3:$F$67,MATCH('загрузка табеля'!$H3354,'рабочие дни  %ФОТ'!$H$3:$H$67,0),1)</f>
        <v>ХХХ YYY-47</v>
      </c>
      <c r="B3354" s="21">
        <f t="shared" si="156"/>
        <v>904.5</v>
      </c>
      <c r="C3354" s="22">
        <f t="shared" si="157"/>
        <v>4</v>
      </c>
      <c r="D3354" s="23">
        <f t="shared" si="158"/>
        <v>33.5</v>
      </c>
      <c r="E3354" s="21">
        <f>SUMIFS(тарифы!G:G,тарифы!B:B,J3354)</f>
        <v>27</v>
      </c>
      <c r="F3354" s="21"/>
      <c r="G3354" s="12" t="str">
        <f>IFERROR(INDEX(Таблица1[#All],MATCH('загрузка табеля'!J3354,тарифы!B:B,0),4),"")</f>
        <v>продавец-консультант ((В-47)расчетно-кассовая зона)</v>
      </c>
      <c r="H3354" s="12" t="s">
        <v>17235</v>
      </c>
      <c r="I3354" s="12" t="s">
        <v>16676</v>
      </c>
      <c r="J3354" s="12" t="s">
        <v>7234</v>
      </c>
      <c r="K3354" s="12" t="s">
        <v>7235</v>
      </c>
      <c r="L3354" s="12">
        <v>11</v>
      </c>
      <c r="M3354" s="12">
        <v>6.5</v>
      </c>
      <c r="N3354" s="12">
        <v>11</v>
      </c>
      <c r="O3354" s="12">
        <v>5</v>
      </c>
      <c r="P3354" s="12">
        <v>0</v>
      </c>
    </row>
    <row r="3355" spans="1:17" x14ac:dyDescent="0.2">
      <c r="A3355" s="12" t="str">
        <f>INDEX('рабочие дни  %ФОТ'!$F$3:$F$67,MATCH('загрузка табеля'!$H3355,'рабочие дни  %ФОТ'!$H$3:$H$67,0),1)</f>
        <v>ХХХ YYY-47</v>
      </c>
      <c r="B3355" s="21">
        <f t="shared" si="156"/>
        <v>985.5</v>
      </c>
      <c r="C3355" s="22">
        <f t="shared" si="157"/>
        <v>4</v>
      </c>
      <c r="D3355" s="23">
        <f t="shared" si="158"/>
        <v>36.5</v>
      </c>
      <c r="E3355" s="21">
        <f>SUMIFS(тарифы!G:G,тарифы!B:B,J3355)</f>
        <v>27</v>
      </c>
      <c r="F3355" s="21"/>
      <c r="G3355" s="12" t="str">
        <f>IFERROR(INDEX(Таблица1[#All],MATCH('загрузка табеля'!J3355,тарифы!B:B,0),4),"")</f>
        <v>продавец-консультант ((В-47)расчетно-кассовая зона)</v>
      </c>
      <c r="H3355" s="12" t="s">
        <v>17235</v>
      </c>
      <c r="I3355" s="12" t="s">
        <v>16676</v>
      </c>
      <c r="J3355" s="12" t="s">
        <v>7238</v>
      </c>
      <c r="K3355" s="12" t="s">
        <v>7239</v>
      </c>
      <c r="L3355" s="12">
        <v>11</v>
      </c>
      <c r="M3355" s="12">
        <v>11.5</v>
      </c>
      <c r="N3355" s="12">
        <v>6</v>
      </c>
      <c r="O3355" s="12">
        <v>8</v>
      </c>
      <c r="P3355" s="12">
        <v>0</v>
      </c>
    </row>
    <row r="3356" spans="1:17" x14ac:dyDescent="0.2">
      <c r="A3356" s="12" t="str">
        <f>INDEX('рабочие дни  %ФОТ'!$F$3:$F$67,MATCH('загрузка табеля'!$H3356,'рабочие дни  %ФОТ'!$H$3:$H$67,0),1)</f>
        <v>ХХХ YYY-47</v>
      </c>
      <c r="B3356" s="21">
        <f t="shared" si="156"/>
        <v>1741.5</v>
      </c>
      <c r="C3356" s="22">
        <f t="shared" si="157"/>
        <v>5</v>
      </c>
      <c r="D3356" s="23">
        <f t="shared" si="158"/>
        <v>64.5</v>
      </c>
      <c r="E3356" s="21">
        <f>SUMIFS(тарифы!G:G,тарифы!B:B,J3356)</f>
        <v>27</v>
      </c>
      <c r="F3356" s="21"/>
      <c r="G3356" s="12" t="str">
        <f>IFERROR(INDEX(Таблица1[#All],MATCH('загрузка табеля'!J3356,тарифы!B:B,0),4),"")</f>
        <v>продавец-консультант ((В-47)расчетно-кассовая зона)</v>
      </c>
      <c r="H3356" s="12" t="s">
        <v>17235</v>
      </c>
      <c r="I3356" s="12" t="s">
        <v>16676</v>
      </c>
      <c r="J3356" s="12" t="s">
        <v>7240</v>
      </c>
      <c r="K3356" s="12" t="s">
        <v>7241</v>
      </c>
      <c r="L3356" s="12">
        <v>11</v>
      </c>
      <c r="M3356" s="12">
        <v>11</v>
      </c>
      <c r="N3356" s="12">
        <v>15</v>
      </c>
      <c r="O3356" s="12">
        <v>13.5</v>
      </c>
      <c r="P3356" s="12">
        <v>14</v>
      </c>
      <c r="Q3356" s="12">
        <v>0</v>
      </c>
    </row>
    <row r="3357" spans="1:17" x14ac:dyDescent="0.2">
      <c r="A3357" s="12" t="str">
        <f>INDEX('рабочие дни  %ФОТ'!$F$3:$F$67,MATCH('загрузка табеля'!$H3357,'рабочие дни  %ФОТ'!$H$3:$H$67,0),1)</f>
        <v>ХХХ YYY-47</v>
      </c>
      <c r="B3357" s="21">
        <f t="shared" si="156"/>
        <v>1710</v>
      </c>
      <c r="C3357" s="22">
        <f t="shared" si="157"/>
        <v>5</v>
      </c>
      <c r="D3357" s="23">
        <f t="shared" si="158"/>
        <v>76</v>
      </c>
      <c r="E3357" s="21">
        <f>SUMIFS(тарифы!G:G,тарифы!B:B,J3357)</f>
        <v>22.5</v>
      </c>
      <c r="F3357" s="21"/>
      <c r="G3357" s="12" t="str">
        <f>IFERROR(INDEX(Таблица1[#All],MATCH('загрузка табеля'!J3357,тарифы!B:B,0),4),"")</f>
        <v>продавец продовольственных товаров ((В-47)торговый зал)</v>
      </c>
      <c r="H3357" s="12" t="s">
        <v>17235</v>
      </c>
      <c r="I3357" s="12" t="s">
        <v>16676</v>
      </c>
      <c r="J3357" s="12" t="s">
        <v>7279</v>
      </c>
      <c r="K3357" s="12" t="s">
        <v>7280</v>
      </c>
      <c r="L3357" s="12">
        <v>11</v>
      </c>
      <c r="M3357" s="12">
        <v>10.5</v>
      </c>
      <c r="N3357" s="12">
        <v>10.5</v>
      </c>
      <c r="O3357" s="12">
        <v>10.5</v>
      </c>
      <c r="P3357" s="12">
        <v>33.5</v>
      </c>
    </row>
    <row r="3358" spans="1:17" x14ac:dyDescent="0.2">
      <c r="A3358" s="12" t="str">
        <f>INDEX('рабочие дни  %ФОТ'!$F$3:$F$67,MATCH('загрузка табеля'!$H3358,'рабочие дни  %ФОТ'!$H$3:$H$67,0),1)</f>
        <v>ХХХ YYY-47</v>
      </c>
      <c r="B3358" s="21">
        <f t="shared" si="156"/>
        <v>634.5</v>
      </c>
      <c r="C3358" s="22">
        <f t="shared" si="157"/>
        <v>2</v>
      </c>
      <c r="D3358" s="23">
        <f t="shared" si="158"/>
        <v>23.5</v>
      </c>
      <c r="E3358" s="21">
        <f>SUMIFS(тарифы!G:G,тарифы!B:B,J3358)</f>
        <v>27</v>
      </c>
      <c r="F3358" s="21"/>
      <c r="G3358" s="12" t="str">
        <f>IFERROR(INDEX(Таблица1[#All],MATCH('загрузка табеля'!J3358,тарифы!B:B,0),4),"")</f>
        <v>продавец-консультант ((В-47)расчетно-кассовая зона)</v>
      </c>
      <c r="H3358" s="12" t="s">
        <v>17235</v>
      </c>
      <c r="I3358" s="12" t="s">
        <v>16676</v>
      </c>
      <c r="J3358" s="12" t="s">
        <v>12628</v>
      </c>
      <c r="K3358" s="12" t="s">
        <v>12627</v>
      </c>
      <c r="L3358" s="12">
        <v>12</v>
      </c>
      <c r="M3358" s="12">
        <v>11.5</v>
      </c>
      <c r="N3358" s="12">
        <v>0</v>
      </c>
    </row>
    <row r="3359" spans="1:17" x14ac:dyDescent="0.2">
      <c r="A3359" s="12" t="str">
        <f>INDEX('рабочие дни  %ФОТ'!$F$3:$F$67,MATCH('загрузка табеля'!$H3359,'рабочие дни  %ФОТ'!$H$3:$H$67,0),1)</f>
        <v>ХХХ YYY-47</v>
      </c>
      <c r="B3359" s="21">
        <f t="shared" si="156"/>
        <v>0</v>
      </c>
      <c r="C3359" s="22">
        <f t="shared" si="157"/>
        <v>4</v>
      </c>
      <c r="D3359" s="23">
        <f t="shared" si="158"/>
        <v>47</v>
      </c>
      <c r="E3359" s="21">
        <f>SUMIFS(тарифы!G:G,тарифы!B:B,J3359)</f>
        <v>0</v>
      </c>
      <c r="F3359" s="21"/>
      <c r="G3359" s="12" t="str">
        <f>IFERROR(INDEX(Таблица1[#All],MATCH('загрузка табеля'!J3359,тарифы!B:B,0),4),"")</f>
        <v/>
      </c>
      <c r="H3359" s="12" t="s">
        <v>17235</v>
      </c>
      <c r="I3359" s="12" t="s">
        <v>16676</v>
      </c>
      <c r="J3359" s="12" t="s">
        <v>16677</v>
      </c>
      <c r="K3359" s="12" t="s">
        <v>16678</v>
      </c>
      <c r="L3359" s="12">
        <v>11</v>
      </c>
      <c r="M3359" s="12">
        <v>11</v>
      </c>
      <c r="N3359" s="12">
        <v>11</v>
      </c>
      <c r="O3359" s="12">
        <v>14</v>
      </c>
    </row>
    <row r="3360" spans="1:17" x14ac:dyDescent="0.2">
      <c r="A3360" s="12" t="str">
        <f>INDEX('рабочие дни  %ФОТ'!$F$3:$F$67,MATCH('загрузка табеля'!$H3360,'рабочие дни  %ФОТ'!$H$3:$H$67,0),1)</f>
        <v>ХХХ YYY-47</v>
      </c>
      <c r="B3360" s="21">
        <f t="shared" si="156"/>
        <v>0</v>
      </c>
      <c r="C3360" s="22">
        <f t="shared" si="157"/>
        <v>4</v>
      </c>
      <c r="D3360" s="23">
        <f t="shared" si="158"/>
        <v>42.5</v>
      </c>
      <c r="E3360" s="21">
        <f>SUMIFS(тарифы!G:G,тарифы!B:B,J3360)</f>
        <v>0</v>
      </c>
      <c r="F3360" s="21"/>
      <c r="G3360" s="12" t="str">
        <f>IFERROR(INDEX(Таблица1[#All],MATCH('загрузка табеля'!J3360,тарифы!B:B,0),4),"")</f>
        <v/>
      </c>
      <c r="H3360" s="12" t="s">
        <v>17235</v>
      </c>
      <c r="I3360" s="12" t="s">
        <v>16676</v>
      </c>
      <c r="J3360" s="12" t="s">
        <v>16679</v>
      </c>
      <c r="K3360" s="12" t="s">
        <v>16680</v>
      </c>
      <c r="L3360" s="12">
        <v>9</v>
      </c>
      <c r="M3360" s="12">
        <v>11.5</v>
      </c>
      <c r="N3360" s="12">
        <v>11</v>
      </c>
      <c r="O3360" s="12">
        <v>11</v>
      </c>
    </row>
    <row r="3361" spans="1:16" x14ac:dyDescent="0.2">
      <c r="A3361" s="12" t="str">
        <f>INDEX('рабочие дни  %ФОТ'!$F$3:$F$67,MATCH('загрузка табеля'!$H3361,'рабочие дни  %ФОТ'!$H$3:$H$67,0),1)</f>
        <v>ХХХ YYY-47</v>
      </c>
      <c r="B3361" s="21">
        <f t="shared" si="156"/>
        <v>1109.0250000000001</v>
      </c>
      <c r="C3361" s="22">
        <f t="shared" si="157"/>
        <v>4</v>
      </c>
      <c r="D3361" s="23">
        <f t="shared" si="158"/>
        <v>46.5</v>
      </c>
      <c r="E3361" s="21">
        <f>SUMIFS(тарифы!G:G,тарифы!B:B,J3361)</f>
        <v>23.85</v>
      </c>
      <c r="F3361" s="21"/>
      <c r="G3361" s="12" t="str">
        <f>IFERROR(INDEX(Таблица1[#All],MATCH('загрузка табеля'!J3361,тарифы!B:B,0),4),"")</f>
        <v>грузчик 3 категории ((В-47)склад)</v>
      </c>
      <c r="H3361" s="12" t="s">
        <v>17235</v>
      </c>
      <c r="I3361" s="12" t="s">
        <v>7261</v>
      </c>
      <c r="J3361" s="12" t="s">
        <v>7270</v>
      </c>
      <c r="K3361" s="12" t="s">
        <v>7271</v>
      </c>
      <c r="L3361" s="12">
        <v>12</v>
      </c>
      <c r="M3361" s="12">
        <v>11.5</v>
      </c>
      <c r="N3361" s="12">
        <v>11.5</v>
      </c>
      <c r="O3361" s="12">
        <v>11.5</v>
      </c>
    </row>
    <row r="3362" spans="1:16" x14ac:dyDescent="0.2">
      <c r="A3362" s="12" t="str">
        <f>INDEX('рабочие дни  %ФОТ'!$F$3:$F$67,MATCH('загрузка табеля'!$H3362,'рабочие дни  %ФОТ'!$H$3:$H$67,0),1)</f>
        <v>ХХХ YYY-47</v>
      </c>
      <c r="B3362" s="21">
        <f t="shared" si="156"/>
        <v>856.375</v>
      </c>
      <c r="C3362" s="22">
        <f t="shared" si="157"/>
        <v>3</v>
      </c>
      <c r="D3362" s="23">
        <f t="shared" si="158"/>
        <v>32.5</v>
      </c>
      <c r="E3362" s="21">
        <f>SUMIFS(тарифы!G:G,тарифы!B:B,J3362)</f>
        <v>26.35</v>
      </c>
      <c r="F3362" s="21"/>
      <c r="G3362" s="12" t="str">
        <f>IFERROR(INDEX(Таблица1[#All],MATCH('загрузка табеля'!J3362,тарифы!B:B,0),4),"")</f>
        <v>кладовщик по приему товара 3 категории ((В-47)склад)</v>
      </c>
      <c r="H3362" s="12" t="s">
        <v>17235</v>
      </c>
      <c r="I3362" s="12" t="s">
        <v>7261</v>
      </c>
      <c r="J3362" s="12" t="s">
        <v>7262</v>
      </c>
      <c r="K3362" s="12" t="s">
        <v>7263</v>
      </c>
      <c r="L3362" s="12">
        <v>11.5</v>
      </c>
      <c r="M3362" s="12">
        <v>11</v>
      </c>
      <c r="N3362" s="12">
        <v>10</v>
      </c>
      <c r="O3362" s="12">
        <v>0</v>
      </c>
    </row>
    <row r="3363" spans="1:16" x14ac:dyDescent="0.2">
      <c r="A3363" s="12" t="str">
        <f>INDEX('рабочие дни  %ФОТ'!$F$3:$F$67,MATCH('загрузка табеля'!$H3363,'рабочие дни  %ФОТ'!$H$3:$H$67,0),1)</f>
        <v>ХХХ YYY-47</v>
      </c>
      <c r="B3363" s="21">
        <f t="shared" si="156"/>
        <v>1161</v>
      </c>
      <c r="C3363" s="22">
        <f t="shared" si="157"/>
        <v>4</v>
      </c>
      <c r="D3363" s="23">
        <f t="shared" si="158"/>
        <v>43</v>
      </c>
      <c r="E3363" s="21">
        <f>SUMIFS(тарифы!G:G,тарифы!B:B,J3363)</f>
        <v>27</v>
      </c>
      <c r="F3363" s="21"/>
      <c r="G3363" s="12" t="str">
        <f>IFERROR(INDEX(Таблица1[#All],MATCH('загрузка табеля'!J3363,тарифы!B:B,0),4),"")</f>
        <v>продавец-консультант ((В-47)расчетно-кассовая зона)</v>
      </c>
      <c r="H3363" s="12" t="s">
        <v>17235</v>
      </c>
      <c r="I3363" s="12" t="s">
        <v>7261</v>
      </c>
      <c r="J3363" s="12" t="s">
        <v>12624</v>
      </c>
      <c r="K3363" s="12" t="s">
        <v>7254</v>
      </c>
      <c r="L3363" s="12">
        <v>11.5</v>
      </c>
      <c r="M3363" s="12">
        <v>11</v>
      </c>
      <c r="N3363" s="12">
        <v>9.5</v>
      </c>
      <c r="O3363" s="12">
        <v>11</v>
      </c>
    </row>
    <row r="3364" spans="1:16" x14ac:dyDescent="0.2">
      <c r="A3364" s="12" t="str">
        <f>INDEX('рабочие дни  %ФОТ'!$F$3:$F$67,MATCH('загрузка табеля'!$H3364,'рабочие дни  %ФОТ'!$H$3:$H$67,0),1)</f>
        <v>ХХХ YYY-47</v>
      </c>
      <c r="B3364" s="21">
        <f t="shared" si="156"/>
        <v>0</v>
      </c>
      <c r="C3364" s="22">
        <f t="shared" si="157"/>
        <v>4</v>
      </c>
      <c r="D3364" s="23">
        <f t="shared" si="158"/>
        <v>43</v>
      </c>
      <c r="E3364" s="21">
        <f>SUMIFS(тарифы!G:G,тарифы!B:B,J3364)</f>
        <v>0</v>
      </c>
      <c r="F3364" s="21"/>
      <c r="G3364" s="12" t="str">
        <f>IFERROR(INDEX(Таблица1[#All],MATCH('загрузка табеля'!J3364,тарифы!B:B,0),4),"")</f>
        <v/>
      </c>
      <c r="H3364" s="12" t="s">
        <v>17235</v>
      </c>
      <c r="I3364" s="12" t="s">
        <v>7261</v>
      </c>
      <c r="J3364" s="12" t="s">
        <v>16681</v>
      </c>
      <c r="K3364" s="12" t="s">
        <v>16682</v>
      </c>
      <c r="L3364" s="12">
        <v>10.5</v>
      </c>
      <c r="M3364" s="12">
        <v>10</v>
      </c>
      <c r="N3364" s="12">
        <v>12</v>
      </c>
      <c r="O3364" s="12">
        <v>10.5</v>
      </c>
    </row>
    <row r="3365" spans="1:16" x14ac:dyDescent="0.2">
      <c r="A3365" s="12" t="str">
        <f>INDEX('рабочие дни  %ФОТ'!$F$3:$F$67,MATCH('загрузка табеля'!$H3365,'рабочие дни  %ФОТ'!$H$3:$H$67,0),1)</f>
        <v>ХХХ YYY-47</v>
      </c>
      <c r="B3365" s="21">
        <f t="shared" si="156"/>
        <v>1181.25</v>
      </c>
      <c r="C3365" s="22">
        <f t="shared" si="157"/>
        <v>4</v>
      </c>
      <c r="D3365" s="23">
        <f t="shared" si="158"/>
        <v>52.5</v>
      </c>
      <c r="E3365" s="21">
        <f>SUMIFS(тарифы!G:G,тарифы!B:B,J3365)</f>
        <v>22.5</v>
      </c>
      <c r="F3365" s="21"/>
      <c r="G3365" s="12" t="str">
        <f>IFERROR(INDEX(Таблица1[#All],MATCH('загрузка табеля'!J3365,тарифы!B:B,0),4),"")</f>
        <v>продавец продовольственных товаров 3 категории ((В-47)торговый зал)</v>
      </c>
      <c r="H3365" s="12" t="s">
        <v>17235</v>
      </c>
      <c r="I3365" s="12" t="s">
        <v>15895</v>
      </c>
      <c r="J3365" s="12" t="s">
        <v>7265</v>
      </c>
      <c r="K3365" s="12" t="s">
        <v>7266</v>
      </c>
      <c r="L3365" s="12">
        <v>13.5</v>
      </c>
      <c r="M3365" s="12">
        <v>14</v>
      </c>
      <c r="N3365" s="12">
        <v>12.5</v>
      </c>
      <c r="O3365" s="12">
        <v>12.5</v>
      </c>
    </row>
    <row r="3366" spans="1:16" x14ac:dyDescent="0.2">
      <c r="A3366" s="12" t="str">
        <f>INDEX('рабочие дни  %ФОТ'!$F$3:$F$67,MATCH('загрузка табеля'!$H3366,'рабочие дни  %ФОТ'!$H$3:$H$67,0),1)</f>
        <v>ХХХ YYY-47</v>
      </c>
      <c r="B3366" s="21">
        <f t="shared" si="156"/>
        <v>495</v>
      </c>
      <c r="C3366" s="22">
        <f t="shared" si="157"/>
        <v>2</v>
      </c>
      <c r="D3366" s="23">
        <f t="shared" si="158"/>
        <v>22</v>
      </c>
      <c r="E3366" s="21">
        <f>SUMIFS(тарифы!G:G,тарифы!B:B,J3366)</f>
        <v>22.5</v>
      </c>
      <c r="F3366" s="21"/>
      <c r="G3366" s="12" t="str">
        <f>IFERROR(INDEX(Таблица1[#All],MATCH('загрузка табеля'!J3366,тарифы!B:B,0),4),"")</f>
        <v>продавец продовольственных товаров 3 категории ((В-47)торговый зал)</v>
      </c>
      <c r="H3366" s="12" t="s">
        <v>17235</v>
      </c>
      <c r="I3366" s="12" t="s">
        <v>15895</v>
      </c>
      <c r="J3366" s="12" t="s">
        <v>7282</v>
      </c>
      <c r="K3366" s="12" t="s">
        <v>7283</v>
      </c>
      <c r="L3366" s="12">
        <v>11</v>
      </c>
      <c r="M3366" s="12">
        <v>11</v>
      </c>
      <c r="N3366" s="12">
        <v>0</v>
      </c>
    </row>
    <row r="3367" spans="1:16" x14ac:dyDescent="0.2">
      <c r="A3367" s="12" t="str">
        <f>INDEX('рабочие дни  %ФОТ'!$F$3:$F$67,MATCH('загрузка табеля'!$H3367,'рабочие дни  %ФОТ'!$H$3:$H$67,0),1)</f>
        <v>ХХХ YYY-47</v>
      </c>
      <c r="B3367" s="21">
        <f t="shared" si="156"/>
        <v>0</v>
      </c>
      <c r="C3367" s="22">
        <f t="shared" si="157"/>
        <v>4</v>
      </c>
      <c r="D3367" s="23">
        <f t="shared" si="158"/>
        <v>35</v>
      </c>
      <c r="E3367" s="21">
        <f>SUMIFS(тарифы!G:G,тарифы!B:B,J3367)</f>
        <v>0</v>
      </c>
      <c r="F3367" s="21"/>
      <c r="G3367" s="12" t="str">
        <f>IFERROR(INDEX(Таблица1[#All],MATCH('загрузка табеля'!J3367,тарифы!B:B,0),4),"")</f>
        <v/>
      </c>
      <c r="H3367" s="12" t="s">
        <v>17235</v>
      </c>
      <c r="I3367" s="12" t="s">
        <v>15895</v>
      </c>
      <c r="J3367" s="12" t="s">
        <v>16683</v>
      </c>
      <c r="K3367" s="12" t="s">
        <v>16684</v>
      </c>
      <c r="L3367" s="12">
        <v>8.5</v>
      </c>
      <c r="M3367" s="12">
        <v>9</v>
      </c>
      <c r="N3367" s="12">
        <v>8.5</v>
      </c>
      <c r="O3367" s="12">
        <v>9</v>
      </c>
    </row>
    <row r="3368" spans="1:16" x14ac:dyDescent="0.2">
      <c r="A3368" s="12" t="str">
        <f>INDEX('рабочие дни  %ФОТ'!$F$3:$F$67,MATCH('загрузка табеля'!$H3368,'рабочие дни  %ФОТ'!$H$3:$H$67,0),1)</f>
        <v>ХХХ YYY-47</v>
      </c>
      <c r="B3368" s="21">
        <f t="shared" si="156"/>
        <v>0</v>
      </c>
      <c r="C3368" s="22">
        <f t="shared" si="157"/>
        <v>1</v>
      </c>
      <c r="D3368" s="23">
        <f t="shared" si="158"/>
        <v>9</v>
      </c>
      <c r="E3368" s="21">
        <f>SUMIFS(тарифы!G:G,тарифы!B:B,J3368)</f>
        <v>0</v>
      </c>
      <c r="F3368" s="21"/>
      <c r="G3368" s="12" t="str">
        <f>IFERROR(INDEX(Таблица1[#All],MATCH('загрузка табеля'!J3368,тарифы!B:B,0),4),"")</f>
        <v/>
      </c>
      <c r="H3368" s="12" t="s">
        <v>17235</v>
      </c>
      <c r="I3368" s="12" t="s">
        <v>15895</v>
      </c>
      <c r="J3368" s="12" t="s">
        <v>16685</v>
      </c>
      <c r="K3368" s="12" t="s">
        <v>16686</v>
      </c>
      <c r="L3368" s="12">
        <v>9</v>
      </c>
    </row>
    <row r="3369" spans="1:16" x14ac:dyDescent="0.2">
      <c r="A3369" s="12" t="str">
        <f>INDEX('рабочие дни  %ФОТ'!$F$3:$F$67,MATCH('загрузка табеля'!$H3369,'рабочие дни  %ФОТ'!$H$3:$H$67,0),1)</f>
        <v>ХХХ YYY-47</v>
      </c>
      <c r="B3369" s="21">
        <f t="shared" si="156"/>
        <v>708.57142857142856</v>
      </c>
      <c r="C3369" s="22">
        <f t="shared" si="157"/>
        <v>2</v>
      </c>
      <c r="D3369" s="23">
        <f t="shared" si="158"/>
        <v>23.5</v>
      </c>
      <c r="E3369" s="21">
        <f>SUMIFS(тарифы!G:G,тарифы!B:B,J3369)</f>
        <v>7440</v>
      </c>
      <c r="F3369" s="21"/>
      <c r="G3369" s="12" t="str">
        <f>IFERROR(INDEX(Таблица1[#All],MATCH('загрузка табеля'!J3369,тарифы!B:B,0),4),"")</f>
        <v>управляющий магазином 5 категории ((В-47)управление)</v>
      </c>
      <c r="H3369" s="12" t="s">
        <v>17235</v>
      </c>
      <c r="I3369" s="12" t="s">
        <v>16687</v>
      </c>
      <c r="J3369" s="12" t="s">
        <v>7289</v>
      </c>
      <c r="K3369" s="12" t="s">
        <v>7290</v>
      </c>
      <c r="L3369" s="12">
        <v>12</v>
      </c>
      <c r="M3369" s="12">
        <v>11.5</v>
      </c>
    </row>
    <row r="3370" spans="1:16" x14ac:dyDescent="0.2">
      <c r="A3370" s="12" t="str">
        <f>INDEX('рабочие дни  %ФОТ'!$F$3:$F$67,MATCH('загрузка табеля'!$H3370,'рабочие дни  %ФОТ'!$H$3:$H$67,0),1)</f>
        <v>ХХХ YYY-47</v>
      </c>
      <c r="B3370" s="21">
        <f t="shared" si="156"/>
        <v>1404.7619047619048</v>
      </c>
      <c r="C3370" s="22">
        <f t="shared" si="157"/>
        <v>5</v>
      </c>
      <c r="D3370" s="23">
        <f t="shared" si="158"/>
        <v>62</v>
      </c>
      <c r="E3370" s="21">
        <f>SUMIFS(тарифы!G:G,тарифы!B:B,J3370)</f>
        <v>5900</v>
      </c>
      <c r="F3370" s="21"/>
      <c r="G3370" s="12" t="str">
        <f>IFERROR(INDEX(Таблица1[#All],MATCH('загрузка табеля'!J3370,тарифы!B:B,0),4),"")</f>
        <v>заместитель управляющего магазином 5 категории ((В-47)управление)</v>
      </c>
      <c r="H3370" s="12" t="s">
        <v>17235</v>
      </c>
      <c r="I3370" s="12" t="s">
        <v>16687</v>
      </c>
      <c r="J3370" s="12" t="s">
        <v>12630</v>
      </c>
      <c r="K3370" s="12" t="s">
        <v>12629</v>
      </c>
      <c r="L3370" s="12">
        <v>15</v>
      </c>
      <c r="M3370" s="12">
        <v>15</v>
      </c>
      <c r="N3370" s="12">
        <v>12</v>
      </c>
      <c r="O3370" s="12">
        <v>11.5</v>
      </c>
      <c r="P3370" s="12">
        <v>8.5</v>
      </c>
    </row>
    <row r="3371" spans="1:16" x14ac:dyDescent="0.2">
      <c r="A3371" s="12" t="str">
        <f>INDEX('рабочие дни  %ФОТ'!$F$3:$F$67,MATCH('загрузка табеля'!$H3371,'рабочие дни  %ФОТ'!$H$3:$H$67,0),1)</f>
        <v>ХХХ YYY-47</v>
      </c>
      <c r="B3371" s="21">
        <f t="shared" si="156"/>
        <v>552.38095238095241</v>
      </c>
      <c r="C3371" s="22">
        <f t="shared" si="157"/>
        <v>2</v>
      </c>
      <c r="D3371" s="23">
        <f t="shared" si="158"/>
        <v>17.5</v>
      </c>
      <c r="E3371" s="21">
        <f>SUMIFS(тарифы!G:G,тарифы!B:B,J3371)</f>
        <v>5800</v>
      </c>
      <c r="F3371" s="21"/>
      <c r="G3371" s="12" t="str">
        <f>IFERROR(INDEX(Таблица1[#All],MATCH('загрузка табеля'!J3371,тарифы!B:B,0),4),"")</f>
        <v>главный инженер ((В-45)управление)</v>
      </c>
      <c r="H3371" s="12" t="s">
        <v>17235</v>
      </c>
      <c r="I3371" s="12" t="s">
        <v>16687</v>
      </c>
      <c r="J3371" s="12" t="s">
        <v>12621</v>
      </c>
      <c r="K3371" s="12" t="s">
        <v>12620</v>
      </c>
      <c r="L3371" s="12">
        <v>9</v>
      </c>
      <c r="M3371" s="12">
        <v>8.5</v>
      </c>
      <c r="N3371" s="12">
        <v>0</v>
      </c>
    </row>
    <row r="3372" spans="1:16" x14ac:dyDescent="0.2">
      <c r="A3372" s="12" t="str">
        <f>INDEX('рабочие дни  %ФОТ'!$F$3:$F$67,MATCH('загрузка табеля'!$H3372,'рабочие дни  %ФОТ'!$H$3:$H$67,0),1)</f>
        <v>ХХХ YYY-47</v>
      </c>
      <c r="B3372" s="21">
        <f t="shared" si="156"/>
        <v>0</v>
      </c>
      <c r="C3372" s="22">
        <f t="shared" si="157"/>
        <v>2</v>
      </c>
      <c r="D3372" s="23">
        <f t="shared" si="158"/>
        <v>23.5</v>
      </c>
      <c r="E3372" s="21">
        <f>SUMIFS(тарифы!G:G,тарифы!B:B,J3372)</f>
        <v>0</v>
      </c>
      <c r="F3372" s="21"/>
      <c r="G3372" s="12" t="str">
        <f>IFERROR(INDEX(Таблица1[#All],MATCH('загрузка табеля'!J3372,тарифы!B:B,0),4),"")</f>
        <v/>
      </c>
      <c r="H3372" s="12" t="s">
        <v>17235</v>
      </c>
      <c r="I3372" s="12" t="s">
        <v>16687</v>
      </c>
      <c r="J3372" s="12" t="s">
        <v>16688</v>
      </c>
      <c r="K3372" s="12" t="s">
        <v>16689</v>
      </c>
      <c r="L3372" s="12">
        <v>8.5</v>
      </c>
      <c r="M3372" s="12">
        <v>15</v>
      </c>
    </row>
    <row r="3373" spans="1:16" x14ac:dyDescent="0.2">
      <c r="A3373" s="12" t="str">
        <f>INDEX('рабочие дни  %ФОТ'!$F$3:$F$67,MATCH('загрузка табеля'!$H3373,'рабочие дни  %ФОТ'!$H$3:$H$67,0),1)</f>
        <v>ХХХ YYY-47</v>
      </c>
      <c r="B3373" s="21">
        <f t="shared" si="156"/>
        <v>912.5</v>
      </c>
      <c r="C3373" s="22">
        <f t="shared" si="157"/>
        <v>3</v>
      </c>
      <c r="D3373" s="23">
        <f t="shared" si="158"/>
        <v>25</v>
      </c>
      <c r="E3373" s="21">
        <f>SUMIFS(тарифы!G:G,тарифы!B:B,J3373)</f>
        <v>36.5</v>
      </c>
      <c r="F3373" s="21"/>
      <c r="G3373" s="12" t="str">
        <f>IFERROR(INDEX(Таблица1[#All],MATCH('загрузка табеля'!J3373,тарифы!B:B,0),4),"")</f>
        <v>бригадир производственной бригады* ((В-47)цех по выпечке хлебобулочных изделий)</v>
      </c>
      <c r="H3373" s="12" t="s">
        <v>17235</v>
      </c>
      <c r="I3373" s="12" t="s">
        <v>16690</v>
      </c>
      <c r="J3373" s="12" t="s">
        <v>7305</v>
      </c>
      <c r="K3373" s="12" t="s">
        <v>7306</v>
      </c>
      <c r="L3373" s="12">
        <v>10</v>
      </c>
      <c r="M3373" s="12">
        <v>9.5</v>
      </c>
      <c r="N3373" s="12">
        <v>5.5</v>
      </c>
    </row>
    <row r="3374" spans="1:16" x14ac:dyDescent="0.2">
      <c r="A3374" s="12" t="str">
        <f>INDEX('рабочие дни  %ФОТ'!$F$3:$F$67,MATCH('загрузка табеля'!$H3374,'рабочие дни  %ФОТ'!$H$3:$H$67,0),1)</f>
        <v>ХХХ YYY-47</v>
      </c>
      <c r="B3374" s="21">
        <f t="shared" si="156"/>
        <v>1276</v>
      </c>
      <c r="C3374" s="22">
        <f t="shared" si="157"/>
        <v>4</v>
      </c>
      <c r="D3374" s="23">
        <f t="shared" si="158"/>
        <v>44</v>
      </c>
      <c r="E3374" s="21">
        <f>SUMIFS(тарифы!G:G,тарифы!B:B,J3374)</f>
        <v>29</v>
      </c>
      <c r="F3374" s="21"/>
      <c r="G3374" s="12" t="str">
        <f>IFERROR(INDEX(Таблица1[#All],MATCH('загрузка табеля'!J3374,тарифы!B:B,0),4),"")</f>
        <v>пекарь 4 разряда ((В-47)цех по выпечке хлебобулочных изделий)</v>
      </c>
      <c r="H3374" s="12" t="s">
        <v>17235</v>
      </c>
      <c r="I3374" s="12" t="s">
        <v>16690</v>
      </c>
      <c r="J3374" s="12" t="s">
        <v>7311</v>
      </c>
      <c r="K3374" s="12" t="s">
        <v>7312</v>
      </c>
      <c r="L3374" s="12">
        <v>11</v>
      </c>
      <c r="M3374" s="12">
        <v>11</v>
      </c>
      <c r="N3374" s="12">
        <v>11</v>
      </c>
      <c r="O3374" s="12">
        <v>11</v>
      </c>
    </row>
    <row r="3375" spans="1:16" x14ac:dyDescent="0.2">
      <c r="A3375" s="12" t="str">
        <f>INDEX('рабочие дни  %ФОТ'!$F$3:$F$67,MATCH('загрузка табеля'!$H3375,'рабочие дни  %ФОТ'!$H$3:$H$67,0),1)</f>
        <v>ХХХ YYY-47</v>
      </c>
      <c r="B3375" s="21">
        <f t="shared" si="156"/>
        <v>1203.5</v>
      </c>
      <c r="C3375" s="22">
        <f t="shared" si="157"/>
        <v>4</v>
      </c>
      <c r="D3375" s="23">
        <f t="shared" si="158"/>
        <v>41.5</v>
      </c>
      <c r="E3375" s="21">
        <f>SUMIFS(тарифы!G:G,тарифы!B:B,J3375)</f>
        <v>29</v>
      </c>
      <c r="F3375" s="21"/>
      <c r="G3375" s="12" t="str">
        <f>IFERROR(INDEX(Таблица1[#All],MATCH('загрузка табеля'!J3375,тарифы!B:B,0),4),"")</f>
        <v>пекарь 4 разряда ((В-47)цех по выпечке хлебобулочных изделий)</v>
      </c>
      <c r="H3375" s="12" t="s">
        <v>17235</v>
      </c>
      <c r="I3375" s="12" t="s">
        <v>16690</v>
      </c>
      <c r="J3375" s="12" t="s">
        <v>7303</v>
      </c>
      <c r="K3375" s="12" t="s">
        <v>7304</v>
      </c>
      <c r="L3375" s="12">
        <v>11</v>
      </c>
      <c r="M3375" s="12">
        <v>10</v>
      </c>
      <c r="N3375" s="12">
        <v>9.5</v>
      </c>
      <c r="O3375" s="12">
        <v>11</v>
      </c>
      <c r="P3375" s="12">
        <v>0</v>
      </c>
    </row>
    <row r="3376" spans="1:16" x14ac:dyDescent="0.2">
      <c r="A3376" s="12" t="str">
        <f>INDEX('рабочие дни  %ФОТ'!$F$3:$F$67,MATCH('загрузка табеля'!$H3376,'рабочие дни  %ФОТ'!$H$3:$H$67,0),1)</f>
        <v>ХХХ YYY-47</v>
      </c>
      <c r="B3376" s="21">
        <f t="shared" si="156"/>
        <v>401.5</v>
      </c>
      <c r="C3376" s="22">
        <f t="shared" si="157"/>
        <v>1</v>
      </c>
      <c r="D3376" s="23">
        <f t="shared" si="158"/>
        <v>11</v>
      </c>
      <c r="E3376" s="21">
        <f>SUMIFS(тарифы!G:G,тарифы!B:B,J3376)</f>
        <v>36.5</v>
      </c>
      <c r="F3376" s="21"/>
      <c r="G3376" s="12" t="str">
        <f>IFERROR(INDEX(Таблица1[#All],MATCH('загрузка табеля'!J3376,тарифы!B:B,0),4),"")</f>
        <v>бригадир производственной бригады* ((В-47)цех по выпечке хлебобулочных изделий)</v>
      </c>
      <c r="H3376" s="12" t="s">
        <v>17235</v>
      </c>
      <c r="I3376" s="12" t="s">
        <v>16690</v>
      </c>
      <c r="J3376" s="12" t="s">
        <v>7308</v>
      </c>
      <c r="K3376" s="12" t="s">
        <v>7309</v>
      </c>
      <c r="L3376" s="12">
        <v>11</v>
      </c>
      <c r="M3376" s="12">
        <v>0</v>
      </c>
    </row>
    <row r="3377" spans="1:16" x14ac:dyDescent="0.2">
      <c r="A3377" s="12" t="str">
        <f>INDEX('рабочие дни  %ФОТ'!$F$3:$F$67,MATCH('загрузка табеля'!$H3377,'рабочие дни  %ФОТ'!$H$3:$H$67,0),1)</f>
        <v>ХХХ YYY-47</v>
      </c>
      <c r="B3377" s="21">
        <f t="shared" si="156"/>
        <v>1203.5</v>
      </c>
      <c r="C3377" s="22">
        <f t="shared" si="157"/>
        <v>4</v>
      </c>
      <c r="D3377" s="23">
        <f t="shared" si="158"/>
        <v>41.5</v>
      </c>
      <c r="E3377" s="21">
        <f>SUMIFS(тарифы!G:G,тарифы!B:B,J3377)</f>
        <v>29</v>
      </c>
      <c r="F3377" s="21"/>
      <c r="G3377" s="12" t="str">
        <f>IFERROR(INDEX(Таблица1[#All],MATCH('загрузка табеля'!J3377,тарифы!B:B,0),4),"")</f>
        <v>пекарь 4 разряда ((В-47)цех по выпечке хлебобулочных изделий)</v>
      </c>
      <c r="H3377" s="12" t="s">
        <v>17235</v>
      </c>
      <c r="I3377" s="12" t="s">
        <v>16690</v>
      </c>
      <c r="J3377" s="12" t="s">
        <v>7300</v>
      </c>
      <c r="K3377" s="12" t="s">
        <v>7301</v>
      </c>
      <c r="L3377" s="12">
        <v>11</v>
      </c>
      <c r="M3377" s="12">
        <v>11</v>
      </c>
      <c r="N3377" s="12">
        <v>10</v>
      </c>
      <c r="O3377" s="12">
        <v>9.5</v>
      </c>
      <c r="P3377" s="12">
        <v>0</v>
      </c>
    </row>
    <row r="3378" spans="1:16" x14ac:dyDescent="0.2">
      <c r="A3378" s="12" t="str">
        <f>INDEX('рабочие дни  %ФОТ'!$F$3:$F$67,MATCH('загрузка табеля'!$H3378,'рабочие дни  %ФОТ'!$H$3:$H$67,0),1)</f>
        <v>ХХХ YYY-47</v>
      </c>
      <c r="B3378" s="21">
        <f t="shared" si="156"/>
        <v>304.5</v>
      </c>
      <c r="C3378" s="22">
        <f t="shared" si="157"/>
        <v>1</v>
      </c>
      <c r="D3378" s="23">
        <f t="shared" si="158"/>
        <v>10.5</v>
      </c>
      <c r="E3378" s="21">
        <f>SUMIFS(тарифы!G:G,тарифы!B:B,J3378)</f>
        <v>29</v>
      </c>
      <c r="F3378" s="21"/>
      <c r="G3378" s="12" t="str">
        <f>IFERROR(INDEX(Таблица1[#All],MATCH('загрузка табеля'!J3378,тарифы!B:B,0),4),"")</f>
        <v>пекарь 4 разряда ((В-47)цех по выпечке хлебобулочных изделий)</v>
      </c>
      <c r="H3378" s="12" t="s">
        <v>17235</v>
      </c>
      <c r="I3378" s="12" t="s">
        <v>16690</v>
      </c>
      <c r="J3378" s="12" t="s">
        <v>12615</v>
      </c>
      <c r="K3378" s="12" t="s">
        <v>12614</v>
      </c>
      <c r="L3378" s="12">
        <v>10.5</v>
      </c>
      <c r="M3378" s="12">
        <v>0</v>
      </c>
    </row>
    <row r="3379" spans="1:16" x14ac:dyDescent="0.2">
      <c r="A3379" s="12" t="str">
        <f>INDEX('рабочие дни  %ФОТ'!$F$3:$F$67,MATCH('загрузка табеля'!$H3379,'рабочие дни  %ФОТ'!$H$3:$H$67,0),1)</f>
        <v>ХХХ YYY-47</v>
      </c>
      <c r="B3379" s="21">
        <f t="shared" si="156"/>
        <v>198</v>
      </c>
      <c r="C3379" s="22">
        <f t="shared" si="157"/>
        <v>1</v>
      </c>
      <c r="D3379" s="23">
        <f t="shared" si="158"/>
        <v>9</v>
      </c>
      <c r="E3379" s="21">
        <f>SUMIFS(тарифы!G:G,тарифы!B:B,J3379)</f>
        <v>22</v>
      </c>
      <c r="F3379" s="21"/>
      <c r="G3379" s="12" t="str">
        <f>IFERROR(INDEX(Таблица1[#All],MATCH('загрузка табеля'!J3379,тарифы!B:B,0),4),"")</f>
        <v>продавец продовольственных товаров 3 категории ((В-51)отдел кондитерских изделий)</v>
      </c>
      <c r="H3379" s="12" t="s">
        <v>17235</v>
      </c>
      <c r="I3379" s="12" t="s">
        <v>16691</v>
      </c>
      <c r="J3379" s="12" t="s">
        <v>11997</v>
      </c>
      <c r="K3379" s="12" t="s">
        <v>11996</v>
      </c>
      <c r="L3379" s="12">
        <v>9</v>
      </c>
      <c r="M3379" s="12">
        <v>0</v>
      </c>
    </row>
    <row r="3380" spans="1:16" x14ac:dyDescent="0.2">
      <c r="A3380" s="12" t="str">
        <f>INDEX('рабочие дни  %ФОТ'!$F$3:$F$67,MATCH('загрузка табеля'!$H3380,'рабочие дни  %ФОТ'!$H$3:$H$67,0),1)</f>
        <v>ХХХ YYY-47</v>
      </c>
      <c r="B3380" s="21">
        <f t="shared" si="156"/>
        <v>220</v>
      </c>
      <c r="C3380" s="22">
        <f t="shared" si="157"/>
        <v>1</v>
      </c>
      <c r="D3380" s="23">
        <f t="shared" si="158"/>
        <v>10</v>
      </c>
      <c r="E3380" s="21">
        <f>SUMIFS(тарифы!G:G,тарифы!B:B,J3380)</f>
        <v>22</v>
      </c>
      <c r="F3380" s="21"/>
      <c r="G3380" s="12" t="str">
        <f>IFERROR(INDEX(Таблица1[#All],MATCH('загрузка табеля'!J3380,тарифы!B:B,0),4),"")</f>
        <v>продавец непродовольственных товаров 3 категории ((В-51)отдел непродовольственных товаров)</v>
      </c>
      <c r="H3380" s="12" t="s">
        <v>17235</v>
      </c>
      <c r="I3380" s="12" t="s">
        <v>16692</v>
      </c>
      <c r="J3380" s="12" t="s">
        <v>13871</v>
      </c>
      <c r="K3380" s="12" t="s">
        <v>13870</v>
      </c>
      <c r="L3380" s="12">
        <v>10</v>
      </c>
      <c r="M3380" s="12">
        <v>0</v>
      </c>
    </row>
    <row r="3381" spans="1:16" x14ac:dyDescent="0.2">
      <c r="A3381" s="12" t="str">
        <f>INDEX('рабочие дни  %ФОТ'!$F$3:$F$67,MATCH('загрузка табеля'!$H3381,'рабочие дни  %ФОТ'!$H$3:$H$67,0),1)</f>
        <v>ХХХ YYY-47</v>
      </c>
      <c r="B3381" s="21">
        <f t="shared" si="156"/>
        <v>405</v>
      </c>
      <c r="C3381" s="22">
        <f t="shared" si="157"/>
        <v>2</v>
      </c>
      <c r="D3381" s="23">
        <f t="shared" si="158"/>
        <v>18</v>
      </c>
      <c r="E3381" s="21">
        <f>SUMIFS(тарифы!G:G,тарифы!B:B,J3381)</f>
        <v>22.5</v>
      </c>
      <c r="F3381" s="21"/>
      <c r="G3381" s="12" t="str">
        <f>IFERROR(INDEX(Таблица1[#All],MATCH('загрузка табеля'!J3381,тарифы!B:B,0),4),"")</f>
        <v>продавец продовольственных товаров 3 категории ((В-45)кулинарный цех)</v>
      </c>
      <c r="H3381" s="12" t="s">
        <v>17235</v>
      </c>
      <c r="I3381" s="12" t="s">
        <v>16693</v>
      </c>
      <c r="J3381" s="12" t="s">
        <v>6790</v>
      </c>
      <c r="K3381" s="12" t="s">
        <v>6791</v>
      </c>
      <c r="L3381" s="12">
        <v>9</v>
      </c>
      <c r="M3381" s="12">
        <v>9</v>
      </c>
      <c r="N3381" s="12">
        <v>0</v>
      </c>
    </row>
    <row r="3382" spans="1:16" x14ac:dyDescent="0.2">
      <c r="A3382" s="12" t="str">
        <f>INDEX('рабочие дни  %ФОТ'!$F$3:$F$67,MATCH('загрузка табеля'!$H3382,'рабочие дни  %ФОТ'!$H$3:$H$67,0),1)</f>
        <v>ХХХ YYY-47</v>
      </c>
      <c r="B3382" s="21">
        <f t="shared" si="156"/>
        <v>339.95238095238096</v>
      </c>
      <c r="C3382" s="22">
        <f t="shared" si="157"/>
        <v>1</v>
      </c>
      <c r="D3382" s="23">
        <f t="shared" si="158"/>
        <v>0.5</v>
      </c>
      <c r="E3382" s="21">
        <f>SUMIFS(тарифы!G:G,тарифы!B:B,J3382)</f>
        <v>7139</v>
      </c>
      <c r="F3382" s="21"/>
      <c r="G3382" s="12" t="str">
        <f>IFERROR(INDEX(Таблица1[#All],MATCH('загрузка табеля'!J3382,тарифы!B:B,0),4),"")</f>
        <v>заместитель управляющего магазином 3 категории ((В-13)управление)</v>
      </c>
      <c r="H3382" s="12" t="s">
        <v>17235</v>
      </c>
      <c r="I3382" s="12" t="s">
        <v>16007</v>
      </c>
      <c r="J3382" s="12" t="s">
        <v>1628</v>
      </c>
      <c r="K3382" s="12" t="s">
        <v>1629</v>
      </c>
      <c r="L3382" s="12">
        <v>0.5</v>
      </c>
      <c r="M3382" s="12">
        <v>0</v>
      </c>
    </row>
    <row r="3383" spans="1:16" x14ac:dyDescent="0.2">
      <c r="A3383" s="12" t="str">
        <f>INDEX('рабочие дни  %ФОТ'!$F$3:$F$67,MATCH('загрузка табеля'!$H3383,'рабочие дни  %ФОТ'!$H$3:$H$67,0),1)</f>
        <v>ХХХ YYY-48</v>
      </c>
      <c r="B3383" s="21">
        <f t="shared" si="156"/>
        <v>235.52</v>
      </c>
      <c r="C3383" s="22">
        <f t="shared" si="157"/>
        <v>1</v>
      </c>
      <c r="D3383" s="23">
        <f t="shared" si="158"/>
        <v>11.5</v>
      </c>
      <c r="E3383" s="21">
        <f>SUMIFS(тарифы!G:G,тарифы!B:B,J3383)</f>
        <v>20.48</v>
      </c>
      <c r="F3383" s="21"/>
      <c r="G3383" s="12" t="str">
        <f>IFERROR(INDEX(Таблица1[#All],MATCH('загрузка табеля'!J3383,тарифы!B:B,0),4),"")</f>
        <v>уборщик служебных помещений ((В-48)хозяйственная часть)</v>
      </c>
      <c r="H3383" s="12" t="s">
        <v>17236</v>
      </c>
      <c r="I3383" s="12" t="s">
        <v>16694</v>
      </c>
      <c r="J3383" s="12" t="s">
        <v>12588</v>
      </c>
      <c r="K3383" s="12" t="s">
        <v>12587</v>
      </c>
      <c r="L3383" s="12">
        <v>11.5</v>
      </c>
      <c r="M3383" s="12">
        <v>0</v>
      </c>
    </row>
    <row r="3384" spans="1:16" x14ac:dyDescent="0.2">
      <c r="A3384" s="12" t="str">
        <f>INDEX('рабочие дни  %ФОТ'!$F$3:$F$67,MATCH('загрузка табеля'!$H3384,'рабочие дни  %ФОТ'!$H$3:$H$67,0),1)</f>
        <v>ХХХ YYY-48</v>
      </c>
      <c r="B3384" s="21">
        <f t="shared" si="156"/>
        <v>945</v>
      </c>
      <c r="C3384" s="22">
        <f t="shared" si="157"/>
        <v>3</v>
      </c>
      <c r="D3384" s="23">
        <f t="shared" si="158"/>
        <v>35</v>
      </c>
      <c r="E3384" s="21">
        <f>SUMIFS(тарифы!G:G,тарифы!B:B,J3384)</f>
        <v>27</v>
      </c>
      <c r="F3384" s="21"/>
      <c r="G3384" s="12" t="str">
        <f>IFERROR(INDEX(Таблица1[#All],MATCH('загрузка табеля'!J3384,тарифы!B:B,0),4),"")</f>
        <v>продавец-консультант ((В-48)расчетно-кассовая зона)</v>
      </c>
      <c r="H3384" s="12" t="s">
        <v>17236</v>
      </c>
      <c r="I3384" s="12" t="s">
        <v>16695</v>
      </c>
      <c r="J3384" s="12" t="s">
        <v>7332</v>
      </c>
      <c r="K3384" s="12" t="s">
        <v>7333</v>
      </c>
      <c r="L3384" s="12">
        <v>12</v>
      </c>
      <c r="M3384" s="12">
        <v>12</v>
      </c>
      <c r="N3384" s="12">
        <v>11</v>
      </c>
    </row>
    <row r="3385" spans="1:16" x14ac:dyDescent="0.2">
      <c r="A3385" s="12" t="str">
        <f>INDEX('рабочие дни  %ФОТ'!$F$3:$F$67,MATCH('загрузка табеля'!$H3385,'рабочие дни  %ФОТ'!$H$3:$H$67,0),1)</f>
        <v>ХХХ YYY-48</v>
      </c>
      <c r="B3385" s="21">
        <f t="shared" si="156"/>
        <v>864</v>
      </c>
      <c r="C3385" s="22">
        <f t="shared" si="157"/>
        <v>3</v>
      </c>
      <c r="D3385" s="23">
        <f t="shared" si="158"/>
        <v>32</v>
      </c>
      <c r="E3385" s="21">
        <f>SUMIFS(тарифы!G:G,тарифы!B:B,J3385)</f>
        <v>27</v>
      </c>
      <c r="F3385" s="21"/>
      <c r="G3385" s="12" t="str">
        <f>IFERROR(INDEX(Таблица1[#All],MATCH('загрузка табеля'!J3385,тарифы!B:B,0),4),"")</f>
        <v>продавец-консультант ((В-48)расчетно-кассовая зона)</v>
      </c>
      <c r="H3385" s="12" t="s">
        <v>17236</v>
      </c>
      <c r="I3385" s="12" t="s">
        <v>16695</v>
      </c>
      <c r="J3385" s="12" t="s">
        <v>7336</v>
      </c>
      <c r="K3385" s="12" t="s">
        <v>7337</v>
      </c>
      <c r="L3385" s="12">
        <v>10.5</v>
      </c>
      <c r="M3385" s="12">
        <v>10.5</v>
      </c>
      <c r="N3385" s="12">
        <v>11</v>
      </c>
    </row>
    <row r="3386" spans="1:16" x14ac:dyDescent="0.2">
      <c r="A3386" s="12" t="str">
        <f>INDEX('рабочие дни  %ФОТ'!$F$3:$F$67,MATCH('загрузка табеля'!$H3386,'рабочие дни  %ФОТ'!$H$3:$H$67,0),1)</f>
        <v>ХХХ YYY-48</v>
      </c>
      <c r="B3386" s="21">
        <f t="shared" si="156"/>
        <v>310.5</v>
      </c>
      <c r="C3386" s="22">
        <f t="shared" si="157"/>
        <v>1</v>
      </c>
      <c r="D3386" s="23">
        <f t="shared" si="158"/>
        <v>11.5</v>
      </c>
      <c r="E3386" s="21">
        <f>SUMIFS(тарифы!G:G,тарифы!B:B,J3386)</f>
        <v>27</v>
      </c>
      <c r="F3386" s="21"/>
      <c r="G3386" s="12" t="str">
        <f>IFERROR(INDEX(Таблица1[#All],MATCH('загрузка табеля'!J3386,тарифы!B:B,0),4),"")</f>
        <v>продавец-консультант ((В-48)расчетно-кассовая зона)</v>
      </c>
      <c r="H3386" s="12" t="s">
        <v>17236</v>
      </c>
      <c r="I3386" s="12" t="s">
        <v>16695</v>
      </c>
      <c r="J3386" s="12" t="s">
        <v>7324</v>
      </c>
      <c r="K3386" s="12" t="s">
        <v>7325</v>
      </c>
      <c r="L3386" s="12">
        <v>11.5</v>
      </c>
      <c r="M3386" s="12">
        <v>0</v>
      </c>
    </row>
    <row r="3387" spans="1:16" x14ac:dyDescent="0.2">
      <c r="A3387" s="12" t="str">
        <f>INDEX('рабочие дни  %ФОТ'!$F$3:$F$67,MATCH('загрузка табеля'!$H3387,'рабочие дни  %ФОТ'!$H$3:$H$67,0),1)</f>
        <v>ХХХ YYY-48</v>
      </c>
      <c r="B3387" s="21">
        <f t="shared" si="156"/>
        <v>918</v>
      </c>
      <c r="C3387" s="22">
        <f t="shared" si="157"/>
        <v>3</v>
      </c>
      <c r="D3387" s="23">
        <f t="shared" si="158"/>
        <v>34</v>
      </c>
      <c r="E3387" s="21">
        <f>SUMIFS(тарифы!G:G,тарифы!B:B,J3387)</f>
        <v>27</v>
      </c>
      <c r="F3387" s="21"/>
      <c r="G3387" s="12" t="str">
        <f>IFERROR(INDEX(Таблица1[#All],MATCH('загрузка табеля'!J3387,тарифы!B:B,0),4),"")</f>
        <v>продавец-консультант ((В-48)расчетно-кассовая зона)</v>
      </c>
      <c r="H3387" s="12" t="s">
        <v>17236</v>
      </c>
      <c r="I3387" s="12" t="s">
        <v>16695</v>
      </c>
      <c r="J3387" s="12" t="s">
        <v>7334</v>
      </c>
      <c r="K3387" s="12" t="s">
        <v>7335</v>
      </c>
      <c r="L3387" s="12">
        <v>11.5</v>
      </c>
      <c r="M3387" s="12">
        <v>10.5</v>
      </c>
      <c r="N3387" s="12">
        <v>12</v>
      </c>
      <c r="O3387" s="12">
        <v>0</v>
      </c>
    </row>
    <row r="3388" spans="1:16" x14ac:dyDescent="0.2">
      <c r="A3388" s="12" t="str">
        <f>INDEX('рабочие дни  %ФОТ'!$F$3:$F$67,MATCH('загрузка табеля'!$H3388,'рабочие дни  %ФОТ'!$H$3:$H$67,0),1)</f>
        <v>ХХХ YYY-48</v>
      </c>
      <c r="B3388" s="21">
        <f t="shared" si="156"/>
        <v>958.5</v>
      </c>
      <c r="C3388" s="22">
        <f t="shared" si="157"/>
        <v>3</v>
      </c>
      <c r="D3388" s="23">
        <f t="shared" si="158"/>
        <v>35.5</v>
      </c>
      <c r="E3388" s="21">
        <f>SUMIFS(тарифы!G:G,тарифы!B:B,J3388)</f>
        <v>27</v>
      </c>
      <c r="F3388" s="21"/>
      <c r="G3388" s="12" t="str">
        <f>IFERROR(INDEX(Таблица1[#All],MATCH('загрузка табеля'!J3388,тарифы!B:B,0),4),"")</f>
        <v>продавец-консультант ((В-48)расчетно-кассовая зона)</v>
      </c>
      <c r="H3388" s="12" t="s">
        <v>17236</v>
      </c>
      <c r="I3388" s="12" t="s">
        <v>16695</v>
      </c>
      <c r="J3388" s="12" t="s">
        <v>7330</v>
      </c>
      <c r="K3388" s="12" t="s">
        <v>7331</v>
      </c>
      <c r="L3388" s="12">
        <v>11.5</v>
      </c>
      <c r="M3388" s="12">
        <v>12</v>
      </c>
      <c r="N3388" s="12">
        <v>12</v>
      </c>
      <c r="O3388" s="12">
        <v>0</v>
      </c>
    </row>
    <row r="3389" spans="1:16" x14ac:dyDescent="0.2">
      <c r="A3389" s="12" t="str">
        <f>INDEX('рабочие дни  %ФОТ'!$F$3:$F$67,MATCH('загрузка табеля'!$H3389,'рабочие дни  %ФОТ'!$H$3:$H$67,0),1)</f>
        <v>ХХХ YYY-48</v>
      </c>
      <c r="B3389" s="21">
        <f t="shared" si="156"/>
        <v>972</v>
      </c>
      <c r="C3389" s="22">
        <f t="shared" si="157"/>
        <v>3</v>
      </c>
      <c r="D3389" s="23">
        <f t="shared" si="158"/>
        <v>36</v>
      </c>
      <c r="E3389" s="21">
        <f>SUMIFS(тарифы!G:G,тарифы!B:B,J3389)</f>
        <v>27</v>
      </c>
      <c r="F3389" s="21"/>
      <c r="G3389" s="12" t="str">
        <f>IFERROR(INDEX(Таблица1[#All],MATCH('загрузка табеля'!J3389,тарифы!B:B,0),4),"")</f>
        <v>продавец-консультант ((В-48)расчетно-кассовая зона)</v>
      </c>
      <c r="H3389" s="12" t="s">
        <v>17236</v>
      </c>
      <c r="I3389" s="12" t="s">
        <v>16695</v>
      </c>
      <c r="J3389" s="12" t="s">
        <v>7328</v>
      </c>
      <c r="K3389" s="12" t="s">
        <v>7329</v>
      </c>
      <c r="L3389" s="12">
        <v>12</v>
      </c>
      <c r="M3389" s="12">
        <v>12</v>
      </c>
      <c r="N3389" s="12">
        <v>12</v>
      </c>
    </row>
    <row r="3390" spans="1:16" x14ac:dyDescent="0.2">
      <c r="A3390" s="12" t="str">
        <f>INDEX('рабочие дни  %ФОТ'!$F$3:$F$67,MATCH('загрузка табеля'!$H3390,'рабочие дни  %ФОТ'!$H$3:$H$67,0),1)</f>
        <v>ХХХ YYY-48</v>
      </c>
      <c r="B3390" s="21">
        <f t="shared" si="156"/>
        <v>648</v>
      </c>
      <c r="C3390" s="22">
        <f t="shared" si="157"/>
        <v>2</v>
      </c>
      <c r="D3390" s="23">
        <f t="shared" si="158"/>
        <v>24</v>
      </c>
      <c r="E3390" s="21">
        <f>SUMIFS(тарифы!G:G,тарифы!B:B,J3390)</f>
        <v>27</v>
      </c>
      <c r="F3390" s="21"/>
      <c r="G3390" s="12" t="str">
        <f>IFERROR(INDEX(Таблица1[#All],MATCH('загрузка табеля'!J3390,тарифы!B:B,0),4),"")</f>
        <v>продавец-консультант ((В-48)расчетно-кассовая зона)</v>
      </c>
      <c r="H3390" s="12" t="s">
        <v>17236</v>
      </c>
      <c r="I3390" s="12" t="s">
        <v>16695</v>
      </c>
      <c r="J3390" s="12" t="s">
        <v>7317</v>
      </c>
      <c r="K3390" s="12" t="s">
        <v>7318</v>
      </c>
      <c r="L3390" s="12">
        <v>12</v>
      </c>
      <c r="M3390" s="12">
        <v>12</v>
      </c>
    </row>
    <row r="3391" spans="1:16" x14ac:dyDescent="0.2">
      <c r="A3391" s="12" t="str">
        <f>INDEX('рабочие дни  %ФОТ'!$F$3:$F$67,MATCH('загрузка табеля'!$H3391,'рабочие дни  %ФОТ'!$H$3:$H$67,0),1)</f>
        <v>ХХХ YYY-48</v>
      </c>
      <c r="B3391" s="21">
        <f t="shared" si="156"/>
        <v>1228.5</v>
      </c>
      <c r="C3391" s="22">
        <f t="shared" si="157"/>
        <v>4</v>
      </c>
      <c r="D3391" s="23">
        <f t="shared" si="158"/>
        <v>45.5</v>
      </c>
      <c r="E3391" s="21">
        <f>SUMIFS(тарифы!G:G,тарифы!B:B,J3391)</f>
        <v>27</v>
      </c>
      <c r="F3391" s="21"/>
      <c r="G3391" s="12" t="str">
        <f>IFERROR(INDEX(Таблица1[#All],MATCH('загрузка табеля'!J3391,тарифы!B:B,0),4),"")</f>
        <v>продавец-консультант ((В-48)расчетно-кассовая зона)</v>
      </c>
      <c r="H3391" s="12" t="s">
        <v>17236</v>
      </c>
      <c r="I3391" s="12" t="s">
        <v>16695</v>
      </c>
      <c r="J3391" s="12" t="s">
        <v>7326</v>
      </c>
      <c r="K3391" s="12" t="s">
        <v>7327</v>
      </c>
      <c r="L3391" s="12">
        <v>12.5</v>
      </c>
      <c r="M3391" s="12">
        <v>11.5</v>
      </c>
      <c r="N3391" s="12">
        <v>11.5</v>
      </c>
      <c r="O3391" s="12">
        <v>10</v>
      </c>
      <c r="P3391" s="12">
        <v>0</v>
      </c>
    </row>
    <row r="3392" spans="1:16" x14ac:dyDescent="0.2">
      <c r="A3392" s="12" t="str">
        <f>INDEX('рабочие дни  %ФОТ'!$F$3:$F$67,MATCH('загрузка табеля'!$H3392,'рабочие дни  %ФОТ'!$H$3:$H$67,0),1)</f>
        <v>ХХХ YYY-48</v>
      </c>
      <c r="B3392" s="21">
        <f t="shared" si="156"/>
        <v>594</v>
      </c>
      <c r="C3392" s="22">
        <f t="shared" si="157"/>
        <v>2</v>
      </c>
      <c r="D3392" s="23">
        <f t="shared" si="158"/>
        <v>22</v>
      </c>
      <c r="E3392" s="21">
        <f>SUMIFS(тарифы!G:G,тарифы!B:B,J3392)</f>
        <v>27</v>
      </c>
      <c r="F3392" s="21"/>
      <c r="G3392" s="12" t="str">
        <f>IFERROR(INDEX(Таблица1[#All],MATCH('загрузка табеля'!J3392,тарифы!B:B,0),4),"")</f>
        <v>продавец-консультант ((В-48)расчетно-кассовая зона)</v>
      </c>
      <c r="H3392" s="12" t="s">
        <v>17236</v>
      </c>
      <c r="I3392" s="12" t="s">
        <v>16695</v>
      </c>
      <c r="J3392" s="12" t="s">
        <v>7314</v>
      </c>
      <c r="K3392" s="12" t="s">
        <v>7315</v>
      </c>
      <c r="L3392" s="12">
        <v>11</v>
      </c>
      <c r="M3392" s="12">
        <v>11</v>
      </c>
      <c r="N3392" s="12">
        <v>0</v>
      </c>
    </row>
    <row r="3393" spans="1:17" x14ac:dyDescent="0.2">
      <c r="A3393" s="12" t="str">
        <f>INDEX('рабочие дни  %ФОТ'!$F$3:$F$67,MATCH('загрузка табеля'!$H3393,'рабочие дни  %ФОТ'!$H$3:$H$67,0),1)</f>
        <v>ХХХ YYY-48</v>
      </c>
      <c r="B3393" s="21">
        <f t="shared" si="156"/>
        <v>904.5</v>
      </c>
      <c r="C3393" s="22">
        <f t="shared" si="157"/>
        <v>3</v>
      </c>
      <c r="D3393" s="23">
        <f t="shared" si="158"/>
        <v>33.5</v>
      </c>
      <c r="E3393" s="21">
        <f>SUMIFS(тарифы!G:G,тарифы!B:B,J3393)</f>
        <v>27</v>
      </c>
      <c r="F3393" s="21"/>
      <c r="G3393" s="12" t="str">
        <f>IFERROR(INDEX(Таблица1[#All],MATCH('загрузка табеля'!J3393,тарифы!B:B,0),4),"")</f>
        <v>продавец-консультант ((В-48)расчетно-кассовая зона)</v>
      </c>
      <c r="H3393" s="12" t="s">
        <v>17236</v>
      </c>
      <c r="I3393" s="12" t="s">
        <v>16695</v>
      </c>
      <c r="J3393" s="12" t="s">
        <v>7338</v>
      </c>
      <c r="K3393" s="12" t="s">
        <v>7339</v>
      </c>
      <c r="L3393" s="12">
        <v>11.5</v>
      </c>
      <c r="M3393" s="12">
        <v>11</v>
      </c>
      <c r="N3393" s="12">
        <v>11</v>
      </c>
      <c r="O3393" s="12">
        <v>0</v>
      </c>
    </row>
    <row r="3394" spans="1:17" x14ac:dyDescent="0.2">
      <c r="A3394" s="12" t="str">
        <f>INDEX('рабочие дни  %ФОТ'!$F$3:$F$67,MATCH('загрузка табеля'!$H3394,'рабочие дни  %ФОТ'!$H$3:$H$67,0),1)</f>
        <v>ХХХ YYY-48</v>
      </c>
      <c r="B3394" s="21">
        <f t="shared" si="156"/>
        <v>891</v>
      </c>
      <c r="C3394" s="22">
        <f t="shared" si="157"/>
        <v>5</v>
      </c>
      <c r="D3394" s="23">
        <f t="shared" si="158"/>
        <v>33</v>
      </c>
      <c r="E3394" s="21">
        <f>SUMIFS(тарифы!G:G,тарифы!B:B,J3394)</f>
        <v>27</v>
      </c>
      <c r="F3394" s="21"/>
      <c r="G3394" s="12" t="str">
        <f>IFERROR(INDEX(Таблица1[#All],MATCH('загрузка табеля'!J3394,тарифы!B:B,0),4),"")</f>
        <v>продавец-консультант ((В-48)расчетно-кассовая зона)</v>
      </c>
      <c r="H3394" s="12" t="s">
        <v>17236</v>
      </c>
      <c r="I3394" s="12" t="s">
        <v>16695</v>
      </c>
      <c r="J3394" s="12" t="s">
        <v>12601</v>
      </c>
      <c r="K3394" s="12" t="s">
        <v>12600</v>
      </c>
      <c r="L3394" s="12">
        <v>5.5</v>
      </c>
      <c r="M3394" s="12">
        <v>7.5</v>
      </c>
      <c r="N3394" s="12">
        <v>6.5</v>
      </c>
      <c r="O3394" s="12">
        <v>6.5</v>
      </c>
      <c r="P3394" s="12">
        <v>7</v>
      </c>
    </row>
    <row r="3395" spans="1:17" x14ac:dyDescent="0.2">
      <c r="A3395" s="12" t="str">
        <f>INDEX('рабочие дни  %ФОТ'!$F$3:$F$67,MATCH('загрузка табеля'!$H3395,'рабочие дни  %ФОТ'!$H$3:$H$67,0),1)</f>
        <v>ХХХ YYY-48</v>
      </c>
      <c r="B3395" s="21">
        <f t="shared" si="156"/>
        <v>1323</v>
      </c>
      <c r="C3395" s="22">
        <f t="shared" si="157"/>
        <v>4</v>
      </c>
      <c r="D3395" s="23">
        <f t="shared" si="158"/>
        <v>49</v>
      </c>
      <c r="E3395" s="21">
        <f>SUMIFS(тарифы!G:G,тарифы!B:B,J3395)</f>
        <v>27</v>
      </c>
      <c r="F3395" s="21"/>
      <c r="G3395" s="12" t="str">
        <f>IFERROR(INDEX(Таблица1[#All],MATCH('загрузка табеля'!J3395,тарифы!B:B,0),4),"")</f>
        <v>продавец-консультант ((В-48)расчетно-кассовая зона)</v>
      </c>
      <c r="H3395" s="12" t="s">
        <v>17236</v>
      </c>
      <c r="I3395" s="12" t="s">
        <v>16695</v>
      </c>
      <c r="J3395" s="12" t="s">
        <v>12603</v>
      </c>
      <c r="K3395" s="12" t="s">
        <v>12602</v>
      </c>
      <c r="L3395" s="12">
        <v>11</v>
      </c>
      <c r="M3395" s="12">
        <v>13</v>
      </c>
      <c r="N3395" s="12">
        <v>12.5</v>
      </c>
      <c r="O3395" s="12">
        <v>12.5</v>
      </c>
      <c r="P3395" s="12">
        <v>0</v>
      </c>
    </row>
    <row r="3396" spans="1:17" x14ac:dyDescent="0.2">
      <c r="A3396" s="12" t="str">
        <f>INDEX('рабочие дни  %ФОТ'!$F$3:$F$67,MATCH('загрузка табеля'!$H3396,'рабочие дни  %ФОТ'!$H$3:$H$67,0),1)</f>
        <v>ХХХ YYY-48</v>
      </c>
      <c r="B3396" s="21">
        <f t="shared" si="156"/>
        <v>972</v>
      </c>
      <c r="C3396" s="22">
        <f t="shared" si="157"/>
        <v>3</v>
      </c>
      <c r="D3396" s="23">
        <f t="shared" si="158"/>
        <v>36</v>
      </c>
      <c r="E3396" s="21">
        <f>SUMIFS(тарифы!G:G,тарифы!B:B,J3396)</f>
        <v>27</v>
      </c>
      <c r="F3396" s="21"/>
      <c r="G3396" s="12" t="str">
        <f>IFERROR(INDEX(Таблица1[#All],MATCH('загрузка табеля'!J3396,тарифы!B:B,0),4),"")</f>
        <v>продавец-консультант ((В-48)расчетно-кассовая зона)</v>
      </c>
      <c r="H3396" s="12" t="s">
        <v>17236</v>
      </c>
      <c r="I3396" s="12" t="s">
        <v>16695</v>
      </c>
      <c r="J3396" s="12" t="s">
        <v>12611</v>
      </c>
      <c r="K3396" s="12" t="s">
        <v>12610</v>
      </c>
      <c r="L3396" s="12">
        <v>12</v>
      </c>
      <c r="M3396" s="12">
        <v>12</v>
      </c>
      <c r="N3396" s="12">
        <v>12</v>
      </c>
    </row>
    <row r="3397" spans="1:17" x14ac:dyDescent="0.2">
      <c r="A3397" s="12" t="str">
        <f>INDEX('рабочие дни  %ФОТ'!$F$3:$F$67,MATCH('загрузка табеля'!$H3397,'рабочие дни  %ФОТ'!$H$3:$H$67,0),1)</f>
        <v>ХХХ YYY-48</v>
      </c>
      <c r="B3397" s="21">
        <f t="shared" si="156"/>
        <v>972</v>
      </c>
      <c r="C3397" s="22">
        <f t="shared" si="157"/>
        <v>3</v>
      </c>
      <c r="D3397" s="23">
        <f t="shared" si="158"/>
        <v>26.5</v>
      </c>
      <c r="E3397" s="21">
        <f>SUMIFS(тарифы!G:G,тарифы!B:B,J3397)</f>
        <v>6804</v>
      </c>
      <c r="F3397" s="21"/>
      <c r="G3397" s="12" t="str">
        <f>IFERROR(INDEX(Таблица1[#All],MATCH('загрузка табеля'!J3397,тарифы!B:B,0),4),"")</f>
        <v>старший кладовщик 1 категории ((В-48)склад)</v>
      </c>
      <c r="H3397" s="12" t="s">
        <v>17236</v>
      </c>
      <c r="I3397" s="12" t="s">
        <v>7340</v>
      </c>
      <c r="J3397" s="12" t="s">
        <v>7347</v>
      </c>
      <c r="K3397" s="12" t="s">
        <v>7348</v>
      </c>
      <c r="L3397" s="12">
        <v>8.5</v>
      </c>
      <c r="M3397" s="12">
        <v>9</v>
      </c>
      <c r="N3397" s="12">
        <v>9</v>
      </c>
    </row>
    <row r="3398" spans="1:17" x14ac:dyDescent="0.2">
      <c r="A3398" s="12" t="str">
        <f>INDEX('рабочие дни  %ФОТ'!$F$3:$F$67,MATCH('загрузка табеля'!$H3398,'рабочие дни  %ФОТ'!$H$3:$H$67,0),1)</f>
        <v>ХХХ YYY-48</v>
      </c>
      <c r="B3398" s="21">
        <f t="shared" ref="B3398:B3461" si="159">IF(AND(F3398&lt;50,F3398&gt;0),F3398*D3398,IF(F3398&gt;50,F3398/$C$1*C3398,IF(AND(E3398&lt;50,E3398&gt;0),E3398*D3398,E3398/$C$1*C3398)))</f>
        <v>970.88</v>
      </c>
      <c r="C3398" s="22">
        <f t="shared" si="157"/>
        <v>4</v>
      </c>
      <c r="D3398" s="23">
        <f t="shared" si="158"/>
        <v>37</v>
      </c>
      <c r="E3398" s="21">
        <f>SUMIFS(тарифы!G:G,тарифы!B:B,J3398)</f>
        <v>26.24</v>
      </c>
      <c r="F3398" s="21"/>
      <c r="G3398" s="12" t="str">
        <f>IFERROR(INDEX(Таблица1[#All],MATCH('загрузка табеля'!J3398,тарифы!B:B,0),4),"")</f>
        <v>грузчик 2 категории ((В-48)склад)</v>
      </c>
      <c r="H3398" s="12" t="s">
        <v>17236</v>
      </c>
      <c r="I3398" s="12" t="s">
        <v>7340</v>
      </c>
      <c r="J3398" s="12" t="s">
        <v>7356</v>
      </c>
      <c r="K3398" s="12" t="s">
        <v>7357</v>
      </c>
      <c r="L3398" s="12">
        <v>8.5</v>
      </c>
      <c r="M3398" s="12">
        <v>11.5</v>
      </c>
      <c r="N3398" s="12">
        <v>8.5</v>
      </c>
      <c r="O3398" s="12">
        <v>8.5</v>
      </c>
    </row>
    <row r="3399" spans="1:17" x14ac:dyDescent="0.2">
      <c r="A3399" s="12" t="str">
        <f>INDEX('рабочие дни  %ФОТ'!$F$3:$F$67,MATCH('загрузка табеля'!$H3399,'рабочие дни  %ФОТ'!$H$3:$H$67,0),1)</f>
        <v>ХХХ YYY-48</v>
      </c>
      <c r="B3399" s="21">
        <f t="shared" si="159"/>
        <v>944.64</v>
      </c>
      <c r="C3399" s="22">
        <f t="shared" ref="C3399:C3462" si="160">COUNTIF(L3399:AP3399,"&gt;0")</f>
        <v>4</v>
      </c>
      <c r="D3399" s="23">
        <f t="shared" ref="D3399:D3462" si="161">IF(SUM(L3399:AP3399)&gt;0,SUM(L3399:AP3399),"")</f>
        <v>36</v>
      </c>
      <c r="E3399" s="21">
        <f>SUMIFS(тарифы!G:G,тарифы!B:B,J3399)</f>
        <v>26.24</v>
      </c>
      <c r="F3399" s="21"/>
      <c r="G3399" s="12" t="str">
        <f>IFERROR(INDEX(Таблица1[#All],MATCH('загрузка табеля'!J3399,тарифы!B:B,0),4),"")</f>
        <v>грузчик 2 категории ((В-48)склад)</v>
      </c>
      <c r="H3399" s="12" t="s">
        <v>17236</v>
      </c>
      <c r="I3399" s="12" t="s">
        <v>7340</v>
      </c>
      <c r="J3399" s="12" t="s">
        <v>7353</v>
      </c>
      <c r="K3399" s="12" t="s">
        <v>7354</v>
      </c>
      <c r="L3399" s="12">
        <v>9</v>
      </c>
      <c r="M3399" s="12">
        <v>9</v>
      </c>
      <c r="N3399" s="12">
        <v>9</v>
      </c>
      <c r="O3399" s="12">
        <v>9</v>
      </c>
    </row>
    <row r="3400" spans="1:17" x14ac:dyDescent="0.2">
      <c r="A3400" s="12" t="str">
        <f>INDEX('рабочие дни  %ФОТ'!$F$3:$F$67,MATCH('загрузка табеля'!$H3400,'рабочие дни  %ФОТ'!$H$3:$H$67,0),1)</f>
        <v>ХХХ YYY-48</v>
      </c>
      <c r="B3400" s="21">
        <f t="shared" si="159"/>
        <v>944.64</v>
      </c>
      <c r="C3400" s="22">
        <f t="shared" si="160"/>
        <v>4</v>
      </c>
      <c r="D3400" s="23">
        <f t="shared" si="161"/>
        <v>36</v>
      </c>
      <c r="E3400" s="21">
        <f>SUMIFS(тарифы!G:G,тарифы!B:B,J3400)</f>
        <v>26.24</v>
      </c>
      <c r="F3400" s="21"/>
      <c r="G3400" s="12" t="str">
        <f>IFERROR(INDEX(Таблица1[#All],MATCH('загрузка табеля'!J3400,тарифы!B:B,0),4),"")</f>
        <v>грузчик 2 категории ((В-48)склад)</v>
      </c>
      <c r="H3400" s="12" t="s">
        <v>17236</v>
      </c>
      <c r="I3400" s="12" t="s">
        <v>7340</v>
      </c>
      <c r="J3400" s="12" t="s">
        <v>7344</v>
      </c>
      <c r="K3400" s="12" t="s">
        <v>7345</v>
      </c>
      <c r="L3400" s="12">
        <v>9</v>
      </c>
      <c r="M3400" s="12">
        <v>9</v>
      </c>
      <c r="N3400" s="12">
        <v>9</v>
      </c>
      <c r="O3400" s="12">
        <v>9</v>
      </c>
    </row>
    <row r="3401" spans="1:17" x14ac:dyDescent="0.2">
      <c r="A3401" s="12" t="str">
        <f>INDEX('рабочие дни  %ФОТ'!$F$3:$F$67,MATCH('загрузка табеля'!$H3401,'рабочие дни  %ФОТ'!$H$3:$H$67,0),1)</f>
        <v>ХХХ YYY-48</v>
      </c>
      <c r="B3401" s="21">
        <f t="shared" si="159"/>
        <v>472.5</v>
      </c>
      <c r="C3401" s="22">
        <f t="shared" si="160"/>
        <v>2</v>
      </c>
      <c r="D3401" s="23">
        <f t="shared" si="161"/>
        <v>17.5</v>
      </c>
      <c r="E3401" s="21">
        <f>SUMIFS(тарифы!G:G,тарифы!B:B,J3401)</f>
        <v>27</v>
      </c>
      <c r="F3401" s="21"/>
      <c r="G3401" s="12" t="str">
        <f>IFERROR(INDEX(Таблица1[#All],MATCH('загрузка табеля'!J3401,тарифы!B:B,0),4),"")</f>
        <v>продавец-консультант ((В-48)расчетно-кассовая зона)</v>
      </c>
      <c r="H3401" s="12" t="s">
        <v>17236</v>
      </c>
      <c r="I3401" s="12" t="s">
        <v>7340</v>
      </c>
      <c r="J3401" s="12" t="s">
        <v>12605</v>
      </c>
      <c r="K3401" s="12" t="s">
        <v>12604</v>
      </c>
      <c r="L3401" s="12">
        <v>8.5</v>
      </c>
      <c r="M3401" s="12">
        <v>9</v>
      </c>
    </row>
    <row r="3402" spans="1:17" x14ac:dyDescent="0.2">
      <c r="A3402" s="12" t="str">
        <f>INDEX('рабочие дни  %ФОТ'!$F$3:$F$67,MATCH('загрузка табеля'!$H3402,'рабочие дни  %ФОТ'!$H$3:$H$67,0),1)</f>
        <v>ХХХ YYY-48</v>
      </c>
      <c r="B3402" s="21">
        <f t="shared" si="159"/>
        <v>1001.7</v>
      </c>
      <c r="C3402" s="22">
        <f t="shared" si="160"/>
        <v>5</v>
      </c>
      <c r="D3402" s="23">
        <f t="shared" si="161"/>
        <v>42</v>
      </c>
      <c r="E3402" s="21">
        <f>SUMIFS(тарифы!G:G,тарифы!B:B,J3402)</f>
        <v>23.85</v>
      </c>
      <c r="F3402" s="21"/>
      <c r="G3402" s="12" t="str">
        <f>IFERROR(INDEX(Таблица1[#All],MATCH('загрузка табеля'!J3402,тарифы!B:B,0),4),"")</f>
        <v>грузчик 3 категории ((В-48)склад)</v>
      </c>
      <c r="H3402" s="12" t="s">
        <v>17236</v>
      </c>
      <c r="I3402" s="12" t="s">
        <v>7340</v>
      </c>
      <c r="J3402" s="12" t="s">
        <v>12619</v>
      </c>
      <c r="K3402" s="12" t="s">
        <v>12618</v>
      </c>
      <c r="L3402" s="12">
        <v>8.5</v>
      </c>
      <c r="M3402" s="12">
        <v>8.5</v>
      </c>
      <c r="N3402" s="12">
        <v>8.5</v>
      </c>
      <c r="O3402" s="12">
        <v>7.5</v>
      </c>
      <c r="P3402" s="12">
        <v>9</v>
      </c>
      <c r="Q3402" s="12">
        <v>0</v>
      </c>
    </row>
    <row r="3403" spans="1:17" x14ac:dyDescent="0.2">
      <c r="A3403" s="12" t="str">
        <f>INDEX('рабочие дни  %ФОТ'!$F$3:$F$67,MATCH('загрузка табеля'!$H3403,'рабочие дни  %ФОТ'!$H$3:$H$67,0),1)</f>
        <v>ХХХ YYY-48</v>
      </c>
      <c r="B3403" s="21">
        <f t="shared" si="159"/>
        <v>1064.25</v>
      </c>
      <c r="C3403" s="22">
        <f t="shared" si="160"/>
        <v>5</v>
      </c>
      <c r="D3403" s="23">
        <f t="shared" si="161"/>
        <v>43</v>
      </c>
      <c r="E3403" s="21">
        <f>SUMIFS(тарифы!G:G,тарифы!B:B,J3403)</f>
        <v>24.75</v>
      </c>
      <c r="F3403" s="21"/>
      <c r="G3403" s="12" t="str">
        <f>IFERROR(INDEX(Таблица1[#All],MATCH('загрузка табеля'!J3403,тарифы!B:B,0),4),"")</f>
        <v>продавец продовольственных товаров 2 категории ((В-48)торговый зал)</v>
      </c>
      <c r="H3403" s="12" t="s">
        <v>17236</v>
      </c>
      <c r="I3403" s="12" t="s">
        <v>16696</v>
      </c>
      <c r="J3403" s="12" t="s">
        <v>7364</v>
      </c>
      <c r="K3403" s="12" t="s">
        <v>7365</v>
      </c>
      <c r="L3403" s="12">
        <v>9</v>
      </c>
      <c r="M3403" s="12">
        <v>8.5</v>
      </c>
      <c r="N3403" s="12">
        <v>8.5</v>
      </c>
      <c r="O3403" s="12">
        <v>8</v>
      </c>
      <c r="P3403" s="12">
        <v>9</v>
      </c>
    </row>
    <row r="3404" spans="1:17" x14ac:dyDescent="0.2">
      <c r="A3404" s="12" t="str">
        <f>INDEX('рабочие дни  %ФОТ'!$F$3:$F$67,MATCH('загрузка табеля'!$H3404,'рабочие дни  %ФОТ'!$H$3:$H$67,0),1)</f>
        <v>ХХХ YYY-48</v>
      </c>
      <c r="B3404" s="21">
        <f t="shared" si="159"/>
        <v>360</v>
      </c>
      <c r="C3404" s="22">
        <f t="shared" si="160"/>
        <v>2</v>
      </c>
      <c r="D3404" s="23">
        <f t="shared" si="161"/>
        <v>16</v>
      </c>
      <c r="E3404" s="21">
        <f>SUMIFS(тарифы!G:G,тарифы!B:B,J3404)</f>
        <v>22.5</v>
      </c>
      <c r="F3404" s="21"/>
      <c r="G3404" s="12" t="str">
        <f>IFERROR(INDEX(Таблица1[#All],MATCH('загрузка табеля'!J3404,тарифы!B:B,0),4),"")</f>
        <v>продавец продовольственных товаров 3 категории ((В-48)торговый зал)</v>
      </c>
      <c r="H3404" s="12" t="s">
        <v>17236</v>
      </c>
      <c r="I3404" s="12" t="s">
        <v>16696</v>
      </c>
      <c r="J3404" s="12" t="s">
        <v>12594</v>
      </c>
      <c r="K3404" s="12" t="s">
        <v>12593</v>
      </c>
      <c r="L3404" s="12">
        <v>8</v>
      </c>
      <c r="M3404" s="12">
        <v>8</v>
      </c>
    </row>
    <row r="3405" spans="1:17" x14ac:dyDescent="0.2">
      <c r="A3405" s="12" t="str">
        <f>INDEX('рабочие дни  %ФОТ'!$F$3:$F$67,MATCH('загрузка табеля'!$H3405,'рабочие дни  %ФОТ'!$H$3:$H$67,0),1)</f>
        <v>ХХХ YYY-48</v>
      </c>
      <c r="B3405" s="21">
        <f t="shared" si="159"/>
        <v>765</v>
      </c>
      <c r="C3405" s="22">
        <f t="shared" si="160"/>
        <v>3</v>
      </c>
      <c r="D3405" s="23">
        <f t="shared" si="161"/>
        <v>34</v>
      </c>
      <c r="E3405" s="21">
        <f>SUMIFS(тарифы!G:G,тарифы!B:B,J3405)</f>
        <v>22.5</v>
      </c>
      <c r="F3405" s="21"/>
      <c r="G3405" s="12" t="str">
        <f>IFERROR(INDEX(Таблица1[#All],MATCH('загрузка табеля'!J3405,тарифы!B:B,0),4),"")</f>
        <v>продавец продовольственных товаров 3 категории ((В-48)торговый зал)</v>
      </c>
      <c r="H3405" s="12" t="s">
        <v>17236</v>
      </c>
      <c r="I3405" s="12" t="s">
        <v>16696</v>
      </c>
      <c r="J3405" s="12" t="s">
        <v>12595</v>
      </c>
      <c r="K3405" s="12" t="s">
        <v>7362</v>
      </c>
      <c r="L3405" s="12">
        <v>10.5</v>
      </c>
      <c r="M3405" s="12">
        <v>12</v>
      </c>
      <c r="N3405" s="12">
        <v>11.5</v>
      </c>
    </row>
    <row r="3406" spans="1:17" x14ac:dyDescent="0.2">
      <c r="A3406" s="12" t="str">
        <f>INDEX('рабочие дни  %ФОТ'!$F$3:$F$67,MATCH('загрузка табеля'!$H3406,'рабочие дни  %ФОТ'!$H$3:$H$67,0),1)</f>
        <v>ХХХ YYY-48</v>
      </c>
      <c r="B3406" s="21">
        <f t="shared" si="159"/>
        <v>345</v>
      </c>
      <c r="C3406" s="22">
        <f t="shared" si="160"/>
        <v>1</v>
      </c>
      <c r="D3406" s="23">
        <f t="shared" si="161"/>
        <v>11.5</v>
      </c>
      <c r="E3406" s="21">
        <f>SUMIFS(тарифы!G:G,тарифы!B:B,J3406)</f>
        <v>30</v>
      </c>
      <c r="F3406" s="21"/>
      <c r="G3406" s="12" t="str">
        <f>IFERROR(INDEX(Таблица1[#All],MATCH('загрузка табеля'!J3406,тарифы!B:B,0),4),"")</f>
        <v>администратор торгового зала ((В-48)расчетно-кассовая зона)</v>
      </c>
      <c r="H3406" s="12" t="s">
        <v>17236</v>
      </c>
      <c r="I3406" s="12" t="s">
        <v>16697</v>
      </c>
      <c r="J3406" s="12" t="s">
        <v>7322</v>
      </c>
      <c r="K3406" s="12" t="s">
        <v>7323</v>
      </c>
      <c r="L3406" s="12">
        <v>11.5</v>
      </c>
      <c r="M3406" s="12">
        <v>0</v>
      </c>
    </row>
    <row r="3407" spans="1:17" x14ac:dyDescent="0.2">
      <c r="A3407" s="12" t="str">
        <f>INDEX('рабочие дни  %ФОТ'!$F$3:$F$67,MATCH('загрузка табеля'!$H3407,'рабочие дни  %ФОТ'!$H$3:$H$67,0),1)</f>
        <v>ХХХ YYY-48</v>
      </c>
      <c r="B3407" s="21">
        <f t="shared" si="159"/>
        <v>645</v>
      </c>
      <c r="C3407" s="22">
        <f t="shared" si="160"/>
        <v>2</v>
      </c>
      <c r="D3407" s="23">
        <f t="shared" si="161"/>
        <v>21.5</v>
      </c>
      <c r="E3407" s="21">
        <f>SUMIFS(тарифы!G:G,тарифы!B:B,J3407)</f>
        <v>30</v>
      </c>
      <c r="F3407" s="21"/>
      <c r="G3407" s="12" t="str">
        <f>IFERROR(INDEX(Таблица1[#All],MATCH('загрузка табеля'!J3407,тарифы!B:B,0),4),"")</f>
        <v>администратор торгового зала ((В-48)расчетно-кассовая зона)</v>
      </c>
      <c r="H3407" s="12" t="s">
        <v>17236</v>
      </c>
      <c r="I3407" s="12" t="s">
        <v>16697</v>
      </c>
      <c r="J3407" s="12" t="s">
        <v>7319</v>
      </c>
      <c r="K3407" s="12" t="s">
        <v>7320</v>
      </c>
      <c r="L3407" s="12">
        <v>10.5</v>
      </c>
      <c r="M3407" s="12">
        <v>11</v>
      </c>
    </row>
    <row r="3408" spans="1:17" x14ac:dyDescent="0.2">
      <c r="A3408" s="12" t="str">
        <f>INDEX('рабочие дни  %ФОТ'!$F$3:$F$67,MATCH('загрузка табеля'!$H3408,'рабочие дни  %ФОТ'!$H$3:$H$67,0),1)</f>
        <v>ХХХ YYY-48</v>
      </c>
      <c r="B3408" s="21">
        <f t="shared" si="159"/>
        <v>1549.38</v>
      </c>
      <c r="C3408" s="22">
        <f t="shared" si="160"/>
        <v>4</v>
      </c>
      <c r="D3408" s="23">
        <f t="shared" si="161"/>
        <v>49</v>
      </c>
      <c r="E3408" s="21">
        <f>SUMIFS(тарифы!G:G,тарифы!B:B,J3408)</f>
        <v>31.62</v>
      </c>
      <c r="F3408" s="21"/>
      <c r="G3408" s="12" t="str">
        <f>IFERROR(INDEX(Таблица1[#All],MATCH('загрузка табеля'!J3408,тарифы!B:B,0),4),"")</f>
        <v>кладовщик по приему товара 1 категории ((В-48)склад)</v>
      </c>
      <c r="H3408" s="12" t="s">
        <v>17236</v>
      </c>
      <c r="I3408" s="12" t="s">
        <v>16697</v>
      </c>
      <c r="J3408" s="12" t="s">
        <v>7350</v>
      </c>
      <c r="K3408" s="12" t="s">
        <v>7351</v>
      </c>
      <c r="L3408" s="12">
        <v>15</v>
      </c>
      <c r="M3408" s="12">
        <v>11</v>
      </c>
      <c r="N3408" s="12">
        <v>11</v>
      </c>
      <c r="O3408" s="12">
        <v>12</v>
      </c>
      <c r="P3408" s="12">
        <v>0</v>
      </c>
    </row>
    <row r="3409" spans="1:16" x14ac:dyDescent="0.2">
      <c r="A3409" s="12" t="str">
        <f>INDEX('рабочие дни  %ФОТ'!$F$3:$F$67,MATCH('загрузка табеля'!$H3409,'рабочие дни  %ФОТ'!$H$3:$H$67,0),1)</f>
        <v>ХХХ YYY-48</v>
      </c>
      <c r="B3409" s="21">
        <f t="shared" si="159"/>
        <v>309.52380952380952</v>
      </c>
      <c r="C3409" s="22">
        <f t="shared" si="160"/>
        <v>1</v>
      </c>
      <c r="D3409" s="23">
        <f t="shared" si="161"/>
        <v>8.5</v>
      </c>
      <c r="E3409" s="21">
        <f>SUMIFS(тарифы!G:G,тарифы!B:B,J3409)</f>
        <v>6500</v>
      </c>
      <c r="F3409" s="21"/>
      <c r="G3409" s="12" t="str">
        <f>IFERROR(INDEX(Таблица1[#All],MATCH('загрузка табеля'!J3409,тарифы!B:B,0),4),"")</f>
        <v>менеджер по персоналу ((В-48)управление)</v>
      </c>
      <c r="H3409" s="12" t="s">
        <v>17236</v>
      </c>
      <c r="I3409" s="12" t="s">
        <v>16697</v>
      </c>
      <c r="J3409" s="12" t="s">
        <v>7369</v>
      </c>
      <c r="K3409" s="12" t="s">
        <v>7370</v>
      </c>
      <c r="L3409" s="12">
        <v>8.5</v>
      </c>
    </row>
    <row r="3410" spans="1:16" x14ac:dyDescent="0.2">
      <c r="A3410" s="12" t="str">
        <f>INDEX('рабочие дни  %ФОТ'!$F$3:$F$67,MATCH('загрузка табеля'!$H3410,'рабочие дни  %ФОТ'!$H$3:$H$67,0),1)</f>
        <v>ХХХ YYY-48</v>
      </c>
      <c r="B3410" s="21">
        <f t="shared" si="159"/>
        <v>1062.8571428571429</v>
      </c>
      <c r="C3410" s="22">
        <f t="shared" si="160"/>
        <v>3</v>
      </c>
      <c r="D3410" s="23">
        <f t="shared" si="161"/>
        <v>30</v>
      </c>
      <c r="E3410" s="21">
        <f>SUMIFS(тарифы!G:G,тарифы!B:B,J3410)</f>
        <v>7440</v>
      </c>
      <c r="F3410" s="21"/>
      <c r="G3410" s="12" t="str">
        <f>IFERROR(INDEX(Таблица1[#All],MATCH('загрузка табеля'!J3410,тарифы!B:B,0),4),"")</f>
        <v>управляющий магазином 5 категории ((В-48)управление)</v>
      </c>
      <c r="H3410" s="12" t="s">
        <v>17236</v>
      </c>
      <c r="I3410" s="12" t="s">
        <v>16697</v>
      </c>
      <c r="J3410" s="12" t="s">
        <v>7367</v>
      </c>
      <c r="K3410" s="12" t="s">
        <v>7368</v>
      </c>
      <c r="L3410" s="12">
        <v>10.5</v>
      </c>
      <c r="M3410" s="12">
        <v>9.5</v>
      </c>
      <c r="N3410" s="12">
        <v>10</v>
      </c>
    </row>
    <row r="3411" spans="1:16" x14ac:dyDescent="0.2">
      <c r="A3411" s="12" t="str">
        <f>INDEX('рабочие дни  %ФОТ'!$F$3:$F$67,MATCH('загрузка табеля'!$H3411,'рабочие дни  %ФОТ'!$H$3:$H$67,0),1)</f>
        <v>ХХХ YYY-48</v>
      </c>
      <c r="B3411" s="21">
        <f t="shared" si="159"/>
        <v>1123.8095238095239</v>
      </c>
      <c r="C3411" s="22">
        <f t="shared" si="160"/>
        <v>4</v>
      </c>
      <c r="D3411" s="23">
        <f t="shared" si="161"/>
        <v>45.5</v>
      </c>
      <c r="E3411" s="21">
        <f>SUMIFS(тарифы!G:G,тарифы!B:B,J3411)</f>
        <v>5900</v>
      </c>
      <c r="F3411" s="21"/>
      <c r="G3411" s="12" t="str">
        <f>IFERROR(INDEX(Таблица1[#All],MATCH('загрузка табеля'!J3411,тарифы!B:B,0),4),"")</f>
        <v>заместитель управляющего магазином 5 категории_стажер ((В-48)управление)</v>
      </c>
      <c r="H3411" s="12" t="s">
        <v>17236</v>
      </c>
      <c r="I3411" s="12" t="s">
        <v>16697</v>
      </c>
      <c r="J3411" s="12" t="s">
        <v>12617</v>
      </c>
      <c r="K3411" s="12" t="s">
        <v>12616</v>
      </c>
      <c r="L3411" s="12">
        <v>12.5</v>
      </c>
      <c r="M3411" s="12">
        <v>11.5</v>
      </c>
      <c r="N3411" s="12">
        <v>11</v>
      </c>
      <c r="O3411" s="12">
        <v>10.5</v>
      </c>
    </row>
    <row r="3412" spans="1:16" x14ac:dyDescent="0.2">
      <c r="A3412" s="12" t="str">
        <f>INDEX('рабочие дни  %ФОТ'!$F$3:$F$67,MATCH('загрузка табеля'!$H3412,'рабочие дни  %ФОТ'!$H$3:$H$67,0),1)</f>
        <v>ХХХ YYY-48</v>
      </c>
      <c r="B3412" s="21">
        <f t="shared" si="159"/>
        <v>1029.5</v>
      </c>
      <c r="C3412" s="22">
        <f t="shared" si="160"/>
        <v>3</v>
      </c>
      <c r="D3412" s="23">
        <f t="shared" si="161"/>
        <v>35.5</v>
      </c>
      <c r="E3412" s="21">
        <f>SUMIFS(тарифы!G:G,тарифы!B:B,J3412)</f>
        <v>29</v>
      </c>
      <c r="F3412" s="21"/>
      <c r="G3412" s="12" t="str">
        <f>IFERROR(INDEX(Таблица1[#All],MATCH('загрузка табеля'!J3412,тарифы!B:B,0),4),"")</f>
        <v>пекарь 4 разряда* ((В-48)цех по выпечке хлебобулочных изделий)</v>
      </c>
      <c r="H3412" s="12" t="s">
        <v>17236</v>
      </c>
      <c r="I3412" s="12" t="s">
        <v>16698</v>
      </c>
      <c r="J3412" s="12" t="s">
        <v>7394</v>
      </c>
      <c r="K3412" s="12" t="s">
        <v>7395</v>
      </c>
      <c r="L3412" s="12">
        <v>12</v>
      </c>
      <c r="M3412" s="12">
        <v>11.5</v>
      </c>
      <c r="N3412" s="12">
        <v>12</v>
      </c>
      <c r="O3412" s="12">
        <v>0</v>
      </c>
    </row>
    <row r="3413" spans="1:16" x14ac:dyDescent="0.2">
      <c r="A3413" s="12" t="str">
        <f>INDEX('рабочие дни  %ФОТ'!$F$3:$F$67,MATCH('загрузка табеля'!$H3413,'рабочие дни  %ФОТ'!$H$3:$H$67,0),1)</f>
        <v>ХХХ YYY-48</v>
      </c>
      <c r="B3413" s="21">
        <f t="shared" si="159"/>
        <v>1000.5</v>
      </c>
      <c r="C3413" s="22">
        <f t="shared" si="160"/>
        <v>3</v>
      </c>
      <c r="D3413" s="23">
        <f t="shared" si="161"/>
        <v>34.5</v>
      </c>
      <c r="E3413" s="21">
        <f>SUMIFS(тарифы!G:G,тарифы!B:B,J3413)</f>
        <v>29</v>
      </c>
      <c r="F3413" s="21"/>
      <c r="G3413" s="12" t="str">
        <f>IFERROR(INDEX(Таблица1[#All],MATCH('загрузка табеля'!J3413,тарифы!B:B,0),4),"")</f>
        <v>пекарь 4 разряда* ((В-48)цех по выпечке хлебобулочных изделий)</v>
      </c>
      <c r="H3413" s="12" t="s">
        <v>17236</v>
      </c>
      <c r="I3413" s="12" t="s">
        <v>16698</v>
      </c>
      <c r="J3413" s="12" t="s">
        <v>7379</v>
      </c>
      <c r="K3413" s="12" t="s">
        <v>7380</v>
      </c>
      <c r="L3413" s="12">
        <v>11.5</v>
      </c>
      <c r="M3413" s="12">
        <v>11</v>
      </c>
      <c r="N3413" s="12">
        <v>12</v>
      </c>
      <c r="O3413" s="12">
        <v>0</v>
      </c>
    </row>
    <row r="3414" spans="1:16" x14ac:dyDescent="0.2">
      <c r="A3414" s="12" t="str">
        <f>INDEX('рабочие дни  %ФОТ'!$F$3:$F$67,MATCH('загрузка табеля'!$H3414,'рабочие дни  %ФОТ'!$H$3:$H$67,0),1)</f>
        <v>ХХХ YYY-48</v>
      </c>
      <c r="B3414" s="21">
        <f t="shared" si="159"/>
        <v>1438.88</v>
      </c>
      <c r="C3414" s="22">
        <f t="shared" si="160"/>
        <v>4</v>
      </c>
      <c r="D3414" s="23">
        <f t="shared" si="161"/>
        <v>46</v>
      </c>
      <c r="E3414" s="21">
        <f>SUMIFS(тарифы!G:G,тарифы!B:B,J3414)</f>
        <v>31.28</v>
      </c>
      <c r="F3414" s="21"/>
      <c r="G3414" s="12" t="str">
        <f>IFERROR(INDEX(Таблица1[#All],MATCH('загрузка табеля'!J3414,тарифы!B:B,0),4),"")</f>
        <v>пекарь 5 разряда* ((В-48)цех по выпечке хлебобулочных изделий)</v>
      </c>
      <c r="H3414" s="12" t="s">
        <v>17236</v>
      </c>
      <c r="I3414" s="12" t="s">
        <v>16698</v>
      </c>
      <c r="J3414" s="12" t="s">
        <v>7385</v>
      </c>
      <c r="K3414" s="12" t="s">
        <v>7386</v>
      </c>
      <c r="L3414" s="12">
        <v>11.5</v>
      </c>
      <c r="M3414" s="12">
        <v>12</v>
      </c>
      <c r="N3414" s="12">
        <v>11</v>
      </c>
      <c r="O3414" s="12">
        <v>11.5</v>
      </c>
    </row>
    <row r="3415" spans="1:16" x14ac:dyDescent="0.2">
      <c r="A3415" s="12" t="str">
        <f>INDEX('рабочие дни  %ФОТ'!$F$3:$F$67,MATCH('загрузка табеля'!$H3415,'рабочие дни  %ФОТ'!$H$3:$H$67,0),1)</f>
        <v>ХХХ YYY-48</v>
      </c>
      <c r="B3415" s="21">
        <f t="shared" si="159"/>
        <v>1642.5</v>
      </c>
      <c r="C3415" s="22">
        <f t="shared" si="160"/>
        <v>4</v>
      </c>
      <c r="D3415" s="23">
        <f t="shared" si="161"/>
        <v>45</v>
      </c>
      <c r="E3415" s="21">
        <f>SUMIFS(тарифы!G:G,тарифы!B:B,J3415)</f>
        <v>36.5</v>
      </c>
      <c r="F3415" s="21"/>
      <c r="G3415" s="12" t="str">
        <f>IFERROR(INDEX(Таблица1[#All],MATCH('загрузка табеля'!J3415,тарифы!B:B,0),4),"")</f>
        <v>бригадир производственной бригады ((В-48)цех по выпечке хлебобулочных изделий)</v>
      </c>
      <c r="H3415" s="12" t="s">
        <v>17236</v>
      </c>
      <c r="I3415" s="12" t="s">
        <v>16698</v>
      </c>
      <c r="J3415" s="12" t="s">
        <v>7382</v>
      </c>
      <c r="K3415" s="12" t="s">
        <v>7383</v>
      </c>
      <c r="L3415" s="12">
        <v>11</v>
      </c>
      <c r="M3415" s="12">
        <v>11.5</v>
      </c>
      <c r="N3415" s="12">
        <v>11.5</v>
      </c>
      <c r="O3415" s="12">
        <v>11</v>
      </c>
    </row>
    <row r="3416" spans="1:16" x14ac:dyDescent="0.2">
      <c r="A3416" s="12" t="str">
        <f>INDEX('рабочие дни  %ФОТ'!$F$3:$F$67,MATCH('загрузка табеля'!$H3416,'рабочие дни  %ФОТ'!$H$3:$H$67,0),1)</f>
        <v>ХХХ YYY-48</v>
      </c>
      <c r="B3416" s="21">
        <f t="shared" si="159"/>
        <v>797.5</v>
      </c>
      <c r="C3416" s="22">
        <f t="shared" si="160"/>
        <v>3</v>
      </c>
      <c r="D3416" s="23">
        <f t="shared" si="161"/>
        <v>27.5</v>
      </c>
      <c r="E3416" s="21">
        <f>SUMIFS(тарифы!G:G,тарифы!B:B,J3416)</f>
        <v>29</v>
      </c>
      <c r="F3416" s="21"/>
      <c r="G3416" s="12" t="str">
        <f>IFERROR(INDEX(Таблица1[#All],MATCH('загрузка табеля'!J3416,тарифы!B:B,0),4),"")</f>
        <v>пекарь 4 разряда* ((В-48)цех по выпечке хлебобулочных изделий)</v>
      </c>
      <c r="H3416" s="12" t="s">
        <v>17236</v>
      </c>
      <c r="I3416" s="12" t="s">
        <v>16698</v>
      </c>
      <c r="J3416" s="12" t="s">
        <v>7392</v>
      </c>
      <c r="K3416" s="12" t="s">
        <v>7393</v>
      </c>
      <c r="L3416" s="12">
        <v>10.5</v>
      </c>
      <c r="M3416" s="12">
        <v>6</v>
      </c>
      <c r="N3416" s="12">
        <v>11</v>
      </c>
    </row>
    <row r="3417" spans="1:16" x14ac:dyDescent="0.2">
      <c r="A3417" s="12" t="str">
        <f>INDEX('рабочие дни  %ФОТ'!$F$3:$F$67,MATCH('загрузка табеля'!$H3417,'рабочие дни  %ФОТ'!$H$3:$H$67,0),1)</f>
        <v>ХХХ YYY-48</v>
      </c>
      <c r="B3417" s="21">
        <f t="shared" si="159"/>
        <v>1259.25</v>
      </c>
      <c r="C3417" s="22">
        <f t="shared" si="160"/>
        <v>3</v>
      </c>
      <c r="D3417" s="23">
        <f t="shared" si="161"/>
        <v>34.5</v>
      </c>
      <c r="E3417" s="21">
        <f>SUMIFS(тарифы!G:G,тарифы!B:B,J3417)</f>
        <v>36.5</v>
      </c>
      <c r="F3417" s="21"/>
      <c r="G3417" s="12" t="str">
        <f>IFERROR(INDEX(Таблица1[#All],MATCH('загрузка табеля'!J3417,тарифы!B:B,0),4),"")</f>
        <v>бригадир производственной бригады ((В-48)цех по выпечке хлебобулочных изделий)</v>
      </c>
      <c r="H3417" s="12" t="s">
        <v>17236</v>
      </c>
      <c r="I3417" s="12" t="s">
        <v>16698</v>
      </c>
      <c r="J3417" s="12" t="s">
        <v>7396</v>
      </c>
      <c r="K3417" s="12" t="s">
        <v>7397</v>
      </c>
      <c r="L3417" s="12">
        <v>11.5</v>
      </c>
      <c r="M3417" s="12">
        <v>11</v>
      </c>
      <c r="N3417" s="12">
        <v>12</v>
      </c>
      <c r="O3417" s="12">
        <v>0</v>
      </c>
    </row>
    <row r="3418" spans="1:16" x14ac:dyDescent="0.2">
      <c r="A3418" s="12" t="str">
        <f>INDEX('рабочие дни  %ФОТ'!$F$3:$F$67,MATCH('загрузка табеля'!$H3418,'рабочие дни  %ФОТ'!$H$3:$H$67,0),1)</f>
        <v>ХХХ YYY-48</v>
      </c>
      <c r="B3418" s="21">
        <f t="shared" si="159"/>
        <v>0</v>
      </c>
      <c r="C3418" s="22">
        <f t="shared" si="160"/>
        <v>3</v>
      </c>
      <c r="D3418" s="23">
        <f t="shared" si="161"/>
        <v>34</v>
      </c>
      <c r="E3418" s="21">
        <f>SUMIFS(тарифы!G:G,тарифы!B:B,J3418)</f>
        <v>0</v>
      </c>
      <c r="F3418" s="21"/>
      <c r="G3418" s="12" t="str">
        <f>IFERROR(INDEX(Таблица1[#All],MATCH('загрузка табеля'!J3418,тарифы!B:B,0),4),"")</f>
        <v/>
      </c>
      <c r="H3418" s="12" t="s">
        <v>17236</v>
      </c>
      <c r="I3418" s="12" t="s">
        <v>16698</v>
      </c>
      <c r="J3418" s="12" t="s">
        <v>16699</v>
      </c>
      <c r="K3418" s="12" t="s">
        <v>16700</v>
      </c>
      <c r="L3418" s="12">
        <v>11</v>
      </c>
      <c r="M3418" s="12">
        <v>11.5</v>
      </c>
      <c r="N3418" s="12">
        <v>11.5</v>
      </c>
    </row>
    <row r="3419" spans="1:16" x14ac:dyDescent="0.2">
      <c r="A3419" s="12" t="str">
        <f>INDEX('рабочие дни  %ФОТ'!$F$3:$F$67,MATCH('загрузка табеля'!$H3419,'рабочие дни  %ФОТ'!$H$3:$H$67,0),1)</f>
        <v>ХХХ YYY-49</v>
      </c>
      <c r="B3419" s="21">
        <f t="shared" si="159"/>
        <v>1112.6400000000001</v>
      </c>
      <c r="C3419" s="22">
        <f t="shared" si="160"/>
        <v>3</v>
      </c>
      <c r="D3419" s="23">
        <f t="shared" si="161"/>
        <v>38</v>
      </c>
      <c r="E3419" s="21">
        <f>SUMIFS(тарифы!G:G,тарифы!B:B,J3419)</f>
        <v>29.28</v>
      </c>
      <c r="F3419" s="21"/>
      <c r="G3419" s="12" t="str">
        <f>IFERROR(INDEX(Таблица1[#All],MATCH('загрузка табеля'!J3419,тарифы!B:B,0),4),"")</f>
        <v>повар 5 разряда ((В-49) кулинарный цех)</v>
      </c>
      <c r="H3419" s="12" t="s">
        <v>17237</v>
      </c>
      <c r="I3419" s="12" t="s">
        <v>16701</v>
      </c>
      <c r="J3419" s="12" t="s">
        <v>7408</v>
      </c>
      <c r="K3419" s="12" t="s">
        <v>7409</v>
      </c>
      <c r="L3419" s="12">
        <v>12.5</v>
      </c>
      <c r="M3419" s="12">
        <v>13</v>
      </c>
      <c r="N3419" s="12">
        <v>12.5</v>
      </c>
      <c r="O3419" s="12">
        <v>0</v>
      </c>
    </row>
    <row r="3420" spans="1:16" x14ac:dyDescent="0.2">
      <c r="A3420" s="12" t="str">
        <f>INDEX('рабочие дни  %ФОТ'!$F$3:$F$67,MATCH('загрузка табеля'!$H3420,'рабочие дни  %ФОТ'!$H$3:$H$67,0),1)</f>
        <v>ХХХ YYY-49</v>
      </c>
      <c r="B3420" s="21">
        <f t="shared" si="159"/>
        <v>540</v>
      </c>
      <c r="C3420" s="22">
        <f t="shared" si="160"/>
        <v>2</v>
      </c>
      <c r="D3420" s="23">
        <f t="shared" si="161"/>
        <v>24</v>
      </c>
      <c r="E3420" s="21">
        <f>SUMIFS(тарифы!G:G,тарифы!B:B,J3420)</f>
        <v>22.5</v>
      </c>
      <c r="F3420" s="21"/>
      <c r="G3420" s="12" t="str">
        <f>IFERROR(INDEX(Таблица1[#All],MATCH('загрузка табеля'!J3420,тарифы!B:B,0),4),"")</f>
        <v>продавец продовольственных товаров 3 категории ((В-49) кулинарный цех)</v>
      </c>
      <c r="H3420" s="12" t="s">
        <v>17237</v>
      </c>
      <c r="I3420" s="12" t="s">
        <v>16701</v>
      </c>
      <c r="J3420" s="12" t="s">
        <v>7405</v>
      </c>
      <c r="K3420" s="12" t="s">
        <v>7406</v>
      </c>
      <c r="L3420" s="12">
        <v>12</v>
      </c>
      <c r="M3420" s="12">
        <v>12</v>
      </c>
    </row>
    <row r="3421" spans="1:16" x14ac:dyDescent="0.2">
      <c r="A3421" s="12" t="str">
        <f>INDEX('рабочие дни  %ФОТ'!$F$3:$F$67,MATCH('загрузка табеля'!$H3421,'рабочие дни  %ФОТ'!$H$3:$H$67,0),1)</f>
        <v>ХХХ YYY-49</v>
      </c>
      <c r="B3421" s="21">
        <f t="shared" si="159"/>
        <v>688.5</v>
      </c>
      <c r="C3421" s="22">
        <f t="shared" si="160"/>
        <v>2</v>
      </c>
      <c r="D3421" s="23">
        <f t="shared" si="161"/>
        <v>25.5</v>
      </c>
      <c r="E3421" s="21">
        <f>SUMIFS(тарифы!G:G,тарифы!B:B,J3421)</f>
        <v>27</v>
      </c>
      <c r="F3421" s="21"/>
      <c r="G3421" s="12" t="str">
        <f>IFERROR(INDEX(Таблица1[#All],MATCH('загрузка табеля'!J3421,тарифы!B:B,0),4),"")</f>
        <v>повар 4 разряда ((В-49) кулинарный цех)</v>
      </c>
      <c r="H3421" s="12" t="s">
        <v>17237</v>
      </c>
      <c r="I3421" s="12" t="s">
        <v>16701</v>
      </c>
      <c r="J3421" s="12" t="s">
        <v>7400</v>
      </c>
      <c r="K3421" s="12" t="s">
        <v>7401</v>
      </c>
      <c r="L3421" s="12">
        <v>12.5</v>
      </c>
      <c r="M3421" s="12">
        <v>13</v>
      </c>
      <c r="N3421" s="12">
        <v>0</v>
      </c>
    </row>
    <row r="3422" spans="1:16" x14ac:dyDescent="0.2">
      <c r="A3422" s="12" t="str">
        <f>INDEX('рабочие дни  %ФОТ'!$F$3:$F$67,MATCH('загрузка табеля'!$H3422,'рабочие дни  %ФОТ'!$H$3:$H$67,0),1)</f>
        <v>ХХХ YYY-49</v>
      </c>
      <c r="B3422" s="21">
        <f t="shared" si="159"/>
        <v>945</v>
      </c>
      <c r="C3422" s="22">
        <f t="shared" si="160"/>
        <v>3</v>
      </c>
      <c r="D3422" s="23">
        <f t="shared" si="161"/>
        <v>35</v>
      </c>
      <c r="E3422" s="21">
        <f>SUMIFS(тарифы!G:G,тарифы!B:B,J3422)</f>
        <v>27</v>
      </c>
      <c r="F3422" s="21"/>
      <c r="G3422" s="12" t="str">
        <f>IFERROR(INDEX(Таблица1[#All],MATCH('загрузка табеля'!J3422,тарифы!B:B,0),4),"")</f>
        <v>повар 4 разряда ((В-49) кулинарный цех)</v>
      </c>
      <c r="H3422" s="12" t="s">
        <v>17237</v>
      </c>
      <c r="I3422" s="12" t="s">
        <v>16701</v>
      </c>
      <c r="J3422" s="12" t="s">
        <v>7403</v>
      </c>
      <c r="K3422" s="12" t="s">
        <v>7404</v>
      </c>
      <c r="L3422" s="12">
        <v>11.5</v>
      </c>
      <c r="M3422" s="12">
        <v>11.5</v>
      </c>
      <c r="N3422" s="12">
        <v>12</v>
      </c>
      <c r="O3422" s="12">
        <v>0</v>
      </c>
    </row>
    <row r="3423" spans="1:16" x14ac:dyDescent="0.2">
      <c r="A3423" s="12" t="str">
        <f>INDEX('рабочие дни  %ФОТ'!$F$3:$F$67,MATCH('загрузка табеля'!$H3423,'рабочие дни  %ФОТ'!$H$3:$H$67,0),1)</f>
        <v>ХХХ YYY-49</v>
      </c>
      <c r="B3423" s="21">
        <f t="shared" si="159"/>
        <v>1342.08</v>
      </c>
      <c r="C3423" s="22">
        <f t="shared" si="160"/>
        <v>3</v>
      </c>
      <c r="D3423" s="23">
        <f t="shared" si="161"/>
        <v>36</v>
      </c>
      <c r="E3423" s="21">
        <f>SUMIFS(тарифы!G:G,тарифы!B:B,J3423)</f>
        <v>37.28</v>
      </c>
      <c r="F3423" s="21"/>
      <c r="G3423" s="12" t="str">
        <f>IFERROR(INDEX(Таблица1[#All],MATCH('загрузка табеля'!J3423,тарифы!B:B,0),4),"")</f>
        <v>бригадир производственной бригады ((В-49) кулинарный цех)</v>
      </c>
      <c r="H3423" s="12" t="s">
        <v>17237</v>
      </c>
      <c r="I3423" s="12" t="s">
        <v>16701</v>
      </c>
      <c r="J3423" s="12" t="s">
        <v>12586</v>
      </c>
      <c r="K3423" s="12" t="s">
        <v>12585</v>
      </c>
      <c r="L3423" s="12">
        <v>12</v>
      </c>
      <c r="M3423" s="12">
        <v>12.5</v>
      </c>
      <c r="N3423" s="12">
        <v>11.5</v>
      </c>
    </row>
    <row r="3424" spans="1:16" x14ac:dyDescent="0.2">
      <c r="A3424" s="12" t="str">
        <f>INDEX('рабочие дни  %ФОТ'!$F$3:$F$67,MATCH('загрузка табеля'!$H3424,'рабочие дни  %ФОТ'!$H$3:$H$67,0),1)</f>
        <v>ХХХ YYY-49</v>
      </c>
      <c r="B3424" s="21">
        <f t="shared" si="159"/>
        <v>1080</v>
      </c>
      <c r="C3424" s="22">
        <f t="shared" si="160"/>
        <v>4</v>
      </c>
      <c r="D3424" s="23">
        <f t="shared" si="161"/>
        <v>48</v>
      </c>
      <c r="E3424" s="21">
        <f>SUMIFS(тарифы!G:G,тарифы!B:B,J3424)</f>
        <v>22.5</v>
      </c>
      <c r="F3424" s="21"/>
      <c r="G3424" s="12" t="str">
        <f>IFERROR(INDEX(Таблица1[#All],MATCH('загрузка табеля'!J3424,тарифы!B:B,0),4),"")</f>
        <v>продавец продовольственных товаров 3 категории ((В-49) кулинарный цех)</v>
      </c>
      <c r="H3424" s="12" t="s">
        <v>17237</v>
      </c>
      <c r="I3424" s="12" t="s">
        <v>16701</v>
      </c>
      <c r="J3424" s="12" t="s">
        <v>12549</v>
      </c>
      <c r="K3424" s="12" t="s">
        <v>12548</v>
      </c>
      <c r="L3424" s="12">
        <v>12</v>
      </c>
      <c r="M3424" s="12">
        <v>12</v>
      </c>
      <c r="N3424" s="12">
        <v>12</v>
      </c>
      <c r="O3424" s="12">
        <v>12</v>
      </c>
      <c r="P3424" s="12">
        <v>0</v>
      </c>
    </row>
    <row r="3425" spans="1:16" x14ac:dyDescent="0.2">
      <c r="A3425" s="12" t="str">
        <f>INDEX('рабочие дни  %ФОТ'!$F$3:$F$67,MATCH('загрузка табеля'!$H3425,'рабочие дни  %ФОТ'!$H$3:$H$67,0),1)</f>
        <v>ХХХ YYY-49</v>
      </c>
      <c r="B3425" s="21">
        <f t="shared" si="159"/>
        <v>1024.8</v>
      </c>
      <c r="C3425" s="22">
        <f t="shared" si="160"/>
        <v>3</v>
      </c>
      <c r="D3425" s="23">
        <f t="shared" si="161"/>
        <v>35</v>
      </c>
      <c r="E3425" s="21">
        <f>SUMIFS(тарифы!G:G,тарифы!B:B,J3425)</f>
        <v>29.28</v>
      </c>
      <c r="F3425" s="21"/>
      <c r="G3425" s="12" t="str">
        <f>IFERROR(INDEX(Таблица1[#All],MATCH('загрузка табеля'!J3425,тарифы!B:B,0),4),"")</f>
        <v>повар 5 разряда ((В-49) кулинарный цех)</v>
      </c>
      <c r="H3425" s="12" t="s">
        <v>17237</v>
      </c>
      <c r="I3425" s="12" t="s">
        <v>16701</v>
      </c>
      <c r="J3425" s="12" t="s">
        <v>12557</v>
      </c>
      <c r="K3425" s="12" t="s">
        <v>12556</v>
      </c>
      <c r="L3425" s="12">
        <v>12</v>
      </c>
      <c r="M3425" s="12">
        <v>11.5</v>
      </c>
      <c r="N3425" s="12">
        <v>11.5</v>
      </c>
    </row>
    <row r="3426" spans="1:16" x14ac:dyDescent="0.2">
      <c r="A3426" s="12" t="str">
        <f>INDEX('рабочие дни  %ФОТ'!$F$3:$F$67,MATCH('загрузка табеля'!$H3426,'рабочие дни  %ФОТ'!$H$3:$H$67,0),1)</f>
        <v>ХХХ YYY-49</v>
      </c>
      <c r="B3426" s="21">
        <f t="shared" si="159"/>
        <v>995.52</v>
      </c>
      <c r="C3426" s="22">
        <f t="shared" si="160"/>
        <v>3</v>
      </c>
      <c r="D3426" s="23">
        <f t="shared" si="161"/>
        <v>34</v>
      </c>
      <c r="E3426" s="21">
        <f>SUMIFS(тарифы!G:G,тарифы!B:B,J3426)</f>
        <v>29.28</v>
      </c>
      <c r="F3426" s="21"/>
      <c r="G3426" s="12" t="str">
        <f>IFERROR(INDEX(Таблица1[#All],MATCH('загрузка табеля'!J3426,тарифы!B:B,0),4),"")</f>
        <v>повар 5 разряда ((В-49) кулинарный цех)</v>
      </c>
      <c r="H3426" s="12" t="s">
        <v>17237</v>
      </c>
      <c r="I3426" s="12" t="s">
        <v>16701</v>
      </c>
      <c r="J3426" s="12" t="s">
        <v>12559</v>
      </c>
      <c r="K3426" s="12" t="s">
        <v>12558</v>
      </c>
      <c r="L3426" s="12">
        <v>11.5</v>
      </c>
      <c r="M3426" s="12">
        <v>11</v>
      </c>
      <c r="N3426" s="12">
        <v>11.5</v>
      </c>
    </row>
    <row r="3427" spans="1:16" x14ac:dyDescent="0.2">
      <c r="A3427" s="12" t="str">
        <f>INDEX('рабочие дни  %ФОТ'!$F$3:$F$67,MATCH('загрузка табеля'!$H3427,'рабочие дни  %ФОТ'!$H$3:$H$67,0),1)</f>
        <v>ХХХ YYY-49</v>
      </c>
      <c r="B3427" s="21">
        <f t="shared" si="159"/>
        <v>1071.4285714285716</v>
      </c>
      <c r="C3427" s="22">
        <f t="shared" si="160"/>
        <v>3</v>
      </c>
      <c r="D3427" s="23">
        <f t="shared" si="161"/>
        <v>10</v>
      </c>
      <c r="E3427" s="21">
        <f>SUMIFS(тарифы!G:G,тарифы!B:B,J3427)</f>
        <v>7500</v>
      </c>
      <c r="F3427" s="21"/>
      <c r="G3427" s="12" t="str">
        <f>IFERROR(INDEX(Таблица1[#All],MATCH('загрузка табеля'!J3427,тарифы!B:B,0),4),"")</f>
        <v>заместитель управляющего магазином по производству_стажер ((В-49) цех по переработке мяса)</v>
      </c>
      <c r="H3427" s="12" t="s">
        <v>17237</v>
      </c>
      <c r="I3427" s="12" t="s">
        <v>16701</v>
      </c>
      <c r="J3427" s="12" t="s">
        <v>12578</v>
      </c>
      <c r="K3427" s="12" t="s">
        <v>12577</v>
      </c>
      <c r="L3427" s="12">
        <v>3.5</v>
      </c>
      <c r="M3427" s="12">
        <v>3.5</v>
      </c>
      <c r="N3427" s="12">
        <v>3</v>
      </c>
      <c r="O3427" s="12">
        <v>0</v>
      </c>
    </row>
    <row r="3428" spans="1:16" x14ac:dyDescent="0.2">
      <c r="A3428" s="12" t="str">
        <f>INDEX('рабочие дни  %ФОТ'!$F$3:$F$67,MATCH('загрузка табеля'!$H3428,'рабочие дни  %ФОТ'!$H$3:$H$67,0),1)</f>
        <v>ХХХ YYY-49</v>
      </c>
      <c r="B3428" s="21">
        <f t="shared" si="159"/>
        <v>1089</v>
      </c>
      <c r="C3428" s="22">
        <f t="shared" si="160"/>
        <v>3</v>
      </c>
      <c r="D3428" s="23">
        <f t="shared" si="161"/>
        <v>33</v>
      </c>
      <c r="E3428" s="21">
        <f>SUMIFS(тарифы!G:G,тарифы!B:B,J3428)</f>
        <v>33</v>
      </c>
      <c r="F3428" s="21"/>
      <c r="G3428" s="12" t="str">
        <f>IFERROR(INDEX(Таблица1[#All],MATCH('загрузка табеля'!J3428,тарифы!B:B,0),4),"")</f>
        <v>заместитель управляющего магазином по кассовой зоне 2 категории ((В-49)расчетно-кассовая зона)</v>
      </c>
      <c r="H3428" s="12" t="s">
        <v>17237</v>
      </c>
      <c r="I3428" s="12" t="s">
        <v>16702</v>
      </c>
      <c r="J3428" s="12" t="s">
        <v>7414</v>
      </c>
      <c r="K3428" s="12" t="s">
        <v>7415</v>
      </c>
      <c r="L3428" s="12">
        <v>11</v>
      </c>
      <c r="M3428" s="12">
        <v>11</v>
      </c>
      <c r="N3428" s="12">
        <v>11</v>
      </c>
    </row>
    <row r="3429" spans="1:16" x14ac:dyDescent="0.2">
      <c r="A3429" s="12" t="str">
        <f>INDEX('рабочие дни  %ФОТ'!$F$3:$F$67,MATCH('загрузка табеля'!$H3429,'рабочие дни  %ФОТ'!$H$3:$H$67,0),1)</f>
        <v>ХХХ YYY-49</v>
      </c>
      <c r="B3429" s="21">
        <f t="shared" si="159"/>
        <v>777.75</v>
      </c>
      <c r="C3429" s="22">
        <f t="shared" si="160"/>
        <v>3</v>
      </c>
      <c r="D3429" s="23">
        <f t="shared" si="161"/>
        <v>30.5</v>
      </c>
      <c r="E3429" s="21">
        <f>SUMIFS(тарифы!G:G,тарифы!B:B,J3429)</f>
        <v>25.5</v>
      </c>
      <c r="F3429" s="21"/>
      <c r="G3429" s="12" t="str">
        <f>IFERROR(INDEX(Таблица1[#All],MATCH('загрузка табеля'!J3429,тарифы!B:B,0),4),"")</f>
        <v>кассир торгового зала ((В-49)расчетно-кассовая зона)</v>
      </c>
      <c r="H3429" s="12" t="s">
        <v>17237</v>
      </c>
      <c r="I3429" s="12" t="s">
        <v>16702</v>
      </c>
      <c r="J3429" s="12" t="s">
        <v>4141</v>
      </c>
      <c r="K3429" s="12" t="s">
        <v>4142</v>
      </c>
      <c r="L3429" s="12">
        <v>9</v>
      </c>
      <c r="M3429" s="12">
        <v>11</v>
      </c>
      <c r="N3429" s="12">
        <v>10.5</v>
      </c>
    </row>
    <row r="3430" spans="1:16" x14ac:dyDescent="0.2">
      <c r="A3430" s="12" t="str">
        <f>INDEX('рабочие дни  %ФОТ'!$F$3:$F$67,MATCH('загрузка табеля'!$H3430,'рабочие дни  %ФОТ'!$H$3:$H$67,0),1)</f>
        <v>ХХХ YYY-49</v>
      </c>
      <c r="B3430" s="21">
        <f t="shared" si="159"/>
        <v>841.5</v>
      </c>
      <c r="C3430" s="22">
        <f t="shared" si="160"/>
        <v>1</v>
      </c>
      <c r="D3430" s="23">
        <f t="shared" si="161"/>
        <v>33</v>
      </c>
      <c r="E3430" s="21">
        <f>SUMIFS(тарифы!G:G,тарифы!B:B,J3430)</f>
        <v>25.5</v>
      </c>
      <c r="F3430" s="21"/>
      <c r="G3430" s="12" t="str">
        <f>IFERROR(INDEX(Таблица1[#All],MATCH('загрузка табеля'!J3430,тарифы!B:B,0),4),"")</f>
        <v>кассир торгового зала ((В-49)расчетно-кассовая зона)</v>
      </c>
      <c r="H3430" s="12" t="s">
        <v>17237</v>
      </c>
      <c r="I3430" s="12" t="s">
        <v>16702</v>
      </c>
      <c r="J3430" s="12" t="s">
        <v>7428</v>
      </c>
      <c r="K3430" s="12" t="s">
        <v>7429</v>
      </c>
      <c r="L3430" s="12">
        <v>33</v>
      </c>
      <c r="M3430" s="12">
        <v>0</v>
      </c>
    </row>
    <row r="3431" spans="1:16" x14ac:dyDescent="0.2">
      <c r="A3431" s="12" t="str">
        <f>INDEX('рабочие дни  %ФОТ'!$F$3:$F$67,MATCH('загрузка табеля'!$H3431,'рабочие дни  %ФОТ'!$H$3:$H$67,0),1)</f>
        <v>ХХХ YYY-49</v>
      </c>
      <c r="B3431" s="21">
        <f t="shared" si="159"/>
        <v>1095</v>
      </c>
      <c r="C3431" s="22">
        <f t="shared" si="160"/>
        <v>3</v>
      </c>
      <c r="D3431" s="23">
        <f t="shared" si="161"/>
        <v>36.5</v>
      </c>
      <c r="E3431" s="21">
        <f>SUMIFS(тарифы!G:G,тарифы!B:B,J3431)</f>
        <v>30</v>
      </c>
      <c r="F3431" s="21"/>
      <c r="G3431" s="12" t="str">
        <f>IFERROR(INDEX(Таблица1[#All],MATCH('загрузка табеля'!J3431,тарифы!B:B,0),4),"")</f>
        <v>заместитель управляющего магазином по кассовой зоне 3 категории ((В-49)расчетно-кассовая зона)</v>
      </c>
      <c r="H3431" s="12" t="s">
        <v>17237</v>
      </c>
      <c r="I3431" s="12" t="s">
        <v>16702</v>
      </c>
      <c r="J3431" s="12" t="s">
        <v>7424</v>
      </c>
      <c r="K3431" s="12" t="s">
        <v>7425</v>
      </c>
      <c r="L3431" s="12">
        <v>13.5</v>
      </c>
      <c r="M3431" s="12">
        <v>11.5</v>
      </c>
      <c r="N3431" s="12">
        <v>11.5</v>
      </c>
    </row>
    <row r="3432" spans="1:16" x14ac:dyDescent="0.2">
      <c r="A3432" s="12" t="str">
        <f>INDEX('рабочие дни  %ФОТ'!$F$3:$F$67,MATCH('загрузка табеля'!$H3432,'рабочие дни  %ФОТ'!$H$3:$H$67,0),1)</f>
        <v>ХХХ YYY-49</v>
      </c>
      <c r="B3432" s="21">
        <f t="shared" si="159"/>
        <v>1260</v>
      </c>
      <c r="C3432" s="22">
        <f t="shared" si="160"/>
        <v>4</v>
      </c>
      <c r="D3432" s="23">
        <f t="shared" si="161"/>
        <v>42</v>
      </c>
      <c r="E3432" s="21">
        <f>SUMIFS(тарифы!G:G,тарифы!B:B,J3432)</f>
        <v>30</v>
      </c>
      <c r="F3432" s="21"/>
      <c r="G3432" s="12" t="str">
        <f>IFERROR(INDEX(Таблица1[#All],MATCH('загрузка табеля'!J3432,тарифы!B:B,0),4),"")</f>
        <v>заместитель управляющего магазином по кассовой зоне 3 категории ((В-49)расчетно-кассовая зона)</v>
      </c>
      <c r="H3432" s="12" t="s">
        <v>17237</v>
      </c>
      <c r="I3432" s="12" t="s">
        <v>16702</v>
      </c>
      <c r="J3432" s="12" t="s">
        <v>7418</v>
      </c>
      <c r="K3432" s="12" t="s">
        <v>7419</v>
      </c>
      <c r="L3432" s="12">
        <v>12.5</v>
      </c>
      <c r="M3432" s="12">
        <v>11</v>
      </c>
      <c r="N3432" s="12">
        <v>11</v>
      </c>
      <c r="O3432" s="12">
        <v>7.5</v>
      </c>
    </row>
    <row r="3433" spans="1:16" x14ac:dyDescent="0.2">
      <c r="A3433" s="12" t="str">
        <f>INDEX('рабочие дни  %ФОТ'!$F$3:$F$67,MATCH('загрузка табеля'!$H3433,'рабочие дни  %ФОТ'!$H$3:$H$67,0),1)</f>
        <v>ХХХ YYY-49</v>
      </c>
      <c r="B3433" s="21">
        <f t="shared" si="159"/>
        <v>586.5</v>
      </c>
      <c r="C3433" s="22">
        <f t="shared" si="160"/>
        <v>2</v>
      </c>
      <c r="D3433" s="23">
        <f t="shared" si="161"/>
        <v>23</v>
      </c>
      <c r="E3433" s="21">
        <f>SUMIFS(тарифы!G:G,тарифы!B:B,J3433)</f>
        <v>25.5</v>
      </c>
      <c r="F3433" s="21"/>
      <c r="G3433" s="12" t="str">
        <f>IFERROR(INDEX(Таблица1[#All],MATCH('загрузка табеля'!J3433,тарифы!B:B,0),4),"")</f>
        <v>кассир торгового зала ((В-49)расчетно-кассовая зона)</v>
      </c>
      <c r="H3433" s="12" t="s">
        <v>17237</v>
      </c>
      <c r="I3433" s="12" t="s">
        <v>16702</v>
      </c>
      <c r="J3433" s="12" t="s">
        <v>7434</v>
      </c>
      <c r="K3433" s="12" t="s">
        <v>7435</v>
      </c>
      <c r="L3433" s="12">
        <v>11.5</v>
      </c>
      <c r="M3433" s="12">
        <v>11.5</v>
      </c>
      <c r="N3433" s="12">
        <v>0</v>
      </c>
    </row>
    <row r="3434" spans="1:16" x14ac:dyDescent="0.2">
      <c r="A3434" s="12" t="str">
        <f>INDEX('рабочие дни  %ФОТ'!$F$3:$F$67,MATCH('загрузка табеля'!$H3434,'рабочие дни  %ФОТ'!$H$3:$H$67,0),1)</f>
        <v>ХХХ YYY-49</v>
      </c>
      <c r="B3434" s="21">
        <f t="shared" si="159"/>
        <v>318.75</v>
      </c>
      <c r="C3434" s="22">
        <f t="shared" si="160"/>
        <v>1</v>
      </c>
      <c r="D3434" s="23">
        <f t="shared" si="161"/>
        <v>12.5</v>
      </c>
      <c r="E3434" s="21">
        <f>SUMIFS(тарифы!G:G,тарифы!B:B,J3434)</f>
        <v>25.5</v>
      </c>
      <c r="F3434" s="21"/>
      <c r="G3434" s="12" t="str">
        <f>IFERROR(INDEX(Таблица1[#All],MATCH('загрузка табеля'!J3434,тарифы!B:B,0),4),"")</f>
        <v>кассир торгового зала ((В-49)расчетно-кассовая зона)</v>
      </c>
      <c r="H3434" s="12" t="s">
        <v>17237</v>
      </c>
      <c r="I3434" s="12" t="s">
        <v>16702</v>
      </c>
      <c r="J3434" s="12" t="s">
        <v>7420</v>
      </c>
      <c r="K3434" s="12" t="s">
        <v>7421</v>
      </c>
      <c r="L3434" s="12">
        <v>12.5</v>
      </c>
      <c r="M3434" s="12">
        <v>0</v>
      </c>
    </row>
    <row r="3435" spans="1:16" x14ac:dyDescent="0.2">
      <c r="A3435" s="12" t="str">
        <f>INDEX('рабочие дни  %ФОТ'!$F$3:$F$67,MATCH('загрузка табеля'!$H3435,'рабочие дни  %ФОТ'!$H$3:$H$67,0),1)</f>
        <v>ХХХ YYY-49</v>
      </c>
      <c r="B3435" s="21">
        <f t="shared" si="159"/>
        <v>612</v>
      </c>
      <c r="C3435" s="22">
        <f t="shared" si="160"/>
        <v>2</v>
      </c>
      <c r="D3435" s="23">
        <f t="shared" si="161"/>
        <v>24</v>
      </c>
      <c r="E3435" s="21">
        <f>SUMIFS(тарифы!G:G,тарифы!B:B,J3435)</f>
        <v>25.5</v>
      </c>
      <c r="F3435" s="21"/>
      <c r="G3435" s="12" t="str">
        <f>IFERROR(INDEX(Таблица1[#All],MATCH('загрузка табеля'!J3435,тарифы!B:B,0),4),"")</f>
        <v>кассир торгового зала ((В-49)расчетно-кассовая зона)</v>
      </c>
      <c r="H3435" s="12" t="s">
        <v>17237</v>
      </c>
      <c r="I3435" s="12" t="s">
        <v>16702</v>
      </c>
      <c r="J3435" s="12" t="s">
        <v>7416</v>
      </c>
      <c r="K3435" s="12" t="s">
        <v>7417</v>
      </c>
      <c r="L3435" s="12">
        <v>12</v>
      </c>
      <c r="M3435" s="12">
        <v>12</v>
      </c>
      <c r="N3435" s="12">
        <v>0</v>
      </c>
    </row>
    <row r="3436" spans="1:16" x14ac:dyDescent="0.2">
      <c r="A3436" s="12" t="str">
        <f>INDEX('рабочие дни  %ФОТ'!$F$3:$F$67,MATCH('загрузка табеля'!$H3436,'рабочие дни  %ФОТ'!$H$3:$H$67,0),1)</f>
        <v>ХХХ YYY-49</v>
      </c>
      <c r="B3436" s="21">
        <f t="shared" si="159"/>
        <v>293.25</v>
      </c>
      <c r="C3436" s="22">
        <f t="shared" si="160"/>
        <v>1</v>
      </c>
      <c r="D3436" s="23">
        <f t="shared" si="161"/>
        <v>11.5</v>
      </c>
      <c r="E3436" s="21">
        <f>SUMIFS(тарифы!G:G,тарифы!B:B,J3436)</f>
        <v>25.5</v>
      </c>
      <c r="F3436" s="21"/>
      <c r="G3436" s="12" t="str">
        <f>IFERROR(INDEX(Таблица1[#All],MATCH('загрузка табеля'!J3436,тарифы!B:B,0),4),"")</f>
        <v>кассир торгового зала ((В-49)расчетно-кассовая зона)</v>
      </c>
      <c r="H3436" s="12" t="s">
        <v>17237</v>
      </c>
      <c r="I3436" s="12" t="s">
        <v>16702</v>
      </c>
      <c r="J3436" s="12" t="s">
        <v>7430</v>
      </c>
      <c r="K3436" s="12" t="s">
        <v>7431</v>
      </c>
      <c r="L3436" s="12">
        <v>11.5</v>
      </c>
      <c r="M3436" s="12">
        <v>0</v>
      </c>
      <c r="N3436" s="12">
        <v>0</v>
      </c>
    </row>
    <row r="3437" spans="1:16" x14ac:dyDescent="0.2">
      <c r="A3437" s="12" t="str">
        <f>INDEX('рабочие дни  %ФОТ'!$F$3:$F$67,MATCH('загрузка табеля'!$H3437,'рабочие дни  %ФОТ'!$H$3:$H$67,0),1)</f>
        <v>ХХХ YYY-49</v>
      </c>
      <c r="B3437" s="21">
        <f t="shared" si="159"/>
        <v>1338.75</v>
      </c>
      <c r="C3437" s="22">
        <f t="shared" si="160"/>
        <v>5</v>
      </c>
      <c r="D3437" s="23">
        <f t="shared" si="161"/>
        <v>52.5</v>
      </c>
      <c r="E3437" s="21">
        <f>SUMIFS(тарифы!G:G,тарифы!B:B,J3437)</f>
        <v>25.5</v>
      </c>
      <c r="F3437" s="21"/>
      <c r="G3437" s="12" t="str">
        <f>IFERROR(INDEX(Таблица1[#All],MATCH('загрузка табеля'!J3437,тарифы!B:B,0),4),"")</f>
        <v>кассир торгового зала ((В-49)расчетно-кассовая зона)</v>
      </c>
      <c r="H3437" s="12" t="s">
        <v>17237</v>
      </c>
      <c r="I3437" s="12" t="s">
        <v>16702</v>
      </c>
      <c r="J3437" s="12" t="s">
        <v>7426</v>
      </c>
      <c r="K3437" s="12" t="s">
        <v>7427</v>
      </c>
      <c r="L3437" s="12">
        <v>11.5</v>
      </c>
      <c r="M3437" s="12">
        <v>5</v>
      </c>
      <c r="N3437" s="12">
        <v>12</v>
      </c>
      <c r="O3437" s="12">
        <v>12.5</v>
      </c>
      <c r="P3437" s="12">
        <v>11.5</v>
      </c>
    </row>
    <row r="3438" spans="1:16" x14ac:dyDescent="0.2">
      <c r="A3438" s="12" t="str">
        <f>INDEX('рабочие дни  %ФОТ'!$F$3:$F$67,MATCH('загрузка табеля'!$H3438,'рабочие дни  %ФОТ'!$H$3:$H$67,0),1)</f>
        <v>ХХХ YYY-49</v>
      </c>
      <c r="B3438" s="21">
        <f t="shared" si="159"/>
        <v>1134.75</v>
      </c>
      <c r="C3438" s="22">
        <f t="shared" si="160"/>
        <v>4</v>
      </c>
      <c r="D3438" s="23">
        <f t="shared" si="161"/>
        <v>44.5</v>
      </c>
      <c r="E3438" s="21">
        <f>SUMIFS(тарифы!G:G,тарифы!B:B,J3438)</f>
        <v>25.5</v>
      </c>
      <c r="F3438" s="21"/>
      <c r="G3438" s="12" t="str">
        <f>IFERROR(INDEX(Таблица1[#All],MATCH('загрузка табеля'!J3438,тарифы!B:B,0),4),"")</f>
        <v>кассир торгового зала ((В-49)расчетно-кассовая зона)</v>
      </c>
      <c r="H3438" s="12" t="s">
        <v>17237</v>
      </c>
      <c r="I3438" s="12" t="s">
        <v>16702</v>
      </c>
      <c r="J3438" s="12" t="s">
        <v>7411</v>
      </c>
      <c r="K3438" s="12" t="s">
        <v>7412</v>
      </c>
      <c r="L3438" s="12">
        <v>12</v>
      </c>
      <c r="M3438" s="12">
        <v>8.5</v>
      </c>
      <c r="N3438" s="12">
        <v>12</v>
      </c>
      <c r="O3438" s="12">
        <v>12</v>
      </c>
    </row>
    <row r="3439" spans="1:16" x14ac:dyDescent="0.2">
      <c r="A3439" s="12" t="str">
        <f>INDEX('рабочие дни  %ФОТ'!$F$3:$F$67,MATCH('загрузка табеля'!$H3439,'рабочие дни  %ФОТ'!$H$3:$H$67,0),1)</f>
        <v>ХХХ YYY-49</v>
      </c>
      <c r="B3439" s="21">
        <f t="shared" si="159"/>
        <v>660</v>
      </c>
      <c r="C3439" s="22">
        <f t="shared" si="160"/>
        <v>2</v>
      </c>
      <c r="D3439" s="23">
        <f t="shared" si="161"/>
        <v>22</v>
      </c>
      <c r="E3439" s="21">
        <f>SUMIFS(тарифы!G:G,тарифы!B:B,J3439)</f>
        <v>30</v>
      </c>
      <c r="F3439" s="21"/>
      <c r="G3439" s="12" t="str">
        <f>IFERROR(INDEX(Таблица1[#All],MATCH('загрузка табеля'!J3439,тарифы!B:B,0),4),"")</f>
        <v>заместитель управляющего магазином по кассовой зоне 3 категории ((В-49)расчетно-кассовая зона)</v>
      </c>
      <c r="H3439" s="12" t="s">
        <v>17237</v>
      </c>
      <c r="I3439" s="12" t="s">
        <v>16702</v>
      </c>
      <c r="J3439" s="12" t="s">
        <v>12580</v>
      </c>
      <c r="K3439" s="12" t="s">
        <v>12579</v>
      </c>
      <c r="L3439" s="12">
        <v>11</v>
      </c>
      <c r="M3439" s="12">
        <v>11</v>
      </c>
      <c r="N3439" s="12">
        <v>0</v>
      </c>
    </row>
    <row r="3440" spans="1:16" x14ac:dyDescent="0.2">
      <c r="A3440" s="12" t="str">
        <f>INDEX('рабочие дни  %ФОТ'!$F$3:$F$67,MATCH('загрузка табеля'!$H3440,'рабочие дни  %ФОТ'!$H$3:$H$67,0),1)</f>
        <v>ХХХ YYY-49</v>
      </c>
      <c r="B3440" s="21">
        <f t="shared" si="159"/>
        <v>318.75</v>
      </c>
      <c r="C3440" s="22">
        <f t="shared" si="160"/>
        <v>1</v>
      </c>
      <c r="D3440" s="23">
        <f t="shared" si="161"/>
        <v>12.5</v>
      </c>
      <c r="E3440" s="21">
        <f>SUMIFS(тарифы!G:G,тарифы!B:B,J3440)</f>
        <v>25.5</v>
      </c>
      <c r="F3440" s="21"/>
      <c r="G3440" s="12" t="str">
        <f>IFERROR(INDEX(Таблица1[#All],MATCH('загрузка табеля'!J3440,тарифы!B:B,0),4),"")</f>
        <v>кассир торгового зала ((В-49)расчетно-кассовая зона)</v>
      </c>
      <c r="H3440" s="12" t="s">
        <v>17237</v>
      </c>
      <c r="I3440" s="12" t="s">
        <v>16702</v>
      </c>
      <c r="J3440" s="12" t="s">
        <v>12574</v>
      </c>
      <c r="K3440" s="12" t="s">
        <v>13779</v>
      </c>
      <c r="L3440" s="12">
        <v>12.5</v>
      </c>
      <c r="M3440" s="12">
        <v>0</v>
      </c>
    </row>
    <row r="3441" spans="1:16" x14ac:dyDescent="0.2">
      <c r="A3441" s="12" t="str">
        <f>INDEX('рабочие дни  %ФОТ'!$F$3:$F$67,MATCH('загрузка табеля'!$H3441,'рабочие дни  %ФОТ'!$H$3:$H$67,0),1)</f>
        <v>ХХХ YYY-49</v>
      </c>
      <c r="B3441" s="21">
        <f t="shared" si="159"/>
        <v>561</v>
      </c>
      <c r="C3441" s="22">
        <f t="shared" si="160"/>
        <v>2</v>
      </c>
      <c r="D3441" s="23">
        <f t="shared" si="161"/>
        <v>22</v>
      </c>
      <c r="E3441" s="21">
        <f>SUMIFS(тарифы!G:G,тарифы!B:B,J3441)</f>
        <v>25.5</v>
      </c>
      <c r="F3441" s="21"/>
      <c r="G3441" s="12" t="str">
        <f>IFERROR(INDEX(Таблица1[#All],MATCH('загрузка табеля'!J3441,тарифы!B:B,0),4),"")</f>
        <v>кассир торгового зала ((В-49)расчетно-кассовая зона)</v>
      </c>
      <c r="H3441" s="12" t="s">
        <v>17237</v>
      </c>
      <c r="I3441" s="12" t="s">
        <v>16702</v>
      </c>
      <c r="J3441" s="12" t="s">
        <v>12573</v>
      </c>
      <c r="K3441" s="12" t="s">
        <v>12572</v>
      </c>
      <c r="L3441" s="12">
        <v>11</v>
      </c>
      <c r="M3441" s="12">
        <v>11</v>
      </c>
    </row>
    <row r="3442" spans="1:16" x14ac:dyDescent="0.2">
      <c r="A3442" s="12" t="str">
        <f>INDEX('рабочие дни  %ФОТ'!$F$3:$F$67,MATCH('загрузка табеля'!$H3442,'рабочие дни  %ФОТ'!$H$3:$H$67,0),1)</f>
        <v>ХХХ YYY-49</v>
      </c>
      <c r="B3442" s="21">
        <f t="shared" si="159"/>
        <v>599.25</v>
      </c>
      <c r="C3442" s="22">
        <f t="shared" si="160"/>
        <v>2</v>
      </c>
      <c r="D3442" s="23">
        <f t="shared" si="161"/>
        <v>23.5</v>
      </c>
      <c r="E3442" s="21">
        <f>SUMIFS(тарифы!G:G,тарифы!B:B,J3442)</f>
        <v>25.5</v>
      </c>
      <c r="F3442" s="21"/>
      <c r="G3442" s="12" t="str">
        <f>IFERROR(INDEX(Таблица1[#All],MATCH('загрузка табеля'!J3442,тарифы!B:B,0),4),"")</f>
        <v>кассир торгового зала ((В-49)расчетно-кассовая зона)</v>
      </c>
      <c r="H3442" s="12" t="s">
        <v>17237</v>
      </c>
      <c r="I3442" s="12" t="s">
        <v>16702</v>
      </c>
      <c r="J3442" s="12" t="s">
        <v>12567</v>
      </c>
      <c r="K3442" s="12" t="s">
        <v>12566</v>
      </c>
      <c r="L3442" s="12">
        <v>12</v>
      </c>
      <c r="M3442" s="12">
        <v>11.5</v>
      </c>
      <c r="N3442" s="12">
        <v>0</v>
      </c>
    </row>
    <row r="3443" spans="1:16" x14ac:dyDescent="0.2">
      <c r="A3443" s="12" t="str">
        <f>INDEX('рабочие дни  %ФОТ'!$F$3:$F$67,MATCH('загрузка табеля'!$H3443,'рабочие дни  %ФОТ'!$H$3:$H$67,0),1)</f>
        <v>ХХХ YYY-49</v>
      </c>
      <c r="B3443" s="21">
        <f t="shared" si="159"/>
        <v>433.5</v>
      </c>
      <c r="C3443" s="22">
        <f t="shared" si="160"/>
        <v>2</v>
      </c>
      <c r="D3443" s="23">
        <f t="shared" si="161"/>
        <v>17</v>
      </c>
      <c r="E3443" s="21">
        <f>SUMIFS(тарифы!G:G,тарифы!B:B,J3443)</f>
        <v>25.5</v>
      </c>
      <c r="F3443" s="21"/>
      <c r="G3443" s="12" t="str">
        <f>IFERROR(INDEX(Таблица1[#All],MATCH('загрузка табеля'!J3443,тарифы!B:B,0),4),"")</f>
        <v>кассир торгового зала ((В-49)расчетно-кассовая зона)</v>
      </c>
      <c r="H3443" s="12" t="s">
        <v>17237</v>
      </c>
      <c r="I3443" s="12" t="s">
        <v>16702</v>
      </c>
      <c r="J3443" s="12" t="s">
        <v>12576</v>
      </c>
      <c r="K3443" s="12" t="s">
        <v>12575</v>
      </c>
      <c r="L3443" s="12">
        <v>5.5</v>
      </c>
      <c r="M3443" s="12">
        <v>11.5</v>
      </c>
      <c r="N3443" s="12">
        <v>0</v>
      </c>
    </row>
    <row r="3444" spans="1:16" x14ac:dyDescent="0.2">
      <c r="A3444" s="12" t="str">
        <f>INDEX('рабочие дни  %ФОТ'!$F$3:$F$67,MATCH('загрузка табеля'!$H3444,'рабочие дни  %ФОТ'!$H$3:$H$67,0),1)</f>
        <v>ХХХ YYY-49</v>
      </c>
      <c r="B3444" s="21">
        <f t="shared" si="159"/>
        <v>1160.25</v>
      </c>
      <c r="C3444" s="22">
        <f t="shared" si="160"/>
        <v>4</v>
      </c>
      <c r="D3444" s="23">
        <f t="shared" si="161"/>
        <v>45.5</v>
      </c>
      <c r="E3444" s="21">
        <f>SUMIFS(тарифы!G:G,тарифы!B:B,J3444)</f>
        <v>25.5</v>
      </c>
      <c r="F3444" s="21"/>
      <c r="G3444" s="12" t="str">
        <f>IFERROR(INDEX(Таблица1[#All],MATCH('загрузка табеля'!J3444,тарифы!B:B,0),4),"")</f>
        <v>кассир торгового зала ((В-49)расчетно-кассовая зона)</v>
      </c>
      <c r="H3444" s="12" t="s">
        <v>17237</v>
      </c>
      <c r="I3444" s="12" t="s">
        <v>16702</v>
      </c>
      <c r="J3444" s="12" t="s">
        <v>12569</v>
      </c>
      <c r="K3444" s="12" t="s">
        <v>12568</v>
      </c>
      <c r="L3444" s="12">
        <v>11</v>
      </c>
      <c r="M3444" s="12">
        <v>11</v>
      </c>
      <c r="N3444" s="12">
        <v>11</v>
      </c>
      <c r="O3444" s="12">
        <v>12.5</v>
      </c>
      <c r="P3444" s="12">
        <v>0</v>
      </c>
    </row>
    <row r="3445" spans="1:16" x14ac:dyDescent="0.2">
      <c r="A3445" s="12" t="str">
        <f>INDEX('рабочие дни  %ФОТ'!$F$3:$F$67,MATCH('загрузка табеля'!$H3445,'рабочие дни  %ФОТ'!$H$3:$H$67,0),1)</f>
        <v>ХХХ YYY-49</v>
      </c>
      <c r="B3445" s="21">
        <f t="shared" si="159"/>
        <v>216.75</v>
      </c>
      <c r="C3445" s="22">
        <f t="shared" si="160"/>
        <v>1</v>
      </c>
      <c r="D3445" s="23">
        <f t="shared" si="161"/>
        <v>8.5</v>
      </c>
      <c r="E3445" s="21">
        <f>SUMIFS(тарифы!G:G,тарифы!B:B,J3445)</f>
        <v>25.5</v>
      </c>
      <c r="F3445" s="21"/>
      <c r="G3445" s="12" t="str">
        <f>IFERROR(INDEX(Таблица1[#All],MATCH('загрузка табеля'!J3445,тарифы!B:B,0),4),"")</f>
        <v>кассир торгового зала ((В-49)расчетно-кассовая зона)</v>
      </c>
      <c r="H3445" s="12" t="s">
        <v>17237</v>
      </c>
      <c r="I3445" s="12" t="s">
        <v>16702</v>
      </c>
      <c r="J3445" s="12" t="s">
        <v>12571</v>
      </c>
      <c r="K3445" s="12" t="s">
        <v>12570</v>
      </c>
      <c r="L3445" s="12">
        <v>8.5</v>
      </c>
      <c r="M3445" s="12">
        <v>0</v>
      </c>
    </row>
    <row r="3446" spans="1:16" x14ac:dyDescent="0.2">
      <c r="A3446" s="12" t="str">
        <f>INDEX('рабочие дни  %ФОТ'!$F$3:$F$67,MATCH('загрузка табеля'!$H3446,'рабочие дни  %ФОТ'!$H$3:$H$67,0),1)</f>
        <v>ХХХ YYY-49</v>
      </c>
      <c r="B3446" s="21">
        <f t="shared" si="159"/>
        <v>612</v>
      </c>
      <c r="C3446" s="22">
        <f t="shared" si="160"/>
        <v>2</v>
      </c>
      <c r="D3446" s="23">
        <f t="shared" si="161"/>
        <v>24</v>
      </c>
      <c r="E3446" s="21">
        <f>SUMIFS(тарифы!G:G,тарифы!B:B,J3446)</f>
        <v>25.5</v>
      </c>
      <c r="F3446" s="21"/>
      <c r="G3446" s="12" t="str">
        <f>IFERROR(INDEX(Таблица1[#All],MATCH('загрузка табеля'!J3446,тарифы!B:B,0),4),"")</f>
        <v>кассир торгового зала ((В-49)расчетно-кассовая зона)</v>
      </c>
      <c r="H3446" s="12" t="s">
        <v>17237</v>
      </c>
      <c r="I3446" s="12" t="s">
        <v>16702</v>
      </c>
      <c r="J3446" s="12" t="s">
        <v>13857</v>
      </c>
      <c r="K3446" s="12" t="s">
        <v>13856</v>
      </c>
      <c r="L3446" s="12">
        <v>12</v>
      </c>
      <c r="M3446" s="12">
        <v>12</v>
      </c>
      <c r="N3446" s="12">
        <v>0</v>
      </c>
    </row>
    <row r="3447" spans="1:16" x14ac:dyDescent="0.2">
      <c r="A3447" s="12" t="str">
        <f>INDEX('рабочие дни  %ФОТ'!$F$3:$F$67,MATCH('загрузка табеля'!$H3447,'рабочие дни  %ФОТ'!$H$3:$H$67,0),1)</f>
        <v>ХХХ YYY-49</v>
      </c>
      <c r="B3447" s="21">
        <f t="shared" si="159"/>
        <v>2088.4500000000003</v>
      </c>
      <c r="C3447" s="22">
        <f t="shared" si="160"/>
        <v>5</v>
      </c>
      <c r="D3447" s="23">
        <f t="shared" si="161"/>
        <v>65</v>
      </c>
      <c r="E3447" s="21">
        <f>SUMIFS(тарифы!G:G,тарифы!B:B,J3447)</f>
        <v>32.130000000000003</v>
      </c>
      <c r="F3447" s="21"/>
      <c r="G3447" s="12" t="str">
        <f>IFERROR(INDEX(Таблица1[#All],MATCH('загрузка табеля'!J3447,тарифы!B:B,0),4),"")</f>
        <v>бригадир продавцов продовольственных товаров 1 категории ((В-49)сектор зоны скоропорта)</v>
      </c>
      <c r="H3447" s="12" t="s">
        <v>17237</v>
      </c>
      <c r="I3447" s="12" t="s">
        <v>16703</v>
      </c>
      <c r="J3447" s="12" t="s">
        <v>7442</v>
      </c>
      <c r="K3447" s="12" t="s">
        <v>7443</v>
      </c>
      <c r="L3447" s="12">
        <v>11</v>
      </c>
      <c r="M3447" s="12">
        <v>11.5</v>
      </c>
      <c r="N3447" s="12">
        <v>10.5</v>
      </c>
      <c r="O3447" s="12">
        <v>22</v>
      </c>
      <c r="P3447" s="12">
        <v>10</v>
      </c>
    </row>
    <row r="3448" spans="1:16" x14ac:dyDescent="0.2">
      <c r="A3448" s="12" t="str">
        <f>INDEX('рабочие дни  %ФОТ'!$F$3:$F$67,MATCH('загрузка табеля'!$H3448,'рабочие дни  %ФОТ'!$H$3:$H$67,0),1)</f>
        <v>ХХХ YYY-49</v>
      </c>
      <c r="B3448" s="21">
        <f t="shared" si="159"/>
        <v>382.5</v>
      </c>
      <c r="C3448" s="22">
        <f t="shared" si="160"/>
        <v>3</v>
      </c>
      <c r="D3448" s="23">
        <f t="shared" si="161"/>
        <v>17</v>
      </c>
      <c r="E3448" s="21">
        <f>SUMIFS(тарифы!G:G,тарифы!B:B,J3448)</f>
        <v>22.5</v>
      </c>
      <c r="F3448" s="21"/>
      <c r="G3448" s="12" t="str">
        <f>IFERROR(INDEX(Таблица1[#All],MATCH('загрузка табеля'!J3448,тарифы!B:B,0),4),"")</f>
        <v>продавец продовольственных товаров 3 категории ((В-49)сектор зоны скоропорта)</v>
      </c>
      <c r="H3448" s="12" t="s">
        <v>17237</v>
      </c>
      <c r="I3448" s="12" t="s">
        <v>16703</v>
      </c>
      <c r="J3448" s="12" t="s">
        <v>7437</v>
      </c>
      <c r="K3448" s="12" t="s">
        <v>7438</v>
      </c>
      <c r="L3448" s="12">
        <v>10</v>
      </c>
      <c r="M3448" s="12">
        <v>5.5</v>
      </c>
      <c r="N3448" s="12">
        <v>1.5</v>
      </c>
    </row>
    <row r="3449" spans="1:16" x14ac:dyDescent="0.2">
      <c r="A3449" s="12" t="str">
        <f>INDEX('рабочие дни  %ФОТ'!$F$3:$F$67,MATCH('загрузка табеля'!$H3449,'рабочие дни  %ФОТ'!$H$3:$H$67,0),1)</f>
        <v>ХХХ YYY-49</v>
      </c>
      <c r="B3449" s="21">
        <f t="shared" si="159"/>
        <v>1012.5</v>
      </c>
      <c r="C3449" s="22">
        <f t="shared" si="160"/>
        <v>4</v>
      </c>
      <c r="D3449" s="23">
        <f t="shared" si="161"/>
        <v>45</v>
      </c>
      <c r="E3449" s="21">
        <f>SUMIFS(тарифы!G:G,тарифы!B:B,J3449)</f>
        <v>22.5</v>
      </c>
      <c r="F3449" s="21"/>
      <c r="G3449" s="12" t="str">
        <f>IFERROR(INDEX(Таблица1[#All],MATCH('загрузка табеля'!J3449,тарифы!B:B,0),4),"")</f>
        <v>продавец продовольственных товаров 3 категории ((В-49)сектор зоны скоропорта)</v>
      </c>
      <c r="H3449" s="12" t="s">
        <v>17237</v>
      </c>
      <c r="I3449" s="12" t="s">
        <v>16703</v>
      </c>
      <c r="J3449" s="12" t="s">
        <v>12541</v>
      </c>
      <c r="K3449" s="12" t="s">
        <v>12540</v>
      </c>
      <c r="L3449" s="12">
        <v>11</v>
      </c>
      <c r="M3449" s="12">
        <v>11</v>
      </c>
      <c r="N3449" s="12">
        <v>12</v>
      </c>
      <c r="O3449" s="12">
        <v>11</v>
      </c>
    </row>
    <row r="3450" spans="1:16" x14ac:dyDescent="0.2">
      <c r="A3450" s="12" t="str">
        <f>INDEX('рабочие дни  %ФОТ'!$F$3:$F$67,MATCH('загрузка табеля'!$H3450,'рабочие дни  %ФОТ'!$H$3:$H$67,0),1)</f>
        <v>ХХХ YYY-49</v>
      </c>
      <c r="B3450" s="21">
        <f t="shared" si="159"/>
        <v>561.90476190476193</v>
      </c>
      <c r="C3450" s="22">
        <f t="shared" si="160"/>
        <v>2</v>
      </c>
      <c r="D3450" s="23">
        <f t="shared" si="161"/>
        <v>19</v>
      </c>
      <c r="E3450" s="21">
        <f>SUMIFS(тарифы!G:G,тарифы!B:B,J3450)</f>
        <v>5900</v>
      </c>
      <c r="F3450" s="21"/>
      <c r="G3450" s="12" t="str">
        <f>IFERROR(INDEX(Таблица1[#All],MATCH('загрузка табеля'!J3450,тарифы!B:B,0),4),"")</f>
        <v>заместитель управляющего магазином 5 категории ((В-49)сектор зоны скоропорта)</v>
      </c>
      <c r="H3450" s="12" t="s">
        <v>17237</v>
      </c>
      <c r="I3450" s="12" t="s">
        <v>16703</v>
      </c>
      <c r="J3450" s="12" t="s">
        <v>12582</v>
      </c>
      <c r="K3450" s="12" t="s">
        <v>12581</v>
      </c>
      <c r="L3450" s="12">
        <v>9.5</v>
      </c>
      <c r="M3450" s="12">
        <v>9.5</v>
      </c>
      <c r="N3450" s="12">
        <v>0</v>
      </c>
    </row>
    <row r="3451" spans="1:16" x14ac:dyDescent="0.2">
      <c r="A3451" s="12" t="str">
        <f>INDEX('рабочие дни  %ФОТ'!$F$3:$F$67,MATCH('загрузка табеля'!$H3451,'рабочие дни  %ФОТ'!$H$3:$H$67,0),1)</f>
        <v>ХХХ YYY-49</v>
      </c>
      <c r="B3451" s="21">
        <f t="shared" si="159"/>
        <v>945</v>
      </c>
      <c r="C3451" s="22">
        <f t="shared" si="160"/>
        <v>4</v>
      </c>
      <c r="D3451" s="23">
        <f t="shared" si="161"/>
        <v>42</v>
      </c>
      <c r="E3451" s="21">
        <f>SUMIFS(тарифы!G:G,тарифы!B:B,J3451)</f>
        <v>22.5</v>
      </c>
      <c r="F3451" s="21"/>
      <c r="G3451" s="12" t="str">
        <f>IFERROR(INDEX(Таблица1[#All],MATCH('загрузка табеля'!J3451,тарифы!B:B,0),4),"")</f>
        <v>продавец продовольственных товаров 3 категории ((В-49)сектор зоны скоропорта)</v>
      </c>
      <c r="H3451" s="12" t="s">
        <v>17237</v>
      </c>
      <c r="I3451" s="12" t="s">
        <v>16703</v>
      </c>
      <c r="J3451" s="12" t="s">
        <v>12551</v>
      </c>
      <c r="K3451" s="12" t="s">
        <v>12550</v>
      </c>
      <c r="L3451" s="12">
        <v>11</v>
      </c>
      <c r="M3451" s="12">
        <v>10.5</v>
      </c>
      <c r="N3451" s="12">
        <v>10.5</v>
      </c>
      <c r="O3451" s="12">
        <v>10</v>
      </c>
      <c r="P3451" s="12">
        <v>0</v>
      </c>
    </row>
    <row r="3452" spans="1:16" x14ac:dyDescent="0.2">
      <c r="A3452" s="12" t="str">
        <f>INDEX('рабочие дни  %ФОТ'!$F$3:$F$67,MATCH('загрузка табеля'!$H3452,'рабочие дни  %ФОТ'!$H$3:$H$67,0),1)</f>
        <v>ХХХ YYY-49</v>
      </c>
      <c r="B3452" s="21">
        <f t="shared" si="159"/>
        <v>1260</v>
      </c>
      <c r="C3452" s="22">
        <f t="shared" si="160"/>
        <v>5</v>
      </c>
      <c r="D3452" s="23">
        <f t="shared" si="161"/>
        <v>56</v>
      </c>
      <c r="E3452" s="21">
        <f>SUMIFS(тарифы!G:G,тарифы!B:B,J3452)</f>
        <v>22.5</v>
      </c>
      <c r="F3452" s="21"/>
      <c r="G3452" s="12" t="str">
        <f>IFERROR(INDEX(Таблица1[#All],MATCH('загрузка табеля'!J3452,тарифы!B:B,0),4),"")</f>
        <v>продавец продовольственных товаров 3 категории ((В-49)сектор зоны скоропорта)</v>
      </c>
      <c r="H3452" s="12" t="s">
        <v>17237</v>
      </c>
      <c r="I3452" s="12" t="s">
        <v>16703</v>
      </c>
      <c r="J3452" s="12" t="s">
        <v>12545</v>
      </c>
      <c r="K3452" s="12" t="s">
        <v>12544</v>
      </c>
      <c r="L3452" s="12">
        <v>11.5</v>
      </c>
      <c r="M3452" s="12">
        <v>11</v>
      </c>
      <c r="N3452" s="12">
        <v>11</v>
      </c>
      <c r="O3452" s="12">
        <v>11</v>
      </c>
      <c r="P3452" s="12">
        <v>11.5</v>
      </c>
    </row>
    <row r="3453" spans="1:16" x14ac:dyDescent="0.2">
      <c r="A3453" s="12" t="str">
        <f>INDEX('рабочие дни  %ФОТ'!$F$3:$F$67,MATCH('загрузка табеля'!$H3453,'рабочие дни  %ФОТ'!$H$3:$H$67,0),1)</f>
        <v>ХХХ YYY-49</v>
      </c>
      <c r="B3453" s="21">
        <f t="shared" si="159"/>
        <v>506.25</v>
      </c>
      <c r="C3453" s="22">
        <f t="shared" si="160"/>
        <v>2</v>
      </c>
      <c r="D3453" s="23">
        <f t="shared" si="161"/>
        <v>22.5</v>
      </c>
      <c r="E3453" s="21">
        <f>SUMIFS(тарифы!G:G,тарифы!B:B,J3453)</f>
        <v>22.5</v>
      </c>
      <c r="F3453" s="21"/>
      <c r="G3453" s="12" t="str">
        <f>IFERROR(INDEX(Таблица1[#All],MATCH('загрузка табеля'!J3453,тарифы!B:B,0),4),"")</f>
        <v>продавец продовольственных товаров 3 категории ((В-49)сектор зоны скоропорта)</v>
      </c>
      <c r="H3453" s="12" t="s">
        <v>17237</v>
      </c>
      <c r="I3453" s="12" t="s">
        <v>16703</v>
      </c>
      <c r="J3453" s="12" t="s">
        <v>12555</v>
      </c>
      <c r="K3453" s="12" t="s">
        <v>12554</v>
      </c>
      <c r="L3453" s="12">
        <v>11.5</v>
      </c>
      <c r="M3453" s="12">
        <v>11</v>
      </c>
      <c r="N3453" s="12">
        <v>0</v>
      </c>
    </row>
    <row r="3454" spans="1:16" x14ac:dyDescent="0.2">
      <c r="A3454" s="12" t="str">
        <f>INDEX('рабочие дни  %ФОТ'!$F$3:$F$67,MATCH('загрузка табеля'!$H3454,'рабочие дни  %ФОТ'!$H$3:$H$67,0),1)</f>
        <v>ХХХ YYY-49</v>
      </c>
      <c r="B3454" s="21">
        <f t="shared" si="159"/>
        <v>0</v>
      </c>
      <c r="C3454" s="22">
        <f t="shared" si="160"/>
        <v>3</v>
      </c>
      <c r="D3454" s="23">
        <f t="shared" si="161"/>
        <v>29.5</v>
      </c>
      <c r="E3454" s="21">
        <f>SUMIFS(тарифы!G:G,тарифы!B:B,J3454)</f>
        <v>0</v>
      </c>
      <c r="F3454" s="21"/>
      <c r="G3454" s="12" t="str">
        <f>IFERROR(INDEX(Таблица1[#All],MATCH('загрузка табеля'!J3454,тарифы!B:B,0),4),"")</f>
        <v/>
      </c>
      <c r="H3454" s="12" t="s">
        <v>17237</v>
      </c>
      <c r="I3454" s="12" t="s">
        <v>16703</v>
      </c>
      <c r="J3454" s="12" t="s">
        <v>16704</v>
      </c>
      <c r="K3454" s="12" t="s">
        <v>16705</v>
      </c>
      <c r="L3454" s="12">
        <v>10</v>
      </c>
      <c r="M3454" s="12">
        <v>9.5</v>
      </c>
      <c r="N3454" s="12">
        <v>10</v>
      </c>
      <c r="O3454" s="12">
        <v>0</v>
      </c>
    </row>
    <row r="3455" spans="1:16" x14ac:dyDescent="0.2">
      <c r="A3455" s="12" t="str">
        <f>INDEX('рабочие дни  %ФОТ'!$F$3:$F$67,MATCH('загрузка табеля'!$H3455,'рабочие дни  %ФОТ'!$H$3:$H$67,0),1)</f>
        <v>ХХХ YYY-49</v>
      </c>
      <c r="B3455" s="21">
        <f t="shared" si="159"/>
        <v>1123.8095238095239</v>
      </c>
      <c r="C3455" s="22">
        <f t="shared" si="160"/>
        <v>4</v>
      </c>
      <c r="D3455" s="23">
        <f t="shared" si="161"/>
        <v>35.5</v>
      </c>
      <c r="E3455" s="21">
        <f>SUMIFS(тарифы!G:G,тарифы!B:B,J3455)</f>
        <v>5900</v>
      </c>
      <c r="F3455" s="21"/>
      <c r="G3455" s="12" t="str">
        <f>IFERROR(INDEX(Таблица1[#All],MATCH('загрузка табеля'!J3455,тарифы!B:B,0),4),"")</f>
        <v>заместитель управляющего магазином 5 категории_стажер ((В-49)сектор стеллажной зоны)</v>
      </c>
      <c r="H3455" s="12" t="s">
        <v>17237</v>
      </c>
      <c r="I3455" s="12" t="s">
        <v>16706</v>
      </c>
      <c r="J3455" s="12" t="s">
        <v>7432</v>
      </c>
      <c r="K3455" s="12" t="s">
        <v>7433</v>
      </c>
      <c r="L3455" s="12">
        <v>8.5</v>
      </c>
      <c r="M3455" s="12">
        <v>9</v>
      </c>
      <c r="N3455" s="12">
        <v>9</v>
      </c>
      <c r="O3455" s="12">
        <v>9</v>
      </c>
    </row>
    <row r="3456" spans="1:16" x14ac:dyDescent="0.2">
      <c r="A3456" s="12" t="str">
        <f>INDEX('рабочие дни  %ФОТ'!$F$3:$F$67,MATCH('загрузка табеля'!$H3456,'рабочие дни  %ФОТ'!$H$3:$H$67,0),1)</f>
        <v>ХХХ YYY-49</v>
      </c>
      <c r="B3456" s="21">
        <f t="shared" si="159"/>
        <v>980.49</v>
      </c>
      <c r="C3456" s="22">
        <f t="shared" si="160"/>
        <v>4</v>
      </c>
      <c r="D3456" s="23">
        <f t="shared" si="161"/>
        <v>34.5</v>
      </c>
      <c r="E3456" s="21">
        <f>SUMIFS(тарифы!G:G,тарифы!B:B,J3456)</f>
        <v>28.42</v>
      </c>
      <c r="F3456" s="21"/>
      <c r="G3456" s="12" t="str">
        <f>IFERROR(INDEX(Таблица1[#All],MATCH('загрузка табеля'!J3456,тарифы!B:B,0),4),"")</f>
        <v>бригадир продавцов продовольственных товаров 2 категории ((В-49)сектор стеллажной зоны)</v>
      </c>
      <c r="H3456" s="12" t="s">
        <v>17237</v>
      </c>
      <c r="I3456" s="12" t="s">
        <v>16706</v>
      </c>
      <c r="J3456" s="12" t="s">
        <v>4190</v>
      </c>
      <c r="K3456" s="12" t="s">
        <v>4191</v>
      </c>
      <c r="L3456" s="12">
        <v>9</v>
      </c>
      <c r="M3456" s="12">
        <v>8.5</v>
      </c>
      <c r="N3456" s="12">
        <v>9</v>
      </c>
      <c r="O3456" s="12">
        <v>8</v>
      </c>
      <c r="P3456" s="12">
        <v>0</v>
      </c>
    </row>
    <row r="3457" spans="1:17" x14ac:dyDescent="0.2">
      <c r="A3457" s="12" t="str">
        <f>INDEX('рабочие дни  %ФОТ'!$F$3:$F$67,MATCH('загрузка табеля'!$H3457,'рабочие дни  %ФОТ'!$H$3:$H$67,0),1)</f>
        <v>ХХХ YYY-49</v>
      </c>
      <c r="B3457" s="21">
        <f t="shared" si="159"/>
        <v>1214.3999999999999</v>
      </c>
      <c r="C3457" s="22">
        <f t="shared" si="160"/>
        <v>5</v>
      </c>
      <c r="D3457" s="23">
        <f t="shared" si="161"/>
        <v>46</v>
      </c>
      <c r="E3457" s="21">
        <f>SUMIFS(тарифы!G:G,тарифы!B:B,J3457)</f>
        <v>26.4</v>
      </c>
      <c r="F3457" s="21"/>
      <c r="G3457" s="12" t="str">
        <f>IFERROR(INDEX(Таблица1[#All],MATCH('загрузка табеля'!J3457,тарифы!B:B,0),4),"")</f>
        <v>продавец продовольственных товаров 1 категории ((В-49)сектор стеллажной зоны)</v>
      </c>
      <c r="H3457" s="12" t="s">
        <v>17237</v>
      </c>
      <c r="I3457" s="12" t="s">
        <v>16706</v>
      </c>
      <c r="J3457" s="12" t="s">
        <v>7454</v>
      </c>
      <c r="K3457" s="12" t="s">
        <v>7455</v>
      </c>
      <c r="L3457" s="12">
        <v>9</v>
      </c>
      <c r="M3457" s="12">
        <v>9.5</v>
      </c>
      <c r="N3457" s="12">
        <v>9</v>
      </c>
      <c r="O3457" s="12">
        <v>9</v>
      </c>
      <c r="P3457" s="12">
        <v>9.5</v>
      </c>
      <c r="Q3457" s="12">
        <v>0</v>
      </c>
    </row>
    <row r="3458" spans="1:17" x14ac:dyDescent="0.2">
      <c r="A3458" s="12" t="str">
        <f>INDEX('рабочие дни  %ФОТ'!$F$3:$F$67,MATCH('загрузка табеля'!$H3458,'рабочие дни  %ФОТ'!$H$3:$H$67,0),1)</f>
        <v>ХХХ YYY-49</v>
      </c>
      <c r="B3458" s="21">
        <f t="shared" si="159"/>
        <v>1052.7</v>
      </c>
      <c r="C3458" s="22">
        <f t="shared" si="160"/>
        <v>5</v>
      </c>
      <c r="D3458" s="23">
        <f t="shared" si="161"/>
        <v>43.5</v>
      </c>
      <c r="E3458" s="21">
        <f>SUMIFS(тарифы!G:G,тарифы!B:B,J3458)</f>
        <v>24.2</v>
      </c>
      <c r="F3458" s="21"/>
      <c r="G3458" s="12" t="str">
        <f>IFERROR(INDEX(Таблица1[#All],MATCH('загрузка табеля'!J3458,тарифы!B:B,0),4),"")</f>
        <v>продавец продовольственных товаров 2 категории ((В-49)сектор стеллажной зоны)</v>
      </c>
      <c r="H3458" s="12" t="s">
        <v>17237</v>
      </c>
      <c r="I3458" s="12" t="s">
        <v>16706</v>
      </c>
      <c r="J3458" s="12" t="s">
        <v>7440</v>
      </c>
      <c r="K3458" s="12" t="s">
        <v>7441</v>
      </c>
      <c r="L3458" s="12">
        <v>8</v>
      </c>
      <c r="M3458" s="12">
        <v>10</v>
      </c>
      <c r="N3458" s="12">
        <v>9.5</v>
      </c>
      <c r="O3458" s="12">
        <v>8</v>
      </c>
      <c r="P3458" s="12">
        <v>8</v>
      </c>
    </row>
    <row r="3459" spans="1:17" x14ac:dyDescent="0.2">
      <c r="A3459" s="12" t="str">
        <f>INDEX('рабочие дни  %ФОТ'!$F$3:$F$67,MATCH('загрузка табеля'!$H3459,'рабочие дни  %ФОТ'!$H$3:$H$67,0),1)</f>
        <v>ХХХ YYY-49</v>
      </c>
      <c r="B3459" s="21">
        <f t="shared" si="159"/>
        <v>895.4</v>
      </c>
      <c r="C3459" s="22">
        <f t="shared" si="160"/>
        <v>4</v>
      </c>
      <c r="D3459" s="23">
        <f t="shared" si="161"/>
        <v>37</v>
      </c>
      <c r="E3459" s="21">
        <f>SUMIFS(тарифы!G:G,тарифы!B:B,J3459)</f>
        <v>24.2</v>
      </c>
      <c r="F3459" s="21"/>
      <c r="G3459" s="12" t="str">
        <f>IFERROR(INDEX(Таблица1[#All],MATCH('загрузка табеля'!J3459,тарифы!B:B,0),4),"")</f>
        <v>продавец продовольственных товаров 2 категории ((В-49)сектор стеллажной зоны)</v>
      </c>
      <c r="H3459" s="12" t="s">
        <v>17237</v>
      </c>
      <c r="I3459" s="12" t="s">
        <v>16706</v>
      </c>
      <c r="J3459" s="12" t="s">
        <v>7448</v>
      </c>
      <c r="K3459" s="12" t="s">
        <v>7449</v>
      </c>
      <c r="L3459" s="12">
        <v>10.5</v>
      </c>
      <c r="M3459" s="12">
        <v>9</v>
      </c>
      <c r="N3459" s="12">
        <v>9.5</v>
      </c>
      <c r="O3459" s="12">
        <v>8</v>
      </c>
      <c r="P3459" s="12">
        <v>0</v>
      </c>
    </row>
    <row r="3460" spans="1:17" x14ac:dyDescent="0.2">
      <c r="A3460" s="12" t="str">
        <f>INDEX('рабочие дни  %ФОТ'!$F$3:$F$67,MATCH('загрузка табеля'!$H3460,'рабочие дни  %ФОТ'!$H$3:$H$67,0),1)</f>
        <v>ХХХ YYY-49</v>
      </c>
      <c r="B3460" s="21">
        <f t="shared" si="159"/>
        <v>665.5</v>
      </c>
      <c r="C3460" s="22">
        <f t="shared" si="160"/>
        <v>3</v>
      </c>
      <c r="D3460" s="23">
        <f t="shared" si="161"/>
        <v>27.5</v>
      </c>
      <c r="E3460" s="21">
        <f>SUMIFS(тарифы!G:G,тарифы!B:B,J3460)</f>
        <v>24.2</v>
      </c>
      <c r="F3460" s="21"/>
      <c r="G3460" s="12" t="str">
        <f>IFERROR(INDEX(Таблица1[#All],MATCH('загрузка табеля'!J3460,тарифы!B:B,0),4),"")</f>
        <v>продавец продовольственных товаров 2 категории ((В-49)сектор стеллажной зоны)</v>
      </c>
      <c r="H3460" s="12" t="s">
        <v>17237</v>
      </c>
      <c r="I3460" s="12" t="s">
        <v>16706</v>
      </c>
      <c r="J3460" s="12" t="s">
        <v>7451</v>
      </c>
      <c r="K3460" s="12" t="s">
        <v>7452</v>
      </c>
      <c r="L3460" s="12">
        <v>9</v>
      </c>
      <c r="M3460" s="12">
        <v>9</v>
      </c>
      <c r="N3460" s="12">
        <v>9.5</v>
      </c>
    </row>
    <row r="3461" spans="1:17" x14ac:dyDescent="0.2">
      <c r="A3461" s="12" t="str">
        <f>INDEX('рабочие дни  %ФОТ'!$F$3:$F$67,MATCH('загрузка табеля'!$H3461,'рабочие дни  %ФОТ'!$H$3:$H$67,0),1)</f>
        <v>ХХХ YYY-49</v>
      </c>
      <c r="B3461" s="21">
        <f t="shared" si="159"/>
        <v>374</v>
      </c>
      <c r="C3461" s="22">
        <f t="shared" si="160"/>
        <v>2</v>
      </c>
      <c r="D3461" s="23">
        <f t="shared" si="161"/>
        <v>17</v>
      </c>
      <c r="E3461" s="21">
        <f>SUMIFS(тарифы!G:G,тарифы!B:B,J3461)</f>
        <v>22</v>
      </c>
      <c r="F3461" s="21"/>
      <c r="G3461" s="12" t="str">
        <f>IFERROR(INDEX(Таблица1[#All],MATCH('загрузка табеля'!J3461,тарифы!B:B,0),4),"")</f>
        <v>продавец продовольственных товаров 3 категории ((В-49)сектор стеллажной зоны)</v>
      </c>
      <c r="H3461" s="12" t="s">
        <v>17237</v>
      </c>
      <c r="I3461" s="12" t="s">
        <v>16706</v>
      </c>
      <c r="J3461" s="12" t="s">
        <v>12539</v>
      </c>
      <c r="K3461" s="12" t="s">
        <v>12538</v>
      </c>
      <c r="L3461" s="12">
        <v>9.5</v>
      </c>
      <c r="M3461" s="12">
        <v>7.5</v>
      </c>
      <c r="N3461" s="12">
        <v>0</v>
      </c>
    </row>
    <row r="3462" spans="1:17" x14ac:dyDescent="0.2">
      <c r="A3462" s="12" t="str">
        <f>INDEX('рабочие дни  %ФОТ'!$F$3:$F$67,MATCH('загрузка табеля'!$H3462,'рабочие дни  %ФОТ'!$H$3:$H$67,0),1)</f>
        <v>ХХХ YYY-49</v>
      </c>
      <c r="B3462" s="21">
        <f t="shared" ref="B3462:B3525" si="162">IF(AND(F3462&lt;50,F3462&gt;0),F3462*D3462,IF(F3462&gt;50,F3462/$C$1*C3462,IF(AND(E3462&lt;50,E3462&gt;0),E3462*D3462,E3462/$C$1*C3462)))</f>
        <v>968</v>
      </c>
      <c r="C3462" s="22">
        <f t="shared" si="160"/>
        <v>5</v>
      </c>
      <c r="D3462" s="23">
        <f t="shared" si="161"/>
        <v>44</v>
      </c>
      <c r="E3462" s="21">
        <f>SUMIFS(тарифы!G:G,тарифы!B:B,J3462)</f>
        <v>22</v>
      </c>
      <c r="F3462" s="21"/>
      <c r="G3462" s="12" t="str">
        <f>IFERROR(INDEX(Таблица1[#All],MATCH('загрузка табеля'!J3462,тарифы!B:B,0),4),"")</f>
        <v>продавец продовольственных товаров 3 категории ((В-49)сектор стеллажной зоны)</v>
      </c>
      <c r="H3462" s="12" t="s">
        <v>17237</v>
      </c>
      <c r="I3462" s="12" t="s">
        <v>16706</v>
      </c>
      <c r="J3462" s="12" t="s">
        <v>12553</v>
      </c>
      <c r="K3462" s="12" t="s">
        <v>12552</v>
      </c>
      <c r="L3462" s="12">
        <v>8.5</v>
      </c>
      <c r="M3462" s="12">
        <v>8.5</v>
      </c>
      <c r="N3462" s="12">
        <v>10</v>
      </c>
      <c r="O3462" s="12">
        <v>8.5</v>
      </c>
      <c r="P3462" s="12">
        <v>8.5</v>
      </c>
    </row>
    <row r="3463" spans="1:17" x14ac:dyDescent="0.2">
      <c r="A3463" s="12" t="str">
        <f>INDEX('рабочие дни  %ФОТ'!$F$3:$F$67,MATCH('загрузка табеля'!$H3463,'рабочие дни  %ФОТ'!$H$3:$H$67,0),1)</f>
        <v>ХХХ YYY-49</v>
      </c>
      <c r="B3463" s="21">
        <f t="shared" si="162"/>
        <v>1188</v>
      </c>
      <c r="C3463" s="22">
        <f t="shared" ref="C3463:C3526" si="163">COUNTIF(L3463:AP3463,"&gt;0")</f>
        <v>4</v>
      </c>
      <c r="D3463" s="23">
        <f t="shared" ref="D3463:D3526" si="164">IF(SUM(L3463:AP3463)&gt;0,SUM(L3463:AP3463),"")</f>
        <v>36</v>
      </c>
      <c r="E3463" s="21">
        <f>SUMIFS(тарифы!G:G,тарифы!B:B,J3463)</f>
        <v>6237</v>
      </c>
      <c r="F3463" s="21"/>
      <c r="G3463" s="12" t="str">
        <f>IFERROR(INDEX(Таблица1[#All],MATCH('загрузка табеля'!J3463,тарифы!B:B,0),4),"")</f>
        <v>старший кладовщик 2 категории ((В-49)склад)</v>
      </c>
      <c r="H3463" s="12" t="s">
        <v>17237</v>
      </c>
      <c r="I3463" s="12" t="s">
        <v>16707</v>
      </c>
      <c r="J3463" s="12" t="s">
        <v>7469</v>
      </c>
      <c r="K3463" s="12" t="s">
        <v>7470</v>
      </c>
      <c r="L3463" s="12">
        <v>9</v>
      </c>
      <c r="M3463" s="12">
        <v>9</v>
      </c>
      <c r="N3463" s="12">
        <v>9</v>
      </c>
      <c r="O3463" s="12">
        <v>9</v>
      </c>
      <c r="P3463" s="12">
        <v>0</v>
      </c>
    </row>
    <row r="3464" spans="1:17" x14ac:dyDescent="0.2">
      <c r="A3464" s="12" t="str">
        <f>INDEX('рабочие дни  %ФОТ'!$F$3:$F$67,MATCH('загрузка табеля'!$H3464,'рабочие дни  %ФОТ'!$H$3:$H$67,0),1)</f>
        <v>ХХХ YYY-49</v>
      </c>
      <c r="B3464" s="21">
        <f t="shared" si="162"/>
        <v>377.14285714285717</v>
      </c>
      <c r="C3464" s="22">
        <f t="shared" si="163"/>
        <v>2</v>
      </c>
      <c r="D3464" s="23">
        <f t="shared" si="164"/>
        <v>17.5</v>
      </c>
      <c r="E3464" s="21">
        <f>SUMIFS(тарифы!G:G,тарифы!B:B,J3464)</f>
        <v>3960</v>
      </c>
      <c r="F3464" s="21"/>
      <c r="G3464" s="12" t="str">
        <f>IFERROR(INDEX(Таблица1[#All],MATCH('загрузка табеля'!J3464,тарифы!B:B,0),4),"")</f>
        <v>оператор по вводу данных 2 категории ((В-49)склад)</v>
      </c>
      <c r="H3464" s="12" t="s">
        <v>17237</v>
      </c>
      <c r="I3464" s="12" t="s">
        <v>16707</v>
      </c>
      <c r="J3464" s="12" t="s">
        <v>7472</v>
      </c>
      <c r="K3464" s="12" t="s">
        <v>7473</v>
      </c>
      <c r="L3464" s="12">
        <v>8.5</v>
      </c>
      <c r="M3464" s="12">
        <v>9</v>
      </c>
    </row>
    <row r="3465" spans="1:17" x14ac:dyDescent="0.2">
      <c r="A3465" s="12" t="str">
        <f>INDEX('рабочие дни  %ФОТ'!$F$3:$F$67,MATCH('загрузка табеля'!$H3465,'рабочие дни  %ФОТ'!$H$3:$H$67,0),1)</f>
        <v>ХХХ YYY-49</v>
      </c>
      <c r="B3465" s="21">
        <f t="shared" si="162"/>
        <v>753.74</v>
      </c>
      <c r="C3465" s="22">
        <f t="shared" si="163"/>
        <v>3</v>
      </c>
      <c r="D3465" s="23">
        <f t="shared" si="164"/>
        <v>26</v>
      </c>
      <c r="E3465" s="21">
        <f>SUMIFS(тарифы!G:G,тарифы!B:B,J3465)</f>
        <v>28.99</v>
      </c>
      <c r="F3465" s="21"/>
      <c r="G3465" s="12" t="str">
        <f>IFERROR(INDEX(Таблица1[#All],MATCH('загрузка табеля'!J3465,тарифы!B:B,0),4),"")</f>
        <v>кладовщик по приему товара 2 категории ((В-49)склад)</v>
      </c>
      <c r="H3465" s="12" t="s">
        <v>17237</v>
      </c>
      <c r="I3465" s="12" t="s">
        <v>16707</v>
      </c>
      <c r="J3465" s="12" t="s">
        <v>7464</v>
      </c>
      <c r="K3465" s="12" t="s">
        <v>7465</v>
      </c>
      <c r="L3465" s="12">
        <v>9</v>
      </c>
      <c r="M3465" s="12">
        <v>9.5</v>
      </c>
      <c r="N3465" s="12">
        <v>7.5</v>
      </c>
      <c r="O3465" s="12">
        <v>0</v>
      </c>
    </row>
    <row r="3466" spans="1:17" x14ac:dyDescent="0.2">
      <c r="A3466" s="12" t="str">
        <f>INDEX('рабочие дни  %ФОТ'!$F$3:$F$67,MATCH('загрузка табеля'!$H3466,'рабочие дни  %ФОТ'!$H$3:$H$67,0),1)</f>
        <v>ХХХ YYY-49</v>
      </c>
      <c r="B3466" s="21">
        <f t="shared" si="162"/>
        <v>997.11999999999989</v>
      </c>
      <c r="C3466" s="22">
        <f t="shared" si="163"/>
        <v>4</v>
      </c>
      <c r="D3466" s="23">
        <f t="shared" si="164"/>
        <v>38</v>
      </c>
      <c r="E3466" s="21">
        <f>SUMIFS(тарифы!G:G,тарифы!B:B,J3466)</f>
        <v>26.24</v>
      </c>
      <c r="F3466" s="21"/>
      <c r="G3466" s="12" t="str">
        <f>IFERROR(INDEX(Таблица1[#All],MATCH('загрузка табеля'!J3466,тарифы!B:B,0),4),"")</f>
        <v>грузчик 2 категории ((В-49)склад)</v>
      </c>
      <c r="H3466" s="12" t="s">
        <v>17237</v>
      </c>
      <c r="I3466" s="12" t="s">
        <v>16707</v>
      </c>
      <c r="J3466" s="12" t="s">
        <v>7460</v>
      </c>
      <c r="K3466" s="12" t="s">
        <v>7461</v>
      </c>
      <c r="L3466" s="12">
        <v>10</v>
      </c>
      <c r="M3466" s="12">
        <v>10</v>
      </c>
      <c r="N3466" s="12">
        <v>9.5</v>
      </c>
      <c r="O3466" s="12">
        <v>8.5</v>
      </c>
      <c r="P3466" s="12">
        <v>0</v>
      </c>
    </row>
    <row r="3467" spans="1:17" x14ac:dyDescent="0.2">
      <c r="A3467" s="12" t="str">
        <f>INDEX('рабочие дни  %ФОТ'!$F$3:$F$67,MATCH('загрузка табеля'!$H3467,'рабочие дни  %ФОТ'!$H$3:$H$67,0),1)</f>
        <v>ХХХ YYY-49</v>
      </c>
      <c r="B3467" s="21">
        <f t="shared" si="162"/>
        <v>1102.08</v>
      </c>
      <c r="C3467" s="22">
        <f t="shared" si="163"/>
        <v>4</v>
      </c>
      <c r="D3467" s="23">
        <f t="shared" si="164"/>
        <v>42</v>
      </c>
      <c r="E3467" s="21">
        <f>SUMIFS(тарифы!G:G,тарифы!B:B,J3467)</f>
        <v>26.24</v>
      </c>
      <c r="F3467" s="21"/>
      <c r="G3467" s="12" t="str">
        <f>IFERROR(INDEX(Таблица1[#All],MATCH('загрузка табеля'!J3467,тарифы!B:B,0),4),"")</f>
        <v>грузчик 2 категории ((В-49)склад)</v>
      </c>
      <c r="H3467" s="12" t="s">
        <v>17237</v>
      </c>
      <c r="I3467" s="12" t="s">
        <v>16707</v>
      </c>
      <c r="J3467" s="12" t="s">
        <v>7467</v>
      </c>
      <c r="K3467" s="12" t="s">
        <v>7468</v>
      </c>
      <c r="L3467" s="12">
        <v>12.5</v>
      </c>
      <c r="M3467" s="12">
        <v>10</v>
      </c>
      <c r="N3467" s="12">
        <v>9.5</v>
      </c>
      <c r="O3467" s="12">
        <v>10</v>
      </c>
    </row>
    <row r="3468" spans="1:17" x14ac:dyDescent="0.2">
      <c r="A3468" s="12" t="str">
        <f>INDEX('рабочие дни  %ФОТ'!$F$3:$F$67,MATCH('загрузка табеля'!$H3468,'рабочие дни  %ФОТ'!$H$3:$H$67,0),1)</f>
        <v>ХХХ YYY-49</v>
      </c>
      <c r="B3468" s="21">
        <f t="shared" si="162"/>
        <v>834.75</v>
      </c>
      <c r="C3468" s="22">
        <f t="shared" si="163"/>
        <v>4</v>
      </c>
      <c r="D3468" s="23">
        <f t="shared" si="164"/>
        <v>35</v>
      </c>
      <c r="E3468" s="21">
        <f>SUMIFS(тарифы!G:G,тарифы!B:B,J3468)</f>
        <v>23.85</v>
      </c>
      <c r="F3468" s="21"/>
      <c r="G3468" s="12" t="str">
        <f>IFERROR(INDEX(Таблица1[#All],MATCH('загрузка табеля'!J3468,тарифы!B:B,0),4),"")</f>
        <v>грузчик 3 категории ((В-49)склад)</v>
      </c>
      <c r="H3468" s="12" t="s">
        <v>17237</v>
      </c>
      <c r="I3468" s="12" t="s">
        <v>16707</v>
      </c>
      <c r="J3468" s="12" t="s">
        <v>12584</v>
      </c>
      <c r="K3468" s="12" t="s">
        <v>12583</v>
      </c>
      <c r="L3468" s="12">
        <v>9</v>
      </c>
      <c r="M3468" s="12">
        <v>9</v>
      </c>
      <c r="N3468" s="12">
        <v>7</v>
      </c>
      <c r="O3468" s="12">
        <v>10</v>
      </c>
    </row>
    <row r="3469" spans="1:17" x14ac:dyDescent="0.2">
      <c r="A3469" s="12" t="str">
        <f>INDEX('рабочие дни  %ФОТ'!$F$3:$F$67,MATCH('загрузка табеля'!$H3469,'рабочие дни  %ФОТ'!$H$3:$H$67,0),1)</f>
        <v>ХХХ YYY-49</v>
      </c>
      <c r="B3469" s="21">
        <f t="shared" si="162"/>
        <v>1040.825</v>
      </c>
      <c r="C3469" s="22">
        <f t="shared" si="163"/>
        <v>4</v>
      </c>
      <c r="D3469" s="23">
        <f t="shared" si="164"/>
        <v>39.5</v>
      </c>
      <c r="E3469" s="21">
        <f>SUMIFS(тарифы!G:G,тарифы!B:B,J3469)</f>
        <v>26.35</v>
      </c>
      <c r="F3469" s="21"/>
      <c r="G3469" s="12" t="str">
        <f>IFERROR(INDEX(Таблица1[#All],MATCH('загрузка табеля'!J3469,тарифы!B:B,0),4),"")</f>
        <v>кладовщик по приему товара 3 категории ((В-49)склад)</v>
      </c>
      <c r="H3469" s="12" t="s">
        <v>17237</v>
      </c>
      <c r="I3469" s="12" t="s">
        <v>16707</v>
      </c>
      <c r="J3469" s="12" t="s">
        <v>12565</v>
      </c>
      <c r="K3469" s="12" t="s">
        <v>12564</v>
      </c>
      <c r="L3469" s="12">
        <v>9</v>
      </c>
      <c r="M3469" s="12">
        <v>9.5</v>
      </c>
      <c r="N3469" s="12">
        <v>11</v>
      </c>
      <c r="O3469" s="12">
        <v>10</v>
      </c>
    </row>
    <row r="3470" spans="1:17" x14ac:dyDescent="0.2">
      <c r="A3470" s="12" t="str">
        <f>INDEX('рабочие дни  %ФОТ'!$F$3:$F$67,MATCH('загрузка табеля'!$H3470,'рабочие дни  %ФОТ'!$H$3:$H$67,0),1)</f>
        <v>ХХХ YYY-49</v>
      </c>
      <c r="B3470" s="21">
        <f t="shared" si="162"/>
        <v>552.38095238095241</v>
      </c>
      <c r="C3470" s="22">
        <f t="shared" si="163"/>
        <v>2</v>
      </c>
      <c r="D3470" s="23">
        <f t="shared" si="164"/>
        <v>18.5</v>
      </c>
      <c r="E3470" s="21">
        <f>SUMIFS(тарифы!G:G,тарифы!B:B,J3470)</f>
        <v>5800</v>
      </c>
      <c r="F3470" s="21"/>
      <c r="G3470" s="12" t="str">
        <f>IFERROR(INDEX(Таблица1[#All],MATCH('загрузка табеля'!J3470,тарифы!B:B,0),4),"")</f>
        <v>главный инженер ((В-29)управление)</v>
      </c>
      <c r="H3470" s="12" t="s">
        <v>17237</v>
      </c>
      <c r="I3470" s="12" t="s">
        <v>16708</v>
      </c>
      <c r="J3470" s="12" t="s">
        <v>4206</v>
      </c>
      <c r="K3470" s="12" t="s">
        <v>4207</v>
      </c>
      <c r="L3470" s="12">
        <v>9</v>
      </c>
      <c r="M3470" s="12">
        <v>9.5</v>
      </c>
    </row>
    <row r="3471" spans="1:17" x14ac:dyDescent="0.2">
      <c r="A3471" s="12" t="str">
        <f>INDEX('рабочие дни  %ФОТ'!$F$3:$F$67,MATCH('загрузка табеля'!$H3471,'рабочие дни  %ФОТ'!$H$3:$H$67,0),1)</f>
        <v>ХХХ YYY-49</v>
      </c>
      <c r="B3471" s="21">
        <f t="shared" si="162"/>
        <v>1062.8571428571429</v>
      </c>
      <c r="C3471" s="22">
        <f t="shared" si="163"/>
        <v>3</v>
      </c>
      <c r="D3471" s="23">
        <f t="shared" si="164"/>
        <v>26</v>
      </c>
      <c r="E3471" s="21">
        <f>SUMIFS(тарифы!G:G,тарифы!B:B,J3471)</f>
        <v>7440</v>
      </c>
      <c r="F3471" s="21"/>
      <c r="G3471" s="12" t="str">
        <f>IFERROR(INDEX(Таблица1[#All],MATCH('загрузка табеля'!J3471,тарифы!B:B,0),4),"")</f>
        <v>управляющий магазином 5 категории ((В-49)управление)</v>
      </c>
      <c r="H3471" s="12" t="s">
        <v>17237</v>
      </c>
      <c r="I3471" s="12" t="s">
        <v>16708</v>
      </c>
      <c r="J3471" s="12" t="s">
        <v>7476</v>
      </c>
      <c r="K3471" s="12" t="s">
        <v>7477</v>
      </c>
      <c r="L3471" s="12">
        <v>8.5</v>
      </c>
      <c r="M3471" s="12">
        <v>8.5</v>
      </c>
      <c r="N3471" s="12">
        <v>9</v>
      </c>
    </row>
    <row r="3472" spans="1:17" x14ac:dyDescent="0.2">
      <c r="A3472" s="12" t="str">
        <f>INDEX('рабочие дни  %ФОТ'!$F$3:$F$67,MATCH('загрузка табеля'!$H3472,'рабочие дни  %ФОТ'!$H$3:$H$67,0),1)</f>
        <v>ХХХ YYY-49</v>
      </c>
      <c r="B3472" s="21">
        <f t="shared" si="162"/>
        <v>2143.6</v>
      </c>
      <c r="C3472" s="22">
        <f t="shared" si="163"/>
        <v>6</v>
      </c>
      <c r="D3472" s="23">
        <f t="shared" si="164"/>
        <v>57.5</v>
      </c>
      <c r="E3472" s="21">
        <f>SUMIFS(тарифы!G:G,тарифы!B:B,J3472)</f>
        <v>37.28</v>
      </c>
      <c r="F3472" s="21"/>
      <c r="G3472" s="12" t="str">
        <f>IFERROR(INDEX(Таблица1[#All],MATCH('загрузка табеля'!J3472,тарифы!B:B,0),4),"")</f>
        <v>бригадир производственной бригады ((В-49) цех по выпечке хлебобулочных изделий)</v>
      </c>
      <c r="H3472" s="12" t="s">
        <v>17237</v>
      </c>
      <c r="I3472" s="12" t="s">
        <v>16709</v>
      </c>
      <c r="J3472" s="12" t="s">
        <v>7485</v>
      </c>
      <c r="K3472" s="12" t="s">
        <v>7486</v>
      </c>
      <c r="L3472" s="12">
        <v>8.5</v>
      </c>
      <c r="M3472" s="12">
        <v>9.5</v>
      </c>
      <c r="N3472" s="12">
        <v>10.5</v>
      </c>
      <c r="O3472" s="12">
        <v>10.5</v>
      </c>
      <c r="P3472" s="12">
        <v>9</v>
      </c>
      <c r="Q3472" s="12">
        <v>9.5</v>
      </c>
    </row>
    <row r="3473" spans="1:17" x14ac:dyDescent="0.2">
      <c r="A3473" s="12" t="str">
        <f>INDEX('рабочие дни  %ФОТ'!$F$3:$F$67,MATCH('загрузка табеля'!$H3473,'рабочие дни  %ФОТ'!$H$3:$H$67,0),1)</f>
        <v>ХХХ YYY-49</v>
      </c>
      <c r="B3473" s="21">
        <f t="shared" si="162"/>
        <v>1305</v>
      </c>
      <c r="C3473" s="22">
        <f t="shared" si="163"/>
        <v>4</v>
      </c>
      <c r="D3473" s="23">
        <f t="shared" si="164"/>
        <v>45</v>
      </c>
      <c r="E3473" s="21">
        <f>SUMIFS(тарифы!G:G,тарифы!B:B,J3473)</f>
        <v>29</v>
      </c>
      <c r="F3473" s="21"/>
      <c r="G3473" s="12" t="str">
        <f>IFERROR(INDEX(Таблица1[#All],MATCH('загрузка табеля'!J3473,тарифы!B:B,0),4),"")</f>
        <v>пекарь 4 разряда ((В-49) цех по выпечке хлебобулочных изделий)</v>
      </c>
      <c r="H3473" s="12" t="s">
        <v>17237</v>
      </c>
      <c r="I3473" s="12" t="s">
        <v>16709</v>
      </c>
      <c r="J3473" s="12" t="s">
        <v>2584</v>
      </c>
      <c r="K3473" s="12" t="s">
        <v>2585</v>
      </c>
      <c r="L3473" s="12">
        <v>11</v>
      </c>
      <c r="M3473" s="12">
        <v>11</v>
      </c>
      <c r="N3473" s="12">
        <v>12</v>
      </c>
      <c r="O3473" s="12">
        <v>11</v>
      </c>
    </row>
    <row r="3474" spans="1:17" x14ac:dyDescent="0.2">
      <c r="A3474" s="12" t="str">
        <f>INDEX('рабочие дни  %ФОТ'!$F$3:$F$67,MATCH('загрузка табеля'!$H3474,'рабочие дни  %ФОТ'!$H$3:$H$67,0),1)</f>
        <v>ХХХ YYY-49</v>
      </c>
      <c r="B3474" s="21">
        <f t="shared" si="162"/>
        <v>641.24</v>
      </c>
      <c r="C3474" s="22">
        <f t="shared" si="163"/>
        <v>2</v>
      </c>
      <c r="D3474" s="23">
        <f t="shared" si="164"/>
        <v>20.5</v>
      </c>
      <c r="E3474" s="21">
        <f>SUMIFS(тарифы!G:G,тарифы!B:B,J3474)</f>
        <v>31.28</v>
      </c>
      <c r="F3474" s="21"/>
      <c r="G3474" s="12" t="str">
        <f>IFERROR(INDEX(Таблица1[#All],MATCH('загрузка табеля'!J3474,тарифы!B:B,0),4),"")</f>
        <v>пекарь 5 разряда ((В-49) цех по выпечке хлебобулочных изделий)</v>
      </c>
      <c r="H3474" s="12" t="s">
        <v>17237</v>
      </c>
      <c r="I3474" s="12" t="s">
        <v>16709</v>
      </c>
      <c r="J3474" s="12" t="s">
        <v>7491</v>
      </c>
      <c r="K3474" s="12" t="s">
        <v>7492</v>
      </c>
      <c r="L3474" s="12">
        <v>9.5</v>
      </c>
      <c r="M3474" s="12">
        <v>11</v>
      </c>
      <c r="N3474" s="12">
        <v>0</v>
      </c>
    </row>
    <row r="3475" spans="1:17" x14ac:dyDescent="0.2">
      <c r="A3475" s="12" t="str">
        <f>INDEX('рабочие дни  %ФОТ'!$F$3:$F$67,MATCH('загрузка табеля'!$H3475,'рабочие дни  %ФОТ'!$H$3:$H$67,0),1)</f>
        <v>ХХХ YYY-49</v>
      </c>
      <c r="B3475" s="21">
        <f t="shared" si="162"/>
        <v>1329.4</v>
      </c>
      <c r="C3475" s="22">
        <f t="shared" si="163"/>
        <v>4</v>
      </c>
      <c r="D3475" s="23">
        <f t="shared" si="164"/>
        <v>42.5</v>
      </c>
      <c r="E3475" s="21">
        <f>SUMIFS(тарифы!G:G,тарифы!B:B,J3475)</f>
        <v>31.28</v>
      </c>
      <c r="F3475" s="21"/>
      <c r="G3475" s="12" t="str">
        <f>IFERROR(INDEX(Таблица1[#All],MATCH('загрузка табеля'!J3475,тарифы!B:B,0),4),"")</f>
        <v>пекарь 5 разряда ((В-49) цех по выпечке хлебобулочных изделий)</v>
      </c>
      <c r="H3475" s="12" t="s">
        <v>17237</v>
      </c>
      <c r="I3475" s="12" t="s">
        <v>16709</v>
      </c>
      <c r="J3475" s="12" t="s">
        <v>7489</v>
      </c>
      <c r="K3475" s="12" t="s">
        <v>7490</v>
      </c>
      <c r="L3475" s="12">
        <v>11</v>
      </c>
      <c r="M3475" s="12">
        <v>11</v>
      </c>
      <c r="N3475" s="12">
        <v>10.5</v>
      </c>
      <c r="O3475" s="12">
        <v>10</v>
      </c>
    </row>
    <row r="3476" spans="1:17" x14ac:dyDescent="0.2">
      <c r="A3476" s="12" t="str">
        <f>INDEX('рабочие дни  %ФОТ'!$F$3:$F$67,MATCH('загрузка табеля'!$H3476,'рабочие дни  %ФОТ'!$H$3:$H$67,0),1)</f>
        <v>ХХХ YYY-49</v>
      </c>
      <c r="B3476" s="21">
        <f t="shared" si="162"/>
        <v>261</v>
      </c>
      <c r="C3476" s="22">
        <f t="shared" si="163"/>
        <v>1</v>
      </c>
      <c r="D3476" s="23">
        <f t="shared" si="164"/>
        <v>9</v>
      </c>
      <c r="E3476" s="21">
        <f>SUMIFS(тарифы!G:G,тарифы!B:B,J3476)</f>
        <v>29</v>
      </c>
      <c r="F3476" s="21"/>
      <c r="G3476" s="12" t="str">
        <f>IFERROR(INDEX(Таблица1[#All],MATCH('загрузка табеля'!J3476,тарифы!B:B,0),4),"")</f>
        <v>пекарь 4 разряда ((В-49) цех по выпечке хлебобулочных изделий)</v>
      </c>
      <c r="H3476" s="12" t="s">
        <v>17237</v>
      </c>
      <c r="I3476" s="12" t="s">
        <v>16709</v>
      </c>
      <c r="J3476" s="12" t="s">
        <v>12563</v>
      </c>
      <c r="K3476" s="12" t="s">
        <v>12562</v>
      </c>
      <c r="L3476" s="12">
        <v>9</v>
      </c>
      <c r="M3476" s="12">
        <v>0</v>
      </c>
    </row>
    <row r="3477" spans="1:17" x14ac:dyDescent="0.2">
      <c r="A3477" s="12" t="str">
        <f>INDEX('рабочие дни  %ФОТ'!$F$3:$F$67,MATCH('загрузка табеля'!$H3477,'рабочие дни  %ФОТ'!$H$3:$H$67,0),1)</f>
        <v>ХХХ YYY-49</v>
      </c>
      <c r="B3477" s="21">
        <f t="shared" si="162"/>
        <v>1071.4285714285716</v>
      </c>
      <c r="C3477" s="22">
        <f t="shared" si="163"/>
        <v>3</v>
      </c>
      <c r="D3477" s="23">
        <f t="shared" si="164"/>
        <v>10</v>
      </c>
      <c r="E3477" s="21">
        <f>SUMIFS(тарифы!G:G,тарифы!B:B,J3477)</f>
        <v>7500</v>
      </c>
      <c r="F3477" s="21"/>
      <c r="G3477" s="12" t="str">
        <f>IFERROR(INDEX(Таблица1[#All],MATCH('загрузка табеля'!J3477,тарифы!B:B,0),4),"")</f>
        <v>заместитель управляющего магазином по производству_стажер ((В-49) цех по переработке мяса)</v>
      </c>
      <c r="H3477" s="12" t="s">
        <v>17237</v>
      </c>
      <c r="I3477" s="12" t="s">
        <v>16709</v>
      </c>
      <c r="J3477" s="12" t="s">
        <v>12578</v>
      </c>
      <c r="K3477" s="12" t="s">
        <v>12577</v>
      </c>
      <c r="L3477" s="12">
        <v>3.5</v>
      </c>
      <c r="M3477" s="12">
        <v>3.5</v>
      </c>
      <c r="N3477" s="12">
        <v>3</v>
      </c>
      <c r="O3477" s="12">
        <v>0</v>
      </c>
    </row>
    <row r="3478" spans="1:17" x14ac:dyDescent="0.2">
      <c r="A3478" s="12" t="str">
        <f>INDEX('рабочие дни  %ФОТ'!$F$3:$F$67,MATCH('загрузка табеля'!$H3478,'рабочие дни  %ФОТ'!$H$3:$H$67,0),1)</f>
        <v>ХХХ YYY-49</v>
      </c>
      <c r="B3478" s="21">
        <f t="shared" si="162"/>
        <v>1624</v>
      </c>
      <c r="C3478" s="22">
        <f t="shared" si="163"/>
        <v>5</v>
      </c>
      <c r="D3478" s="23">
        <f t="shared" si="164"/>
        <v>56</v>
      </c>
      <c r="E3478" s="21">
        <f>SUMIFS(тарифы!G:G,тарифы!B:B,J3478)</f>
        <v>29</v>
      </c>
      <c r="F3478" s="21"/>
      <c r="G3478" s="12" t="str">
        <f>IFERROR(INDEX(Таблица1[#All],MATCH('загрузка табеля'!J3478,тарифы!B:B,0),4),"")</f>
        <v>пекарь 4 разряда ((В-49) цех по выпечке хлебобулочных изделий)</v>
      </c>
      <c r="H3478" s="12" t="s">
        <v>17237</v>
      </c>
      <c r="I3478" s="12" t="s">
        <v>16709</v>
      </c>
      <c r="J3478" s="12" t="s">
        <v>12561</v>
      </c>
      <c r="K3478" s="12" t="s">
        <v>12560</v>
      </c>
      <c r="L3478" s="12">
        <v>11</v>
      </c>
      <c r="M3478" s="12">
        <v>11</v>
      </c>
      <c r="N3478" s="12">
        <v>12</v>
      </c>
      <c r="O3478" s="12">
        <v>11</v>
      </c>
      <c r="P3478" s="12">
        <v>11</v>
      </c>
      <c r="Q3478" s="12">
        <v>0</v>
      </c>
    </row>
    <row r="3479" spans="1:17" x14ac:dyDescent="0.2">
      <c r="A3479" s="12" t="str">
        <f>INDEX('рабочие дни  %ФОТ'!$F$3:$F$67,MATCH('загрузка табеля'!$H3479,'рабочие дни  %ФОТ'!$H$3:$H$67,0),1)</f>
        <v>ХХХ YYY-49</v>
      </c>
      <c r="B3479" s="21">
        <f t="shared" si="162"/>
        <v>0</v>
      </c>
      <c r="C3479" s="22">
        <f t="shared" si="163"/>
        <v>5</v>
      </c>
      <c r="D3479" s="23">
        <f t="shared" si="164"/>
        <v>41.5</v>
      </c>
      <c r="E3479" s="21">
        <f>SUMIFS(тарифы!G:G,тарифы!B:B,J3479)</f>
        <v>0</v>
      </c>
      <c r="F3479" s="21"/>
      <c r="G3479" s="12" t="str">
        <f>IFERROR(INDEX(Таблица1[#All],MATCH('загрузка табеля'!J3479,тарифы!B:B,0),4),"")</f>
        <v/>
      </c>
      <c r="H3479" s="12" t="s">
        <v>17237</v>
      </c>
      <c r="I3479" s="12" t="s">
        <v>16709</v>
      </c>
      <c r="J3479" s="12" t="s">
        <v>16710</v>
      </c>
      <c r="K3479" s="12" t="s">
        <v>16711</v>
      </c>
      <c r="L3479" s="12">
        <v>8.5</v>
      </c>
      <c r="M3479" s="12">
        <v>8.5</v>
      </c>
      <c r="N3479" s="12">
        <v>8</v>
      </c>
      <c r="O3479" s="12">
        <v>8.5</v>
      </c>
      <c r="P3479" s="12">
        <v>8</v>
      </c>
    </row>
    <row r="3480" spans="1:17" x14ac:dyDescent="0.2">
      <c r="A3480" s="12" t="str">
        <f>INDEX('рабочие дни  %ФОТ'!$F$3:$F$67,MATCH('загрузка табеля'!$H3480,'рабочие дни  %ФОТ'!$H$3:$H$67,0),1)</f>
        <v>ХХХ YYY-49</v>
      </c>
      <c r="B3480" s="21">
        <f t="shared" si="162"/>
        <v>1305</v>
      </c>
      <c r="C3480" s="22">
        <f t="shared" si="163"/>
        <v>4</v>
      </c>
      <c r="D3480" s="23">
        <f t="shared" si="164"/>
        <v>43.5</v>
      </c>
      <c r="E3480" s="21">
        <f>SUMIFS(тарифы!G:G,тарифы!B:B,J3480)</f>
        <v>30</v>
      </c>
      <c r="F3480" s="21"/>
      <c r="G3480" s="12" t="str">
        <f>IFERROR(INDEX(Таблица1[#All],MATCH('загрузка табеля'!J3480,тарифы!B:B,0),4),"")</f>
        <v>специалист мясного производства ((В-29)цех по переработке мяса)</v>
      </c>
      <c r="H3480" s="12" t="s">
        <v>17237</v>
      </c>
      <c r="I3480" s="12" t="s">
        <v>16712</v>
      </c>
      <c r="J3480" s="12" t="s">
        <v>4234</v>
      </c>
      <c r="K3480" s="12" t="s">
        <v>4235</v>
      </c>
      <c r="L3480" s="12">
        <v>12</v>
      </c>
      <c r="M3480" s="12">
        <v>12</v>
      </c>
      <c r="N3480" s="12">
        <v>11.5</v>
      </c>
      <c r="O3480" s="12">
        <v>8</v>
      </c>
    </row>
    <row r="3481" spans="1:17" x14ac:dyDescent="0.2">
      <c r="A3481" s="12" t="str">
        <f>INDEX('рабочие дни  %ФОТ'!$F$3:$F$67,MATCH('загрузка табеля'!$H3481,'рабочие дни  %ФОТ'!$H$3:$H$67,0),1)</f>
        <v>ХХХ YYY-49</v>
      </c>
      <c r="B3481" s="21">
        <f t="shared" si="162"/>
        <v>569.25</v>
      </c>
      <c r="C3481" s="22">
        <f t="shared" si="163"/>
        <v>2</v>
      </c>
      <c r="D3481" s="23">
        <f t="shared" si="164"/>
        <v>23</v>
      </c>
      <c r="E3481" s="21">
        <f>SUMIFS(тарифы!G:G,тарифы!B:B,J3481)</f>
        <v>24.75</v>
      </c>
      <c r="F3481" s="21"/>
      <c r="G3481" s="12" t="str">
        <f>IFERROR(INDEX(Таблица1[#All],MATCH('загрузка табеля'!J3481,тарифы!B:B,0),4),"")</f>
        <v>продавец продовольственных товаров 2 категории ((В-49) цех по переработке мяса)</v>
      </c>
      <c r="H3481" s="12" t="s">
        <v>17237</v>
      </c>
      <c r="I3481" s="12" t="s">
        <v>16712</v>
      </c>
      <c r="J3481" s="12" t="s">
        <v>7494</v>
      </c>
      <c r="K3481" s="12" t="s">
        <v>7495</v>
      </c>
      <c r="L3481" s="12">
        <v>11</v>
      </c>
      <c r="M3481" s="12">
        <v>12</v>
      </c>
    </row>
    <row r="3482" spans="1:17" x14ac:dyDescent="0.2">
      <c r="A3482" s="12" t="str">
        <f>INDEX('рабочие дни  %ФОТ'!$F$3:$F$67,MATCH('загрузка табеля'!$H3482,'рабочие дни  %ФОТ'!$H$3:$H$67,0),1)</f>
        <v>ХХХ YYY-49</v>
      </c>
      <c r="B3482" s="21">
        <f t="shared" si="162"/>
        <v>792</v>
      </c>
      <c r="C3482" s="22">
        <f t="shared" si="163"/>
        <v>2</v>
      </c>
      <c r="D3482" s="23">
        <f t="shared" si="164"/>
        <v>24</v>
      </c>
      <c r="E3482" s="21">
        <f>SUMIFS(тарифы!G:G,тарифы!B:B,J3482)</f>
        <v>33</v>
      </c>
      <c r="F3482" s="21"/>
      <c r="G3482" s="12" t="str">
        <f>IFERROR(INDEX(Таблица1[#All],MATCH('загрузка табеля'!J3482,тарифы!B:B,0),4),"")</f>
        <v>специалист мясного производства 2 категории ((В-49) цех по переработке мяса)</v>
      </c>
      <c r="H3482" s="12" t="s">
        <v>17237</v>
      </c>
      <c r="I3482" s="12" t="s">
        <v>16712</v>
      </c>
      <c r="J3482" s="12" t="s">
        <v>7497</v>
      </c>
      <c r="K3482" s="12" t="s">
        <v>7498</v>
      </c>
      <c r="L3482" s="12">
        <v>12</v>
      </c>
      <c r="M3482" s="12">
        <v>12</v>
      </c>
    </row>
    <row r="3483" spans="1:17" x14ac:dyDescent="0.2">
      <c r="A3483" s="12" t="str">
        <f>INDEX('рабочие дни  %ФОТ'!$F$3:$F$67,MATCH('загрузка табеля'!$H3483,'рабочие дни  %ФОТ'!$H$3:$H$67,0),1)</f>
        <v>ХХХ YYY-49</v>
      </c>
      <c r="B3483" s="21">
        <f t="shared" si="162"/>
        <v>1071.4285714285716</v>
      </c>
      <c r="C3483" s="22">
        <f t="shared" si="163"/>
        <v>3</v>
      </c>
      <c r="D3483" s="23">
        <f t="shared" si="164"/>
        <v>12</v>
      </c>
      <c r="E3483" s="21">
        <f>SUMIFS(тарифы!G:G,тарифы!B:B,J3483)</f>
        <v>7500</v>
      </c>
      <c r="F3483" s="21"/>
      <c r="G3483" s="12" t="str">
        <f>IFERROR(INDEX(Таблица1[#All],MATCH('загрузка табеля'!J3483,тарифы!B:B,0),4),"")</f>
        <v>заместитель управляющего магазином по производству_стажер ((В-49) цех по переработке мяса)</v>
      </c>
      <c r="H3483" s="12" t="s">
        <v>17237</v>
      </c>
      <c r="I3483" s="12" t="s">
        <v>16712</v>
      </c>
      <c r="J3483" s="12" t="s">
        <v>12578</v>
      </c>
      <c r="K3483" s="12" t="s">
        <v>12577</v>
      </c>
      <c r="L3483" s="12">
        <v>4.5</v>
      </c>
      <c r="M3483" s="12">
        <v>4</v>
      </c>
      <c r="N3483" s="12">
        <v>3.5</v>
      </c>
      <c r="O3483" s="12">
        <v>0</v>
      </c>
    </row>
    <row r="3484" spans="1:17" x14ac:dyDescent="0.2">
      <c r="A3484" s="12" t="str">
        <f>INDEX('рабочие дни  %ФОТ'!$F$3:$F$67,MATCH('загрузка табеля'!$H3484,'рабочие дни  %ФОТ'!$H$3:$H$67,0),1)</f>
        <v>ХХХ YYY-49</v>
      </c>
      <c r="B3484" s="21">
        <f t="shared" si="162"/>
        <v>810</v>
      </c>
      <c r="C3484" s="22">
        <f t="shared" si="163"/>
        <v>3</v>
      </c>
      <c r="D3484" s="23">
        <f t="shared" si="164"/>
        <v>36</v>
      </c>
      <c r="E3484" s="21">
        <f>SUMIFS(тарифы!G:G,тарифы!B:B,J3484)</f>
        <v>22.5</v>
      </c>
      <c r="F3484" s="21"/>
      <c r="G3484" s="12" t="str">
        <f>IFERROR(INDEX(Таблица1[#All],MATCH('загрузка табеля'!J3484,тарифы!B:B,0),4),"")</f>
        <v>продавец продовольственных товаров 3 категории ((В-49) цех по переработке мяса)</v>
      </c>
      <c r="H3484" s="12" t="s">
        <v>17237</v>
      </c>
      <c r="I3484" s="12" t="s">
        <v>16712</v>
      </c>
      <c r="J3484" s="12" t="s">
        <v>12543</v>
      </c>
      <c r="K3484" s="12" t="s">
        <v>12542</v>
      </c>
      <c r="L3484" s="12">
        <v>12</v>
      </c>
      <c r="M3484" s="12">
        <v>12</v>
      </c>
      <c r="N3484" s="12">
        <v>12</v>
      </c>
      <c r="O3484" s="12">
        <v>0</v>
      </c>
    </row>
    <row r="3485" spans="1:17" x14ac:dyDescent="0.2">
      <c r="A3485" s="12" t="str">
        <f>INDEX('рабочие дни  %ФОТ'!$F$3:$F$67,MATCH('загрузка табеля'!$H3485,'рабочие дни  %ФОТ'!$H$3:$H$67,0),1)</f>
        <v>ХХХ YYY-50</v>
      </c>
      <c r="B3485" s="21">
        <f t="shared" si="162"/>
        <v>1170</v>
      </c>
      <c r="C3485" s="22">
        <f t="shared" si="163"/>
        <v>4</v>
      </c>
      <c r="D3485" s="23">
        <f t="shared" si="164"/>
        <v>39</v>
      </c>
      <c r="E3485" s="21">
        <f>SUMIFS(тарифы!G:G,тарифы!B:B,J3485)</f>
        <v>30</v>
      </c>
      <c r="F3485" s="21"/>
      <c r="G3485" s="12" t="str">
        <f>IFERROR(INDEX(Таблица1[#All],MATCH('загрузка табеля'!J3485,тарифы!B:B,0),4),"")</f>
        <v>продавец продовольственных товаров 1 категории ((В-40)молочный отдел)</v>
      </c>
      <c r="H3485" s="12" t="s">
        <v>17238</v>
      </c>
      <c r="I3485" s="12" t="s">
        <v>16713</v>
      </c>
      <c r="J3485" s="12" t="s">
        <v>6033</v>
      </c>
      <c r="K3485" s="12" t="s">
        <v>6034</v>
      </c>
      <c r="L3485" s="12">
        <v>10</v>
      </c>
      <c r="M3485" s="12">
        <v>10</v>
      </c>
      <c r="N3485" s="12">
        <v>10</v>
      </c>
      <c r="O3485" s="12">
        <v>9</v>
      </c>
    </row>
    <row r="3486" spans="1:17" x14ac:dyDescent="0.2">
      <c r="A3486" s="12" t="str">
        <f>INDEX('рабочие дни  %ФОТ'!$F$3:$F$67,MATCH('загрузка табеля'!$H3486,'рабочие дни  %ФОТ'!$H$3:$H$67,0),1)</f>
        <v>ХХХ YYY-50</v>
      </c>
      <c r="B3486" s="21">
        <f t="shared" si="162"/>
        <v>963.9</v>
      </c>
      <c r="C3486" s="22">
        <f t="shared" si="163"/>
        <v>3</v>
      </c>
      <c r="D3486" s="23">
        <f t="shared" si="164"/>
        <v>42</v>
      </c>
      <c r="E3486" s="21">
        <f>SUMIFS(тарифы!G:G,тарифы!B:B,J3486)</f>
        <v>22.95</v>
      </c>
      <c r="F3486" s="21"/>
      <c r="G3486" s="12" t="str">
        <f>IFERROR(INDEX(Таблица1[#All],MATCH('загрузка табеля'!J3486,тарифы!B:B,0),4),"")</f>
        <v>младший инспектор ((В-6) отдел безопасности)</v>
      </c>
      <c r="H3486" s="12" t="s">
        <v>17238</v>
      </c>
      <c r="I3486" s="12" t="s">
        <v>15570</v>
      </c>
      <c r="J3486" s="12" t="s">
        <v>9866</v>
      </c>
      <c r="K3486" s="12" t="s">
        <v>9867</v>
      </c>
      <c r="L3486" s="12">
        <v>10</v>
      </c>
      <c r="M3486" s="12">
        <v>22</v>
      </c>
      <c r="N3486" s="12">
        <v>10</v>
      </c>
      <c r="O3486" s="12">
        <v>0</v>
      </c>
    </row>
    <row r="3487" spans="1:17" x14ac:dyDescent="0.2">
      <c r="A3487" s="12" t="str">
        <f>INDEX('рабочие дни  %ФОТ'!$F$3:$F$67,MATCH('загрузка табеля'!$H3487,'рабочие дни  %ФОТ'!$H$3:$H$67,0),1)</f>
        <v>ХХХ YYY-50</v>
      </c>
      <c r="B3487" s="21">
        <f t="shared" si="162"/>
        <v>602.745</v>
      </c>
      <c r="C3487" s="22">
        <f t="shared" si="163"/>
        <v>2</v>
      </c>
      <c r="D3487" s="23">
        <f t="shared" si="164"/>
        <v>19.5</v>
      </c>
      <c r="E3487" s="21">
        <f>SUMIFS(тарифы!G:G,тарифы!B:B,J3487)</f>
        <v>30.91</v>
      </c>
      <c r="F3487" s="21"/>
      <c r="G3487" s="12" t="str">
        <f>IFERROR(INDEX(Таблица1[#All],MATCH('загрузка табеля'!J3487,тарифы!B:B,0),4),"")</f>
        <v>заместитель начальника отдела ((В-40)отдел безопасности)</v>
      </c>
      <c r="H3487" s="12" t="s">
        <v>17238</v>
      </c>
      <c r="I3487" s="12" t="s">
        <v>15570</v>
      </c>
      <c r="J3487" s="12" t="s">
        <v>6055</v>
      </c>
      <c r="K3487" s="12" t="s">
        <v>6056</v>
      </c>
      <c r="L3487" s="12">
        <v>9.5</v>
      </c>
      <c r="M3487" s="12">
        <v>10</v>
      </c>
    </row>
    <row r="3488" spans="1:17" x14ac:dyDescent="0.2">
      <c r="A3488" s="12" t="str">
        <f>INDEX('рабочие дни  %ФОТ'!$F$3:$F$67,MATCH('загрузка табеля'!$H3488,'рабочие дни  %ФОТ'!$H$3:$H$67,0),1)</f>
        <v>ХХХ YYY-50</v>
      </c>
      <c r="B3488" s="21">
        <f t="shared" si="162"/>
        <v>1050.94</v>
      </c>
      <c r="C3488" s="22">
        <f t="shared" si="163"/>
        <v>3</v>
      </c>
      <c r="D3488" s="23">
        <f t="shared" si="164"/>
        <v>34</v>
      </c>
      <c r="E3488" s="21">
        <f>SUMIFS(тарифы!G:G,тарифы!B:B,J3488)</f>
        <v>30.91</v>
      </c>
      <c r="F3488" s="21"/>
      <c r="G3488" s="12" t="str">
        <f>IFERROR(INDEX(Таблица1[#All],MATCH('загрузка табеля'!J3488,тарифы!B:B,0),4),"")</f>
        <v>заместитель начальника отдела ((В-50) отдел безопасности)</v>
      </c>
      <c r="H3488" s="12" t="s">
        <v>17238</v>
      </c>
      <c r="I3488" s="12" t="s">
        <v>15570</v>
      </c>
      <c r="J3488" s="12" t="s">
        <v>12512</v>
      </c>
      <c r="K3488" s="12" t="s">
        <v>12511</v>
      </c>
      <c r="L3488" s="12">
        <v>12</v>
      </c>
      <c r="M3488" s="12">
        <v>10</v>
      </c>
      <c r="N3488" s="12">
        <v>12</v>
      </c>
    </row>
    <row r="3489" spans="1:16" x14ac:dyDescent="0.2">
      <c r="A3489" s="12" t="str">
        <f>INDEX('рабочие дни  %ФОТ'!$F$3:$F$67,MATCH('загрузка табеля'!$H3489,'рабочие дни  %ФОТ'!$H$3:$H$67,0),1)</f>
        <v>ХХХ YYY-50</v>
      </c>
      <c r="B3489" s="21">
        <f t="shared" si="162"/>
        <v>559.9</v>
      </c>
      <c r="C3489" s="22">
        <f t="shared" si="163"/>
        <v>1</v>
      </c>
      <c r="D3489" s="23">
        <f t="shared" si="164"/>
        <v>22</v>
      </c>
      <c r="E3489" s="21">
        <f>SUMIFS(тарифы!G:G,тарифы!B:B,J3489)</f>
        <v>25.45</v>
      </c>
      <c r="F3489" s="21"/>
      <c r="G3489" s="12" t="str">
        <f>IFERROR(INDEX(Таблица1[#All],MATCH('загрузка табеля'!J3489,тарифы!B:B,0),4),"")</f>
        <v>старший охранник ((В-50) отдел безопасности)</v>
      </c>
      <c r="H3489" s="12" t="s">
        <v>17238</v>
      </c>
      <c r="I3489" s="12" t="s">
        <v>15570</v>
      </c>
      <c r="J3489" s="12" t="s">
        <v>12341</v>
      </c>
      <c r="K3489" s="12" t="s">
        <v>12340</v>
      </c>
      <c r="L3489" s="12">
        <v>22</v>
      </c>
      <c r="M3489" s="12">
        <v>0</v>
      </c>
    </row>
    <row r="3490" spans="1:16" x14ac:dyDescent="0.2">
      <c r="A3490" s="12" t="str">
        <f>INDEX('рабочие дни  %ФОТ'!$F$3:$F$67,MATCH('загрузка табеля'!$H3490,'рабочие дни  %ФОТ'!$H$3:$H$67,0),1)</f>
        <v>ХХХ YYY-50</v>
      </c>
      <c r="B3490" s="21">
        <f t="shared" si="162"/>
        <v>940.94999999999993</v>
      </c>
      <c r="C3490" s="22">
        <f t="shared" si="163"/>
        <v>4</v>
      </c>
      <c r="D3490" s="23">
        <f t="shared" si="164"/>
        <v>41</v>
      </c>
      <c r="E3490" s="21">
        <f>SUMIFS(тарифы!G:G,тарифы!B:B,J3490)</f>
        <v>22.95</v>
      </c>
      <c r="F3490" s="21"/>
      <c r="G3490" s="12" t="str">
        <f>IFERROR(INDEX(Таблица1[#All],MATCH('загрузка табеля'!J3490,тарифы!B:B,0),4),"")</f>
        <v>охоронник ((В-50) отдел безопасности)</v>
      </c>
      <c r="H3490" s="12" t="s">
        <v>17238</v>
      </c>
      <c r="I3490" s="12" t="s">
        <v>15570</v>
      </c>
      <c r="J3490" s="12" t="s">
        <v>11453</v>
      </c>
      <c r="K3490" s="12" t="s">
        <v>11452</v>
      </c>
      <c r="L3490" s="12">
        <v>10</v>
      </c>
      <c r="M3490" s="12">
        <v>10</v>
      </c>
      <c r="N3490" s="12">
        <v>10.5</v>
      </c>
      <c r="O3490" s="12">
        <v>10.5</v>
      </c>
    </row>
    <row r="3491" spans="1:16" x14ac:dyDescent="0.2">
      <c r="A3491" s="12" t="str">
        <f>INDEX('рабочие дни  %ФОТ'!$F$3:$F$67,MATCH('загрузка табеля'!$H3491,'рабочие дни  %ФОТ'!$H$3:$H$67,0),1)</f>
        <v>ХХХ YYY-50</v>
      </c>
      <c r="B3491" s="21">
        <f t="shared" si="162"/>
        <v>1009.8</v>
      </c>
      <c r="C3491" s="22">
        <f t="shared" si="163"/>
        <v>2</v>
      </c>
      <c r="D3491" s="23">
        <f t="shared" si="164"/>
        <v>44</v>
      </c>
      <c r="E3491" s="21">
        <f>SUMIFS(тарифы!G:G,тарифы!B:B,J3491)</f>
        <v>22.95</v>
      </c>
      <c r="F3491" s="21"/>
      <c r="G3491" s="12" t="str">
        <f>IFERROR(INDEX(Таблица1[#All],MATCH('загрузка табеля'!J3491,тарифы!B:B,0),4),"")</f>
        <v>охоронник ((В-50) отдел безопасности)</v>
      </c>
      <c r="H3491" s="12" t="s">
        <v>17238</v>
      </c>
      <c r="I3491" s="12" t="s">
        <v>15570</v>
      </c>
      <c r="J3491" s="12" t="s">
        <v>12453</v>
      </c>
      <c r="K3491" s="12" t="s">
        <v>12452</v>
      </c>
      <c r="L3491" s="12">
        <v>22</v>
      </c>
      <c r="M3491" s="12">
        <v>22</v>
      </c>
      <c r="N3491" s="12">
        <v>0</v>
      </c>
    </row>
    <row r="3492" spans="1:16" x14ac:dyDescent="0.2">
      <c r="A3492" s="12" t="str">
        <f>INDEX('рабочие дни  %ФОТ'!$F$3:$F$67,MATCH('загрузка табеля'!$H3492,'рабочие дни  %ФОТ'!$H$3:$H$67,0),1)</f>
        <v>ХХХ YYY-50</v>
      </c>
      <c r="B3492" s="21">
        <f t="shared" si="162"/>
        <v>895.05</v>
      </c>
      <c r="C3492" s="22">
        <f t="shared" si="163"/>
        <v>3</v>
      </c>
      <c r="D3492" s="23">
        <f t="shared" si="164"/>
        <v>39</v>
      </c>
      <c r="E3492" s="21">
        <f>SUMIFS(тарифы!G:G,тарифы!B:B,J3492)</f>
        <v>22.95</v>
      </c>
      <c r="F3492" s="21"/>
      <c r="G3492" s="12" t="str">
        <f>IFERROR(INDEX(Таблица1[#All],MATCH('загрузка табеля'!J3492,тарифы!B:B,0),4),"")</f>
        <v>охоронник ((В-50) отдел безопасности)</v>
      </c>
      <c r="H3492" s="12" t="s">
        <v>17238</v>
      </c>
      <c r="I3492" s="12" t="s">
        <v>15570</v>
      </c>
      <c r="J3492" s="12" t="s">
        <v>12441</v>
      </c>
      <c r="K3492" s="12" t="s">
        <v>12440</v>
      </c>
      <c r="L3492" s="12">
        <v>13</v>
      </c>
      <c r="M3492" s="12">
        <v>13</v>
      </c>
      <c r="N3492" s="12">
        <v>13</v>
      </c>
    </row>
    <row r="3493" spans="1:16" x14ac:dyDescent="0.2">
      <c r="A3493" s="12" t="str">
        <f>INDEX('рабочие дни  %ФОТ'!$F$3:$F$67,MATCH('загрузка табеля'!$H3493,'рабочие дни  %ФОТ'!$H$3:$H$67,0),1)</f>
        <v>ХХХ YYY-50</v>
      </c>
      <c r="B3493" s="21">
        <f t="shared" si="162"/>
        <v>998.32499999999993</v>
      </c>
      <c r="C3493" s="22">
        <f t="shared" si="163"/>
        <v>2</v>
      </c>
      <c r="D3493" s="23">
        <f t="shared" si="164"/>
        <v>43.5</v>
      </c>
      <c r="E3493" s="21">
        <f>SUMIFS(тарифы!G:G,тарифы!B:B,J3493)</f>
        <v>22.95</v>
      </c>
      <c r="F3493" s="21"/>
      <c r="G3493" s="12" t="str">
        <f>IFERROR(INDEX(Таблица1[#All],MATCH('загрузка табеля'!J3493,тарифы!B:B,0),4),"")</f>
        <v>охоронник ((В-50) отдел безопасности)</v>
      </c>
      <c r="H3493" s="12" t="s">
        <v>17238</v>
      </c>
      <c r="I3493" s="12" t="s">
        <v>15570</v>
      </c>
      <c r="J3493" s="12" t="s">
        <v>12455</v>
      </c>
      <c r="K3493" s="12" t="s">
        <v>12454</v>
      </c>
      <c r="L3493" s="12">
        <v>22</v>
      </c>
      <c r="M3493" s="12">
        <v>21.5</v>
      </c>
    </row>
    <row r="3494" spans="1:16" x14ac:dyDescent="0.2">
      <c r="A3494" s="12" t="str">
        <f>INDEX('рабочие дни  %ФОТ'!$F$3:$F$67,MATCH('загрузка табеля'!$H3494,'рабочие дни  %ФОТ'!$H$3:$H$67,0),1)</f>
        <v>ХХХ YYY-50</v>
      </c>
      <c r="B3494" s="21">
        <f t="shared" si="162"/>
        <v>1032.75</v>
      </c>
      <c r="C3494" s="22">
        <f t="shared" si="163"/>
        <v>3</v>
      </c>
      <c r="D3494" s="23">
        <f t="shared" si="164"/>
        <v>45</v>
      </c>
      <c r="E3494" s="21">
        <f>SUMIFS(тарифы!G:G,тарифы!B:B,J3494)</f>
        <v>22.95</v>
      </c>
      <c r="F3494" s="21"/>
      <c r="G3494" s="12" t="str">
        <f>IFERROR(INDEX(Таблица1[#All],MATCH('загрузка табеля'!J3494,тарифы!B:B,0),4),"")</f>
        <v>охоронник ((В-50) отдел безопасности)</v>
      </c>
      <c r="H3494" s="12" t="s">
        <v>17238</v>
      </c>
      <c r="I3494" s="12" t="s">
        <v>15570</v>
      </c>
      <c r="J3494" s="12" t="s">
        <v>12445</v>
      </c>
      <c r="K3494" s="12" t="s">
        <v>12444</v>
      </c>
      <c r="L3494" s="12">
        <v>15</v>
      </c>
      <c r="M3494" s="12">
        <v>15</v>
      </c>
      <c r="N3494" s="12">
        <v>15</v>
      </c>
      <c r="O3494" s="12">
        <v>0</v>
      </c>
    </row>
    <row r="3495" spans="1:16" x14ac:dyDescent="0.2">
      <c r="A3495" s="12" t="str">
        <f>INDEX('рабочие дни  %ФОТ'!$F$3:$F$67,MATCH('загрузка табеля'!$H3495,'рабочие дни  %ФОТ'!$H$3:$H$67,0),1)</f>
        <v>ХХХ YYY-50</v>
      </c>
      <c r="B3495" s="21">
        <f t="shared" si="162"/>
        <v>504.9</v>
      </c>
      <c r="C3495" s="22">
        <f t="shared" si="163"/>
        <v>1</v>
      </c>
      <c r="D3495" s="23">
        <f t="shared" si="164"/>
        <v>22</v>
      </c>
      <c r="E3495" s="21">
        <f>SUMIFS(тарифы!G:G,тарифы!B:B,J3495)</f>
        <v>22.95</v>
      </c>
      <c r="F3495" s="21"/>
      <c r="G3495" s="12" t="str">
        <f>IFERROR(INDEX(Таблица1[#All],MATCH('загрузка табеля'!J3495,тарифы!B:B,0),4),"")</f>
        <v>охоронник ((В-50) отдел безопасности)</v>
      </c>
      <c r="H3495" s="12" t="s">
        <v>17238</v>
      </c>
      <c r="I3495" s="12" t="s">
        <v>15570</v>
      </c>
      <c r="J3495" s="12" t="s">
        <v>12451</v>
      </c>
      <c r="K3495" s="12" t="s">
        <v>12450</v>
      </c>
      <c r="L3495" s="12">
        <v>22</v>
      </c>
      <c r="M3495" s="12">
        <v>0</v>
      </c>
    </row>
    <row r="3496" spans="1:16" x14ac:dyDescent="0.2">
      <c r="A3496" s="12" t="str">
        <f>INDEX('рабочие дни  %ФОТ'!$F$3:$F$67,MATCH('загрузка табеля'!$H3496,'рабочие дни  %ФОТ'!$H$3:$H$67,0),1)</f>
        <v>ХХХ YYY-50</v>
      </c>
      <c r="B3496" s="21">
        <f t="shared" si="162"/>
        <v>0</v>
      </c>
      <c r="C3496" s="22">
        <f t="shared" si="163"/>
        <v>2</v>
      </c>
      <c r="D3496" s="23">
        <f t="shared" si="164"/>
        <v>44</v>
      </c>
      <c r="E3496" s="21">
        <f>SUMIFS(тарифы!G:G,тарифы!B:B,J3496)</f>
        <v>0</v>
      </c>
      <c r="F3496" s="21"/>
      <c r="G3496" s="12" t="str">
        <f>IFERROR(INDEX(Таблица1[#All],MATCH('загрузка табеля'!J3496,тарифы!B:B,0),4),"")</f>
        <v/>
      </c>
      <c r="H3496" s="12" t="s">
        <v>17238</v>
      </c>
      <c r="I3496" s="12" t="s">
        <v>15570</v>
      </c>
      <c r="J3496" s="12" t="s">
        <v>16714</v>
      </c>
      <c r="K3496" s="12" t="s">
        <v>16715</v>
      </c>
      <c r="L3496" s="12">
        <v>22</v>
      </c>
      <c r="M3496" s="12">
        <v>22</v>
      </c>
    </row>
    <row r="3497" spans="1:16" x14ac:dyDescent="0.2">
      <c r="A3497" s="12" t="str">
        <f>INDEX('рабочие дни  %ФОТ'!$F$3:$F$67,MATCH('загрузка табеля'!$H3497,'рабочие дни  %ФОТ'!$H$3:$H$67,0),1)</f>
        <v>ХХХ YYY-50</v>
      </c>
      <c r="B3497" s="21">
        <f t="shared" si="162"/>
        <v>1055.06</v>
      </c>
      <c r="C3497" s="22">
        <f t="shared" si="163"/>
        <v>4</v>
      </c>
      <c r="D3497" s="23">
        <f t="shared" si="164"/>
        <v>35.5</v>
      </c>
      <c r="E3497" s="21">
        <f>SUMIFS(тарифы!G:G,тарифы!B:B,J3497)</f>
        <v>29.72</v>
      </c>
      <c r="F3497" s="21"/>
      <c r="G3497" s="12" t="str">
        <f>IFERROR(INDEX(Таблица1[#All],MATCH('загрузка табеля'!J3497,тарифы!B:B,0),4),"")</f>
        <v>бригадир продавцов продовольственных товаров 3 категории ((В-50)отдел гастрономии)</v>
      </c>
      <c r="H3497" s="12" t="s">
        <v>17238</v>
      </c>
      <c r="I3497" s="12" t="s">
        <v>16716</v>
      </c>
      <c r="J3497" s="12" t="s">
        <v>7067</v>
      </c>
      <c r="K3497" s="12" t="s">
        <v>7068</v>
      </c>
      <c r="L3497" s="12">
        <v>9</v>
      </c>
      <c r="M3497" s="12">
        <v>8.5</v>
      </c>
      <c r="N3497" s="12">
        <v>8.5</v>
      </c>
      <c r="O3497" s="12">
        <v>9.5</v>
      </c>
    </row>
    <row r="3498" spans="1:16" x14ac:dyDescent="0.2">
      <c r="A3498" s="12" t="str">
        <f>INDEX('рабочие дни  %ФОТ'!$F$3:$F$67,MATCH('загрузка табеля'!$H3498,'рабочие дни  %ФОТ'!$H$3:$H$67,0),1)</f>
        <v>ХХХ YYY-50</v>
      </c>
      <c r="B3498" s="21">
        <f t="shared" si="162"/>
        <v>1333.75</v>
      </c>
      <c r="C3498" s="22">
        <f t="shared" si="163"/>
        <v>5</v>
      </c>
      <c r="D3498" s="23">
        <f t="shared" si="164"/>
        <v>48.5</v>
      </c>
      <c r="E3498" s="21">
        <f>SUMIFS(тарифы!G:G,тарифы!B:B,J3498)</f>
        <v>27.5</v>
      </c>
      <c r="F3498" s="21"/>
      <c r="G3498" s="12" t="str">
        <f>IFERROR(INDEX(Таблица1[#All],MATCH('загрузка табеля'!J3498,тарифы!B:B,0),4),"")</f>
        <v>продавец продовольственных товаров 2 категории ((В-50)отдел гастрономии)</v>
      </c>
      <c r="H3498" s="12" t="s">
        <v>17238</v>
      </c>
      <c r="I3498" s="12" t="s">
        <v>16716</v>
      </c>
      <c r="J3498" s="12" t="s">
        <v>6081</v>
      </c>
      <c r="K3498" s="12" t="s">
        <v>6082</v>
      </c>
      <c r="L3498" s="12">
        <v>11.5</v>
      </c>
      <c r="M3498" s="12">
        <v>11.5</v>
      </c>
      <c r="N3498" s="12">
        <v>9</v>
      </c>
      <c r="O3498" s="12">
        <v>8</v>
      </c>
      <c r="P3498" s="12">
        <v>8.5</v>
      </c>
    </row>
    <row r="3499" spans="1:16" x14ac:dyDescent="0.2">
      <c r="A3499" s="12" t="str">
        <f>INDEX('рабочие дни  %ФОТ'!$F$3:$F$67,MATCH('загрузка табеля'!$H3499,'рабочие дни  %ФОТ'!$H$3:$H$67,0),1)</f>
        <v>ХХХ YYY-50</v>
      </c>
      <c r="B3499" s="21">
        <f t="shared" si="162"/>
        <v>812.5</v>
      </c>
      <c r="C3499" s="22">
        <f t="shared" si="163"/>
        <v>3</v>
      </c>
      <c r="D3499" s="23">
        <f t="shared" si="164"/>
        <v>32.5</v>
      </c>
      <c r="E3499" s="21">
        <f>SUMIFS(тарифы!G:G,тарифы!B:B,J3499)</f>
        <v>25</v>
      </c>
      <c r="F3499" s="21"/>
      <c r="G3499" s="12" t="str">
        <f>IFERROR(INDEX(Таблица1[#All],MATCH('загрузка табеля'!J3499,тарифы!B:B,0),4),"")</f>
        <v>продавец продовольственных товаров 3 категории ((В-50)отдел гастрономии)</v>
      </c>
      <c r="H3499" s="12" t="s">
        <v>17238</v>
      </c>
      <c r="I3499" s="12" t="s">
        <v>16716</v>
      </c>
      <c r="J3499" s="12" t="s">
        <v>12394</v>
      </c>
      <c r="K3499" s="12" t="s">
        <v>12393</v>
      </c>
      <c r="L3499" s="12">
        <v>9.5</v>
      </c>
      <c r="M3499" s="12">
        <v>12</v>
      </c>
      <c r="N3499" s="12">
        <v>11</v>
      </c>
      <c r="O3499" s="12">
        <v>0</v>
      </c>
    </row>
    <row r="3500" spans="1:16" x14ac:dyDescent="0.2">
      <c r="A3500" s="12" t="str">
        <f>INDEX('рабочие дни  %ФОТ'!$F$3:$F$67,MATCH('загрузка табеля'!$H3500,'рабочие дни  %ФОТ'!$H$3:$H$67,0),1)</f>
        <v>ХХХ YYY-50</v>
      </c>
      <c r="B3500" s="21">
        <f t="shared" si="162"/>
        <v>0</v>
      </c>
      <c r="C3500" s="22">
        <f t="shared" si="163"/>
        <v>4</v>
      </c>
      <c r="D3500" s="23">
        <f t="shared" si="164"/>
        <v>40.5</v>
      </c>
      <c r="E3500" s="21">
        <f>SUMIFS(тарифы!G:G,тарифы!B:B,J3500)</f>
        <v>0</v>
      </c>
      <c r="F3500" s="21"/>
      <c r="G3500" s="12" t="str">
        <f>IFERROR(INDEX(Таблица1[#All],MATCH('загрузка табеля'!J3500,тарифы!B:B,0),4),"")</f>
        <v/>
      </c>
      <c r="H3500" s="12" t="s">
        <v>17238</v>
      </c>
      <c r="I3500" s="12" t="s">
        <v>16716</v>
      </c>
      <c r="J3500" s="12" t="s">
        <v>16717</v>
      </c>
      <c r="K3500" s="12" t="s">
        <v>16718</v>
      </c>
      <c r="L3500" s="12">
        <v>12.5</v>
      </c>
      <c r="M3500" s="12">
        <v>9</v>
      </c>
      <c r="N3500" s="12">
        <v>9</v>
      </c>
      <c r="O3500" s="12">
        <v>10</v>
      </c>
    </row>
    <row r="3501" spans="1:16" x14ac:dyDescent="0.2">
      <c r="A3501" s="12" t="str">
        <f>INDEX('рабочие дни  %ФОТ'!$F$3:$F$67,MATCH('загрузка табеля'!$H3501,'рабочие дни  %ФОТ'!$H$3:$H$67,0),1)</f>
        <v>ХХХ YYY-50</v>
      </c>
      <c r="B3501" s="21">
        <f t="shared" si="162"/>
        <v>445.15999999999997</v>
      </c>
      <c r="C3501" s="22">
        <f t="shared" si="163"/>
        <v>3</v>
      </c>
      <c r="D3501" s="23">
        <f t="shared" si="164"/>
        <v>15.5</v>
      </c>
      <c r="E3501" s="21">
        <f>SUMIFS(тарифы!G:G,тарифы!B:B,J3501)</f>
        <v>28.72</v>
      </c>
      <c r="F3501" s="21"/>
      <c r="G3501" s="12" t="str">
        <f>IFERROR(INDEX(Таблица1[#All],MATCH('загрузка табеля'!J3501,тарифы!B:B,0),4),"")</f>
        <v>бригадир продавцов продовольственных товаров 3 категории ((В-50)отдел напитков)</v>
      </c>
      <c r="H3501" s="12" t="s">
        <v>17238</v>
      </c>
      <c r="I3501" s="12" t="s">
        <v>16719</v>
      </c>
      <c r="J3501" s="12" t="s">
        <v>12534</v>
      </c>
      <c r="K3501" s="12" t="s">
        <v>12533</v>
      </c>
      <c r="L3501" s="12">
        <v>5.5</v>
      </c>
      <c r="M3501" s="12">
        <v>5</v>
      </c>
      <c r="N3501" s="12">
        <v>5</v>
      </c>
    </row>
    <row r="3502" spans="1:16" x14ac:dyDescent="0.2">
      <c r="A3502" s="12" t="str">
        <f>INDEX('рабочие дни  %ФОТ'!$F$3:$F$67,MATCH('загрузка табеля'!$H3502,'рабочие дни  %ФОТ'!$H$3:$H$67,0),1)</f>
        <v>ХХХ YYY-50</v>
      </c>
      <c r="B3502" s="21">
        <f t="shared" si="162"/>
        <v>1075.3600000000001</v>
      </c>
      <c r="C3502" s="22">
        <f t="shared" si="163"/>
        <v>4</v>
      </c>
      <c r="D3502" s="23">
        <f t="shared" si="164"/>
        <v>44</v>
      </c>
      <c r="E3502" s="21">
        <f>SUMIFS(тарифы!G:G,тарифы!B:B,J3502)</f>
        <v>24.44</v>
      </c>
      <c r="F3502" s="21"/>
      <c r="G3502" s="12" t="str">
        <f>IFERROR(INDEX(Таблица1[#All],MATCH('загрузка табеля'!J3502,тарифы!B:B,0),4),"")</f>
        <v>продавец продовольственных товаров 3 категории ((В-50)отдел кондитерских изделий)</v>
      </c>
      <c r="H3502" s="12" t="s">
        <v>17238</v>
      </c>
      <c r="I3502" s="12" t="s">
        <v>16719</v>
      </c>
      <c r="J3502" s="12" t="s">
        <v>12386</v>
      </c>
      <c r="K3502" s="12" t="s">
        <v>12385</v>
      </c>
      <c r="L3502" s="12">
        <v>11</v>
      </c>
      <c r="M3502" s="12">
        <v>11.5</v>
      </c>
      <c r="N3502" s="12">
        <v>11.5</v>
      </c>
      <c r="O3502" s="12">
        <v>10</v>
      </c>
      <c r="P3502" s="12">
        <v>0</v>
      </c>
    </row>
    <row r="3503" spans="1:16" x14ac:dyDescent="0.2">
      <c r="A3503" s="12" t="str">
        <f>INDEX('рабочие дни  %ФОТ'!$F$3:$F$67,MATCH('загрузка табеля'!$H3503,'рабочие дни  %ФОТ'!$H$3:$H$67,0),1)</f>
        <v>ХХХ YYY-50</v>
      </c>
      <c r="B3503" s="21">
        <f t="shared" si="162"/>
        <v>256.62</v>
      </c>
      <c r="C3503" s="22">
        <f t="shared" si="163"/>
        <v>1</v>
      </c>
      <c r="D3503" s="23">
        <f t="shared" si="164"/>
        <v>10.5</v>
      </c>
      <c r="E3503" s="21">
        <f>SUMIFS(тарифы!G:G,тарифы!B:B,J3503)</f>
        <v>24.44</v>
      </c>
      <c r="F3503" s="21"/>
      <c r="G3503" s="12" t="str">
        <f>IFERROR(INDEX(Таблица1[#All],MATCH('загрузка табеля'!J3503,тарифы!B:B,0),4),"")</f>
        <v>продавец продовольственных товаров 3 категории ((В-50)отдел кондитерских изделий)</v>
      </c>
      <c r="H3503" s="12" t="s">
        <v>17238</v>
      </c>
      <c r="I3503" s="12" t="s">
        <v>16719</v>
      </c>
      <c r="J3503" s="12" t="s">
        <v>12404</v>
      </c>
      <c r="K3503" s="12" t="s">
        <v>12403</v>
      </c>
      <c r="L3503" s="12">
        <v>10.5</v>
      </c>
    </row>
    <row r="3504" spans="1:16" x14ac:dyDescent="0.2">
      <c r="A3504" s="12" t="str">
        <f>INDEX('рабочие дни  %ФОТ'!$F$3:$F$67,MATCH('загрузка табеля'!$H3504,'рабочие дни  %ФОТ'!$H$3:$H$67,0),1)</f>
        <v>ХХХ YYY-50</v>
      </c>
      <c r="B3504" s="21">
        <f t="shared" si="162"/>
        <v>513.24</v>
      </c>
      <c r="C3504" s="22">
        <f t="shared" si="163"/>
        <v>2</v>
      </c>
      <c r="D3504" s="23">
        <f t="shared" si="164"/>
        <v>21</v>
      </c>
      <c r="E3504" s="21">
        <f>SUMIFS(тарифы!G:G,тарифы!B:B,J3504)</f>
        <v>24.44</v>
      </c>
      <c r="F3504" s="21"/>
      <c r="G3504" s="12" t="str">
        <f>IFERROR(INDEX(Таблица1[#All],MATCH('загрузка табеля'!J3504,тарифы!B:B,0),4),"")</f>
        <v>продавец продовольственных товаров 3 категории ((В-50)отдел кондитерских изделий)</v>
      </c>
      <c r="H3504" s="12" t="s">
        <v>17238</v>
      </c>
      <c r="I3504" s="12" t="s">
        <v>16719</v>
      </c>
      <c r="J3504" s="12" t="s">
        <v>12406</v>
      </c>
      <c r="K3504" s="12" t="s">
        <v>12405</v>
      </c>
      <c r="L3504" s="12">
        <v>10.5</v>
      </c>
      <c r="M3504" s="12">
        <v>10.5</v>
      </c>
    </row>
    <row r="3505" spans="1:16" x14ac:dyDescent="0.2">
      <c r="A3505" s="12" t="str">
        <f>INDEX('рабочие дни  %ФОТ'!$F$3:$F$67,MATCH('загрузка табеля'!$H3505,'рабочие дни  %ФОТ'!$H$3:$H$67,0),1)</f>
        <v>ХХХ YYY-50</v>
      </c>
      <c r="B3505" s="21">
        <f t="shared" si="162"/>
        <v>445.15999999999997</v>
      </c>
      <c r="C3505" s="22">
        <f t="shared" si="163"/>
        <v>3</v>
      </c>
      <c r="D3505" s="23">
        <f t="shared" si="164"/>
        <v>15.5</v>
      </c>
      <c r="E3505" s="21">
        <f>SUMIFS(тарифы!G:G,тарифы!B:B,J3505)</f>
        <v>28.72</v>
      </c>
      <c r="F3505" s="21"/>
      <c r="G3505" s="12" t="str">
        <f>IFERROR(INDEX(Таблица1[#All],MATCH('загрузка табеля'!J3505,тарифы!B:B,0),4),"")</f>
        <v>бригадир продавцов продовольственных товаров 3 категории ((В-50)отдел напитков)</v>
      </c>
      <c r="H3505" s="12" t="s">
        <v>17238</v>
      </c>
      <c r="I3505" s="12" t="s">
        <v>16720</v>
      </c>
      <c r="J3505" s="12" t="s">
        <v>12534</v>
      </c>
      <c r="K3505" s="12" t="s">
        <v>12533</v>
      </c>
      <c r="L3505" s="12">
        <v>5.5</v>
      </c>
      <c r="M3505" s="12">
        <v>5</v>
      </c>
      <c r="N3505" s="12">
        <v>5</v>
      </c>
    </row>
    <row r="3506" spans="1:16" x14ac:dyDescent="0.2">
      <c r="A3506" s="12" t="str">
        <f>INDEX('рабочие дни  %ФОТ'!$F$3:$F$67,MATCH('загрузка табеля'!$H3506,'рабочие дни  %ФОТ'!$H$3:$H$67,0),1)</f>
        <v>ХХХ YYY-50</v>
      </c>
      <c r="B3506" s="21">
        <f t="shared" si="162"/>
        <v>806.5200000000001</v>
      </c>
      <c r="C3506" s="22">
        <f t="shared" si="163"/>
        <v>3</v>
      </c>
      <c r="D3506" s="23">
        <f t="shared" si="164"/>
        <v>33</v>
      </c>
      <c r="E3506" s="21">
        <f>SUMIFS(тарифы!G:G,тарифы!B:B,J3506)</f>
        <v>24.44</v>
      </c>
      <c r="F3506" s="21"/>
      <c r="G3506" s="12" t="str">
        <f>IFERROR(INDEX(Таблица1[#All],MATCH('загрузка табеля'!J3506,тарифы!B:B,0),4),"")</f>
        <v>продавец продовольственных товаров 3 категории ((В-50)отдел напитков)</v>
      </c>
      <c r="H3506" s="12" t="s">
        <v>17238</v>
      </c>
      <c r="I3506" s="12" t="s">
        <v>16720</v>
      </c>
      <c r="J3506" s="12" t="s">
        <v>12351</v>
      </c>
      <c r="K3506" s="12" t="s">
        <v>12350</v>
      </c>
      <c r="L3506" s="12">
        <v>11</v>
      </c>
      <c r="M3506" s="12">
        <v>11</v>
      </c>
      <c r="N3506" s="12">
        <v>11</v>
      </c>
      <c r="O3506" s="12">
        <v>0</v>
      </c>
    </row>
    <row r="3507" spans="1:16" x14ac:dyDescent="0.2">
      <c r="A3507" s="12" t="str">
        <f>INDEX('рабочие дни  %ФОТ'!$F$3:$F$67,MATCH('загрузка табеля'!$H3507,'рабочие дни  %ФОТ'!$H$3:$H$67,0),1)</f>
        <v>ХХХ YYY-50</v>
      </c>
      <c r="B3507" s="21">
        <f t="shared" si="162"/>
        <v>965.38</v>
      </c>
      <c r="C3507" s="22">
        <f t="shared" si="163"/>
        <v>4</v>
      </c>
      <c r="D3507" s="23">
        <f t="shared" si="164"/>
        <v>39.5</v>
      </c>
      <c r="E3507" s="21">
        <f>SUMIFS(тарифы!G:G,тарифы!B:B,J3507)</f>
        <v>24.44</v>
      </c>
      <c r="F3507" s="21"/>
      <c r="G3507" s="12" t="str">
        <f>IFERROR(INDEX(Таблица1[#All],MATCH('загрузка табеля'!J3507,тарифы!B:B,0),4),"")</f>
        <v>продавец продовольственных товаров 3 категории ((В-50)отдел напитков)</v>
      </c>
      <c r="H3507" s="12" t="s">
        <v>17238</v>
      </c>
      <c r="I3507" s="12" t="s">
        <v>16720</v>
      </c>
      <c r="J3507" s="12" t="s">
        <v>12392</v>
      </c>
      <c r="K3507" s="12" t="s">
        <v>12391</v>
      </c>
      <c r="L3507" s="12">
        <v>10.5</v>
      </c>
      <c r="M3507" s="12">
        <v>10</v>
      </c>
      <c r="N3507" s="12">
        <v>9.5</v>
      </c>
      <c r="O3507" s="12">
        <v>9.5</v>
      </c>
    </row>
    <row r="3508" spans="1:16" x14ac:dyDescent="0.2">
      <c r="A3508" s="12" t="str">
        <f>INDEX('рабочие дни  %ФОТ'!$F$3:$F$67,MATCH('загрузка табеля'!$H3508,'рабочие дни  %ФОТ'!$H$3:$H$67,0),1)</f>
        <v>ХХХ YYY-50</v>
      </c>
      <c r="B3508" s="21">
        <f t="shared" si="162"/>
        <v>806.5200000000001</v>
      </c>
      <c r="C3508" s="22">
        <f t="shared" si="163"/>
        <v>4</v>
      </c>
      <c r="D3508" s="23">
        <f t="shared" si="164"/>
        <v>33</v>
      </c>
      <c r="E3508" s="21">
        <f>SUMIFS(тарифы!G:G,тарифы!B:B,J3508)</f>
        <v>24.44</v>
      </c>
      <c r="F3508" s="21"/>
      <c r="G3508" s="12" t="str">
        <f>IFERROR(INDEX(Таблица1[#All],MATCH('загрузка табеля'!J3508,тарифы!B:B,0),4),"")</f>
        <v>продавец продовольственных товаров 3 категории ((В-50)отдел напитков)</v>
      </c>
      <c r="H3508" s="12" t="s">
        <v>17238</v>
      </c>
      <c r="I3508" s="12" t="s">
        <v>16720</v>
      </c>
      <c r="J3508" s="12" t="s">
        <v>12362</v>
      </c>
      <c r="K3508" s="12" t="s">
        <v>12361</v>
      </c>
      <c r="L3508" s="12">
        <v>8.5</v>
      </c>
      <c r="M3508" s="12">
        <v>8</v>
      </c>
      <c r="N3508" s="12">
        <v>8</v>
      </c>
      <c r="O3508" s="12">
        <v>8.5</v>
      </c>
    </row>
    <row r="3509" spans="1:16" x14ac:dyDescent="0.2">
      <c r="A3509" s="12" t="str">
        <f>INDEX('рабочие дни  %ФОТ'!$F$3:$F$67,MATCH('загрузка табеля'!$H3509,'рабочие дни  %ФОТ'!$H$3:$H$67,0),1)</f>
        <v>ХХХ YYY-50</v>
      </c>
      <c r="B3509" s="21">
        <f t="shared" si="162"/>
        <v>611</v>
      </c>
      <c r="C3509" s="22">
        <f t="shared" si="163"/>
        <v>3</v>
      </c>
      <c r="D3509" s="23">
        <f t="shared" si="164"/>
        <v>25</v>
      </c>
      <c r="E3509" s="21">
        <f>SUMIFS(тарифы!G:G,тарифы!B:B,J3509)</f>
        <v>24.44</v>
      </c>
      <c r="F3509" s="21"/>
      <c r="G3509" s="12" t="str">
        <f>IFERROR(INDEX(Таблица1[#All],MATCH('загрузка табеля'!J3509,тарифы!B:B,0),4),"")</f>
        <v>продавец непродовольственных товаров 3 категории ((В-50) отдел непродовольственных товаров)</v>
      </c>
      <c r="H3509" s="12" t="s">
        <v>17238</v>
      </c>
      <c r="I3509" s="12" t="s">
        <v>16721</v>
      </c>
      <c r="J3509" s="12" t="s">
        <v>12411</v>
      </c>
      <c r="K3509" s="12" t="s">
        <v>12410</v>
      </c>
      <c r="L3509" s="12">
        <v>9</v>
      </c>
      <c r="M3509" s="12">
        <v>8.5</v>
      </c>
      <c r="N3509" s="12">
        <v>7.5</v>
      </c>
      <c r="O3509" s="12">
        <v>0</v>
      </c>
    </row>
    <row r="3510" spans="1:16" x14ac:dyDescent="0.2">
      <c r="A3510" s="12" t="str">
        <f>INDEX('рабочие дни  %ФОТ'!$F$3:$F$67,MATCH('загрузка табеля'!$H3510,'рабочие дни  %ФОТ'!$H$3:$H$67,0),1)</f>
        <v>ХХХ YYY-50</v>
      </c>
      <c r="B3510" s="21">
        <f t="shared" si="162"/>
        <v>516.96</v>
      </c>
      <c r="C3510" s="22">
        <f t="shared" si="163"/>
        <v>2</v>
      </c>
      <c r="D3510" s="23">
        <f t="shared" si="164"/>
        <v>18</v>
      </c>
      <c r="E3510" s="21">
        <f>SUMIFS(тарифы!G:G,тарифы!B:B,J3510)</f>
        <v>28.72</v>
      </c>
      <c r="F3510" s="21"/>
      <c r="G3510" s="12" t="str">
        <f>IFERROR(INDEX(Таблица1[#All],MATCH('загрузка табеля'!J3510,тарифы!B:B,0),4),"")</f>
        <v>бригадир продавцов непродовольственных товаров 3 категории ((В-50) отдел непродовольственных товаров</v>
      </c>
      <c r="H3510" s="12" t="s">
        <v>17238</v>
      </c>
      <c r="I3510" s="12" t="s">
        <v>16721</v>
      </c>
      <c r="J3510" s="12" t="s">
        <v>12537</v>
      </c>
      <c r="K3510" s="12" t="s">
        <v>6103</v>
      </c>
      <c r="L3510" s="12">
        <v>8.5</v>
      </c>
      <c r="M3510" s="12">
        <v>9.5</v>
      </c>
    </row>
    <row r="3511" spans="1:16" x14ac:dyDescent="0.2">
      <c r="A3511" s="12" t="str">
        <f>INDEX('рабочие дни  %ФОТ'!$F$3:$F$67,MATCH('загрузка табеля'!$H3511,'рабочие дни  %ФОТ'!$H$3:$H$67,0),1)</f>
        <v>ХХХ YYY-50</v>
      </c>
      <c r="B3511" s="21">
        <f t="shared" si="162"/>
        <v>1026.48</v>
      </c>
      <c r="C3511" s="22">
        <f t="shared" si="163"/>
        <v>4</v>
      </c>
      <c r="D3511" s="23">
        <f t="shared" si="164"/>
        <v>42</v>
      </c>
      <c r="E3511" s="21">
        <f>SUMIFS(тарифы!G:G,тарифы!B:B,J3511)</f>
        <v>24.44</v>
      </c>
      <c r="F3511" s="21"/>
      <c r="G3511" s="12" t="str">
        <f>IFERROR(INDEX(Таблица1[#All],MATCH('загрузка табеля'!J3511,тарифы!B:B,0),4),"")</f>
        <v>продавец продовольственных товаров 3 категории ((В-50)отдел кондитерских изделий)</v>
      </c>
      <c r="H3511" s="12" t="s">
        <v>17238</v>
      </c>
      <c r="I3511" s="12" t="s">
        <v>16721</v>
      </c>
      <c r="J3511" s="12" t="s">
        <v>12402</v>
      </c>
      <c r="K3511" s="12" t="s">
        <v>12401</v>
      </c>
      <c r="L3511" s="12">
        <v>11</v>
      </c>
      <c r="M3511" s="12">
        <v>10</v>
      </c>
      <c r="N3511" s="12">
        <v>11.5</v>
      </c>
      <c r="O3511" s="12">
        <v>9.5</v>
      </c>
    </row>
    <row r="3512" spans="1:16" x14ac:dyDescent="0.2">
      <c r="A3512" s="12" t="str">
        <f>INDEX('рабочие дни  %ФОТ'!$F$3:$F$67,MATCH('загрузка табеля'!$H3512,'рабочие дни  %ФОТ'!$H$3:$H$67,0),1)</f>
        <v>ХХХ YYY-50</v>
      </c>
      <c r="B3512" s="21">
        <f t="shared" si="162"/>
        <v>0</v>
      </c>
      <c r="C3512" s="22">
        <f t="shared" si="163"/>
        <v>4</v>
      </c>
      <c r="D3512" s="23">
        <f t="shared" si="164"/>
        <v>31</v>
      </c>
      <c r="E3512" s="21">
        <f>SUMIFS(тарифы!G:G,тарифы!B:B,J3512)</f>
        <v>0</v>
      </c>
      <c r="F3512" s="21"/>
      <c r="G3512" s="12" t="str">
        <f>IFERROR(INDEX(Таблица1[#All],MATCH('загрузка табеля'!J3512,тарифы!B:B,0),4),"")</f>
        <v/>
      </c>
      <c r="H3512" s="12" t="s">
        <v>17238</v>
      </c>
      <c r="I3512" s="12" t="s">
        <v>16722</v>
      </c>
      <c r="J3512" s="12" t="s">
        <v>16723</v>
      </c>
      <c r="K3512" s="12" t="s">
        <v>16724</v>
      </c>
      <c r="L3512" s="12">
        <v>8</v>
      </c>
      <c r="M3512" s="12">
        <v>6.5</v>
      </c>
      <c r="N3512" s="12">
        <v>8.5</v>
      </c>
      <c r="O3512" s="12">
        <v>8</v>
      </c>
      <c r="P3512" s="12">
        <v>0</v>
      </c>
    </row>
    <row r="3513" spans="1:16" x14ac:dyDescent="0.2">
      <c r="A3513" s="12" t="str">
        <f>INDEX('рабочие дни  %ФОТ'!$F$3:$F$67,MATCH('загрузка табеля'!$H3513,'рабочие дни  %ФОТ'!$H$3:$H$67,0),1)</f>
        <v>ХХХ YYY-50</v>
      </c>
      <c r="B3513" s="21">
        <f t="shared" si="162"/>
        <v>562.5</v>
      </c>
      <c r="C3513" s="22">
        <f t="shared" si="163"/>
        <v>2</v>
      </c>
      <c r="D3513" s="23">
        <f t="shared" si="164"/>
        <v>22.5</v>
      </c>
      <c r="E3513" s="21">
        <f>SUMIFS(тарифы!G:G,тарифы!B:B,J3513)</f>
        <v>25</v>
      </c>
      <c r="F3513" s="21"/>
      <c r="G3513" s="12" t="str">
        <f>IFERROR(INDEX(Таблица1[#All],MATCH('загрузка табеля'!J3513,тарифы!B:B,0),4),"")</f>
        <v>продавец продовольственных товаров 3 категории ((В-50) кондитерский цех)</v>
      </c>
      <c r="H3513" s="12" t="s">
        <v>17238</v>
      </c>
      <c r="I3513" s="12" t="s">
        <v>16725</v>
      </c>
      <c r="J3513" s="12" t="s">
        <v>12374</v>
      </c>
      <c r="K3513" s="12" t="s">
        <v>12373</v>
      </c>
      <c r="L3513" s="12">
        <v>11</v>
      </c>
      <c r="M3513" s="12">
        <v>11.5</v>
      </c>
      <c r="N3513" s="12">
        <v>0</v>
      </c>
    </row>
    <row r="3514" spans="1:16" x14ac:dyDescent="0.2">
      <c r="A3514" s="12" t="str">
        <f>INDEX('рабочие дни  %ФОТ'!$F$3:$F$67,MATCH('загрузка табеля'!$H3514,'рабочие дни  %ФОТ'!$H$3:$H$67,0),1)</f>
        <v>ХХХ YYY-50</v>
      </c>
      <c r="B3514" s="21">
        <f t="shared" si="162"/>
        <v>1112.5</v>
      </c>
      <c r="C3514" s="22">
        <f t="shared" si="163"/>
        <v>4</v>
      </c>
      <c r="D3514" s="23">
        <f t="shared" si="164"/>
        <v>44.5</v>
      </c>
      <c r="E3514" s="21">
        <f>SUMIFS(тарифы!G:G,тарифы!B:B,J3514)</f>
        <v>25</v>
      </c>
      <c r="F3514" s="21"/>
      <c r="G3514" s="12" t="str">
        <f>IFERROR(INDEX(Таблица1[#All],MATCH('загрузка табеля'!J3514,тарифы!B:B,0),4),"")</f>
        <v>продавец продовольственных товаров 3 категории ((В-50) кондитерский цех)</v>
      </c>
      <c r="H3514" s="12" t="s">
        <v>17238</v>
      </c>
      <c r="I3514" s="12" t="s">
        <v>16725</v>
      </c>
      <c r="J3514" s="12" t="s">
        <v>12357</v>
      </c>
      <c r="K3514" s="12" t="s">
        <v>12356</v>
      </c>
      <c r="L3514" s="12">
        <v>10.5</v>
      </c>
      <c r="M3514" s="12">
        <v>11</v>
      </c>
      <c r="N3514" s="12">
        <v>11.5</v>
      </c>
      <c r="O3514" s="12">
        <v>11.5</v>
      </c>
    </row>
    <row r="3515" spans="1:16" x14ac:dyDescent="0.2">
      <c r="A3515" s="12" t="str">
        <f>INDEX('рабочие дни  %ФОТ'!$F$3:$F$67,MATCH('загрузка табеля'!$H3515,'рабочие дни  %ФОТ'!$H$3:$H$67,0),1)</f>
        <v>ХХХ YYY-50</v>
      </c>
      <c r="B3515" s="21">
        <f t="shared" si="162"/>
        <v>1728.5714285714287</v>
      </c>
      <c r="C3515" s="22">
        <f t="shared" si="163"/>
        <v>4</v>
      </c>
      <c r="D3515" s="23">
        <f t="shared" si="164"/>
        <v>22</v>
      </c>
      <c r="E3515" s="21">
        <f>SUMIFS(тарифы!G:G,тарифы!B:B,J3515)</f>
        <v>9075</v>
      </c>
      <c r="F3515" s="21"/>
      <c r="G3515" s="12" t="str">
        <f>IFERROR(INDEX(Таблица1[#All],MATCH('загрузка табеля'!J3515,тарифы!B:B,0),4),"")</f>
        <v>заместитель управляющего магазином по производству 3 категории ((В-50)цех по выпечке хлебобулочных и</v>
      </c>
      <c r="H3515" s="12" t="s">
        <v>17238</v>
      </c>
      <c r="I3515" s="12" t="s">
        <v>15932</v>
      </c>
      <c r="J3515" s="12" t="s">
        <v>6219</v>
      </c>
      <c r="K3515" s="12" t="s">
        <v>6220</v>
      </c>
      <c r="L3515" s="12">
        <v>5.5</v>
      </c>
      <c r="M3515" s="12">
        <v>5.5</v>
      </c>
      <c r="N3515" s="12">
        <v>5.5</v>
      </c>
      <c r="O3515" s="12">
        <v>5.5</v>
      </c>
    </row>
    <row r="3516" spans="1:16" x14ac:dyDescent="0.2">
      <c r="A3516" s="12" t="str">
        <f>INDEX('рабочие дни  %ФОТ'!$F$3:$F$67,MATCH('загрузка табеля'!$H3516,'рабочие дни  %ФОТ'!$H$3:$H$67,0),1)</f>
        <v>ХХХ YYY-50</v>
      </c>
      <c r="B3516" s="21">
        <f t="shared" si="162"/>
        <v>1140</v>
      </c>
      <c r="C3516" s="22">
        <f t="shared" si="163"/>
        <v>3</v>
      </c>
      <c r="D3516" s="23">
        <f t="shared" si="164"/>
        <v>38</v>
      </c>
      <c r="E3516" s="21">
        <f>SUMIFS(тарифы!G:G,тарифы!B:B,J3516)</f>
        <v>30</v>
      </c>
      <c r="F3516" s="21"/>
      <c r="G3516" s="12" t="str">
        <f>IFERROR(INDEX(Таблица1[#All],MATCH('загрузка табеля'!J3516,тарифы!B:B,0),4),"")</f>
        <v>повар 4 разряда ((В-1)кулинарный цех)</v>
      </c>
      <c r="H3516" s="12" t="s">
        <v>17238</v>
      </c>
      <c r="I3516" s="12" t="s">
        <v>15932</v>
      </c>
      <c r="J3516" s="12" t="s">
        <v>21</v>
      </c>
      <c r="K3516" s="12" t="s">
        <v>22</v>
      </c>
      <c r="L3516" s="12">
        <v>13.5</v>
      </c>
      <c r="M3516" s="12">
        <v>13.5</v>
      </c>
      <c r="N3516" s="12">
        <v>11</v>
      </c>
    </row>
    <row r="3517" spans="1:16" x14ac:dyDescent="0.2">
      <c r="A3517" s="12" t="str">
        <f>INDEX('рабочие дни  %ФОТ'!$F$3:$F$67,MATCH('загрузка табеля'!$H3517,'рабочие дни  %ФОТ'!$H$3:$H$67,0),1)</f>
        <v>ХХХ YYY-50</v>
      </c>
      <c r="B3517" s="21">
        <f t="shared" si="162"/>
        <v>1110</v>
      </c>
      <c r="C3517" s="22">
        <f t="shared" si="163"/>
        <v>3</v>
      </c>
      <c r="D3517" s="23">
        <f t="shared" si="164"/>
        <v>37</v>
      </c>
      <c r="E3517" s="21">
        <f>SUMIFS(тарифы!G:G,тарифы!B:B,J3517)</f>
        <v>30</v>
      </c>
      <c r="F3517" s="21"/>
      <c r="G3517" s="12" t="str">
        <f>IFERROR(INDEX(Таблица1[#All],MATCH('загрузка табеля'!J3517,тарифы!B:B,0),4),"")</f>
        <v>повар 4 разряда ((В-50)кулинарный цех)</v>
      </c>
      <c r="H3517" s="12" t="s">
        <v>17238</v>
      </c>
      <c r="I3517" s="12" t="s">
        <v>15932</v>
      </c>
      <c r="J3517" s="12" t="s">
        <v>5066</v>
      </c>
      <c r="K3517" s="12" t="s">
        <v>5067</v>
      </c>
      <c r="L3517" s="12">
        <v>12</v>
      </c>
      <c r="M3517" s="12">
        <v>12.5</v>
      </c>
      <c r="N3517" s="12">
        <v>12.5</v>
      </c>
    </row>
    <row r="3518" spans="1:16" x14ac:dyDescent="0.2">
      <c r="A3518" s="12" t="str">
        <f>INDEX('рабочие дни  %ФОТ'!$F$3:$F$67,MATCH('загрузка табеля'!$H3518,'рабочие дни  %ФОТ'!$H$3:$H$67,0),1)</f>
        <v>ХХХ YYY-50</v>
      </c>
      <c r="B3518" s="21">
        <f t="shared" si="162"/>
        <v>1680</v>
      </c>
      <c r="C3518" s="22">
        <f t="shared" si="163"/>
        <v>4</v>
      </c>
      <c r="D3518" s="23">
        <f t="shared" si="164"/>
        <v>56</v>
      </c>
      <c r="E3518" s="21">
        <f>SUMIFS(тарифы!G:G,тарифы!B:B,J3518)</f>
        <v>30</v>
      </c>
      <c r="F3518" s="21"/>
      <c r="G3518" s="12" t="str">
        <f>IFERROR(INDEX(Таблица1[#All],MATCH('загрузка табеля'!J3518,тарифы!B:B,0),4),"")</f>
        <v>повар 4 разряда ((В-50)кулинарный цех)</v>
      </c>
      <c r="H3518" s="12" t="s">
        <v>17238</v>
      </c>
      <c r="I3518" s="12" t="s">
        <v>15932</v>
      </c>
      <c r="J3518" s="12" t="s">
        <v>5064</v>
      </c>
      <c r="K3518" s="12" t="s">
        <v>5065</v>
      </c>
      <c r="L3518" s="12">
        <v>13</v>
      </c>
      <c r="M3518" s="12">
        <v>14.5</v>
      </c>
      <c r="N3518" s="12">
        <v>14</v>
      </c>
      <c r="O3518" s="12">
        <v>14.5</v>
      </c>
      <c r="P3518" s="12">
        <v>0</v>
      </c>
    </row>
    <row r="3519" spans="1:16" x14ac:dyDescent="0.2">
      <c r="A3519" s="12" t="str">
        <f>INDEX('рабочие дни  %ФОТ'!$F$3:$F$67,MATCH('загрузка табеля'!$H3519,'рабочие дни  %ФОТ'!$H$3:$H$67,0),1)</f>
        <v>ХХХ YYY-50</v>
      </c>
      <c r="B3519" s="21">
        <f t="shared" si="162"/>
        <v>1235</v>
      </c>
      <c r="C3519" s="22">
        <f t="shared" si="163"/>
        <v>3</v>
      </c>
      <c r="D3519" s="23">
        <f t="shared" si="164"/>
        <v>38</v>
      </c>
      <c r="E3519" s="21">
        <f>SUMIFS(тарифы!G:G,тарифы!B:B,J3519)</f>
        <v>32.5</v>
      </c>
      <c r="F3519" s="21"/>
      <c r="G3519" s="12" t="str">
        <f>IFERROR(INDEX(Таблица1[#All],MATCH('загрузка табеля'!J3519,тарифы!B:B,0),4),"")</f>
        <v>повар 5 разряда ((В-50)кулинарный цех)</v>
      </c>
      <c r="H3519" s="12" t="s">
        <v>17238</v>
      </c>
      <c r="I3519" s="12" t="s">
        <v>15932</v>
      </c>
      <c r="J3519" s="12" t="s">
        <v>12419</v>
      </c>
      <c r="K3519" s="12" t="s">
        <v>12418</v>
      </c>
      <c r="L3519" s="12">
        <v>13</v>
      </c>
      <c r="M3519" s="12">
        <v>13</v>
      </c>
      <c r="N3519" s="12">
        <v>12</v>
      </c>
      <c r="O3519" s="12">
        <v>0</v>
      </c>
    </row>
    <row r="3520" spans="1:16" x14ac:dyDescent="0.2">
      <c r="A3520" s="12" t="str">
        <f>INDEX('рабочие дни  %ФОТ'!$F$3:$F$67,MATCH('загрузка табеля'!$H3520,'рабочие дни  %ФОТ'!$H$3:$H$67,0),1)</f>
        <v>ХХХ YYY-50</v>
      </c>
      <c r="B3520" s="21">
        <f t="shared" si="162"/>
        <v>1549.8</v>
      </c>
      <c r="C3520" s="22">
        <f t="shared" si="163"/>
        <v>4</v>
      </c>
      <c r="D3520" s="23">
        <f t="shared" si="164"/>
        <v>45</v>
      </c>
      <c r="E3520" s="21">
        <f>SUMIFS(тарифы!G:G,тарифы!B:B,J3520)</f>
        <v>34.44</v>
      </c>
      <c r="F3520" s="21"/>
      <c r="G3520" s="12" t="str">
        <f>IFERROR(INDEX(Таблица1[#All],MATCH('загрузка табеля'!J3520,тарифы!B:B,0),4),"")</f>
        <v>повар пиццеол ((В-50)кулинарный цех)</v>
      </c>
      <c r="H3520" s="12" t="s">
        <v>17238</v>
      </c>
      <c r="I3520" s="12" t="s">
        <v>15932</v>
      </c>
      <c r="J3520" s="12" t="s">
        <v>12417</v>
      </c>
      <c r="K3520" s="12" t="s">
        <v>12416</v>
      </c>
      <c r="L3520" s="12">
        <v>11.5</v>
      </c>
      <c r="M3520" s="12">
        <v>11</v>
      </c>
      <c r="N3520" s="12">
        <v>11.5</v>
      </c>
      <c r="O3520" s="12">
        <v>11</v>
      </c>
    </row>
    <row r="3521" spans="1:16" x14ac:dyDescent="0.2">
      <c r="A3521" s="12" t="str">
        <f>INDEX('рабочие дни  %ФОТ'!$F$3:$F$67,MATCH('загрузка табеля'!$H3521,'рабочие дни  %ФОТ'!$H$3:$H$67,0),1)</f>
        <v>ХХХ YYY-50</v>
      </c>
      <c r="B3521" s="21">
        <f t="shared" si="162"/>
        <v>1572.82</v>
      </c>
      <c r="C3521" s="22">
        <f t="shared" si="163"/>
        <v>3</v>
      </c>
      <c r="D3521" s="23">
        <f t="shared" si="164"/>
        <v>38</v>
      </c>
      <c r="E3521" s="21">
        <f>SUMIFS(тарифы!G:G,тарифы!B:B,J3521)</f>
        <v>41.39</v>
      </c>
      <c r="F3521" s="21"/>
      <c r="G3521" s="12" t="str">
        <f>IFERROR(INDEX(Таблица1[#All],MATCH('загрузка табеля'!J3521,тарифы!B:B,0),4),"")</f>
        <v>бригадир производственной бригады ((В-50)кулинарный цех)</v>
      </c>
      <c r="H3521" s="12" t="s">
        <v>17238</v>
      </c>
      <c r="I3521" s="12" t="s">
        <v>15932</v>
      </c>
      <c r="J3521" s="12" t="s">
        <v>12528</v>
      </c>
      <c r="K3521" s="12" t="s">
        <v>12527</v>
      </c>
      <c r="L3521" s="12">
        <v>13.5</v>
      </c>
      <c r="M3521" s="12">
        <v>12.5</v>
      </c>
      <c r="N3521" s="12">
        <v>12</v>
      </c>
      <c r="O3521" s="12">
        <v>0</v>
      </c>
    </row>
    <row r="3522" spans="1:16" x14ac:dyDescent="0.2">
      <c r="A3522" s="12" t="str">
        <f>INDEX('рабочие дни  %ФОТ'!$F$3:$F$67,MATCH('загрузка табеля'!$H3522,'рабочие дни  %ФОТ'!$H$3:$H$67,0),1)</f>
        <v>ХХХ YYY-50</v>
      </c>
      <c r="B3522" s="21">
        <f t="shared" si="162"/>
        <v>1560</v>
      </c>
      <c r="C3522" s="22">
        <f t="shared" si="163"/>
        <v>4</v>
      </c>
      <c r="D3522" s="23">
        <f t="shared" si="164"/>
        <v>52</v>
      </c>
      <c r="E3522" s="21">
        <f>SUMIFS(тарифы!G:G,тарифы!B:B,J3522)</f>
        <v>30</v>
      </c>
      <c r="F3522" s="21"/>
      <c r="G3522" s="12" t="str">
        <f>IFERROR(INDEX(Таблица1[#All],MATCH('загрузка табеля'!J3522,тарифы!B:B,0),4),"")</f>
        <v>повар 4 разряда ((В-50)кулинарный цех)</v>
      </c>
      <c r="H3522" s="12" t="s">
        <v>17238</v>
      </c>
      <c r="I3522" s="12" t="s">
        <v>15932</v>
      </c>
      <c r="J3522" s="12" t="s">
        <v>12431</v>
      </c>
      <c r="K3522" s="12" t="s">
        <v>12430</v>
      </c>
      <c r="L3522" s="12">
        <v>13.5</v>
      </c>
      <c r="M3522" s="12">
        <v>13.5</v>
      </c>
      <c r="N3522" s="12">
        <v>13</v>
      </c>
      <c r="O3522" s="12">
        <v>12</v>
      </c>
      <c r="P3522" s="12">
        <v>0</v>
      </c>
    </row>
    <row r="3523" spans="1:16" x14ac:dyDescent="0.2">
      <c r="A3523" s="12" t="str">
        <f>INDEX('рабочие дни  %ФОТ'!$F$3:$F$67,MATCH('загрузка табеля'!$H3523,'рабочие дни  %ФОТ'!$H$3:$H$67,0),1)</f>
        <v>ХХХ YYY-50</v>
      </c>
      <c r="B3523" s="21">
        <f t="shared" si="162"/>
        <v>750</v>
      </c>
      <c r="C3523" s="22">
        <f t="shared" si="163"/>
        <v>3</v>
      </c>
      <c r="D3523" s="23">
        <f t="shared" si="164"/>
        <v>30</v>
      </c>
      <c r="E3523" s="21">
        <f>SUMIFS(тарифы!G:G,тарифы!B:B,J3523)</f>
        <v>25</v>
      </c>
      <c r="F3523" s="21"/>
      <c r="G3523" s="12" t="str">
        <f>IFERROR(INDEX(Таблица1[#All],MATCH('загрузка табеля'!J3523,тарифы!B:B,0),4),"")</f>
        <v>продавец продовольственных товаров 3 категории ((В-50)кулинарный цех)</v>
      </c>
      <c r="H3523" s="12" t="s">
        <v>17238</v>
      </c>
      <c r="I3523" s="12" t="s">
        <v>15932</v>
      </c>
      <c r="J3523" s="12" t="s">
        <v>12353</v>
      </c>
      <c r="K3523" s="12" t="s">
        <v>12352</v>
      </c>
      <c r="L3523" s="12">
        <v>10</v>
      </c>
      <c r="M3523" s="12">
        <v>10</v>
      </c>
      <c r="N3523" s="12">
        <v>10</v>
      </c>
      <c r="O3523" s="12">
        <v>0</v>
      </c>
    </row>
    <row r="3524" spans="1:16" x14ac:dyDescent="0.2">
      <c r="A3524" s="12" t="str">
        <f>INDEX('рабочие дни  %ФОТ'!$F$3:$F$67,MATCH('загрузка табеля'!$H3524,'рабочие дни  %ФОТ'!$H$3:$H$67,0),1)</f>
        <v>ХХХ YYY-50</v>
      </c>
      <c r="B3524" s="21">
        <f t="shared" si="162"/>
        <v>1125</v>
      </c>
      <c r="C3524" s="22">
        <f t="shared" si="163"/>
        <v>4</v>
      </c>
      <c r="D3524" s="23">
        <f t="shared" si="164"/>
        <v>45</v>
      </c>
      <c r="E3524" s="21">
        <f>SUMIFS(тарифы!G:G,тарифы!B:B,J3524)</f>
        <v>25</v>
      </c>
      <c r="F3524" s="21"/>
      <c r="G3524" s="12" t="str">
        <f>IFERROR(INDEX(Таблица1[#All],MATCH('загрузка табеля'!J3524,тарифы!B:B,0),4),"")</f>
        <v>продавец продовольственных товаров 3 категории ((В-50)кулинарный цех)</v>
      </c>
      <c r="H3524" s="12" t="s">
        <v>17238</v>
      </c>
      <c r="I3524" s="12" t="s">
        <v>15932</v>
      </c>
      <c r="J3524" s="12" t="s">
        <v>12347</v>
      </c>
      <c r="K3524" s="12" t="s">
        <v>12346</v>
      </c>
      <c r="L3524" s="12">
        <v>12</v>
      </c>
      <c r="M3524" s="12">
        <v>11</v>
      </c>
      <c r="N3524" s="12">
        <v>11</v>
      </c>
      <c r="O3524" s="12">
        <v>11</v>
      </c>
      <c r="P3524" s="12">
        <v>0</v>
      </c>
    </row>
    <row r="3525" spans="1:16" x14ac:dyDescent="0.2">
      <c r="A3525" s="12" t="str">
        <f>INDEX('рабочие дни  %ФОТ'!$F$3:$F$67,MATCH('загрузка табеля'!$H3525,'рабочие дни  %ФОТ'!$H$3:$H$67,0),1)</f>
        <v>ХХХ YYY-50</v>
      </c>
      <c r="B3525" s="21">
        <f t="shared" si="162"/>
        <v>1740</v>
      </c>
      <c r="C3525" s="22">
        <f t="shared" si="163"/>
        <v>4</v>
      </c>
      <c r="D3525" s="23">
        <f t="shared" si="164"/>
        <v>58</v>
      </c>
      <c r="E3525" s="21">
        <f>SUMIFS(тарифы!G:G,тарифы!B:B,J3525)</f>
        <v>30</v>
      </c>
      <c r="F3525" s="21"/>
      <c r="G3525" s="12" t="str">
        <f>IFERROR(INDEX(Таблица1[#All],MATCH('загрузка табеля'!J3525,тарифы!B:B,0),4),"")</f>
        <v>повар 4 разряда ((В-50)кулинарный цех)</v>
      </c>
      <c r="H3525" s="12" t="s">
        <v>17238</v>
      </c>
      <c r="I3525" s="12" t="s">
        <v>15932</v>
      </c>
      <c r="J3525" s="12" t="s">
        <v>12429</v>
      </c>
      <c r="K3525" s="12" t="s">
        <v>12428</v>
      </c>
      <c r="L3525" s="12">
        <v>21.5</v>
      </c>
      <c r="M3525" s="12">
        <v>13</v>
      </c>
      <c r="N3525" s="12">
        <v>11.5</v>
      </c>
      <c r="O3525" s="12">
        <v>12</v>
      </c>
    </row>
    <row r="3526" spans="1:16" x14ac:dyDescent="0.2">
      <c r="A3526" s="12" t="str">
        <f>INDEX('рабочие дни  %ФОТ'!$F$3:$F$67,MATCH('загрузка табеля'!$H3526,'рабочие дни  %ФОТ'!$H$3:$H$67,0),1)</f>
        <v>ХХХ YYY-50</v>
      </c>
      <c r="B3526" s="21">
        <f t="shared" ref="B3526:B3589" si="165">IF(AND(F3526&lt;50,F3526&gt;0),F3526*D3526,IF(F3526&gt;50,F3526/$C$1*C3526,IF(AND(E3526&lt;50,E3526&gt;0),E3526*D3526,E3526/$C$1*C3526)))</f>
        <v>0</v>
      </c>
      <c r="C3526" s="22">
        <f t="shared" si="163"/>
        <v>4</v>
      </c>
      <c r="D3526" s="23">
        <f t="shared" si="164"/>
        <v>46.5</v>
      </c>
      <c r="E3526" s="21">
        <f>SUMIFS(тарифы!G:G,тарифы!B:B,J3526)</f>
        <v>0</v>
      </c>
      <c r="F3526" s="21"/>
      <c r="G3526" s="12" t="str">
        <f>IFERROR(INDEX(Таблица1[#All],MATCH('загрузка табеля'!J3526,тарифы!B:B,0),4),"")</f>
        <v/>
      </c>
      <c r="H3526" s="12" t="s">
        <v>17238</v>
      </c>
      <c r="I3526" s="12" t="s">
        <v>15932</v>
      </c>
      <c r="J3526" s="12" t="s">
        <v>16726</v>
      </c>
      <c r="K3526" s="12" t="s">
        <v>16727</v>
      </c>
      <c r="L3526" s="12">
        <v>11.5</v>
      </c>
      <c r="M3526" s="12">
        <v>12</v>
      </c>
      <c r="N3526" s="12">
        <v>11.5</v>
      </c>
      <c r="O3526" s="12">
        <v>11.5</v>
      </c>
    </row>
    <row r="3527" spans="1:16" x14ac:dyDescent="0.2">
      <c r="A3527" s="12" t="str">
        <f>INDEX('рабочие дни  %ФОТ'!$F$3:$F$67,MATCH('загрузка табеля'!$H3527,'рабочие дни  %ФОТ'!$H$3:$H$67,0),1)</f>
        <v>ХХХ YYY-50</v>
      </c>
      <c r="B3527" s="21">
        <f t="shared" si="165"/>
        <v>0</v>
      </c>
      <c r="C3527" s="22">
        <f t="shared" ref="C3527:C3590" si="166">COUNTIF(L3527:AP3527,"&gt;0")</f>
        <v>3</v>
      </c>
      <c r="D3527" s="23">
        <f t="shared" ref="D3527:D3590" si="167">IF(SUM(L3527:AP3527)&gt;0,SUM(L3527:AP3527),"")</f>
        <v>32.5</v>
      </c>
      <c r="E3527" s="21">
        <f>SUMIFS(тарифы!G:G,тарифы!B:B,J3527)</f>
        <v>0</v>
      </c>
      <c r="F3527" s="21"/>
      <c r="G3527" s="12" t="str">
        <f>IFERROR(INDEX(Таблица1[#All],MATCH('загрузка табеля'!J3527,тарифы!B:B,0),4),"")</f>
        <v/>
      </c>
      <c r="H3527" s="12" t="s">
        <v>17238</v>
      </c>
      <c r="I3527" s="12" t="s">
        <v>15932</v>
      </c>
      <c r="J3527" s="12" t="s">
        <v>16728</v>
      </c>
      <c r="K3527" s="12" t="s">
        <v>16729</v>
      </c>
      <c r="L3527" s="12">
        <v>11</v>
      </c>
      <c r="M3527" s="12">
        <v>11.5</v>
      </c>
      <c r="N3527" s="12">
        <v>10</v>
      </c>
    </row>
    <row r="3528" spans="1:16" x14ac:dyDescent="0.2">
      <c r="A3528" s="12" t="str">
        <f>INDEX('рабочие дни  %ФОТ'!$F$3:$F$67,MATCH('загрузка табеля'!$H3528,'рабочие дни  %ФОТ'!$H$3:$H$67,0),1)</f>
        <v>ХХХ YYY-50</v>
      </c>
      <c r="B3528" s="21">
        <f t="shared" si="165"/>
        <v>0</v>
      </c>
      <c r="C3528" s="22">
        <f t="shared" si="166"/>
        <v>2</v>
      </c>
      <c r="D3528" s="23">
        <f t="shared" si="167"/>
        <v>22.5</v>
      </c>
      <c r="E3528" s="21">
        <f>SUMIFS(тарифы!G:G,тарифы!B:B,J3528)</f>
        <v>0</v>
      </c>
      <c r="F3528" s="21"/>
      <c r="G3528" s="12" t="str">
        <f>IFERROR(INDEX(Таблица1[#All],MATCH('загрузка табеля'!J3528,тарифы!B:B,0),4),"")</f>
        <v/>
      </c>
      <c r="H3528" s="12" t="s">
        <v>17238</v>
      </c>
      <c r="I3528" s="12" t="s">
        <v>15932</v>
      </c>
      <c r="J3528" s="12" t="s">
        <v>16730</v>
      </c>
      <c r="K3528" s="12" t="s">
        <v>16731</v>
      </c>
      <c r="L3528" s="12">
        <v>11</v>
      </c>
      <c r="M3528" s="12">
        <v>11.5</v>
      </c>
      <c r="N3528" s="12">
        <v>0</v>
      </c>
    </row>
    <row r="3529" spans="1:16" x14ac:dyDescent="0.2">
      <c r="A3529" s="12" t="str">
        <f>INDEX('рабочие дни  %ФОТ'!$F$3:$F$67,MATCH('загрузка табеля'!$H3529,'рабочие дни  %ФОТ'!$H$3:$H$67,0),1)</f>
        <v>ХХХ YYY-50</v>
      </c>
      <c r="B3529" s="21">
        <f t="shared" si="165"/>
        <v>0</v>
      </c>
      <c r="C3529" s="22">
        <f t="shared" si="166"/>
        <v>4</v>
      </c>
      <c r="D3529" s="23">
        <f t="shared" si="167"/>
        <v>45.5</v>
      </c>
      <c r="E3529" s="21">
        <f>SUMIFS(тарифы!G:G,тарифы!B:B,J3529)</f>
        <v>0</v>
      </c>
      <c r="F3529" s="21"/>
      <c r="G3529" s="12" t="str">
        <f>IFERROR(INDEX(Таблица1[#All],MATCH('загрузка табеля'!J3529,тарифы!B:B,0),4),"")</f>
        <v/>
      </c>
      <c r="H3529" s="12" t="s">
        <v>17238</v>
      </c>
      <c r="I3529" s="12" t="s">
        <v>15932</v>
      </c>
      <c r="J3529" s="12" t="s">
        <v>16732</v>
      </c>
      <c r="K3529" s="12" t="s">
        <v>16733</v>
      </c>
      <c r="L3529" s="12">
        <v>11.5</v>
      </c>
      <c r="M3529" s="12">
        <v>11.5</v>
      </c>
      <c r="N3529" s="12">
        <v>11.5</v>
      </c>
      <c r="O3529" s="12">
        <v>11</v>
      </c>
    </row>
    <row r="3530" spans="1:16" x14ac:dyDescent="0.2">
      <c r="A3530" s="12" t="str">
        <f>INDEX('рабочие дни  %ФОТ'!$F$3:$F$67,MATCH('загрузка табеля'!$H3530,'рабочие дни  %ФОТ'!$H$3:$H$67,0),1)</f>
        <v>ХХХ YYY-50</v>
      </c>
      <c r="B3530" s="21">
        <f t="shared" si="165"/>
        <v>1129.3599999999999</v>
      </c>
      <c r="C3530" s="22">
        <f t="shared" si="166"/>
        <v>4</v>
      </c>
      <c r="D3530" s="23">
        <f t="shared" si="167"/>
        <v>38</v>
      </c>
      <c r="E3530" s="21">
        <f>SUMIFS(тарифы!G:G,тарифы!B:B,J3530)</f>
        <v>29.72</v>
      </c>
      <c r="F3530" s="21"/>
      <c r="G3530" s="12" t="str">
        <f>IFERROR(INDEX(Таблица1[#All],MATCH('загрузка табеля'!J3530,тарифы!B:B,0),4),"")</f>
        <v>бригадир продавцов продовольственных товаров 3 категории ((В-50)молочный отдел)</v>
      </c>
      <c r="H3530" s="12" t="s">
        <v>17238</v>
      </c>
      <c r="I3530" s="12" t="s">
        <v>16734</v>
      </c>
      <c r="J3530" s="12" t="s">
        <v>9900</v>
      </c>
      <c r="K3530" s="12" t="s">
        <v>9901</v>
      </c>
      <c r="L3530" s="12">
        <v>9.5</v>
      </c>
      <c r="M3530" s="12">
        <v>9.5</v>
      </c>
      <c r="N3530" s="12">
        <v>10</v>
      </c>
      <c r="O3530" s="12">
        <v>9</v>
      </c>
      <c r="P3530" s="12">
        <v>0</v>
      </c>
    </row>
    <row r="3531" spans="1:16" x14ac:dyDescent="0.2">
      <c r="A3531" s="12" t="str">
        <f>INDEX('рабочие дни  %ФОТ'!$F$3:$F$67,MATCH('загрузка табеля'!$H3531,'рабочие дни  %ФОТ'!$H$3:$H$67,0),1)</f>
        <v>ХХХ YYY-50</v>
      </c>
      <c r="B3531" s="21">
        <f t="shared" si="165"/>
        <v>475</v>
      </c>
      <c r="C3531" s="22">
        <f t="shared" si="166"/>
        <v>3</v>
      </c>
      <c r="D3531" s="23">
        <f t="shared" si="167"/>
        <v>19</v>
      </c>
      <c r="E3531" s="21">
        <f>SUMIFS(тарифы!G:G,тарифы!B:B,J3531)</f>
        <v>25</v>
      </c>
      <c r="F3531" s="21"/>
      <c r="G3531" s="12" t="str">
        <f>IFERROR(INDEX(Таблица1[#All],MATCH('загрузка табеля'!J3531,тарифы!B:B,0),4),"")</f>
        <v>продавец продовольственных товаров 3 категории ((В-50)молочный отдел)</v>
      </c>
      <c r="H3531" s="12" t="s">
        <v>17238</v>
      </c>
      <c r="I3531" s="12" t="s">
        <v>16734</v>
      </c>
      <c r="J3531" s="12" t="s">
        <v>12364</v>
      </c>
      <c r="K3531" s="12" t="s">
        <v>12363</v>
      </c>
      <c r="L3531" s="12">
        <v>5</v>
      </c>
      <c r="M3531" s="12">
        <v>9</v>
      </c>
      <c r="N3531" s="12">
        <v>5</v>
      </c>
      <c r="O3531" s="12">
        <v>0</v>
      </c>
    </row>
    <row r="3532" spans="1:16" x14ac:dyDescent="0.2">
      <c r="A3532" s="12" t="str">
        <f>INDEX('рабочие дни  %ФОТ'!$F$3:$F$67,MATCH('загрузка табеля'!$H3532,'рабочие дни  %ФОТ'!$H$3:$H$67,0),1)</f>
        <v>ХХХ YYY-50</v>
      </c>
      <c r="B3532" s="21">
        <f t="shared" si="165"/>
        <v>650</v>
      </c>
      <c r="C3532" s="22">
        <f t="shared" si="166"/>
        <v>3</v>
      </c>
      <c r="D3532" s="23">
        <f t="shared" si="167"/>
        <v>26</v>
      </c>
      <c r="E3532" s="21">
        <f>SUMIFS(тарифы!G:G,тарифы!B:B,J3532)</f>
        <v>25</v>
      </c>
      <c r="F3532" s="21"/>
      <c r="G3532" s="12" t="str">
        <f>IFERROR(INDEX(Таблица1[#All],MATCH('загрузка табеля'!J3532,тарифы!B:B,0),4),"")</f>
        <v>продавец продовольственных товаров 3 категории ((В-50)молочный отдел)</v>
      </c>
      <c r="H3532" s="12" t="s">
        <v>17238</v>
      </c>
      <c r="I3532" s="12" t="s">
        <v>16734</v>
      </c>
      <c r="J3532" s="12" t="s">
        <v>12400</v>
      </c>
      <c r="K3532" s="12" t="s">
        <v>12399</v>
      </c>
      <c r="L3532" s="12">
        <v>8.5</v>
      </c>
      <c r="M3532" s="12">
        <v>8.5</v>
      </c>
      <c r="N3532" s="12">
        <v>9</v>
      </c>
      <c r="O3532" s="12">
        <v>0</v>
      </c>
    </row>
    <row r="3533" spans="1:16" x14ac:dyDescent="0.2">
      <c r="A3533" s="12" t="str">
        <f>INDEX('рабочие дни  %ФОТ'!$F$3:$F$67,MATCH('загрузка табеля'!$H3533,'рабочие дни  %ФОТ'!$H$3:$H$67,0),1)</f>
        <v>ХХХ YYY-50</v>
      </c>
      <c r="B3533" s="21">
        <f t="shared" si="165"/>
        <v>625</v>
      </c>
      <c r="C3533" s="22">
        <f t="shared" si="166"/>
        <v>3</v>
      </c>
      <c r="D3533" s="23">
        <f t="shared" si="167"/>
        <v>25</v>
      </c>
      <c r="E3533" s="21">
        <f>SUMIFS(тарифы!G:G,тарифы!B:B,J3533)</f>
        <v>25</v>
      </c>
      <c r="F3533" s="21"/>
      <c r="G3533" s="12" t="str">
        <f>IFERROR(INDEX(Таблица1[#All],MATCH('загрузка табеля'!J3533,тарифы!B:B,0),4),"")</f>
        <v>продавец продовольственных товаров 3 категории ((В-50)молочный отдел)</v>
      </c>
      <c r="H3533" s="12" t="s">
        <v>17238</v>
      </c>
      <c r="I3533" s="12" t="s">
        <v>16734</v>
      </c>
      <c r="J3533" s="12" t="s">
        <v>12396</v>
      </c>
      <c r="K3533" s="12" t="s">
        <v>12395</v>
      </c>
      <c r="L3533" s="12">
        <v>8.5</v>
      </c>
      <c r="M3533" s="12">
        <v>8.5</v>
      </c>
      <c r="N3533" s="12">
        <v>8</v>
      </c>
    </row>
    <row r="3534" spans="1:16" x14ac:dyDescent="0.2">
      <c r="A3534" s="12" t="str">
        <f>INDEX('рабочие дни  %ФОТ'!$F$3:$F$67,MATCH('загрузка табеля'!$H3534,'рабочие дни  %ФОТ'!$H$3:$H$67,0),1)</f>
        <v>ХХХ YYY-50</v>
      </c>
      <c r="B3534" s="21">
        <f t="shared" si="165"/>
        <v>1137.5</v>
      </c>
      <c r="C3534" s="22">
        <f t="shared" si="166"/>
        <v>5</v>
      </c>
      <c r="D3534" s="23">
        <f t="shared" si="167"/>
        <v>45.5</v>
      </c>
      <c r="E3534" s="21">
        <f>SUMIFS(тарифы!G:G,тарифы!B:B,J3534)</f>
        <v>25</v>
      </c>
      <c r="F3534" s="21"/>
      <c r="G3534" s="12" t="str">
        <f>IFERROR(INDEX(Таблица1[#All],MATCH('загрузка табеля'!J3534,тарифы!B:B,0),4),"")</f>
        <v>продавец продовольственных товаров 3 категории ((В-50)молочный отдел)</v>
      </c>
      <c r="H3534" s="12" t="s">
        <v>17238</v>
      </c>
      <c r="I3534" s="12" t="s">
        <v>16734</v>
      </c>
      <c r="J3534" s="12" t="s">
        <v>12390</v>
      </c>
      <c r="K3534" s="12" t="s">
        <v>12389</v>
      </c>
      <c r="L3534" s="12">
        <v>9</v>
      </c>
      <c r="M3534" s="12">
        <v>9</v>
      </c>
      <c r="N3534" s="12">
        <v>9</v>
      </c>
      <c r="O3534" s="12">
        <v>9.5</v>
      </c>
      <c r="P3534" s="12">
        <v>9</v>
      </c>
    </row>
    <row r="3535" spans="1:16" x14ac:dyDescent="0.2">
      <c r="A3535" s="12" t="str">
        <f>INDEX('рабочие дни  %ФОТ'!$F$3:$F$67,MATCH('загрузка табеля'!$H3535,'рабочие дни  %ФОТ'!$H$3:$H$67,0),1)</f>
        <v>ХХХ YYY-50</v>
      </c>
      <c r="B3535" s="21">
        <f t="shared" si="165"/>
        <v>1377</v>
      </c>
      <c r="C3535" s="22">
        <f t="shared" si="166"/>
        <v>4</v>
      </c>
      <c r="D3535" s="23">
        <f t="shared" si="167"/>
        <v>40.5</v>
      </c>
      <c r="E3535" s="21">
        <f>SUMIFS(тарифы!G:G,тарифы!B:B,J3535)</f>
        <v>34</v>
      </c>
      <c r="F3535" s="21"/>
      <c r="G3535" s="12" t="str">
        <f>IFERROR(INDEX(Таблица1[#All],MATCH('загрузка табеля'!J3535,тарифы!B:B,0),4),"")</f>
        <v>бригадир продавцов продовольственных товаров 1 категории ((В-9)отдел гастрономии)</v>
      </c>
      <c r="H3535" s="12" t="s">
        <v>17238</v>
      </c>
      <c r="I3535" s="12" t="s">
        <v>15726</v>
      </c>
      <c r="J3535" s="12" t="s">
        <v>11027</v>
      </c>
      <c r="K3535" s="12" t="s">
        <v>11028</v>
      </c>
      <c r="L3535" s="12">
        <v>9.5</v>
      </c>
      <c r="M3535" s="12">
        <v>10.5</v>
      </c>
      <c r="N3535" s="12">
        <v>10.5</v>
      </c>
      <c r="O3535" s="12">
        <v>10</v>
      </c>
    </row>
    <row r="3536" spans="1:16" x14ac:dyDescent="0.2">
      <c r="A3536" s="12" t="str">
        <f>INDEX('рабочие дни  %ФОТ'!$F$3:$F$67,MATCH('загрузка табеля'!$H3536,'рабочие дни  %ФОТ'!$H$3:$H$67,0),1)</f>
        <v>ХХХ YYY-50</v>
      </c>
      <c r="B3536" s="21">
        <f t="shared" si="165"/>
        <v>537.5</v>
      </c>
      <c r="C3536" s="22">
        <f t="shared" si="166"/>
        <v>2</v>
      </c>
      <c r="D3536" s="23">
        <f t="shared" si="167"/>
        <v>21.5</v>
      </c>
      <c r="E3536" s="21">
        <f>SUMIFS(тарифы!G:G,тарифы!B:B,J3536)</f>
        <v>25</v>
      </c>
      <c r="F3536" s="21"/>
      <c r="G3536" s="12" t="str">
        <f>IFERROR(INDEX(Таблица1[#All],MATCH('загрузка табеля'!J3536,тарифы!B:B,0),4),"")</f>
        <v>продавец продовольственных товаров 3 категории ((В-50)овощной отдел)</v>
      </c>
      <c r="H3536" s="12" t="s">
        <v>17238</v>
      </c>
      <c r="I3536" s="12" t="s">
        <v>15726</v>
      </c>
      <c r="J3536" s="12" t="s">
        <v>5004</v>
      </c>
      <c r="K3536" s="12" t="s">
        <v>5005</v>
      </c>
      <c r="L3536" s="12">
        <v>11</v>
      </c>
      <c r="M3536" s="12">
        <v>10.5</v>
      </c>
      <c r="N3536" s="12">
        <v>0</v>
      </c>
    </row>
    <row r="3537" spans="1:17" x14ac:dyDescent="0.2">
      <c r="A3537" s="12" t="str">
        <f>INDEX('рабочие дни  %ФОТ'!$F$3:$F$67,MATCH('загрузка табеля'!$H3537,'рабочие дни  %ФОТ'!$H$3:$H$67,0),1)</f>
        <v>ХХХ YYY-50</v>
      </c>
      <c r="B3537" s="21">
        <f t="shared" si="165"/>
        <v>1150</v>
      </c>
      <c r="C3537" s="22">
        <f t="shared" si="166"/>
        <v>4</v>
      </c>
      <c r="D3537" s="23">
        <f t="shared" si="167"/>
        <v>46</v>
      </c>
      <c r="E3537" s="21">
        <f>SUMIFS(тарифы!G:G,тарифы!B:B,J3537)</f>
        <v>25</v>
      </c>
      <c r="F3537" s="21"/>
      <c r="G3537" s="12" t="str">
        <f>IFERROR(INDEX(Таблица1[#All],MATCH('загрузка табеля'!J3537,тарифы!B:B,0),4),"")</f>
        <v>продавец продовольственных товаров 3 категории ((В-50)овощной отдел)</v>
      </c>
      <c r="H3537" s="12" t="s">
        <v>17238</v>
      </c>
      <c r="I3537" s="12" t="s">
        <v>15726</v>
      </c>
      <c r="J3537" s="12" t="s">
        <v>11110</v>
      </c>
      <c r="K3537" s="12" t="s">
        <v>11111</v>
      </c>
      <c r="L3537" s="12">
        <v>11.5</v>
      </c>
      <c r="M3537" s="12">
        <v>11.5</v>
      </c>
      <c r="N3537" s="12">
        <v>11.5</v>
      </c>
      <c r="O3537" s="12">
        <v>11.5</v>
      </c>
    </row>
    <row r="3538" spans="1:17" x14ac:dyDescent="0.2">
      <c r="A3538" s="12" t="str">
        <f>INDEX('рабочие дни  %ФОТ'!$F$3:$F$67,MATCH('загрузка табеля'!$H3538,'рабочие дни  %ФОТ'!$H$3:$H$67,0),1)</f>
        <v>ХХХ YYY-50</v>
      </c>
      <c r="B3538" s="21">
        <f t="shared" si="165"/>
        <v>1150</v>
      </c>
      <c r="C3538" s="22">
        <f t="shared" si="166"/>
        <v>4</v>
      </c>
      <c r="D3538" s="23">
        <f t="shared" si="167"/>
        <v>46</v>
      </c>
      <c r="E3538" s="21">
        <f>SUMIFS(тарифы!G:G,тарифы!B:B,J3538)</f>
        <v>25</v>
      </c>
      <c r="F3538" s="21"/>
      <c r="G3538" s="12" t="str">
        <f>IFERROR(INDEX(Таблица1[#All],MATCH('загрузка табеля'!J3538,тарифы!B:B,0),4),"")</f>
        <v>продавец продовольственных товаров 3 категории ((В-50)овощной отдел)</v>
      </c>
      <c r="H3538" s="12" t="s">
        <v>17238</v>
      </c>
      <c r="I3538" s="12" t="s">
        <v>15726</v>
      </c>
      <c r="J3538" s="12" t="s">
        <v>12366</v>
      </c>
      <c r="K3538" s="12" t="s">
        <v>12365</v>
      </c>
      <c r="L3538" s="12">
        <v>11</v>
      </c>
      <c r="M3538" s="12">
        <v>12</v>
      </c>
      <c r="N3538" s="12">
        <v>11.5</v>
      </c>
      <c r="O3538" s="12">
        <v>11.5</v>
      </c>
    </row>
    <row r="3539" spans="1:17" x14ac:dyDescent="0.2">
      <c r="A3539" s="12" t="str">
        <f>INDEX('рабочие дни  %ФОТ'!$F$3:$F$67,MATCH('загрузка табеля'!$H3539,'рабочие дни  %ФОТ'!$H$3:$H$67,0),1)</f>
        <v>ХХХ YYY-50</v>
      </c>
      <c r="B3539" s="21">
        <f t="shared" si="165"/>
        <v>1362.5</v>
      </c>
      <c r="C3539" s="22">
        <f t="shared" si="166"/>
        <v>5</v>
      </c>
      <c r="D3539" s="23">
        <f t="shared" si="167"/>
        <v>54.5</v>
      </c>
      <c r="E3539" s="21">
        <f>SUMIFS(тарифы!G:G,тарифы!B:B,J3539)</f>
        <v>25</v>
      </c>
      <c r="F3539" s="21"/>
      <c r="G3539" s="12" t="str">
        <f>IFERROR(INDEX(Таблица1[#All],MATCH('загрузка табеля'!J3539,тарифы!B:B,0),4),"")</f>
        <v>продавец продовольственных товаров 3 категории ((В-50)овощной отдел)</v>
      </c>
      <c r="H3539" s="12" t="s">
        <v>17238</v>
      </c>
      <c r="I3539" s="12" t="s">
        <v>15726</v>
      </c>
      <c r="J3539" s="12" t="s">
        <v>12370</v>
      </c>
      <c r="K3539" s="12" t="s">
        <v>12369</v>
      </c>
      <c r="L3539" s="12">
        <v>11</v>
      </c>
      <c r="M3539" s="12">
        <v>11</v>
      </c>
      <c r="N3539" s="12">
        <v>10.5</v>
      </c>
      <c r="O3539" s="12">
        <v>11</v>
      </c>
      <c r="P3539" s="12">
        <v>11</v>
      </c>
    </row>
    <row r="3540" spans="1:17" x14ac:dyDescent="0.2">
      <c r="A3540" s="12" t="str">
        <f>INDEX('рабочие дни  %ФОТ'!$F$3:$F$67,MATCH('загрузка табеля'!$H3540,'рабочие дни  %ФОТ'!$H$3:$H$67,0),1)</f>
        <v>ХХХ YYY-50</v>
      </c>
      <c r="B3540" s="21">
        <f t="shared" si="165"/>
        <v>1387.5</v>
      </c>
      <c r="C3540" s="22">
        <f t="shared" si="166"/>
        <v>5</v>
      </c>
      <c r="D3540" s="23">
        <f t="shared" si="167"/>
        <v>55.5</v>
      </c>
      <c r="E3540" s="21">
        <f>SUMIFS(тарифы!G:G,тарифы!B:B,J3540)</f>
        <v>25</v>
      </c>
      <c r="F3540" s="21"/>
      <c r="G3540" s="12" t="str">
        <f>IFERROR(INDEX(Таблица1[#All],MATCH('загрузка табеля'!J3540,тарифы!B:B,0),4),"")</f>
        <v>продавец продовольственных товаров 3 категории ((В-50)овощной отдел)</v>
      </c>
      <c r="H3540" s="12" t="s">
        <v>17238</v>
      </c>
      <c r="I3540" s="12" t="s">
        <v>15726</v>
      </c>
      <c r="J3540" s="12" t="s">
        <v>12355</v>
      </c>
      <c r="K3540" s="12" t="s">
        <v>12354</v>
      </c>
      <c r="L3540" s="12">
        <v>11.5</v>
      </c>
      <c r="M3540" s="12">
        <v>11</v>
      </c>
      <c r="N3540" s="12">
        <v>11</v>
      </c>
      <c r="O3540" s="12">
        <v>11</v>
      </c>
      <c r="P3540" s="12">
        <v>11</v>
      </c>
      <c r="Q3540" s="12">
        <v>0</v>
      </c>
    </row>
    <row r="3541" spans="1:17" x14ac:dyDescent="0.2">
      <c r="A3541" s="12" t="str">
        <f>INDEX('рабочие дни  %ФОТ'!$F$3:$F$67,MATCH('загрузка табеля'!$H3541,'рабочие дни  %ФОТ'!$H$3:$H$67,0),1)</f>
        <v>ХХХ YYY-50</v>
      </c>
      <c r="B3541" s="21">
        <f t="shared" si="165"/>
        <v>325.79499999999996</v>
      </c>
      <c r="C3541" s="22">
        <f t="shared" si="166"/>
        <v>1</v>
      </c>
      <c r="D3541" s="23">
        <f t="shared" si="167"/>
        <v>11.5</v>
      </c>
      <c r="E3541" s="21">
        <f>SUMIFS(тарифы!G:G,тарифы!B:B,J3541)</f>
        <v>28.33</v>
      </c>
      <c r="F3541" s="21"/>
      <c r="G3541" s="12" t="str">
        <f>IFERROR(INDEX(Таблица1[#All],MATCH('загрузка табеля'!J3541,тарифы!B:B,0),4),"")</f>
        <v>бригадир продавцов продовольственных товаров 3 категории ((В-50)овощной отдел)</v>
      </c>
      <c r="H3541" s="12" t="s">
        <v>17238</v>
      </c>
      <c r="I3541" s="12" t="s">
        <v>15726</v>
      </c>
      <c r="J3541" s="12" t="s">
        <v>12532</v>
      </c>
      <c r="K3541" s="12" t="s">
        <v>12531</v>
      </c>
      <c r="L3541" s="12">
        <v>11.5</v>
      </c>
    </row>
    <row r="3542" spans="1:17" x14ac:dyDescent="0.2">
      <c r="A3542" s="12" t="str">
        <f>INDEX('рабочие дни  %ФОТ'!$F$3:$F$67,MATCH('загрузка табеля'!$H3542,'рабочие дни  %ФОТ'!$H$3:$H$67,0),1)</f>
        <v>ХХХ YYY-50</v>
      </c>
      <c r="B3542" s="21">
        <f t="shared" si="165"/>
        <v>0</v>
      </c>
      <c r="C3542" s="22">
        <f t="shared" si="166"/>
        <v>4</v>
      </c>
      <c r="D3542" s="23">
        <f t="shared" si="167"/>
        <v>42</v>
      </c>
      <c r="E3542" s="21">
        <f>SUMIFS(тарифы!G:G,тарифы!B:B,J3542)</f>
        <v>0</v>
      </c>
      <c r="F3542" s="21"/>
      <c r="G3542" s="12" t="str">
        <f>IFERROR(INDEX(Таблица1[#All],MATCH('загрузка табеля'!J3542,тарифы!B:B,0),4),"")</f>
        <v/>
      </c>
      <c r="H3542" s="12" t="s">
        <v>17238</v>
      </c>
      <c r="I3542" s="12" t="s">
        <v>15726</v>
      </c>
      <c r="J3542" s="12" t="s">
        <v>16735</v>
      </c>
      <c r="K3542" s="12" t="s">
        <v>16736</v>
      </c>
      <c r="L3542" s="12">
        <v>10.5</v>
      </c>
      <c r="M3542" s="12">
        <v>11</v>
      </c>
      <c r="N3542" s="12">
        <v>10.5</v>
      </c>
      <c r="O3542" s="12">
        <v>10</v>
      </c>
      <c r="P3542" s="12">
        <v>0</v>
      </c>
    </row>
    <row r="3543" spans="1:17" x14ac:dyDescent="0.2">
      <c r="A3543" s="12" t="str">
        <f>INDEX('рабочие дни  %ФОТ'!$F$3:$F$67,MATCH('загрузка табеля'!$H3543,'рабочие дни  %ФОТ'!$H$3:$H$67,0),1)</f>
        <v>ХХХ YYY-50</v>
      </c>
      <c r="B3543" s="21">
        <f t="shared" si="165"/>
        <v>0</v>
      </c>
      <c r="C3543" s="22">
        <f t="shared" si="166"/>
        <v>6</v>
      </c>
      <c r="D3543" s="23">
        <f t="shared" si="167"/>
        <v>42.5</v>
      </c>
      <c r="E3543" s="21">
        <f>SUMIFS(тарифы!G:G,тарифы!B:B,J3543)</f>
        <v>0</v>
      </c>
      <c r="F3543" s="21"/>
      <c r="G3543" s="12" t="str">
        <f>IFERROR(INDEX(Таблица1[#All],MATCH('загрузка табеля'!J3543,тарифы!B:B,0),4),"")</f>
        <v/>
      </c>
      <c r="H3543" s="12" t="s">
        <v>17238</v>
      </c>
      <c r="I3543" s="12" t="s">
        <v>15726</v>
      </c>
      <c r="J3543" s="12" t="s">
        <v>16737</v>
      </c>
      <c r="K3543" s="12" t="s">
        <v>16738</v>
      </c>
      <c r="L3543" s="12">
        <v>7</v>
      </c>
      <c r="M3543" s="12">
        <v>7</v>
      </c>
      <c r="N3543" s="12">
        <v>7</v>
      </c>
      <c r="O3543" s="12">
        <v>7</v>
      </c>
      <c r="P3543" s="12">
        <v>7</v>
      </c>
      <c r="Q3543" s="12">
        <v>7.5</v>
      </c>
    </row>
    <row r="3544" spans="1:17" x14ac:dyDescent="0.2">
      <c r="A3544" s="12" t="str">
        <f>INDEX('рабочие дни  %ФОТ'!$F$3:$F$67,MATCH('загрузка табеля'!$H3544,'рабочие дни  %ФОТ'!$H$3:$H$67,0),1)</f>
        <v>ХХХ YYY-50</v>
      </c>
      <c r="B3544" s="21">
        <f t="shared" si="165"/>
        <v>1428.5714285714287</v>
      </c>
      <c r="C3544" s="22">
        <f t="shared" si="166"/>
        <v>4</v>
      </c>
      <c r="D3544" s="23">
        <f t="shared" si="167"/>
        <v>16.5</v>
      </c>
      <c r="E3544" s="21">
        <f>SUMIFS(тарифы!G:G,тарифы!B:B,J3544)</f>
        <v>7500</v>
      </c>
      <c r="F3544" s="21"/>
      <c r="G3544" s="12" t="str">
        <f>IFERROR(INDEX(Таблица1[#All],MATCH('загрузка табеля'!J3544,тарифы!B:B,0),4),"")</f>
        <v>заместитель управляющего магазином по производству ((В-50)цех по переработке мяса )</v>
      </c>
      <c r="H3544" s="12" t="s">
        <v>17238</v>
      </c>
      <c r="I3544" s="12" t="s">
        <v>16739</v>
      </c>
      <c r="J3544" s="12" t="s">
        <v>12505</v>
      </c>
      <c r="K3544" s="12" t="s">
        <v>12504</v>
      </c>
      <c r="L3544" s="12">
        <v>4</v>
      </c>
      <c r="M3544" s="12">
        <v>4</v>
      </c>
      <c r="N3544" s="12">
        <v>4</v>
      </c>
      <c r="O3544" s="12">
        <v>4.5</v>
      </c>
    </row>
    <row r="3545" spans="1:17" x14ac:dyDescent="0.2">
      <c r="A3545" s="12" t="str">
        <f>INDEX('рабочие дни  %ФОТ'!$F$3:$F$67,MATCH('загрузка табеля'!$H3545,'рабочие дни  %ФОТ'!$H$3:$H$67,0),1)</f>
        <v>ХХХ YYY-50</v>
      </c>
      <c r="B3545" s="21">
        <f t="shared" si="165"/>
        <v>1080.135</v>
      </c>
      <c r="C3545" s="22">
        <f t="shared" si="166"/>
        <v>4</v>
      </c>
      <c r="D3545" s="23">
        <f t="shared" si="167"/>
        <v>40.5</v>
      </c>
      <c r="E3545" s="21">
        <f>SUMIFS(тарифы!G:G,тарифы!B:B,J3545)</f>
        <v>26.67</v>
      </c>
      <c r="F3545" s="21"/>
      <c r="G3545" s="12" t="str">
        <f>IFERROR(INDEX(Таблица1[#All],MATCH('загрузка табеля'!J3545,тарифы!B:B,0),4),"")</f>
        <v>продавец продовольственных товаров 3 категории ((В-50)рыбный отдел)</v>
      </c>
      <c r="H3545" s="12" t="s">
        <v>17238</v>
      </c>
      <c r="I3545" s="12" t="s">
        <v>16739</v>
      </c>
      <c r="J3545" s="12" t="s">
        <v>12388</v>
      </c>
      <c r="K3545" s="12" t="s">
        <v>12387</v>
      </c>
      <c r="L3545" s="12">
        <v>11</v>
      </c>
      <c r="M3545" s="12">
        <v>11</v>
      </c>
      <c r="N3545" s="12">
        <v>9</v>
      </c>
      <c r="O3545" s="12">
        <v>9.5</v>
      </c>
    </row>
    <row r="3546" spans="1:17" x14ac:dyDescent="0.2">
      <c r="A3546" s="12" t="str">
        <f>INDEX('рабочие дни  %ФОТ'!$F$3:$F$67,MATCH('загрузка табеля'!$H3546,'рабочие дни  %ФОТ'!$H$3:$H$67,0),1)</f>
        <v>ХХХ YYY-50</v>
      </c>
      <c r="B3546" s="21">
        <f t="shared" si="165"/>
        <v>1080.135</v>
      </c>
      <c r="C3546" s="22">
        <f t="shared" si="166"/>
        <v>4</v>
      </c>
      <c r="D3546" s="23">
        <f t="shared" si="167"/>
        <v>40.5</v>
      </c>
      <c r="E3546" s="21">
        <f>SUMIFS(тарифы!G:G,тарифы!B:B,J3546)</f>
        <v>26.67</v>
      </c>
      <c r="F3546" s="21"/>
      <c r="G3546" s="12" t="str">
        <f>IFERROR(INDEX(Таблица1[#All],MATCH('загрузка табеля'!J3546,тарифы!B:B,0),4),"")</f>
        <v>продавец продовольственных товаров 3 категории ((В-50)рыбный отдел)</v>
      </c>
      <c r="H3546" s="12" t="s">
        <v>17238</v>
      </c>
      <c r="I3546" s="12" t="s">
        <v>16739</v>
      </c>
      <c r="J3546" s="12" t="s">
        <v>12382</v>
      </c>
      <c r="K3546" s="12" t="s">
        <v>12381</v>
      </c>
      <c r="L3546" s="12">
        <v>9.5</v>
      </c>
      <c r="M3546" s="12">
        <v>9</v>
      </c>
      <c r="N3546" s="12">
        <v>11</v>
      </c>
      <c r="O3546" s="12">
        <v>11</v>
      </c>
      <c r="P3546" s="12">
        <v>0</v>
      </c>
    </row>
    <row r="3547" spans="1:17" x14ac:dyDescent="0.2">
      <c r="A3547" s="12" t="str">
        <f>INDEX('рабочие дни  %ФОТ'!$F$3:$F$67,MATCH('загрузка табеля'!$H3547,'рабочие дни  %ФОТ'!$H$3:$H$67,0),1)</f>
        <v>ХХХ YYY-50</v>
      </c>
      <c r="B3547" s="21">
        <f t="shared" si="165"/>
        <v>1393.48</v>
      </c>
      <c r="C3547" s="22">
        <f t="shared" si="166"/>
        <v>4</v>
      </c>
      <c r="D3547" s="23">
        <f t="shared" si="167"/>
        <v>44</v>
      </c>
      <c r="E3547" s="21">
        <f>SUMIFS(тарифы!G:G,тарифы!B:B,J3547)</f>
        <v>31.67</v>
      </c>
      <c r="F3547" s="21"/>
      <c r="G3547" s="12" t="str">
        <f>IFERROR(INDEX(Таблица1[#All],MATCH('загрузка табеля'!J3547,тарифы!B:B,0),4),"")</f>
        <v>обработчик рыбы 3 категории ((В-50)рыбный отдел)</v>
      </c>
      <c r="H3547" s="12" t="s">
        <v>17238</v>
      </c>
      <c r="I3547" s="12" t="s">
        <v>16739</v>
      </c>
      <c r="J3547" s="12" t="s">
        <v>12461</v>
      </c>
      <c r="K3547" s="12" t="s">
        <v>12460</v>
      </c>
      <c r="L3547" s="12">
        <v>11</v>
      </c>
      <c r="M3547" s="12">
        <v>11</v>
      </c>
      <c r="N3547" s="12">
        <v>11</v>
      </c>
      <c r="O3547" s="12">
        <v>11</v>
      </c>
    </row>
    <row r="3548" spans="1:17" x14ac:dyDescent="0.2">
      <c r="A3548" s="12" t="str">
        <f>INDEX('рабочие дни  %ФОТ'!$F$3:$F$67,MATCH('загрузка табеля'!$H3548,'рабочие дни  %ФОТ'!$H$3:$H$67,0),1)</f>
        <v>ХХХ YYY-50</v>
      </c>
      <c r="B3548" s="21">
        <f t="shared" si="165"/>
        <v>1315.5450000000001</v>
      </c>
      <c r="C3548" s="22">
        <f t="shared" si="166"/>
        <v>4</v>
      </c>
      <c r="D3548" s="23">
        <f t="shared" si="167"/>
        <v>38.5</v>
      </c>
      <c r="E3548" s="21">
        <f>SUMIFS(тарифы!G:G,тарифы!B:B,J3548)</f>
        <v>34.17</v>
      </c>
      <c r="F3548" s="21"/>
      <c r="G3548" s="12" t="str">
        <f>IFERROR(INDEX(Таблица1[#All],MATCH('загрузка табеля'!J3548,тарифы!B:B,0),4),"")</f>
        <v>бригадир продавцов продовольственных товаров 3 категории ((В-50)рыбный отдел)</v>
      </c>
      <c r="H3548" s="12" t="s">
        <v>17238</v>
      </c>
      <c r="I3548" s="12" t="s">
        <v>16739</v>
      </c>
      <c r="J3548" s="12" t="s">
        <v>12536</v>
      </c>
      <c r="K3548" s="12" t="s">
        <v>12535</v>
      </c>
      <c r="L3548" s="12">
        <v>10</v>
      </c>
      <c r="M3548" s="12">
        <v>9.5</v>
      </c>
      <c r="N3548" s="12">
        <v>9.5</v>
      </c>
      <c r="O3548" s="12">
        <v>9.5</v>
      </c>
      <c r="P3548" s="12">
        <v>0</v>
      </c>
    </row>
    <row r="3549" spans="1:17" x14ac:dyDescent="0.2">
      <c r="A3549" s="12" t="str">
        <f>INDEX('рабочие дни  %ФОТ'!$F$3:$F$67,MATCH('загрузка табеля'!$H3549,'рабочие дни  %ФОТ'!$H$3:$H$67,0),1)</f>
        <v>ХХХ YYY-50</v>
      </c>
      <c r="B3549" s="21">
        <f t="shared" si="165"/>
        <v>0</v>
      </c>
      <c r="C3549" s="22">
        <f t="shared" si="166"/>
        <v>2</v>
      </c>
      <c r="D3549" s="23">
        <f t="shared" si="167"/>
        <v>12.5</v>
      </c>
      <c r="E3549" s="21">
        <f>SUMIFS(тарифы!G:G,тарифы!B:B,J3549)</f>
        <v>0</v>
      </c>
      <c r="F3549" s="21"/>
      <c r="G3549" s="12" t="str">
        <f>IFERROR(INDEX(Таблица1[#All],MATCH('загрузка табеля'!J3549,тарифы!B:B,0),4),"")</f>
        <v/>
      </c>
      <c r="H3549" s="12" t="s">
        <v>17238</v>
      </c>
      <c r="I3549" s="12" t="s">
        <v>16739</v>
      </c>
      <c r="J3549" s="12" t="s">
        <v>16740</v>
      </c>
      <c r="K3549" s="12" t="s">
        <v>16741</v>
      </c>
      <c r="L3549" s="12">
        <v>1.5</v>
      </c>
      <c r="M3549" s="12">
        <v>11</v>
      </c>
    </row>
    <row r="3550" spans="1:17" x14ac:dyDescent="0.2">
      <c r="A3550" s="12" t="str">
        <f>INDEX('рабочие дни  %ФОТ'!$F$3:$F$67,MATCH('загрузка табеля'!$H3550,'рабочие дни  %ФОТ'!$H$3:$H$67,0),1)</f>
        <v>ХХХ YYY-50</v>
      </c>
      <c r="B3550" s="21">
        <f t="shared" si="165"/>
        <v>1566.51</v>
      </c>
      <c r="C3550" s="22">
        <f t="shared" si="166"/>
        <v>4</v>
      </c>
      <c r="D3550" s="23">
        <f t="shared" si="167"/>
        <v>47</v>
      </c>
      <c r="E3550" s="21">
        <f>SUMIFS(тарифы!G:G,тарифы!B:B,J3550)</f>
        <v>33.33</v>
      </c>
      <c r="F3550" s="21"/>
      <c r="G3550" s="12" t="str">
        <f>IFERROR(INDEX(Таблица1[#All],MATCH('загрузка табеля'!J3550,тарифы!B:B,0),4),"")</f>
        <v>заместитель управляющего магазином по кассовой зоне 3 категории ((В-50)расчетно-кассовая зона)</v>
      </c>
      <c r="H3550" s="12" t="s">
        <v>17238</v>
      </c>
      <c r="I3550" s="12" t="s">
        <v>16118</v>
      </c>
      <c r="J3550" s="12" t="s">
        <v>6525</v>
      </c>
      <c r="K3550" s="12" t="s">
        <v>6526</v>
      </c>
      <c r="L3550" s="12">
        <v>13.5</v>
      </c>
      <c r="M3550" s="12">
        <v>11</v>
      </c>
      <c r="N3550" s="12">
        <v>11</v>
      </c>
      <c r="O3550" s="12">
        <v>11.5</v>
      </c>
    </row>
    <row r="3551" spans="1:17" x14ac:dyDescent="0.2">
      <c r="A3551" s="12" t="str">
        <f>INDEX('рабочие дни  %ФОТ'!$F$3:$F$67,MATCH('загрузка табеля'!$H3551,'рабочие дни  %ФОТ'!$H$3:$H$67,0),1)</f>
        <v>ХХХ YYY-50</v>
      </c>
      <c r="B3551" s="21">
        <f t="shared" si="165"/>
        <v>330</v>
      </c>
      <c r="C3551" s="22">
        <f t="shared" si="166"/>
        <v>1</v>
      </c>
      <c r="D3551" s="23">
        <f t="shared" si="167"/>
        <v>11</v>
      </c>
      <c r="E3551" s="21">
        <f>SUMIFS(тарифы!G:G,тарифы!B:B,J3551)</f>
        <v>30</v>
      </c>
      <c r="F3551" s="21"/>
      <c r="G3551" s="12" t="str">
        <f>IFERROR(INDEX(Таблица1[#All],MATCH('загрузка табеля'!J3551,тарифы!B:B,0),4),"")</f>
        <v>продавец-консультант ((В-43)расчетно-кассовая зона)</v>
      </c>
      <c r="H3551" s="12" t="s">
        <v>17238</v>
      </c>
      <c r="I3551" s="12" t="s">
        <v>16118</v>
      </c>
      <c r="J3551" s="12" t="s">
        <v>5083</v>
      </c>
      <c r="K3551" s="12" t="s">
        <v>5084</v>
      </c>
      <c r="L3551" s="12">
        <v>11</v>
      </c>
      <c r="M3551" s="12">
        <v>0</v>
      </c>
    </row>
    <row r="3552" spans="1:17" x14ac:dyDescent="0.2">
      <c r="A3552" s="12" t="str">
        <f>INDEX('рабочие дни  %ФОТ'!$F$3:$F$67,MATCH('загрузка табеля'!$H3552,'рабочие дни  %ФОТ'!$H$3:$H$67,0),1)</f>
        <v>ХХХ YYY-50</v>
      </c>
      <c r="B3552" s="21">
        <f t="shared" si="165"/>
        <v>1516.5149999999999</v>
      </c>
      <c r="C3552" s="22">
        <f t="shared" si="166"/>
        <v>4</v>
      </c>
      <c r="D3552" s="23">
        <f t="shared" si="167"/>
        <v>45.5</v>
      </c>
      <c r="E3552" s="21">
        <f>SUMIFS(тарифы!G:G,тарифы!B:B,J3552)</f>
        <v>33.33</v>
      </c>
      <c r="F3552" s="21"/>
      <c r="G3552" s="12" t="str">
        <f>IFERROR(INDEX(Таблица1[#All],MATCH('загрузка табеля'!J3552,тарифы!B:B,0),4),"")</f>
        <v>заместитель управляющего магазином по кассовой зоне 3 категории_стажер ((В-50)расчетно-кассовая зона</v>
      </c>
      <c r="H3552" s="12" t="s">
        <v>17238</v>
      </c>
      <c r="I3552" s="12" t="s">
        <v>16118</v>
      </c>
      <c r="J3552" s="12" t="s">
        <v>4902</v>
      </c>
      <c r="K3552" s="12" t="s">
        <v>4903</v>
      </c>
      <c r="L3552" s="12">
        <v>11.5</v>
      </c>
      <c r="M3552" s="12">
        <v>11.5</v>
      </c>
      <c r="N3552" s="12">
        <v>12</v>
      </c>
      <c r="O3552" s="12">
        <v>10.5</v>
      </c>
      <c r="P3552" s="12">
        <v>0</v>
      </c>
    </row>
    <row r="3553" spans="1:17" x14ac:dyDescent="0.2">
      <c r="A3553" s="12" t="str">
        <f>INDEX('рабочие дни  %ФОТ'!$F$3:$F$67,MATCH('загрузка табеля'!$H3553,'рабочие дни  %ФОТ'!$H$3:$H$67,0),1)</f>
        <v>ХХХ YYY-50</v>
      </c>
      <c r="B3553" s="21">
        <f t="shared" si="165"/>
        <v>1614.81</v>
      </c>
      <c r="C3553" s="22">
        <f t="shared" si="166"/>
        <v>5</v>
      </c>
      <c r="D3553" s="23">
        <f t="shared" si="167"/>
        <v>57</v>
      </c>
      <c r="E3553" s="21">
        <f>SUMIFS(тарифы!G:G,тарифы!B:B,J3553)</f>
        <v>28.33</v>
      </c>
      <c r="F3553" s="21"/>
      <c r="G3553" s="12" t="str">
        <f>IFERROR(INDEX(Таблица1[#All],MATCH('загрузка табеля'!J3553,тарифы!B:B,0),4),"")</f>
        <v>кассир торгового зала ((В-6) расчетно-кассовая зона)</v>
      </c>
      <c r="H3553" s="12" t="s">
        <v>17238</v>
      </c>
      <c r="I3553" s="12" t="s">
        <v>16118</v>
      </c>
      <c r="J3553" s="12" t="s">
        <v>10003</v>
      </c>
      <c r="K3553" s="12" t="s">
        <v>10004</v>
      </c>
      <c r="L3553" s="12">
        <v>11.5</v>
      </c>
      <c r="M3553" s="12">
        <v>11.5</v>
      </c>
      <c r="N3553" s="12">
        <v>11.5</v>
      </c>
      <c r="O3553" s="12">
        <v>11</v>
      </c>
      <c r="P3553" s="12">
        <v>11.5</v>
      </c>
    </row>
    <row r="3554" spans="1:17" x14ac:dyDescent="0.2">
      <c r="A3554" s="12" t="str">
        <f>INDEX('рабочие дни  %ФОТ'!$F$3:$F$67,MATCH('загрузка табеля'!$H3554,'рабочие дни  %ФОТ'!$H$3:$H$67,0),1)</f>
        <v>ХХХ YYY-50</v>
      </c>
      <c r="B3554" s="21">
        <f t="shared" si="165"/>
        <v>1233.21</v>
      </c>
      <c r="C3554" s="22">
        <f t="shared" si="166"/>
        <v>3</v>
      </c>
      <c r="D3554" s="23">
        <f t="shared" si="167"/>
        <v>37</v>
      </c>
      <c r="E3554" s="21">
        <f>SUMIFS(тарифы!G:G,тарифы!B:B,J3554)</f>
        <v>33.33</v>
      </c>
      <c r="F3554" s="21"/>
      <c r="G3554" s="12" t="str">
        <f>IFERROR(INDEX(Таблица1[#All],MATCH('загрузка табеля'!J3554,тарифы!B:B,0),4),"")</f>
        <v>заместитель управляющего магазином по кассовой зоне ((В-50)расчетно-кассовая зона)</v>
      </c>
      <c r="H3554" s="12" t="s">
        <v>17238</v>
      </c>
      <c r="I3554" s="12" t="s">
        <v>16118</v>
      </c>
      <c r="J3554" s="12" t="s">
        <v>9720</v>
      </c>
      <c r="K3554" s="12" t="s">
        <v>9721</v>
      </c>
      <c r="L3554" s="12">
        <v>12.5</v>
      </c>
      <c r="M3554" s="12">
        <v>12</v>
      </c>
      <c r="N3554" s="12">
        <v>12.5</v>
      </c>
    </row>
    <row r="3555" spans="1:17" x14ac:dyDescent="0.2">
      <c r="A3555" s="12" t="str">
        <f>INDEX('рабочие дни  %ФОТ'!$F$3:$F$67,MATCH('загрузка табеля'!$H3555,'рабочие дни  %ФОТ'!$H$3:$H$67,0),1)</f>
        <v>ХХХ YYY-50</v>
      </c>
      <c r="B3555" s="21">
        <f t="shared" si="165"/>
        <v>1444.83</v>
      </c>
      <c r="C3555" s="22">
        <f t="shared" si="166"/>
        <v>5</v>
      </c>
      <c r="D3555" s="23">
        <f t="shared" si="167"/>
        <v>51</v>
      </c>
      <c r="E3555" s="21">
        <f>SUMIFS(тарифы!G:G,тарифы!B:B,J3555)</f>
        <v>28.33</v>
      </c>
      <c r="F3555" s="21"/>
      <c r="G3555" s="12" t="str">
        <f>IFERROR(INDEX(Таблица1[#All],MATCH('загрузка табеля'!J3555,тарифы!B:B,0),4),"")</f>
        <v>кассир торгового зала ((В-50)расчетно-кассовая зона)</v>
      </c>
      <c r="H3555" s="12" t="s">
        <v>17238</v>
      </c>
      <c r="I3555" s="12" t="s">
        <v>16118</v>
      </c>
      <c r="J3555" s="12" t="s">
        <v>12497</v>
      </c>
      <c r="K3555" s="12" t="s">
        <v>12496</v>
      </c>
      <c r="L3555" s="12">
        <v>11.5</v>
      </c>
      <c r="M3555" s="12">
        <v>7.5</v>
      </c>
      <c r="N3555" s="12">
        <v>11</v>
      </c>
      <c r="O3555" s="12">
        <v>10.5</v>
      </c>
      <c r="P3555" s="12">
        <v>10.5</v>
      </c>
      <c r="Q3555" s="12">
        <v>0</v>
      </c>
    </row>
    <row r="3556" spans="1:17" x14ac:dyDescent="0.2">
      <c r="A3556" s="12" t="str">
        <f>INDEX('рабочие дни  %ФОТ'!$F$3:$F$67,MATCH('загрузка табеля'!$H3556,'рабочие дни  %ФОТ'!$H$3:$H$67,0),1)</f>
        <v>ХХХ YYY-50</v>
      </c>
      <c r="B3556" s="21">
        <f t="shared" si="165"/>
        <v>1162.8800000000001</v>
      </c>
      <c r="C3556" s="22">
        <f t="shared" si="166"/>
        <v>3</v>
      </c>
      <c r="D3556" s="23">
        <f t="shared" si="167"/>
        <v>39.5</v>
      </c>
      <c r="E3556" s="21">
        <f>SUMIFS(тарифы!G:G,тарифы!B:B,J3556)</f>
        <v>29.44</v>
      </c>
      <c r="F3556" s="21"/>
      <c r="G3556" s="12" t="str">
        <f>IFERROR(INDEX(Таблица1[#All],MATCH('загрузка табеля'!J3556,тарифы!B:B,0),4),"")</f>
        <v>старший кассир торгового зала ((В-50)расчетно-кассовая зона)</v>
      </c>
      <c r="H3556" s="12" t="s">
        <v>17238</v>
      </c>
      <c r="I3556" s="12" t="s">
        <v>16118</v>
      </c>
      <c r="J3556" s="12" t="s">
        <v>12345</v>
      </c>
      <c r="K3556" s="12" t="s">
        <v>12344</v>
      </c>
      <c r="L3556" s="12">
        <v>15</v>
      </c>
      <c r="M3556" s="12">
        <v>12.5</v>
      </c>
      <c r="N3556" s="12">
        <v>12</v>
      </c>
      <c r="O3556" s="12">
        <v>0</v>
      </c>
    </row>
    <row r="3557" spans="1:17" x14ac:dyDescent="0.2">
      <c r="A3557" s="12" t="str">
        <f>INDEX('рабочие дни  %ФОТ'!$F$3:$F$67,MATCH('загрузка табеля'!$H3557,'рабочие дни  %ФОТ'!$H$3:$H$67,0),1)</f>
        <v>ХХХ YYY-50</v>
      </c>
      <c r="B3557" s="21">
        <f t="shared" si="165"/>
        <v>1383.68</v>
      </c>
      <c r="C3557" s="22">
        <f t="shared" si="166"/>
        <v>5</v>
      </c>
      <c r="D3557" s="23">
        <f t="shared" si="167"/>
        <v>47</v>
      </c>
      <c r="E3557" s="21">
        <f>SUMIFS(тарифы!G:G,тарифы!B:B,J3557)</f>
        <v>29.44</v>
      </c>
      <c r="F3557" s="21"/>
      <c r="G3557" s="12" t="str">
        <f>IFERROR(INDEX(Таблица1[#All],MATCH('загрузка табеля'!J3557,тарифы!B:B,0),4),"")</f>
        <v>старший кассир торгового зала ((В-50)расчетно-кассовая зона)</v>
      </c>
      <c r="H3557" s="12" t="s">
        <v>17238</v>
      </c>
      <c r="I3557" s="12" t="s">
        <v>16118</v>
      </c>
      <c r="J3557" s="12" t="s">
        <v>12343</v>
      </c>
      <c r="K3557" s="12" t="s">
        <v>12342</v>
      </c>
      <c r="L3557" s="12">
        <v>2.5</v>
      </c>
      <c r="M3557" s="12">
        <v>6</v>
      </c>
      <c r="N3557" s="12">
        <v>12.5</v>
      </c>
      <c r="O3557" s="12">
        <v>13</v>
      </c>
      <c r="P3557" s="12">
        <v>13</v>
      </c>
    </row>
    <row r="3558" spans="1:17" x14ac:dyDescent="0.2">
      <c r="A3558" s="12" t="str">
        <f>INDEX('рабочие дни  %ФОТ'!$F$3:$F$67,MATCH('загрузка табеля'!$H3558,'рабочие дни  %ФОТ'!$H$3:$H$67,0),1)</f>
        <v>ХХХ YYY-50</v>
      </c>
      <c r="B3558" s="21">
        <f t="shared" si="165"/>
        <v>977.38499999999999</v>
      </c>
      <c r="C3558" s="22">
        <f t="shared" si="166"/>
        <v>3</v>
      </c>
      <c r="D3558" s="23">
        <f t="shared" si="167"/>
        <v>34.5</v>
      </c>
      <c r="E3558" s="21">
        <f>SUMIFS(тарифы!G:G,тарифы!B:B,J3558)</f>
        <v>28.33</v>
      </c>
      <c r="F3558" s="21"/>
      <c r="G3558" s="12" t="str">
        <f>IFERROR(INDEX(Таблица1[#All],MATCH('загрузка табеля'!J3558,тарифы!B:B,0),4),"")</f>
        <v>кассир торгового зала ((В-50)расчетно-кассовая зона)</v>
      </c>
      <c r="H3558" s="12" t="s">
        <v>17238</v>
      </c>
      <c r="I3558" s="12" t="s">
        <v>16118</v>
      </c>
      <c r="J3558" s="12" t="s">
        <v>12477</v>
      </c>
      <c r="K3558" s="12" t="s">
        <v>12476</v>
      </c>
      <c r="L3558" s="12">
        <v>11.5</v>
      </c>
      <c r="M3558" s="12">
        <v>11.5</v>
      </c>
      <c r="N3558" s="12">
        <v>11.5</v>
      </c>
    </row>
    <row r="3559" spans="1:17" x14ac:dyDescent="0.2">
      <c r="A3559" s="12" t="str">
        <f>INDEX('рабочие дни  %ФОТ'!$F$3:$F$67,MATCH('загрузка табеля'!$H3559,'рабочие дни  %ФОТ'!$H$3:$H$67,0),1)</f>
        <v>ХХХ YYY-50</v>
      </c>
      <c r="B3559" s="21">
        <f t="shared" si="165"/>
        <v>1274.8499999999999</v>
      </c>
      <c r="C3559" s="22">
        <f t="shared" si="166"/>
        <v>4</v>
      </c>
      <c r="D3559" s="23">
        <f t="shared" si="167"/>
        <v>45</v>
      </c>
      <c r="E3559" s="21">
        <f>SUMIFS(тарифы!G:G,тарифы!B:B,J3559)</f>
        <v>28.33</v>
      </c>
      <c r="F3559" s="21"/>
      <c r="G3559" s="12" t="str">
        <f>IFERROR(INDEX(Таблица1[#All],MATCH('загрузка табеля'!J3559,тарифы!B:B,0),4),"")</f>
        <v>кассир торгового зала ((В-50)расчетно-кассовая зона)</v>
      </c>
      <c r="H3559" s="12" t="s">
        <v>17238</v>
      </c>
      <c r="I3559" s="12" t="s">
        <v>16118</v>
      </c>
      <c r="J3559" s="12" t="s">
        <v>12475</v>
      </c>
      <c r="K3559" s="12" t="s">
        <v>12474</v>
      </c>
      <c r="L3559" s="12">
        <v>11.5</v>
      </c>
      <c r="M3559" s="12">
        <v>10.5</v>
      </c>
      <c r="N3559" s="12">
        <v>11</v>
      </c>
      <c r="O3559" s="12">
        <v>12</v>
      </c>
    </row>
    <row r="3560" spans="1:17" x14ac:dyDescent="0.2">
      <c r="A3560" s="12" t="str">
        <f>INDEX('рабочие дни  %ФОТ'!$F$3:$F$67,MATCH('загрузка табеля'!$H3560,'рабочие дни  %ФОТ'!$H$3:$H$67,0),1)</f>
        <v>ХХХ YYY-50</v>
      </c>
      <c r="B3560" s="21">
        <f t="shared" si="165"/>
        <v>1232.355</v>
      </c>
      <c r="C3560" s="22">
        <f t="shared" si="166"/>
        <v>4</v>
      </c>
      <c r="D3560" s="23">
        <f t="shared" si="167"/>
        <v>43.5</v>
      </c>
      <c r="E3560" s="21">
        <f>SUMIFS(тарифы!G:G,тарифы!B:B,J3560)</f>
        <v>28.33</v>
      </c>
      <c r="F3560" s="21"/>
      <c r="G3560" s="12" t="str">
        <f>IFERROR(INDEX(Таблица1[#All],MATCH('загрузка табеля'!J3560,тарифы!B:B,0),4),"")</f>
        <v>кассир торгового зала ((В-50)расчетно-кассовая зона)</v>
      </c>
      <c r="H3560" s="12" t="s">
        <v>17238</v>
      </c>
      <c r="I3560" s="12" t="s">
        <v>16118</v>
      </c>
      <c r="J3560" s="12" t="s">
        <v>12483</v>
      </c>
      <c r="K3560" s="12" t="s">
        <v>12482</v>
      </c>
      <c r="L3560" s="12">
        <v>11</v>
      </c>
      <c r="M3560" s="12">
        <v>10.5</v>
      </c>
      <c r="N3560" s="12">
        <v>11</v>
      </c>
      <c r="O3560" s="12">
        <v>11</v>
      </c>
    </row>
    <row r="3561" spans="1:17" x14ac:dyDescent="0.2">
      <c r="A3561" s="12" t="str">
        <f>INDEX('рабочие дни  %ФОТ'!$F$3:$F$67,MATCH('загрузка табеля'!$H3561,'рабочие дни  %ФОТ'!$H$3:$H$67,0),1)</f>
        <v>ХХХ YYY-50</v>
      </c>
      <c r="B3561" s="21">
        <f t="shared" si="165"/>
        <v>906.56</v>
      </c>
      <c r="C3561" s="22">
        <f t="shared" si="166"/>
        <v>3</v>
      </c>
      <c r="D3561" s="23">
        <f t="shared" si="167"/>
        <v>32</v>
      </c>
      <c r="E3561" s="21">
        <f>SUMIFS(тарифы!G:G,тарифы!B:B,J3561)</f>
        <v>28.33</v>
      </c>
      <c r="F3561" s="21"/>
      <c r="G3561" s="12" t="str">
        <f>IFERROR(INDEX(Таблица1[#All],MATCH('загрузка табеля'!J3561,тарифы!B:B,0),4),"")</f>
        <v>кассир торгового зала ((В-50)расчетно-кассовая зона)</v>
      </c>
      <c r="H3561" s="12" t="s">
        <v>17238</v>
      </c>
      <c r="I3561" s="12" t="s">
        <v>16118</v>
      </c>
      <c r="J3561" s="12" t="s">
        <v>12495</v>
      </c>
      <c r="K3561" s="12" t="s">
        <v>12494</v>
      </c>
      <c r="L3561" s="12">
        <v>9.5</v>
      </c>
      <c r="M3561" s="12">
        <v>11</v>
      </c>
      <c r="N3561" s="12">
        <v>11.5</v>
      </c>
      <c r="O3561" s="12">
        <v>0</v>
      </c>
    </row>
    <row r="3562" spans="1:17" x14ac:dyDescent="0.2">
      <c r="A3562" s="12" t="str">
        <f>INDEX('рабочие дни  %ФОТ'!$F$3:$F$67,MATCH('загрузка табеля'!$H3562,'рабочие дни  %ФОТ'!$H$3:$H$67,0),1)</f>
        <v>ХХХ YYY-50</v>
      </c>
      <c r="B3562" s="21">
        <f t="shared" si="165"/>
        <v>489.19</v>
      </c>
      <c r="C3562" s="22">
        <f t="shared" si="166"/>
        <v>2</v>
      </c>
      <c r="D3562" s="23">
        <f t="shared" si="167"/>
        <v>26.5</v>
      </c>
      <c r="E3562" s="21">
        <f>SUMIFS(тарифы!G:G,тарифы!B:B,J3562)</f>
        <v>18.46</v>
      </c>
      <c r="F3562" s="21"/>
      <c r="G3562" s="12" t="str">
        <f>IFERROR(INDEX(Таблица1[#All],MATCH('загрузка табеля'!J3562,тарифы!B:B,0),4),"")</f>
        <v>подсобный рабочий (сборщик тележек) ((В-50)расчетно-кассовая зона)</v>
      </c>
      <c r="H3562" s="12" t="s">
        <v>17238</v>
      </c>
      <c r="I3562" s="12" t="s">
        <v>16118</v>
      </c>
      <c r="J3562" s="12" t="s">
        <v>12413</v>
      </c>
      <c r="K3562" s="12" t="s">
        <v>12412</v>
      </c>
      <c r="L3562" s="12">
        <v>13</v>
      </c>
      <c r="M3562" s="12">
        <v>13.5</v>
      </c>
      <c r="N3562" s="12">
        <v>0</v>
      </c>
    </row>
    <row r="3563" spans="1:17" x14ac:dyDescent="0.2">
      <c r="A3563" s="12" t="str">
        <f>INDEX('рабочие дни  %ФОТ'!$F$3:$F$67,MATCH('загрузка табеля'!$H3563,'рабочие дни  %ФОТ'!$H$3:$H$67,0),1)</f>
        <v>ХХХ YYY-50</v>
      </c>
      <c r="B3563" s="21">
        <f t="shared" si="165"/>
        <v>701.48</v>
      </c>
      <c r="C3563" s="22">
        <f t="shared" si="166"/>
        <v>3</v>
      </c>
      <c r="D3563" s="23">
        <f t="shared" si="167"/>
        <v>38</v>
      </c>
      <c r="E3563" s="21">
        <f>SUMIFS(тарифы!G:G,тарифы!B:B,J3563)</f>
        <v>18.46</v>
      </c>
      <c r="F3563" s="21"/>
      <c r="G3563" s="12" t="str">
        <f>IFERROR(INDEX(Таблица1[#All],MATCH('загрузка табеля'!J3563,тарифы!B:B,0),4),"")</f>
        <v>подсобный рабочий (сборщик тележек) ((В-50)расчетно-кассовая зона)</v>
      </c>
      <c r="H3563" s="12" t="s">
        <v>17238</v>
      </c>
      <c r="I3563" s="12" t="s">
        <v>16118</v>
      </c>
      <c r="J3563" s="12" t="s">
        <v>12415</v>
      </c>
      <c r="K3563" s="12" t="s">
        <v>12414</v>
      </c>
      <c r="L3563" s="12">
        <v>13</v>
      </c>
      <c r="M3563" s="12">
        <v>12.5</v>
      </c>
      <c r="N3563" s="12">
        <v>12.5</v>
      </c>
      <c r="O3563" s="12">
        <v>0</v>
      </c>
    </row>
    <row r="3564" spans="1:17" x14ac:dyDescent="0.2">
      <c r="A3564" s="12" t="str">
        <f>INDEX('рабочие дни  %ФОТ'!$F$3:$F$67,MATCH('загрузка табеля'!$H3564,'рабочие дни  %ФОТ'!$H$3:$H$67,0),1)</f>
        <v>ХХХ YYY-50</v>
      </c>
      <c r="B3564" s="21">
        <f t="shared" si="165"/>
        <v>821.56999999999994</v>
      </c>
      <c r="C3564" s="22">
        <f t="shared" si="166"/>
        <v>3</v>
      </c>
      <c r="D3564" s="23">
        <f t="shared" si="167"/>
        <v>29</v>
      </c>
      <c r="E3564" s="21">
        <f>SUMIFS(тарифы!G:G,тарифы!B:B,J3564)</f>
        <v>28.33</v>
      </c>
      <c r="F3564" s="21"/>
      <c r="G3564" s="12" t="str">
        <f>IFERROR(INDEX(Таблица1[#All],MATCH('загрузка табеля'!J3564,тарифы!B:B,0),4),"")</f>
        <v>кассир торгового зала ((В-50)расчетно-кассовая зона)</v>
      </c>
      <c r="H3564" s="12" t="s">
        <v>17238</v>
      </c>
      <c r="I3564" s="12" t="s">
        <v>16118</v>
      </c>
      <c r="J3564" s="12" t="s">
        <v>12490</v>
      </c>
      <c r="K3564" s="12" t="s">
        <v>12489</v>
      </c>
      <c r="L3564" s="12">
        <v>11</v>
      </c>
      <c r="M3564" s="12">
        <v>11.5</v>
      </c>
      <c r="N3564" s="12">
        <v>6.5</v>
      </c>
      <c r="O3564" s="12">
        <v>0</v>
      </c>
    </row>
    <row r="3565" spans="1:17" x14ac:dyDescent="0.2">
      <c r="A3565" s="12" t="str">
        <f>INDEX('рабочие дни  %ФОТ'!$F$3:$F$67,MATCH('загрузка табеля'!$H3565,'рабочие дни  %ФОТ'!$H$3:$H$67,0),1)</f>
        <v>ХХХ YYY-50</v>
      </c>
      <c r="B3565" s="21">
        <f t="shared" si="165"/>
        <v>1274.8499999999999</v>
      </c>
      <c r="C3565" s="22">
        <f t="shared" si="166"/>
        <v>4</v>
      </c>
      <c r="D3565" s="23">
        <f t="shared" si="167"/>
        <v>45</v>
      </c>
      <c r="E3565" s="21">
        <f>SUMIFS(тарифы!G:G,тарифы!B:B,J3565)</f>
        <v>28.33</v>
      </c>
      <c r="F3565" s="21"/>
      <c r="G3565" s="12" t="str">
        <f>IFERROR(INDEX(Таблица1[#All],MATCH('загрузка табеля'!J3565,тарифы!B:B,0),4),"")</f>
        <v>кассир торгового зала ((В-50)расчетно-кассовая зона)</v>
      </c>
      <c r="H3565" s="12" t="s">
        <v>17238</v>
      </c>
      <c r="I3565" s="12" t="s">
        <v>16118</v>
      </c>
      <c r="J3565" s="12" t="s">
        <v>12501</v>
      </c>
      <c r="K3565" s="12" t="s">
        <v>12500</v>
      </c>
      <c r="L3565" s="12">
        <v>11.5</v>
      </c>
      <c r="M3565" s="12">
        <v>11</v>
      </c>
      <c r="N3565" s="12">
        <v>11</v>
      </c>
      <c r="O3565" s="12">
        <v>11.5</v>
      </c>
      <c r="P3565" s="12">
        <v>0</v>
      </c>
    </row>
    <row r="3566" spans="1:17" x14ac:dyDescent="0.2">
      <c r="A3566" s="12" t="str">
        <f>INDEX('рабочие дни  %ФОТ'!$F$3:$F$67,MATCH('загрузка табеля'!$H3566,'рабочие дни  %ФОТ'!$H$3:$H$67,0),1)</f>
        <v>ХХХ YYY-50</v>
      </c>
      <c r="B3566" s="21">
        <f t="shared" si="165"/>
        <v>637.42499999999995</v>
      </c>
      <c r="C3566" s="22">
        <f t="shared" si="166"/>
        <v>2</v>
      </c>
      <c r="D3566" s="23">
        <f t="shared" si="167"/>
        <v>22.5</v>
      </c>
      <c r="E3566" s="21">
        <f>SUMIFS(тарифы!G:G,тарифы!B:B,J3566)</f>
        <v>28.33</v>
      </c>
      <c r="F3566" s="21"/>
      <c r="G3566" s="12" t="str">
        <f>IFERROR(INDEX(Таблица1[#All],MATCH('загрузка табеля'!J3566,тарифы!B:B,0),4),"")</f>
        <v>кассир торгового зала ((В-50)расчетно-кассовая зона)</v>
      </c>
      <c r="H3566" s="12" t="s">
        <v>17238</v>
      </c>
      <c r="I3566" s="12" t="s">
        <v>16118</v>
      </c>
      <c r="J3566" s="12" t="s">
        <v>12485</v>
      </c>
      <c r="K3566" s="12" t="s">
        <v>12484</v>
      </c>
      <c r="L3566" s="12">
        <v>12</v>
      </c>
      <c r="M3566" s="12">
        <v>10.5</v>
      </c>
    </row>
    <row r="3567" spans="1:17" x14ac:dyDescent="0.2">
      <c r="A3567" s="12" t="str">
        <f>INDEX('рабочие дни  %ФОТ'!$F$3:$F$67,MATCH('загрузка табеля'!$H3567,'рабочие дни  %ФОТ'!$H$3:$H$67,0),1)</f>
        <v>ХХХ YYY-50</v>
      </c>
      <c r="B3567" s="21">
        <f t="shared" si="165"/>
        <v>1274.8499999999999</v>
      </c>
      <c r="C3567" s="22">
        <f t="shared" si="166"/>
        <v>4</v>
      </c>
      <c r="D3567" s="23">
        <f t="shared" si="167"/>
        <v>45</v>
      </c>
      <c r="E3567" s="21">
        <f>SUMIFS(тарифы!G:G,тарифы!B:B,J3567)</f>
        <v>28.33</v>
      </c>
      <c r="F3567" s="21"/>
      <c r="G3567" s="12" t="str">
        <f>IFERROR(INDEX(Таблица1[#All],MATCH('загрузка табеля'!J3567,тарифы!B:B,0),4),"")</f>
        <v>кассир торгового зала ((В-50)расчетно-кассовая зона)</v>
      </c>
      <c r="H3567" s="12" t="s">
        <v>17238</v>
      </c>
      <c r="I3567" s="12" t="s">
        <v>16118</v>
      </c>
      <c r="J3567" s="12" t="s">
        <v>12488</v>
      </c>
      <c r="K3567" s="12" t="s">
        <v>11322</v>
      </c>
      <c r="L3567" s="12">
        <v>11.5</v>
      </c>
      <c r="M3567" s="12">
        <v>10.5</v>
      </c>
      <c r="N3567" s="12">
        <v>11.5</v>
      </c>
      <c r="O3567" s="12">
        <v>11.5</v>
      </c>
    </row>
    <row r="3568" spans="1:17" x14ac:dyDescent="0.2">
      <c r="A3568" s="12" t="str">
        <f>INDEX('рабочие дни  %ФОТ'!$F$3:$F$67,MATCH('загрузка табеля'!$H3568,'рабочие дни  %ФОТ'!$H$3:$H$67,0),1)</f>
        <v>ХХХ YYY-50</v>
      </c>
      <c r="B3568" s="21">
        <f t="shared" si="165"/>
        <v>934.89</v>
      </c>
      <c r="C3568" s="22">
        <f t="shared" si="166"/>
        <v>4</v>
      </c>
      <c r="D3568" s="23">
        <f t="shared" si="167"/>
        <v>33</v>
      </c>
      <c r="E3568" s="21">
        <f>SUMIFS(тарифы!G:G,тарифы!B:B,J3568)</f>
        <v>28.33</v>
      </c>
      <c r="F3568" s="21"/>
      <c r="G3568" s="12" t="str">
        <f>IFERROR(INDEX(Таблица1[#All],MATCH('загрузка табеля'!J3568,тарифы!B:B,0),4),"")</f>
        <v>кассир торгового зала ((В-50)расчетно-кассовая зона)</v>
      </c>
      <c r="H3568" s="12" t="s">
        <v>17238</v>
      </c>
      <c r="I3568" s="12" t="s">
        <v>16118</v>
      </c>
      <c r="J3568" s="12" t="s">
        <v>12487</v>
      </c>
      <c r="K3568" s="12" t="s">
        <v>12486</v>
      </c>
      <c r="L3568" s="12">
        <v>9</v>
      </c>
      <c r="M3568" s="12">
        <v>6</v>
      </c>
      <c r="N3568" s="12">
        <v>6.5</v>
      </c>
      <c r="O3568" s="12">
        <v>11.5</v>
      </c>
    </row>
    <row r="3569" spans="1:16" x14ac:dyDescent="0.2">
      <c r="A3569" s="12" t="str">
        <f>INDEX('рабочие дни  %ФОТ'!$F$3:$F$67,MATCH('загрузка табеля'!$H3569,'рабочие дни  %ФОТ'!$H$3:$H$67,0),1)</f>
        <v>ХХХ YYY-50</v>
      </c>
      <c r="B3569" s="21">
        <f t="shared" si="165"/>
        <v>1062.375</v>
      </c>
      <c r="C3569" s="22">
        <f t="shared" si="166"/>
        <v>4</v>
      </c>
      <c r="D3569" s="23">
        <f t="shared" si="167"/>
        <v>37.5</v>
      </c>
      <c r="E3569" s="21">
        <f>SUMIFS(тарифы!G:G,тарифы!B:B,J3569)</f>
        <v>28.33</v>
      </c>
      <c r="F3569" s="21"/>
      <c r="G3569" s="12" t="str">
        <f>IFERROR(INDEX(Таблица1[#All],MATCH('загрузка табеля'!J3569,тарифы!B:B,0),4),"")</f>
        <v>кассир торгового зала ((В-50)расчетно-кассовая зона)</v>
      </c>
      <c r="H3569" s="12" t="s">
        <v>17238</v>
      </c>
      <c r="I3569" s="12" t="s">
        <v>16118</v>
      </c>
      <c r="J3569" s="12" t="s">
        <v>12467</v>
      </c>
      <c r="K3569" s="12" t="s">
        <v>12466</v>
      </c>
      <c r="L3569" s="12">
        <v>3.5</v>
      </c>
      <c r="M3569" s="12">
        <v>11.5</v>
      </c>
      <c r="N3569" s="12">
        <v>11.5</v>
      </c>
      <c r="O3569" s="12">
        <v>11</v>
      </c>
      <c r="P3569" s="12">
        <v>0</v>
      </c>
    </row>
    <row r="3570" spans="1:16" x14ac:dyDescent="0.2">
      <c r="A3570" s="12" t="str">
        <f>INDEX('рабочие дни  %ФОТ'!$F$3:$F$67,MATCH('загрузка табеля'!$H3570,'рабочие дни  %ФОТ'!$H$3:$H$67,0),1)</f>
        <v>ХХХ YYY-50</v>
      </c>
      <c r="B3570" s="21">
        <f t="shared" si="165"/>
        <v>424.95</v>
      </c>
      <c r="C3570" s="22">
        <f t="shared" si="166"/>
        <v>2</v>
      </c>
      <c r="D3570" s="23">
        <f t="shared" si="167"/>
        <v>15</v>
      </c>
      <c r="E3570" s="21">
        <f>SUMIFS(тарифы!G:G,тарифы!B:B,J3570)</f>
        <v>28.33</v>
      </c>
      <c r="F3570" s="21"/>
      <c r="G3570" s="12" t="str">
        <f>IFERROR(INDEX(Таблица1[#All],MATCH('загрузка табеля'!J3570,тарифы!B:B,0),4),"")</f>
        <v>кассир торгового зала ((В-50)расчетно-кассовая зона)</v>
      </c>
      <c r="H3570" s="12" t="s">
        <v>17238</v>
      </c>
      <c r="I3570" s="12" t="s">
        <v>16118</v>
      </c>
      <c r="J3570" s="12" t="s">
        <v>12479</v>
      </c>
      <c r="K3570" s="12" t="s">
        <v>12478</v>
      </c>
      <c r="L3570" s="12">
        <v>7.5</v>
      </c>
      <c r="M3570" s="12">
        <v>7.5</v>
      </c>
      <c r="N3570" s="12">
        <v>0</v>
      </c>
    </row>
    <row r="3571" spans="1:16" x14ac:dyDescent="0.2">
      <c r="A3571" s="12" t="str">
        <f>INDEX('рабочие дни  %ФОТ'!$F$3:$F$67,MATCH('загрузка табеля'!$H3571,'рабочие дни  %ФОТ'!$H$3:$H$67,0),1)</f>
        <v>ХХХ YYY-50</v>
      </c>
      <c r="B3571" s="21">
        <f t="shared" si="165"/>
        <v>835.7349999999999</v>
      </c>
      <c r="C3571" s="22">
        <f t="shared" si="166"/>
        <v>3</v>
      </c>
      <c r="D3571" s="23">
        <f t="shared" si="167"/>
        <v>29.5</v>
      </c>
      <c r="E3571" s="21">
        <f>SUMIFS(тарифы!G:G,тарифы!B:B,J3571)</f>
        <v>28.33</v>
      </c>
      <c r="F3571" s="21"/>
      <c r="G3571" s="12" t="str">
        <f>IFERROR(INDEX(Таблица1[#All],MATCH('загрузка табеля'!J3571,тарифы!B:B,0),4),"")</f>
        <v>кассир торгового зала ((В-50)расчетно-кассовая зона)</v>
      </c>
      <c r="H3571" s="12" t="s">
        <v>17238</v>
      </c>
      <c r="I3571" s="12" t="s">
        <v>16118</v>
      </c>
      <c r="J3571" s="12" t="s">
        <v>12481</v>
      </c>
      <c r="K3571" s="12" t="s">
        <v>12480</v>
      </c>
      <c r="L3571" s="12">
        <v>10</v>
      </c>
      <c r="M3571" s="12">
        <v>10</v>
      </c>
      <c r="N3571" s="12">
        <v>9.5</v>
      </c>
      <c r="O3571" s="12">
        <v>0</v>
      </c>
    </row>
    <row r="3572" spans="1:16" x14ac:dyDescent="0.2">
      <c r="A3572" s="12" t="str">
        <f>INDEX('рабочие дни  %ФОТ'!$F$3:$F$67,MATCH('загрузка табеля'!$H3572,'рабочие дни  %ФОТ'!$H$3:$H$67,0),1)</f>
        <v>ХХХ YYY-50</v>
      </c>
      <c r="B3572" s="21">
        <f t="shared" si="165"/>
        <v>580.76499999999999</v>
      </c>
      <c r="C3572" s="22">
        <f t="shared" si="166"/>
        <v>2</v>
      </c>
      <c r="D3572" s="23">
        <f t="shared" si="167"/>
        <v>20.5</v>
      </c>
      <c r="E3572" s="21">
        <f>SUMIFS(тарифы!G:G,тарифы!B:B,J3572)</f>
        <v>28.33</v>
      </c>
      <c r="F3572" s="21"/>
      <c r="G3572" s="12" t="str">
        <f>IFERROR(INDEX(Таблица1[#All],MATCH('загрузка табеля'!J3572,тарифы!B:B,0),4),"")</f>
        <v>кассир торгового зала ((В-50)расчетно-кассовая зона)</v>
      </c>
      <c r="H3572" s="12" t="s">
        <v>17238</v>
      </c>
      <c r="I3572" s="12" t="s">
        <v>16118</v>
      </c>
      <c r="J3572" s="12" t="s">
        <v>12473</v>
      </c>
      <c r="K3572" s="12" t="s">
        <v>12472</v>
      </c>
      <c r="L3572" s="12">
        <v>11</v>
      </c>
      <c r="M3572" s="12">
        <v>9.5</v>
      </c>
    </row>
    <row r="3573" spans="1:16" x14ac:dyDescent="0.2">
      <c r="A3573" s="12" t="str">
        <f>INDEX('рабочие дни  %ФОТ'!$F$3:$F$67,MATCH('загрузка табеля'!$H3573,'рабочие дни  %ФОТ'!$H$3:$H$67,0),1)</f>
        <v>ХХХ YYY-50</v>
      </c>
      <c r="B3573" s="21">
        <f t="shared" si="165"/>
        <v>1034.0449999999998</v>
      </c>
      <c r="C3573" s="22">
        <f t="shared" si="166"/>
        <v>4</v>
      </c>
      <c r="D3573" s="23">
        <f t="shared" si="167"/>
        <v>36.5</v>
      </c>
      <c r="E3573" s="21">
        <f>SUMIFS(тарифы!G:G,тарифы!B:B,J3573)</f>
        <v>28.33</v>
      </c>
      <c r="F3573" s="21"/>
      <c r="G3573" s="12" t="str">
        <f>IFERROR(INDEX(Таблица1[#All],MATCH('загрузка табеля'!J3573,тарифы!B:B,0),4),"")</f>
        <v>кассир торгового зала ((В-50)расчетно-кассовая зона)</v>
      </c>
      <c r="H3573" s="12" t="s">
        <v>17238</v>
      </c>
      <c r="I3573" s="12" t="s">
        <v>16118</v>
      </c>
      <c r="J3573" s="12" t="s">
        <v>13861</v>
      </c>
      <c r="K3573" s="12" t="s">
        <v>13860</v>
      </c>
      <c r="L3573" s="12">
        <v>6</v>
      </c>
      <c r="M3573" s="12">
        <v>9.5</v>
      </c>
      <c r="N3573" s="12">
        <v>11.5</v>
      </c>
      <c r="O3573" s="12">
        <v>9.5</v>
      </c>
      <c r="P3573" s="12">
        <v>0</v>
      </c>
    </row>
    <row r="3574" spans="1:16" x14ac:dyDescent="0.2">
      <c r="A3574" s="12" t="str">
        <f>INDEX('рабочие дни  %ФОТ'!$F$3:$F$67,MATCH('загрузка табеля'!$H3574,'рабочие дни  %ФОТ'!$H$3:$H$67,0),1)</f>
        <v>ХХХ YYY-50</v>
      </c>
      <c r="B3574" s="21">
        <f t="shared" si="165"/>
        <v>0</v>
      </c>
      <c r="C3574" s="22">
        <f t="shared" si="166"/>
        <v>5</v>
      </c>
      <c r="D3574" s="23">
        <f t="shared" si="167"/>
        <v>39</v>
      </c>
      <c r="E3574" s="21">
        <f>SUMIFS(тарифы!G:G,тарифы!B:B,J3574)</f>
        <v>0</v>
      </c>
      <c r="F3574" s="21"/>
      <c r="G3574" s="12" t="str">
        <f>IFERROR(INDEX(Таблица1[#All],MATCH('загрузка табеля'!J3574,тарифы!B:B,0),4),"")</f>
        <v/>
      </c>
      <c r="H3574" s="12" t="s">
        <v>17238</v>
      </c>
      <c r="I3574" s="12" t="s">
        <v>16118</v>
      </c>
      <c r="J3574" s="12" t="s">
        <v>16742</v>
      </c>
      <c r="K3574" s="12" t="s">
        <v>16743</v>
      </c>
      <c r="L3574" s="12">
        <v>6.5</v>
      </c>
      <c r="M3574" s="12">
        <v>6.5</v>
      </c>
      <c r="N3574" s="12">
        <v>10</v>
      </c>
      <c r="O3574" s="12">
        <v>7</v>
      </c>
      <c r="P3574" s="12">
        <v>9</v>
      </c>
    </row>
    <row r="3575" spans="1:16" x14ac:dyDescent="0.2">
      <c r="A3575" s="12" t="str">
        <f>INDEX('рабочие дни  %ФОТ'!$F$3:$F$67,MATCH('загрузка табеля'!$H3575,'рабочие дни  %ФОТ'!$H$3:$H$67,0),1)</f>
        <v>ХХХ YYY-50</v>
      </c>
      <c r="B3575" s="21">
        <f t="shared" si="165"/>
        <v>0</v>
      </c>
      <c r="C3575" s="22">
        <f t="shared" si="166"/>
        <v>4</v>
      </c>
      <c r="D3575" s="23">
        <f t="shared" si="167"/>
        <v>47.5</v>
      </c>
      <c r="E3575" s="21">
        <f>SUMIFS(тарифы!G:G,тарифы!B:B,J3575)</f>
        <v>0</v>
      </c>
      <c r="F3575" s="21"/>
      <c r="G3575" s="12" t="str">
        <f>IFERROR(INDEX(Таблица1[#All],MATCH('загрузка табеля'!J3575,тарифы!B:B,0),4),"")</f>
        <v/>
      </c>
      <c r="H3575" s="12" t="s">
        <v>17238</v>
      </c>
      <c r="I3575" s="12" t="s">
        <v>16118</v>
      </c>
      <c r="J3575" s="12" t="s">
        <v>16744</v>
      </c>
      <c r="K3575" s="12" t="s">
        <v>16745</v>
      </c>
      <c r="L3575" s="12">
        <v>12</v>
      </c>
      <c r="M3575" s="12">
        <v>11.5</v>
      </c>
      <c r="N3575" s="12">
        <v>12</v>
      </c>
      <c r="O3575" s="12">
        <v>12</v>
      </c>
    </row>
    <row r="3576" spans="1:16" x14ac:dyDescent="0.2">
      <c r="A3576" s="12" t="str">
        <f>INDEX('рабочие дни  %ФОТ'!$F$3:$F$67,MATCH('загрузка табеля'!$H3576,'рабочие дни  %ФОТ'!$H$3:$H$67,0),1)</f>
        <v>ХХХ YYY-50</v>
      </c>
      <c r="B3576" s="21">
        <f t="shared" si="165"/>
        <v>1333.3333333333333</v>
      </c>
      <c r="C3576" s="22">
        <f t="shared" si="166"/>
        <v>4</v>
      </c>
      <c r="D3576" s="23">
        <f t="shared" si="167"/>
        <v>37</v>
      </c>
      <c r="E3576" s="21">
        <f>SUMIFS(тарифы!G:G,тарифы!B:B,J3576)</f>
        <v>7000</v>
      </c>
      <c r="F3576" s="21"/>
      <c r="G3576" s="12" t="str">
        <f>IFERROR(INDEX(Таблица1[#All],MATCH('загрузка табеля'!J3576,тарифы!B:B,0),4),"")</f>
        <v>заместитель управляющего магазином 5 категории ((В-50)сектор зоны скоропорта)</v>
      </c>
      <c r="H3576" s="12" t="s">
        <v>17238</v>
      </c>
      <c r="I3576" s="12" t="s">
        <v>16746</v>
      </c>
      <c r="J3576" s="12" t="s">
        <v>6551</v>
      </c>
      <c r="K3576" s="12" t="s">
        <v>6552</v>
      </c>
      <c r="L3576" s="12">
        <v>9.5</v>
      </c>
      <c r="M3576" s="12">
        <v>9.5</v>
      </c>
      <c r="N3576" s="12">
        <v>9</v>
      </c>
      <c r="O3576" s="12">
        <v>9</v>
      </c>
    </row>
    <row r="3577" spans="1:16" x14ac:dyDescent="0.2">
      <c r="A3577" s="12" t="str">
        <f>INDEX('рабочие дни  %ФОТ'!$F$3:$F$67,MATCH('загрузка табеля'!$H3577,'рабочие дни  %ФОТ'!$H$3:$H$67,0),1)</f>
        <v>ХХХ YYY-50</v>
      </c>
      <c r="B3577" s="21">
        <f t="shared" si="165"/>
        <v>1857.375</v>
      </c>
      <c r="C3577" s="22">
        <f t="shared" si="166"/>
        <v>5</v>
      </c>
      <c r="D3577" s="23">
        <f t="shared" si="167"/>
        <v>63.5</v>
      </c>
      <c r="E3577" s="21">
        <f>SUMIFS(тарифы!G:G,тарифы!B:B,J3577)</f>
        <v>29.25</v>
      </c>
      <c r="F3577" s="21"/>
      <c r="G3577" s="12" t="str">
        <f>IFERROR(INDEX(Таблица1[#All],MATCH('загрузка табеля'!J3577,тарифы!B:B,0),4),"")</f>
        <v>кладовщик по приему товара 3 категории ((В-50)склад)</v>
      </c>
      <c r="H3577" s="12" t="s">
        <v>17238</v>
      </c>
      <c r="I3577" s="12" t="s">
        <v>16747</v>
      </c>
      <c r="J3577" s="12" t="s">
        <v>12463</v>
      </c>
      <c r="K3577" s="12" t="s">
        <v>12462</v>
      </c>
      <c r="L3577" s="12">
        <v>19.5</v>
      </c>
      <c r="M3577" s="12">
        <v>12</v>
      </c>
      <c r="N3577" s="12">
        <v>9.5</v>
      </c>
      <c r="O3577" s="12">
        <v>12</v>
      </c>
      <c r="P3577" s="12">
        <v>10.5</v>
      </c>
    </row>
    <row r="3578" spans="1:16" x14ac:dyDescent="0.2">
      <c r="A3578" s="12" t="str">
        <f>INDEX('рабочие дни  %ФОТ'!$F$3:$F$67,MATCH('загрузка табеля'!$H3578,'рабочие дни  %ФОТ'!$H$3:$H$67,0),1)</f>
        <v>ХХХ YYY-50</v>
      </c>
      <c r="B3578" s="21">
        <f t="shared" si="165"/>
        <v>571.42857142857144</v>
      </c>
      <c r="C3578" s="22">
        <f t="shared" si="166"/>
        <v>3</v>
      </c>
      <c r="D3578" s="23">
        <f t="shared" si="167"/>
        <v>25.5</v>
      </c>
      <c r="E3578" s="21">
        <f>SUMIFS(тарифы!G:G,тарифы!B:B,J3578)</f>
        <v>4000</v>
      </c>
      <c r="F3578" s="21"/>
      <c r="G3578" s="12" t="str">
        <f>IFERROR(INDEX(Таблица1[#All],MATCH('загрузка табеля'!J3578,тарифы!B:B,0),4),"")</f>
        <v>оператор по вводу данных 3 категории ((В-50)склад)</v>
      </c>
      <c r="H3578" s="12" t="s">
        <v>17238</v>
      </c>
      <c r="I3578" s="12" t="s">
        <v>16747</v>
      </c>
      <c r="J3578" s="12" t="s">
        <v>12457</v>
      </c>
      <c r="K3578" s="12" t="s">
        <v>12456</v>
      </c>
      <c r="L3578" s="12">
        <v>8.5</v>
      </c>
      <c r="M3578" s="12">
        <v>8.5</v>
      </c>
      <c r="N3578" s="12">
        <v>8.5</v>
      </c>
    </row>
    <row r="3579" spans="1:16" x14ac:dyDescent="0.2">
      <c r="A3579" s="12" t="str">
        <f>INDEX('рабочие дни  %ФОТ'!$F$3:$F$67,MATCH('загрузка табеля'!$H3579,'рабочие дни  %ФОТ'!$H$3:$H$67,0),1)</f>
        <v>ХХХ YYY-50</v>
      </c>
      <c r="B3579" s="21">
        <f t="shared" si="165"/>
        <v>541.125</v>
      </c>
      <c r="C3579" s="22">
        <f t="shared" si="166"/>
        <v>2</v>
      </c>
      <c r="D3579" s="23">
        <f t="shared" si="167"/>
        <v>18.5</v>
      </c>
      <c r="E3579" s="21">
        <f>SUMIFS(тарифы!G:G,тарифы!B:B,J3579)</f>
        <v>29.25</v>
      </c>
      <c r="F3579" s="21"/>
      <c r="G3579" s="12" t="str">
        <f>IFERROR(INDEX(Таблица1[#All],MATCH('загрузка табеля'!J3579,тарифы!B:B,0),4),"")</f>
        <v>кладовщик по приему товара ((В-50)склад)</v>
      </c>
      <c r="H3579" s="12" t="s">
        <v>17238</v>
      </c>
      <c r="I3579" s="12" t="s">
        <v>16747</v>
      </c>
      <c r="J3579" s="12" t="s">
        <v>12465</v>
      </c>
      <c r="K3579" s="12" t="s">
        <v>12464</v>
      </c>
      <c r="L3579" s="12">
        <v>9.5</v>
      </c>
      <c r="M3579" s="12">
        <v>9</v>
      </c>
    </row>
    <row r="3580" spans="1:16" x14ac:dyDescent="0.2">
      <c r="A3580" s="12" t="str">
        <f>INDEX('рабочие дни  %ФОТ'!$F$3:$F$67,MATCH('загрузка табеля'!$H3580,'рабочие дни  %ФОТ'!$H$3:$H$67,0),1)</f>
        <v>ХХХ YYY-50</v>
      </c>
      <c r="B3580" s="21">
        <f t="shared" si="165"/>
        <v>1020.25</v>
      </c>
      <c r="C3580" s="22">
        <f t="shared" si="166"/>
        <v>4</v>
      </c>
      <c r="D3580" s="23">
        <f t="shared" si="167"/>
        <v>38.5</v>
      </c>
      <c r="E3580" s="21">
        <f>SUMIFS(тарифы!G:G,тарифы!B:B,J3580)</f>
        <v>26.5</v>
      </c>
      <c r="F3580" s="21"/>
      <c r="G3580" s="12" t="str">
        <f>IFERROR(INDEX(Таблица1[#All],MATCH('загрузка табеля'!J3580,тарифы!B:B,0),4),"")</f>
        <v>грузчик 3 категории ((В-50)склад)</v>
      </c>
      <c r="H3580" s="12" t="s">
        <v>17238</v>
      </c>
      <c r="I3580" s="12" t="s">
        <v>16747</v>
      </c>
      <c r="J3580" s="12" t="s">
        <v>12522</v>
      </c>
      <c r="K3580" s="12" t="s">
        <v>12521</v>
      </c>
      <c r="L3580" s="12">
        <v>9.5</v>
      </c>
      <c r="M3580" s="12">
        <v>9.5</v>
      </c>
      <c r="N3580" s="12">
        <v>9.5</v>
      </c>
      <c r="O3580" s="12">
        <v>10</v>
      </c>
      <c r="P3580" s="12">
        <v>0</v>
      </c>
    </row>
    <row r="3581" spans="1:16" x14ac:dyDescent="0.2">
      <c r="A3581" s="12" t="str">
        <f>INDEX('рабочие дни  %ФОТ'!$F$3:$F$67,MATCH('загрузка табеля'!$H3581,'рабочие дни  %ФОТ'!$H$3:$H$67,0),1)</f>
        <v>ХХХ YYY-50</v>
      </c>
      <c r="B3581" s="21">
        <f t="shared" si="165"/>
        <v>1139.5</v>
      </c>
      <c r="C3581" s="22">
        <f t="shared" si="166"/>
        <v>3</v>
      </c>
      <c r="D3581" s="23">
        <f t="shared" si="167"/>
        <v>43</v>
      </c>
      <c r="E3581" s="21">
        <f>SUMIFS(тарифы!G:G,тарифы!B:B,J3581)</f>
        <v>26.5</v>
      </c>
      <c r="F3581" s="21"/>
      <c r="G3581" s="12" t="str">
        <f>IFERROR(INDEX(Таблица1[#All],MATCH('загрузка табеля'!J3581,тарифы!B:B,0),4),"")</f>
        <v>грузчик 3 категории ((В-50)склад)</v>
      </c>
      <c r="H3581" s="12" t="s">
        <v>17238</v>
      </c>
      <c r="I3581" s="12" t="s">
        <v>16747</v>
      </c>
      <c r="J3581" s="12" t="s">
        <v>12516</v>
      </c>
      <c r="K3581" s="12" t="s">
        <v>12515</v>
      </c>
      <c r="L3581" s="12">
        <v>11</v>
      </c>
      <c r="M3581" s="12">
        <v>0</v>
      </c>
      <c r="N3581" s="12">
        <v>10.5</v>
      </c>
      <c r="O3581" s="12">
        <v>21.5</v>
      </c>
    </row>
    <row r="3582" spans="1:16" x14ac:dyDescent="0.2">
      <c r="A3582" s="12" t="str">
        <f>INDEX('рабочие дни  %ФОТ'!$F$3:$F$67,MATCH('загрузка табеля'!$H3582,'рабочие дни  %ФОТ'!$H$3:$H$67,0),1)</f>
        <v>ХХХ YYY-50</v>
      </c>
      <c r="B3582" s="21">
        <f t="shared" si="165"/>
        <v>1285.25</v>
      </c>
      <c r="C3582" s="22">
        <f t="shared" si="166"/>
        <v>4</v>
      </c>
      <c r="D3582" s="23">
        <f t="shared" si="167"/>
        <v>48.5</v>
      </c>
      <c r="E3582" s="21">
        <f>SUMIFS(тарифы!G:G,тарифы!B:B,J3582)</f>
        <v>26.5</v>
      </c>
      <c r="F3582" s="21"/>
      <c r="G3582" s="12" t="str">
        <f>IFERROR(INDEX(Таблица1[#All],MATCH('загрузка табеля'!J3582,тарифы!B:B,0),4),"")</f>
        <v>грузчик 3 категории ((В-50)склад)</v>
      </c>
      <c r="H3582" s="12" t="s">
        <v>17238</v>
      </c>
      <c r="I3582" s="12" t="s">
        <v>16747</v>
      </c>
      <c r="J3582" s="12" t="s">
        <v>12518</v>
      </c>
      <c r="K3582" s="12" t="s">
        <v>12517</v>
      </c>
      <c r="L3582" s="12">
        <v>12</v>
      </c>
      <c r="M3582" s="12">
        <v>12.5</v>
      </c>
      <c r="N3582" s="12">
        <v>12</v>
      </c>
      <c r="O3582" s="12">
        <v>12</v>
      </c>
    </row>
    <row r="3583" spans="1:16" x14ac:dyDescent="0.2">
      <c r="A3583" s="12" t="str">
        <f>INDEX('рабочие дни  %ФОТ'!$F$3:$F$67,MATCH('загрузка табеля'!$H3583,'рабочие дни  %ФОТ'!$H$3:$H$67,0),1)</f>
        <v>ХХХ YYY-50</v>
      </c>
      <c r="B3583" s="21">
        <f t="shared" si="165"/>
        <v>571.42857142857144</v>
      </c>
      <c r="C3583" s="22">
        <f t="shared" si="166"/>
        <v>3</v>
      </c>
      <c r="D3583" s="23">
        <f t="shared" si="167"/>
        <v>29.5</v>
      </c>
      <c r="E3583" s="21">
        <f>SUMIFS(тарифы!G:G,тарифы!B:B,J3583)</f>
        <v>4000</v>
      </c>
      <c r="F3583" s="21"/>
      <c r="G3583" s="12" t="str">
        <f>IFERROR(INDEX(Таблица1[#All],MATCH('загрузка табеля'!J3583,тарифы!B:B,0),4),"")</f>
        <v>оператор по вводу данных 3 категории ((В-50)склад)</v>
      </c>
      <c r="H3583" s="12" t="s">
        <v>17238</v>
      </c>
      <c r="I3583" s="12" t="s">
        <v>16747</v>
      </c>
      <c r="J3583" s="12" t="s">
        <v>11457</v>
      </c>
      <c r="K3583" s="12" t="s">
        <v>11456</v>
      </c>
      <c r="L3583" s="12">
        <v>10</v>
      </c>
      <c r="M3583" s="12">
        <v>10</v>
      </c>
      <c r="N3583" s="12">
        <v>9.5</v>
      </c>
    </row>
    <row r="3584" spans="1:16" x14ac:dyDescent="0.2">
      <c r="A3584" s="12" t="str">
        <f>INDEX('рабочие дни  %ФОТ'!$F$3:$F$67,MATCH('загрузка табеля'!$H3584,'рабочие дни  %ФОТ'!$H$3:$H$67,0),1)</f>
        <v>ХХХ YYY-50</v>
      </c>
      <c r="B3584" s="21">
        <f t="shared" si="165"/>
        <v>980.5</v>
      </c>
      <c r="C3584" s="22">
        <f t="shared" si="166"/>
        <v>4</v>
      </c>
      <c r="D3584" s="23">
        <f t="shared" si="167"/>
        <v>37</v>
      </c>
      <c r="E3584" s="21">
        <f>SUMIFS(тарифы!G:G,тарифы!B:B,J3584)</f>
        <v>26.5</v>
      </c>
      <c r="F3584" s="21"/>
      <c r="G3584" s="12" t="str">
        <f>IFERROR(INDEX(Таблица1[#All],MATCH('загрузка табеля'!J3584,тарифы!B:B,0),4),"")</f>
        <v>грузчик 3 категории ((В-50)склад)</v>
      </c>
      <c r="H3584" s="12" t="s">
        <v>17238</v>
      </c>
      <c r="I3584" s="12" t="s">
        <v>16747</v>
      </c>
      <c r="J3584" s="12" t="s">
        <v>12524</v>
      </c>
      <c r="K3584" s="12" t="s">
        <v>12523</v>
      </c>
      <c r="L3584" s="12">
        <v>13.5</v>
      </c>
      <c r="M3584" s="12">
        <v>4.5</v>
      </c>
      <c r="N3584" s="12">
        <v>9.5</v>
      </c>
      <c r="O3584" s="12">
        <v>9.5</v>
      </c>
    </row>
    <row r="3585" spans="1:16" x14ac:dyDescent="0.2">
      <c r="A3585" s="12" t="str">
        <f>INDEX('рабочие дни  %ФОТ'!$F$3:$F$67,MATCH('загрузка табеля'!$H3585,'рабочие дни  %ФОТ'!$H$3:$H$67,0),1)</f>
        <v>ХХХ YYY-50</v>
      </c>
      <c r="B3585" s="21">
        <f t="shared" si="165"/>
        <v>1060</v>
      </c>
      <c r="C3585" s="22">
        <f t="shared" si="166"/>
        <v>4</v>
      </c>
      <c r="D3585" s="23">
        <f t="shared" si="167"/>
        <v>40</v>
      </c>
      <c r="E3585" s="21">
        <f>SUMIFS(тарифы!G:G,тарифы!B:B,J3585)</f>
        <v>26.5</v>
      </c>
      <c r="F3585" s="21"/>
      <c r="G3585" s="12" t="str">
        <f>IFERROR(INDEX(Таблица1[#All],MATCH('загрузка табеля'!J3585,тарифы!B:B,0),4),"")</f>
        <v>грузчик 3 категории ((В-50)склад)</v>
      </c>
      <c r="H3585" s="12" t="s">
        <v>17238</v>
      </c>
      <c r="I3585" s="12" t="s">
        <v>16747</v>
      </c>
      <c r="J3585" s="12" t="s">
        <v>12520</v>
      </c>
      <c r="K3585" s="12" t="s">
        <v>12519</v>
      </c>
      <c r="L3585" s="12">
        <v>10.5</v>
      </c>
      <c r="M3585" s="12">
        <v>10</v>
      </c>
      <c r="N3585" s="12">
        <v>10</v>
      </c>
      <c r="O3585" s="12">
        <v>9.5</v>
      </c>
      <c r="P3585" s="12">
        <v>0</v>
      </c>
    </row>
    <row r="3586" spans="1:16" x14ac:dyDescent="0.2">
      <c r="A3586" s="12" t="str">
        <f>INDEX('рабочие дни  %ФОТ'!$F$3:$F$67,MATCH('загрузка табеля'!$H3586,'рабочие дни  %ФОТ'!$H$3:$H$67,0),1)</f>
        <v>ХХХ YYY-50</v>
      </c>
      <c r="B3586" s="21">
        <f t="shared" si="165"/>
        <v>0</v>
      </c>
      <c r="C3586" s="22">
        <f t="shared" si="166"/>
        <v>4</v>
      </c>
      <c r="D3586" s="23">
        <f t="shared" si="167"/>
        <v>40.5</v>
      </c>
      <c r="E3586" s="21">
        <f>SUMIFS(тарифы!G:G,тарифы!B:B,J3586)</f>
        <v>0</v>
      </c>
      <c r="F3586" s="21"/>
      <c r="G3586" s="12" t="str">
        <f>IFERROR(INDEX(Таблица1[#All],MATCH('загрузка табеля'!J3586,тарифы!B:B,0),4),"")</f>
        <v/>
      </c>
      <c r="H3586" s="12" t="s">
        <v>17238</v>
      </c>
      <c r="I3586" s="12" t="s">
        <v>16747</v>
      </c>
      <c r="J3586" s="12" t="s">
        <v>16748</v>
      </c>
      <c r="K3586" s="12" t="s">
        <v>16749</v>
      </c>
      <c r="L3586" s="12">
        <v>11</v>
      </c>
      <c r="M3586" s="12">
        <v>8.5</v>
      </c>
      <c r="N3586" s="12">
        <v>11</v>
      </c>
      <c r="O3586" s="12">
        <v>10</v>
      </c>
      <c r="P3586" s="12">
        <v>0</v>
      </c>
    </row>
    <row r="3587" spans="1:16" x14ac:dyDescent="0.2">
      <c r="A3587" s="12" t="str">
        <f>INDEX('рабочие дни  %ФОТ'!$F$3:$F$67,MATCH('загрузка табеля'!$H3587,'рабочие дни  %ФОТ'!$H$3:$H$67,0),1)</f>
        <v>ХХХ YYY-50</v>
      </c>
      <c r="B3587" s="21">
        <f t="shared" si="165"/>
        <v>2310.6666666666665</v>
      </c>
      <c r="C3587" s="22">
        <f t="shared" si="166"/>
        <v>4</v>
      </c>
      <c r="D3587" s="23">
        <f t="shared" si="167"/>
        <v>39</v>
      </c>
      <c r="E3587" s="21">
        <f>SUMIFS(тарифы!G:G,тарифы!B:B,J3587)</f>
        <v>12131</v>
      </c>
      <c r="F3587" s="21"/>
      <c r="G3587" s="12" t="str">
        <f>IFERROR(INDEX(Таблица1[#All],MATCH('загрузка табеля'!J3587,тарифы!B:B,0),4),"")</f>
        <v>управляющий магазином 3 категории ((В-50) управление)</v>
      </c>
      <c r="H3587" s="12" t="s">
        <v>17238</v>
      </c>
      <c r="I3587" s="12" t="s">
        <v>16750</v>
      </c>
      <c r="J3587" s="12" t="s">
        <v>4937</v>
      </c>
      <c r="K3587" s="12" t="s">
        <v>4938</v>
      </c>
      <c r="L3587" s="12">
        <v>9.5</v>
      </c>
      <c r="M3587" s="12">
        <v>10</v>
      </c>
      <c r="N3587" s="12">
        <v>10</v>
      </c>
      <c r="O3587" s="12">
        <v>9.5</v>
      </c>
    </row>
    <row r="3588" spans="1:16" x14ac:dyDescent="0.2">
      <c r="A3588" s="12" t="str">
        <f>INDEX('рабочие дни  %ФОТ'!$F$3:$F$67,MATCH('загрузка табеля'!$H3588,'рабочие дни  %ФОТ'!$H$3:$H$67,0),1)</f>
        <v>ХХХ YYY-50</v>
      </c>
      <c r="B3588" s="21">
        <f t="shared" si="165"/>
        <v>1547.6190476190477</v>
      </c>
      <c r="C3588" s="22">
        <f t="shared" si="166"/>
        <v>5</v>
      </c>
      <c r="D3588" s="23">
        <f t="shared" si="167"/>
        <v>40.5</v>
      </c>
      <c r="E3588" s="21">
        <f>SUMIFS(тарифы!G:G,тарифы!B:B,J3588)</f>
        <v>6500</v>
      </c>
      <c r="F3588" s="21"/>
      <c r="G3588" s="12" t="str">
        <f>IFERROR(INDEX(Таблица1[#All],MATCH('загрузка табеля'!J3588,тарифы!B:B,0),4),"")</f>
        <v>менеджер по персоналу ((В-50) управление)</v>
      </c>
      <c r="H3588" s="12" t="s">
        <v>17238</v>
      </c>
      <c r="I3588" s="12" t="s">
        <v>16750</v>
      </c>
      <c r="J3588" s="12" t="s">
        <v>5042</v>
      </c>
      <c r="K3588" s="12" t="s">
        <v>5043</v>
      </c>
      <c r="L3588" s="12">
        <v>9</v>
      </c>
      <c r="M3588" s="12">
        <v>8.5</v>
      </c>
      <c r="N3588" s="12">
        <v>8.5</v>
      </c>
      <c r="O3588" s="12">
        <v>5</v>
      </c>
      <c r="P3588" s="12">
        <v>9.5</v>
      </c>
    </row>
    <row r="3589" spans="1:16" x14ac:dyDescent="0.2">
      <c r="A3589" s="12" t="str">
        <f>INDEX('рабочие дни  %ФОТ'!$F$3:$F$67,MATCH('загрузка табеля'!$H3589,'рабочие дни  %ФОТ'!$H$3:$H$67,0),1)</f>
        <v>ХХХ YYY-50</v>
      </c>
      <c r="B3589" s="21">
        <f t="shared" si="165"/>
        <v>552.38095238095241</v>
      </c>
      <c r="C3589" s="22">
        <f t="shared" si="166"/>
        <v>2</v>
      </c>
      <c r="D3589" s="23">
        <f t="shared" si="167"/>
        <v>17</v>
      </c>
      <c r="E3589" s="21">
        <f>SUMIFS(тарифы!G:G,тарифы!B:B,J3589)</f>
        <v>5800</v>
      </c>
      <c r="F3589" s="21"/>
      <c r="G3589" s="12" t="str">
        <f>IFERROR(INDEX(Таблица1[#All],MATCH('загрузка табеля'!J3589,тарифы!B:B,0),4),"")</f>
        <v>главный инженер ((В-50) управление)</v>
      </c>
      <c r="H3589" s="12" t="s">
        <v>17238</v>
      </c>
      <c r="I3589" s="12" t="s">
        <v>16750</v>
      </c>
      <c r="J3589" s="12" t="s">
        <v>12526</v>
      </c>
      <c r="K3589" s="12" t="s">
        <v>12525</v>
      </c>
      <c r="L3589" s="12">
        <v>8</v>
      </c>
      <c r="M3589" s="12">
        <v>9</v>
      </c>
    </row>
    <row r="3590" spans="1:16" x14ac:dyDescent="0.2">
      <c r="A3590" s="12" t="str">
        <f>INDEX('рабочие дни  %ФОТ'!$F$3:$F$67,MATCH('загрузка табеля'!$H3590,'рабочие дни  %ФОТ'!$H$3:$H$67,0),1)</f>
        <v>ХХХ YYY-50</v>
      </c>
      <c r="B3590" s="21">
        <f t="shared" ref="B3590:B3653" si="168">IF(AND(F3590&lt;50,F3590&gt;0),F3590*D3590,IF(F3590&gt;50,F3590/$C$1*C3590,IF(AND(E3590&lt;50,E3590&gt;0),E3590*D3590,E3590/$C$1*C3590)))</f>
        <v>628.57142857142856</v>
      </c>
      <c r="C3590" s="22">
        <f t="shared" si="166"/>
        <v>3</v>
      </c>
      <c r="D3590" s="23">
        <f t="shared" si="167"/>
        <v>24</v>
      </c>
      <c r="E3590" s="21">
        <f>SUMIFS(тарифы!G:G,тарифы!B:B,J3590)</f>
        <v>4400</v>
      </c>
      <c r="F3590" s="21"/>
      <c r="G3590" s="12" t="str">
        <f>IFERROR(INDEX(Таблица1[#All],MATCH('загрузка табеля'!J3590,тарифы!B:B,0),4),"")</f>
        <v>инспектор по инвентаризации 3 категории ((В-50) управление)</v>
      </c>
      <c r="H3590" s="12" t="s">
        <v>17238</v>
      </c>
      <c r="I3590" s="12" t="s">
        <v>16750</v>
      </c>
      <c r="J3590" s="12" t="s">
        <v>12503</v>
      </c>
      <c r="K3590" s="12" t="s">
        <v>12502</v>
      </c>
      <c r="L3590" s="12">
        <v>8</v>
      </c>
      <c r="M3590" s="12">
        <v>8</v>
      </c>
      <c r="N3590" s="12">
        <v>8</v>
      </c>
    </row>
    <row r="3591" spans="1:16" x14ac:dyDescent="0.2">
      <c r="A3591" s="12" t="str">
        <f>INDEX('рабочие дни  %ФОТ'!$F$3:$F$67,MATCH('загрузка табеля'!$H3591,'рабочие дни  %ФОТ'!$H$3:$H$67,0),1)</f>
        <v>ХХХ YYY-50</v>
      </c>
      <c r="B3591" s="21">
        <f t="shared" si="168"/>
        <v>1728.5714285714287</v>
      </c>
      <c r="C3591" s="22">
        <f t="shared" ref="C3591:C3654" si="169">COUNTIF(L3591:AP3591,"&gt;0")</f>
        <v>4</v>
      </c>
      <c r="D3591" s="23">
        <f t="shared" ref="D3591:D3654" si="170">IF(SUM(L3591:AP3591)&gt;0,SUM(L3591:AP3591),"")</f>
        <v>21</v>
      </c>
      <c r="E3591" s="21">
        <f>SUMIFS(тарифы!G:G,тарифы!B:B,J3591)</f>
        <v>9075</v>
      </c>
      <c r="F3591" s="21"/>
      <c r="G3591" s="12" t="str">
        <f>IFERROR(INDEX(Таблица1[#All],MATCH('загрузка табеля'!J3591,тарифы!B:B,0),4),"")</f>
        <v>заместитель управляющего магазином по производству 3 категории ((В-50)цех по выпечке хлебобулочных и</v>
      </c>
      <c r="H3591" s="12" t="s">
        <v>17238</v>
      </c>
      <c r="I3591" s="12" t="s">
        <v>16751</v>
      </c>
      <c r="J3591" s="12" t="s">
        <v>6219</v>
      </c>
      <c r="K3591" s="12" t="s">
        <v>6220</v>
      </c>
      <c r="L3591" s="12">
        <v>5.5</v>
      </c>
      <c r="M3591" s="12">
        <v>5.5</v>
      </c>
      <c r="N3591" s="12">
        <v>5</v>
      </c>
      <c r="O3591" s="12">
        <v>5</v>
      </c>
    </row>
    <row r="3592" spans="1:16" x14ac:dyDescent="0.2">
      <c r="A3592" s="12" t="str">
        <f>INDEX('рабочие дни  %ФОТ'!$F$3:$F$67,MATCH('загрузка табеля'!$H3592,'рабочие дни  %ФОТ'!$H$3:$H$67,0),1)</f>
        <v>ХХХ YYY-50</v>
      </c>
      <c r="B3592" s="21">
        <f t="shared" si="168"/>
        <v>1427.9549999999999</v>
      </c>
      <c r="C3592" s="22">
        <f t="shared" si="169"/>
        <v>3</v>
      </c>
      <c r="D3592" s="23">
        <f t="shared" si="170"/>
        <v>34.5</v>
      </c>
      <c r="E3592" s="21">
        <f>SUMIFS(тарифы!G:G,тарифы!B:B,J3592)</f>
        <v>41.39</v>
      </c>
      <c r="F3592" s="21"/>
      <c r="G3592" s="12" t="str">
        <f>IFERROR(INDEX(Таблица1[#All],MATCH('загрузка табеля'!J3592,тарифы!B:B,0),4),"")</f>
        <v>бригадир производственной бригады ((В-50)цех по выпечке хлебобулочных изделий)</v>
      </c>
      <c r="H3592" s="12" t="s">
        <v>17238</v>
      </c>
      <c r="I3592" s="12" t="s">
        <v>16751</v>
      </c>
      <c r="J3592" s="12" t="s">
        <v>12530</v>
      </c>
      <c r="K3592" s="12" t="s">
        <v>12529</v>
      </c>
      <c r="L3592" s="12">
        <v>11.5</v>
      </c>
      <c r="M3592" s="12">
        <v>11.5</v>
      </c>
      <c r="N3592" s="12">
        <v>11.5</v>
      </c>
      <c r="O3592" s="12">
        <v>0</v>
      </c>
    </row>
    <row r="3593" spans="1:16" x14ac:dyDescent="0.2">
      <c r="A3593" s="12" t="str">
        <f>INDEX('рабочие дни  %ФОТ'!$F$3:$F$67,MATCH('загрузка табеля'!$H3593,'рабочие дни  %ФОТ'!$H$3:$H$67,0),1)</f>
        <v>ХХХ YYY-50</v>
      </c>
      <c r="B3593" s="21">
        <f t="shared" si="168"/>
        <v>1197.8399999999999</v>
      </c>
      <c r="C3593" s="22">
        <f t="shared" si="169"/>
        <v>3</v>
      </c>
      <c r="D3593" s="23">
        <f t="shared" si="170"/>
        <v>34.5</v>
      </c>
      <c r="E3593" s="21">
        <f>SUMIFS(тарифы!G:G,тарифы!B:B,J3593)</f>
        <v>34.72</v>
      </c>
      <c r="F3593" s="21"/>
      <c r="G3593" s="12" t="str">
        <f>IFERROR(INDEX(Таблица1[#All],MATCH('загрузка табеля'!J3593,тарифы!B:B,0),4),"")</f>
        <v>пекарь 5 разряда ((В-50)цех по выпечке хлебобулочных изделий)</v>
      </c>
      <c r="H3593" s="12" t="s">
        <v>17238</v>
      </c>
      <c r="I3593" s="12" t="s">
        <v>16751</v>
      </c>
      <c r="J3593" s="12" t="s">
        <v>12435</v>
      </c>
      <c r="K3593" s="12" t="s">
        <v>12434</v>
      </c>
      <c r="L3593" s="12">
        <v>11.5</v>
      </c>
      <c r="M3593" s="12">
        <v>11.5</v>
      </c>
      <c r="N3593" s="12">
        <v>11.5</v>
      </c>
      <c r="O3593" s="12">
        <v>0</v>
      </c>
    </row>
    <row r="3594" spans="1:16" x14ac:dyDescent="0.2">
      <c r="A3594" s="12" t="str">
        <f>INDEX('рабочие дни  %ФОТ'!$F$3:$F$67,MATCH('загрузка табеля'!$H3594,'рабочие дни  %ФОТ'!$H$3:$H$67,0),1)</f>
        <v>ХХХ YYY-50</v>
      </c>
      <c r="B3594" s="21">
        <f t="shared" si="168"/>
        <v>1163.1199999999999</v>
      </c>
      <c r="C3594" s="22">
        <f t="shared" si="169"/>
        <v>3</v>
      </c>
      <c r="D3594" s="23">
        <f t="shared" si="170"/>
        <v>33.5</v>
      </c>
      <c r="E3594" s="21">
        <f>SUMIFS(тарифы!G:G,тарифы!B:B,J3594)</f>
        <v>34.72</v>
      </c>
      <c r="F3594" s="21"/>
      <c r="G3594" s="12" t="str">
        <f>IFERROR(INDEX(Таблица1[#All],MATCH('загрузка табеля'!J3594,тарифы!B:B,0),4),"")</f>
        <v>пекарь 5 разряда ((В-50)цех по выпечке хлебобулочных изделий)</v>
      </c>
      <c r="H3594" s="12" t="s">
        <v>17238</v>
      </c>
      <c r="I3594" s="12" t="s">
        <v>16751</v>
      </c>
      <c r="J3594" s="12" t="s">
        <v>12433</v>
      </c>
      <c r="K3594" s="12" t="s">
        <v>12432</v>
      </c>
      <c r="L3594" s="12">
        <v>11</v>
      </c>
      <c r="M3594" s="12">
        <v>11.5</v>
      </c>
      <c r="N3594" s="12">
        <v>11</v>
      </c>
      <c r="O3594" s="12">
        <v>0</v>
      </c>
    </row>
    <row r="3595" spans="1:16" x14ac:dyDescent="0.2">
      <c r="A3595" s="12" t="str">
        <f>INDEX('рабочие дни  %ФОТ'!$F$3:$F$67,MATCH('загрузка табеля'!$H3595,'рабочие дни  %ФОТ'!$H$3:$H$67,0),1)</f>
        <v>ХХХ YYY-50</v>
      </c>
      <c r="B3595" s="21">
        <f t="shared" si="168"/>
        <v>940.94</v>
      </c>
      <c r="C3595" s="22">
        <f t="shared" si="169"/>
        <v>3</v>
      </c>
      <c r="D3595" s="23">
        <f t="shared" si="170"/>
        <v>38.5</v>
      </c>
      <c r="E3595" s="21">
        <f>SUMIFS(тарифы!G:G,тарифы!B:B,J3595)</f>
        <v>24.44</v>
      </c>
      <c r="F3595" s="21"/>
      <c r="G3595" s="12" t="str">
        <f>IFERROR(INDEX(Таблица1[#All],MATCH('загрузка табеля'!J3595,тарифы!B:B,0),4),"")</f>
        <v>продавец продовольственных товаров 3 категории ((В-50)цех по выпечке хлебобулочных изделий)</v>
      </c>
      <c r="H3595" s="12" t="s">
        <v>17238</v>
      </c>
      <c r="I3595" s="12" t="s">
        <v>16751</v>
      </c>
      <c r="J3595" s="12" t="s">
        <v>12398</v>
      </c>
      <c r="K3595" s="12" t="s">
        <v>12397</v>
      </c>
      <c r="L3595" s="12">
        <v>13.5</v>
      </c>
      <c r="M3595" s="12">
        <v>12</v>
      </c>
      <c r="N3595" s="12">
        <v>13</v>
      </c>
      <c r="O3595" s="12">
        <v>0</v>
      </c>
    </row>
    <row r="3596" spans="1:16" x14ac:dyDescent="0.2">
      <c r="A3596" s="12" t="str">
        <f>INDEX('рабочие дни  %ФОТ'!$F$3:$F$67,MATCH('загрузка табеля'!$H3596,'рабочие дни  %ФОТ'!$H$3:$H$67,0),1)</f>
        <v>ХХХ YYY-50</v>
      </c>
      <c r="B3596" s="21">
        <f t="shared" si="168"/>
        <v>940.94</v>
      </c>
      <c r="C3596" s="22">
        <f t="shared" si="169"/>
        <v>3</v>
      </c>
      <c r="D3596" s="23">
        <f t="shared" si="170"/>
        <v>38.5</v>
      </c>
      <c r="E3596" s="21">
        <f>SUMIFS(тарифы!G:G,тарифы!B:B,J3596)</f>
        <v>24.44</v>
      </c>
      <c r="F3596" s="21"/>
      <c r="G3596" s="12" t="str">
        <f>IFERROR(INDEX(Таблица1[#All],MATCH('загрузка табеля'!J3596,тарифы!B:B,0),4),"")</f>
        <v>продавец продовольственных товаров 3 категории ((В-50)цех по выпечке хлебобулочных изделий)</v>
      </c>
      <c r="H3596" s="12" t="s">
        <v>17238</v>
      </c>
      <c r="I3596" s="12" t="s">
        <v>16751</v>
      </c>
      <c r="J3596" s="12" t="s">
        <v>12349</v>
      </c>
      <c r="K3596" s="12" t="s">
        <v>12348</v>
      </c>
      <c r="L3596" s="12">
        <v>12.5</v>
      </c>
      <c r="M3596" s="12">
        <v>13.5</v>
      </c>
      <c r="N3596" s="12">
        <v>12.5</v>
      </c>
    </row>
    <row r="3597" spans="1:16" x14ac:dyDescent="0.2">
      <c r="A3597" s="12" t="str">
        <f>INDEX('рабочие дни  %ФОТ'!$F$3:$F$67,MATCH('загрузка табеля'!$H3597,'рабочие дни  %ФОТ'!$H$3:$H$67,0),1)</f>
        <v>ХХХ YYY-50</v>
      </c>
      <c r="B3597" s="21">
        <f t="shared" si="168"/>
        <v>1176.03</v>
      </c>
      <c r="C3597" s="22">
        <f t="shared" si="169"/>
        <v>3</v>
      </c>
      <c r="D3597" s="23">
        <f t="shared" si="170"/>
        <v>36.5</v>
      </c>
      <c r="E3597" s="21">
        <f>SUMIFS(тарифы!G:G,тарифы!B:B,J3597)</f>
        <v>32.22</v>
      </c>
      <c r="F3597" s="21"/>
      <c r="G3597" s="12" t="str">
        <f>IFERROR(INDEX(Таблица1[#All],MATCH('загрузка табеля'!J3597,тарифы!B:B,0),4),"")</f>
        <v>пекарь 4 разряда ((В-50)цех по выпечке хлебобулочных изделий)</v>
      </c>
      <c r="H3597" s="12" t="s">
        <v>17238</v>
      </c>
      <c r="I3597" s="12" t="s">
        <v>16751</v>
      </c>
      <c r="J3597" s="12" t="s">
        <v>12439</v>
      </c>
      <c r="K3597" s="12" t="s">
        <v>12438</v>
      </c>
      <c r="L3597" s="12">
        <v>11.5</v>
      </c>
      <c r="M3597" s="12">
        <v>13</v>
      </c>
      <c r="N3597" s="12">
        <v>12</v>
      </c>
    </row>
    <row r="3598" spans="1:16" x14ac:dyDescent="0.2">
      <c r="A3598" s="12" t="str">
        <f>INDEX('рабочие дни  %ФОТ'!$F$3:$F$67,MATCH('загрузка табеля'!$H3598,'рабочие дни  %ФОТ'!$H$3:$H$67,0),1)</f>
        <v>ХХХ YYY-50</v>
      </c>
      <c r="B3598" s="21">
        <f t="shared" si="168"/>
        <v>708.83999999999992</v>
      </c>
      <c r="C3598" s="22">
        <f t="shared" si="169"/>
        <v>2</v>
      </c>
      <c r="D3598" s="23">
        <f t="shared" si="170"/>
        <v>22</v>
      </c>
      <c r="E3598" s="21">
        <f>SUMIFS(тарифы!G:G,тарифы!B:B,J3598)</f>
        <v>32.22</v>
      </c>
      <c r="F3598" s="21"/>
      <c r="G3598" s="12" t="str">
        <f>IFERROR(INDEX(Таблица1[#All],MATCH('загрузка табеля'!J3598,тарифы!B:B,0),4),"")</f>
        <v>пекарь 4 разряда ((В-50)цех по выпечке хлебобулочных изделий)</v>
      </c>
      <c r="H3598" s="12" t="s">
        <v>17238</v>
      </c>
      <c r="I3598" s="12" t="s">
        <v>16751</v>
      </c>
      <c r="J3598" s="12" t="s">
        <v>12437</v>
      </c>
      <c r="K3598" s="12" t="s">
        <v>12436</v>
      </c>
      <c r="L3598" s="12">
        <v>11</v>
      </c>
      <c r="M3598" s="12">
        <v>11</v>
      </c>
      <c r="N3598" s="12">
        <v>0</v>
      </c>
    </row>
    <row r="3599" spans="1:16" x14ac:dyDescent="0.2">
      <c r="A3599" s="12" t="str">
        <f>INDEX('рабочие дни  %ФОТ'!$F$3:$F$67,MATCH('загрузка табеля'!$H3599,'рабочие дни  %ФОТ'!$H$3:$H$67,0),1)</f>
        <v>ХХХ YYY-50</v>
      </c>
      <c r="B3599" s="21">
        <f t="shared" si="168"/>
        <v>0</v>
      </c>
      <c r="C3599" s="22">
        <f t="shared" si="169"/>
        <v>3</v>
      </c>
      <c r="D3599" s="23">
        <f t="shared" si="170"/>
        <v>34</v>
      </c>
      <c r="E3599" s="21">
        <f>SUMIFS(тарифы!G:G,тарифы!B:B,J3599)</f>
        <v>0</v>
      </c>
      <c r="F3599" s="21"/>
      <c r="G3599" s="12" t="str">
        <f>IFERROR(INDEX(Таблица1[#All],MATCH('загрузка табеля'!J3599,тарифы!B:B,0),4),"")</f>
        <v/>
      </c>
      <c r="H3599" s="12" t="s">
        <v>17238</v>
      </c>
      <c r="I3599" s="12" t="s">
        <v>16751</v>
      </c>
      <c r="J3599" s="12" t="s">
        <v>16752</v>
      </c>
      <c r="K3599" s="12" t="s">
        <v>16753</v>
      </c>
      <c r="L3599" s="12">
        <v>11</v>
      </c>
      <c r="M3599" s="12">
        <v>11.5</v>
      </c>
      <c r="N3599" s="12">
        <v>11.5</v>
      </c>
    </row>
    <row r="3600" spans="1:16" x14ac:dyDescent="0.2">
      <c r="A3600" s="12" t="str">
        <f>INDEX('рабочие дни  %ФОТ'!$F$3:$F$67,MATCH('загрузка табеля'!$H3600,'рабочие дни  %ФОТ'!$H$3:$H$67,0),1)</f>
        <v>ХХХ YYY-50</v>
      </c>
      <c r="B3600" s="21">
        <f t="shared" si="168"/>
        <v>0</v>
      </c>
      <c r="C3600" s="22">
        <f t="shared" si="169"/>
        <v>4</v>
      </c>
      <c r="D3600" s="23">
        <f t="shared" si="170"/>
        <v>44.5</v>
      </c>
      <c r="E3600" s="21">
        <f>SUMIFS(тарифы!G:G,тарифы!B:B,J3600)</f>
        <v>0</v>
      </c>
      <c r="F3600" s="21"/>
      <c r="G3600" s="12" t="str">
        <f>IFERROR(INDEX(Таблица1[#All],MATCH('загрузка табеля'!J3600,тарифы!B:B,0),4),"")</f>
        <v/>
      </c>
      <c r="H3600" s="12" t="s">
        <v>17238</v>
      </c>
      <c r="I3600" s="12" t="s">
        <v>16751</v>
      </c>
      <c r="J3600" s="12" t="s">
        <v>16754</v>
      </c>
      <c r="K3600" s="12" t="s">
        <v>16755</v>
      </c>
      <c r="L3600" s="12">
        <v>10.5</v>
      </c>
      <c r="M3600" s="12">
        <v>12</v>
      </c>
      <c r="N3600" s="12">
        <v>11</v>
      </c>
      <c r="O3600" s="12">
        <v>11</v>
      </c>
    </row>
    <row r="3601" spans="1:16" x14ac:dyDescent="0.2">
      <c r="A3601" s="12" t="str">
        <f>INDEX('рабочие дни  %ФОТ'!$F$3:$F$67,MATCH('загрузка табеля'!$H3601,'рабочие дни  %ФОТ'!$H$3:$H$67,0),1)</f>
        <v>ХХХ YYY-50</v>
      </c>
      <c r="B3601" s="21">
        <f t="shared" si="168"/>
        <v>0</v>
      </c>
      <c r="C3601" s="22">
        <f t="shared" si="169"/>
        <v>2</v>
      </c>
      <c r="D3601" s="23">
        <f t="shared" si="170"/>
        <v>22</v>
      </c>
      <c r="E3601" s="21">
        <f>SUMIFS(тарифы!G:G,тарифы!B:B,J3601)</f>
        <v>0</v>
      </c>
      <c r="F3601" s="21"/>
      <c r="G3601" s="12" t="str">
        <f>IFERROR(INDEX(Таблица1[#All],MATCH('загрузка табеля'!J3601,тарифы!B:B,0),4),"")</f>
        <v/>
      </c>
      <c r="H3601" s="12" t="s">
        <v>17238</v>
      </c>
      <c r="I3601" s="12" t="s">
        <v>16751</v>
      </c>
      <c r="J3601" s="12" t="s">
        <v>16756</v>
      </c>
      <c r="K3601" s="12" t="s">
        <v>16757</v>
      </c>
      <c r="L3601" s="12">
        <v>11</v>
      </c>
      <c r="M3601" s="12">
        <v>11</v>
      </c>
      <c r="N3601" s="12">
        <v>0</v>
      </c>
    </row>
    <row r="3602" spans="1:16" x14ac:dyDescent="0.2">
      <c r="A3602" s="12" t="str">
        <f>INDEX('рабочие дни  %ФОТ'!$F$3:$F$67,MATCH('загрузка табеля'!$H3602,'рабочие дни  %ФОТ'!$H$3:$H$67,0),1)</f>
        <v>ХХХ YYY-50</v>
      </c>
      <c r="B3602" s="21">
        <f t="shared" si="168"/>
        <v>825</v>
      </c>
      <c r="C3602" s="22">
        <f t="shared" si="169"/>
        <v>4</v>
      </c>
      <c r="D3602" s="23">
        <f t="shared" si="170"/>
        <v>33</v>
      </c>
      <c r="E3602" s="21">
        <f>SUMIFS(тарифы!G:G,тарифы!B:B,J3602)</f>
        <v>25</v>
      </c>
      <c r="F3602" s="21"/>
      <c r="G3602" s="12" t="str">
        <f>IFERROR(INDEX(Таблица1[#All],MATCH('загрузка табеля'!J3602,тарифы!B:B,0),4),"")</f>
        <v>продавец продовольственных товаров 3 категории ((В-50)цех по переработке мяса )</v>
      </c>
      <c r="H3602" s="12" t="s">
        <v>17238</v>
      </c>
      <c r="I3602" s="12" t="s">
        <v>16758</v>
      </c>
      <c r="J3602" s="12" t="s">
        <v>6512</v>
      </c>
      <c r="K3602" s="12" t="s">
        <v>6513</v>
      </c>
      <c r="L3602" s="12">
        <v>7.5</v>
      </c>
      <c r="M3602" s="12">
        <v>7.5</v>
      </c>
      <c r="N3602" s="12">
        <v>9</v>
      </c>
      <c r="O3602" s="12">
        <v>9</v>
      </c>
    </row>
    <row r="3603" spans="1:16" x14ac:dyDescent="0.2">
      <c r="A3603" s="12" t="str">
        <f>INDEX('рабочие дни  %ФОТ'!$F$3:$F$67,MATCH('загрузка табеля'!$H3603,'рабочие дни  %ФОТ'!$H$3:$H$67,0),1)</f>
        <v>ХХХ YYY-50</v>
      </c>
      <c r="B3603" s="21">
        <f t="shared" si="168"/>
        <v>1647.03</v>
      </c>
      <c r="C3603" s="22">
        <f t="shared" si="169"/>
        <v>4</v>
      </c>
      <c r="D3603" s="23">
        <f t="shared" si="170"/>
        <v>38.5</v>
      </c>
      <c r="E3603" s="21">
        <f>SUMIFS(тарифы!G:G,тарифы!B:B,J3603)</f>
        <v>42.78</v>
      </c>
      <c r="F3603" s="21"/>
      <c r="G3603" s="12" t="str">
        <f>IFERROR(INDEX(Таблица1[#All],MATCH('загрузка табеля'!J3603,тарифы!B:B,0),4),"")</f>
        <v>обвальщик мяса мастер-класс 2 категории ((В-50)цех по переработке мяса )</v>
      </c>
      <c r="H3603" s="12" t="s">
        <v>17238</v>
      </c>
      <c r="I3603" s="12" t="s">
        <v>16758</v>
      </c>
      <c r="J3603" s="12" t="s">
        <v>6236</v>
      </c>
      <c r="K3603" s="12" t="s">
        <v>6237</v>
      </c>
      <c r="L3603" s="12">
        <v>12</v>
      </c>
      <c r="M3603" s="12">
        <v>4.5</v>
      </c>
      <c r="N3603" s="12">
        <v>11</v>
      </c>
      <c r="O3603" s="12">
        <v>11</v>
      </c>
    </row>
    <row r="3604" spans="1:16" x14ac:dyDescent="0.2">
      <c r="A3604" s="12" t="str">
        <f>INDEX('рабочие дни  %ФОТ'!$F$3:$F$67,MATCH('загрузка табеля'!$H3604,'рабочие дни  %ФОТ'!$H$3:$H$67,0),1)</f>
        <v>ХХХ YYY-50</v>
      </c>
      <c r="B3604" s="21">
        <f t="shared" si="168"/>
        <v>600</v>
      </c>
      <c r="C3604" s="22">
        <f t="shared" si="169"/>
        <v>3</v>
      </c>
      <c r="D3604" s="23">
        <f t="shared" si="170"/>
        <v>24</v>
      </c>
      <c r="E3604" s="21">
        <f>SUMIFS(тарифы!G:G,тарифы!B:B,J3604)</f>
        <v>25</v>
      </c>
      <c r="F3604" s="21"/>
      <c r="G3604" s="12" t="str">
        <f>IFERROR(INDEX(Таблица1[#All],MATCH('загрузка табеля'!J3604,тарифы!B:B,0),4),"")</f>
        <v>продавец продовольственных товаров 3 категории ((В-50)цех по переработке мяса )</v>
      </c>
      <c r="H3604" s="12" t="s">
        <v>17238</v>
      </c>
      <c r="I3604" s="12" t="s">
        <v>16758</v>
      </c>
      <c r="J3604" s="12" t="s">
        <v>10062</v>
      </c>
      <c r="K3604" s="12" t="s">
        <v>10063</v>
      </c>
      <c r="L3604" s="12">
        <v>8</v>
      </c>
      <c r="M3604" s="12">
        <v>8</v>
      </c>
      <c r="N3604" s="12">
        <v>8</v>
      </c>
      <c r="O3604" s="12">
        <v>0</v>
      </c>
    </row>
    <row r="3605" spans="1:16" x14ac:dyDescent="0.2">
      <c r="A3605" s="12" t="str">
        <f>INDEX('рабочие дни  %ФОТ'!$F$3:$F$67,MATCH('загрузка табеля'!$H3605,'рабочие дни  %ФОТ'!$H$3:$H$67,0),1)</f>
        <v>ХХХ YYY-50</v>
      </c>
      <c r="B3605" s="21">
        <f t="shared" si="168"/>
        <v>1244.48</v>
      </c>
      <c r="C3605" s="22">
        <f t="shared" si="169"/>
        <v>3</v>
      </c>
      <c r="D3605" s="23">
        <f t="shared" si="170"/>
        <v>32</v>
      </c>
      <c r="E3605" s="21">
        <f>SUMIFS(тарифы!G:G,тарифы!B:B,J3605)</f>
        <v>38.89</v>
      </c>
      <c r="F3605" s="21"/>
      <c r="G3605" s="12" t="str">
        <f>IFERROR(INDEX(Таблица1[#All],MATCH('загрузка табеля'!J3605,тарифы!B:B,0),4),"")</f>
        <v>обвальщик мяса мастер-класс 3 категории ((В-50)цех по переработке мяса )</v>
      </c>
      <c r="H3605" s="12" t="s">
        <v>17238</v>
      </c>
      <c r="I3605" s="12" t="s">
        <v>16758</v>
      </c>
      <c r="J3605" s="12" t="s">
        <v>6401</v>
      </c>
      <c r="K3605" s="12" t="s">
        <v>6402</v>
      </c>
      <c r="L3605" s="12">
        <v>10.5</v>
      </c>
      <c r="M3605" s="12">
        <v>11</v>
      </c>
      <c r="N3605" s="12">
        <v>10.5</v>
      </c>
      <c r="O3605" s="12">
        <v>0</v>
      </c>
    </row>
    <row r="3606" spans="1:16" x14ac:dyDescent="0.2">
      <c r="A3606" s="12" t="str">
        <f>INDEX('рабочие дни  %ФОТ'!$F$3:$F$67,MATCH('загрузка табеля'!$H3606,'рабочие дни  %ФОТ'!$H$3:$H$67,0),1)</f>
        <v>ХХХ YYY-50</v>
      </c>
      <c r="B3606" s="21">
        <f t="shared" si="168"/>
        <v>300</v>
      </c>
      <c r="C3606" s="22">
        <f t="shared" si="169"/>
        <v>1</v>
      </c>
      <c r="D3606" s="23">
        <f t="shared" si="170"/>
        <v>12</v>
      </c>
      <c r="E3606" s="21">
        <f>SUMIFS(тарифы!G:G,тарифы!B:B,J3606)</f>
        <v>25</v>
      </c>
      <c r="F3606" s="21"/>
      <c r="G3606" s="12" t="str">
        <f>IFERROR(INDEX(Таблица1[#All],MATCH('загрузка табеля'!J3606,тарифы!B:B,0),4),"")</f>
        <v>продавец продовольственных товаров 3 категории ((В-50)цех по переработке мяса )</v>
      </c>
      <c r="H3606" s="12" t="s">
        <v>17238</v>
      </c>
      <c r="I3606" s="12" t="s">
        <v>16758</v>
      </c>
      <c r="J3606" s="12" t="s">
        <v>12372</v>
      </c>
      <c r="K3606" s="12" t="s">
        <v>12371</v>
      </c>
      <c r="L3606" s="12">
        <v>12</v>
      </c>
    </row>
    <row r="3607" spans="1:16" x14ac:dyDescent="0.2">
      <c r="A3607" s="12" t="str">
        <f>INDEX('рабочие дни  %ФОТ'!$F$3:$F$67,MATCH('загрузка табеля'!$H3607,'рабочие дни  %ФОТ'!$H$3:$H$67,0),1)</f>
        <v>ХХХ YYY-50</v>
      </c>
      <c r="B3607" s="21">
        <f t="shared" si="168"/>
        <v>1428.5714285714287</v>
      </c>
      <c r="C3607" s="22">
        <f t="shared" si="169"/>
        <v>4</v>
      </c>
      <c r="D3607" s="23">
        <f t="shared" si="170"/>
        <v>17.5</v>
      </c>
      <c r="E3607" s="21">
        <f>SUMIFS(тарифы!G:G,тарифы!B:B,J3607)</f>
        <v>7500</v>
      </c>
      <c r="F3607" s="21"/>
      <c r="G3607" s="12" t="str">
        <f>IFERROR(INDEX(Таблица1[#All],MATCH('загрузка табеля'!J3607,тарифы!B:B,0),4),"")</f>
        <v>заместитель управляющего магазином по производству ((В-50)цех по переработке мяса )</v>
      </c>
      <c r="H3607" s="12" t="s">
        <v>17238</v>
      </c>
      <c r="I3607" s="12" t="s">
        <v>16758</v>
      </c>
      <c r="J3607" s="12" t="s">
        <v>12505</v>
      </c>
      <c r="K3607" s="12" t="s">
        <v>12504</v>
      </c>
      <c r="L3607" s="12">
        <v>4.5</v>
      </c>
      <c r="M3607" s="12">
        <v>4.5</v>
      </c>
      <c r="N3607" s="12">
        <v>4</v>
      </c>
      <c r="O3607" s="12">
        <v>4.5</v>
      </c>
    </row>
    <row r="3608" spans="1:16" x14ac:dyDescent="0.2">
      <c r="A3608" s="12" t="str">
        <f>INDEX('рабочие дни  %ФОТ'!$F$3:$F$67,MATCH('загрузка табеля'!$H3608,'рабочие дни  %ФОТ'!$H$3:$H$67,0),1)</f>
        <v>ХХХ YYY-50</v>
      </c>
      <c r="B3608" s="21">
        <f t="shared" si="168"/>
        <v>1045</v>
      </c>
      <c r="C3608" s="22">
        <f t="shared" si="169"/>
        <v>4</v>
      </c>
      <c r="D3608" s="23">
        <f t="shared" si="170"/>
        <v>38</v>
      </c>
      <c r="E3608" s="21">
        <f>SUMIFS(тарифы!G:G,тарифы!B:B,J3608)</f>
        <v>27.5</v>
      </c>
      <c r="F3608" s="21"/>
      <c r="G3608" s="12" t="str">
        <f>IFERROR(INDEX(Таблица1[#All],MATCH('загрузка табеля'!J3608,тарифы!B:B,0),4),"")</f>
        <v>продавец продовольственных товаров 2 категории ((В-50)цех по переработке мяса )</v>
      </c>
      <c r="H3608" s="12" t="s">
        <v>17238</v>
      </c>
      <c r="I3608" s="12" t="s">
        <v>16758</v>
      </c>
      <c r="J3608" s="12" t="s">
        <v>12408</v>
      </c>
      <c r="K3608" s="12" t="s">
        <v>12407</v>
      </c>
      <c r="L3608" s="12">
        <v>10</v>
      </c>
      <c r="M3608" s="12">
        <v>9</v>
      </c>
      <c r="N3608" s="12">
        <v>8</v>
      </c>
      <c r="O3608" s="12">
        <v>11</v>
      </c>
      <c r="P3608" s="12">
        <v>0</v>
      </c>
    </row>
    <row r="3609" spans="1:16" x14ac:dyDescent="0.2">
      <c r="A3609" s="12" t="str">
        <f>INDEX('рабочие дни  %ФОТ'!$F$3:$F$67,MATCH('загрузка табеля'!$H3609,'рабочие дни  %ФОТ'!$H$3:$H$67,0),1)</f>
        <v>ХХХ YYY-50</v>
      </c>
      <c r="B3609" s="21">
        <f t="shared" si="168"/>
        <v>366.66666666666669</v>
      </c>
      <c r="C3609" s="22">
        <f t="shared" si="169"/>
        <v>1</v>
      </c>
      <c r="D3609" s="23">
        <f t="shared" si="170"/>
        <v>8.5</v>
      </c>
      <c r="E3609" s="21">
        <f>SUMIFS(тарифы!G:G,тарифы!B:B,J3609)</f>
        <v>7700</v>
      </c>
      <c r="F3609" s="21"/>
      <c r="G3609" s="12" t="str">
        <f>IFERROR(INDEX(Таблица1[#All],MATCH('загрузка табеля'!J3609,тарифы!B:B,0),4),"")</f>
        <v>заведующий складом 2 категории ((В-8)склад)</v>
      </c>
      <c r="H3609" s="12" t="s">
        <v>17238</v>
      </c>
      <c r="I3609" s="12" t="s">
        <v>10804</v>
      </c>
      <c r="J3609" s="12" t="s">
        <v>10805</v>
      </c>
      <c r="K3609" s="12" t="s">
        <v>10806</v>
      </c>
      <c r="L3609" s="12">
        <v>8.5</v>
      </c>
    </row>
    <row r="3610" spans="1:16" x14ac:dyDescent="0.2">
      <c r="A3610" s="12" t="str">
        <f>INDEX('рабочие дни  %ФОТ'!$F$3:$F$67,MATCH('загрузка табеля'!$H3610,'рабочие дни  %ФОТ'!$H$3:$H$67,0),1)</f>
        <v>ХХХ YYY-50</v>
      </c>
      <c r="B3610" s="21">
        <f t="shared" si="168"/>
        <v>1774.6666666666667</v>
      </c>
      <c r="C3610" s="22">
        <f t="shared" si="169"/>
        <v>4</v>
      </c>
      <c r="D3610" s="23">
        <f t="shared" si="170"/>
        <v>39</v>
      </c>
      <c r="E3610" s="21">
        <f>SUMIFS(тарифы!G:G,тарифы!B:B,J3610)</f>
        <v>9317</v>
      </c>
      <c r="F3610" s="21"/>
      <c r="G3610" s="12" t="str">
        <f>IFERROR(INDEX(Таблица1[#All],MATCH('загрузка табеля'!J3610,тарифы!B:B,0),4),"")</f>
        <v>заместитель управляющего магазином 2 категории ((В-8)управление)</v>
      </c>
      <c r="H3610" s="12" t="s">
        <v>17238</v>
      </c>
      <c r="I3610" s="12" t="s">
        <v>15781</v>
      </c>
      <c r="J3610" s="12" t="s">
        <v>10843</v>
      </c>
      <c r="K3610" s="12" t="s">
        <v>10844</v>
      </c>
      <c r="L3610" s="12">
        <v>10</v>
      </c>
      <c r="M3610" s="12">
        <v>10</v>
      </c>
      <c r="N3610" s="12">
        <v>9.5</v>
      </c>
      <c r="O3610" s="12">
        <v>9.5</v>
      </c>
      <c r="P3610" s="12">
        <v>0</v>
      </c>
    </row>
    <row r="3611" spans="1:16" x14ac:dyDescent="0.2">
      <c r="A3611" s="12" t="str">
        <f>INDEX('рабочие дни  %ФОТ'!$F$3:$F$67,MATCH('загрузка табеля'!$H3611,'рабочие дни  %ФОТ'!$H$3:$H$67,0),1)</f>
        <v>ХХХ YYY-50</v>
      </c>
      <c r="B3611" s="21">
        <f t="shared" si="168"/>
        <v>0</v>
      </c>
      <c r="C3611" s="22">
        <f t="shared" si="169"/>
        <v>2</v>
      </c>
      <c r="D3611" s="23">
        <f t="shared" si="170"/>
        <v>31</v>
      </c>
      <c r="E3611" s="21">
        <f>SUMIFS(тарифы!G:G,тарифы!B:B,J3611)</f>
        <v>0</v>
      </c>
      <c r="F3611" s="21"/>
      <c r="G3611" s="12" t="str">
        <f>IFERROR(INDEX(Таблица1[#All],MATCH('загрузка табеля'!J3611,тарифы!B:B,0),4),"")</f>
        <v/>
      </c>
      <c r="H3611" s="12" t="s">
        <v>17238</v>
      </c>
      <c r="I3611" s="12" t="s">
        <v>16759</v>
      </c>
      <c r="J3611" s="12" t="s">
        <v>16760</v>
      </c>
      <c r="K3611" s="12" t="s">
        <v>16761</v>
      </c>
      <c r="L3611" s="12">
        <v>28</v>
      </c>
      <c r="M3611" s="12">
        <v>3</v>
      </c>
      <c r="N3611" s="12">
        <v>0</v>
      </c>
    </row>
    <row r="3612" spans="1:16" x14ac:dyDescent="0.2">
      <c r="A3612" s="12" t="str">
        <f>INDEX('рабочие дни  %ФОТ'!$F$3:$F$67,MATCH('загрузка табеля'!$H3612,'рабочие дни  %ФОТ'!$H$3:$H$67,0),1)</f>
        <v>ХХХ YYY-50</v>
      </c>
      <c r="B3612" s="21">
        <f t="shared" si="168"/>
        <v>0</v>
      </c>
      <c r="C3612" s="22">
        <f t="shared" si="169"/>
        <v>2</v>
      </c>
      <c r="D3612" s="23">
        <f t="shared" si="170"/>
        <v>8.5</v>
      </c>
      <c r="E3612" s="21">
        <f>SUMIFS(тарифы!G:G,тарифы!B:B,J3612)</f>
        <v>0</v>
      </c>
      <c r="F3612" s="21"/>
      <c r="G3612" s="12" t="str">
        <f>IFERROR(INDEX(Таблица1[#All],MATCH('загрузка табеля'!J3612,тарифы!B:B,0),4),"")</f>
        <v/>
      </c>
      <c r="H3612" s="12" t="s">
        <v>17238</v>
      </c>
      <c r="I3612" s="12" t="s">
        <v>16759</v>
      </c>
      <c r="J3612" s="12" t="s">
        <v>16762</v>
      </c>
      <c r="K3612" s="12" t="s">
        <v>16763</v>
      </c>
      <c r="L3612" s="12">
        <v>5.5</v>
      </c>
      <c r="M3612" s="12">
        <v>3</v>
      </c>
      <c r="N3612" s="12">
        <v>0</v>
      </c>
    </row>
    <row r="3613" spans="1:16" x14ac:dyDescent="0.2">
      <c r="A3613" s="12" t="str">
        <f>INDEX('рабочие дни  %ФОТ'!$F$3:$F$67,MATCH('загрузка табеля'!$H3613,'рабочие дни  %ФОТ'!$H$3:$H$67,0),1)</f>
        <v>ХХХ YYY-50</v>
      </c>
      <c r="B3613" s="21">
        <f t="shared" si="168"/>
        <v>1009.8</v>
      </c>
      <c r="C3613" s="22">
        <f t="shared" si="169"/>
        <v>2</v>
      </c>
      <c r="D3613" s="23">
        <f t="shared" si="170"/>
        <v>44</v>
      </c>
      <c r="E3613" s="21">
        <f>SUMIFS(тарифы!G:G,тарифы!B:B,J3613)</f>
        <v>22.95</v>
      </c>
      <c r="F3613" s="21"/>
      <c r="G3613" s="12" t="str">
        <f>IFERROR(INDEX(Таблица1[#All],MATCH('загрузка табеля'!J3613,тарифы!B:B,0),4),"")</f>
        <v>охоронник ((В-50) отдел безопасности)</v>
      </c>
      <c r="H3613" s="12" t="s">
        <v>17238</v>
      </c>
      <c r="I3613" s="12" t="s">
        <v>16764</v>
      </c>
      <c r="J3613" s="12" t="s">
        <v>12447</v>
      </c>
      <c r="K3613" s="12" t="s">
        <v>12446</v>
      </c>
      <c r="L3613" s="12">
        <v>22</v>
      </c>
      <c r="M3613" s="12">
        <v>22</v>
      </c>
      <c r="N3613" s="12">
        <v>0</v>
      </c>
    </row>
    <row r="3614" spans="1:16" x14ac:dyDescent="0.2">
      <c r="A3614" s="12" t="str">
        <f>INDEX('рабочие дни  %ФОТ'!$F$3:$F$67,MATCH('загрузка табеля'!$H3614,'рабочие дни  %ФОТ'!$H$3:$H$67,0),1)</f>
        <v>ХХХ YYY-50</v>
      </c>
      <c r="B3614" s="21">
        <f t="shared" si="168"/>
        <v>0</v>
      </c>
      <c r="C3614" s="22">
        <f t="shared" si="169"/>
        <v>2</v>
      </c>
      <c r="D3614" s="23">
        <f t="shared" si="170"/>
        <v>44</v>
      </c>
      <c r="E3614" s="21">
        <f>SUMIFS(тарифы!G:G,тарифы!B:B,J3614)</f>
        <v>0</v>
      </c>
      <c r="F3614" s="21"/>
      <c r="G3614" s="12" t="str">
        <f>IFERROR(INDEX(Таблица1[#All],MATCH('загрузка табеля'!J3614,тарифы!B:B,0),4),"")</f>
        <v/>
      </c>
      <c r="H3614" s="12" t="s">
        <v>17238</v>
      </c>
      <c r="I3614" s="12" t="s">
        <v>16764</v>
      </c>
      <c r="J3614" s="12" t="s">
        <v>16765</v>
      </c>
      <c r="K3614" s="12" t="s">
        <v>16766</v>
      </c>
      <c r="L3614" s="12">
        <v>22</v>
      </c>
      <c r="M3614" s="12">
        <v>22</v>
      </c>
      <c r="N3614" s="12">
        <v>0</v>
      </c>
    </row>
    <row r="3615" spans="1:16" x14ac:dyDescent="0.2">
      <c r="A3615" s="12" t="str">
        <f>INDEX('рабочие дни  %ФОТ'!$F$3:$F$67,MATCH('загрузка табеля'!$H3615,'рабочие дни  %ФОТ'!$H$3:$H$67,0),1)</f>
        <v>ХХХ YYY-50</v>
      </c>
      <c r="B3615" s="21">
        <f t="shared" si="168"/>
        <v>0</v>
      </c>
      <c r="C3615" s="22">
        <f t="shared" si="169"/>
        <v>2</v>
      </c>
      <c r="D3615" s="23">
        <f t="shared" si="170"/>
        <v>43.5</v>
      </c>
      <c r="E3615" s="21">
        <f>SUMIFS(тарифы!G:G,тарифы!B:B,J3615)</f>
        <v>0</v>
      </c>
      <c r="F3615" s="21"/>
      <c r="G3615" s="12" t="str">
        <f>IFERROR(INDEX(Таблица1[#All],MATCH('загрузка табеля'!J3615,тарифы!B:B,0),4),"")</f>
        <v/>
      </c>
      <c r="H3615" s="12" t="s">
        <v>17238</v>
      </c>
      <c r="I3615" s="12" t="s">
        <v>16764</v>
      </c>
      <c r="J3615" s="12" t="s">
        <v>16767</v>
      </c>
      <c r="K3615" s="12" t="s">
        <v>16768</v>
      </c>
      <c r="L3615" s="12">
        <v>22</v>
      </c>
      <c r="M3615" s="12">
        <v>21.5</v>
      </c>
    </row>
    <row r="3616" spans="1:16" x14ac:dyDescent="0.2">
      <c r="A3616" s="12" t="str">
        <f>INDEX('рабочие дни  %ФОТ'!$F$3:$F$67,MATCH('загрузка табеля'!$H3616,'рабочие дни  %ФОТ'!$H$3:$H$67,0),1)</f>
        <v>ХХХ YYY-50</v>
      </c>
      <c r="B3616" s="21">
        <f t="shared" si="168"/>
        <v>0</v>
      </c>
      <c r="C3616" s="22">
        <f t="shared" si="169"/>
        <v>2</v>
      </c>
      <c r="D3616" s="23">
        <f t="shared" si="170"/>
        <v>43</v>
      </c>
      <c r="E3616" s="21">
        <f>SUMIFS(тарифы!G:G,тарифы!B:B,J3616)</f>
        <v>0</v>
      </c>
      <c r="F3616" s="21"/>
      <c r="G3616" s="12" t="str">
        <f>IFERROR(INDEX(Таблица1[#All],MATCH('загрузка табеля'!J3616,тарифы!B:B,0),4),"")</f>
        <v/>
      </c>
      <c r="H3616" s="12" t="s">
        <v>17238</v>
      </c>
      <c r="I3616" s="12" t="s">
        <v>16764</v>
      </c>
      <c r="J3616" s="12" t="s">
        <v>16769</v>
      </c>
      <c r="K3616" s="12" t="s">
        <v>16770</v>
      </c>
      <c r="L3616" s="12">
        <v>21.5</v>
      </c>
      <c r="M3616" s="12">
        <v>21.5</v>
      </c>
      <c r="N3616" s="12">
        <v>0</v>
      </c>
    </row>
    <row r="3617" spans="1:16" x14ac:dyDescent="0.2">
      <c r="A3617" s="12" t="str">
        <f>INDEX('рабочие дни  %ФОТ'!$F$3:$F$67,MATCH('загрузка табеля'!$H3617,'рабочие дни  %ФОТ'!$H$3:$H$67,0),1)</f>
        <v>ХХХ YYY-50</v>
      </c>
      <c r="B3617" s="21">
        <f t="shared" si="168"/>
        <v>0</v>
      </c>
      <c r="C3617" s="22">
        <f t="shared" si="169"/>
        <v>2</v>
      </c>
      <c r="D3617" s="23">
        <f t="shared" si="170"/>
        <v>43</v>
      </c>
      <c r="E3617" s="21">
        <f>SUMIFS(тарифы!G:G,тарифы!B:B,J3617)</f>
        <v>0</v>
      </c>
      <c r="F3617" s="21"/>
      <c r="G3617" s="12" t="str">
        <f>IFERROR(INDEX(Таблица1[#All],MATCH('загрузка табеля'!J3617,тарифы!B:B,0),4),"")</f>
        <v/>
      </c>
      <c r="H3617" s="12" t="s">
        <v>17238</v>
      </c>
      <c r="I3617" s="12" t="s">
        <v>16764</v>
      </c>
      <c r="J3617" s="12" t="s">
        <v>16771</v>
      </c>
      <c r="K3617" s="12" t="s">
        <v>16772</v>
      </c>
      <c r="L3617" s="12">
        <v>21.5</v>
      </c>
      <c r="M3617" s="12">
        <v>21.5</v>
      </c>
    </row>
    <row r="3618" spans="1:16" x14ac:dyDescent="0.2">
      <c r="A3618" s="12" t="str">
        <f>INDEX('рабочие дни  %ФОТ'!$F$3:$F$67,MATCH('загрузка табеля'!$H3618,'рабочие дни  %ФОТ'!$H$3:$H$67,0),1)</f>
        <v>ХХХ YYY-501</v>
      </c>
      <c r="B3618" s="21">
        <f t="shared" si="168"/>
        <v>875</v>
      </c>
      <c r="C3618" s="22">
        <f t="shared" si="169"/>
        <v>4</v>
      </c>
      <c r="D3618" s="23">
        <f t="shared" si="170"/>
        <v>35</v>
      </c>
      <c r="E3618" s="21">
        <f>SUMIFS(тарифы!G:G,тарифы!B:B,J3618)</f>
        <v>25</v>
      </c>
      <c r="F3618" s="21"/>
      <c r="G3618" s="12" t="str">
        <f>IFERROR(INDEX(Таблица1[#All],MATCH('загрузка табеля'!J3618,тарифы!B:B,0),4),"")</f>
        <v>уборщик служебных помещений ((В-501)хозяйственная часть)</v>
      </c>
      <c r="H3618" s="12" t="s">
        <v>17239</v>
      </c>
      <c r="I3618" s="12" t="s">
        <v>16773</v>
      </c>
      <c r="J3618" s="12" t="s">
        <v>7568</v>
      </c>
      <c r="K3618" s="12" t="s">
        <v>7569</v>
      </c>
      <c r="L3618" s="12">
        <v>8</v>
      </c>
      <c r="M3618" s="12">
        <v>9.5</v>
      </c>
      <c r="N3618" s="12">
        <v>9</v>
      </c>
      <c r="O3618" s="12">
        <v>8.5</v>
      </c>
    </row>
    <row r="3619" spans="1:16" x14ac:dyDescent="0.2">
      <c r="A3619" s="12" t="str">
        <f>INDEX('рабочие дни  %ФОТ'!$F$3:$F$67,MATCH('загрузка табеля'!$H3619,'рабочие дни  %ФОТ'!$H$3:$H$67,0),1)</f>
        <v>ХХХ YYY-501</v>
      </c>
      <c r="B3619" s="21">
        <f t="shared" si="168"/>
        <v>0</v>
      </c>
      <c r="C3619" s="22">
        <f t="shared" si="169"/>
        <v>3</v>
      </c>
      <c r="D3619" s="23">
        <f t="shared" si="170"/>
        <v>25.5</v>
      </c>
      <c r="E3619" s="21">
        <f>SUMIFS(тарифы!G:G,тарифы!B:B,J3619)</f>
        <v>0</v>
      </c>
      <c r="F3619" s="21"/>
      <c r="G3619" s="12" t="str">
        <f>IFERROR(INDEX(Таблица1[#All],MATCH('загрузка табеля'!J3619,тарифы!B:B,0),4),"")</f>
        <v/>
      </c>
      <c r="H3619" s="12" t="s">
        <v>17239</v>
      </c>
      <c r="I3619" s="12" t="s">
        <v>16773</v>
      </c>
      <c r="J3619" s="12" t="s">
        <v>16774</v>
      </c>
      <c r="K3619" s="12" t="s">
        <v>16775</v>
      </c>
      <c r="L3619" s="12">
        <v>8.5</v>
      </c>
      <c r="M3619" s="12">
        <v>8.5</v>
      </c>
      <c r="N3619" s="12">
        <v>8.5</v>
      </c>
    </row>
    <row r="3620" spans="1:16" x14ac:dyDescent="0.2">
      <c r="A3620" s="12" t="str">
        <f>INDEX('рабочие дни  %ФОТ'!$F$3:$F$67,MATCH('загрузка табеля'!$H3620,'рабочие дни  %ФОТ'!$H$3:$H$67,0),1)</f>
        <v>ХХХ YYY-501</v>
      </c>
      <c r="B3620" s="21">
        <f t="shared" si="168"/>
        <v>1533.1999999999998</v>
      </c>
      <c r="C3620" s="22">
        <f t="shared" si="169"/>
        <v>3</v>
      </c>
      <c r="D3620" s="23">
        <f t="shared" si="170"/>
        <v>40</v>
      </c>
      <c r="E3620" s="21">
        <f>SUMIFS(тарифы!G:G,тарифы!B:B,J3620)</f>
        <v>38.33</v>
      </c>
      <c r="F3620" s="21"/>
      <c r="G3620" s="12" t="str">
        <f>IFERROR(INDEX(Таблица1[#All],MATCH('загрузка табеля'!J3620,тарифы!B:B,0),4),"")</f>
        <v>заместитель управляющего магазином по кассовой зоне 3 категории ((В-501)расчетно-кассовая зона)</v>
      </c>
      <c r="H3620" s="12" t="s">
        <v>17239</v>
      </c>
      <c r="I3620" s="12" t="s">
        <v>16776</v>
      </c>
      <c r="J3620" s="12" t="s">
        <v>7520</v>
      </c>
      <c r="K3620" s="12" t="s">
        <v>7521</v>
      </c>
      <c r="L3620" s="12">
        <v>14</v>
      </c>
      <c r="M3620" s="12">
        <v>14</v>
      </c>
      <c r="N3620" s="12">
        <v>12</v>
      </c>
    </row>
    <row r="3621" spans="1:16" x14ac:dyDescent="0.2">
      <c r="A3621" s="12" t="str">
        <f>INDEX('рабочие дни  %ФОТ'!$F$3:$F$67,MATCH('загрузка табеля'!$H3621,'рабочие дни  %ФОТ'!$H$3:$H$67,0),1)</f>
        <v>ХХХ YYY-501</v>
      </c>
      <c r="B3621" s="21">
        <f t="shared" si="168"/>
        <v>1227.8500000000001</v>
      </c>
      <c r="C3621" s="22">
        <f t="shared" si="169"/>
        <v>3</v>
      </c>
      <c r="D3621" s="23">
        <f t="shared" si="170"/>
        <v>32.5</v>
      </c>
      <c r="E3621" s="21">
        <f>SUMIFS(тарифы!G:G,тарифы!B:B,J3621)</f>
        <v>37.78</v>
      </c>
      <c r="F3621" s="21"/>
      <c r="G3621" s="12" t="str">
        <f>IFERROR(INDEX(Таблица1[#All],MATCH('загрузка табеля'!J3621,тарифы!B:B,0),4),"")</f>
        <v>кассир торгового зала ((В-501)расчетно-кассовая зона)</v>
      </c>
      <c r="H3621" s="12" t="s">
        <v>17239</v>
      </c>
      <c r="I3621" s="12" t="s">
        <v>16776</v>
      </c>
      <c r="J3621" s="12" t="s">
        <v>7517</v>
      </c>
      <c r="K3621" s="12" t="s">
        <v>7518</v>
      </c>
      <c r="L3621" s="12">
        <v>10.5</v>
      </c>
      <c r="M3621" s="12">
        <v>11</v>
      </c>
      <c r="N3621" s="12">
        <v>11</v>
      </c>
    </row>
    <row r="3622" spans="1:16" x14ac:dyDescent="0.2">
      <c r="A3622" s="12" t="str">
        <f>INDEX('рабочие дни  %ФОТ'!$F$3:$F$67,MATCH('загрузка табеля'!$H3622,'рабочие дни  %ФОТ'!$H$3:$H$67,0),1)</f>
        <v>ХХХ YYY-501</v>
      </c>
      <c r="B3622" s="21">
        <f t="shared" si="168"/>
        <v>1265.6300000000001</v>
      </c>
      <c r="C3622" s="22">
        <f t="shared" si="169"/>
        <v>3</v>
      </c>
      <c r="D3622" s="23">
        <f t="shared" si="170"/>
        <v>33.5</v>
      </c>
      <c r="E3622" s="21">
        <f>SUMIFS(тарифы!G:G,тарифы!B:B,J3622)</f>
        <v>37.78</v>
      </c>
      <c r="F3622" s="21"/>
      <c r="G3622" s="12" t="str">
        <f>IFERROR(INDEX(Таблица1[#All],MATCH('загрузка табеля'!J3622,тарифы!B:B,0),4),"")</f>
        <v>кассир торгового зала ((В-501)расчетно-кассовая зона)</v>
      </c>
      <c r="H3622" s="12" t="s">
        <v>17239</v>
      </c>
      <c r="I3622" s="12" t="s">
        <v>16776</v>
      </c>
      <c r="J3622" s="12" t="s">
        <v>7510</v>
      </c>
      <c r="K3622" s="12" t="s">
        <v>7511</v>
      </c>
      <c r="L3622" s="12">
        <v>11</v>
      </c>
      <c r="M3622" s="12">
        <v>11</v>
      </c>
      <c r="N3622" s="12">
        <v>11.5</v>
      </c>
    </row>
    <row r="3623" spans="1:16" x14ac:dyDescent="0.2">
      <c r="A3623" s="12" t="str">
        <f>INDEX('рабочие дни  %ФОТ'!$F$3:$F$67,MATCH('загрузка табеля'!$H3623,'рабочие дни  %ФОТ'!$H$3:$H$67,0),1)</f>
        <v>ХХХ YYY-501</v>
      </c>
      <c r="B3623" s="21">
        <f t="shared" si="168"/>
        <v>590.38</v>
      </c>
      <c r="C3623" s="22">
        <f t="shared" si="169"/>
        <v>1</v>
      </c>
      <c r="D3623" s="23">
        <f t="shared" si="170"/>
        <v>14</v>
      </c>
      <c r="E3623" s="21">
        <f>SUMIFS(тарифы!G:G,тарифы!B:B,J3623)</f>
        <v>42.17</v>
      </c>
      <c r="F3623" s="21"/>
      <c r="G3623" s="12" t="str">
        <f>IFERROR(INDEX(Таблица1[#All],MATCH('загрузка табеля'!J3623,тарифы!B:B,0),4),"")</f>
        <v>заместитель управляющего магазином по кассовой зоне 2 категории ((В-501)расчетно-кассовая зона)</v>
      </c>
      <c r="H3623" s="12" t="s">
        <v>17239</v>
      </c>
      <c r="I3623" s="12" t="s">
        <v>16776</v>
      </c>
      <c r="J3623" s="12" t="s">
        <v>7507</v>
      </c>
      <c r="K3623" s="12" t="s">
        <v>7508</v>
      </c>
      <c r="L3623" s="12">
        <v>14</v>
      </c>
      <c r="M3623" s="12">
        <v>0</v>
      </c>
    </row>
    <row r="3624" spans="1:16" x14ac:dyDescent="0.2">
      <c r="A3624" s="12" t="str">
        <f>INDEX('рабочие дни  %ФОТ'!$F$3:$F$67,MATCH('загрузка табеля'!$H3624,'рабочие дни  %ФОТ'!$H$3:$H$67,0),1)</f>
        <v>ХХХ YYY-501</v>
      </c>
      <c r="B3624" s="21">
        <f t="shared" si="168"/>
        <v>1454.865</v>
      </c>
      <c r="C3624" s="22">
        <f t="shared" si="169"/>
        <v>3</v>
      </c>
      <c r="D3624" s="23">
        <f t="shared" si="170"/>
        <v>34.5</v>
      </c>
      <c r="E3624" s="21">
        <f>SUMIFS(тарифы!G:G,тарифы!B:B,J3624)</f>
        <v>42.17</v>
      </c>
      <c r="F3624" s="21"/>
      <c r="G3624" s="12" t="str">
        <f>IFERROR(INDEX(Таблица1[#All],MATCH('загрузка табеля'!J3624,тарифы!B:B,0),4),"")</f>
        <v>заместитель управляющего магазином по кассовой зоне 2 категории ((В-501)расчетно-кассовая зона)</v>
      </c>
      <c r="H3624" s="12" t="s">
        <v>17239</v>
      </c>
      <c r="I3624" s="12" t="s">
        <v>16776</v>
      </c>
      <c r="J3624" s="12" t="s">
        <v>7505</v>
      </c>
      <c r="K3624" s="12" t="s">
        <v>7506</v>
      </c>
      <c r="L3624" s="12">
        <v>10.5</v>
      </c>
      <c r="M3624" s="12">
        <v>11.5</v>
      </c>
      <c r="N3624" s="12">
        <v>12.5</v>
      </c>
    </row>
    <row r="3625" spans="1:16" x14ac:dyDescent="0.2">
      <c r="A3625" s="12" t="str">
        <f>INDEX('рабочие дни  %ФОТ'!$F$3:$F$67,MATCH('загрузка табеля'!$H3625,'рабочие дни  %ФОТ'!$H$3:$H$67,0),1)</f>
        <v>ХХХ YYY-501</v>
      </c>
      <c r="B3625" s="21">
        <f t="shared" si="168"/>
        <v>1190.07</v>
      </c>
      <c r="C3625" s="22">
        <f t="shared" si="169"/>
        <v>3</v>
      </c>
      <c r="D3625" s="23">
        <f t="shared" si="170"/>
        <v>31.5</v>
      </c>
      <c r="E3625" s="21">
        <f>SUMIFS(тарифы!G:G,тарифы!B:B,J3625)</f>
        <v>37.78</v>
      </c>
      <c r="F3625" s="21"/>
      <c r="G3625" s="12" t="str">
        <f>IFERROR(INDEX(Таблица1[#All],MATCH('загрузка табеля'!J3625,тарифы!B:B,0),4),"")</f>
        <v>кассир торгового зала ((В-501)расчетно-кассовая зона)</v>
      </c>
      <c r="H3625" s="12" t="s">
        <v>17239</v>
      </c>
      <c r="I3625" s="12" t="s">
        <v>16776</v>
      </c>
      <c r="J3625" s="12" t="s">
        <v>7513</v>
      </c>
      <c r="K3625" s="12" t="s">
        <v>7514</v>
      </c>
      <c r="L3625" s="12">
        <v>10</v>
      </c>
      <c r="M3625" s="12">
        <v>11</v>
      </c>
      <c r="N3625" s="12">
        <v>10.5</v>
      </c>
      <c r="O3625" s="12">
        <v>0</v>
      </c>
    </row>
    <row r="3626" spans="1:16" x14ac:dyDescent="0.2">
      <c r="A3626" s="12" t="str">
        <f>INDEX('рабочие дни  %ФОТ'!$F$3:$F$67,MATCH('загрузка табеля'!$H3626,'рабочие дни  %ФОТ'!$H$3:$H$67,0),1)</f>
        <v>ХХХ YYY-501</v>
      </c>
      <c r="B3626" s="21">
        <f t="shared" si="168"/>
        <v>1643.43</v>
      </c>
      <c r="C3626" s="22">
        <f t="shared" si="169"/>
        <v>3</v>
      </c>
      <c r="D3626" s="23">
        <f t="shared" si="170"/>
        <v>43.5</v>
      </c>
      <c r="E3626" s="21">
        <f>SUMIFS(тарифы!G:G,тарифы!B:B,J3626)</f>
        <v>37.78</v>
      </c>
      <c r="F3626" s="21"/>
      <c r="G3626" s="12" t="str">
        <f>IFERROR(INDEX(Таблица1[#All],MATCH('загрузка табеля'!J3626,тарифы!B:B,0),4),"")</f>
        <v>кассир торгового зала ((В-501)расчетно-кассовая зона)</v>
      </c>
      <c r="H3626" s="12" t="s">
        <v>17239</v>
      </c>
      <c r="I3626" s="12" t="s">
        <v>16776</v>
      </c>
      <c r="J3626" s="12" t="s">
        <v>12338</v>
      </c>
      <c r="K3626" s="12" t="s">
        <v>12337</v>
      </c>
      <c r="L3626" s="12">
        <v>21.5</v>
      </c>
      <c r="M3626" s="12">
        <v>11</v>
      </c>
      <c r="N3626" s="12">
        <v>11</v>
      </c>
    </row>
    <row r="3627" spans="1:16" x14ac:dyDescent="0.2">
      <c r="A3627" s="12" t="str">
        <f>INDEX('рабочие дни  %ФОТ'!$F$3:$F$67,MATCH('загрузка табеля'!$H3627,'рабочие дни  %ФОТ'!$H$3:$H$67,0),1)</f>
        <v>ХХХ YYY-501</v>
      </c>
      <c r="B3627" s="21">
        <f t="shared" si="168"/>
        <v>453.36</v>
      </c>
      <c r="C3627" s="22">
        <f t="shared" si="169"/>
        <v>1</v>
      </c>
      <c r="D3627" s="23">
        <f t="shared" si="170"/>
        <v>12</v>
      </c>
      <c r="E3627" s="21">
        <f>SUMIFS(тарифы!G:G,тарифы!B:B,J3627)</f>
        <v>37.78</v>
      </c>
      <c r="F3627" s="21"/>
      <c r="G3627" s="12" t="str">
        <f>IFERROR(INDEX(Таблица1[#All],MATCH('загрузка табеля'!J3627,тарифы!B:B,0),4),"")</f>
        <v>кассир торгового зала ((В-501)расчетно-кассовая зона)</v>
      </c>
      <c r="H3627" s="12" t="s">
        <v>17239</v>
      </c>
      <c r="I3627" s="12" t="s">
        <v>16776</v>
      </c>
      <c r="J3627" s="12" t="s">
        <v>11798</v>
      </c>
      <c r="K3627" s="12" t="s">
        <v>11797</v>
      </c>
      <c r="L3627" s="12">
        <v>12</v>
      </c>
      <c r="M3627" s="12">
        <v>0</v>
      </c>
    </row>
    <row r="3628" spans="1:16" x14ac:dyDescent="0.2">
      <c r="A3628" s="12" t="str">
        <f>INDEX('рабочие дни  %ФОТ'!$F$3:$F$67,MATCH('загрузка табеля'!$H3628,'рабочие дни  %ФОТ'!$H$3:$H$67,0),1)</f>
        <v>ХХХ YYY-501</v>
      </c>
      <c r="B3628" s="21">
        <f t="shared" si="168"/>
        <v>812.27</v>
      </c>
      <c r="C3628" s="22">
        <f t="shared" si="169"/>
        <v>2</v>
      </c>
      <c r="D3628" s="23">
        <f t="shared" si="170"/>
        <v>21.5</v>
      </c>
      <c r="E3628" s="21">
        <f>SUMIFS(тарифы!G:G,тарифы!B:B,J3628)</f>
        <v>37.78</v>
      </c>
      <c r="F3628" s="21"/>
      <c r="G3628" s="12" t="str">
        <f>IFERROR(INDEX(Таблица1[#All],MATCH('загрузка табеля'!J3628,тарифы!B:B,0),4),"")</f>
        <v>кассир торгового зала ((В-501)расчетно-кассовая зона)</v>
      </c>
      <c r="H3628" s="12" t="s">
        <v>17239</v>
      </c>
      <c r="I3628" s="12" t="s">
        <v>16776</v>
      </c>
      <c r="J3628" s="12" t="s">
        <v>11810</v>
      </c>
      <c r="K3628" s="12" t="s">
        <v>11809</v>
      </c>
      <c r="L3628" s="12">
        <v>11</v>
      </c>
      <c r="M3628" s="12">
        <v>10.5</v>
      </c>
      <c r="N3628" s="12">
        <v>0</v>
      </c>
    </row>
    <row r="3629" spans="1:16" x14ac:dyDescent="0.2">
      <c r="A3629" s="12" t="str">
        <f>INDEX('рабочие дни  %ФОТ'!$F$3:$F$67,MATCH('загрузка табеля'!$H3629,'рабочие дни  %ФОТ'!$H$3:$H$67,0),1)</f>
        <v>ХХХ YYY-501</v>
      </c>
      <c r="B3629" s="21">
        <f t="shared" si="168"/>
        <v>434.47</v>
      </c>
      <c r="C3629" s="22">
        <f t="shared" si="169"/>
        <v>1</v>
      </c>
      <c r="D3629" s="23">
        <f t="shared" si="170"/>
        <v>11.5</v>
      </c>
      <c r="E3629" s="21">
        <f>SUMIFS(тарифы!G:G,тарифы!B:B,J3629)</f>
        <v>37.78</v>
      </c>
      <c r="F3629" s="21"/>
      <c r="G3629" s="12" t="str">
        <f>IFERROR(INDEX(Таблица1[#All],MATCH('загрузка табеля'!J3629,тарифы!B:B,0),4),"")</f>
        <v>кассир торгового зала ((В-501)расчетно-кассовая зона)</v>
      </c>
      <c r="H3629" s="12" t="s">
        <v>17239</v>
      </c>
      <c r="I3629" s="12" t="s">
        <v>16776</v>
      </c>
      <c r="J3629" s="12" t="s">
        <v>12334</v>
      </c>
      <c r="K3629" s="12" t="s">
        <v>12333</v>
      </c>
      <c r="L3629" s="12">
        <v>11.5</v>
      </c>
      <c r="M3629" s="12">
        <v>0</v>
      </c>
    </row>
    <row r="3630" spans="1:16" x14ac:dyDescent="0.2">
      <c r="A3630" s="12" t="str">
        <f>INDEX('рабочие дни  %ФОТ'!$F$3:$F$67,MATCH('загрузка табеля'!$H3630,'рабочие дни  %ФОТ'!$H$3:$H$67,0),1)</f>
        <v>ХХХ YYY-501</v>
      </c>
      <c r="B3630" s="21">
        <f t="shared" si="168"/>
        <v>0</v>
      </c>
      <c r="C3630" s="22">
        <f t="shared" si="169"/>
        <v>4</v>
      </c>
      <c r="D3630" s="23">
        <f t="shared" si="170"/>
        <v>43</v>
      </c>
      <c r="E3630" s="21">
        <f>SUMIFS(тарифы!G:G,тарифы!B:B,J3630)</f>
        <v>0</v>
      </c>
      <c r="F3630" s="21"/>
      <c r="G3630" s="12" t="str">
        <f>IFERROR(INDEX(Таблица1[#All],MATCH('загрузка табеля'!J3630,тарифы!B:B,0),4),"")</f>
        <v/>
      </c>
      <c r="H3630" s="12" t="s">
        <v>17239</v>
      </c>
      <c r="I3630" s="12" t="s">
        <v>16776</v>
      </c>
      <c r="J3630" s="12" t="s">
        <v>16777</v>
      </c>
      <c r="K3630" s="12" t="s">
        <v>16778</v>
      </c>
      <c r="L3630" s="12">
        <v>11</v>
      </c>
      <c r="M3630" s="12">
        <v>10.5</v>
      </c>
      <c r="N3630" s="12">
        <v>10.5</v>
      </c>
      <c r="O3630" s="12">
        <v>11</v>
      </c>
      <c r="P3630" s="12">
        <v>0</v>
      </c>
    </row>
    <row r="3631" spans="1:16" x14ac:dyDescent="0.2">
      <c r="A3631" s="12" t="str">
        <f>INDEX('рабочие дни  %ФОТ'!$F$3:$F$67,MATCH('загрузка табеля'!$H3631,'рабочие дни  %ФОТ'!$H$3:$H$67,0),1)</f>
        <v>ХХХ YYY-501</v>
      </c>
      <c r="B3631" s="21">
        <f t="shared" si="168"/>
        <v>0</v>
      </c>
      <c r="C3631" s="22">
        <f t="shared" si="169"/>
        <v>1</v>
      </c>
      <c r="D3631" s="23">
        <f t="shared" si="170"/>
        <v>8</v>
      </c>
      <c r="E3631" s="21">
        <f>SUMIFS(тарифы!G:G,тарифы!B:B,J3631)</f>
        <v>0</v>
      </c>
      <c r="F3631" s="21"/>
      <c r="G3631" s="12" t="str">
        <f>IFERROR(INDEX(Таблица1[#All],MATCH('загрузка табеля'!J3631,тарифы!B:B,0),4),"")</f>
        <v/>
      </c>
      <c r="H3631" s="12" t="s">
        <v>17239</v>
      </c>
      <c r="I3631" s="12" t="s">
        <v>16776</v>
      </c>
      <c r="J3631" s="12" t="s">
        <v>16779</v>
      </c>
      <c r="K3631" s="12" t="s">
        <v>16780</v>
      </c>
      <c r="L3631" s="12">
        <v>8</v>
      </c>
      <c r="M3631" s="12">
        <v>0</v>
      </c>
    </row>
    <row r="3632" spans="1:16" x14ac:dyDescent="0.2">
      <c r="A3632" s="12" t="str">
        <f>INDEX('рабочие дни  %ФОТ'!$F$3:$F$67,MATCH('загрузка табеля'!$H3632,'рабочие дни  %ФОТ'!$H$3:$H$67,0),1)</f>
        <v>ХХХ YYY-501</v>
      </c>
      <c r="B3632" s="21">
        <f t="shared" si="168"/>
        <v>1221</v>
      </c>
      <c r="C3632" s="22">
        <f t="shared" si="169"/>
        <v>4</v>
      </c>
      <c r="D3632" s="23">
        <f t="shared" si="170"/>
        <v>37</v>
      </c>
      <c r="E3632" s="21">
        <f>SUMIFS(тарифы!G:G,тарифы!B:B,J3632)</f>
        <v>33</v>
      </c>
      <c r="F3632" s="21"/>
      <c r="G3632" s="12" t="str">
        <f>IFERROR(INDEX(Таблица1[#All],MATCH('загрузка табеля'!J3632,тарифы!B:B,0),4),"")</f>
        <v>грузчик 2 категории ((В-501)склад)</v>
      </c>
      <c r="H3632" s="12" t="s">
        <v>17239</v>
      </c>
      <c r="I3632" s="12" t="s">
        <v>7522</v>
      </c>
      <c r="J3632" s="12" t="s">
        <v>7526</v>
      </c>
      <c r="K3632" s="12" t="s">
        <v>7527</v>
      </c>
      <c r="L3632" s="12">
        <v>9.5</v>
      </c>
      <c r="M3632" s="12">
        <v>9.5</v>
      </c>
      <c r="N3632" s="12">
        <v>9</v>
      </c>
      <c r="O3632" s="12">
        <v>9</v>
      </c>
      <c r="P3632" s="12">
        <v>0</v>
      </c>
    </row>
    <row r="3633" spans="1:16" x14ac:dyDescent="0.2">
      <c r="A3633" s="12" t="str">
        <f>INDEX('рабочие дни  %ФОТ'!$F$3:$F$67,MATCH('загрузка табеля'!$H3633,'рабочие дни  %ФОТ'!$H$3:$H$67,0),1)</f>
        <v>ХХХ YYY-501</v>
      </c>
      <c r="B3633" s="21">
        <f t="shared" si="168"/>
        <v>1638</v>
      </c>
      <c r="C3633" s="22">
        <f t="shared" si="169"/>
        <v>4</v>
      </c>
      <c r="D3633" s="23">
        <f t="shared" si="170"/>
        <v>45.5</v>
      </c>
      <c r="E3633" s="21">
        <f>SUMIFS(тарифы!G:G,тарифы!B:B,J3633)</f>
        <v>36</v>
      </c>
      <c r="F3633" s="21"/>
      <c r="G3633" s="12" t="str">
        <f>IFERROR(INDEX(Таблица1[#All],MATCH('загрузка табеля'!J3633,тарифы!B:B,0),4),"")</f>
        <v>грузчик 1 категории ((В-501)склад)</v>
      </c>
      <c r="H3633" s="12" t="s">
        <v>17239</v>
      </c>
      <c r="I3633" s="12" t="s">
        <v>7522</v>
      </c>
      <c r="J3633" s="12" t="s">
        <v>7531</v>
      </c>
      <c r="K3633" s="12" t="s">
        <v>7532</v>
      </c>
      <c r="L3633" s="12">
        <v>9</v>
      </c>
      <c r="M3633" s="12">
        <v>9</v>
      </c>
      <c r="N3633" s="12">
        <v>6.5</v>
      </c>
      <c r="O3633" s="12">
        <v>21</v>
      </c>
    </row>
    <row r="3634" spans="1:16" x14ac:dyDescent="0.2">
      <c r="A3634" s="12" t="str">
        <f>INDEX('рабочие дни  %ФОТ'!$F$3:$F$67,MATCH('загрузка табеля'!$H3634,'рабочие дни  %ФОТ'!$H$3:$H$67,0),1)</f>
        <v>ХХХ YYY-501</v>
      </c>
      <c r="B3634" s="21">
        <f t="shared" si="168"/>
        <v>1190.4761904761906</v>
      </c>
      <c r="C3634" s="22">
        <f t="shared" si="169"/>
        <v>5</v>
      </c>
      <c r="D3634" s="23">
        <f t="shared" si="170"/>
        <v>43.5</v>
      </c>
      <c r="E3634" s="21">
        <f>SUMIFS(тарифы!G:G,тарифы!B:B,J3634)</f>
        <v>5000</v>
      </c>
      <c r="F3634" s="21"/>
      <c r="G3634" s="12" t="str">
        <f>IFERROR(INDEX(Таблица1[#All],MATCH('загрузка табеля'!J3634,тарифы!B:B,0),4),"")</f>
        <v>оператор по вводу данных 3 категории ((В-501)склад)</v>
      </c>
      <c r="H3634" s="12" t="s">
        <v>17239</v>
      </c>
      <c r="I3634" s="12" t="s">
        <v>7522</v>
      </c>
      <c r="J3634" s="12" t="s">
        <v>7523</v>
      </c>
      <c r="K3634" s="12" t="s">
        <v>7524</v>
      </c>
      <c r="L3634" s="12">
        <v>8.5</v>
      </c>
      <c r="M3634" s="12">
        <v>8.5</v>
      </c>
      <c r="N3634" s="12">
        <v>8.5</v>
      </c>
      <c r="O3634" s="12">
        <v>8.5</v>
      </c>
      <c r="P3634" s="12">
        <v>9.5</v>
      </c>
    </row>
    <row r="3635" spans="1:16" x14ac:dyDescent="0.2">
      <c r="A3635" s="12" t="str">
        <f>INDEX('рабочие дни  %ФОТ'!$F$3:$F$67,MATCH('загрузка табеля'!$H3635,'рабочие дни  %ФОТ'!$H$3:$H$67,0),1)</f>
        <v>ХХХ YYY-501</v>
      </c>
      <c r="B3635" s="21">
        <f t="shared" si="168"/>
        <v>333.33333333333331</v>
      </c>
      <c r="C3635" s="22">
        <f t="shared" si="169"/>
        <v>1</v>
      </c>
      <c r="D3635" s="23">
        <f t="shared" si="170"/>
        <v>9.5</v>
      </c>
      <c r="E3635" s="21">
        <f>SUMIFS(тарифы!G:G,тарифы!B:B,J3635)</f>
        <v>7000</v>
      </c>
      <c r="F3635" s="21"/>
      <c r="G3635" s="12" t="str">
        <f>IFERROR(INDEX(Таблица1[#All],MATCH('загрузка табеля'!J3635,тарифы!B:B,0),4),"")</f>
        <v>старший кладовщик 3 категории ((В-501)склад)</v>
      </c>
      <c r="H3635" s="12" t="s">
        <v>17239</v>
      </c>
      <c r="I3635" s="12" t="s">
        <v>7522</v>
      </c>
      <c r="J3635" s="12" t="s">
        <v>12332</v>
      </c>
      <c r="K3635" s="12" t="s">
        <v>12331</v>
      </c>
      <c r="L3635" s="12">
        <v>9.5</v>
      </c>
      <c r="M3635" s="12">
        <v>0</v>
      </c>
    </row>
    <row r="3636" spans="1:16" x14ac:dyDescent="0.2">
      <c r="A3636" s="12" t="str">
        <f>INDEX('рабочие дни  %ФОТ'!$F$3:$F$67,MATCH('загрузка табеля'!$H3636,'рабочие дни  %ФОТ'!$H$3:$H$67,0),1)</f>
        <v>ХХХ YYY-501</v>
      </c>
      <c r="B3636" s="21">
        <f t="shared" si="168"/>
        <v>0</v>
      </c>
      <c r="C3636" s="22">
        <f t="shared" si="169"/>
        <v>4</v>
      </c>
      <c r="D3636" s="23">
        <f t="shared" si="170"/>
        <v>34.5</v>
      </c>
      <c r="E3636" s="21">
        <f>SUMIFS(тарифы!G:G,тарифы!B:B,J3636)</f>
        <v>0</v>
      </c>
      <c r="F3636" s="21"/>
      <c r="G3636" s="12" t="str">
        <f>IFERROR(INDEX(Таблица1[#All],MATCH('загрузка табеля'!J3636,тарифы!B:B,0),4),"")</f>
        <v/>
      </c>
      <c r="H3636" s="12" t="s">
        <v>17239</v>
      </c>
      <c r="I3636" s="12" t="s">
        <v>7522</v>
      </c>
      <c r="J3636" s="12" t="s">
        <v>16781</v>
      </c>
      <c r="K3636" s="12" t="s">
        <v>16782</v>
      </c>
      <c r="L3636" s="12">
        <v>9</v>
      </c>
      <c r="M3636" s="12">
        <v>8</v>
      </c>
      <c r="N3636" s="12">
        <v>8.5</v>
      </c>
      <c r="O3636" s="12">
        <v>9</v>
      </c>
    </row>
    <row r="3637" spans="1:16" x14ac:dyDescent="0.2">
      <c r="A3637" s="12" t="str">
        <f>INDEX('рабочие дни  %ФОТ'!$F$3:$F$67,MATCH('загрузка табеля'!$H3637,'рабочие дни  %ФОТ'!$H$3:$H$67,0),1)</f>
        <v>ХХХ YYY-501</v>
      </c>
      <c r="B3637" s="21">
        <f t="shared" si="168"/>
        <v>1557.4550000000002</v>
      </c>
      <c r="C3637" s="22">
        <f t="shared" si="169"/>
        <v>4</v>
      </c>
      <c r="D3637" s="23">
        <f t="shared" si="170"/>
        <v>36.5</v>
      </c>
      <c r="E3637" s="21">
        <f>SUMIFS(тарифы!G:G,тарифы!B:B,J3637)</f>
        <v>42.67</v>
      </c>
      <c r="F3637" s="21"/>
      <c r="G3637" s="12" t="str">
        <f>IFERROR(INDEX(Таблица1[#All],MATCH('загрузка табеля'!J3637,тарифы!B:B,0),4),"")</f>
        <v>бригадир продавцов продовольственных товаров 1 категории ((В-501)торговый зал)</v>
      </c>
      <c r="H3637" s="12" t="s">
        <v>17239</v>
      </c>
      <c r="I3637" s="12" t="s">
        <v>16783</v>
      </c>
      <c r="J3637" s="12" t="s">
        <v>7542</v>
      </c>
      <c r="K3637" s="12" t="s">
        <v>7543</v>
      </c>
      <c r="L3637" s="12">
        <v>9.5</v>
      </c>
      <c r="M3637" s="12">
        <v>9</v>
      </c>
      <c r="N3637" s="12">
        <v>9</v>
      </c>
      <c r="O3637" s="12">
        <v>9</v>
      </c>
    </row>
    <row r="3638" spans="1:16" x14ac:dyDescent="0.2">
      <c r="A3638" s="12" t="str">
        <f>INDEX('рабочие дни  %ФОТ'!$F$3:$F$67,MATCH('загрузка табеля'!$H3638,'рабочие дни  %ФОТ'!$H$3:$H$67,0),1)</f>
        <v>ХХХ YYY-501</v>
      </c>
      <c r="B3638" s="21">
        <f t="shared" si="168"/>
        <v>1458.31</v>
      </c>
      <c r="C3638" s="22">
        <f t="shared" si="169"/>
        <v>4</v>
      </c>
      <c r="D3638" s="23">
        <f t="shared" si="170"/>
        <v>41.5</v>
      </c>
      <c r="E3638" s="21">
        <f>SUMIFS(тарифы!G:G,тарифы!B:B,J3638)</f>
        <v>35.14</v>
      </c>
      <c r="F3638" s="21"/>
      <c r="G3638" s="12" t="str">
        <f>IFERROR(INDEX(Таблица1[#All],MATCH('загрузка табеля'!J3638,тарифы!B:B,0),4),"")</f>
        <v>продавец продовольственных товаров 2 категории ((В-501)торговый зал)</v>
      </c>
      <c r="H3638" s="12" t="s">
        <v>17239</v>
      </c>
      <c r="I3638" s="12" t="s">
        <v>16783</v>
      </c>
      <c r="J3638" s="12" t="s">
        <v>7535</v>
      </c>
      <c r="K3638" s="12" t="s">
        <v>7536</v>
      </c>
      <c r="L3638" s="12">
        <v>11</v>
      </c>
      <c r="M3638" s="12">
        <v>10.5</v>
      </c>
      <c r="N3638" s="12">
        <v>10.5</v>
      </c>
      <c r="O3638" s="12">
        <v>9.5</v>
      </c>
      <c r="P3638" s="12">
        <v>0</v>
      </c>
    </row>
    <row r="3639" spans="1:16" x14ac:dyDescent="0.2">
      <c r="A3639" s="12" t="str">
        <f>INDEX('рабочие дни  %ФОТ'!$F$3:$F$67,MATCH('загрузка табеля'!$H3639,'рабочие дни  %ФОТ'!$H$3:$H$67,0),1)</f>
        <v>ХХХ YYY-501</v>
      </c>
      <c r="B3639" s="21">
        <f t="shared" si="168"/>
        <v>1437.3</v>
      </c>
      <c r="C3639" s="22">
        <f t="shared" si="169"/>
        <v>4</v>
      </c>
      <c r="D3639" s="23">
        <f t="shared" si="170"/>
        <v>45</v>
      </c>
      <c r="E3639" s="21">
        <f>SUMIFS(тарифы!G:G,тарифы!B:B,J3639)</f>
        <v>31.94</v>
      </c>
      <c r="F3639" s="21"/>
      <c r="G3639" s="12" t="str">
        <f>IFERROR(INDEX(Таблица1[#All],MATCH('загрузка табеля'!J3639,тарифы!B:B,0),4),"")</f>
        <v>продавец продовольственных товаров 3 категории ((В-501)торговый зал)</v>
      </c>
      <c r="H3639" s="12" t="s">
        <v>17239</v>
      </c>
      <c r="I3639" s="12" t="s">
        <v>16783</v>
      </c>
      <c r="J3639" s="12" t="s">
        <v>7548</v>
      </c>
      <c r="K3639" s="12" t="s">
        <v>7549</v>
      </c>
      <c r="L3639" s="12">
        <v>11</v>
      </c>
      <c r="M3639" s="12">
        <v>11</v>
      </c>
      <c r="N3639" s="12">
        <v>11.5</v>
      </c>
      <c r="O3639" s="12">
        <v>11.5</v>
      </c>
    </row>
    <row r="3640" spans="1:16" x14ac:dyDescent="0.2">
      <c r="A3640" s="12" t="str">
        <f>INDEX('рабочие дни  %ФОТ'!$F$3:$F$67,MATCH('загрузка табеля'!$H3640,'рабочие дни  %ФОТ'!$H$3:$H$67,0),1)</f>
        <v>ХХХ YYY-501</v>
      </c>
      <c r="B3640" s="21">
        <f t="shared" si="168"/>
        <v>1282.6100000000001</v>
      </c>
      <c r="C3640" s="22">
        <f t="shared" si="169"/>
        <v>4</v>
      </c>
      <c r="D3640" s="23">
        <f t="shared" si="170"/>
        <v>36.5</v>
      </c>
      <c r="E3640" s="21">
        <f>SUMIFS(тарифы!G:G,тарифы!B:B,J3640)</f>
        <v>35.14</v>
      </c>
      <c r="F3640" s="21"/>
      <c r="G3640" s="12" t="str">
        <f>IFERROR(INDEX(Таблица1[#All],MATCH('загрузка табеля'!J3640,тарифы!B:B,0),4),"")</f>
        <v>продавец продовольственных товаров 2 категории ((В-501)торговый зал)</v>
      </c>
      <c r="H3640" s="12" t="s">
        <v>17239</v>
      </c>
      <c r="I3640" s="12" t="s">
        <v>16783</v>
      </c>
      <c r="J3640" s="12" t="s">
        <v>7553</v>
      </c>
      <c r="K3640" s="12" t="s">
        <v>7554</v>
      </c>
      <c r="L3640" s="12">
        <v>8.5</v>
      </c>
      <c r="M3640" s="12">
        <v>9</v>
      </c>
      <c r="N3640" s="12">
        <v>8.5</v>
      </c>
      <c r="O3640" s="12">
        <v>10.5</v>
      </c>
    </row>
    <row r="3641" spans="1:16" x14ac:dyDescent="0.2">
      <c r="A3641" s="12" t="str">
        <f>INDEX('рабочие дни  %ФОТ'!$F$3:$F$67,MATCH('загрузка табеля'!$H3641,'рабочие дни  %ФОТ'!$H$3:$H$67,0),1)</f>
        <v>ХХХ YYY-501</v>
      </c>
      <c r="B3641" s="21">
        <f t="shared" si="168"/>
        <v>942.23</v>
      </c>
      <c r="C3641" s="22">
        <f t="shared" si="169"/>
        <v>3</v>
      </c>
      <c r="D3641" s="23">
        <f t="shared" si="170"/>
        <v>29.5</v>
      </c>
      <c r="E3641" s="21">
        <f>SUMIFS(тарифы!G:G,тарифы!B:B,J3641)</f>
        <v>31.94</v>
      </c>
      <c r="F3641" s="21"/>
      <c r="G3641" s="12" t="str">
        <f>IFERROR(INDEX(Таблица1[#All],MATCH('загрузка табеля'!J3641,тарифы!B:B,0),4),"")</f>
        <v>продавец продовольственных товаров 3 категории ((В-501)торговый зал)</v>
      </c>
      <c r="H3641" s="12" t="s">
        <v>17239</v>
      </c>
      <c r="I3641" s="12" t="s">
        <v>16783</v>
      </c>
      <c r="J3641" s="12" t="s">
        <v>7551</v>
      </c>
      <c r="K3641" s="12" t="s">
        <v>7552</v>
      </c>
      <c r="L3641" s="12">
        <v>9</v>
      </c>
      <c r="M3641" s="12">
        <v>9.5</v>
      </c>
      <c r="N3641" s="12">
        <v>11</v>
      </c>
    </row>
    <row r="3642" spans="1:16" x14ac:dyDescent="0.2">
      <c r="A3642" s="12" t="str">
        <f>INDEX('рабочие дни  %ФОТ'!$F$3:$F$67,MATCH('загрузка табеля'!$H3642,'рабочие дни  %ФОТ'!$H$3:$H$67,0),1)</f>
        <v>ХХХ YYY-501</v>
      </c>
      <c r="B3642" s="21">
        <f t="shared" si="168"/>
        <v>1159.6200000000001</v>
      </c>
      <c r="C3642" s="22">
        <f t="shared" si="169"/>
        <v>3</v>
      </c>
      <c r="D3642" s="23">
        <f t="shared" si="170"/>
        <v>33</v>
      </c>
      <c r="E3642" s="21">
        <f>SUMIFS(тарифы!G:G,тарифы!B:B,J3642)</f>
        <v>35.14</v>
      </c>
      <c r="F3642" s="21"/>
      <c r="G3642" s="12" t="str">
        <f>IFERROR(INDEX(Таблица1[#All],MATCH('загрузка табеля'!J3642,тарифы!B:B,0),4),"")</f>
        <v>продавец продовольственных товаров 2 категории ((В-501)торговый зал)</v>
      </c>
      <c r="H3642" s="12" t="s">
        <v>17239</v>
      </c>
      <c r="I3642" s="12" t="s">
        <v>16783</v>
      </c>
      <c r="J3642" s="12" t="s">
        <v>7556</v>
      </c>
      <c r="K3642" s="12" t="s">
        <v>7557</v>
      </c>
      <c r="L3642" s="12">
        <v>11</v>
      </c>
      <c r="M3642" s="12">
        <v>11</v>
      </c>
      <c r="N3642" s="12">
        <v>11</v>
      </c>
      <c r="O3642" s="12">
        <v>0</v>
      </c>
    </row>
    <row r="3643" spans="1:16" x14ac:dyDescent="0.2">
      <c r="A3643" s="12" t="str">
        <f>INDEX('рабочие дни  %ФОТ'!$F$3:$F$67,MATCH('загрузка табеля'!$H3643,'рабочие дни  %ФОТ'!$H$3:$H$67,0),1)</f>
        <v>ХХХ YYY-501</v>
      </c>
      <c r="B3643" s="21">
        <f t="shared" si="168"/>
        <v>1022.08</v>
      </c>
      <c r="C3643" s="22">
        <f t="shared" si="169"/>
        <v>3</v>
      </c>
      <c r="D3643" s="23">
        <f t="shared" si="170"/>
        <v>32</v>
      </c>
      <c r="E3643" s="21">
        <f>SUMIFS(тарифы!G:G,тарифы!B:B,J3643)</f>
        <v>31.94</v>
      </c>
      <c r="F3643" s="21"/>
      <c r="G3643" s="12" t="str">
        <f>IFERROR(INDEX(Таблица1[#All],MATCH('загрузка табеля'!J3643,тарифы!B:B,0),4),"")</f>
        <v>продавец продовольственных товаров 3 категории ((В-501)торговый зал)</v>
      </c>
      <c r="H3643" s="12" t="s">
        <v>17239</v>
      </c>
      <c r="I3643" s="12" t="s">
        <v>16783</v>
      </c>
      <c r="J3643" s="12" t="s">
        <v>11774</v>
      </c>
      <c r="K3643" s="12" t="s">
        <v>11773</v>
      </c>
      <c r="L3643" s="12">
        <v>11</v>
      </c>
      <c r="M3643" s="12">
        <v>10.5</v>
      </c>
      <c r="N3643" s="12">
        <v>10.5</v>
      </c>
    </row>
    <row r="3644" spans="1:16" x14ac:dyDescent="0.2">
      <c r="A3644" s="12" t="str">
        <f>INDEX('рабочие дни  %ФОТ'!$F$3:$F$67,MATCH('загрузка табеля'!$H3644,'рабочие дни  %ФОТ'!$H$3:$H$67,0),1)</f>
        <v>ХХХ YYY-501</v>
      </c>
      <c r="B3644" s="21">
        <f t="shared" si="168"/>
        <v>1453.27</v>
      </c>
      <c r="C3644" s="22">
        <f t="shared" si="169"/>
        <v>4</v>
      </c>
      <c r="D3644" s="23">
        <f t="shared" si="170"/>
        <v>45.5</v>
      </c>
      <c r="E3644" s="21">
        <f>SUMIFS(тарифы!G:G,тарифы!B:B,J3644)</f>
        <v>31.94</v>
      </c>
      <c r="F3644" s="21"/>
      <c r="G3644" s="12" t="str">
        <f>IFERROR(INDEX(Таблица1[#All],MATCH('загрузка табеля'!J3644,тарифы!B:B,0),4),"")</f>
        <v>продавец продовольственных товаров 3 категории ((В-501)торговый зал)</v>
      </c>
      <c r="H3644" s="12" t="s">
        <v>17239</v>
      </c>
      <c r="I3644" s="12" t="s">
        <v>16783</v>
      </c>
      <c r="J3644" s="12" t="s">
        <v>13865</v>
      </c>
      <c r="K3644" s="12" t="s">
        <v>13864</v>
      </c>
      <c r="L3644" s="12">
        <v>12.5</v>
      </c>
      <c r="M3644" s="12">
        <v>11</v>
      </c>
      <c r="N3644" s="12">
        <v>11</v>
      </c>
      <c r="O3644" s="12">
        <v>11</v>
      </c>
      <c r="P3644" s="12">
        <v>0</v>
      </c>
    </row>
    <row r="3645" spans="1:16" x14ac:dyDescent="0.2">
      <c r="A3645" s="12" t="str">
        <f>INDEX('рабочие дни  %ФОТ'!$F$3:$F$67,MATCH('загрузка табеля'!$H3645,'рабочие дни  %ФОТ'!$H$3:$H$67,0),1)</f>
        <v>ХХХ YYY-501</v>
      </c>
      <c r="B3645" s="21">
        <f t="shared" si="168"/>
        <v>0</v>
      </c>
      <c r="C3645" s="22">
        <f t="shared" si="169"/>
        <v>4</v>
      </c>
      <c r="D3645" s="23">
        <f t="shared" si="170"/>
        <v>42.5</v>
      </c>
      <c r="E3645" s="21">
        <f>SUMIFS(тарифы!G:G,тарифы!B:B,J3645)</f>
        <v>0</v>
      </c>
      <c r="F3645" s="21"/>
      <c r="G3645" s="12" t="str">
        <f>IFERROR(INDEX(Таблица1[#All],MATCH('загрузка табеля'!J3645,тарифы!B:B,0),4),"")</f>
        <v/>
      </c>
      <c r="H3645" s="12" t="s">
        <v>17239</v>
      </c>
      <c r="I3645" s="12" t="s">
        <v>16783</v>
      </c>
      <c r="J3645" s="12" t="s">
        <v>16784</v>
      </c>
      <c r="K3645" s="12" t="s">
        <v>16785</v>
      </c>
      <c r="L3645" s="12">
        <v>10.5</v>
      </c>
      <c r="M3645" s="12">
        <v>10.5</v>
      </c>
      <c r="N3645" s="12">
        <v>11</v>
      </c>
      <c r="O3645" s="12">
        <v>10.5</v>
      </c>
    </row>
    <row r="3646" spans="1:16" x14ac:dyDescent="0.2">
      <c r="A3646" s="12" t="str">
        <f>INDEX('рабочие дни  %ФОТ'!$F$3:$F$67,MATCH('загрузка табеля'!$H3646,'рабочие дни  %ФОТ'!$H$3:$H$67,0),1)</f>
        <v>ХХХ YYY-501</v>
      </c>
      <c r="B3646" s="21">
        <f t="shared" si="168"/>
        <v>1403.8095238095239</v>
      </c>
      <c r="C3646" s="22">
        <f t="shared" si="169"/>
        <v>4</v>
      </c>
      <c r="D3646" s="23">
        <f t="shared" si="170"/>
        <v>34</v>
      </c>
      <c r="E3646" s="21">
        <f>SUMIFS(тарифы!G:G,тарифы!B:B,J3646)</f>
        <v>7370</v>
      </c>
      <c r="F3646" s="21"/>
      <c r="G3646" s="12" t="str">
        <f>IFERROR(INDEX(Таблица1[#All],MATCH('загрузка табеля'!J3646,тарифы!B:B,0),4),"")</f>
        <v>заместитель управляющего магазином 4 категории ((В-501)управление)</v>
      </c>
      <c r="H3646" s="12" t="s">
        <v>17239</v>
      </c>
      <c r="I3646" s="12" t="s">
        <v>16786</v>
      </c>
      <c r="J3646" s="12" t="s">
        <v>7561</v>
      </c>
      <c r="K3646" s="12" t="s">
        <v>7562</v>
      </c>
      <c r="L3646" s="12">
        <v>8.5</v>
      </c>
      <c r="M3646" s="12">
        <v>9</v>
      </c>
      <c r="N3646" s="12">
        <v>7.5</v>
      </c>
      <c r="O3646" s="12">
        <v>9</v>
      </c>
    </row>
    <row r="3647" spans="1:16" x14ac:dyDescent="0.2">
      <c r="A3647" s="12" t="str">
        <f>INDEX('рабочие дни  %ФОТ'!$F$3:$F$67,MATCH('загрузка табеля'!$H3647,'рабочие дни  %ФОТ'!$H$3:$H$67,0),1)</f>
        <v>ХХХ YYY-501</v>
      </c>
      <c r="B3647" s="21">
        <f t="shared" si="168"/>
        <v>2317.8571428571427</v>
      </c>
      <c r="C3647" s="22">
        <f t="shared" si="169"/>
        <v>5</v>
      </c>
      <c r="D3647" s="23">
        <f t="shared" si="170"/>
        <v>45.5</v>
      </c>
      <c r="E3647" s="21">
        <f>SUMIFS(тарифы!G:G,тарифы!B:B,J3647)</f>
        <v>9735</v>
      </c>
      <c r="F3647" s="21"/>
      <c r="G3647" s="12" t="str">
        <f>IFERROR(INDEX(Таблица1[#All],MATCH('загрузка табеля'!J3647,тарифы!B:B,0),4),"")</f>
        <v>управляющий магазином 4 категории ((В-501)управление)</v>
      </c>
      <c r="H3647" s="12" t="s">
        <v>17239</v>
      </c>
      <c r="I3647" s="12" t="s">
        <v>16786</v>
      </c>
      <c r="J3647" s="12" t="s">
        <v>7564</v>
      </c>
      <c r="K3647" s="12" t="s">
        <v>7565</v>
      </c>
      <c r="L3647" s="12">
        <v>9</v>
      </c>
      <c r="M3647" s="12">
        <v>8</v>
      </c>
      <c r="N3647" s="12">
        <v>8</v>
      </c>
      <c r="O3647" s="12">
        <v>10.5</v>
      </c>
      <c r="P3647" s="12">
        <v>10</v>
      </c>
    </row>
    <row r="3648" spans="1:16" x14ac:dyDescent="0.2">
      <c r="A3648" s="12" t="str">
        <f>INDEX('рабочие дни  %ФОТ'!$F$3:$F$67,MATCH('загрузка табеля'!$H3648,'рабочие дни  %ФОТ'!$H$3:$H$67,0),1)</f>
        <v>ХХХ YYY-502</v>
      </c>
      <c r="B3648" s="21">
        <f t="shared" si="168"/>
        <v>5.1323809523809523</v>
      </c>
      <c r="C3648" s="22">
        <f t="shared" si="169"/>
        <v>2</v>
      </c>
      <c r="D3648" s="23">
        <f t="shared" si="170"/>
        <v>24.5</v>
      </c>
      <c r="E3648" s="21">
        <f>SUMIFS(тарифы!G:G,тарифы!B:B,J3648)</f>
        <v>53.89</v>
      </c>
      <c r="F3648" s="21"/>
      <c r="G3648" s="12" t="str">
        <f>IFERROR(INDEX(Таблица1[#All],MATCH('загрузка табеля'!J3648,тарифы!B:B,0),4),"")</f>
        <v>бригадир производственной бригады* ((В-502)кулинарный цех)</v>
      </c>
      <c r="H3648" s="12" t="s">
        <v>17240</v>
      </c>
      <c r="I3648" s="12" t="s">
        <v>16787</v>
      </c>
      <c r="J3648" s="12" t="s">
        <v>7577</v>
      </c>
      <c r="K3648" s="12" t="s">
        <v>7578</v>
      </c>
      <c r="L3648" s="12">
        <v>12</v>
      </c>
      <c r="M3648" s="12">
        <v>12.5</v>
      </c>
    </row>
    <row r="3649" spans="1:17" x14ac:dyDescent="0.2">
      <c r="A3649" s="12" t="str">
        <f>INDEX('рабочие дни  %ФОТ'!$F$3:$F$67,MATCH('загрузка табеля'!$H3649,'рабочие дни  %ФОТ'!$H$3:$H$67,0),1)</f>
        <v>ХХХ YYY-502</v>
      </c>
      <c r="B3649" s="21">
        <f t="shared" si="168"/>
        <v>1864.7619047619048</v>
      </c>
      <c r="C3649" s="22">
        <f t="shared" si="169"/>
        <v>4</v>
      </c>
      <c r="D3649" s="23">
        <f t="shared" si="170"/>
        <v>14.5</v>
      </c>
      <c r="E3649" s="21">
        <f>SUMIFS(тарифы!G:G,тарифы!B:B,J3649)</f>
        <v>9790</v>
      </c>
      <c r="F3649" s="21"/>
      <c r="G3649" s="12" t="str">
        <f>IFERROR(INDEX(Таблица1[#All],MATCH('загрузка табеля'!J3649,тарифы!B:B,0),4),"")</f>
        <v xml:space="preserve">заместитель управляющего магазином по производству 4 категории ((В-502)цех по выпечке хлебобулочных </v>
      </c>
      <c r="H3649" s="12" t="s">
        <v>17240</v>
      </c>
      <c r="I3649" s="12" t="s">
        <v>16787</v>
      </c>
      <c r="J3649" s="12" t="s">
        <v>7693</v>
      </c>
      <c r="K3649" s="12" t="s">
        <v>7694</v>
      </c>
      <c r="L3649" s="12">
        <v>4</v>
      </c>
      <c r="M3649" s="12">
        <v>4</v>
      </c>
      <c r="N3649" s="12">
        <v>4</v>
      </c>
      <c r="O3649" s="12">
        <v>2.5</v>
      </c>
    </row>
    <row r="3650" spans="1:17" x14ac:dyDescent="0.2">
      <c r="A3650" s="12" t="str">
        <f>INDEX('рабочие дни  %ФОТ'!$F$3:$F$67,MATCH('загрузка табеля'!$H3650,'рабочие дни  %ФОТ'!$H$3:$H$67,0),1)</f>
        <v>ХХХ YYY-502</v>
      </c>
      <c r="B3650" s="21">
        <f t="shared" si="168"/>
        <v>10.264761904761905</v>
      </c>
      <c r="C3650" s="22">
        <f t="shared" si="169"/>
        <v>4</v>
      </c>
      <c r="D3650" s="23">
        <f t="shared" si="170"/>
        <v>45</v>
      </c>
      <c r="E3650" s="21">
        <f>SUMIFS(тарифы!G:G,тарифы!B:B,J3650)</f>
        <v>53.89</v>
      </c>
      <c r="F3650" s="21"/>
      <c r="G3650" s="12" t="str">
        <f>IFERROR(INDEX(Таблица1[#All],MATCH('загрузка табеля'!J3650,тарифы!B:B,0),4),"")</f>
        <v>бригадир производственной бригады* ((В-502)кулинарный цех)</v>
      </c>
      <c r="H3650" s="12" t="s">
        <v>17240</v>
      </c>
      <c r="I3650" s="12" t="s">
        <v>16787</v>
      </c>
      <c r="J3650" s="12" t="s">
        <v>7585</v>
      </c>
      <c r="K3650" s="12" t="s">
        <v>7586</v>
      </c>
      <c r="L3650" s="12">
        <v>11.5</v>
      </c>
      <c r="M3650" s="12">
        <v>11.5</v>
      </c>
      <c r="N3650" s="12">
        <v>11</v>
      </c>
      <c r="O3650" s="12">
        <v>11</v>
      </c>
      <c r="P3650" s="12">
        <v>0</v>
      </c>
    </row>
    <row r="3651" spans="1:17" x14ac:dyDescent="0.2">
      <c r="A3651" s="12" t="str">
        <f>INDEX('рабочие дни  %ФОТ'!$F$3:$F$67,MATCH('загрузка табеля'!$H3651,'рабочие дни  %ФОТ'!$H$3:$H$67,0),1)</f>
        <v>ХХХ YYY-502</v>
      </c>
      <c r="B3651" s="21">
        <f t="shared" si="168"/>
        <v>396.72</v>
      </c>
      <c r="C3651" s="22">
        <f t="shared" si="169"/>
        <v>1</v>
      </c>
      <c r="D3651" s="23">
        <f t="shared" si="170"/>
        <v>12</v>
      </c>
      <c r="E3651" s="21">
        <f>SUMIFS(тарифы!G:G,тарифы!B:B,J3651)</f>
        <v>33.06</v>
      </c>
      <c r="F3651" s="21"/>
      <c r="G3651" s="12" t="str">
        <f>IFERROR(INDEX(Таблица1[#All],MATCH('загрузка табеля'!J3651,тарифы!B:B,0),4),"")</f>
        <v>продавец продовольственных товаров 3 категории ((В-502)кулинарный цех)</v>
      </c>
      <c r="H3651" s="12" t="s">
        <v>17240</v>
      </c>
      <c r="I3651" s="12" t="s">
        <v>16787</v>
      </c>
      <c r="J3651" s="12" t="s">
        <v>7573</v>
      </c>
      <c r="K3651" s="12" t="s">
        <v>7574</v>
      </c>
      <c r="L3651" s="12">
        <v>12</v>
      </c>
    </row>
    <row r="3652" spans="1:17" x14ac:dyDescent="0.2">
      <c r="A3652" s="12" t="str">
        <f>INDEX('рабочие дни  %ФОТ'!$F$3:$F$67,MATCH('загрузка табеля'!$H3652,'рабочие дни  %ФОТ'!$H$3:$H$67,0),1)</f>
        <v>ХХХ YYY-502</v>
      </c>
      <c r="B3652" s="21">
        <f t="shared" si="168"/>
        <v>493</v>
      </c>
      <c r="C3652" s="22">
        <f t="shared" si="169"/>
        <v>1</v>
      </c>
      <c r="D3652" s="23">
        <f t="shared" si="170"/>
        <v>12.5</v>
      </c>
      <c r="E3652" s="21">
        <f>SUMIFS(тарифы!G:G,тарифы!B:B,J3652)</f>
        <v>39.44</v>
      </c>
      <c r="F3652" s="21"/>
      <c r="G3652" s="12" t="str">
        <f>IFERROR(INDEX(Таблица1[#All],MATCH('загрузка табеля'!J3652,тарифы!B:B,0),4),"")</f>
        <v>повар 4 разряда ((В-502)кулинарный цех)</v>
      </c>
      <c r="H3652" s="12" t="s">
        <v>17240</v>
      </c>
      <c r="I3652" s="12" t="s">
        <v>16787</v>
      </c>
      <c r="J3652" s="12" t="s">
        <v>7583</v>
      </c>
      <c r="K3652" s="12" t="s">
        <v>7584</v>
      </c>
      <c r="L3652" s="12">
        <v>12.5</v>
      </c>
    </row>
    <row r="3653" spans="1:17" x14ac:dyDescent="0.2">
      <c r="A3653" s="12" t="str">
        <f>INDEX('рабочие дни  %ФОТ'!$F$3:$F$67,MATCH('загрузка табеля'!$H3653,'рабочие дни  %ФОТ'!$H$3:$H$67,0),1)</f>
        <v>ХХХ YYY-502</v>
      </c>
      <c r="B3653" s="21">
        <f t="shared" si="168"/>
        <v>2100</v>
      </c>
      <c r="C3653" s="22">
        <f t="shared" si="169"/>
        <v>5</v>
      </c>
      <c r="D3653" s="23">
        <f t="shared" si="170"/>
        <v>60</v>
      </c>
      <c r="E3653" s="21">
        <f>SUMIFS(тарифы!G:G,тарифы!B:B,J3653)</f>
        <v>35</v>
      </c>
      <c r="F3653" s="21"/>
      <c r="G3653" s="12" t="str">
        <f>IFERROR(INDEX(Таблица1[#All],MATCH('загрузка табеля'!J3653,тарифы!B:B,0),4),"")</f>
        <v>повар 3 разряда* ((В-502)кулинарный цех)</v>
      </c>
      <c r="H3653" s="12" t="s">
        <v>17240</v>
      </c>
      <c r="I3653" s="12" t="s">
        <v>16787</v>
      </c>
      <c r="J3653" s="12" t="s">
        <v>7587</v>
      </c>
      <c r="K3653" s="12" t="s">
        <v>7588</v>
      </c>
      <c r="L3653" s="12">
        <v>12</v>
      </c>
      <c r="M3653" s="12">
        <v>12</v>
      </c>
      <c r="N3653" s="12">
        <v>12</v>
      </c>
      <c r="O3653" s="12">
        <v>12</v>
      </c>
      <c r="P3653" s="12">
        <v>12</v>
      </c>
      <c r="Q3653" s="12">
        <v>0</v>
      </c>
    </row>
    <row r="3654" spans="1:17" x14ac:dyDescent="0.2">
      <c r="A3654" s="12" t="str">
        <f>INDEX('рабочие дни  %ФОТ'!$F$3:$F$67,MATCH('загрузка табеля'!$H3654,'рабочие дни  %ФОТ'!$H$3:$H$67,0),1)</f>
        <v>ХХХ YYY-502</v>
      </c>
      <c r="B3654" s="21">
        <f t="shared" ref="B3654:B3717" si="171">IF(AND(F3654&lt;50,F3654&gt;0),F3654*D3654,IF(F3654&gt;50,F3654/$C$1*C3654,IF(AND(E3654&lt;50,E3654&gt;0),E3654*D3654,E3654/$C$1*C3654)))</f>
        <v>2326.96</v>
      </c>
      <c r="C3654" s="22">
        <f t="shared" si="169"/>
        <v>5</v>
      </c>
      <c r="D3654" s="23">
        <f t="shared" si="170"/>
        <v>59</v>
      </c>
      <c r="E3654" s="21">
        <f>SUMIFS(тарифы!G:G,тарифы!B:B,J3654)</f>
        <v>39.44</v>
      </c>
      <c r="F3654" s="21"/>
      <c r="G3654" s="12" t="str">
        <f>IFERROR(INDEX(Таблица1[#All],MATCH('загрузка табеля'!J3654,тарифы!B:B,0),4),"")</f>
        <v>повар 4 разряда ((В-502)кулинарный цех)</v>
      </c>
      <c r="H3654" s="12" t="s">
        <v>17240</v>
      </c>
      <c r="I3654" s="12" t="s">
        <v>16787</v>
      </c>
      <c r="J3654" s="12" t="s">
        <v>7581</v>
      </c>
      <c r="K3654" s="12" t="s">
        <v>7582</v>
      </c>
      <c r="L3654" s="12">
        <v>12</v>
      </c>
      <c r="M3654" s="12">
        <v>12</v>
      </c>
      <c r="N3654" s="12">
        <v>11</v>
      </c>
      <c r="O3654" s="12">
        <v>12</v>
      </c>
      <c r="P3654" s="12">
        <v>12</v>
      </c>
      <c r="Q3654" s="12">
        <v>0</v>
      </c>
    </row>
    <row r="3655" spans="1:17" x14ac:dyDescent="0.2">
      <c r="A3655" s="12" t="str">
        <f>INDEX('рабочие дни  %ФОТ'!$F$3:$F$67,MATCH('загрузка табеля'!$H3655,'рабочие дни  %ФОТ'!$H$3:$H$67,0),1)</f>
        <v>ХХХ YYY-502</v>
      </c>
      <c r="B3655" s="21">
        <f t="shared" si="171"/>
        <v>1586.88</v>
      </c>
      <c r="C3655" s="22">
        <f t="shared" ref="C3655:C3718" si="172">COUNTIF(L3655:AP3655,"&gt;0")</f>
        <v>4</v>
      </c>
      <c r="D3655" s="23">
        <f t="shared" ref="D3655:D3718" si="173">IF(SUM(L3655:AP3655)&gt;0,SUM(L3655:AP3655),"")</f>
        <v>48</v>
      </c>
      <c r="E3655" s="21">
        <f>SUMIFS(тарифы!G:G,тарифы!B:B,J3655)</f>
        <v>33.06</v>
      </c>
      <c r="F3655" s="21"/>
      <c r="G3655" s="12" t="str">
        <f>IFERROR(INDEX(Таблица1[#All],MATCH('загрузка табеля'!J3655,тарифы!B:B,0),4),"")</f>
        <v>продавец продовольственных товаров 3 категории ((В-502)цех по переработке мяса)</v>
      </c>
      <c r="H3655" s="12" t="s">
        <v>17240</v>
      </c>
      <c r="I3655" s="12" t="s">
        <v>16787</v>
      </c>
      <c r="J3655" s="12" t="s">
        <v>12320</v>
      </c>
      <c r="K3655" s="12" t="s">
        <v>12319</v>
      </c>
      <c r="L3655" s="12">
        <v>12</v>
      </c>
      <c r="M3655" s="12">
        <v>12</v>
      </c>
      <c r="N3655" s="12">
        <v>12</v>
      </c>
      <c r="O3655" s="12">
        <v>12</v>
      </c>
      <c r="P3655" s="12">
        <v>0</v>
      </c>
    </row>
    <row r="3656" spans="1:17" x14ac:dyDescent="0.2">
      <c r="A3656" s="12" t="str">
        <f>INDEX('рабочие дни  %ФОТ'!$F$3:$F$67,MATCH('загрузка табеля'!$H3656,'рабочие дни  %ФОТ'!$H$3:$H$67,0),1)</f>
        <v>ХХХ YYY-502</v>
      </c>
      <c r="B3656" s="21">
        <f t="shared" si="171"/>
        <v>1755.08</v>
      </c>
      <c r="C3656" s="22">
        <f t="shared" si="172"/>
        <v>5</v>
      </c>
      <c r="D3656" s="23">
        <f t="shared" si="173"/>
        <v>44.5</v>
      </c>
      <c r="E3656" s="21">
        <f>SUMIFS(тарифы!G:G,тарифы!B:B,J3656)</f>
        <v>39.44</v>
      </c>
      <c r="F3656" s="21"/>
      <c r="G3656" s="12" t="str">
        <f>IFERROR(INDEX(Таблица1[#All],MATCH('загрузка табеля'!J3656,тарифы!B:B,0),4),"")</f>
        <v>повар 4 разряда ((В-502)кулинарный цех)</v>
      </c>
      <c r="H3656" s="12" t="s">
        <v>17240</v>
      </c>
      <c r="I3656" s="12" t="s">
        <v>16787</v>
      </c>
      <c r="J3656" s="12" t="s">
        <v>12324</v>
      </c>
      <c r="K3656" s="12" t="s">
        <v>12323</v>
      </c>
      <c r="L3656" s="12">
        <v>9</v>
      </c>
      <c r="M3656" s="12">
        <v>9</v>
      </c>
      <c r="N3656" s="12">
        <v>8.5</v>
      </c>
      <c r="O3656" s="12">
        <v>9</v>
      </c>
      <c r="P3656" s="12">
        <v>9</v>
      </c>
    </row>
    <row r="3657" spans="1:17" x14ac:dyDescent="0.2">
      <c r="A3657" s="12" t="str">
        <f>INDEX('рабочие дни  %ФОТ'!$F$3:$F$67,MATCH('загрузка табеля'!$H3657,'рабочие дни  %ФОТ'!$H$3:$H$67,0),1)</f>
        <v>ХХХ YYY-502</v>
      </c>
      <c r="B3657" s="21">
        <f t="shared" si="171"/>
        <v>363.66</v>
      </c>
      <c r="C3657" s="22">
        <f t="shared" si="172"/>
        <v>1</v>
      </c>
      <c r="D3657" s="23">
        <f t="shared" si="173"/>
        <v>11</v>
      </c>
      <c r="E3657" s="21">
        <f>SUMIFS(тарифы!G:G,тарифы!B:B,J3657)</f>
        <v>33.06</v>
      </c>
      <c r="F3657" s="21"/>
      <c r="G3657" s="12" t="str">
        <f>IFERROR(INDEX(Таблица1[#All],MATCH('загрузка табеля'!J3657,тарифы!B:B,0),4),"")</f>
        <v>продавец продовольственных товаров 3 категории ((В-502)цех по переработке мяса)</v>
      </c>
      <c r="H3657" s="12" t="s">
        <v>17240</v>
      </c>
      <c r="I3657" s="12" t="s">
        <v>16787</v>
      </c>
      <c r="J3657" s="12" t="s">
        <v>12322</v>
      </c>
      <c r="K3657" s="12" t="s">
        <v>12321</v>
      </c>
      <c r="L3657" s="12">
        <v>11</v>
      </c>
      <c r="M3657" s="12">
        <v>0</v>
      </c>
    </row>
    <row r="3658" spans="1:17" x14ac:dyDescent="0.2">
      <c r="A3658" s="12" t="str">
        <f>INDEX('рабочие дни  %ФОТ'!$F$3:$F$67,MATCH('загрузка табеля'!$H3658,'рабочие дни  %ФОТ'!$H$3:$H$67,0),1)</f>
        <v>ХХХ YYY-502</v>
      </c>
      <c r="B3658" s="21">
        <f t="shared" si="171"/>
        <v>1983.6000000000001</v>
      </c>
      <c r="C3658" s="22">
        <f t="shared" si="172"/>
        <v>5</v>
      </c>
      <c r="D3658" s="23">
        <f t="shared" si="173"/>
        <v>60</v>
      </c>
      <c r="E3658" s="21">
        <f>SUMIFS(тарифы!G:G,тарифы!B:B,J3658)</f>
        <v>33.06</v>
      </c>
      <c r="F3658" s="21"/>
      <c r="G3658" s="12" t="str">
        <f>IFERROR(INDEX(Таблица1[#All],MATCH('загрузка табеля'!J3658,тарифы!B:B,0),4),"")</f>
        <v>продавец продовольственных товаров 3 категории ((В-502)кулинарный цех)</v>
      </c>
      <c r="H3658" s="12" t="s">
        <v>17240</v>
      </c>
      <c r="I3658" s="12" t="s">
        <v>16787</v>
      </c>
      <c r="J3658" s="12" t="s">
        <v>12318</v>
      </c>
      <c r="K3658" s="12" t="s">
        <v>12317</v>
      </c>
      <c r="L3658" s="12">
        <v>12</v>
      </c>
      <c r="M3658" s="12">
        <v>12</v>
      </c>
      <c r="N3658" s="12">
        <v>12</v>
      </c>
      <c r="O3658" s="12">
        <v>12</v>
      </c>
      <c r="P3658" s="12">
        <v>12</v>
      </c>
      <c r="Q3658" s="12">
        <v>0</v>
      </c>
    </row>
    <row r="3659" spans="1:17" x14ac:dyDescent="0.2">
      <c r="A3659" s="12" t="str">
        <f>INDEX('рабочие дни  %ФОТ'!$F$3:$F$67,MATCH('загрузка табеля'!$H3659,'рабочие дни  %ФОТ'!$H$3:$H$67,0),1)</f>
        <v>ХХХ YYY-502</v>
      </c>
      <c r="B3659" s="21">
        <f t="shared" si="171"/>
        <v>1246.74</v>
      </c>
      <c r="C3659" s="22">
        <f t="shared" si="172"/>
        <v>3</v>
      </c>
      <c r="D3659" s="23">
        <f t="shared" si="173"/>
        <v>33</v>
      </c>
      <c r="E3659" s="21">
        <f>SUMIFS(тарифы!G:G,тарифы!B:B,J3659)</f>
        <v>37.78</v>
      </c>
      <c r="F3659" s="21"/>
      <c r="G3659" s="12" t="str">
        <f>IFERROR(INDEX(Таблица1[#All],MATCH('загрузка табеля'!J3659,тарифы!B:B,0),4),"")</f>
        <v>кассир торгового зала ((В-502)расчетно-кассовая зона)</v>
      </c>
      <c r="H3659" s="12" t="s">
        <v>17240</v>
      </c>
      <c r="I3659" s="12" t="s">
        <v>16788</v>
      </c>
      <c r="J3659" s="12" t="s">
        <v>7611</v>
      </c>
      <c r="K3659" s="12" t="s">
        <v>7612</v>
      </c>
      <c r="L3659" s="12">
        <v>11</v>
      </c>
      <c r="M3659" s="12">
        <v>11</v>
      </c>
      <c r="N3659" s="12">
        <v>11</v>
      </c>
    </row>
    <row r="3660" spans="1:17" x14ac:dyDescent="0.2">
      <c r="A3660" s="12" t="str">
        <f>INDEX('рабочие дни  %ФОТ'!$F$3:$F$67,MATCH('загрузка табеля'!$H3660,'рабочие дни  %ФОТ'!$H$3:$H$67,0),1)</f>
        <v>ХХХ YYY-502</v>
      </c>
      <c r="B3660" s="21">
        <f t="shared" si="171"/>
        <v>1331.78</v>
      </c>
      <c r="C3660" s="22">
        <f t="shared" si="172"/>
        <v>3</v>
      </c>
      <c r="D3660" s="23">
        <f t="shared" si="173"/>
        <v>34</v>
      </c>
      <c r="E3660" s="21">
        <f>SUMIFS(тарифы!G:G,тарифы!B:B,J3660)</f>
        <v>39.17</v>
      </c>
      <c r="F3660" s="21"/>
      <c r="G3660" s="12" t="str">
        <f>IFERROR(INDEX(Таблица1[#All],MATCH('загрузка табеля'!J3660,тарифы!B:B,0),4),"")</f>
        <v>старший кассир торгового зала ((В-502)расчетно-кассовая зона)</v>
      </c>
      <c r="H3660" s="12" t="s">
        <v>17240</v>
      </c>
      <c r="I3660" s="12" t="s">
        <v>16788</v>
      </c>
      <c r="J3660" s="12" t="s">
        <v>7627</v>
      </c>
      <c r="K3660" s="12" t="s">
        <v>7628</v>
      </c>
      <c r="L3660" s="12">
        <v>11.5</v>
      </c>
      <c r="M3660" s="12">
        <v>11</v>
      </c>
      <c r="N3660" s="12">
        <v>11.5</v>
      </c>
    </row>
    <row r="3661" spans="1:17" x14ac:dyDescent="0.2">
      <c r="A3661" s="12" t="str">
        <f>INDEX('рабочие дни  %ФОТ'!$F$3:$F$67,MATCH('загрузка табеля'!$H3661,'рабочие дни  %ФОТ'!$H$3:$H$67,0),1)</f>
        <v>ХХХ YYY-502</v>
      </c>
      <c r="B3661" s="21">
        <f t="shared" si="171"/>
        <v>1839.84</v>
      </c>
      <c r="C3661" s="22">
        <f t="shared" si="172"/>
        <v>4</v>
      </c>
      <c r="D3661" s="23">
        <f t="shared" si="173"/>
        <v>48</v>
      </c>
      <c r="E3661" s="21">
        <f>SUMIFS(тарифы!G:G,тарифы!B:B,J3661)</f>
        <v>38.33</v>
      </c>
      <c r="F3661" s="21"/>
      <c r="G3661" s="12" t="str">
        <f>IFERROR(INDEX(Таблица1[#All],MATCH('загрузка табеля'!J3661,тарифы!B:B,0),4),"")</f>
        <v>заместитель управляющего магазином по кассовой зоне ((В-502)расчетно-кассовая зона)</v>
      </c>
      <c r="H3661" s="12" t="s">
        <v>17240</v>
      </c>
      <c r="I3661" s="12" t="s">
        <v>16788</v>
      </c>
      <c r="J3661" s="12" t="s">
        <v>7639</v>
      </c>
      <c r="K3661" s="12" t="s">
        <v>7640</v>
      </c>
      <c r="L3661" s="12">
        <v>12</v>
      </c>
      <c r="M3661" s="12">
        <v>12</v>
      </c>
      <c r="N3661" s="12">
        <v>12</v>
      </c>
      <c r="O3661" s="12">
        <v>12</v>
      </c>
      <c r="P3661" s="12">
        <v>0</v>
      </c>
    </row>
    <row r="3662" spans="1:17" x14ac:dyDescent="0.2">
      <c r="A3662" s="12" t="str">
        <f>INDEX('рабочие дни  %ФОТ'!$F$3:$F$67,MATCH('загрузка табеля'!$H3662,'рабочие дни  %ФОТ'!$H$3:$H$67,0),1)</f>
        <v>ХХХ YYY-502</v>
      </c>
      <c r="B3662" s="21">
        <f t="shared" si="171"/>
        <v>1058</v>
      </c>
      <c r="C3662" s="22">
        <f t="shared" si="172"/>
        <v>2</v>
      </c>
      <c r="D3662" s="23">
        <f t="shared" si="173"/>
        <v>23</v>
      </c>
      <c r="E3662" s="21">
        <f>SUMIFS(тарифы!G:G,тарифы!B:B,J3662)</f>
        <v>46</v>
      </c>
      <c r="F3662" s="21"/>
      <c r="G3662" s="12" t="str">
        <f>IFERROR(INDEX(Таблица1[#All],MATCH('загрузка табеля'!J3662,тарифы!B:B,0),4),"")</f>
        <v>заместитель управляющего магазином по кассовой зоне 1 категории ((В-502)расчетно-кассовая зона)</v>
      </c>
      <c r="H3662" s="12" t="s">
        <v>17240</v>
      </c>
      <c r="I3662" s="12" t="s">
        <v>16788</v>
      </c>
      <c r="J3662" s="12" t="s">
        <v>7598</v>
      </c>
      <c r="K3662" s="12" t="s">
        <v>7599</v>
      </c>
      <c r="L3662" s="12">
        <v>12</v>
      </c>
      <c r="M3662" s="12">
        <v>11</v>
      </c>
    </row>
    <row r="3663" spans="1:17" x14ac:dyDescent="0.2">
      <c r="A3663" s="12" t="str">
        <f>INDEX('рабочие дни  %ФОТ'!$F$3:$F$67,MATCH('загрузка табеля'!$H3663,'рабочие дни  %ФОТ'!$H$3:$H$67,0),1)</f>
        <v>ХХХ YYY-502</v>
      </c>
      <c r="B3663" s="21">
        <f t="shared" si="171"/>
        <v>831.16000000000008</v>
      </c>
      <c r="C3663" s="22">
        <f t="shared" si="172"/>
        <v>2</v>
      </c>
      <c r="D3663" s="23">
        <f t="shared" si="173"/>
        <v>22</v>
      </c>
      <c r="E3663" s="21">
        <f>SUMIFS(тарифы!G:G,тарифы!B:B,J3663)</f>
        <v>37.78</v>
      </c>
      <c r="F3663" s="21"/>
      <c r="G3663" s="12" t="str">
        <f>IFERROR(INDEX(Таблица1[#All],MATCH('загрузка табеля'!J3663,тарифы!B:B,0),4),"")</f>
        <v>кассир торгового зала ((В-502)расчетно-кассовая зона)</v>
      </c>
      <c r="H3663" s="12" t="s">
        <v>17240</v>
      </c>
      <c r="I3663" s="12" t="s">
        <v>16788</v>
      </c>
      <c r="J3663" s="12" t="s">
        <v>7620</v>
      </c>
      <c r="K3663" s="12" t="s">
        <v>7621</v>
      </c>
      <c r="L3663" s="12">
        <v>11</v>
      </c>
      <c r="M3663" s="12">
        <v>11</v>
      </c>
      <c r="N3663" s="12">
        <v>0</v>
      </c>
    </row>
    <row r="3664" spans="1:17" x14ac:dyDescent="0.2">
      <c r="A3664" s="12" t="str">
        <f>INDEX('рабочие дни  %ФОТ'!$F$3:$F$67,MATCH('загрузка табеля'!$H3664,'рабочие дни  %ФОТ'!$H$3:$H$67,0),1)</f>
        <v>ХХХ YYY-502</v>
      </c>
      <c r="B3664" s="21">
        <f t="shared" si="171"/>
        <v>1880.16</v>
      </c>
      <c r="C3664" s="22">
        <f t="shared" si="172"/>
        <v>4</v>
      </c>
      <c r="D3664" s="23">
        <f t="shared" si="173"/>
        <v>48</v>
      </c>
      <c r="E3664" s="21">
        <f>SUMIFS(тарифы!G:G,тарифы!B:B,J3664)</f>
        <v>39.17</v>
      </c>
      <c r="F3664" s="21"/>
      <c r="G3664" s="12" t="str">
        <f>IFERROR(INDEX(Таблица1[#All],MATCH('загрузка табеля'!J3664,тарифы!B:B,0),4),"")</f>
        <v>старший кассир торгового зала ((В-502)расчетно-кассовая зона)</v>
      </c>
      <c r="H3664" s="12" t="s">
        <v>17240</v>
      </c>
      <c r="I3664" s="12" t="s">
        <v>16788</v>
      </c>
      <c r="J3664" s="12" t="s">
        <v>7605</v>
      </c>
      <c r="K3664" s="12" t="s">
        <v>7606</v>
      </c>
      <c r="L3664" s="12">
        <v>12</v>
      </c>
      <c r="M3664" s="12">
        <v>12</v>
      </c>
      <c r="N3664" s="12">
        <v>12</v>
      </c>
      <c r="O3664" s="12">
        <v>12</v>
      </c>
      <c r="P3664" s="12">
        <v>0</v>
      </c>
    </row>
    <row r="3665" spans="1:17" x14ac:dyDescent="0.2">
      <c r="A3665" s="12" t="str">
        <f>INDEX('рабочие дни  %ФОТ'!$F$3:$F$67,MATCH('загрузка табеля'!$H3665,'рабочие дни  %ФОТ'!$H$3:$H$67,0),1)</f>
        <v>ХХХ YYY-502</v>
      </c>
      <c r="B3665" s="21">
        <f t="shared" si="171"/>
        <v>868.94</v>
      </c>
      <c r="C3665" s="22">
        <f t="shared" si="172"/>
        <v>3</v>
      </c>
      <c r="D3665" s="23">
        <f t="shared" si="173"/>
        <v>23</v>
      </c>
      <c r="E3665" s="21">
        <f>SUMIFS(тарифы!G:G,тарифы!B:B,J3665)</f>
        <v>37.78</v>
      </c>
      <c r="F3665" s="21"/>
      <c r="G3665" s="12" t="str">
        <f>IFERROR(INDEX(Таблица1[#All],MATCH('загрузка табеля'!J3665,тарифы!B:B,0),4),"")</f>
        <v>кассир торгового зала ((В-502)расчетно-кассовая зона)</v>
      </c>
      <c r="H3665" s="12" t="s">
        <v>17240</v>
      </c>
      <c r="I3665" s="12" t="s">
        <v>16788</v>
      </c>
      <c r="J3665" s="12" t="s">
        <v>7601</v>
      </c>
      <c r="K3665" s="12" t="s">
        <v>7602</v>
      </c>
      <c r="L3665" s="12">
        <v>9</v>
      </c>
      <c r="M3665" s="12">
        <v>8</v>
      </c>
      <c r="N3665" s="12">
        <v>6</v>
      </c>
    </row>
    <row r="3666" spans="1:17" x14ac:dyDescent="0.2">
      <c r="A3666" s="12" t="str">
        <f>INDEX('рабочие дни  %ФОТ'!$F$3:$F$67,MATCH('загрузка табеля'!$H3666,'рабочие дни  %ФОТ'!$H$3:$H$67,0),1)</f>
        <v>ХХХ YYY-502</v>
      </c>
      <c r="B3666" s="21">
        <f t="shared" si="171"/>
        <v>1246.74</v>
      </c>
      <c r="C3666" s="22">
        <f t="shared" si="172"/>
        <v>3</v>
      </c>
      <c r="D3666" s="23">
        <f t="shared" si="173"/>
        <v>33</v>
      </c>
      <c r="E3666" s="21">
        <f>SUMIFS(тарифы!G:G,тарифы!B:B,J3666)</f>
        <v>37.78</v>
      </c>
      <c r="F3666" s="21"/>
      <c r="G3666" s="12" t="str">
        <f>IFERROR(INDEX(Таблица1[#All],MATCH('загрузка табеля'!J3666,тарифы!B:B,0),4),"")</f>
        <v>кассир торгового зала ((В-502)расчетно-кассовая зона)</v>
      </c>
      <c r="H3666" s="12" t="s">
        <v>17240</v>
      </c>
      <c r="I3666" s="12" t="s">
        <v>16788</v>
      </c>
      <c r="J3666" s="12" t="s">
        <v>7609</v>
      </c>
      <c r="K3666" s="12" t="s">
        <v>7610</v>
      </c>
      <c r="L3666" s="12">
        <v>11</v>
      </c>
      <c r="M3666" s="12">
        <v>11</v>
      </c>
      <c r="N3666" s="12">
        <v>11</v>
      </c>
      <c r="O3666" s="12">
        <v>0</v>
      </c>
    </row>
    <row r="3667" spans="1:17" x14ac:dyDescent="0.2">
      <c r="A3667" s="12" t="str">
        <f>INDEX('рабочие дни  %ФОТ'!$F$3:$F$67,MATCH('загрузка табеля'!$H3667,'рабочие дни  %ФОТ'!$H$3:$H$67,0),1)</f>
        <v>ХХХ YYY-502</v>
      </c>
      <c r="B3667" s="21">
        <f t="shared" si="171"/>
        <v>1662.3200000000002</v>
      </c>
      <c r="C3667" s="22">
        <f t="shared" si="172"/>
        <v>4</v>
      </c>
      <c r="D3667" s="23">
        <f t="shared" si="173"/>
        <v>44</v>
      </c>
      <c r="E3667" s="21">
        <f>SUMIFS(тарифы!G:G,тарифы!B:B,J3667)</f>
        <v>37.78</v>
      </c>
      <c r="F3667" s="21"/>
      <c r="G3667" s="12" t="str">
        <f>IFERROR(INDEX(Таблица1[#All],MATCH('загрузка табеля'!J3667,тарифы!B:B,0),4),"")</f>
        <v>кассир торгового зала ((В-502)расчетно-кассовая зона)</v>
      </c>
      <c r="H3667" s="12" t="s">
        <v>17240</v>
      </c>
      <c r="I3667" s="12" t="s">
        <v>16788</v>
      </c>
      <c r="J3667" s="12" t="s">
        <v>7622</v>
      </c>
      <c r="K3667" s="12" t="s">
        <v>7623</v>
      </c>
      <c r="L3667" s="12">
        <v>11</v>
      </c>
      <c r="M3667" s="12">
        <v>11</v>
      </c>
      <c r="N3667" s="12">
        <v>11</v>
      </c>
      <c r="O3667" s="12">
        <v>11</v>
      </c>
      <c r="P3667" s="12">
        <v>0</v>
      </c>
    </row>
    <row r="3668" spans="1:17" x14ac:dyDescent="0.2">
      <c r="A3668" s="12" t="str">
        <f>INDEX('рабочие дни  %ФОТ'!$F$3:$F$67,MATCH('загрузка табеля'!$H3668,'рабочие дни  %ФОТ'!$H$3:$H$67,0),1)</f>
        <v>ХХХ YYY-502</v>
      </c>
      <c r="B3668" s="21">
        <f t="shared" si="171"/>
        <v>868.94</v>
      </c>
      <c r="C3668" s="22">
        <f t="shared" si="172"/>
        <v>2</v>
      </c>
      <c r="D3668" s="23">
        <f t="shared" si="173"/>
        <v>23</v>
      </c>
      <c r="E3668" s="21">
        <f>SUMIFS(тарифы!G:G,тарифы!B:B,J3668)</f>
        <v>37.78</v>
      </c>
      <c r="F3668" s="21"/>
      <c r="G3668" s="12" t="str">
        <f>IFERROR(INDEX(Таблица1[#All],MATCH('загрузка табеля'!J3668,тарифы!B:B,0),4),"")</f>
        <v>кассир торгового зала ((В-502)расчетно-кассовая зона)</v>
      </c>
      <c r="H3668" s="12" t="s">
        <v>17240</v>
      </c>
      <c r="I3668" s="12" t="s">
        <v>16788</v>
      </c>
      <c r="J3668" s="12" t="s">
        <v>7613</v>
      </c>
      <c r="K3668" s="12" t="s">
        <v>7614</v>
      </c>
      <c r="L3668" s="12">
        <v>12</v>
      </c>
      <c r="M3668" s="12">
        <v>11</v>
      </c>
    </row>
    <row r="3669" spans="1:17" x14ac:dyDescent="0.2">
      <c r="A3669" s="12" t="str">
        <f>INDEX('рабочие дни  %ФОТ'!$F$3:$F$67,MATCH('загрузка табеля'!$H3669,'рабочие дни  %ФОТ'!$H$3:$H$67,0),1)</f>
        <v>ХХХ YYY-502</v>
      </c>
      <c r="B3669" s="21">
        <f t="shared" si="171"/>
        <v>1264.8899999999999</v>
      </c>
      <c r="C3669" s="22">
        <f t="shared" si="172"/>
        <v>3</v>
      </c>
      <c r="D3669" s="23">
        <f t="shared" si="173"/>
        <v>33</v>
      </c>
      <c r="E3669" s="21">
        <f>SUMIFS(тарифы!G:G,тарифы!B:B,J3669)</f>
        <v>38.33</v>
      </c>
      <c r="F3669" s="21"/>
      <c r="G3669" s="12" t="str">
        <f>IFERROR(INDEX(Таблица1[#All],MATCH('загрузка табеля'!J3669,тарифы!B:B,0),4),"")</f>
        <v>заместитель управляющего магазином по кассовой зоне ((В-502)расчетно-кассовая зона)</v>
      </c>
      <c r="H3669" s="12" t="s">
        <v>17240</v>
      </c>
      <c r="I3669" s="12" t="s">
        <v>16788</v>
      </c>
      <c r="J3669" s="12" t="s">
        <v>7661</v>
      </c>
      <c r="K3669" s="12" t="s">
        <v>7662</v>
      </c>
      <c r="L3669" s="12">
        <v>11</v>
      </c>
      <c r="M3669" s="12">
        <v>11</v>
      </c>
      <c r="N3669" s="12">
        <v>11</v>
      </c>
    </row>
    <row r="3670" spans="1:17" x14ac:dyDescent="0.2">
      <c r="A3670" s="12" t="str">
        <f>INDEX('рабочие дни  %ФОТ'!$F$3:$F$67,MATCH('загрузка табеля'!$H3670,'рабочие дни  %ФОТ'!$H$3:$H$67,0),1)</f>
        <v>ХХХ YYY-502</v>
      </c>
      <c r="B3670" s="21">
        <f t="shared" si="171"/>
        <v>1643.43</v>
      </c>
      <c r="C3670" s="22">
        <f t="shared" si="172"/>
        <v>4</v>
      </c>
      <c r="D3670" s="23">
        <f t="shared" si="173"/>
        <v>43.5</v>
      </c>
      <c r="E3670" s="21">
        <f>SUMIFS(тарифы!G:G,тарифы!B:B,J3670)</f>
        <v>37.78</v>
      </c>
      <c r="F3670" s="21"/>
      <c r="G3670" s="12" t="str">
        <f>IFERROR(INDEX(Таблица1[#All],MATCH('загрузка табеля'!J3670,тарифы!B:B,0),4),"")</f>
        <v>кассир торгового зала ((В-502)расчетно-кассовая зона)</v>
      </c>
      <c r="H3670" s="12" t="s">
        <v>17240</v>
      </c>
      <c r="I3670" s="12" t="s">
        <v>16788</v>
      </c>
      <c r="J3670" s="12" t="s">
        <v>12326</v>
      </c>
      <c r="K3670" s="12" t="s">
        <v>12325</v>
      </c>
      <c r="L3670" s="12">
        <v>11</v>
      </c>
      <c r="M3670" s="12">
        <v>11</v>
      </c>
      <c r="N3670" s="12">
        <v>10.5</v>
      </c>
      <c r="O3670" s="12">
        <v>11</v>
      </c>
      <c r="P3670" s="12">
        <v>0</v>
      </c>
    </row>
    <row r="3671" spans="1:17" x14ac:dyDescent="0.2">
      <c r="A3671" s="12" t="str">
        <f>INDEX('рабочие дни  %ФОТ'!$F$3:$F$67,MATCH('загрузка табеля'!$H3671,'рабочие дни  %ФОТ'!$H$3:$H$67,0),1)</f>
        <v>ХХХ YYY-502</v>
      </c>
      <c r="B3671" s="21">
        <f t="shared" si="171"/>
        <v>415.58000000000004</v>
      </c>
      <c r="C3671" s="22">
        <f t="shared" si="172"/>
        <v>1</v>
      </c>
      <c r="D3671" s="23">
        <f t="shared" si="173"/>
        <v>11</v>
      </c>
      <c r="E3671" s="21">
        <f>SUMIFS(тарифы!G:G,тарифы!B:B,J3671)</f>
        <v>37.78</v>
      </c>
      <c r="F3671" s="21"/>
      <c r="G3671" s="12" t="str">
        <f>IFERROR(INDEX(Таблица1[#All],MATCH('загрузка табеля'!J3671,тарифы!B:B,0),4),"")</f>
        <v>кассир торгового зала ((В-502)расчетно-кассовая зона)</v>
      </c>
      <c r="H3671" s="12" t="s">
        <v>17240</v>
      </c>
      <c r="I3671" s="12" t="s">
        <v>16788</v>
      </c>
      <c r="J3671" s="12" t="s">
        <v>12328</v>
      </c>
      <c r="K3671" s="12" t="s">
        <v>12327</v>
      </c>
      <c r="L3671" s="12">
        <v>11</v>
      </c>
      <c r="M3671" s="12">
        <v>0</v>
      </c>
    </row>
    <row r="3672" spans="1:17" x14ac:dyDescent="0.2">
      <c r="A3672" s="12" t="str">
        <f>INDEX('рабочие дни  %ФОТ'!$F$3:$F$67,MATCH('загрузка табеля'!$H3672,'рабочие дни  %ФОТ'!$H$3:$H$67,0),1)</f>
        <v>ХХХ YYY-502</v>
      </c>
      <c r="B3672" s="21">
        <f t="shared" si="171"/>
        <v>0</v>
      </c>
      <c r="C3672" s="22">
        <f t="shared" si="172"/>
        <v>3</v>
      </c>
      <c r="D3672" s="23">
        <f t="shared" si="173"/>
        <v>33</v>
      </c>
      <c r="E3672" s="21">
        <f>SUMIFS(тарифы!G:G,тарифы!B:B,J3672)</f>
        <v>0</v>
      </c>
      <c r="F3672" s="21"/>
      <c r="G3672" s="12" t="str">
        <f>IFERROR(INDEX(Таблица1[#All],MATCH('загрузка табеля'!J3672,тарифы!B:B,0),4),"")</f>
        <v/>
      </c>
      <c r="H3672" s="12" t="s">
        <v>17240</v>
      </c>
      <c r="I3672" s="12" t="s">
        <v>16788</v>
      </c>
      <c r="J3672" s="12" t="s">
        <v>16789</v>
      </c>
      <c r="K3672" s="12" t="s">
        <v>16790</v>
      </c>
      <c r="L3672" s="12">
        <v>11</v>
      </c>
      <c r="M3672" s="12">
        <v>11</v>
      </c>
      <c r="N3672" s="12">
        <v>11</v>
      </c>
    </row>
    <row r="3673" spans="1:17" x14ac:dyDescent="0.2">
      <c r="A3673" s="12" t="str">
        <f>INDEX('рабочие дни  %ФОТ'!$F$3:$F$67,MATCH('загрузка табеля'!$H3673,'рабочие дни  %ФОТ'!$H$3:$H$67,0),1)</f>
        <v>ХХХ YYY-502</v>
      </c>
      <c r="B3673" s="21">
        <f t="shared" si="171"/>
        <v>0</v>
      </c>
      <c r="C3673" s="22">
        <f t="shared" si="172"/>
        <v>5</v>
      </c>
      <c r="D3673" s="23">
        <f t="shared" si="173"/>
        <v>55.5</v>
      </c>
      <c r="E3673" s="21">
        <f>SUMIFS(тарифы!G:G,тарифы!B:B,J3673)</f>
        <v>0</v>
      </c>
      <c r="F3673" s="21"/>
      <c r="G3673" s="12" t="str">
        <f>IFERROR(INDEX(Таблица1[#All],MATCH('загрузка табеля'!J3673,тарифы!B:B,0),4),"")</f>
        <v/>
      </c>
      <c r="H3673" s="12" t="s">
        <v>17240</v>
      </c>
      <c r="I3673" s="12" t="s">
        <v>16788</v>
      </c>
      <c r="J3673" s="12" t="s">
        <v>16791</v>
      </c>
      <c r="K3673" s="12" t="s">
        <v>16792</v>
      </c>
      <c r="L3673" s="12">
        <v>11</v>
      </c>
      <c r="M3673" s="12">
        <v>11</v>
      </c>
      <c r="N3673" s="12">
        <v>11</v>
      </c>
      <c r="O3673" s="12">
        <v>11</v>
      </c>
      <c r="P3673" s="12">
        <v>11.5</v>
      </c>
    </row>
    <row r="3674" spans="1:17" x14ac:dyDescent="0.2">
      <c r="A3674" s="12" t="str">
        <f>INDEX('рабочие дни  %ФОТ'!$F$3:$F$67,MATCH('загрузка табеля'!$H3674,'рабочие дни  %ФОТ'!$H$3:$H$67,0),1)</f>
        <v>ХХХ YYY-502</v>
      </c>
      <c r="B3674" s="21">
        <f t="shared" si="171"/>
        <v>1528.59</v>
      </c>
      <c r="C3674" s="22">
        <f t="shared" si="172"/>
        <v>4</v>
      </c>
      <c r="D3674" s="23">
        <f t="shared" si="173"/>
        <v>43.5</v>
      </c>
      <c r="E3674" s="21">
        <f>SUMIFS(тарифы!G:G,тарифы!B:B,J3674)</f>
        <v>35.14</v>
      </c>
      <c r="F3674" s="21"/>
      <c r="G3674" s="12" t="str">
        <f>IFERROR(INDEX(Таблица1[#All],MATCH('загрузка табеля'!J3674,тарифы!B:B,0),4),"")</f>
        <v>продавец продовольственных товаров 2 категории ((В-502)сектор зоны скоропорта)</v>
      </c>
      <c r="H3674" s="12" t="s">
        <v>17240</v>
      </c>
      <c r="I3674" s="12" t="s">
        <v>16793</v>
      </c>
      <c r="J3674" s="12" t="s">
        <v>7637</v>
      </c>
      <c r="K3674" s="12" t="s">
        <v>7638</v>
      </c>
      <c r="L3674" s="12">
        <v>11</v>
      </c>
      <c r="M3674" s="12">
        <v>11</v>
      </c>
      <c r="N3674" s="12">
        <v>11</v>
      </c>
      <c r="O3674" s="12">
        <v>10.5</v>
      </c>
    </row>
    <row r="3675" spans="1:17" x14ac:dyDescent="0.2">
      <c r="A3675" s="12" t="str">
        <f>INDEX('рабочие дни  %ФОТ'!$F$3:$F$67,MATCH('загрузка табеля'!$H3675,'рабочие дни  %ФОТ'!$H$3:$H$67,0),1)</f>
        <v>ХХХ YYY-502</v>
      </c>
      <c r="B3675" s="21">
        <f t="shared" si="171"/>
        <v>2606.44</v>
      </c>
      <c r="C3675" s="22">
        <f t="shared" si="172"/>
        <v>6</v>
      </c>
      <c r="D3675" s="23">
        <f t="shared" si="173"/>
        <v>68</v>
      </c>
      <c r="E3675" s="21">
        <f>SUMIFS(тарифы!G:G,тарифы!B:B,J3675)</f>
        <v>38.33</v>
      </c>
      <c r="F3675" s="21"/>
      <c r="G3675" s="12" t="str">
        <f>IFERROR(INDEX(Таблица1[#All],MATCH('загрузка табеля'!J3675,тарифы!B:B,0),4),"")</f>
        <v>продавец продовольственных товаров 1 категории ((В-502)сектор зоны скоропорта)</v>
      </c>
      <c r="H3675" s="12" t="s">
        <v>17240</v>
      </c>
      <c r="I3675" s="12" t="s">
        <v>16793</v>
      </c>
      <c r="J3675" s="12" t="s">
        <v>7633</v>
      </c>
      <c r="K3675" s="12" t="s">
        <v>7634</v>
      </c>
      <c r="L3675" s="12">
        <v>12</v>
      </c>
      <c r="M3675" s="12">
        <v>12</v>
      </c>
      <c r="N3675" s="12">
        <v>12</v>
      </c>
      <c r="O3675" s="12">
        <v>11.5</v>
      </c>
      <c r="P3675" s="12">
        <v>12</v>
      </c>
      <c r="Q3675" s="12">
        <v>8.5</v>
      </c>
    </row>
    <row r="3676" spans="1:17" x14ac:dyDescent="0.2">
      <c r="A3676" s="12" t="str">
        <f>INDEX('рабочие дни  %ФОТ'!$F$3:$F$67,MATCH('загрузка табеля'!$H3676,'рабочие дни  %ФОТ'!$H$3:$H$67,0),1)</f>
        <v>ХХХ YYY-502</v>
      </c>
      <c r="B3676" s="21">
        <f t="shared" si="171"/>
        <v>1754.7619047619048</v>
      </c>
      <c r="C3676" s="22">
        <f t="shared" si="172"/>
        <v>5</v>
      </c>
      <c r="D3676" s="23">
        <f t="shared" si="173"/>
        <v>27.5</v>
      </c>
      <c r="E3676" s="21">
        <f>SUMIFS(тарифы!G:G,тарифы!B:B,J3676)</f>
        <v>7370</v>
      </c>
      <c r="F3676" s="21"/>
      <c r="G3676" s="12" t="str">
        <f>IFERROR(INDEX(Таблица1[#All],MATCH('загрузка табеля'!J3676,тарифы!B:B,0),4),"")</f>
        <v>заместитель управляющего магазином 4 категории ((В-502)сектор зоны скоропорта)</v>
      </c>
      <c r="H3676" s="12" t="s">
        <v>17240</v>
      </c>
      <c r="I3676" s="12" t="s">
        <v>16793</v>
      </c>
      <c r="J3676" s="12" t="s">
        <v>7682</v>
      </c>
      <c r="K3676" s="12" t="s">
        <v>7683</v>
      </c>
      <c r="L3676" s="12">
        <v>5.5</v>
      </c>
      <c r="M3676" s="12">
        <v>5.5</v>
      </c>
      <c r="N3676" s="12">
        <v>5.5</v>
      </c>
      <c r="O3676" s="12">
        <v>5.5</v>
      </c>
      <c r="P3676" s="12">
        <v>5.5</v>
      </c>
    </row>
    <row r="3677" spans="1:17" x14ac:dyDescent="0.2">
      <c r="A3677" s="12" t="str">
        <f>INDEX('рабочие дни  %ФОТ'!$F$3:$F$67,MATCH('загрузка табеля'!$H3677,'рабочие дни  %ФОТ'!$H$3:$H$67,0),1)</f>
        <v>ХХХ YYY-502</v>
      </c>
      <c r="B3677" s="21">
        <f t="shared" si="171"/>
        <v>442.97</v>
      </c>
      <c r="C3677" s="22">
        <f t="shared" si="172"/>
        <v>1</v>
      </c>
      <c r="D3677" s="23">
        <f t="shared" si="173"/>
        <v>11</v>
      </c>
      <c r="E3677" s="21">
        <f>SUMIFS(тарифы!G:G,тарифы!B:B,J3677)</f>
        <v>40.270000000000003</v>
      </c>
      <c r="F3677" s="21"/>
      <c r="G3677" s="12" t="str">
        <f>IFERROR(INDEX(Таблица1[#All],MATCH('загрузка табеля'!J3677,тарифы!B:B,0),4),"")</f>
        <v>бригадир продавцов продовольственных товаров 2 категории ((В-502)сектор зоны скоропорта)</v>
      </c>
      <c r="H3677" s="12" t="s">
        <v>17240</v>
      </c>
      <c r="I3677" s="12" t="s">
        <v>16793</v>
      </c>
      <c r="J3677" s="12" t="s">
        <v>7648</v>
      </c>
      <c r="K3677" s="12" t="s">
        <v>7649</v>
      </c>
      <c r="L3677" s="12">
        <v>11</v>
      </c>
      <c r="M3677" s="12">
        <v>0</v>
      </c>
    </row>
    <row r="3678" spans="1:17" x14ac:dyDescent="0.2">
      <c r="A3678" s="12" t="str">
        <f>INDEX('рабочие дни  %ФОТ'!$F$3:$F$67,MATCH('загрузка табеля'!$H3678,'рабочие дни  %ФОТ'!$H$3:$H$67,0),1)</f>
        <v>ХХХ YYY-502</v>
      </c>
      <c r="B3678" s="21">
        <f t="shared" si="171"/>
        <v>1159.6200000000001</v>
      </c>
      <c r="C3678" s="22">
        <f t="shared" si="172"/>
        <v>3</v>
      </c>
      <c r="D3678" s="23">
        <f t="shared" si="173"/>
        <v>33</v>
      </c>
      <c r="E3678" s="21">
        <f>SUMIFS(тарифы!G:G,тарифы!B:B,J3678)</f>
        <v>35.14</v>
      </c>
      <c r="F3678" s="21"/>
      <c r="G3678" s="12" t="str">
        <f>IFERROR(INDEX(Таблица1[#All],MATCH('загрузка табеля'!J3678,тарифы!B:B,0),4),"")</f>
        <v>продавец продовольственных товаров 2 категории ((В-502)сектор зоны скоропорта)</v>
      </c>
      <c r="H3678" s="12" t="s">
        <v>17240</v>
      </c>
      <c r="I3678" s="12" t="s">
        <v>16793</v>
      </c>
      <c r="J3678" s="12" t="s">
        <v>7630</v>
      </c>
      <c r="K3678" s="12" t="s">
        <v>7631</v>
      </c>
      <c r="L3678" s="12">
        <v>11</v>
      </c>
      <c r="M3678" s="12">
        <v>11</v>
      </c>
      <c r="N3678" s="12">
        <v>11</v>
      </c>
      <c r="O3678" s="12">
        <v>0</v>
      </c>
    </row>
    <row r="3679" spans="1:17" x14ac:dyDescent="0.2">
      <c r="A3679" s="12" t="str">
        <f>INDEX('рабочие дни  %ФОТ'!$F$3:$F$67,MATCH('загрузка табеля'!$H3679,'рабочие дни  %ФОТ'!$H$3:$H$67,0),1)</f>
        <v>ХХХ YYY-502</v>
      </c>
      <c r="B3679" s="21">
        <f t="shared" si="171"/>
        <v>2038.1200000000001</v>
      </c>
      <c r="C3679" s="22">
        <f t="shared" si="172"/>
        <v>5</v>
      </c>
      <c r="D3679" s="23">
        <f t="shared" si="173"/>
        <v>58</v>
      </c>
      <c r="E3679" s="21">
        <f>SUMIFS(тарифы!G:G,тарифы!B:B,J3679)</f>
        <v>35.14</v>
      </c>
      <c r="F3679" s="21"/>
      <c r="G3679" s="12" t="str">
        <f>IFERROR(INDEX(Таблица1[#All],MATCH('загрузка табеля'!J3679,тарифы!B:B,0),4),"")</f>
        <v>продавец продовольственных товаров 2 категории ((В-502)сектор зоны скоропорта)</v>
      </c>
      <c r="H3679" s="12" t="s">
        <v>17240</v>
      </c>
      <c r="I3679" s="12" t="s">
        <v>16793</v>
      </c>
      <c r="J3679" s="12" t="s">
        <v>7641</v>
      </c>
      <c r="K3679" s="12" t="s">
        <v>7642</v>
      </c>
      <c r="L3679" s="12">
        <v>12</v>
      </c>
      <c r="M3679" s="12">
        <v>12</v>
      </c>
      <c r="N3679" s="12">
        <v>12</v>
      </c>
      <c r="O3679" s="12">
        <v>11</v>
      </c>
      <c r="P3679" s="12">
        <v>11</v>
      </c>
      <c r="Q3679" s="12">
        <v>0</v>
      </c>
    </row>
    <row r="3680" spans="1:17" x14ac:dyDescent="0.2">
      <c r="A3680" s="12" t="str">
        <f>INDEX('рабочие дни  %ФОТ'!$F$3:$F$67,MATCH('загрузка табеля'!$H3680,'рабочие дни  %ФОТ'!$H$3:$H$67,0),1)</f>
        <v>ХХХ YYY-502</v>
      </c>
      <c r="B3680" s="21">
        <f t="shared" si="171"/>
        <v>734.62</v>
      </c>
      <c r="C3680" s="22">
        <f t="shared" si="172"/>
        <v>2</v>
      </c>
      <c r="D3680" s="23">
        <f t="shared" si="173"/>
        <v>23</v>
      </c>
      <c r="E3680" s="21">
        <f>SUMIFS(тарифы!G:G,тарифы!B:B,J3680)</f>
        <v>31.94</v>
      </c>
      <c r="F3680" s="21"/>
      <c r="G3680" s="12" t="str">
        <f>IFERROR(INDEX(Таблица1[#All],MATCH('загрузка табеля'!J3680,тарифы!B:B,0),4),"")</f>
        <v>продавец продовольственных товаров 3 категории ((В-502)сектор зоны скоропорта)</v>
      </c>
      <c r="H3680" s="12" t="s">
        <v>17240</v>
      </c>
      <c r="I3680" s="12" t="s">
        <v>16793</v>
      </c>
      <c r="J3680" s="12" t="s">
        <v>7643</v>
      </c>
      <c r="K3680" s="12" t="s">
        <v>7644</v>
      </c>
      <c r="L3680" s="12">
        <v>11.5</v>
      </c>
      <c r="M3680" s="12">
        <v>11.5</v>
      </c>
      <c r="N3680" s="12">
        <v>0</v>
      </c>
    </row>
    <row r="3681" spans="1:17" x14ac:dyDescent="0.2">
      <c r="A3681" s="12" t="str">
        <f>INDEX('рабочие дни  %ФОТ'!$F$3:$F$67,MATCH('загрузка табеля'!$H3681,'рабочие дни  %ФОТ'!$H$3:$H$67,0),1)</f>
        <v>ХХХ YYY-502</v>
      </c>
      <c r="B3681" s="21">
        <f t="shared" si="171"/>
        <v>1754.7619047619048</v>
      </c>
      <c r="C3681" s="22">
        <f t="shared" si="172"/>
        <v>5</v>
      </c>
      <c r="D3681" s="23">
        <f t="shared" si="173"/>
        <v>29</v>
      </c>
      <c r="E3681" s="21">
        <f>SUMIFS(тарифы!G:G,тарифы!B:B,J3681)</f>
        <v>7370</v>
      </c>
      <c r="F3681" s="21"/>
      <c r="G3681" s="12" t="str">
        <f>IFERROR(INDEX(Таблица1[#All],MATCH('загрузка табеля'!J3681,тарифы!B:B,0),4),"")</f>
        <v>заместитель управляющего магазином 4 категории ((В-502)сектор зоны скоропорта)</v>
      </c>
      <c r="H3681" s="12" t="s">
        <v>17240</v>
      </c>
      <c r="I3681" s="12" t="s">
        <v>16794</v>
      </c>
      <c r="J3681" s="12" t="s">
        <v>7682</v>
      </c>
      <c r="K3681" s="12" t="s">
        <v>7683</v>
      </c>
      <c r="L3681" s="12">
        <v>6</v>
      </c>
      <c r="M3681" s="12">
        <v>6</v>
      </c>
      <c r="N3681" s="12">
        <v>6</v>
      </c>
      <c r="O3681" s="12">
        <v>6</v>
      </c>
      <c r="P3681" s="12">
        <v>5</v>
      </c>
    </row>
    <row r="3682" spans="1:17" x14ac:dyDescent="0.2">
      <c r="A3682" s="12" t="str">
        <f>INDEX('рабочие дни  %ФОТ'!$F$3:$F$67,MATCH('загрузка табеля'!$H3682,'рабочие дни  %ФОТ'!$H$3:$H$67,0),1)</f>
        <v>ХХХ YYY-502</v>
      </c>
      <c r="B3682" s="21">
        <f t="shared" si="171"/>
        <v>1771.88</v>
      </c>
      <c r="C3682" s="22">
        <f t="shared" si="172"/>
        <v>4</v>
      </c>
      <c r="D3682" s="23">
        <f t="shared" si="173"/>
        <v>44</v>
      </c>
      <c r="E3682" s="21">
        <f>SUMIFS(тарифы!G:G,тарифы!B:B,J3682)</f>
        <v>40.270000000000003</v>
      </c>
      <c r="F3682" s="21"/>
      <c r="G3682" s="12" t="str">
        <f>IFERROR(INDEX(Таблица1[#All],MATCH('загрузка табеля'!J3682,тарифы!B:B,0),4),"")</f>
        <v>бригадир продавцов продовольственных товаров 2 категории ((В-502)сектор стеллажной зоны)</v>
      </c>
      <c r="H3682" s="12" t="s">
        <v>17240</v>
      </c>
      <c r="I3682" s="12" t="s">
        <v>16794</v>
      </c>
      <c r="J3682" s="12" t="s">
        <v>7663</v>
      </c>
      <c r="K3682" s="12" t="s">
        <v>7664</v>
      </c>
      <c r="L3682" s="12">
        <v>11</v>
      </c>
      <c r="M3682" s="12">
        <v>11</v>
      </c>
      <c r="N3682" s="12">
        <v>11</v>
      </c>
      <c r="O3682" s="12">
        <v>11</v>
      </c>
      <c r="P3682" s="12">
        <v>0</v>
      </c>
    </row>
    <row r="3683" spans="1:17" x14ac:dyDescent="0.2">
      <c r="A3683" s="12" t="str">
        <f>INDEX('рабочие дни  %ФОТ'!$F$3:$F$67,MATCH('загрузка табеля'!$H3683,'рабочие дни  %ФОТ'!$H$3:$H$67,0),1)</f>
        <v>ХХХ YYY-502</v>
      </c>
      <c r="B3683" s="21">
        <f t="shared" si="171"/>
        <v>1546.16</v>
      </c>
      <c r="C3683" s="22">
        <f t="shared" si="172"/>
        <v>4</v>
      </c>
      <c r="D3683" s="23">
        <f t="shared" si="173"/>
        <v>44</v>
      </c>
      <c r="E3683" s="21">
        <f>SUMIFS(тарифы!G:G,тарифы!B:B,J3683)</f>
        <v>35.14</v>
      </c>
      <c r="F3683" s="21"/>
      <c r="G3683" s="12" t="str">
        <f>IFERROR(INDEX(Таблица1[#All],MATCH('загрузка табеля'!J3683,тарифы!B:B,0),4),"")</f>
        <v>продавец продовольственных товаров 2 категории ((В-502)сектор стеллажной зоны)</v>
      </c>
      <c r="H3683" s="12" t="s">
        <v>17240</v>
      </c>
      <c r="I3683" s="12" t="s">
        <v>16794</v>
      </c>
      <c r="J3683" s="12" t="s">
        <v>7655</v>
      </c>
      <c r="K3683" s="12" t="s">
        <v>7656</v>
      </c>
      <c r="L3683" s="12">
        <v>11</v>
      </c>
      <c r="M3683" s="12">
        <v>11</v>
      </c>
      <c r="N3683" s="12">
        <v>11</v>
      </c>
      <c r="O3683" s="12">
        <v>11</v>
      </c>
    </row>
    <row r="3684" spans="1:17" x14ac:dyDescent="0.2">
      <c r="A3684" s="12" t="str">
        <f>INDEX('рабочие дни  %ФОТ'!$F$3:$F$67,MATCH('загрузка табеля'!$H3684,'рабочие дни  %ФОТ'!$H$3:$H$67,0),1)</f>
        <v>ХХХ YYY-502</v>
      </c>
      <c r="B3684" s="21">
        <f t="shared" si="171"/>
        <v>1159.6200000000001</v>
      </c>
      <c r="C3684" s="22">
        <f t="shared" si="172"/>
        <v>3</v>
      </c>
      <c r="D3684" s="23">
        <f t="shared" si="173"/>
        <v>33</v>
      </c>
      <c r="E3684" s="21">
        <f>SUMIFS(тарифы!G:G,тарифы!B:B,J3684)</f>
        <v>35.14</v>
      </c>
      <c r="F3684" s="21"/>
      <c r="G3684" s="12" t="str">
        <f>IFERROR(INDEX(Таблица1[#All],MATCH('загрузка табеля'!J3684,тарифы!B:B,0),4),"")</f>
        <v>продавец продовольственных товаров 2 категории ((В-502)сектор стеллажной зоны)</v>
      </c>
      <c r="H3684" s="12" t="s">
        <v>17240</v>
      </c>
      <c r="I3684" s="12" t="s">
        <v>16794</v>
      </c>
      <c r="J3684" s="12" t="s">
        <v>7658</v>
      </c>
      <c r="K3684" s="12" t="s">
        <v>7659</v>
      </c>
      <c r="L3684" s="12">
        <v>11</v>
      </c>
      <c r="M3684" s="12">
        <v>11</v>
      </c>
      <c r="N3684" s="12">
        <v>11</v>
      </c>
      <c r="O3684" s="12">
        <v>0</v>
      </c>
    </row>
    <row r="3685" spans="1:17" x14ac:dyDescent="0.2">
      <c r="A3685" s="12" t="str">
        <f>INDEX('рабочие дни  %ФОТ'!$F$3:$F$67,MATCH('загрузка табеля'!$H3685,'рабочие дни  %ФОТ'!$H$3:$H$67,0),1)</f>
        <v>ХХХ YYY-502</v>
      </c>
      <c r="B3685" s="21">
        <f t="shared" si="171"/>
        <v>1149.8400000000001</v>
      </c>
      <c r="C3685" s="22">
        <f t="shared" si="172"/>
        <v>3</v>
      </c>
      <c r="D3685" s="23">
        <f t="shared" si="173"/>
        <v>36</v>
      </c>
      <c r="E3685" s="21">
        <f>SUMIFS(тарифы!G:G,тарифы!B:B,J3685)</f>
        <v>31.94</v>
      </c>
      <c r="F3685" s="21"/>
      <c r="G3685" s="12" t="str">
        <f>IFERROR(INDEX(Таблица1[#All],MATCH('загрузка табеля'!J3685,тарифы!B:B,0),4),"")</f>
        <v>продавец продовольственных товаров 3 категории ((В-502)сектор стеллажной зоны)</v>
      </c>
      <c r="H3685" s="12" t="s">
        <v>17240</v>
      </c>
      <c r="I3685" s="12" t="s">
        <v>16794</v>
      </c>
      <c r="J3685" s="12" t="s">
        <v>7666</v>
      </c>
      <c r="K3685" s="12" t="s">
        <v>7667</v>
      </c>
      <c r="L3685" s="12">
        <v>12</v>
      </c>
      <c r="M3685" s="12">
        <v>12</v>
      </c>
      <c r="N3685" s="12">
        <v>12</v>
      </c>
      <c r="O3685" s="12">
        <v>0</v>
      </c>
    </row>
    <row r="3686" spans="1:17" x14ac:dyDescent="0.2">
      <c r="A3686" s="12" t="str">
        <f>INDEX('рабочие дни  %ФОТ'!$F$3:$F$67,MATCH('загрузка табеля'!$H3686,'рабочие дни  %ФОТ'!$H$3:$H$67,0),1)</f>
        <v>ХХХ YYY-502</v>
      </c>
      <c r="B3686" s="21">
        <f t="shared" si="171"/>
        <v>1612.97</v>
      </c>
      <c r="C3686" s="22">
        <f t="shared" si="172"/>
        <v>5</v>
      </c>
      <c r="D3686" s="23">
        <f t="shared" si="173"/>
        <v>50.5</v>
      </c>
      <c r="E3686" s="21">
        <f>SUMIFS(тарифы!G:G,тарифы!B:B,J3686)</f>
        <v>31.94</v>
      </c>
      <c r="F3686" s="21"/>
      <c r="G3686" s="12" t="str">
        <f>IFERROR(INDEX(Таблица1[#All],MATCH('загрузка табеля'!J3686,тарифы!B:B,0),4),"")</f>
        <v>продавец продовольственных товаров 3 категории ((В-502)сектор стеллажной зоны)</v>
      </c>
      <c r="H3686" s="12" t="s">
        <v>17240</v>
      </c>
      <c r="I3686" s="12" t="s">
        <v>16794</v>
      </c>
      <c r="J3686" s="12" t="s">
        <v>12316</v>
      </c>
      <c r="K3686" s="12" t="s">
        <v>12315</v>
      </c>
      <c r="L3686" s="12">
        <v>11</v>
      </c>
      <c r="M3686" s="12">
        <v>6.5</v>
      </c>
      <c r="N3686" s="12">
        <v>11</v>
      </c>
      <c r="O3686" s="12">
        <v>11</v>
      </c>
      <c r="P3686" s="12">
        <v>11</v>
      </c>
    </row>
    <row r="3687" spans="1:17" x14ac:dyDescent="0.2">
      <c r="A3687" s="12" t="str">
        <f>INDEX('рабочие дни  %ФОТ'!$F$3:$F$67,MATCH('загрузка табеля'!$H3687,'рабочие дни  %ФОТ'!$H$3:$H$67,0),1)</f>
        <v>ХХХ YYY-502</v>
      </c>
      <c r="B3687" s="21">
        <f t="shared" si="171"/>
        <v>1200</v>
      </c>
      <c r="C3687" s="22">
        <f t="shared" si="172"/>
        <v>3</v>
      </c>
      <c r="D3687" s="23">
        <f t="shared" si="173"/>
        <v>27</v>
      </c>
      <c r="E3687" s="21">
        <f>SUMIFS(тарифы!G:G,тарифы!B:B,J3687)</f>
        <v>8400</v>
      </c>
      <c r="F3687" s="21"/>
      <c r="G3687" s="12" t="str">
        <f>IFERROR(INDEX(Таблица1[#All],MATCH('загрузка табеля'!J3687,тарифы!B:B,0),4),"")</f>
        <v>старший кладовщик 1 категории ((В-502)склад)</v>
      </c>
      <c r="H3687" s="12" t="s">
        <v>17240</v>
      </c>
      <c r="I3687" s="12" t="s">
        <v>7668</v>
      </c>
      <c r="J3687" s="12" t="s">
        <v>7673</v>
      </c>
      <c r="K3687" s="12" t="s">
        <v>7674</v>
      </c>
      <c r="L3687" s="12">
        <v>9</v>
      </c>
      <c r="M3687" s="12">
        <v>9</v>
      </c>
      <c r="N3687" s="12">
        <v>9</v>
      </c>
      <c r="O3687" s="12">
        <v>0</v>
      </c>
    </row>
    <row r="3688" spans="1:17" x14ac:dyDescent="0.2">
      <c r="A3688" s="12" t="str">
        <f>INDEX('рабочие дни  %ФОТ'!$F$3:$F$67,MATCH('загрузка табеля'!$H3688,'рабочие дни  %ФОТ'!$H$3:$H$67,0),1)</f>
        <v>ХХХ YYY-502</v>
      </c>
      <c r="B3688" s="21">
        <f t="shared" si="171"/>
        <v>1529.2750000000001</v>
      </c>
      <c r="C3688" s="22">
        <f t="shared" si="172"/>
        <v>4</v>
      </c>
      <c r="D3688" s="23">
        <f t="shared" si="173"/>
        <v>41.5</v>
      </c>
      <c r="E3688" s="21">
        <f>SUMIFS(тарифы!G:G,тарифы!B:B,J3688)</f>
        <v>36.85</v>
      </c>
      <c r="F3688" s="21"/>
      <c r="G3688" s="12" t="str">
        <f>IFERROR(INDEX(Таблица1[#All],MATCH('загрузка табеля'!J3688,тарифы!B:B,0),4),"")</f>
        <v>кладовщик по приему товара 2 категории ((В-502)склад)</v>
      </c>
      <c r="H3688" s="12" t="s">
        <v>17240</v>
      </c>
      <c r="I3688" s="12" t="s">
        <v>7668</v>
      </c>
      <c r="J3688" s="12" t="s">
        <v>7677</v>
      </c>
      <c r="K3688" s="12" t="s">
        <v>7678</v>
      </c>
      <c r="L3688" s="12">
        <v>10</v>
      </c>
      <c r="M3688" s="12">
        <v>10</v>
      </c>
      <c r="N3688" s="12">
        <v>10</v>
      </c>
      <c r="O3688" s="12">
        <v>11.5</v>
      </c>
    </row>
    <row r="3689" spans="1:17" x14ac:dyDescent="0.2">
      <c r="A3689" s="12" t="str">
        <f>INDEX('рабочие дни  %ФОТ'!$F$3:$F$67,MATCH('загрузка табеля'!$H3689,'рабочие дни  %ФОТ'!$H$3:$H$67,0),1)</f>
        <v>ХХХ YYY-502</v>
      </c>
      <c r="B3689" s="21">
        <f t="shared" si="171"/>
        <v>1110</v>
      </c>
      <c r="C3689" s="22">
        <f t="shared" si="172"/>
        <v>4</v>
      </c>
      <c r="D3689" s="23">
        <f t="shared" si="173"/>
        <v>37</v>
      </c>
      <c r="E3689" s="21">
        <f>SUMIFS(тарифы!G:G,тарифы!B:B,J3689)</f>
        <v>30</v>
      </c>
      <c r="F3689" s="21"/>
      <c r="G3689" s="12" t="str">
        <f>IFERROR(INDEX(Таблица1[#All],MATCH('загрузка табеля'!J3689,тарифы!B:B,0),4),"")</f>
        <v>грузчик 3 категории ((В-502)склад)</v>
      </c>
      <c r="H3689" s="12" t="s">
        <v>17240</v>
      </c>
      <c r="I3689" s="12" t="s">
        <v>7668</v>
      </c>
      <c r="J3689" s="12" t="s">
        <v>12330</v>
      </c>
      <c r="K3689" s="12" t="s">
        <v>12329</v>
      </c>
      <c r="L3689" s="12">
        <v>10</v>
      </c>
      <c r="M3689" s="12">
        <v>9</v>
      </c>
      <c r="N3689" s="12">
        <v>8</v>
      </c>
      <c r="O3689" s="12">
        <v>10</v>
      </c>
    </row>
    <row r="3690" spans="1:17" x14ac:dyDescent="0.2">
      <c r="A3690" s="12" t="str">
        <f>INDEX('рабочие дни  %ФОТ'!$F$3:$F$67,MATCH('загрузка табеля'!$H3690,'рабочие дни  %ФОТ'!$H$3:$H$67,0),1)</f>
        <v>ХХХ YYY-502</v>
      </c>
      <c r="B3690" s="21">
        <f t="shared" si="171"/>
        <v>0</v>
      </c>
      <c r="C3690" s="22">
        <f t="shared" si="172"/>
        <v>4</v>
      </c>
      <c r="D3690" s="23">
        <f t="shared" si="173"/>
        <v>44</v>
      </c>
      <c r="E3690" s="21">
        <f>SUMIFS(тарифы!G:G,тарифы!B:B,J3690)</f>
        <v>0</v>
      </c>
      <c r="F3690" s="21"/>
      <c r="G3690" s="12" t="str">
        <f>IFERROR(INDEX(Таблица1[#All],MATCH('загрузка табеля'!J3690,тарифы!B:B,0),4),"")</f>
        <v/>
      </c>
      <c r="H3690" s="12" t="s">
        <v>17240</v>
      </c>
      <c r="I3690" s="12" t="s">
        <v>7668</v>
      </c>
      <c r="J3690" s="12" t="s">
        <v>16795</v>
      </c>
      <c r="K3690" s="12" t="s">
        <v>16796</v>
      </c>
      <c r="L3690" s="12">
        <v>12</v>
      </c>
      <c r="M3690" s="12">
        <v>10</v>
      </c>
      <c r="N3690" s="12">
        <v>10.5</v>
      </c>
      <c r="O3690" s="12">
        <v>11.5</v>
      </c>
    </row>
    <row r="3691" spans="1:17" x14ac:dyDescent="0.2">
      <c r="A3691" s="12" t="str">
        <f>INDEX('рабочие дни  %ФОТ'!$F$3:$F$67,MATCH('загрузка табеля'!$H3691,'рабочие дни  %ФОТ'!$H$3:$H$67,0),1)</f>
        <v>ХХХ YYY-502</v>
      </c>
      <c r="B3691" s="21">
        <f t="shared" si="171"/>
        <v>2095.2380952380954</v>
      </c>
      <c r="C3691" s="22">
        <f t="shared" si="172"/>
        <v>4</v>
      </c>
      <c r="D3691" s="23">
        <f t="shared" si="173"/>
        <v>37</v>
      </c>
      <c r="E3691" s="21">
        <f>SUMIFS(тарифы!G:G,тарифы!B:B,J3691)</f>
        <v>11000</v>
      </c>
      <c r="F3691" s="21"/>
      <c r="G3691" s="12" t="str">
        <f>IFERROR(INDEX(Таблица1[#All],MATCH('загрузка табеля'!J3691,тарифы!B:B,0),4),"")</f>
        <v>управляющий магазином 3 категории ((В-502)управление)</v>
      </c>
      <c r="H3691" s="12" t="s">
        <v>17240</v>
      </c>
      <c r="I3691" s="12" t="s">
        <v>16797</v>
      </c>
      <c r="J3691" s="12" t="s">
        <v>7685</v>
      </c>
      <c r="K3691" s="12" t="s">
        <v>7686</v>
      </c>
      <c r="L3691" s="12">
        <v>9.5</v>
      </c>
      <c r="M3691" s="12">
        <v>9.5</v>
      </c>
      <c r="N3691" s="12">
        <v>9</v>
      </c>
      <c r="O3691" s="12">
        <v>9</v>
      </c>
      <c r="P3691" s="12">
        <v>0</v>
      </c>
    </row>
    <row r="3692" spans="1:17" x14ac:dyDescent="0.2">
      <c r="A3692" s="12" t="str">
        <f>INDEX('рабочие дни  %ФОТ'!$F$3:$F$67,MATCH('загрузка табеля'!$H3692,'рабочие дни  %ФОТ'!$H$3:$H$67,0),1)</f>
        <v>ХХХ YYY-502</v>
      </c>
      <c r="B3692" s="21">
        <f t="shared" si="171"/>
        <v>1619.047619047619</v>
      </c>
      <c r="C3692" s="22">
        <f t="shared" si="172"/>
        <v>4</v>
      </c>
      <c r="D3692" s="23">
        <f t="shared" si="173"/>
        <v>20.5</v>
      </c>
      <c r="E3692" s="21">
        <f>SUMIFS(тарифы!G:G,тарифы!B:B,J3692)</f>
        <v>8500</v>
      </c>
      <c r="F3692" s="21"/>
      <c r="G3692" s="12" t="str">
        <f>IFERROR(INDEX(Таблица1[#All],MATCH('загрузка табеля'!J3692,тарифы!B:B,0),4),"")</f>
        <v>менеджер по персоналу ((В-502)управление)</v>
      </c>
      <c r="H3692" s="12" t="s">
        <v>17240</v>
      </c>
      <c r="I3692" s="12" t="s">
        <v>16797</v>
      </c>
      <c r="J3692" s="12" t="s">
        <v>11878</v>
      </c>
      <c r="K3692" s="12" t="s">
        <v>11877</v>
      </c>
      <c r="L3692" s="12">
        <v>5</v>
      </c>
      <c r="M3692" s="12">
        <v>5</v>
      </c>
      <c r="N3692" s="12">
        <v>4.5</v>
      </c>
      <c r="O3692" s="12">
        <v>6</v>
      </c>
    </row>
    <row r="3693" spans="1:17" x14ac:dyDescent="0.2">
      <c r="A3693" s="12" t="str">
        <f>INDEX('рабочие дни  %ФОТ'!$F$3:$F$67,MATCH('загрузка табеля'!$H3693,'рабочие дни  %ФОТ'!$H$3:$H$67,0),1)</f>
        <v>ХХХ YYY-502</v>
      </c>
      <c r="B3693" s="21">
        <f t="shared" si="171"/>
        <v>0</v>
      </c>
      <c r="C3693" s="22">
        <f t="shared" si="172"/>
        <v>4</v>
      </c>
      <c r="D3693" s="23">
        <f t="shared" si="173"/>
        <v>16</v>
      </c>
      <c r="E3693" s="21">
        <f>SUMIFS(тарифы!G:G,тарифы!B:B,J3693)</f>
        <v>0</v>
      </c>
      <c r="F3693" s="21"/>
      <c r="G3693" s="12" t="str">
        <f>IFERROR(INDEX(Таблица1[#All],MATCH('загрузка табеля'!J3693,тарифы!B:B,0),4),"")</f>
        <v/>
      </c>
      <c r="H3693" s="12" t="s">
        <v>17240</v>
      </c>
      <c r="I3693" s="12" t="s">
        <v>16797</v>
      </c>
      <c r="J3693" s="12" t="s">
        <v>16798</v>
      </c>
      <c r="K3693" s="12" t="s">
        <v>16799</v>
      </c>
      <c r="L3693" s="12">
        <v>4</v>
      </c>
      <c r="M3693" s="12">
        <v>4</v>
      </c>
      <c r="N3693" s="12">
        <v>4</v>
      </c>
      <c r="O3693" s="12">
        <v>4</v>
      </c>
      <c r="P3693" s="12">
        <v>0</v>
      </c>
    </row>
    <row r="3694" spans="1:17" x14ac:dyDescent="0.2">
      <c r="A3694" s="12" t="str">
        <f>INDEX('рабочие дни  %ФОТ'!$F$3:$F$67,MATCH('загрузка табеля'!$H3694,'рабочие дни  %ФОТ'!$H$3:$H$67,0),1)</f>
        <v>ХХХ YYY-502</v>
      </c>
      <c r="B3694" s="21">
        <f t="shared" si="171"/>
        <v>2.5661904761904761</v>
      </c>
      <c r="C3694" s="22">
        <f t="shared" si="172"/>
        <v>1</v>
      </c>
      <c r="D3694" s="23">
        <f t="shared" si="173"/>
        <v>12</v>
      </c>
      <c r="E3694" s="21">
        <f>SUMIFS(тарифы!G:G,тарифы!B:B,J3694)</f>
        <v>53.89</v>
      </c>
      <c r="F3694" s="21"/>
      <c r="G3694" s="12" t="str">
        <f>IFERROR(INDEX(Таблица1[#All],MATCH('загрузка табеля'!J3694,тарифы!B:B,0),4),"")</f>
        <v>бригадир производственной бригады* ((В-502)цех по выпечке хлебобулочных изделий)</v>
      </c>
      <c r="H3694" s="12" t="s">
        <v>17240</v>
      </c>
      <c r="I3694" s="12" t="s">
        <v>16800</v>
      </c>
      <c r="J3694" s="12" t="s">
        <v>7702</v>
      </c>
      <c r="K3694" s="12" t="s">
        <v>7703</v>
      </c>
      <c r="L3694" s="12">
        <v>12</v>
      </c>
      <c r="M3694" s="12">
        <v>0</v>
      </c>
    </row>
    <row r="3695" spans="1:17" x14ac:dyDescent="0.2">
      <c r="A3695" s="12" t="str">
        <f>INDEX('рабочие дни  %ФОТ'!$F$3:$F$67,MATCH('загрузка табеля'!$H3695,'рабочие дни  %ФОТ'!$H$3:$H$67,0),1)</f>
        <v>ХХХ YYY-502</v>
      </c>
      <c r="B3695" s="21">
        <f t="shared" si="171"/>
        <v>1864.7619047619048</v>
      </c>
      <c r="C3695" s="22">
        <f t="shared" si="172"/>
        <v>4</v>
      </c>
      <c r="D3695" s="23">
        <f t="shared" si="173"/>
        <v>11</v>
      </c>
      <c r="E3695" s="21">
        <f>SUMIFS(тарифы!G:G,тарифы!B:B,J3695)</f>
        <v>9790</v>
      </c>
      <c r="F3695" s="21"/>
      <c r="G3695" s="12" t="str">
        <f>IFERROR(INDEX(Таблица1[#All],MATCH('загрузка табеля'!J3695,тарифы!B:B,0),4),"")</f>
        <v xml:space="preserve">заместитель управляющего магазином по производству 4 категории ((В-502)цех по выпечке хлебобулочных </v>
      </c>
      <c r="H3695" s="12" t="s">
        <v>17240</v>
      </c>
      <c r="I3695" s="12" t="s">
        <v>16800</v>
      </c>
      <c r="J3695" s="12" t="s">
        <v>7693</v>
      </c>
      <c r="K3695" s="12" t="s">
        <v>7694</v>
      </c>
      <c r="L3695" s="12">
        <v>2.5</v>
      </c>
      <c r="M3695" s="12">
        <v>2.5</v>
      </c>
      <c r="N3695" s="12">
        <v>2.5</v>
      </c>
      <c r="O3695" s="12">
        <v>3.5</v>
      </c>
    </row>
    <row r="3696" spans="1:17" x14ac:dyDescent="0.2">
      <c r="A3696" s="12" t="str">
        <f>INDEX('рабочие дни  %ФОТ'!$F$3:$F$67,MATCH('загрузка табеля'!$H3696,'рабочие дни  %ФОТ'!$H$3:$H$67,0),1)</f>
        <v>ХХХ YYY-502</v>
      </c>
      <c r="B3696" s="21">
        <f t="shared" si="171"/>
        <v>12.830952380952381</v>
      </c>
      <c r="C3696" s="22">
        <f t="shared" si="172"/>
        <v>5</v>
      </c>
      <c r="D3696" s="23">
        <f t="shared" si="173"/>
        <v>60</v>
      </c>
      <c r="E3696" s="21">
        <f>SUMIFS(тарифы!G:G,тарифы!B:B,J3696)</f>
        <v>53.89</v>
      </c>
      <c r="F3696" s="21"/>
      <c r="G3696" s="12" t="str">
        <f>IFERROR(INDEX(Таблица1[#All],MATCH('загрузка табеля'!J3696,тарифы!B:B,0),4),"")</f>
        <v>бригадир производственной бригады* ((В-502)цех по выпечке хлебобулочных изделий)</v>
      </c>
      <c r="H3696" s="12" t="s">
        <v>17240</v>
      </c>
      <c r="I3696" s="12" t="s">
        <v>16800</v>
      </c>
      <c r="J3696" s="12" t="s">
        <v>7697</v>
      </c>
      <c r="K3696" s="12" t="s">
        <v>7698</v>
      </c>
      <c r="L3696" s="12">
        <v>12</v>
      </c>
      <c r="M3696" s="12">
        <v>12</v>
      </c>
      <c r="N3696" s="12">
        <v>12</v>
      </c>
      <c r="O3696" s="12">
        <v>12</v>
      </c>
      <c r="P3696" s="12">
        <v>12</v>
      </c>
      <c r="Q3696" s="12">
        <v>0</v>
      </c>
    </row>
    <row r="3697" spans="1:17" x14ac:dyDescent="0.2">
      <c r="A3697" s="12" t="str">
        <f>INDEX('рабочие дни  %ФОТ'!$F$3:$F$67,MATCH('загрузка табеля'!$H3697,'рабочие дни  %ФОТ'!$H$3:$H$67,0),1)</f>
        <v>ХХХ YYY-502</v>
      </c>
      <c r="B3697" s="21">
        <f t="shared" si="171"/>
        <v>2500.2000000000003</v>
      </c>
      <c r="C3697" s="22">
        <f t="shared" si="172"/>
        <v>5</v>
      </c>
      <c r="D3697" s="23">
        <f t="shared" si="173"/>
        <v>60</v>
      </c>
      <c r="E3697" s="21">
        <f>SUMIFS(тарифы!G:G,тарифы!B:B,J3697)</f>
        <v>41.67</v>
      </c>
      <c r="F3697" s="21"/>
      <c r="G3697" s="12" t="str">
        <f>IFERROR(INDEX(Таблица1[#All],MATCH('загрузка табеля'!J3697,тарифы!B:B,0),4),"")</f>
        <v>пекарь 4 разряда ((В-502)цех по выпечке хлебобулочных изделий)</v>
      </c>
      <c r="H3697" s="12" t="s">
        <v>17240</v>
      </c>
      <c r="I3697" s="12" t="s">
        <v>16800</v>
      </c>
      <c r="J3697" s="12" t="s">
        <v>7709</v>
      </c>
      <c r="K3697" s="12" t="s">
        <v>7710</v>
      </c>
      <c r="L3697" s="12">
        <v>12</v>
      </c>
      <c r="M3697" s="12">
        <v>12</v>
      </c>
      <c r="N3697" s="12">
        <v>12</v>
      </c>
      <c r="O3697" s="12">
        <v>12</v>
      </c>
      <c r="P3697" s="12">
        <v>12</v>
      </c>
      <c r="Q3697" s="12">
        <v>0</v>
      </c>
    </row>
    <row r="3698" spans="1:17" x14ac:dyDescent="0.2">
      <c r="A3698" s="12" t="str">
        <f>INDEX('рабочие дни  %ФОТ'!$F$3:$F$67,MATCH('загрузка табеля'!$H3698,'рабочие дни  %ФОТ'!$H$3:$H$67,0),1)</f>
        <v>ХХХ YYY-502</v>
      </c>
      <c r="B3698" s="21">
        <f t="shared" si="171"/>
        <v>2000.16</v>
      </c>
      <c r="C3698" s="22">
        <f t="shared" si="172"/>
        <v>4</v>
      </c>
      <c r="D3698" s="23">
        <f t="shared" si="173"/>
        <v>48</v>
      </c>
      <c r="E3698" s="21">
        <f>SUMIFS(тарифы!G:G,тарифы!B:B,J3698)</f>
        <v>41.67</v>
      </c>
      <c r="F3698" s="21"/>
      <c r="G3698" s="12" t="str">
        <f>IFERROR(INDEX(Таблица1[#All],MATCH('загрузка табеля'!J3698,тарифы!B:B,0),4),"")</f>
        <v>пекарь 4 разряда ((В-502)цех по выпечке хлебобулочных изделий)</v>
      </c>
      <c r="H3698" s="12" t="s">
        <v>17240</v>
      </c>
      <c r="I3698" s="12" t="s">
        <v>16800</v>
      </c>
      <c r="J3698" s="12" t="s">
        <v>7691</v>
      </c>
      <c r="K3698" s="12" t="s">
        <v>7692</v>
      </c>
      <c r="L3698" s="12">
        <v>12</v>
      </c>
      <c r="M3698" s="12">
        <v>12</v>
      </c>
      <c r="N3698" s="12">
        <v>12</v>
      </c>
      <c r="O3698" s="12">
        <v>12</v>
      </c>
      <c r="P3698" s="12">
        <v>0</v>
      </c>
    </row>
    <row r="3699" spans="1:17" x14ac:dyDescent="0.2">
      <c r="A3699" s="12" t="str">
        <f>INDEX('рабочие дни  %ФОТ'!$F$3:$F$67,MATCH('загрузка табеля'!$H3699,'рабочие дни  %ФОТ'!$H$3:$H$67,0),1)</f>
        <v>ХХХ YYY-502</v>
      </c>
      <c r="B3699" s="21">
        <f t="shared" si="171"/>
        <v>541.71</v>
      </c>
      <c r="C3699" s="22">
        <f t="shared" si="172"/>
        <v>1</v>
      </c>
      <c r="D3699" s="23">
        <f t="shared" si="173"/>
        <v>13</v>
      </c>
      <c r="E3699" s="21">
        <f>SUMIFS(тарифы!G:G,тарифы!B:B,J3699)</f>
        <v>41.67</v>
      </c>
      <c r="F3699" s="21"/>
      <c r="G3699" s="12" t="str">
        <f>IFERROR(INDEX(Таблица1[#All],MATCH('загрузка табеля'!J3699,тарифы!B:B,0),4),"")</f>
        <v>пекарь 4 разряда ((В-502)цех по выпечке хлебобулочных изделий)</v>
      </c>
      <c r="H3699" s="12" t="s">
        <v>17240</v>
      </c>
      <c r="I3699" s="12" t="s">
        <v>16800</v>
      </c>
      <c r="J3699" s="12" t="s">
        <v>7688</v>
      </c>
      <c r="K3699" s="12" t="s">
        <v>7689</v>
      </c>
      <c r="L3699" s="12">
        <v>13</v>
      </c>
    </row>
    <row r="3700" spans="1:17" x14ac:dyDescent="0.2">
      <c r="A3700" s="12" t="str">
        <f>INDEX('рабочие дни  %ФОТ'!$F$3:$F$67,MATCH('загрузка табеля'!$H3700,'рабочие дни  %ФОТ'!$H$3:$H$67,0),1)</f>
        <v>ХХХ YYY-502</v>
      </c>
      <c r="B3700" s="21">
        <f t="shared" si="171"/>
        <v>541.71</v>
      </c>
      <c r="C3700" s="22">
        <f t="shared" si="172"/>
        <v>1</v>
      </c>
      <c r="D3700" s="23">
        <f t="shared" si="173"/>
        <v>13</v>
      </c>
      <c r="E3700" s="21">
        <f>SUMIFS(тарифы!G:G,тарифы!B:B,J3700)</f>
        <v>41.67</v>
      </c>
      <c r="F3700" s="21"/>
      <c r="G3700" s="12" t="str">
        <f>IFERROR(INDEX(Таблица1[#All],MATCH('загрузка табеля'!J3700,тарифы!B:B,0),4),"")</f>
        <v>пекарь 4 разряда ((В-502)цех по выпечке хлебобулочных изделий)</v>
      </c>
      <c r="H3700" s="12" t="s">
        <v>17240</v>
      </c>
      <c r="I3700" s="12" t="s">
        <v>16800</v>
      </c>
      <c r="J3700" s="12" t="s">
        <v>7695</v>
      </c>
      <c r="K3700" s="12" t="s">
        <v>7696</v>
      </c>
      <c r="L3700" s="12">
        <v>13</v>
      </c>
    </row>
    <row r="3701" spans="1:17" x14ac:dyDescent="0.2">
      <c r="A3701" s="12" t="str">
        <f>INDEX('рабочие дни  %ФОТ'!$F$3:$F$67,MATCH('загрузка табеля'!$H3701,'рабочие дни  %ФОТ'!$H$3:$H$67,0),1)</f>
        <v>ХХХ YYY-502</v>
      </c>
      <c r="B3701" s="21">
        <f t="shared" si="171"/>
        <v>2.6985714285714288</v>
      </c>
      <c r="C3701" s="22">
        <f t="shared" si="172"/>
        <v>1</v>
      </c>
      <c r="D3701" s="23">
        <f t="shared" si="173"/>
        <v>12</v>
      </c>
      <c r="E3701" s="21">
        <f>SUMIFS(тарифы!G:G,тарифы!B:B,J3701)</f>
        <v>56.67</v>
      </c>
      <c r="F3701" s="21"/>
      <c r="G3701" s="12" t="str">
        <f>IFERROR(INDEX(Таблица1[#All],MATCH('загрузка табеля'!J3701,тарифы!B:B,0),4),"")</f>
        <v>обвальщик мяса мастер-класс 1 категории ((В-502)цех по переработке мяса)</v>
      </c>
      <c r="H3701" s="12" t="s">
        <v>17240</v>
      </c>
      <c r="I3701" s="12" t="s">
        <v>16801</v>
      </c>
      <c r="J3701" s="12" t="s">
        <v>7705</v>
      </c>
      <c r="K3701" s="12" t="s">
        <v>7706</v>
      </c>
      <c r="L3701" s="12">
        <v>12</v>
      </c>
    </row>
    <row r="3702" spans="1:17" x14ac:dyDescent="0.2">
      <c r="A3702" s="12" t="str">
        <f>INDEX('рабочие дни  %ФОТ'!$F$3:$F$67,MATCH('загрузка табеля'!$H3702,'рабочие дни  %ФОТ'!$H$3:$H$67,0),1)</f>
        <v>ХХХ YYY-502</v>
      </c>
      <c r="B3702" s="21">
        <f t="shared" si="171"/>
        <v>1864.7619047619048</v>
      </c>
      <c r="C3702" s="22">
        <f t="shared" si="172"/>
        <v>4</v>
      </c>
      <c r="D3702" s="23">
        <f t="shared" si="173"/>
        <v>10</v>
      </c>
      <c r="E3702" s="21">
        <f>SUMIFS(тарифы!G:G,тарифы!B:B,J3702)</f>
        <v>9790</v>
      </c>
      <c r="F3702" s="21"/>
      <c r="G3702" s="12" t="str">
        <f>IFERROR(INDEX(Таблица1[#All],MATCH('загрузка табеля'!J3702,тарифы!B:B,0),4),"")</f>
        <v xml:space="preserve">заместитель управляющего магазином по производству 4 категории ((В-502)цех по выпечке хлебобулочных </v>
      </c>
      <c r="H3702" s="12" t="s">
        <v>17240</v>
      </c>
      <c r="I3702" s="12" t="s">
        <v>16801</v>
      </c>
      <c r="J3702" s="12" t="s">
        <v>7693</v>
      </c>
      <c r="K3702" s="12" t="s">
        <v>7694</v>
      </c>
      <c r="L3702" s="12">
        <v>2.5</v>
      </c>
      <c r="M3702" s="12">
        <v>2.5</v>
      </c>
      <c r="N3702" s="12">
        <v>2.5</v>
      </c>
      <c r="O3702" s="12">
        <v>2.5</v>
      </c>
    </row>
    <row r="3703" spans="1:17" x14ac:dyDescent="0.2">
      <c r="A3703" s="12" t="str">
        <f>INDEX('рабочие дни  %ФОТ'!$F$3:$F$67,MATCH('загрузка табеля'!$H3703,'рабочие дни  %ФОТ'!$H$3:$H$67,0),1)</f>
        <v>ХХХ YYY-502</v>
      </c>
      <c r="B3703" s="21">
        <f t="shared" si="171"/>
        <v>12.366666666666665</v>
      </c>
      <c r="C3703" s="22">
        <f t="shared" si="172"/>
        <v>5</v>
      </c>
      <c r="D3703" s="23">
        <f t="shared" si="173"/>
        <v>60</v>
      </c>
      <c r="E3703" s="21">
        <f>SUMIFS(тарифы!G:G,тарифы!B:B,J3703)</f>
        <v>51.94</v>
      </c>
      <c r="F3703" s="21"/>
      <c r="G3703" s="12" t="str">
        <f>IFERROR(INDEX(Таблица1[#All],MATCH('загрузка табеля'!J3703,тарифы!B:B,0),4),"")</f>
        <v>обвальщик мяса мастер-класс 2 категории ((В-502)цех по переработке мяса)</v>
      </c>
      <c r="H3703" s="12" t="s">
        <v>17240</v>
      </c>
      <c r="I3703" s="12" t="s">
        <v>16801</v>
      </c>
      <c r="J3703" s="12" t="s">
        <v>7711</v>
      </c>
      <c r="K3703" s="12" t="s">
        <v>7712</v>
      </c>
      <c r="L3703" s="12">
        <v>12</v>
      </c>
      <c r="M3703" s="12">
        <v>12</v>
      </c>
      <c r="N3703" s="12">
        <v>12</v>
      </c>
      <c r="O3703" s="12">
        <v>12</v>
      </c>
      <c r="P3703" s="12">
        <v>12</v>
      </c>
      <c r="Q3703" s="12">
        <v>0</v>
      </c>
    </row>
    <row r="3704" spans="1:17" x14ac:dyDescent="0.2">
      <c r="A3704" s="12" t="str">
        <f>INDEX('рабочие дни  %ФОТ'!$F$3:$F$67,MATCH('загрузка табеля'!$H3704,'рабочие дни  %ФОТ'!$H$3:$H$67,0),1)</f>
        <v>ХХХ YYY-502</v>
      </c>
      <c r="B3704" s="21">
        <f t="shared" si="171"/>
        <v>760.38000000000011</v>
      </c>
      <c r="C3704" s="22">
        <f t="shared" si="172"/>
        <v>2</v>
      </c>
      <c r="D3704" s="23">
        <f t="shared" si="173"/>
        <v>23</v>
      </c>
      <c r="E3704" s="21">
        <f>SUMIFS(тарифы!G:G,тарифы!B:B,J3704)</f>
        <v>33.06</v>
      </c>
      <c r="F3704" s="21"/>
      <c r="G3704" s="12" t="str">
        <f>IFERROR(INDEX(Таблица1[#All],MATCH('загрузка табеля'!J3704,тарифы!B:B,0),4),"")</f>
        <v>продавец продовольственных товаров 3 категории ((В-502)цех по переработке мяса)</v>
      </c>
      <c r="H3704" s="12" t="s">
        <v>17240</v>
      </c>
      <c r="I3704" s="12" t="s">
        <v>16801</v>
      </c>
      <c r="J3704" s="12" t="s">
        <v>12322</v>
      </c>
      <c r="K3704" s="12" t="s">
        <v>12321</v>
      </c>
      <c r="L3704" s="12">
        <v>11.5</v>
      </c>
      <c r="M3704" s="12">
        <v>11.5</v>
      </c>
    </row>
    <row r="3705" spans="1:17" x14ac:dyDescent="0.2">
      <c r="A3705" s="12" t="str">
        <f>INDEX('рабочие дни  %ФОТ'!$F$3:$F$67,MATCH('загрузка табеля'!$H3705,'рабочие дни  %ФОТ'!$H$3:$H$67,0),1)</f>
        <v>ХХХ YYY-503</v>
      </c>
      <c r="B3705" s="21">
        <f t="shared" si="171"/>
        <v>2119.0476190476188</v>
      </c>
      <c r="C3705" s="22">
        <f t="shared" si="172"/>
        <v>5</v>
      </c>
      <c r="D3705" s="23">
        <f t="shared" si="173"/>
        <v>50</v>
      </c>
      <c r="E3705" s="21">
        <f>SUMIFS(тарифы!G:G,тарифы!B:B,J3705)</f>
        <v>8900</v>
      </c>
      <c r="F3705" s="21"/>
      <c r="G3705" s="12" t="str">
        <f>IFERROR(INDEX(Таблица1[#All],MATCH('загрузка табеля'!J3705,тарифы!B:B,0),4),"")</f>
        <v>начальник отдела ((В-503)отдел безопасности)</v>
      </c>
      <c r="H3705" s="12" t="s">
        <v>17241</v>
      </c>
      <c r="I3705" s="12" t="s">
        <v>16802</v>
      </c>
      <c r="J3705" s="12" t="s">
        <v>7760</v>
      </c>
      <c r="K3705" s="12" t="s">
        <v>7761</v>
      </c>
      <c r="L3705" s="12">
        <v>10</v>
      </c>
      <c r="M3705" s="12">
        <v>10</v>
      </c>
      <c r="N3705" s="12">
        <v>10.5</v>
      </c>
      <c r="O3705" s="12">
        <v>10</v>
      </c>
      <c r="P3705" s="12">
        <v>9.5</v>
      </c>
    </row>
    <row r="3706" spans="1:17" x14ac:dyDescent="0.2">
      <c r="A3706" s="12" t="str">
        <f>INDEX('рабочие дни  %ФОТ'!$F$3:$F$67,MATCH('загрузка табеля'!$H3706,'рабочие дни  %ФОТ'!$H$3:$H$67,0),1)</f>
        <v>ХХХ YYY-503</v>
      </c>
      <c r="B3706" s="21">
        <f t="shared" si="171"/>
        <v>1792.78</v>
      </c>
      <c r="C3706" s="22">
        <f t="shared" si="172"/>
        <v>5</v>
      </c>
      <c r="D3706" s="23">
        <f t="shared" si="173"/>
        <v>58</v>
      </c>
      <c r="E3706" s="21">
        <f>SUMIFS(тарифы!G:G,тарифы!B:B,J3706)</f>
        <v>30.91</v>
      </c>
      <c r="F3706" s="21"/>
      <c r="G3706" s="12" t="str">
        <f>IFERROR(INDEX(Таблица1[#All],MATCH('загрузка табеля'!J3706,тарифы!B:B,0),4),"")</f>
        <v>заместитель начальника отдела ((В-503)отдел безопасности)</v>
      </c>
      <c r="H3706" s="12" t="s">
        <v>17241</v>
      </c>
      <c r="I3706" s="12" t="s">
        <v>16802</v>
      </c>
      <c r="J3706" s="12" t="s">
        <v>7764</v>
      </c>
      <c r="K3706" s="12" t="s">
        <v>7765</v>
      </c>
      <c r="L3706" s="12">
        <v>6</v>
      </c>
      <c r="M3706" s="12">
        <v>7.5</v>
      </c>
      <c r="N3706" s="12">
        <v>14</v>
      </c>
      <c r="O3706" s="12">
        <v>15</v>
      </c>
      <c r="P3706" s="12">
        <v>15.5</v>
      </c>
    </row>
    <row r="3707" spans="1:17" x14ac:dyDescent="0.2">
      <c r="A3707" s="12" t="str">
        <f>INDEX('рабочие дни  %ФОТ'!$F$3:$F$67,MATCH('загрузка табеля'!$H3707,'рабочие дни  %ФОТ'!$H$3:$H$67,0),1)</f>
        <v>ХХХ YYY-503</v>
      </c>
      <c r="B3707" s="21">
        <f t="shared" si="171"/>
        <v>1514.59</v>
      </c>
      <c r="C3707" s="22">
        <f t="shared" si="172"/>
        <v>4</v>
      </c>
      <c r="D3707" s="23">
        <f t="shared" si="173"/>
        <v>49</v>
      </c>
      <c r="E3707" s="21">
        <f>SUMIFS(тарифы!G:G,тарифы!B:B,J3707)</f>
        <v>30.91</v>
      </c>
      <c r="F3707" s="21"/>
      <c r="G3707" s="12" t="str">
        <f>IFERROR(INDEX(Таблица1[#All],MATCH('загрузка табеля'!J3707,тарифы!B:B,0),4),"")</f>
        <v>заместитель начальника отдела ((В-503)отдел безопасности)</v>
      </c>
      <c r="H3707" s="12" t="s">
        <v>17241</v>
      </c>
      <c r="I3707" s="12" t="s">
        <v>16802</v>
      </c>
      <c r="J3707" s="12" t="s">
        <v>7767</v>
      </c>
      <c r="K3707" s="12" t="s">
        <v>7768</v>
      </c>
      <c r="L3707" s="12">
        <v>13.5</v>
      </c>
      <c r="M3707" s="12">
        <v>13.5</v>
      </c>
      <c r="N3707" s="12">
        <v>13.5</v>
      </c>
      <c r="O3707" s="12">
        <v>8.5</v>
      </c>
      <c r="P3707" s="12">
        <v>0</v>
      </c>
    </row>
    <row r="3708" spans="1:17" x14ac:dyDescent="0.2">
      <c r="A3708" s="12" t="str">
        <f>INDEX('рабочие дни  %ФОТ'!$F$3:$F$67,MATCH('загрузка табеля'!$H3708,'рабочие дни  %ФОТ'!$H$3:$H$67,0),1)</f>
        <v>ХХХ YYY-503</v>
      </c>
      <c r="B3708" s="21">
        <f t="shared" si="171"/>
        <v>2013.5000000000002</v>
      </c>
      <c r="C3708" s="22">
        <f t="shared" si="172"/>
        <v>5</v>
      </c>
      <c r="D3708" s="23">
        <f t="shared" si="173"/>
        <v>50</v>
      </c>
      <c r="E3708" s="21">
        <f>SUMIFS(тарифы!G:G,тарифы!B:B,J3708)</f>
        <v>40.270000000000003</v>
      </c>
      <c r="F3708" s="21"/>
      <c r="G3708" s="12" t="str">
        <f>IFERROR(INDEX(Таблица1[#All],MATCH('загрузка табеля'!J3708,тарифы!B:B,0),4),"")</f>
        <v>бригадир продавцов продовольственных товаров 2 категории ((В-503)отдел гастрономии)</v>
      </c>
      <c r="H3708" s="12" t="s">
        <v>17241</v>
      </c>
      <c r="I3708" s="12" t="s">
        <v>16803</v>
      </c>
      <c r="J3708" s="12" t="s">
        <v>7773</v>
      </c>
      <c r="K3708" s="12" t="s">
        <v>13780</v>
      </c>
      <c r="L3708" s="12">
        <v>9.5</v>
      </c>
      <c r="M3708" s="12">
        <v>11</v>
      </c>
      <c r="N3708" s="12">
        <v>9.5</v>
      </c>
      <c r="O3708" s="12">
        <v>10.5</v>
      </c>
      <c r="P3708" s="12">
        <v>9.5</v>
      </c>
    </row>
    <row r="3709" spans="1:17" x14ac:dyDescent="0.2">
      <c r="A3709" s="12" t="str">
        <f>INDEX('рабочие дни  %ФОТ'!$F$3:$F$67,MATCH('загрузка табеля'!$H3709,'рабочие дни  %ФОТ'!$H$3:$H$67,0),1)</f>
        <v>ХХХ YYY-503</v>
      </c>
      <c r="B3709" s="21">
        <f t="shared" si="171"/>
        <v>2073.2600000000002</v>
      </c>
      <c r="C3709" s="22">
        <f t="shared" si="172"/>
        <v>5</v>
      </c>
      <c r="D3709" s="23">
        <f t="shared" si="173"/>
        <v>59</v>
      </c>
      <c r="E3709" s="21">
        <f>SUMIFS(тарифы!G:G,тарифы!B:B,J3709)</f>
        <v>35.14</v>
      </c>
      <c r="F3709" s="21"/>
      <c r="G3709" s="12" t="str">
        <f>IFERROR(INDEX(Таблица1[#All],MATCH('загрузка табеля'!J3709,тарифы!B:B,0),4),"")</f>
        <v>продавец продовольственных товаров 2 категории ((В-503)отдел гастрономии)</v>
      </c>
      <c r="H3709" s="12" t="s">
        <v>17241</v>
      </c>
      <c r="I3709" s="12" t="s">
        <v>16803</v>
      </c>
      <c r="J3709" s="12" t="s">
        <v>7770</v>
      </c>
      <c r="K3709" s="12" t="s">
        <v>7771</v>
      </c>
      <c r="L3709" s="12">
        <v>12.5</v>
      </c>
      <c r="M3709" s="12">
        <v>12</v>
      </c>
      <c r="N3709" s="12">
        <v>12</v>
      </c>
      <c r="O3709" s="12">
        <v>10.5</v>
      </c>
      <c r="P3709" s="12">
        <v>12</v>
      </c>
    </row>
    <row r="3710" spans="1:17" x14ac:dyDescent="0.2">
      <c r="A3710" s="12" t="str">
        <f>INDEX('рабочие дни  %ФОТ'!$F$3:$F$67,MATCH('загрузка табеля'!$H3710,'рабочие дни  %ФОТ'!$H$3:$H$67,0),1)</f>
        <v>ХХХ YYY-503</v>
      </c>
      <c r="B3710" s="21">
        <f t="shared" si="171"/>
        <v>1533.1200000000001</v>
      </c>
      <c r="C3710" s="22">
        <f t="shared" si="172"/>
        <v>4</v>
      </c>
      <c r="D3710" s="23">
        <f t="shared" si="173"/>
        <v>48</v>
      </c>
      <c r="E3710" s="21">
        <f>SUMIFS(тарифы!G:G,тарифы!B:B,J3710)</f>
        <v>31.94</v>
      </c>
      <c r="F3710" s="21"/>
      <c r="G3710" s="12" t="str">
        <f>IFERROR(INDEX(Таблица1[#All],MATCH('загрузка табеля'!J3710,тарифы!B:B,0),4),"")</f>
        <v>продавец продовольственных товаров 3 категории ((В-503)отдел гастрономии)</v>
      </c>
      <c r="H3710" s="12" t="s">
        <v>17241</v>
      </c>
      <c r="I3710" s="12" t="s">
        <v>16803</v>
      </c>
      <c r="J3710" s="12" t="s">
        <v>7775</v>
      </c>
      <c r="K3710" s="12" t="s">
        <v>7776</v>
      </c>
      <c r="L3710" s="12">
        <v>12</v>
      </c>
      <c r="M3710" s="12">
        <v>12</v>
      </c>
      <c r="N3710" s="12">
        <v>12</v>
      </c>
      <c r="O3710" s="12">
        <v>12</v>
      </c>
      <c r="P3710" s="12">
        <v>0</v>
      </c>
    </row>
    <row r="3711" spans="1:17" x14ac:dyDescent="0.2">
      <c r="A3711" s="12" t="str">
        <f>INDEX('рабочие дни  %ФОТ'!$F$3:$F$67,MATCH('загрузка табеля'!$H3711,'рабочие дни  %ФОТ'!$H$3:$H$67,0),1)</f>
        <v>ХХХ YYY-503</v>
      </c>
      <c r="B3711" s="21">
        <f t="shared" si="171"/>
        <v>0</v>
      </c>
      <c r="C3711" s="22">
        <f t="shared" si="172"/>
        <v>3</v>
      </c>
      <c r="D3711" s="23">
        <f t="shared" si="173"/>
        <v>34.5</v>
      </c>
      <c r="E3711" s="21">
        <f>SUMIFS(тарифы!G:G,тарифы!B:B,J3711)</f>
        <v>0</v>
      </c>
      <c r="F3711" s="21"/>
      <c r="G3711" s="12" t="str">
        <f>IFERROR(INDEX(Таблица1[#All],MATCH('загрузка табеля'!J3711,тарифы!B:B,0),4),"")</f>
        <v/>
      </c>
      <c r="H3711" s="12" t="s">
        <v>17241</v>
      </c>
      <c r="I3711" s="12" t="s">
        <v>16803</v>
      </c>
      <c r="J3711" s="12" t="s">
        <v>16804</v>
      </c>
      <c r="K3711" s="12" t="s">
        <v>16805</v>
      </c>
      <c r="L3711" s="12">
        <v>11.5</v>
      </c>
      <c r="M3711" s="12">
        <v>11.5</v>
      </c>
      <c r="N3711" s="12">
        <v>11.5</v>
      </c>
    </row>
    <row r="3712" spans="1:17" x14ac:dyDescent="0.2">
      <c r="A3712" s="12" t="str">
        <f>INDEX('рабочие дни  %ФОТ'!$F$3:$F$67,MATCH('загрузка табеля'!$H3712,'рабочие дни  %ФОТ'!$H$3:$H$67,0),1)</f>
        <v>ХХХ YYY-503</v>
      </c>
      <c r="B3712" s="21">
        <f t="shared" si="171"/>
        <v>402.70000000000005</v>
      </c>
      <c r="C3712" s="22">
        <f t="shared" si="172"/>
        <v>1</v>
      </c>
      <c r="D3712" s="23">
        <f t="shared" si="173"/>
        <v>10</v>
      </c>
      <c r="E3712" s="21">
        <f>SUMIFS(тарифы!G:G,тарифы!B:B,J3712)</f>
        <v>40.270000000000003</v>
      </c>
      <c r="F3712" s="21"/>
      <c r="G3712" s="12" t="str">
        <f>IFERROR(INDEX(Таблица1[#All],MATCH('загрузка табеля'!J3712,тарифы!B:B,0),4),"")</f>
        <v>бригадир продавцов продовольственных товаров 2 категории ((В-503)отдел кондитерских изделий)</v>
      </c>
      <c r="H3712" s="12" t="s">
        <v>17241</v>
      </c>
      <c r="I3712" s="12" t="s">
        <v>16806</v>
      </c>
      <c r="J3712" s="12" t="s">
        <v>7779</v>
      </c>
      <c r="K3712" s="12" t="s">
        <v>7780</v>
      </c>
      <c r="L3712" s="12">
        <v>10</v>
      </c>
    </row>
    <row r="3713" spans="1:17" x14ac:dyDescent="0.2">
      <c r="A3713" s="12" t="str">
        <f>INDEX('рабочие дни  %ФОТ'!$F$3:$F$67,MATCH('загрузка табеля'!$H3713,'рабочие дни  %ФОТ'!$H$3:$H$67,0),1)</f>
        <v>ХХХ YYY-503</v>
      </c>
      <c r="B3713" s="21">
        <f t="shared" si="171"/>
        <v>1820.675</v>
      </c>
      <c r="C3713" s="22">
        <f t="shared" si="172"/>
        <v>4</v>
      </c>
      <c r="D3713" s="23">
        <f t="shared" si="173"/>
        <v>47.5</v>
      </c>
      <c r="E3713" s="21">
        <f>SUMIFS(тарифы!G:G,тарифы!B:B,J3713)</f>
        <v>38.33</v>
      </c>
      <c r="F3713" s="21"/>
      <c r="G3713" s="12" t="str">
        <f>IFERROR(INDEX(Таблица1[#All],MATCH('загрузка табеля'!J3713,тарифы!B:B,0),4),"")</f>
        <v>продавец продовольственных товаров 1 категории ((В-503)отдел кондитерских изделий)</v>
      </c>
      <c r="H3713" s="12" t="s">
        <v>17241</v>
      </c>
      <c r="I3713" s="12" t="s">
        <v>16806</v>
      </c>
      <c r="J3713" s="12" t="s">
        <v>7785</v>
      </c>
      <c r="K3713" s="12" t="s">
        <v>7786</v>
      </c>
      <c r="L3713" s="12">
        <v>12.5</v>
      </c>
      <c r="M3713" s="12">
        <v>12.5</v>
      </c>
      <c r="N3713" s="12">
        <v>12</v>
      </c>
      <c r="O3713" s="12">
        <v>10.5</v>
      </c>
      <c r="P3713" s="12">
        <v>0</v>
      </c>
    </row>
    <row r="3714" spans="1:17" x14ac:dyDescent="0.2">
      <c r="A3714" s="12" t="str">
        <f>INDEX('рабочие дни  %ФОТ'!$F$3:$F$67,MATCH('загрузка табеля'!$H3714,'рабочие дни  %ФОТ'!$H$3:$H$67,0),1)</f>
        <v>ХХХ YYY-503</v>
      </c>
      <c r="B3714" s="21">
        <f t="shared" si="171"/>
        <v>1317.75</v>
      </c>
      <c r="C3714" s="22">
        <f t="shared" si="172"/>
        <v>4</v>
      </c>
      <c r="D3714" s="23">
        <f t="shared" si="173"/>
        <v>37.5</v>
      </c>
      <c r="E3714" s="21">
        <f>SUMIFS(тарифы!G:G,тарифы!B:B,J3714)</f>
        <v>35.14</v>
      </c>
      <c r="F3714" s="21"/>
      <c r="G3714" s="12" t="str">
        <f>IFERROR(INDEX(Таблица1[#All],MATCH('загрузка табеля'!J3714,тарифы!B:B,0),4),"")</f>
        <v>продавец продовольственных товаров 2 категории ((В-503)отдел кондитерских изделий)</v>
      </c>
      <c r="H3714" s="12" t="s">
        <v>17241</v>
      </c>
      <c r="I3714" s="12" t="s">
        <v>16806</v>
      </c>
      <c r="J3714" s="12" t="s">
        <v>7788</v>
      </c>
      <c r="K3714" s="12" t="s">
        <v>7789</v>
      </c>
      <c r="L3714" s="12">
        <v>9.5</v>
      </c>
      <c r="M3714" s="12">
        <v>9.5</v>
      </c>
      <c r="N3714" s="12">
        <v>9</v>
      </c>
      <c r="O3714" s="12">
        <v>9.5</v>
      </c>
    </row>
    <row r="3715" spans="1:17" x14ac:dyDescent="0.2">
      <c r="A3715" s="12" t="str">
        <f>INDEX('рабочие дни  %ФОТ'!$F$3:$F$67,MATCH('загрузка табеля'!$H3715,'рабочие дни  %ФОТ'!$H$3:$H$67,0),1)</f>
        <v>ХХХ YYY-503</v>
      </c>
      <c r="B3715" s="21">
        <f t="shared" si="171"/>
        <v>0</v>
      </c>
      <c r="C3715" s="22">
        <f t="shared" si="172"/>
        <v>3</v>
      </c>
      <c r="D3715" s="23">
        <f t="shared" si="173"/>
        <v>26.5</v>
      </c>
      <c r="E3715" s="21">
        <f>SUMIFS(тарифы!G:G,тарифы!B:B,J3715)</f>
        <v>0</v>
      </c>
      <c r="F3715" s="21"/>
      <c r="G3715" s="12" t="str">
        <f>IFERROR(INDEX(Таблица1[#All],MATCH('загрузка табеля'!J3715,тарифы!B:B,0),4),"")</f>
        <v/>
      </c>
      <c r="H3715" s="12" t="s">
        <v>17241</v>
      </c>
      <c r="I3715" s="12" t="s">
        <v>16806</v>
      </c>
      <c r="J3715" s="12" t="s">
        <v>16807</v>
      </c>
      <c r="K3715" s="12" t="s">
        <v>16808</v>
      </c>
      <c r="L3715" s="12">
        <v>9</v>
      </c>
      <c r="M3715" s="12">
        <v>8.5</v>
      </c>
      <c r="N3715" s="12">
        <v>9</v>
      </c>
      <c r="O3715" s="12">
        <v>0</v>
      </c>
    </row>
    <row r="3716" spans="1:17" x14ac:dyDescent="0.2">
      <c r="A3716" s="12" t="str">
        <f>INDEX('рабочие дни  %ФОТ'!$F$3:$F$67,MATCH('загрузка табеля'!$H3716,'рабочие дни  %ФОТ'!$H$3:$H$67,0),1)</f>
        <v>ХХХ YYY-503</v>
      </c>
      <c r="B3716" s="21">
        <f t="shared" si="171"/>
        <v>1247.47</v>
      </c>
      <c r="C3716" s="22">
        <f t="shared" si="172"/>
        <v>4</v>
      </c>
      <c r="D3716" s="23">
        <f t="shared" si="173"/>
        <v>35.5</v>
      </c>
      <c r="E3716" s="21">
        <f>SUMIFS(тарифы!G:G,тарифы!B:B,J3716)</f>
        <v>35.14</v>
      </c>
      <c r="F3716" s="21"/>
      <c r="G3716" s="12" t="str">
        <f>IFERROR(INDEX(Таблица1[#All],MATCH('загрузка табеля'!J3716,тарифы!B:B,0),4),"")</f>
        <v>продавец продовольственных товаров 2 категории ((В-503)отдел напитков)</v>
      </c>
      <c r="H3716" s="12" t="s">
        <v>17241</v>
      </c>
      <c r="I3716" s="12" t="s">
        <v>16809</v>
      </c>
      <c r="J3716" s="12" t="s">
        <v>7793</v>
      </c>
      <c r="K3716" s="12" t="s">
        <v>7794</v>
      </c>
      <c r="L3716" s="12">
        <v>7.5</v>
      </c>
      <c r="M3716" s="12">
        <v>9</v>
      </c>
      <c r="N3716" s="12">
        <v>9</v>
      </c>
      <c r="O3716" s="12">
        <v>10</v>
      </c>
      <c r="P3716" s="12">
        <v>0</v>
      </c>
    </row>
    <row r="3717" spans="1:17" x14ac:dyDescent="0.2">
      <c r="A3717" s="12" t="str">
        <f>INDEX('рабочие дни  %ФОТ'!$F$3:$F$67,MATCH('загрузка табеля'!$H3717,'рабочие дни  %ФОТ'!$H$3:$H$67,0),1)</f>
        <v>ХХХ YYY-503</v>
      </c>
      <c r="B3717" s="21">
        <f t="shared" si="171"/>
        <v>1309.54</v>
      </c>
      <c r="C3717" s="22">
        <f t="shared" si="172"/>
        <v>5</v>
      </c>
      <c r="D3717" s="23">
        <f t="shared" si="173"/>
        <v>41</v>
      </c>
      <c r="E3717" s="21">
        <f>SUMIFS(тарифы!G:G,тарифы!B:B,J3717)</f>
        <v>31.94</v>
      </c>
      <c r="F3717" s="21"/>
      <c r="G3717" s="12" t="str">
        <f>IFERROR(INDEX(Таблица1[#All],MATCH('загрузка табеля'!J3717,тарифы!B:B,0),4),"")</f>
        <v>продавец продовольственных товаров 3 категории ((В-503)отдел напитков)</v>
      </c>
      <c r="H3717" s="12" t="s">
        <v>17241</v>
      </c>
      <c r="I3717" s="12" t="s">
        <v>16809</v>
      </c>
      <c r="J3717" s="12" t="s">
        <v>12288</v>
      </c>
      <c r="K3717" s="12" t="s">
        <v>12287</v>
      </c>
      <c r="L3717" s="12">
        <v>6</v>
      </c>
      <c r="M3717" s="12">
        <v>9.5</v>
      </c>
      <c r="N3717" s="12">
        <v>9.5</v>
      </c>
      <c r="O3717" s="12">
        <v>9.5</v>
      </c>
      <c r="P3717" s="12">
        <v>6.5</v>
      </c>
    </row>
    <row r="3718" spans="1:17" x14ac:dyDescent="0.2">
      <c r="A3718" s="12" t="str">
        <f>INDEX('рабочие дни  %ФОТ'!$F$3:$F$67,MATCH('загрузка табеля'!$H3718,'рабочие дни  %ФОТ'!$H$3:$H$67,0),1)</f>
        <v>ХХХ YYY-503</v>
      </c>
      <c r="B3718" s="21">
        <f t="shared" ref="B3718:B3781" si="174">IF(AND(F3718&lt;50,F3718&gt;0),F3718*D3718,IF(F3718&gt;50,F3718/$C$1*C3718,IF(AND(E3718&lt;50,E3718&gt;0),E3718*D3718,E3718/$C$1*C3718)))</f>
        <v>718.65</v>
      </c>
      <c r="C3718" s="22">
        <f t="shared" si="172"/>
        <v>3</v>
      </c>
      <c r="D3718" s="23">
        <f t="shared" si="173"/>
        <v>22.5</v>
      </c>
      <c r="E3718" s="21">
        <f>SUMIFS(тарифы!G:G,тарифы!B:B,J3718)</f>
        <v>31.94</v>
      </c>
      <c r="F3718" s="21"/>
      <c r="G3718" s="12" t="str">
        <f>IFERROR(INDEX(Таблица1[#All],MATCH('загрузка табеля'!J3718,тарифы!B:B,0),4),"")</f>
        <v>продавец продовольственных товаров 3 категории ((В-503)отдел напитков)</v>
      </c>
      <c r="H3718" s="12" t="s">
        <v>17241</v>
      </c>
      <c r="I3718" s="12" t="s">
        <v>16809</v>
      </c>
      <c r="J3718" s="12" t="s">
        <v>12274</v>
      </c>
      <c r="K3718" s="12" t="s">
        <v>12273</v>
      </c>
      <c r="L3718" s="12">
        <v>6</v>
      </c>
      <c r="M3718" s="12">
        <v>7.5</v>
      </c>
      <c r="N3718" s="12">
        <v>9</v>
      </c>
    </row>
    <row r="3719" spans="1:17" x14ac:dyDescent="0.2">
      <c r="A3719" s="12" t="str">
        <f>INDEX('рабочие дни  %ФОТ'!$F$3:$F$67,MATCH('загрузка табеля'!$H3719,'рабочие дни  %ФОТ'!$H$3:$H$67,0),1)</f>
        <v>ХХХ YYY-503</v>
      </c>
      <c r="B3719" s="21">
        <f t="shared" si="174"/>
        <v>1549.0900000000001</v>
      </c>
      <c r="C3719" s="22">
        <f t="shared" ref="C3719:C3782" si="175">COUNTIF(L3719:AP3719,"&gt;0")</f>
        <v>5</v>
      </c>
      <c r="D3719" s="23">
        <f t="shared" ref="D3719:D3782" si="176">IF(SUM(L3719:AP3719)&gt;0,SUM(L3719:AP3719),"")</f>
        <v>48.5</v>
      </c>
      <c r="E3719" s="21">
        <f>SUMIFS(тарифы!G:G,тарифы!B:B,J3719)</f>
        <v>31.94</v>
      </c>
      <c r="F3719" s="21"/>
      <c r="G3719" s="12" t="str">
        <f>IFERROR(INDEX(Таблица1[#All],MATCH('загрузка табеля'!J3719,тарифы!B:B,0),4),"")</f>
        <v>продавец продовольственных товаров 3 категории ((В-503)отдел напитков)</v>
      </c>
      <c r="H3719" s="12" t="s">
        <v>17241</v>
      </c>
      <c r="I3719" s="12" t="s">
        <v>16809</v>
      </c>
      <c r="J3719" s="12" t="s">
        <v>12276</v>
      </c>
      <c r="K3719" s="12" t="s">
        <v>12275</v>
      </c>
      <c r="L3719" s="12">
        <v>12.5</v>
      </c>
      <c r="M3719" s="12">
        <v>9.5</v>
      </c>
      <c r="N3719" s="12">
        <v>9</v>
      </c>
      <c r="O3719" s="12">
        <v>8.5</v>
      </c>
      <c r="P3719" s="12">
        <v>9</v>
      </c>
    </row>
    <row r="3720" spans="1:17" x14ac:dyDescent="0.2">
      <c r="A3720" s="12" t="str">
        <f>INDEX('рабочие дни  %ФОТ'!$F$3:$F$67,MATCH('загрузка табеля'!$H3720,'рабочие дни  %ФОТ'!$H$3:$H$67,0),1)</f>
        <v>ХХХ YYY-503</v>
      </c>
      <c r="B3720" s="21">
        <f t="shared" si="174"/>
        <v>868.94</v>
      </c>
      <c r="C3720" s="22">
        <f t="shared" si="175"/>
        <v>5</v>
      </c>
      <c r="D3720" s="23">
        <f t="shared" si="176"/>
        <v>23</v>
      </c>
      <c r="E3720" s="21">
        <f>SUMIFS(тарифы!G:G,тарифы!B:B,J3720)</f>
        <v>37.78</v>
      </c>
      <c r="F3720" s="21"/>
      <c r="G3720" s="12" t="str">
        <f>IFERROR(INDEX(Таблица1[#All],MATCH('загрузка табеля'!J3720,тарифы!B:B,0),4),"")</f>
        <v>кассир торгового зала ((В-503)расчетно-кассовая зона)</v>
      </c>
      <c r="H3720" s="12" t="s">
        <v>17241</v>
      </c>
      <c r="I3720" s="12" t="s">
        <v>16810</v>
      </c>
      <c r="J3720" s="12" t="s">
        <v>7797</v>
      </c>
      <c r="K3720" s="12" t="s">
        <v>7798</v>
      </c>
      <c r="L3720" s="12">
        <v>5</v>
      </c>
      <c r="M3720" s="12">
        <v>4.5</v>
      </c>
      <c r="N3720" s="12">
        <v>4.5</v>
      </c>
      <c r="O3720" s="12">
        <v>4.5</v>
      </c>
      <c r="P3720" s="12">
        <v>4.5</v>
      </c>
      <c r="Q3720" s="12">
        <v>0</v>
      </c>
    </row>
    <row r="3721" spans="1:17" x14ac:dyDescent="0.2">
      <c r="A3721" s="12" t="str">
        <f>INDEX('рабочие дни  %ФОТ'!$F$3:$F$67,MATCH('загрузка табеля'!$H3721,'рабочие дни  %ФОТ'!$H$3:$H$67,0),1)</f>
        <v>ХХХ YYY-503</v>
      </c>
      <c r="B3721" s="21">
        <f t="shared" si="174"/>
        <v>698.93000000000006</v>
      </c>
      <c r="C3721" s="22">
        <f t="shared" si="175"/>
        <v>4</v>
      </c>
      <c r="D3721" s="23">
        <f t="shared" si="176"/>
        <v>18.5</v>
      </c>
      <c r="E3721" s="21">
        <f>SUMIFS(тарифы!G:G,тарифы!B:B,J3721)</f>
        <v>37.78</v>
      </c>
      <c r="F3721" s="21"/>
      <c r="G3721" s="12" t="str">
        <f>IFERROR(INDEX(Таблица1[#All],MATCH('загрузка табеля'!J3721,тарифы!B:B,0),4),"")</f>
        <v>кассир торгового зала ((В-503)расчетно-кассовая зона)</v>
      </c>
      <c r="H3721" s="12" t="s">
        <v>17241</v>
      </c>
      <c r="I3721" s="12" t="s">
        <v>16810</v>
      </c>
      <c r="J3721" s="12" t="s">
        <v>7803</v>
      </c>
      <c r="K3721" s="12" t="s">
        <v>7804</v>
      </c>
      <c r="L3721" s="12">
        <v>4.5</v>
      </c>
      <c r="M3721" s="12">
        <v>4</v>
      </c>
      <c r="N3721" s="12">
        <v>5</v>
      </c>
      <c r="O3721" s="12">
        <v>5</v>
      </c>
    </row>
    <row r="3722" spans="1:17" x14ac:dyDescent="0.2">
      <c r="A3722" s="12" t="str">
        <f>INDEX('рабочие дни  %ФОТ'!$F$3:$F$67,MATCH('загрузка табеля'!$H3722,'рабочие дни  %ФОТ'!$H$3:$H$67,0),1)</f>
        <v>ХХХ YYY-503</v>
      </c>
      <c r="B3722" s="21">
        <f t="shared" si="174"/>
        <v>2366.3999999999996</v>
      </c>
      <c r="C3722" s="22">
        <f t="shared" si="175"/>
        <v>5</v>
      </c>
      <c r="D3722" s="23">
        <f t="shared" si="176"/>
        <v>60</v>
      </c>
      <c r="E3722" s="21">
        <f>SUMIFS(тарифы!G:G,тарифы!B:B,J3722)</f>
        <v>39.44</v>
      </c>
      <c r="F3722" s="21"/>
      <c r="G3722" s="12" t="str">
        <f>IFERROR(INDEX(Таблица1[#All],MATCH('загрузка табеля'!J3722,тарифы!B:B,0),4),"")</f>
        <v>повар 4 разряда ((В-503)кулинарный цех)</v>
      </c>
      <c r="H3722" s="12" t="s">
        <v>17241</v>
      </c>
      <c r="I3722" s="12" t="s">
        <v>16811</v>
      </c>
      <c r="J3722" s="12" t="s">
        <v>7723</v>
      </c>
      <c r="K3722" s="12" t="s">
        <v>7724</v>
      </c>
      <c r="L3722" s="12">
        <v>12</v>
      </c>
      <c r="M3722" s="12">
        <v>12</v>
      </c>
      <c r="N3722" s="12">
        <v>12</v>
      </c>
      <c r="O3722" s="12">
        <v>12</v>
      </c>
      <c r="P3722" s="12">
        <v>12</v>
      </c>
    </row>
    <row r="3723" spans="1:17" x14ac:dyDescent="0.2">
      <c r="A3723" s="12" t="str">
        <f>INDEX('рабочие дни  %ФОТ'!$F$3:$F$67,MATCH('загрузка табеля'!$H3723,'рабочие дни  %ФОТ'!$H$3:$H$67,0),1)</f>
        <v>ХХХ YYY-503</v>
      </c>
      <c r="B3723" s="21">
        <f t="shared" si="174"/>
        <v>10.264761904761905</v>
      </c>
      <c r="C3723" s="22">
        <f t="shared" si="175"/>
        <v>4</v>
      </c>
      <c r="D3723" s="23">
        <f t="shared" si="176"/>
        <v>46.5</v>
      </c>
      <c r="E3723" s="21">
        <f>SUMIFS(тарифы!G:G,тарифы!B:B,J3723)</f>
        <v>53.89</v>
      </c>
      <c r="F3723" s="21"/>
      <c r="G3723" s="12" t="str">
        <f>IFERROR(INDEX(Таблица1[#All],MATCH('загрузка табеля'!J3723,тарифы!B:B,0),4),"")</f>
        <v>бригадир производственной бригады ((В-503)кулинарный цех)</v>
      </c>
      <c r="H3723" s="12" t="s">
        <v>17241</v>
      </c>
      <c r="I3723" s="12" t="s">
        <v>16811</v>
      </c>
      <c r="J3723" s="12" t="s">
        <v>7714</v>
      </c>
      <c r="K3723" s="12" t="s">
        <v>7715</v>
      </c>
      <c r="L3723" s="12">
        <v>11.5</v>
      </c>
      <c r="M3723" s="12">
        <v>11</v>
      </c>
      <c r="N3723" s="12">
        <v>12</v>
      </c>
      <c r="O3723" s="12">
        <v>12</v>
      </c>
    </row>
    <row r="3724" spans="1:17" x14ac:dyDescent="0.2">
      <c r="A3724" s="12" t="str">
        <f>INDEX('рабочие дни  %ФОТ'!$F$3:$F$67,MATCH('загрузка табеля'!$H3724,'рабочие дни  %ФОТ'!$H$3:$H$67,0),1)</f>
        <v>ХХХ YYY-503</v>
      </c>
      <c r="B3724" s="21">
        <f t="shared" si="174"/>
        <v>926.83999999999992</v>
      </c>
      <c r="C3724" s="22">
        <f t="shared" si="175"/>
        <v>2</v>
      </c>
      <c r="D3724" s="23">
        <f t="shared" si="176"/>
        <v>23.5</v>
      </c>
      <c r="E3724" s="21">
        <f>SUMIFS(тарифы!G:G,тарифы!B:B,J3724)</f>
        <v>39.44</v>
      </c>
      <c r="F3724" s="21"/>
      <c r="G3724" s="12" t="str">
        <f>IFERROR(INDEX(Таблица1[#All],MATCH('загрузка табеля'!J3724,тарифы!B:B,0),4),"")</f>
        <v>повар 4 разряда ((В-503)кулинарный цех)</v>
      </c>
      <c r="H3724" s="12" t="s">
        <v>17241</v>
      </c>
      <c r="I3724" s="12" t="s">
        <v>16811</v>
      </c>
      <c r="J3724" s="12" t="s">
        <v>7726</v>
      </c>
      <c r="K3724" s="12" t="s">
        <v>7727</v>
      </c>
      <c r="L3724" s="12">
        <v>12</v>
      </c>
      <c r="M3724" s="12">
        <v>11.5</v>
      </c>
    </row>
    <row r="3725" spans="1:17" x14ac:dyDescent="0.2">
      <c r="A3725" s="12" t="str">
        <f>INDEX('рабочие дни  %ФОТ'!$F$3:$F$67,MATCH('загрузка табеля'!$H3725,'рабочие дни  %ФОТ'!$H$3:$H$67,0),1)</f>
        <v>ХХХ YYY-503</v>
      </c>
      <c r="B3725" s="21">
        <f t="shared" si="174"/>
        <v>1202.9199999999998</v>
      </c>
      <c r="C3725" s="22">
        <f t="shared" si="175"/>
        <v>4</v>
      </c>
      <c r="D3725" s="23">
        <f t="shared" si="176"/>
        <v>30.5</v>
      </c>
      <c r="E3725" s="21">
        <f>SUMIFS(тарифы!G:G,тарифы!B:B,J3725)</f>
        <v>39.44</v>
      </c>
      <c r="F3725" s="21"/>
      <c r="G3725" s="12" t="str">
        <f>IFERROR(INDEX(Таблица1[#All],MATCH('загрузка табеля'!J3725,тарифы!B:B,0),4),"")</f>
        <v>повар 4 разряда ((В-503)кулинарный цех)</v>
      </c>
      <c r="H3725" s="12" t="s">
        <v>17241</v>
      </c>
      <c r="I3725" s="12" t="s">
        <v>16811</v>
      </c>
      <c r="J3725" s="12" t="s">
        <v>7730</v>
      </c>
      <c r="K3725" s="12" t="s">
        <v>7731</v>
      </c>
      <c r="L3725" s="12">
        <v>8</v>
      </c>
      <c r="M3725" s="12">
        <v>7.5</v>
      </c>
      <c r="N3725" s="12">
        <v>7.5</v>
      </c>
      <c r="O3725" s="12">
        <v>7.5</v>
      </c>
    </row>
    <row r="3726" spans="1:17" x14ac:dyDescent="0.2">
      <c r="A3726" s="12" t="str">
        <f>INDEX('рабочие дни  %ФОТ'!$F$3:$F$67,MATCH('загрузка табеля'!$H3726,'рабочие дни  %ФОТ'!$H$3:$H$67,0),1)</f>
        <v>ХХХ YYY-503</v>
      </c>
      <c r="B3726" s="21">
        <f t="shared" si="174"/>
        <v>1563.48</v>
      </c>
      <c r="C3726" s="22">
        <f t="shared" si="175"/>
        <v>4</v>
      </c>
      <c r="D3726" s="23">
        <f t="shared" si="176"/>
        <v>43</v>
      </c>
      <c r="E3726" s="21">
        <f>SUMIFS(тарифы!G:G,тарифы!B:B,J3726)</f>
        <v>36.36</v>
      </c>
      <c r="F3726" s="21"/>
      <c r="G3726" s="12" t="str">
        <f>IFERROR(INDEX(Таблица1[#All],MATCH('загрузка табеля'!J3726,тарифы!B:B,0),4),"")</f>
        <v>продавец продовольственных товаров 2 категории ((В-503)кулинарный цех)</v>
      </c>
      <c r="H3726" s="12" t="s">
        <v>17241</v>
      </c>
      <c r="I3726" s="12" t="s">
        <v>16811</v>
      </c>
      <c r="J3726" s="12" t="s">
        <v>7736</v>
      </c>
      <c r="K3726" s="12" t="s">
        <v>7737</v>
      </c>
      <c r="L3726" s="12">
        <v>10.5</v>
      </c>
      <c r="M3726" s="12">
        <v>11</v>
      </c>
      <c r="N3726" s="12">
        <v>10</v>
      </c>
      <c r="O3726" s="12">
        <v>11.5</v>
      </c>
    </row>
    <row r="3727" spans="1:17" x14ac:dyDescent="0.2">
      <c r="A3727" s="12" t="str">
        <f>INDEX('рабочие дни  %ФОТ'!$F$3:$F$67,MATCH('загрузка табеля'!$H3727,'рабочие дни  %ФОТ'!$H$3:$H$67,0),1)</f>
        <v>ХХХ YYY-503</v>
      </c>
      <c r="B3727" s="21">
        <f t="shared" si="174"/>
        <v>2800.24</v>
      </c>
      <c r="C3727" s="22">
        <f t="shared" si="175"/>
        <v>6</v>
      </c>
      <c r="D3727" s="23">
        <f t="shared" si="176"/>
        <v>71</v>
      </c>
      <c r="E3727" s="21">
        <f>SUMIFS(тарифы!G:G,тарифы!B:B,J3727)</f>
        <v>39.44</v>
      </c>
      <c r="F3727" s="21"/>
      <c r="G3727" s="12" t="str">
        <f>IFERROR(INDEX(Таблица1[#All],MATCH('загрузка табеля'!J3727,тарифы!B:B,0),4),"")</f>
        <v>повар 4 разряда ((В-503)кулинарный цех)</v>
      </c>
      <c r="H3727" s="12" t="s">
        <v>17241</v>
      </c>
      <c r="I3727" s="12" t="s">
        <v>16811</v>
      </c>
      <c r="J3727" s="12" t="s">
        <v>7722</v>
      </c>
      <c r="K3727" s="12" t="s">
        <v>12292</v>
      </c>
      <c r="L3727" s="12">
        <v>12</v>
      </c>
      <c r="M3727" s="12">
        <v>12</v>
      </c>
      <c r="N3727" s="12">
        <v>12.5</v>
      </c>
      <c r="O3727" s="12">
        <v>12</v>
      </c>
      <c r="P3727" s="12">
        <v>11</v>
      </c>
      <c r="Q3727" s="12">
        <v>11.5</v>
      </c>
    </row>
    <row r="3728" spans="1:17" x14ac:dyDescent="0.2">
      <c r="A3728" s="12" t="str">
        <f>INDEX('рабочие дни  %ФОТ'!$F$3:$F$67,MATCH('загрузка табеля'!$H3728,'рабочие дни  %ФОТ'!$H$3:$H$67,0),1)</f>
        <v>ХХХ YYY-503</v>
      </c>
      <c r="B3728" s="21">
        <f t="shared" si="174"/>
        <v>1239.75</v>
      </c>
      <c r="C3728" s="22">
        <f t="shared" si="175"/>
        <v>4</v>
      </c>
      <c r="D3728" s="23">
        <f t="shared" si="176"/>
        <v>37.5</v>
      </c>
      <c r="E3728" s="21">
        <f>SUMIFS(тарифы!G:G,тарифы!B:B,J3728)</f>
        <v>33.06</v>
      </c>
      <c r="F3728" s="21"/>
      <c r="G3728" s="12" t="str">
        <f>IFERROR(INDEX(Таблица1[#All],MATCH('загрузка табеля'!J3728,тарифы!B:B,0),4),"")</f>
        <v>продавец продовольственных товаров 3 категории ((В-503)кулинарный цех)</v>
      </c>
      <c r="H3728" s="12" t="s">
        <v>17241</v>
      </c>
      <c r="I3728" s="12" t="s">
        <v>16811</v>
      </c>
      <c r="J3728" s="12" t="s">
        <v>7718</v>
      </c>
      <c r="K3728" s="12" t="s">
        <v>7719</v>
      </c>
      <c r="L3728" s="12">
        <v>10</v>
      </c>
      <c r="M3728" s="12">
        <v>10.5</v>
      </c>
      <c r="N3728" s="12">
        <v>8.5</v>
      </c>
      <c r="O3728" s="12">
        <v>8.5</v>
      </c>
      <c r="P3728" s="12">
        <v>0</v>
      </c>
    </row>
    <row r="3729" spans="1:17" x14ac:dyDescent="0.2">
      <c r="A3729" s="12" t="str">
        <f>INDEX('рабочие дни  %ФОТ'!$F$3:$F$67,MATCH('загрузка табеля'!$H3729,'рабочие дни  %ФОТ'!$H$3:$H$67,0),1)</f>
        <v>ХХХ YYY-503</v>
      </c>
      <c r="B3729" s="21">
        <f t="shared" si="174"/>
        <v>847.61904761904759</v>
      </c>
      <c r="C3729" s="22">
        <f t="shared" si="175"/>
        <v>2</v>
      </c>
      <c r="D3729" s="23">
        <f t="shared" si="176"/>
        <v>10.5</v>
      </c>
      <c r="E3729" s="21">
        <f>SUMIFS(тарифы!G:G,тарифы!B:B,J3729)</f>
        <v>8900</v>
      </c>
      <c r="F3729" s="21"/>
      <c r="G3729" s="12" t="str">
        <f>IFERROR(INDEX(Таблица1[#All],MATCH('загрузка табеля'!J3729,тарифы!B:B,0),4),"")</f>
        <v>заместитель управляющего магазином по производству ((В-503)цех по выпечке хлебобулочных изделий)</v>
      </c>
      <c r="H3729" s="12" t="s">
        <v>17241</v>
      </c>
      <c r="I3729" s="12" t="s">
        <v>16811</v>
      </c>
      <c r="J3729" s="12" t="s">
        <v>7728</v>
      </c>
      <c r="K3729" s="12" t="s">
        <v>7729</v>
      </c>
      <c r="L3729" s="12">
        <v>5</v>
      </c>
      <c r="M3729" s="12">
        <v>5.5</v>
      </c>
      <c r="N3729" s="12">
        <v>0</v>
      </c>
    </row>
    <row r="3730" spans="1:17" x14ac:dyDescent="0.2">
      <c r="A3730" s="12" t="str">
        <f>INDEX('рабочие дни  %ФОТ'!$F$3:$F$67,MATCH('загрузка табеля'!$H3730,'рабочие дни  %ФОТ'!$H$3:$H$67,0),1)</f>
        <v>ХХХ YYY-503</v>
      </c>
      <c r="B3730" s="21">
        <f t="shared" si="174"/>
        <v>2760.7999999999997</v>
      </c>
      <c r="C3730" s="22">
        <f t="shared" si="175"/>
        <v>6</v>
      </c>
      <c r="D3730" s="23">
        <f t="shared" si="176"/>
        <v>70</v>
      </c>
      <c r="E3730" s="21">
        <f>SUMIFS(тарифы!G:G,тарифы!B:B,J3730)</f>
        <v>39.44</v>
      </c>
      <c r="F3730" s="21"/>
      <c r="G3730" s="12" t="str">
        <f>IFERROR(INDEX(Таблица1[#All],MATCH('загрузка табеля'!J3730,тарифы!B:B,0),4),"")</f>
        <v>повар 4 разряда ((В-503)кулинарный цех)</v>
      </c>
      <c r="H3730" s="12" t="s">
        <v>17241</v>
      </c>
      <c r="I3730" s="12" t="s">
        <v>16811</v>
      </c>
      <c r="J3730" s="12" t="s">
        <v>12291</v>
      </c>
      <c r="K3730" s="12" t="s">
        <v>12290</v>
      </c>
      <c r="L3730" s="12">
        <v>12</v>
      </c>
      <c r="M3730" s="12">
        <v>12</v>
      </c>
      <c r="N3730" s="12">
        <v>12.5</v>
      </c>
      <c r="O3730" s="12">
        <v>12</v>
      </c>
      <c r="P3730" s="12">
        <v>11</v>
      </c>
      <c r="Q3730" s="12">
        <v>10.5</v>
      </c>
    </row>
    <row r="3731" spans="1:17" x14ac:dyDescent="0.2">
      <c r="A3731" s="12" t="str">
        <f>INDEX('рабочие дни  %ФОТ'!$F$3:$F$67,MATCH('загрузка табеля'!$H3731,'рабочие дни  %ФОТ'!$H$3:$H$67,0),1)</f>
        <v>ХХХ YYY-503</v>
      </c>
      <c r="B3731" s="21">
        <f t="shared" si="174"/>
        <v>595</v>
      </c>
      <c r="C3731" s="22">
        <f t="shared" si="175"/>
        <v>2</v>
      </c>
      <c r="D3731" s="23">
        <f t="shared" si="176"/>
        <v>17</v>
      </c>
      <c r="E3731" s="21">
        <f>SUMIFS(тарифы!G:G,тарифы!B:B,J3731)</f>
        <v>35</v>
      </c>
      <c r="F3731" s="21"/>
      <c r="G3731" s="12" t="str">
        <f>IFERROR(INDEX(Таблица1[#All],MATCH('загрузка табеля'!J3731,тарифы!B:B,0),4),"")</f>
        <v>повар 3 разряда ((В-503)кулинарный цех)</v>
      </c>
      <c r="H3731" s="12" t="s">
        <v>17241</v>
      </c>
      <c r="I3731" s="12" t="s">
        <v>16811</v>
      </c>
      <c r="J3731" s="12" t="s">
        <v>12294</v>
      </c>
      <c r="K3731" s="12" t="s">
        <v>12293</v>
      </c>
      <c r="L3731" s="12">
        <v>8</v>
      </c>
      <c r="M3731" s="12">
        <v>9</v>
      </c>
      <c r="N3731" s="12">
        <v>0</v>
      </c>
    </row>
    <row r="3732" spans="1:17" x14ac:dyDescent="0.2">
      <c r="A3732" s="12" t="str">
        <f>INDEX('рабочие дни  %ФОТ'!$F$3:$F$67,MATCH('загрузка табеля'!$H3732,'рабочие дни  %ФОТ'!$H$3:$H$67,0),1)</f>
        <v>ХХХ YYY-503</v>
      </c>
      <c r="B3732" s="21">
        <f t="shared" si="174"/>
        <v>1932.92</v>
      </c>
      <c r="C3732" s="22">
        <f t="shared" si="175"/>
        <v>4</v>
      </c>
      <c r="D3732" s="23">
        <f t="shared" si="176"/>
        <v>44</v>
      </c>
      <c r="E3732" s="21">
        <f>SUMIFS(тарифы!G:G,тарифы!B:B,J3732)</f>
        <v>43.93</v>
      </c>
      <c r="F3732" s="21"/>
      <c r="G3732" s="12" t="str">
        <f>IFERROR(INDEX(Таблица1[#All],MATCH('загрузка табеля'!J3732,тарифы!B:B,0),4),"")</f>
        <v>бригадир продавцов продовольственных товаров 1 категории ((В-503)молочный отдел)</v>
      </c>
      <c r="H3732" s="12" t="s">
        <v>17241</v>
      </c>
      <c r="I3732" s="12" t="s">
        <v>16812</v>
      </c>
      <c r="J3732" s="12" t="s">
        <v>7740</v>
      </c>
      <c r="K3732" s="12" t="s">
        <v>7741</v>
      </c>
      <c r="L3732" s="12">
        <v>11</v>
      </c>
      <c r="M3732" s="12">
        <v>11</v>
      </c>
      <c r="N3732" s="12">
        <v>10</v>
      </c>
      <c r="O3732" s="12">
        <v>12</v>
      </c>
    </row>
    <row r="3733" spans="1:17" x14ac:dyDescent="0.2">
      <c r="A3733" s="12" t="str">
        <f>INDEX('рабочие дни  %ФОТ'!$F$3:$F$67,MATCH('загрузка табеля'!$H3733,'рабочие дни  %ФОТ'!$H$3:$H$67,0),1)</f>
        <v>ХХХ YYY-503</v>
      </c>
      <c r="B3733" s="21">
        <f t="shared" si="174"/>
        <v>910.29000000000008</v>
      </c>
      <c r="C3733" s="22">
        <f t="shared" si="175"/>
        <v>3</v>
      </c>
      <c r="D3733" s="23">
        <f t="shared" si="176"/>
        <v>28.5</v>
      </c>
      <c r="E3733" s="21">
        <f>SUMIFS(тарифы!G:G,тарифы!B:B,J3733)</f>
        <v>31.94</v>
      </c>
      <c r="F3733" s="21"/>
      <c r="G3733" s="12" t="str">
        <f>IFERROR(INDEX(Таблица1[#All],MATCH('загрузка табеля'!J3733,тарифы!B:B,0),4),"")</f>
        <v>продавец продовольственных товаров 3 категории ((В-503)молочный отдел)</v>
      </c>
      <c r="H3733" s="12" t="s">
        <v>17241</v>
      </c>
      <c r="I3733" s="12" t="s">
        <v>16812</v>
      </c>
      <c r="J3733" s="12" t="s">
        <v>12282</v>
      </c>
      <c r="K3733" s="12" t="s">
        <v>12281</v>
      </c>
      <c r="L3733" s="12">
        <v>9.5</v>
      </c>
      <c r="M3733" s="12">
        <v>9.5</v>
      </c>
      <c r="N3733" s="12">
        <v>9.5</v>
      </c>
    </row>
    <row r="3734" spans="1:17" x14ac:dyDescent="0.2">
      <c r="A3734" s="12" t="str">
        <f>INDEX('рабочие дни  %ФОТ'!$F$3:$F$67,MATCH('загрузка табеля'!$H3734,'рабочие дни  %ФОТ'!$H$3:$H$67,0),1)</f>
        <v>ХХХ YYY-503</v>
      </c>
      <c r="B3734" s="21">
        <f t="shared" si="174"/>
        <v>702.68000000000006</v>
      </c>
      <c r="C3734" s="22">
        <f t="shared" si="175"/>
        <v>2</v>
      </c>
      <c r="D3734" s="23">
        <f t="shared" si="176"/>
        <v>22</v>
      </c>
      <c r="E3734" s="21">
        <f>SUMIFS(тарифы!G:G,тарифы!B:B,J3734)</f>
        <v>31.94</v>
      </c>
      <c r="F3734" s="21"/>
      <c r="G3734" s="12" t="str">
        <f>IFERROR(INDEX(Таблица1[#All],MATCH('загрузка табеля'!J3734,тарифы!B:B,0),4),"")</f>
        <v>продавец продовольственных товаров 3 категории ((В-503)молочный отдел)</v>
      </c>
      <c r="H3734" s="12" t="s">
        <v>17241</v>
      </c>
      <c r="I3734" s="12" t="s">
        <v>16812</v>
      </c>
      <c r="J3734" s="12" t="s">
        <v>12284</v>
      </c>
      <c r="K3734" s="12" t="s">
        <v>12283</v>
      </c>
      <c r="L3734" s="12">
        <v>11</v>
      </c>
      <c r="M3734" s="12">
        <v>11</v>
      </c>
    </row>
    <row r="3735" spans="1:17" x14ac:dyDescent="0.2">
      <c r="A3735" s="12" t="str">
        <f>INDEX('рабочие дни  %ФОТ'!$F$3:$F$67,MATCH('загрузка табеля'!$H3735,'рабочие дни  %ФОТ'!$H$3:$H$67,0),1)</f>
        <v>ХХХ YYY-503</v>
      </c>
      <c r="B3735" s="21">
        <f t="shared" si="174"/>
        <v>1508.5714285714287</v>
      </c>
      <c r="C3735" s="22">
        <f t="shared" si="175"/>
        <v>4</v>
      </c>
      <c r="D3735" s="23">
        <f t="shared" si="176"/>
        <v>65</v>
      </c>
      <c r="E3735" s="21">
        <f>SUMIFS(тарифы!G:G,тарифы!B:B,J3735)</f>
        <v>7920</v>
      </c>
      <c r="F3735" s="21"/>
      <c r="G3735" s="12" t="str">
        <f>IFERROR(INDEX(Таблица1[#All],MATCH('загрузка табеля'!J3735,тарифы!B:B,0),4),"")</f>
        <v>менеджер по сбыту 2 категории ((В-503)овощной отдел)</v>
      </c>
      <c r="H3735" s="12" t="s">
        <v>17241</v>
      </c>
      <c r="I3735" s="12" t="s">
        <v>16813</v>
      </c>
      <c r="J3735" s="12" t="s">
        <v>7749</v>
      </c>
      <c r="K3735" s="12" t="s">
        <v>7750</v>
      </c>
      <c r="L3735" s="12">
        <v>20</v>
      </c>
      <c r="M3735" s="12">
        <v>3</v>
      </c>
      <c r="N3735" s="12">
        <v>10</v>
      </c>
      <c r="O3735" s="12">
        <v>32</v>
      </c>
    </row>
    <row r="3736" spans="1:17" x14ac:dyDescent="0.2">
      <c r="A3736" s="12" t="str">
        <f>INDEX('рабочие дни  %ФОТ'!$F$3:$F$67,MATCH('загрузка табеля'!$H3736,'рабочие дни  %ФОТ'!$H$3:$H$67,0),1)</f>
        <v>ХХХ YYY-503</v>
      </c>
      <c r="B3736" s="21">
        <f t="shared" si="174"/>
        <v>2380.3200000000002</v>
      </c>
      <c r="C3736" s="22">
        <f t="shared" si="175"/>
        <v>6</v>
      </c>
      <c r="D3736" s="23">
        <f t="shared" si="176"/>
        <v>72</v>
      </c>
      <c r="E3736" s="21">
        <f>SUMIFS(тарифы!G:G,тарифы!B:B,J3736)</f>
        <v>33.06</v>
      </c>
      <c r="F3736" s="21"/>
      <c r="G3736" s="12" t="str">
        <f>IFERROR(INDEX(Таблица1[#All],MATCH('загрузка табеля'!J3736,тарифы!B:B,0),4),"")</f>
        <v>продавец продовольственных товаров 3 категории ((В-503)овощной отдел)</v>
      </c>
      <c r="H3736" s="12" t="s">
        <v>17241</v>
      </c>
      <c r="I3736" s="12" t="s">
        <v>16813</v>
      </c>
      <c r="J3736" s="12" t="s">
        <v>7746</v>
      </c>
      <c r="K3736" s="12" t="s">
        <v>7747</v>
      </c>
      <c r="L3736" s="12">
        <v>12</v>
      </c>
      <c r="M3736" s="12">
        <v>12.5</v>
      </c>
      <c r="N3736" s="12">
        <v>12</v>
      </c>
      <c r="O3736" s="12">
        <v>12</v>
      </c>
      <c r="P3736" s="12">
        <v>12.5</v>
      </c>
      <c r="Q3736" s="12">
        <v>11</v>
      </c>
    </row>
    <row r="3737" spans="1:17" x14ac:dyDescent="0.2">
      <c r="A3737" s="12" t="str">
        <f>INDEX('рабочие дни  %ФОТ'!$F$3:$F$67,MATCH('загрузка табеля'!$H3737,'рабочие дни  %ФОТ'!$H$3:$H$67,0),1)</f>
        <v>ХХХ YYY-503</v>
      </c>
      <c r="B3737" s="21">
        <f t="shared" si="174"/>
        <v>1637.6</v>
      </c>
      <c r="C3737" s="22">
        <f t="shared" si="175"/>
        <v>4</v>
      </c>
      <c r="D3737" s="23">
        <f t="shared" si="176"/>
        <v>40</v>
      </c>
      <c r="E3737" s="21">
        <f>SUMIFS(тарифы!G:G,тарифы!B:B,J3737)</f>
        <v>40.94</v>
      </c>
      <c r="F3737" s="21"/>
      <c r="G3737" s="12" t="str">
        <f>IFERROR(INDEX(Таблица1[#All],MATCH('загрузка табеля'!J3737,тарифы!B:B,0),4),"")</f>
        <v>бригадир продавцов продовольственных товаров 2 категории ((В-503)овощной отдел)</v>
      </c>
      <c r="H3737" s="12" t="s">
        <v>17241</v>
      </c>
      <c r="I3737" s="12" t="s">
        <v>16813</v>
      </c>
      <c r="J3737" s="12" t="s">
        <v>7754</v>
      </c>
      <c r="K3737" s="12" t="s">
        <v>7755</v>
      </c>
      <c r="L3737" s="12">
        <v>10</v>
      </c>
      <c r="M3737" s="12">
        <v>9.5</v>
      </c>
      <c r="N3737" s="12">
        <v>10.5</v>
      </c>
      <c r="O3737" s="12">
        <v>10</v>
      </c>
    </row>
    <row r="3738" spans="1:17" x14ac:dyDescent="0.2">
      <c r="A3738" s="12" t="str">
        <f>INDEX('рабочие дни  %ФОТ'!$F$3:$F$67,MATCH('загрузка табеля'!$H3738,'рабочие дни  %ФОТ'!$H$3:$H$67,0),1)</f>
        <v>ХХХ YYY-503</v>
      </c>
      <c r="B3738" s="21">
        <f t="shared" si="174"/>
        <v>1801.7700000000002</v>
      </c>
      <c r="C3738" s="22">
        <f t="shared" si="175"/>
        <v>5</v>
      </c>
      <c r="D3738" s="23">
        <f t="shared" si="176"/>
        <v>54.5</v>
      </c>
      <c r="E3738" s="21">
        <f>SUMIFS(тарифы!G:G,тарифы!B:B,J3738)</f>
        <v>33.06</v>
      </c>
      <c r="F3738" s="21"/>
      <c r="G3738" s="12" t="str">
        <f>IFERROR(INDEX(Таблица1[#All],MATCH('загрузка табеля'!J3738,тарифы!B:B,0),4),"")</f>
        <v>продавец продовольственных товаров 3 категории ((В-503)овощной отдел)</v>
      </c>
      <c r="H3738" s="12" t="s">
        <v>17241</v>
      </c>
      <c r="I3738" s="12" t="s">
        <v>16813</v>
      </c>
      <c r="J3738" s="12" t="s">
        <v>12286</v>
      </c>
      <c r="K3738" s="12" t="s">
        <v>12285</v>
      </c>
      <c r="L3738" s="12">
        <v>11.5</v>
      </c>
      <c r="M3738" s="12">
        <v>11.5</v>
      </c>
      <c r="N3738" s="12">
        <v>11.5</v>
      </c>
      <c r="O3738" s="12">
        <v>10.5</v>
      </c>
      <c r="P3738" s="12">
        <v>9.5</v>
      </c>
    </row>
    <row r="3739" spans="1:17" x14ac:dyDescent="0.2">
      <c r="A3739" s="12" t="str">
        <f>INDEX('рабочие дни  %ФОТ'!$F$3:$F$67,MATCH('загрузка табеля'!$H3739,'рабочие дни  %ФОТ'!$H$3:$H$67,0),1)</f>
        <v>ХХХ YYY-503</v>
      </c>
      <c r="B3739" s="21">
        <f t="shared" si="174"/>
        <v>12.221428571428572</v>
      </c>
      <c r="C3739" s="22">
        <f t="shared" si="175"/>
        <v>5</v>
      </c>
      <c r="D3739" s="23">
        <f t="shared" si="176"/>
        <v>41.5</v>
      </c>
      <c r="E3739" s="21">
        <f>SUMIFS(тарифы!G:G,тарифы!B:B,J3739)</f>
        <v>51.33</v>
      </c>
      <c r="F3739" s="21"/>
      <c r="G3739" s="12" t="str">
        <f>IFERROR(INDEX(Таблица1[#All],MATCH('загрузка табеля'!J3739,тарифы!B:B,0),4),"")</f>
        <v>бригадир продавцов продовольственных товаров 2 категории ((В-503)рыбный отдел)</v>
      </c>
      <c r="H3739" s="12" t="s">
        <v>17241</v>
      </c>
      <c r="I3739" s="12" t="s">
        <v>16814</v>
      </c>
      <c r="J3739" s="12" t="s">
        <v>7843</v>
      </c>
      <c r="K3739" s="12" t="s">
        <v>7844</v>
      </c>
      <c r="L3739" s="12">
        <v>8.5</v>
      </c>
      <c r="M3739" s="12">
        <v>8.5</v>
      </c>
      <c r="N3739" s="12">
        <v>7.5</v>
      </c>
      <c r="O3739" s="12">
        <v>8</v>
      </c>
      <c r="P3739" s="12">
        <v>9</v>
      </c>
      <c r="Q3739" s="12">
        <v>0</v>
      </c>
    </row>
    <row r="3740" spans="1:17" x14ac:dyDescent="0.2">
      <c r="A3740" s="12" t="str">
        <f>INDEX('рабочие дни  %ФОТ'!$F$3:$F$67,MATCH('загрузка табеля'!$H3740,'рабочие дни  %ФОТ'!$H$3:$H$67,0),1)</f>
        <v>ХХХ YYY-503</v>
      </c>
      <c r="B3740" s="21">
        <f t="shared" si="174"/>
        <v>938.64</v>
      </c>
      <c r="C3740" s="22">
        <f t="shared" si="175"/>
        <v>2</v>
      </c>
      <c r="D3740" s="23">
        <f t="shared" si="176"/>
        <v>24</v>
      </c>
      <c r="E3740" s="21">
        <f>SUMIFS(тарифы!G:G,тарифы!B:B,J3740)</f>
        <v>39.11</v>
      </c>
      <c r="F3740" s="21"/>
      <c r="G3740" s="12" t="str">
        <f>IFERROR(INDEX(Таблица1[#All],MATCH('загрузка табеля'!J3740,тарифы!B:B,0),4),"")</f>
        <v>продавец продовольственных товаров 2 категории ((В-503)рыбный отдел)</v>
      </c>
      <c r="H3740" s="12" t="s">
        <v>17241</v>
      </c>
      <c r="I3740" s="12" t="s">
        <v>16814</v>
      </c>
      <c r="J3740" s="12" t="s">
        <v>7840</v>
      </c>
      <c r="K3740" s="12" t="s">
        <v>7841</v>
      </c>
      <c r="L3740" s="12">
        <v>12</v>
      </c>
      <c r="M3740" s="12">
        <v>12</v>
      </c>
      <c r="N3740" s="12">
        <v>0</v>
      </c>
    </row>
    <row r="3741" spans="1:17" x14ac:dyDescent="0.2">
      <c r="A3741" s="12" t="str">
        <f>INDEX('рабочие дни  %ФОТ'!$F$3:$F$67,MATCH('загрузка табеля'!$H3741,'рабочие дни  %ФОТ'!$H$3:$H$67,0),1)</f>
        <v>ХХХ YYY-503</v>
      </c>
      <c r="B3741" s="21">
        <f t="shared" si="174"/>
        <v>1517.15</v>
      </c>
      <c r="C3741" s="22">
        <f t="shared" si="175"/>
        <v>4</v>
      </c>
      <c r="D3741" s="23">
        <f t="shared" si="176"/>
        <v>47.5</v>
      </c>
      <c r="E3741" s="21">
        <f>SUMIFS(тарифы!G:G,тарифы!B:B,J3741)</f>
        <v>31.94</v>
      </c>
      <c r="F3741" s="21"/>
      <c r="G3741" s="12" t="str">
        <f>IFERROR(INDEX(Таблица1[#All],MATCH('загрузка табеля'!J3741,тарифы!B:B,0),4),"")</f>
        <v>продавец продовольственных товаров 3 категории ((В-503)отдел гастрономии)</v>
      </c>
      <c r="H3741" s="12" t="s">
        <v>17241</v>
      </c>
      <c r="I3741" s="12" t="s">
        <v>16814</v>
      </c>
      <c r="J3741" s="12" t="s">
        <v>7845</v>
      </c>
      <c r="K3741" s="12" t="s">
        <v>7846</v>
      </c>
      <c r="L3741" s="12">
        <v>12</v>
      </c>
      <c r="M3741" s="12">
        <v>12</v>
      </c>
      <c r="N3741" s="12">
        <v>12</v>
      </c>
      <c r="O3741" s="12">
        <v>11.5</v>
      </c>
    </row>
    <row r="3742" spans="1:17" x14ac:dyDescent="0.2">
      <c r="A3742" s="12" t="str">
        <f>INDEX('рабочие дни  %ФОТ'!$F$3:$F$67,MATCH('загрузка табеля'!$H3742,'рабочие дни  %ФОТ'!$H$3:$H$67,0),1)</f>
        <v>ХХХ YYY-503</v>
      </c>
      <c r="B3742" s="21">
        <f t="shared" si="174"/>
        <v>1864.7619047619048</v>
      </c>
      <c r="C3742" s="22">
        <f t="shared" si="175"/>
        <v>4</v>
      </c>
      <c r="D3742" s="23">
        <f t="shared" si="176"/>
        <v>18.5</v>
      </c>
      <c r="E3742" s="21">
        <f>SUMIFS(тарифы!G:G,тарифы!B:B,J3742)</f>
        <v>9790</v>
      </c>
      <c r="F3742" s="21"/>
      <c r="G3742" s="12" t="str">
        <f>IFERROR(INDEX(Таблица1[#All],MATCH('загрузка табеля'!J3742,тарифы!B:B,0),4),"")</f>
        <v>заместитель управляющего магазином по производству 4 категории ((В-503)цех по переработке мяса)</v>
      </c>
      <c r="H3742" s="12" t="s">
        <v>17241</v>
      </c>
      <c r="I3742" s="12" t="s">
        <v>16814</v>
      </c>
      <c r="J3742" s="12" t="s">
        <v>7914</v>
      </c>
      <c r="K3742" s="12" t="s">
        <v>7915</v>
      </c>
      <c r="L3742" s="12">
        <v>4.5</v>
      </c>
      <c r="M3742" s="12">
        <v>4.5</v>
      </c>
      <c r="N3742" s="12">
        <v>4.5</v>
      </c>
      <c r="O3742" s="12">
        <v>5</v>
      </c>
    </row>
    <row r="3743" spans="1:17" x14ac:dyDescent="0.2">
      <c r="A3743" s="12" t="str">
        <f>INDEX('рабочие дни  %ФОТ'!$F$3:$F$67,MATCH('загрузка табеля'!$H3743,'рабочие дни  %ФОТ'!$H$3:$H$67,0),1)</f>
        <v>ХХХ YYY-503</v>
      </c>
      <c r="B3743" s="21">
        <f t="shared" si="174"/>
        <v>1741.22</v>
      </c>
      <c r="C3743" s="22">
        <f t="shared" si="175"/>
        <v>4</v>
      </c>
      <c r="D3743" s="23">
        <f t="shared" si="176"/>
        <v>37</v>
      </c>
      <c r="E3743" s="21">
        <f>SUMIFS(тарифы!G:G,тарифы!B:B,J3743)</f>
        <v>47.06</v>
      </c>
      <c r="F3743" s="21"/>
      <c r="G3743" s="12" t="str">
        <f>IFERROR(INDEX(Таблица1[#All],MATCH('загрузка табеля'!J3743,тарифы!B:B,0),4),"")</f>
        <v>обработчик рыбы 2 категории ((В-503)рыбный отдел)</v>
      </c>
      <c r="H3743" s="12" t="s">
        <v>17241</v>
      </c>
      <c r="I3743" s="12" t="s">
        <v>16814</v>
      </c>
      <c r="J3743" s="12" t="s">
        <v>7837</v>
      </c>
      <c r="K3743" s="12" t="s">
        <v>7838</v>
      </c>
      <c r="L3743" s="12">
        <v>9.5</v>
      </c>
      <c r="M3743" s="12">
        <v>9.5</v>
      </c>
      <c r="N3743" s="12">
        <v>9.5</v>
      </c>
      <c r="O3743" s="12">
        <v>8.5</v>
      </c>
    </row>
    <row r="3744" spans="1:17" x14ac:dyDescent="0.2">
      <c r="A3744" s="12" t="str">
        <f>INDEX('рабочие дни  %ФОТ'!$F$3:$F$67,MATCH('загрузка табеля'!$H3744,'рабочие дни  %ФОТ'!$H$3:$H$67,0),1)</f>
        <v>ХХХ YYY-503</v>
      </c>
      <c r="B3744" s="21">
        <f t="shared" si="174"/>
        <v>1360.08</v>
      </c>
      <c r="C3744" s="22">
        <f t="shared" si="175"/>
        <v>3</v>
      </c>
      <c r="D3744" s="23">
        <f t="shared" si="176"/>
        <v>36</v>
      </c>
      <c r="E3744" s="21">
        <f>SUMIFS(тарифы!G:G,тарифы!B:B,J3744)</f>
        <v>37.78</v>
      </c>
      <c r="F3744" s="21"/>
      <c r="G3744" s="12" t="str">
        <f>IFERROR(INDEX(Таблица1[#All],MATCH('загрузка табеля'!J3744,тарифы!B:B,0),4),"")</f>
        <v>кассир торгового зала ((В-503)расчетно-кассовая зона)</v>
      </c>
      <c r="H3744" s="12" t="s">
        <v>17241</v>
      </c>
      <c r="I3744" s="12" t="s">
        <v>16815</v>
      </c>
      <c r="J3744" s="12" t="s">
        <v>7834</v>
      </c>
      <c r="K3744" s="12" t="s">
        <v>7835</v>
      </c>
      <c r="L3744" s="12">
        <v>12</v>
      </c>
      <c r="M3744" s="12">
        <v>12</v>
      </c>
      <c r="N3744" s="12">
        <v>12</v>
      </c>
    </row>
    <row r="3745" spans="1:17" x14ac:dyDescent="0.2">
      <c r="A3745" s="12" t="str">
        <f>INDEX('рабочие дни  %ФОТ'!$F$3:$F$67,MATCH('загрузка табеля'!$H3745,'рабочие дни  %ФОТ'!$H$3:$H$67,0),1)</f>
        <v>ХХХ YYY-503</v>
      </c>
      <c r="B3745" s="21">
        <f t="shared" si="174"/>
        <v>2298.2649999999999</v>
      </c>
      <c r="C3745" s="22">
        <f t="shared" si="175"/>
        <v>4</v>
      </c>
      <c r="D3745" s="23">
        <f t="shared" si="176"/>
        <v>54.5</v>
      </c>
      <c r="E3745" s="21">
        <f>SUMIFS(тарифы!G:G,тарифы!B:B,J3745)</f>
        <v>42.17</v>
      </c>
      <c r="F3745" s="21"/>
      <c r="G3745" s="12" t="str">
        <f>IFERROR(INDEX(Таблица1[#All],MATCH('загрузка табеля'!J3745,тарифы!B:B,0),4),"")</f>
        <v>заместитель управляющего магазином по кассовой зоне 2 категории ((В-503)расчетно-кассовая зона)</v>
      </c>
      <c r="H3745" s="12" t="s">
        <v>17241</v>
      </c>
      <c r="I3745" s="12" t="s">
        <v>16815</v>
      </c>
      <c r="J3745" s="12" t="s">
        <v>7826</v>
      </c>
      <c r="K3745" s="12" t="s">
        <v>7827</v>
      </c>
      <c r="L3745" s="12">
        <v>14</v>
      </c>
      <c r="M3745" s="12">
        <v>13</v>
      </c>
      <c r="N3745" s="12">
        <v>14.5</v>
      </c>
      <c r="O3745" s="12">
        <v>13</v>
      </c>
    </row>
    <row r="3746" spans="1:17" x14ac:dyDescent="0.2">
      <c r="A3746" s="12" t="str">
        <f>INDEX('рабочие дни  %ФОТ'!$F$3:$F$67,MATCH('загрузка табеля'!$H3746,'рабочие дни  %ФОТ'!$H$3:$H$67,0),1)</f>
        <v>ХХХ YYY-503</v>
      </c>
      <c r="B3746" s="21">
        <f t="shared" si="174"/>
        <v>1743.0650000000001</v>
      </c>
      <c r="C3746" s="22">
        <f t="shared" si="175"/>
        <v>4</v>
      </c>
      <c r="D3746" s="23">
        <f t="shared" si="176"/>
        <v>44.5</v>
      </c>
      <c r="E3746" s="21">
        <f>SUMIFS(тарифы!G:G,тарифы!B:B,J3746)</f>
        <v>39.17</v>
      </c>
      <c r="F3746" s="21"/>
      <c r="G3746" s="12" t="str">
        <f>IFERROR(INDEX(Таблица1[#All],MATCH('загрузка табеля'!J3746,тарифы!B:B,0),4),"")</f>
        <v>старший кассир торгового зала ((В-503)расчетно-кассовая зона)</v>
      </c>
      <c r="H3746" s="12" t="s">
        <v>17241</v>
      </c>
      <c r="I3746" s="12" t="s">
        <v>16815</v>
      </c>
      <c r="J3746" s="12" t="s">
        <v>7830</v>
      </c>
      <c r="K3746" s="12" t="s">
        <v>7831</v>
      </c>
      <c r="L3746" s="12">
        <v>7</v>
      </c>
      <c r="M3746" s="12">
        <v>11.5</v>
      </c>
      <c r="N3746" s="12">
        <v>13</v>
      </c>
      <c r="O3746" s="12">
        <v>13</v>
      </c>
    </row>
    <row r="3747" spans="1:17" x14ac:dyDescent="0.2">
      <c r="A3747" s="12" t="str">
        <f>INDEX('рабочие дни  %ФОТ'!$F$3:$F$67,MATCH('загрузка табеля'!$H3747,'рабочие дни  %ФОТ'!$H$3:$H$67,0),1)</f>
        <v>ХХХ YYY-503</v>
      </c>
      <c r="B3747" s="21">
        <f t="shared" si="174"/>
        <v>850.05000000000007</v>
      </c>
      <c r="C3747" s="22">
        <f t="shared" si="175"/>
        <v>5</v>
      </c>
      <c r="D3747" s="23">
        <f t="shared" si="176"/>
        <v>22.5</v>
      </c>
      <c r="E3747" s="21">
        <f>SUMIFS(тарифы!G:G,тарифы!B:B,J3747)</f>
        <v>37.78</v>
      </c>
      <c r="F3747" s="21"/>
      <c r="G3747" s="12" t="str">
        <f>IFERROR(INDEX(Таблица1[#All],MATCH('загрузка табеля'!J3747,тарифы!B:B,0),4),"")</f>
        <v>кассир торгового зала ((В-503)расчетно-кассовая зона)</v>
      </c>
      <c r="H3747" s="12" t="s">
        <v>17241</v>
      </c>
      <c r="I3747" s="12" t="s">
        <v>16815</v>
      </c>
      <c r="J3747" s="12" t="s">
        <v>7797</v>
      </c>
      <c r="K3747" s="12" t="s">
        <v>7798</v>
      </c>
      <c r="L3747" s="12">
        <v>4.5</v>
      </c>
      <c r="M3747" s="12">
        <v>4.5</v>
      </c>
      <c r="N3747" s="12">
        <v>4.5</v>
      </c>
      <c r="O3747" s="12">
        <v>4.5</v>
      </c>
      <c r="P3747" s="12">
        <v>4.5</v>
      </c>
      <c r="Q3747" s="12">
        <v>0</v>
      </c>
    </row>
    <row r="3748" spans="1:17" x14ac:dyDescent="0.2">
      <c r="A3748" s="12" t="str">
        <f>INDEX('рабочие дни  %ФОТ'!$F$3:$F$67,MATCH('загрузка табеля'!$H3748,'рабочие дни  %ФОТ'!$H$3:$H$67,0),1)</f>
        <v>ХХХ YYY-503</v>
      </c>
      <c r="B3748" s="21">
        <f t="shared" si="174"/>
        <v>1643.43</v>
      </c>
      <c r="C3748" s="22">
        <f t="shared" si="175"/>
        <v>4</v>
      </c>
      <c r="D3748" s="23">
        <f t="shared" si="176"/>
        <v>43.5</v>
      </c>
      <c r="E3748" s="21">
        <f>SUMIFS(тарифы!G:G,тарифы!B:B,J3748)</f>
        <v>37.78</v>
      </c>
      <c r="F3748" s="21"/>
      <c r="G3748" s="12" t="str">
        <f>IFERROR(INDEX(Таблица1[#All],MATCH('загрузка табеля'!J3748,тарифы!B:B,0),4),"")</f>
        <v>кассир торгового зала ((В-503)расчетно-кассовая зона)</v>
      </c>
      <c r="H3748" s="12" t="s">
        <v>17241</v>
      </c>
      <c r="I3748" s="12" t="s">
        <v>16815</v>
      </c>
      <c r="J3748" s="12" t="s">
        <v>7822</v>
      </c>
      <c r="K3748" s="12" t="s">
        <v>7823</v>
      </c>
      <c r="L3748" s="12">
        <v>12.5</v>
      </c>
      <c r="M3748" s="12">
        <v>6</v>
      </c>
      <c r="N3748" s="12">
        <v>12.5</v>
      </c>
      <c r="O3748" s="12">
        <v>12.5</v>
      </c>
    </row>
    <row r="3749" spans="1:17" x14ac:dyDescent="0.2">
      <c r="A3749" s="12" t="str">
        <f>INDEX('рабочие дни  %ФОТ'!$F$3:$F$67,MATCH('загрузка табеля'!$H3749,'рабочие дни  %ФОТ'!$H$3:$H$67,0),1)</f>
        <v>ХХХ YYY-503</v>
      </c>
      <c r="B3749" s="21">
        <f t="shared" si="174"/>
        <v>1190.07</v>
      </c>
      <c r="C3749" s="22">
        <f t="shared" si="175"/>
        <v>3</v>
      </c>
      <c r="D3749" s="23">
        <f t="shared" si="176"/>
        <v>31.5</v>
      </c>
      <c r="E3749" s="21">
        <f>SUMIFS(тарифы!G:G,тарифы!B:B,J3749)</f>
        <v>37.78</v>
      </c>
      <c r="F3749" s="21"/>
      <c r="G3749" s="12" t="str">
        <f>IFERROR(INDEX(Таблица1[#All],MATCH('загрузка табеля'!J3749,тарифы!B:B,0),4),"")</f>
        <v>кассир торгового зала ((В-503)расчетно-кассовая зона)</v>
      </c>
      <c r="H3749" s="12" t="s">
        <v>17241</v>
      </c>
      <c r="I3749" s="12" t="s">
        <v>16815</v>
      </c>
      <c r="J3749" s="12" t="s">
        <v>7809</v>
      </c>
      <c r="K3749" s="12" t="s">
        <v>7810</v>
      </c>
      <c r="L3749" s="12">
        <v>7.5</v>
      </c>
      <c r="M3749" s="12">
        <v>12</v>
      </c>
      <c r="N3749" s="12">
        <v>12</v>
      </c>
      <c r="O3749" s="12">
        <v>0</v>
      </c>
    </row>
    <row r="3750" spans="1:17" x14ac:dyDescent="0.2">
      <c r="A3750" s="12" t="str">
        <f>INDEX('рабочие дни  %ФОТ'!$F$3:$F$67,MATCH('загрузка табеля'!$H3750,'рабочие дни  %ФОТ'!$H$3:$H$67,0),1)</f>
        <v>ХХХ YYY-503</v>
      </c>
      <c r="B3750" s="21">
        <f t="shared" si="174"/>
        <v>698.93000000000006</v>
      </c>
      <c r="C3750" s="22">
        <f t="shared" si="175"/>
        <v>4</v>
      </c>
      <c r="D3750" s="23">
        <f t="shared" si="176"/>
        <v>18.5</v>
      </c>
      <c r="E3750" s="21">
        <f>SUMIFS(тарифы!G:G,тарифы!B:B,J3750)</f>
        <v>37.78</v>
      </c>
      <c r="F3750" s="21"/>
      <c r="G3750" s="12" t="str">
        <f>IFERROR(INDEX(Таблица1[#All],MATCH('загрузка табеля'!J3750,тарифы!B:B,0),4),"")</f>
        <v>кассир торгового зала ((В-503)расчетно-кассовая зона)</v>
      </c>
      <c r="H3750" s="12" t="s">
        <v>17241</v>
      </c>
      <c r="I3750" s="12" t="s">
        <v>16815</v>
      </c>
      <c r="J3750" s="12" t="s">
        <v>7803</v>
      </c>
      <c r="K3750" s="12" t="s">
        <v>7804</v>
      </c>
      <c r="L3750" s="12">
        <v>4.5</v>
      </c>
      <c r="M3750" s="12">
        <v>4.5</v>
      </c>
      <c r="N3750" s="12">
        <v>5</v>
      </c>
      <c r="O3750" s="12">
        <v>4.5</v>
      </c>
    </row>
    <row r="3751" spans="1:17" x14ac:dyDescent="0.2">
      <c r="A3751" s="12" t="str">
        <f>INDEX('рабочие дни  %ФОТ'!$F$3:$F$67,MATCH('загрузка табеля'!$H3751,'рабочие дни  %ФОТ'!$H$3:$H$67,0),1)</f>
        <v>ХХХ YYY-503</v>
      </c>
      <c r="B3751" s="21">
        <f t="shared" si="174"/>
        <v>1832.3300000000002</v>
      </c>
      <c r="C3751" s="22">
        <f t="shared" si="175"/>
        <v>4</v>
      </c>
      <c r="D3751" s="23">
        <f t="shared" si="176"/>
        <v>48.5</v>
      </c>
      <c r="E3751" s="21">
        <f>SUMIFS(тарифы!G:G,тарифы!B:B,J3751)</f>
        <v>37.78</v>
      </c>
      <c r="F3751" s="21"/>
      <c r="G3751" s="12" t="str">
        <f>IFERROR(INDEX(Таблица1[#All],MATCH('загрузка табеля'!J3751,тарифы!B:B,0),4),"")</f>
        <v>кассир торгового зала ((В-503)расчетно-кассовая зона)</v>
      </c>
      <c r="H3751" s="12" t="s">
        <v>17241</v>
      </c>
      <c r="I3751" s="12" t="s">
        <v>16815</v>
      </c>
      <c r="J3751" s="12" t="s">
        <v>7811</v>
      </c>
      <c r="K3751" s="12" t="s">
        <v>16816</v>
      </c>
      <c r="L3751" s="12">
        <v>12</v>
      </c>
      <c r="M3751" s="12">
        <v>11.5</v>
      </c>
      <c r="N3751" s="12">
        <v>10.5</v>
      </c>
      <c r="O3751" s="12">
        <v>14.5</v>
      </c>
    </row>
    <row r="3752" spans="1:17" x14ac:dyDescent="0.2">
      <c r="A3752" s="12" t="str">
        <f>INDEX('рабочие дни  %ФОТ'!$F$3:$F$67,MATCH('загрузка табеля'!$H3752,'рабочие дни  %ФОТ'!$H$3:$H$67,0),1)</f>
        <v>ХХХ YYY-503</v>
      </c>
      <c r="B3752" s="21">
        <f t="shared" si="174"/>
        <v>576.19047619047615</v>
      </c>
      <c r="C3752" s="22">
        <f t="shared" si="175"/>
        <v>2</v>
      </c>
      <c r="D3752" s="23">
        <f t="shared" si="176"/>
        <v>13</v>
      </c>
      <c r="E3752" s="21">
        <f>SUMIFS(тарифы!G:G,тарифы!B:B,J3752)</f>
        <v>6050</v>
      </c>
      <c r="F3752" s="21"/>
      <c r="G3752" s="12" t="str">
        <f>IFERROR(INDEX(Таблица1[#All],MATCH('загрузка табеля'!J3752,тарифы!B:B,0),4),"")</f>
        <v>инспектор по инвентаризации 2 категории ((В-503)управление)</v>
      </c>
      <c r="H3752" s="12" t="s">
        <v>17241</v>
      </c>
      <c r="I3752" s="12" t="s">
        <v>16815</v>
      </c>
      <c r="J3752" s="12" t="s">
        <v>7876</v>
      </c>
      <c r="K3752" s="12" t="s">
        <v>7877</v>
      </c>
      <c r="L3752" s="12">
        <v>2</v>
      </c>
      <c r="M3752" s="12">
        <v>11</v>
      </c>
      <c r="N3752" s="12">
        <v>0</v>
      </c>
    </row>
    <row r="3753" spans="1:17" x14ac:dyDescent="0.2">
      <c r="A3753" s="12" t="str">
        <f>INDEX('рабочие дни  %ФОТ'!$F$3:$F$67,MATCH('загрузка табеля'!$H3753,'рабочие дни  %ФОТ'!$H$3:$H$67,0),1)</f>
        <v>ХХХ YYY-503</v>
      </c>
      <c r="B3753" s="21">
        <f t="shared" si="174"/>
        <v>1756.77</v>
      </c>
      <c r="C3753" s="22">
        <f t="shared" si="175"/>
        <v>2</v>
      </c>
      <c r="D3753" s="23">
        <f t="shared" si="176"/>
        <v>46.5</v>
      </c>
      <c r="E3753" s="21">
        <f>SUMIFS(тарифы!G:G,тарифы!B:B,J3753)</f>
        <v>37.78</v>
      </c>
      <c r="F3753" s="21"/>
      <c r="G3753" s="12" t="str">
        <f>IFERROR(INDEX(Таблица1[#All],MATCH('загрузка табеля'!J3753,тарифы!B:B,0),4),"")</f>
        <v>кассир торгового зала ((В-503)расчетно-кассовая зона)</v>
      </c>
      <c r="H3753" s="12" t="s">
        <v>17241</v>
      </c>
      <c r="I3753" s="12" t="s">
        <v>16815</v>
      </c>
      <c r="J3753" s="12" t="s">
        <v>7828</v>
      </c>
      <c r="K3753" s="12" t="s">
        <v>7829</v>
      </c>
      <c r="L3753" s="12">
        <v>11.5</v>
      </c>
      <c r="M3753" s="12">
        <v>35</v>
      </c>
      <c r="N3753" s="12">
        <v>0</v>
      </c>
    </row>
    <row r="3754" spans="1:17" x14ac:dyDescent="0.2">
      <c r="A3754" s="12" t="str">
        <f>INDEX('рабочие дни  %ФОТ'!$F$3:$F$67,MATCH('загрузка табеля'!$H3754,'рабочие дни  %ФОТ'!$H$3:$H$67,0),1)</f>
        <v>ХХХ YYY-503</v>
      </c>
      <c r="B3754" s="21">
        <f t="shared" si="174"/>
        <v>585.59</v>
      </c>
      <c r="C3754" s="22">
        <f t="shared" si="175"/>
        <v>2</v>
      </c>
      <c r="D3754" s="23">
        <f t="shared" si="176"/>
        <v>15.5</v>
      </c>
      <c r="E3754" s="21">
        <f>SUMIFS(тарифы!G:G,тарифы!B:B,J3754)</f>
        <v>37.78</v>
      </c>
      <c r="F3754" s="21"/>
      <c r="G3754" s="12" t="str">
        <f>IFERROR(INDEX(Таблица1[#All],MATCH('загрузка табеля'!J3754,тарифы!B:B,0),4),"")</f>
        <v>кассир торгового зала ((В-503)расчетно-кассовая зона)</v>
      </c>
      <c r="H3754" s="12" t="s">
        <v>17241</v>
      </c>
      <c r="I3754" s="12" t="s">
        <v>16815</v>
      </c>
      <c r="J3754" s="12" t="s">
        <v>7806</v>
      </c>
      <c r="K3754" s="12" t="s">
        <v>7807</v>
      </c>
      <c r="L3754" s="12">
        <v>8</v>
      </c>
      <c r="M3754" s="12">
        <v>7.5</v>
      </c>
      <c r="N3754" s="12">
        <v>0</v>
      </c>
    </row>
    <row r="3755" spans="1:17" x14ac:dyDescent="0.2">
      <c r="A3755" s="12" t="str">
        <f>INDEX('рабочие дни  %ФОТ'!$F$3:$F$67,MATCH('загрузка табеля'!$H3755,'рабочие дни  %ФОТ'!$H$3:$H$67,0),1)</f>
        <v>ХХХ YYY-503</v>
      </c>
      <c r="B3755" s="21">
        <f t="shared" si="174"/>
        <v>944.5</v>
      </c>
      <c r="C3755" s="22">
        <f t="shared" si="175"/>
        <v>2</v>
      </c>
      <c r="D3755" s="23">
        <f t="shared" si="176"/>
        <v>25</v>
      </c>
      <c r="E3755" s="21">
        <f>SUMIFS(тарифы!G:G,тарифы!B:B,J3755)</f>
        <v>37.78</v>
      </c>
      <c r="F3755" s="21"/>
      <c r="G3755" s="12" t="str">
        <f>IFERROR(INDEX(Таблица1[#All],MATCH('загрузка табеля'!J3755,тарифы!B:B,0),4),"")</f>
        <v>кассир торгового зала ((В-503)расчетно-кассовая зона)</v>
      </c>
      <c r="H3755" s="12" t="s">
        <v>17241</v>
      </c>
      <c r="I3755" s="12" t="s">
        <v>16815</v>
      </c>
      <c r="J3755" s="12" t="s">
        <v>7817</v>
      </c>
      <c r="K3755" s="12" t="s">
        <v>7818</v>
      </c>
      <c r="L3755" s="12">
        <v>12.5</v>
      </c>
      <c r="M3755" s="12">
        <v>12.5</v>
      </c>
      <c r="N3755" s="12">
        <v>0</v>
      </c>
    </row>
    <row r="3756" spans="1:17" x14ac:dyDescent="0.2">
      <c r="A3756" s="12" t="str">
        <f>INDEX('рабочие дни  %ФОТ'!$F$3:$F$67,MATCH('загрузка табеля'!$H3756,'рабочие дни  %ФОТ'!$H$3:$H$67,0),1)</f>
        <v>ХХХ YYY-503</v>
      </c>
      <c r="B3756" s="21">
        <f t="shared" si="174"/>
        <v>1454.53</v>
      </c>
      <c r="C3756" s="22">
        <f t="shared" si="175"/>
        <v>3</v>
      </c>
      <c r="D3756" s="23">
        <f t="shared" si="176"/>
        <v>38.5</v>
      </c>
      <c r="E3756" s="21">
        <f>SUMIFS(тарифы!G:G,тарифы!B:B,J3756)</f>
        <v>37.78</v>
      </c>
      <c r="F3756" s="21"/>
      <c r="G3756" s="12" t="str">
        <f>IFERROR(INDEX(Таблица1[#All],MATCH('загрузка табеля'!J3756,тарифы!B:B,0),4),"")</f>
        <v>кассир торгового зала ((В-503)расчетно-кассовая зона)</v>
      </c>
      <c r="H3756" s="12" t="s">
        <v>17241</v>
      </c>
      <c r="I3756" s="12" t="s">
        <v>16815</v>
      </c>
      <c r="J3756" s="12" t="s">
        <v>12306</v>
      </c>
      <c r="K3756" s="12" t="s">
        <v>12305</v>
      </c>
      <c r="L3756" s="12">
        <v>12.5</v>
      </c>
      <c r="M3756" s="12">
        <v>12.5</v>
      </c>
      <c r="N3756" s="12">
        <v>13.5</v>
      </c>
    </row>
    <row r="3757" spans="1:17" x14ac:dyDescent="0.2">
      <c r="A3757" s="12" t="str">
        <f>INDEX('рабочие дни  %ФОТ'!$F$3:$F$67,MATCH('загрузка табеля'!$H3757,'рабочие дни  %ФОТ'!$H$3:$H$67,0),1)</f>
        <v>ХХХ YYY-503</v>
      </c>
      <c r="B3757" s="21">
        <f t="shared" si="174"/>
        <v>159.70000000000002</v>
      </c>
      <c r="C3757" s="22">
        <f t="shared" si="175"/>
        <v>1</v>
      </c>
      <c r="D3757" s="23">
        <f t="shared" si="176"/>
        <v>5</v>
      </c>
      <c r="E3757" s="21">
        <f>SUMIFS(тарифы!G:G,тарифы!B:B,J3757)</f>
        <v>31.94</v>
      </c>
      <c r="F3757" s="21"/>
      <c r="G3757" s="12" t="str">
        <f>IFERROR(INDEX(Таблица1[#All],MATCH('загрузка табеля'!J3757,тарифы!B:B,0),4),"")</f>
        <v>продавец продовольственных товаров 3 категории ((В-503)отдел напитков)</v>
      </c>
      <c r="H3757" s="12" t="s">
        <v>17241</v>
      </c>
      <c r="I3757" s="12" t="s">
        <v>16815</v>
      </c>
      <c r="J3757" s="12" t="s">
        <v>12288</v>
      </c>
      <c r="K3757" s="12" t="s">
        <v>12287</v>
      </c>
      <c r="L3757" s="12">
        <v>5</v>
      </c>
      <c r="M3757" s="12">
        <v>0</v>
      </c>
    </row>
    <row r="3758" spans="1:17" x14ac:dyDescent="0.2">
      <c r="A3758" s="12" t="str">
        <f>INDEX('рабочие дни  %ФОТ'!$F$3:$F$67,MATCH('загрузка табеля'!$H3758,'рабочие дни  %ФОТ'!$H$3:$H$67,0),1)</f>
        <v>ХХХ YYY-503</v>
      </c>
      <c r="B3758" s="21">
        <f t="shared" si="174"/>
        <v>2172.35</v>
      </c>
      <c r="C3758" s="22">
        <f t="shared" si="175"/>
        <v>4</v>
      </c>
      <c r="D3758" s="23">
        <f t="shared" si="176"/>
        <v>57.5</v>
      </c>
      <c r="E3758" s="21">
        <f>SUMIFS(тарифы!G:G,тарифы!B:B,J3758)</f>
        <v>37.78</v>
      </c>
      <c r="F3758" s="21"/>
      <c r="G3758" s="12" t="str">
        <f>IFERROR(INDEX(Таблица1[#All],MATCH('загрузка табеля'!J3758,тарифы!B:B,0),4),"")</f>
        <v>кассир торгового зала ((В-503)расчетно-кассовая зона)</v>
      </c>
      <c r="H3758" s="12" t="s">
        <v>17241</v>
      </c>
      <c r="I3758" s="12" t="s">
        <v>16815</v>
      </c>
      <c r="J3758" s="12" t="s">
        <v>12308</v>
      </c>
      <c r="K3758" s="12" t="s">
        <v>12307</v>
      </c>
      <c r="L3758" s="12">
        <v>12</v>
      </c>
      <c r="M3758" s="12">
        <v>21.5</v>
      </c>
      <c r="N3758" s="12">
        <v>12</v>
      </c>
      <c r="O3758" s="12">
        <v>12</v>
      </c>
      <c r="P3758" s="12">
        <v>0</v>
      </c>
    </row>
    <row r="3759" spans="1:17" x14ac:dyDescent="0.2">
      <c r="A3759" s="12" t="str">
        <f>INDEX('рабочие дни  %ФОТ'!$F$3:$F$67,MATCH('загрузка табеля'!$H3759,'рабочие дни  %ФОТ'!$H$3:$H$67,0),1)</f>
        <v>ХХХ YYY-503</v>
      </c>
      <c r="B3759" s="21">
        <f t="shared" si="174"/>
        <v>1303.4100000000001</v>
      </c>
      <c r="C3759" s="22">
        <f t="shared" si="175"/>
        <v>3</v>
      </c>
      <c r="D3759" s="23">
        <f t="shared" si="176"/>
        <v>34.5</v>
      </c>
      <c r="E3759" s="21">
        <f>SUMIFS(тарифы!G:G,тарифы!B:B,J3759)</f>
        <v>37.78</v>
      </c>
      <c r="F3759" s="21"/>
      <c r="G3759" s="12" t="str">
        <f>IFERROR(INDEX(Таблица1[#All],MATCH('загрузка табеля'!J3759,тарифы!B:B,0),4),"")</f>
        <v>кассир торгового зала ((В-503)расчетно-кассовая зона)</v>
      </c>
      <c r="H3759" s="12" t="s">
        <v>17241</v>
      </c>
      <c r="I3759" s="12" t="s">
        <v>16815</v>
      </c>
      <c r="J3759" s="12" t="s">
        <v>12310</v>
      </c>
      <c r="K3759" s="12" t="s">
        <v>12309</v>
      </c>
      <c r="L3759" s="12">
        <v>12</v>
      </c>
      <c r="M3759" s="12">
        <v>12</v>
      </c>
      <c r="N3759" s="12">
        <v>10.5</v>
      </c>
    </row>
    <row r="3760" spans="1:17" x14ac:dyDescent="0.2">
      <c r="A3760" s="12" t="str">
        <f>INDEX('рабочие дни  %ФОТ'!$F$3:$F$67,MATCH('загрузка табеля'!$H3760,'рабочие дни  %ФОТ'!$H$3:$H$67,0),1)</f>
        <v>ХХХ YYY-503</v>
      </c>
      <c r="B3760" s="21">
        <f t="shared" si="174"/>
        <v>2247.91</v>
      </c>
      <c r="C3760" s="22">
        <f t="shared" si="175"/>
        <v>5</v>
      </c>
      <c r="D3760" s="23">
        <f t="shared" si="176"/>
        <v>59.5</v>
      </c>
      <c r="E3760" s="21">
        <f>SUMIFS(тарифы!G:G,тарифы!B:B,J3760)</f>
        <v>37.78</v>
      </c>
      <c r="F3760" s="21"/>
      <c r="G3760" s="12" t="str">
        <f>IFERROR(INDEX(Таблица1[#All],MATCH('загрузка табеля'!J3760,тарифы!B:B,0),4),"")</f>
        <v>кассир торгового зала ((В-503)расчетно-кассовая зона)</v>
      </c>
      <c r="H3760" s="12" t="s">
        <v>17241</v>
      </c>
      <c r="I3760" s="12" t="s">
        <v>16815</v>
      </c>
      <c r="J3760" s="12" t="s">
        <v>12304</v>
      </c>
      <c r="K3760" s="12" t="s">
        <v>12303</v>
      </c>
      <c r="L3760" s="12">
        <v>12.5</v>
      </c>
      <c r="M3760" s="12">
        <v>12</v>
      </c>
      <c r="N3760" s="12">
        <v>12</v>
      </c>
      <c r="O3760" s="12">
        <v>12</v>
      </c>
      <c r="P3760" s="12">
        <v>11</v>
      </c>
    </row>
    <row r="3761" spans="1:16" x14ac:dyDescent="0.2">
      <c r="A3761" s="12" t="str">
        <f>INDEX('рабочие дни  %ФОТ'!$F$3:$F$67,MATCH('загрузка табеля'!$H3761,'рабочие дни  %ФОТ'!$H$3:$H$67,0),1)</f>
        <v>ХХХ YYY-503</v>
      </c>
      <c r="B3761" s="21">
        <f t="shared" si="174"/>
        <v>1370.95</v>
      </c>
      <c r="C3761" s="22">
        <f t="shared" si="175"/>
        <v>3</v>
      </c>
      <c r="D3761" s="23">
        <f t="shared" si="176"/>
        <v>35</v>
      </c>
      <c r="E3761" s="21">
        <f>SUMIFS(тарифы!G:G,тарифы!B:B,J3761)</f>
        <v>39.17</v>
      </c>
      <c r="F3761" s="21"/>
      <c r="G3761" s="12" t="str">
        <f>IFERROR(INDEX(Таблица1[#All],MATCH('загрузка табеля'!J3761,тарифы!B:B,0),4),"")</f>
        <v>старший кассир торгового зала ((В-503)расчетно-кассовая зона)</v>
      </c>
      <c r="H3761" s="12" t="s">
        <v>17241</v>
      </c>
      <c r="I3761" s="12" t="s">
        <v>16815</v>
      </c>
      <c r="J3761" s="12" t="s">
        <v>12272</v>
      </c>
      <c r="K3761" s="12" t="s">
        <v>12271</v>
      </c>
      <c r="L3761" s="12">
        <v>12</v>
      </c>
      <c r="M3761" s="12">
        <v>11.5</v>
      </c>
      <c r="N3761" s="12">
        <v>11.5</v>
      </c>
      <c r="O3761" s="12">
        <v>0</v>
      </c>
    </row>
    <row r="3762" spans="1:16" x14ac:dyDescent="0.2">
      <c r="A3762" s="12" t="str">
        <f>INDEX('рабочие дни  %ФОТ'!$F$3:$F$67,MATCH('загрузка табеля'!$H3762,'рабочие дни  %ФОТ'!$H$3:$H$67,0),1)</f>
        <v>ХХХ YYY-503</v>
      </c>
      <c r="B3762" s="21">
        <f t="shared" si="174"/>
        <v>1851.22</v>
      </c>
      <c r="C3762" s="22">
        <f t="shared" si="175"/>
        <v>4</v>
      </c>
      <c r="D3762" s="23">
        <f t="shared" si="176"/>
        <v>49</v>
      </c>
      <c r="E3762" s="21">
        <f>SUMIFS(тарифы!G:G,тарифы!B:B,J3762)</f>
        <v>37.78</v>
      </c>
      <c r="F3762" s="21"/>
      <c r="G3762" s="12" t="str">
        <f>IFERROR(INDEX(Таблица1[#All],MATCH('загрузка табеля'!J3762,тарифы!B:B,0),4),"")</f>
        <v>кассир торгового зала ((В-503)расчетно-кассовая зона)</v>
      </c>
      <c r="H3762" s="12" t="s">
        <v>17241</v>
      </c>
      <c r="I3762" s="12" t="s">
        <v>16815</v>
      </c>
      <c r="J3762" s="12" t="s">
        <v>12302</v>
      </c>
      <c r="K3762" s="12" t="s">
        <v>12301</v>
      </c>
      <c r="L3762" s="12">
        <v>12</v>
      </c>
      <c r="M3762" s="12">
        <v>12.5</v>
      </c>
      <c r="N3762" s="12">
        <v>12</v>
      </c>
      <c r="O3762" s="12">
        <v>12.5</v>
      </c>
    </row>
    <row r="3763" spans="1:16" x14ac:dyDescent="0.2">
      <c r="A3763" s="12" t="str">
        <f>INDEX('рабочие дни  %ФОТ'!$F$3:$F$67,MATCH('загрузка табеля'!$H3763,'рабочие дни  %ФОТ'!$H$3:$H$67,0),1)</f>
        <v>ХХХ YYY-503</v>
      </c>
      <c r="B3763" s="21">
        <f t="shared" si="174"/>
        <v>1265.6300000000001</v>
      </c>
      <c r="C3763" s="22">
        <f t="shared" si="175"/>
        <v>3</v>
      </c>
      <c r="D3763" s="23">
        <f t="shared" si="176"/>
        <v>33.5</v>
      </c>
      <c r="E3763" s="21">
        <f>SUMIFS(тарифы!G:G,тарифы!B:B,J3763)</f>
        <v>37.78</v>
      </c>
      <c r="F3763" s="21"/>
      <c r="G3763" s="12" t="str">
        <f>IFERROR(INDEX(Таблица1[#All],MATCH('загрузка табеля'!J3763,тарифы!B:B,0),4),"")</f>
        <v>кассир торгового зала ((В-503)расчетно-кассовая зона)</v>
      </c>
      <c r="H3763" s="12" t="s">
        <v>17241</v>
      </c>
      <c r="I3763" s="12" t="s">
        <v>16815</v>
      </c>
      <c r="J3763" s="12" t="s">
        <v>12312</v>
      </c>
      <c r="K3763" s="12" t="s">
        <v>12311</v>
      </c>
      <c r="L3763" s="12">
        <v>9.5</v>
      </c>
      <c r="M3763" s="12">
        <v>12</v>
      </c>
      <c r="N3763" s="12">
        <v>12</v>
      </c>
      <c r="O3763" s="12">
        <v>0</v>
      </c>
    </row>
    <row r="3764" spans="1:16" x14ac:dyDescent="0.2">
      <c r="A3764" s="12" t="str">
        <f>INDEX('рабочие дни  %ФОТ'!$F$3:$F$67,MATCH('загрузка табеля'!$H3764,'рабочие дни  %ФОТ'!$H$3:$H$67,0),1)</f>
        <v>ХХХ YYY-503</v>
      </c>
      <c r="B3764" s="21">
        <f t="shared" si="174"/>
        <v>1756.77</v>
      </c>
      <c r="C3764" s="22">
        <f t="shared" si="175"/>
        <v>4</v>
      </c>
      <c r="D3764" s="23">
        <f t="shared" si="176"/>
        <v>46.5</v>
      </c>
      <c r="E3764" s="21">
        <f>SUMIFS(тарифы!G:G,тарифы!B:B,J3764)</f>
        <v>37.78</v>
      </c>
      <c r="F3764" s="21"/>
      <c r="G3764" s="12" t="str">
        <f>IFERROR(INDEX(Таблица1[#All],MATCH('загрузка табеля'!J3764,тарифы!B:B,0),4),"")</f>
        <v>кассир торгового зала ((В-503)расчетно-кассовая зона)</v>
      </c>
      <c r="H3764" s="12" t="s">
        <v>17241</v>
      </c>
      <c r="I3764" s="12" t="s">
        <v>16815</v>
      </c>
      <c r="J3764" s="12" t="s">
        <v>12314</v>
      </c>
      <c r="K3764" s="12" t="s">
        <v>12313</v>
      </c>
      <c r="L3764" s="12">
        <v>12</v>
      </c>
      <c r="M3764" s="12">
        <v>11.5</v>
      </c>
      <c r="N3764" s="12">
        <v>11.5</v>
      </c>
      <c r="O3764" s="12">
        <v>11.5</v>
      </c>
    </row>
    <row r="3765" spans="1:16" x14ac:dyDescent="0.2">
      <c r="A3765" s="12" t="str">
        <f>INDEX('рабочие дни  %ФОТ'!$F$3:$F$67,MATCH('загрузка табеля'!$H3765,'рабочие дни  %ФОТ'!$H$3:$H$67,0),1)</f>
        <v>ХХХ YYY-503</v>
      </c>
      <c r="B3765" s="21">
        <f t="shared" si="174"/>
        <v>0</v>
      </c>
      <c r="C3765" s="22">
        <f t="shared" si="175"/>
        <v>4</v>
      </c>
      <c r="D3765" s="23">
        <f t="shared" si="176"/>
        <v>48.5</v>
      </c>
      <c r="E3765" s="21">
        <f>SUMIFS(тарифы!G:G,тарифы!B:B,J3765)</f>
        <v>0</v>
      </c>
      <c r="F3765" s="21"/>
      <c r="G3765" s="12" t="str">
        <f>IFERROR(INDEX(Таблица1[#All],MATCH('загрузка табеля'!J3765,тарифы!B:B,0),4),"")</f>
        <v/>
      </c>
      <c r="H3765" s="12" t="s">
        <v>17241</v>
      </c>
      <c r="I3765" s="12" t="s">
        <v>16815</v>
      </c>
      <c r="J3765" s="12" t="s">
        <v>16817</v>
      </c>
      <c r="K3765" s="12" t="s">
        <v>16818</v>
      </c>
      <c r="L3765" s="12">
        <v>12</v>
      </c>
      <c r="M3765" s="12">
        <v>12</v>
      </c>
      <c r="N3765" s="12">
        <v>12.5</v>
      </c>
      <c r="O3765" s="12">
        <v>12</v>
      </c>
      <c r="P3765" s="12">
        <v>0</v>
      </c>
    </row>
    <row r="3766" spans="1:16" x14ac:dyDescent="0.2">
      <c r="A3766" s="12" t="str">
        <f>INDEX('рабочие дни  %ФОТ'!$F$3:$F$67,MATCH('загрузка табеля'!$H3766,'рабочие дни  %ФОТ'!$H$3:$H$67,0),1)</f>
        <v>ХХХ YYY-503</v>
      </c>
      <c r="B3766" s="21">
        <f t="shared" si="174"/>
        <v>0</v>
      </c>
      <c r="C3766" s="22">
        <f t="shared" si="175"/>
        <v>3</v>
      </c>
      <c r="D3766" s="23">
        <f t="shared" si="176"/>
        <v>36</v>
      </c>
      <c r="E3766" s="21">
        <f>SUMIFS(тарифы!G:G,тарифы!B:B,J3766)</f>
        <v>0</v>
      </c>
      <c r="F3766" s="21"/>
      <c r="G3766" s="12" t="str">
        <f>IFERROR(INDEX(Таблица1[#All],MATCH('загрузка табеля'!J3766,тарифы!B:B,0),4),"")</f>
        <v/>
      </c>
      <c r="H3766" s="12" t="s">
        <v>17241</v>
      </c>
      <c r="I3766" s="12" t="s">
        <v>16815</v>
      </c>
      <c r="J3766" s="12" t="s">
        <v>16819</v>
      </c>
      <c r="K3766" s="12" t="s">
        <v>16820</v>
      </c>
      <c r="L3766" s="12">
        <v>12.5</v>
      </c>
      <c r="M3766" s="12">
        <v>12</v>
      </c>
      <c r="N3766" s="12">
        <v>11.5</v>
      </c>
    </row>
    <row r="3767" spans="1:16" x14ac:dyDescent="0.2">
      <c r="A3767" s="12" t="str">
        <f>INDEX('рабочие дни  %ФОТ'!$F$3:$F$67,MATCH('загрузка табеля'!$H3767,'рабочие дни  %ФОТ'!$H$3:$H$67,0),1)</f>
        <v>ХХХ YYY-503</v>
      </c>
      <c r="B3767" s="21">
        <f t="shared" si="174"/>
        <v>1523.8095238095239</v>
      </c>
      <c r="C3767" s="22">
        <f t="shared" si="175"/>
        <v>4</v>
      </c>
      <c r="D3767" s="23">
        <f t="shared" si="176"/>
        <v>35.5</v>
      </c>
      <c r="E3767" s="21">
        <f>SUMIFS(тарифы!G:G,тарифы!B:B,J3767)</f>
        <v>8000</v>
      </c>
      <c r="F3767" s="21"/>
      <c r="G3767" s="12" t="str">
        <f>IFERROR(INDEX(Таблица1[#All],MATCH('загрузка табеля'!J3767,тарифы!B:B,0),4),"")</f>
        <v>заместитель управляющего магазином 5 категории ((В-503)сектор зоны скоропорта)</v>
      </c>
      <c r="H3767" s="12" t="s">
        <v>17241</v>
      </c>
      <c r="I3767" s="12" t="s">
        <v>16821</v>
      </c>
      <c r="J3767" s="12" t="s">
        <v>7848</v>
      </c>
      <c r="K3767" s="12" t="s">
        <v>7849</v>
      </c>
      <c r="L3767" s="12">
        <v>9</v>
      </c>
      <c r="M3767" s="12">
        <v>8.5</v>
      </c>
      <c r="N3767" s="12">
        <v>8.5</v>
      </c>
      <c r="O3767" s="12">
        <v>9.5</v>
      </c>
    </row>
    <row r="3768" spans="1:16" x14ac:dyDescent="0.2">
      <c r="A3768" s="12" t="str">
        <f>INDEX('рабочие дни  %ФОТ'!$F$3:$F$67,MATCH('загрузка табеля'!$H3768,'рабочие дни  %ФОТ'!$H$3:$H$67,0),1)</f>
        <v>ХХХ YYY-503</v>
      </c>
      <c r="B3768" s="21">
        <f t="shared" si="174"/>
        <v>421.68</v>
      </c>
      <c r="C3768" s="22">
        <f t="shared" si="175"/>
        <v>1</v>
      </c>
      <c r="D3768" s="23">
        <f t="shared" si="176"/>
        <v>12</v>
      </c>
      <c r="E3768" s="21">
        <f>SUMIFS(тарифы!G:G,тарифы!B:B,J3768)</f>
        <v>35.14</v>
      </c>
      <c r="F3768" s="21"/>
      <c r="G3768" s="12" t="str">
        <f>IFERROR(INDEX(Таблица1[#All],MATCH('загрузка табеля'!J3768,тарифы!B:B,0),4),"")</f>
        <v>продавец непродовольственных товаров 2 категории ((В-503)сектор непродовольственных товаров)</v>
      </c>
      <c r="H3768" s="12" t="s">
        <v>17241</v>
      </c>
      <c r="I3768" s="12" t="s">
        <v>16822</v>
      </c>
      <c r="J3768" s="12" t="s">
        <v>7757</v>
      </c>
      <c r="K3768" s="12" t="s">
        <v>7758</v>
      </c>
      <c r="L3768" s="12">
        <v>12</v>
      </c>
    </row>
    <row r="3769" spans="1:16" x14ac:dyDescent="0.2">
      <c r="A3769" s="12" t="str">
        <f>INDEX('рабочие дни  %ФОТ'!$F$3:$F$67,MATCH('загрузка табеля'!$H3769,'рабочие дни  %ФОТ'!$H$3:$H$67,0),1)</f>
        <v>ХХХ YYY-503</v>
      </c>
      <c r="B3769" s="21">
        <f t="shared" si="174"/>
        <v>2028.1904761904761</v>
      </c>
      <c r="C3769" s="22">
        <f t="shared" si="175"/>
        <v>4</v>
      </c>
      <c r="D3769" s="23">
        <f t="shared" si="176"/>
        <v>37</v>
      </c>
      <c r="E3769" s="21">
        <f>SUMIFS(тарифы!G:G,тарифы!B:B,J3769)</f>
        <v>10648</v>
      </c>
      <c r="F3769" s="21"/>
      <c r="G3769" s="12" t="str">
        <f>IFERROR(INDEX(Таблица1[#All],MATCH('загрузка табеля'!J3769,тарифы!B:B,0),4),"")</f>
        <v>заместитель управляющего магазином 2 категории ((В-503)сектор стеллажной зоны)</v>
      </c>
      <c r="H3769" s="12" t="s">
        <v>17241</v>
      </c>
      <c r="I3769" s="12" t="s">
        <v>16823</v>
      </c>
      <c r="J3769" s="12" t="s">
        <v>7851</v>
      </c>
      <c r="K3769" s="12" t="s">
        <v>7852</v>
      </c>
      <c r="L3769" s="12">
        <v>9.5</v>
      </c>
      <c r="M3769" s="12">
        <v>9</v>
      </c>
      <c r="N3769" s="12">
        <v>9</v>
      </c>
      <c r="O3769" s="12">
        <v>9.5</v>
      </c>
    </row>
    <row r="3770" spans="1:16" x14ac:dyDescent="0.2">
      <c r="A3770" s="12" t="str">
        <f>INDEX('рабочие дни  %ФОТ'!$F$3:$F$67,MATCH('загрузка табеля'!$H3770,'рабочие дни  %ФОТ'!$H$3:$H$67,0),1)</f>
        <v>ХХХ YYY-503</v>
      </c>
      <c r="B3770" s="21">
        <f t="shared" si="174"/>
        <v>1336.5</v>
      </c>
      <c r="C3770" s="22">
        <f t="shared" si="175"/>
        <v>4</v>
      </c>
      <c r="D3770" s="23">
        <f t="shared" si="176"/>
        <v>40.5</v>
      </c>
      <c r="E3770" s="21">
        <f>SUMIFS(тарифы!G:G,тарифы!B:B,J3770)</f>
        <v>33</v>
      </c>
      <c r="F3770" s="21"/>
      <c r="G3770" s="12" t="str">
        <f>IFERROR(INDEX(Таблица1[#All],MATCH('загрузка табеля'!J3770,тарифы!B:B,0),4),"")</f>
        <v>грузчик 2 категории ((В-503)склад)</v>
      </c>
      <c r="H3770" s="12" t="s">
        <v>17241</v>
      </c>
      <c r="I3770" s="12" t="s">
        <v>7853</v>
      </c>
      <c r="J3770" s="12" t="s">
        <v>7861</v>
      </c>
      <c r="K3770" s="12" t="s">
        <v>7862</v>
      </c>
      <c r="L3770" s="12">
        <v>7</v>
      </c>
      <c r="M3770" s="12">
        <v>11</v>
      </c>
      <c r="N3770" s="12">
        <v>11</v>
      </c>
      <c r="O3770" s="12">
        <v>11.5</v>
      </c>
    </row>
    <row r="3771" spans="1:16" x14ac:dyDescent="0.2">
      <c r="A3771" s="12" t="str">
        <f>INDEX('рабочие дни  %ФОТ'!$F$3:$F$67,MATCH('загрузка табеля'!$H3771,'рабочие дни  %ФОТ'!$H$3:$H$67,0),1)</f>
        <v>ХХХ YYY-503</v>
      </c>
      <c r="B3771" s="21">
        <f t="shared" si="174"/>
        <v>726</v>
      </c>
      <c r="C3771" s="22">
        <f t="shared" si="175"/>
        <v>2</v>
      </c>
      <c r="D3771" s="23">
        <f t="shared" si="176"/>
        <v>22</v>
      </c>
      <c r="E3771" s="21">
        <f>SUMIFS(тарифы!G:G,тарифы!B:B,J3771)</f>
        <v>33</v>
      </c>
      <c r="F3771" s="21"/>
      <c r="G3771" s="12" t="str">
        <f>IFERROR(INDEX(Таблица1[#All],MATCH('загрузка табеля'!J3771,тарифы!B:B,0),4),"")</f>
        <v>грузчик 2 категории ((В-503)склад)</v>
      </c>
      <c r="H3771" s="12" t="s">
        <v>17241</v>
      </c>
      <c r="I3771" s="12" t="s">
        <v>7853</v>
      </c>
      <c r="J3771" s="12" t="s">
        <v>7857</v>
      </c>
      <c r="K3771" s="12" t="s">
        <v>7858</v>
      </c>
      <c r="L3771" s="12">
        <v>11</v>
      </c>
      <c r="M3771" s="12">
        <v>11</v>
      </c>
      <c r="N3771" s="12">
        <v>0</v>
      </c>
    </row>
    <row r="3772" spans="1:16" x14ac:dyDescent="0.2">
      <c r="A3772" s="12" t="str">
        <f>INDEX('рабочие дни  %ФОТ'!$F$3:$F$67,MATCH('загрузка табеля'!$H3772,'рабочие дни  %ФОТ'!$H$3:$H$67,0),1)</f>
        <v>ХХХ YYY-503</v>
      </c>
      <c r="B3772" s="21">
        <f t="shared" si="174"/>
        <v>1308.175</v>
      </c>
      <c r="C3772" s="22">
        <f t="shared" si="175"/>
        <v>3</v>
      </c>
      <c r="D3772" s="23">
        <f t="shared" si="176"/>
        <v>35.5</v>
      </c>
      <c r="E3772" s="21">
        <f>SUMIFS(тарифы!G:G,тарифы!B:B,J3772)</f>
        <v>36.85</v>
      </c>
      <c r="F3772" s="21"/>
      <c r="G3772" s="12" t="str">
        <f>IFERROR(INDEX(Таблица1[#All],MATCH('загрузка табеля'!J3772,тарифы!B:B,0),4),"")</f>
        <v>кладовщик по приему товара 2 категории ((В-503)склад)</v>
      </c>
      <c r="H3772" s="12" t="s">
        <v>17241</v>
      </c>
      <c r="I3772" s="12" t="s">
        <v>7853</v>
      </c>
      <c r="J3772" s="12" t="s">
        <v>7854</v>
      </c>
      <c r="K3772" s="12" t="s">
        <v>7855</v>
      </c>
      <c r="L3772" s="12">
        <v>12</v>
      </c>
      <c r="M3772" s="12">
        <v>12</v>
      </c>
      <c r="N3772" s="12">
        <v>11.5</v>
      </c>
    </row>
    <row r="3773" spans="1:16" x14ac:dyDescent="0.2">
      <c r="A3773" s="12" t="str">
        <f>INDEX('рабочие дни  %ФОТ'!$F$3:$F$67,MATCH('загрузка табеля'!$H3773,'рабочие дни  %ФОТ'!$H$3:$H$67,0),1)</f>
        <v>ХХХ YYY-503</v>
      </c>
      <c r="B3773" s="21">
        <f t="shared" si="174"/>
        <v>785.71428571428567</v>
      </c>
      <c r="C3773" s="22">
        <f t="shared" si="175"/>
        <v>2</v>
      </c>
      <c r="D3773" s="23">
        <f t="shared" si="176"/>
        <v>29.5</v>
      </c>
      <c r="E3773" s="21">
        <f>SUMIFS(тарифы!G:G,тарифы!B:B,J3773)</f>
        <v>8250</v>
      </c>
      <c r="F3773" s="21"/>
      <c r="G3773" s="12" t="str">
        <f>IFERROR(INDEX(Таблица1[#All],MATCH('загрузка табеля'!J3773,тарифы!B:B,0),4),"")</f>
        <v>заведующий складом 2 категории ((В-503)склад)</v>
      </c>
      <c r="H3773" s="12" t="s">
        <v>17241</v>
      </c>
      <c r="I3773" s="12" t="s">
        <v>7853</v>
      </c>
      <c r="J3773" s="12" t="s">
        <v>7865</v>
      </c>
      <c r="K3773" s="12" t="s">
        <v>7866</v>
      </c>
      <c r="L3773" s="12">
        <v>15</v>
      </c>
      <c r="M3773" s="12">
        <v>14.5</v>
      </c>
      <c r="N3773" s="12">
        <v>0</v>
      </c>
    </row>
    <row r="3774" spans="1:16" x14ac:dyDescent="0.2">
      <c r="A3774" s="12" t="str">
        <f>INDEX('рабочие дни  %ФОТ'!$F$3:$F$67,MATCH('загрузка табеля'!$H3774,'рабочие дни  %ФОТ'!$H$3:$H$67,0),1)</f>
        <v>ХХХ YYY-503</v>
      </c>
      <c r="B3774" s="21">
        <f t="shared" si="174"/>
        <v>1216.05</v>
      </c>
      <c r="C3774" s="22">
        <f t="shared" si="175"/>
        <v>4</v>
      </c>
      <c r="D3774" s="23">
        <f t="shared" si="176"/>
        <v>33</v>
      </c>
      <c r="E3774" s="21">
        <f>SUMIFS(тарифы!G:G,тарифы!B:B,J3774)</f>
        <v>36.85</v>
      </c>
      <c r="F3774" s="21"/>
      <c r="G3774" s="12" t="str">
        <f>IFERROR(INDEX(Таблица1[#All],MATCH('загрузка табеля'!J3774,тарифы!B:B,0),4),"")</f>
        <v>кладовщик по приему товара 2 категории ((В-503)склад)</v>
      </c>
      <c r="H3774" s="12" t="s">
        <v>17241</v>
      </c>
      <c r="I3774" s="12" t="s">
        <v>7853</v>
      </c>
      <c r="J3774" s="12" t="s">
        <v>7867</v>
      </c>
      <c r="K3774" s="12" t="s">
        <v>7868</v>
      </c>
      <c r="L3774" s="12">
        <v>7.5</v>
      </c>
      <c r="M3774" s="12">
        <v>4</v>
      </c>
      <c r="N3774" s="12">
        <v>11</v>
      </c>
      <c r="O3774" s="12">
        <v>10.5</v>
      </c>
      <c r="P3774" s="12">
        <v>0</v>
      </c>
    </row>
    <row r="3775" spans="1:16" x14ac:dyDescent="0.2">
      <c r="A3775" s="12" t="str">
        <f>INDEX('рабочие дни  %ФОТ'!$F$3:$F$67,MATCH('загрузка табеля'!$H3775,'рабочие дни  %ФОТ'!$H$3:$H$67,0),1)</f>
        <v>ХХХ YYY-503</v>
      </c>
      <c r="B3775" s="21">
        <f t="shared" si="174"/>
        <v>0</v>
      </c>
      <c r="C3775" s="22">
        <f t="shared" si="175"/>
        <v>3</v>
      </c>
      <c r="D3775" s="23">
        <f t="shared" si="176"/>
        <v>30</v>
      </c>
      <c r="E3775" s="21">
        <f>SUMIFS(тарифы!G:G,тарифы!B:B,J3775)</f>
        <v>0</v>
      </c>
      <c r="F3775" s="21"/>
      <c r="G3775" s="12" t="str">
        <f>IFERROR(INDEX(Таблица1[#All],MATCH('загрузка табеля'!J3775,тарифы!B:B,0),4),"")</f>
        <v/>
      </c>
      <c r="H3775" s="12" t="s">
        <v>17241</v>
      </c>
      <c r="I3775" s="12" t="s">
        <v>7853</v>
      </c>
      <c r="J3775" s="12" t="s">
        <v>16824</v>
      </c>
      <c r="K3775" s="12" t="s">
        <v>16825</v>
      </c>
      <c r="L3775" s="12">
        <v>9.5</v>
      </c>
      <c r="M3775" s="12">
        <v>10.5</v>
      </c>
      <c r="N3775" s="12">
        <v>10</v>
      </c>
    </row>
    <row r="3776" spans="1:16" x14ac:dyDescent="0.2">
      <c r="A3776" s="12" t="str">
        <f>INDEX('рабочие дни  %ФОТ'!$F$3:$F$67,MATCH('загрузка табеля'!$H3776,'рабочие дни  %ФОТ'!$H$3:$H$67,0),1)</f>
        <v>ХХХ YYY-503</v>
      </c>
      <c r="B3776" s="21">
        <f t="shared" si="174"/>
        <v>2675.4285714285716</v>
      </c>
      <c r="C3776" s="22">
        <f t="shared" si="175"/>
        <v>4</v>
      </c>
      <c r="D3776" s="23">
        <f t="shared" si="176"/>
        <v>31</v>
      </c>
      <c r="E3776" s="21">
        <f>SUMIFS(тарифы!G:G,тарифы!B:B,J3776)</f>
        <v>14046</v>
      </c>
      <c r="F3776" s="21"/>
      <c r="G3776" s="12" t="str">
        <f>IFERROR(INDEX(Таблица1[#All],MATCH('загрузка табеля'!J3776,тарифы!B:B,0),4),"")</f>
        <v>управляющий магазином 3 категории ((В-503)управление)</v>
      </c>
      <c r="H3776" s="12" t="s">
        <v>17241</v>
      </c>
      <c r="I3776" s="12" t="s">
        <v>16826</v>
      </c>
      <c r="J3776" s="12" t="s">
        <v>7874</v>
      </c>
      <c r="K3776" s="12" t="s">
        <v>7875</v>
      </c>
      <c r="L3776" s="12">
        <v>9</v>
      </c>
      <c r="M3776" s="12">
        <v>8</v>
      </c>
      <c r="N3776" s="12">
        <v>7.5</v>
      </c>
      <c r="O3776" s="12">
        <v>6.5</v>
      </c>
      <c r="P3776" s="12">
        <v>0</v>
      </c>
    </row>
    <row r="3777" spans="1:17" x14ac:dyDescent="0.2">
      <c r="A3777" s="12" t="str">
        <f>INDEX('рабочие дни  %ФОТ'!$F$3:$F$67,MATCH('загрузка табеля'!$H3777,'рабочие дни  %ФОТ'!$H$3:$H$67,0),1)</f>
        <v>ХХХ YYY-503</v>
      </c>
      <c r="B3777" s="21">
        <f t="shared" si="174"/>
        <v>1152.3809523809523</v>
      </c>
      <c r="C3777" s="22">
        <f t="shared" si="175"/>
        <v>4</v>
      </c>
      <c r="D3777" s="23">
        <f t="shared" si="176"/>
        <v>33</v>
      </c>
      <c r="E3777" s="21">
        <f>SUMIFS(тарифы!G:G,тарифы!B:B,J3777)</f>
        <v>6050</v>
      </c>
      <c r="F3777" s="21"/>
      <c r="G3777" s="12" t="str">
        <f>IFERROR(INDEX(Таблица1[#All],MATCH('загрузка табеля'!J3777,тарифы!B:B,0),4),"")</f>
        <v>инспектор по инвентаризации 2 категории ((В-503)управление)</v>
      </c>
      <c r="H3777" s="12" t="s">
        <v>17241</v>
      </c>
      <c r="I3777" s="12" t="s">
        <v>16826</v>
      </c>
      <c r="J3777" s="12" t="s">
        <v>7876</v>
      </c>
      <c r="K3777" s="12" t="s">
        <v>7877</v>
      </c>
      <c r="L3777" s="12">
        <v>8.5</v>
      </c>
      <c r="M3777" s="12">
        <v>8</v>
      </c>
      <c r="N3777" s="12">
        <v>8.5</v>
      </c>
      <c r="O3777" s="12">
        <v>8</v>
      </c>
    </row>
    <row r="3778" spans="1:17" x14ac:dyDescent="0.2">
      <c r="A3778" s="12" t="str">
        <f>INDEX('рабочие дни  %ФОТ'!$F$3:$F$67,MATCH('загрузка табеля'!$H3778,'рабочие дни  %ФОТ'!$H$3:$H$67,0),1)</f>
        <v>ХХХ YYY-503</v>
      </c>
      <c r="B3778" s="21">
        <f t="shared" si="174"/>
        <v>1642.8571428571427</v>
      </c>
      <c r="C3778" s="22">
        <f t="shared" si="175"/>
        <v>5</v>
      </c>
      <c r="D3778" s="23">
        <f t="shared" si="176"/>
        <v>34.5</v>
      </c>
      <c r="E3778" s="21">
        <f>SUMIFS(тарифы!G:G,тарифы!B:B,J3778)</f>
        <v>6900</v>
      </c>
      <c r="F3778" s="21"/>
      <c r="G3778" s="12" t="str">
        <f>IFERROR(INDEX(Таблица1[#All],MATCH('загрузка табеля'!J3778,тарифы!B:B,0),4),"")</f>
        <v>главный инженер ((В-503)управление)</v>
      </c>
      <c r="H3778" s="12" t="s">
        <v>17241</v>
      </c>
      <c r="I3778" s="12" t="s">
        <v>16826</v>
      </c>
      <c r="J3778" s="12" t="s">
        <v>7870</v>
      </c>
      <c r="K3778" s="12" t="s">
        <v>7871</v>
      </c>
      <c r="L3778" s="12">
        <v>7</v>
      </c>
      <c r="M3778" s="12">
        <v>7</v>
      </c>
      <c r="N3778" s="12">
        <v>7</v>
      </c>
      <c r="O3778" s="12">
        <v>7</v>
      </c>
      <c r="P3778" s="12">
        <v>6.5</v>
      </c>
    </row>
    <row r="3779" spans="1:17" x14ac:dyDescent="0.2">
      <c r="A3779" s="12" t="str">
        <f>INDEX('рабочие дни  %ФОТ'!$F$3:$F$67,MATCH('загрузка табеля'!$H3779,'рабочие дни  %ФОТ'!$H$3:$H$67,0),1)</f>
        <v>ХХХ YYY-503</v>
      </c>
      <c r="B3779" s="21">
        <f t="shared" si="174"/>
        <v>1469.24</v>
      </c>
      <c r="C3779" s="22">
        <f t="shared" si="175"/>
        <v>4</v>
      </c>
      <c r="D3779" s="23">
        <f t="shared" si="176"/>
        <v>46</v>
      </c>
      <c r="E3779" s="21">
        <f>SUMIFS(тарифы!G:G,тарифы!B:B,J3779)</f>
        <v>31.94</v>
      </c>
      <c r="F3779" s="21"/>
      <c r="G3779" s="12" t="str">
        <f>IFERROR(INDEX(Таблица1[#All],MATCH('загрузка табеля'!J3779,тарифы!B:B,0),4),"")</f>
        <v>продавец продовольственных товаров 3 категории ((В-503)цех по выпечке хлебобулочных изделий)</v>
      </c>
      <c r="H3779" s="12" t="s">
        <v>17241</v>
      </c>
      <c r="I3779" s="12" t="s">
        <v>16827</v>
      </c>
      <c r="J3779" s="12" t="s">
        <v>7884</v>
      </c>
      <c r="K3779" s="12" t="s">
        <v>7885</v>
      </c>
      <c r="L3779" s="12">
        <v>12</v>
      </c>
      <c r="M3779" s="12">
        <v>12</v>
      </c>
      <c r="N3779" s="12">
        <v>12</v>
      </c>
      <c r="O3779" s="12">
        <v>10</v>
      </c>
    </row>
    <row r="3780" spans="1:17" x14ac:dyDescent="0.2">
      <c r="A3780" s="12" t="str">
        <f>INDEX('рабочие дни  %ФОТ'!$F$3:$F$67,MATCH('загрузка табеля'!$H3780,'рабочие дни  %ФОТ'!$H$3:$H$67,0),1)</f>
        <v>ХХХ YYY-503</v>
      </c>
      <c r="B3780" s="21">
        <f t="shared" si="174"/>
        <v>2789.6549999999997</v>
      </c>
      <c r="C3780" s="22">
        <f t="shared" si="175"/>
        <v>5</v>
      </c>
      <c r="D3780" s="23">
        <f t="shared" si="176"/>
        <v>60.5</v>
      </c>
      <c r="E3780" s="21">
        <f>SUMIFS(тарифы!G:G,тарифы!B:B,J3780)</f>
        <v>46.11</v>
      </c>
      <c r="F3780" s="21"/>
      <c r="G3780" s="12" t="str">
        <f>IFERROR(INDEX(Таблица1[#All],MATCH('загрузка табеля'!J3780,тарифы!B:B,0),4),"")</f>
        <v>пекарь 5 разряда ((В-503)цех по выпечке хлебобулочных изделий)</v>
      </c>
      <c r="H3780" s="12" t="s">
        <v>17241</v>
      </c>
      <c r="I3780" s="12" t="s">
        <v>16827</v>
      </c>
      <c r="J3780" s="12" t="s">
        <v>7907</v>
      </c>
      <c r="K3780" s="12" t="s">
        <v>7908</v>
      </c>
      <c r="L3780" s="12">
        <v>12</v>
      </c>
      <c r="M3780" s="12">
        <v>12</v>
      </c>
      <c r="N3780" s="12">
        <v>12.5</v>
      </c>
      <c r="O3780" s="12">
        <v>12</v>
      </c>
      <c r="P3780" s="12">
        <v>12</v>
      </c>
    </row>
    <row r="3781" spans="1:17" x14ac:dyDescent="0.2">
      <c r="A3781" s="12" t="str">
        <f>INDEX('рабочие дни  %ФОТ'!$F$3:$F$67,MATCH('загрузка табеля'!$H3781,'рабочие дни  %ФОТ'!$H$3:$H$67,0),1)</f>
        <v>ХХХ YYY-503</v>
      </c>
      <c r="B3781" s="21">
        <f t="shared" si="174"/>
        <v>12.830952380952381</v>
      </c>
      <c r="C3781" s="22">
        <f t="shared" si="175"/>
        <v>5</v>
      </c>
      <c r="D3781" s="23">
        <f t="shared" si="176"/>
        <v>53.5</v>
      </c>
      <c r="E3781" s="21">
        <f>SUMIFS(тарифы!G:G,тарифы!B:B,J3781)</f>
        <v>53.89</v>
      </c>
      <c r="F3781" s="21"/>
      <c r="G3781" s="12" t="str">
        <f>IFERROR(INDEX(Таблица1[#All],MATCH('загрузка табеля'!J3781,тарифы!B:B,0),4),"")</f>
        <v>бригадир производственной бригады* ((В-503)цех по выпечке хлебобулочных изделий)</v>
      </c>
      <c r="H3781" s="12" t="s">
        <v>17241</v>
      </c>
      <c r="I3781" s="12" t="s">
        <v>16827</v>
      </c>
      <c r="J3781" s="12" t="s">
        <v>7891</v>
      </c>
      <c r="K3781" s="12" t="s">
        <v>7892</v>
      </c>
      <c r="L3781" s="12">
        <v>11</v>
      </c>
      <c r="M3781" s="12">
        <v>8.5</v>
      </c>
      <c r="N3781" s="12">
        <v>11.5</v>
      </c>
      <c r="O3781" s="12">
        <v>11.5</v>
      </c>
      <c r="P3781" s="12">
        <v>11</v>
      </c>
    </row>
    <row r="3782" spans="1:17" x14ac:dyDescent="0.2">
      <c r="A3782" s="12" t="str">
        <f>INDEX('рабочие дни  %ФОТ'!$F$3:$F$67,MATCH('загрузка табеля'!$H3782,'рабочие дни  %ФОТ'!$H$3:$H$67,0),1)</f>
        <v>ХХХ YYY-503</v>
      </c>
      <c r="B3782" s="21">
        <f t="shared" ref="B3782:B3845" si="177">IF(AND(F3782&lt;50,F3782&gt;0),F3782*D3782,IF(F3782&gt;50,F3782/$C$1*C3782,IF(AND(E3782&lt;50,E3782&gt;0),E3782*D3782,E3782/$C$1*C3782)))</f>
        <v>3479.7599999999998</v>
      </c>
      <c r="C3782" s="22">
        <f t="shared" si="175"/>
        <v>6</v>
      </c>
      <c r="D3782" s="23">
        <f t="shared" si="176"/>
        <v>72</v>
      </c>
      <c r="E3782" s="21">
        <f>SUMIFS(тарифы!G:G,тарифы!B:B,J3782)</f>
        <v>48.33</v>
      </c>
      <c r="F3782" s="21"/>
      <c r="G3782" s="12" t="str">
        <f>IFERROR(INDEX(Таблица1[#All],MATCH('загрузка табеля'!J3782,тарифы!B:B,0),4),"")</f>
        <v>пекарь 6 разряда* ((В-503)цех по выпечке хлебобулочных изделий)</v>
      </c>
      <c r="H3782" s="12" t="s">
        <v>17241</v>
      </c>
      <c r="I3782" s="12" t="s">
        <v>16827</v>
      </c>
      <c r="J3782" s="12" t="s">
        <v>7901</v>
      </c>
      <c r="K3782" s="12" t="s">
        <v>7902</v>
      </c>
      <c r="L3782" s="12">
        <v>12</v>
      </c>
      <c r="M3782" s="12">
        <v>12</v>
      </c>
      <c r="N3782" s="12">
        <v>12</v>
      </c>
      <c r="O3782" s="12">
        <v>12</v>
      </c>
      <c r="P3782" s="12">
        <v>12</v>
      </c>
      <c r="Q3782" s="12">
        <v>12</v>
      </c>
    </row>
    <row r="3783" spans="1:17" x14ac:dyDescent="0.2">
      <c r="A3783" s="12" t="str">
        <f>INDEX('рабочие дни  %ФОТ'!$F$3:$F$67,MATCH('загрузка табеля'!$H3783,'рабочие дни  %ФОТ'!$H$3:$H$67,0),1)</f>
        <v>ХХХ YYY-503</v>
      </c>
      <c r="B3783" s="21">
        <f t="shared" si="177"/>
        <v>500.04</v>
      </c>
      <c r="C3783" s="22">
        <f t="shared" ref="C3783:C3846" si="178">COUNTIF(L3783:AP3783,"&gt;0")</f>
        <v>1</v>
      </c>
      <c r="D3783" s="23">
        <f t="shared" ref="D3783:D3846" si="179">IF(SUM(L3783:AP3783)&gt;0,SUM(L3783:AP3783),"")</f>
        <v>12</v>
      </c>
      <c r="E3783" s="21">
        <f>SUMIFS(тарифы!G:G,тарифы!B:B,J3783)</f>
        <v>41.67</v>
      </c>
      <c r="F3783" s="21"/>
      <c r="G3783" s="12" t="str">
        <f>IFERROR(INDEX(Таблица1[#All],MATCH('загрузка табеля'!J3783,тарифы!B:B,0),4),"")</f>
        <v>пекарь 4 разряда ((В-503)цех по выпечке хлебобулочных изделий)</v>
      </c>
      <c r="H3783" s="12" t="s">
        <v>17241</v>
      </c>
      <c r="I3783" s="12" t="s">
        <v>16827</v>
      </c>
      <c r="J3783" s="12" t="s">
        <v>7905</v>
      </c>
      <c r="K3783" s="12" t="s">
        <v>7906</v>
      </c>
      <c r="L3783" s="12">
        <v>12</v>
      </c>
      <c r="M3783" s="12">
        <v>0</v>
      </c>
    </row>
    <row r="3784" spans="1:17" x14ac:dyDescent="0.2">
      <c r="A3784" s="12" t="str">
        <f>INDEX('рабочие дни  %ФОТ'!$F$3:$F$67,MATCH('загрузка табеля'!$H3784,'рабочие дни  %ФОТ'!$H$3:$H$67,0),1)</f>
        <v>ХХХ YYY-503</v>
      </c>
      <c r="B3784" s="21">
        <f t="shared" si="177"/>
        <v>553.31999999999994</v>
      </c>
      <c r="C3784" s="22">
        <f t="shared" si="178"/>
        <v>1</v>
      </c>
      <c r="D3784" s="23">
        <f t="shared" si="179"/>
        <v>12</v>
      </c>
      <c r="E3784" s="21">
        <f>SUMIFS(тарифы!G:G,тарифы!B:B,J3784)</f>
        <v>46.11</v>
      </c>
      <c r="F3784" s="21"/>
      <c r="G3784" s="12" t="str">
        <f>IFERROR(INDEX(Таблица1[#All],MATCH('загрузка табеля'!J3784,тарифы!B:B,0),4),"")</f>
        <v>пекарь 5 разряда ((В-503)цех по выпечке хлебобулочных изделий)</v>
      </c>
      <c r="H3784" s="12" t="s">
        <v>17241</v>
      </c>
      <c r="I3784" s="12" t="s">
        <v>16827</v>
      </c>
      <c r="J3784" s="12" t="s">
        <v>7898</v>
      </c>
      <c r="K3784" s="12" t="s">
        <v>7899</v>
      </c>
      <c r="L3784" s="12">
        <v>12</v>
      </c>
      <c r="M3784" s="12">
        <v>0</v>
      </c>
    </row>
    <row r="3785" spans="1:17" x14ac:dyDescent="0.2">
      <c r="A3785" s="12" t="str">
        <f>INDEX('рабочие дни  %ФОТ'!$F$3:$F$67,MATCH('загрузка табеля'!$H3785,'рабочие дни  %ФОТ'!$H$3:$H$67,0),1)</f>
        <v>ХХХ YYY-503</v>
      </c>
      <c r="B3785" s="21">
        <f t="shared" si="177"/>
        <v>1149.8400000000001</v>
      </c>
      <c r="C3785" s="22">
        <f t="shared" si="178"/>
        <v>3</v>
      </c>
      <c r="D3785" s="23">
        <f t="shared" si="179"/>
        <v>36</v>
      </c>
      <c r="E3785" s="21">
        <f>SUMIFS(тарифы!G:G,тарифы!B:B,J3785)</f>
        <v>31.94</v>
      </c>
      <c r="F3785" s="21"/>
      <c r="G3785" s="12" t="str">
        <f>IFERROR(INDEX(Таблица1[#All],MATCH('загрузка табеля'!J3785,тарифы!B:B,0),4),"")</f>
        <v>продавец продовольственных товаров 3 категории ((В-503)цех по выпечке хлебобулочных изделий)</v>
      </c>
      <c r="H3785" s="12" t="s">
        <v>17241</v>
      </c>
      <c r="I3785" s="12" t="s">
        <v>16827</v>
      </c>
      <c r="J3785" s="12" t="s">
        <v>7903</v>
      </c>
      <c r="K3785" s="12" t="s">
        <v>7904</v>
      </c>
      <c r="L3785" s="12">
        <v>12</v>
      </c>
      <c r="M3785" s="12">
        <v>12</v>
      </c>
      <c r="N3785" s="12">
        <v>12</v>
      </c>
    </row>
    <row r="3786" spans="1:17" x14ac:dyDescent="0.2">
      <c r="A3786" s="12" t="str">
        <f>INDEX('рабочие дни  %ФОТ'!$F$3:$F$67,MATCH('загрузка табеля'!$H3786,'рабочие дни  %ФОТ'!$H$3:$H$67,0),1)</f>
        <v>ХХХ YYY-503</v>
      </c>
      <c r="B3786" s="21">
        <f t="shared" si="177"/>
        <v>1475.52</v>
      </c>
      <c r="C3786" s="22">
        <f t="shared" si="178"/>
        <v>4</v>
      </c>
      <c r="D3786" s="23">
        <f t="shared" si="179"/>
        <v>32</v>
      </c>
      <c r="E3786" s="21">
        <f>SUMIFS(тарифы!G:G,тарифы!B:B,J3786)</f>
        <v>46.11</v>
      </c>
      <c r="F3786" s="21"/>
      <c r="G3786" s="12" t="str">
        <f>IFERROR(INDEX(Таблица1[#All],MATCH('загрузка табеля'!J3786,тарифы!B:B,0),4),"")</f>
        <v>пекарь 5 разряда ((В-503)цех по выпечке хлебобулочных изделий)</v>
      </c>
      <c r="H3786" s="12" t="s">
        <v>17241</v>
      </c>
      <c r="I3786" s="12" t="s">
        <v>16827</v>
      </c>
      <c r="J3786" s="12" t="s">
        <v>7881</v>
      </c>
      <c r="K3786" s="12" t="s">
        <v>7882</v>
      </c>
      <c r="L3786" s="12">
        <v>8</v>
      </c>
      <c r="M3786" s="12">
        <v>8</v>
      </c>
      <c r="N3786" s="12">
        <v>8</v>
      </c>
      <c r="O3786" s="12">
        <v>8</v>
      </c>
    </row>
    <row r="3787" spans="1:17" x14ac:dyDescent="0.2">
      <c r="A3787" s="12" t="str">
        <f>INDEX('рабочие дни  %ФОТ'!$F$3:$F$67,MATCH('загрузка табеля'!$H3787,'рабочие дни  %ФОТ'!$H$3:$H$67,0),1)</f>
        <v>ХХХ YYY-503</v>
      </c>
      <c r="B3787" s="21">
        <f t="shared" si="177"/>
        <v>847.61904761904759</v>
      </c>
      <c r="C3787" s="22">
        <f t="shared" si="178"/>
        <v>2</v>
      </c>
      <c r="D3787" s="23">
        <f t="shared" si="179"/>
        <v>10</v>
      </c>
      <c r="E3787" s="21">
        <f>SUMIFS(тарифы!G:G,тарифы!B:B,J3787)</f>
        <v>8900</v>
      </c>
      <c r="F3787" s="21"/>
      <c r="G3787" s="12" t="str">
        <f>IFERROR(INDEX(Таблица1[#All],MATCH('загрузка табеля'!J3787,тарифы!B:B,0),4),"")</f>
        <v>заместитель управляющего магазином по производству ((В-503)цех по выпечке хлебобулочных изделий)</v>
      </c>
      <c r="H3787" s="12" t="s">
        <v>17241</v>
      </c>
      <c r="I3787" s="12" t="s">
        <v>16827</v>
      </c>
      <c r="J3787" s="12" t="s">
        <v>7728</v>
      </c>
      <c r="K3787" s="12" t="s">
        <v>7729</v>
      </c>
      <c r="L3787" s="12">
        <v>5</v>
      </c>
      <c r="M3787" s="12">
        <v>5</v>
      </c>
      <c r="N3787" s="12">
        <v>0</v>
      </c>
    </row>
    <row r="3788" spans="1:17" x14ac:dyDescent="0.2">
      <c r="A3788" s="12" t="str">
        <f>INDEX('рабочие дни  %ФОТ'!$F$3:$F$67,MATCH('загрузка табеля'!$H3788,'рабочие дни  %ФОТ'!$H$3:$H$67,0),1)</f>
        <v>ХХХ YYY-503</v>
      </c>
      <c r="B3788" s="21">
        <f t="shared" si="177"/>
        <v>520.875</v>
      </c>
      <c r="C3788" s="22">
        <f t="shared" si="178"/>
        <v>1</v>
      </c>
      <c r="D3788" s="23">
        <f t="shared" si="179"/>
        <v>12.5</v>
      </c>
      <c r="E3788" s="21">
        <f>SUMIFS(тарифы!G:G,тарифы!B:B,J3788)</f>
        <v>41.67</v>
      </c>
      <c r="F3788" s="21"/>
      <c r="G3788" s="12" t="str">
        <f>IFERROR(INDEX(Таблица1[#All],MATCH('загрузка табеля'!J3788,тарифы!B:B,0),4),"")</f>
        <v>пекарь 4 разряда ((В-503)цех по выпечке хлебобулочных изделий)</v>
      </c>
      <c r="H3788" s="12" t="s">
        <v>17241</v>
      </c>
      <c r="I3788" s="12" t="s">
        <v>16827</v>
      </c>
      <c r="J3788" s="12" t="s">
        <v>12296</v>
      </c>
      <c r="K3788" s="12" t="s">
        <v>12295</v>
      </c>
      <c r="L3788" s="12">
        <v>12.5</v>
      </c>
      <c r="M3788" s="12">
        <v>0</v>
      </c>
    </row>
    <row r="3789" spans="1:17" x14ac:dyDescent="0.2">
      <c r="A3789" s="12" t="str">
        <f>INDEX('рабочие дни  %ФОТ'!$F$3:$F$67,MATCH('загрузка табеля'!$H3789,'рабочие дни  %ФОТ'!$H$3:$H$67,0),1)</f>
        <v>ХХХ YYY-503</v>
      </c>
      <c r="B3789" s="21">
        <f t="shared" si="177"/>
        <v>1979.325</v>
      </c>
      <c r="C3789" s="22">
        <f t="shared" si="178"/>
        <v>4</v>
      </c>
      <c r="D3789" s="23">
        <f t="shared" si="179"/>
        <v>47.5</v>
      </c>
      <c r="E3789" s="21">
        <f>SUMIFS(тарифы!G:G,тарифы!B:B,J3789)</f>
        <v>41.67</v>
      </c>
      <c r="F3789" s="21"/>
      <c r="G3789" s="12" t="str">
        <f>IFERROR(INDEX(Таблица1[#All],MATCH('загрузка табеля'!J3789,тарифы!B:B,0),4),"")</f>
        <v>пекарь 4 разряда ((В-503)цех по выпечке хлебобулочных изделий)</v>
      </c>
      <c r="H3789" s="12" t="s">
        <v>17241</v>
      </c>
      <c r="I3789" s="12" t="s">
        <v>16827</v>
      </c>
      <c r="J3789" s="12" t="s">
        <v>12298</v>
      </c>
      <c r="K3789" s="12" t="s">
        <v>12297</v>
      </c>
      <c r="L3789" s="12">
        <v>12</v>
      </c>
      <c r="M3789" s="12">
        <v>12</v>
      </c>
      <c r="N3789" s="12">
        <v>12</v>
      </c>
      <c r="O3789" s="12">
        <v>11.5</v>
      </c>
    </row>
    <row r="3790" spans="1:17" x14ac:dyDescent="0.2">
      <c r="A3790" s="12" t="str">
        <f>INDEX('рабочие дни  %ФОТ'!$F$3:$F$67,MATCH('загрузка табеля'!$H3790,'рабочие дни  %ФОТ'!$H$3:$H$67,0),1)</f>
        <v>ХХХ YYY-503</v>
      </c>
      <c r="B3790" s="21">
        <f t="shared" si="177"/>
        <v>0</v>
      </c>
      <c r="C3790" s="22">
        <f t="shared" si="178"/>
        <v>5</v>
      </c>
      <c r="D3790" s="23">
        <f t="shared" si="179"/>
        <v>60.5</v>
      </c>
      <c r="E3790" s="21">
        <f>SUMIFS(тарифы!G:G,тарифы!B:B,J3790)</f>
        <v>0</v>
      </c>
      <c r="F3790" s="21"/>
      <c r="G3790" s="12" t="str">
        <f>IFERROR(INDEX(Таблица1[#All],MATCH('загрузка табеля'!J3790,тарифы!B:B,0),4),"")</f>
        <v/>
      </c>
      <c r="H3790" s="12" t="s">
        <v>17241</v>
      </c>
      <c r="I3790" s="12" t="s">
        <v>16827</v>
      </c>
      <c r="J3790" s="12" t="s">
        <v>16828</v>
      </c>
      <c r="K3790" s="12" t="s">
        <v>16829</v>
      </c>
      <c r="L3790" s="12">
        <v>12</v>
      </c>
      <c r="M3790" s="12">
        <v>12</v>
      </c>
      <c r="N3790" s="12">
        <v>12.5</v>
      </c>
      <c r="O3790" s="12">
        <v>12</v>
      </c>
      <c r="P3790" s="12">
        <v>12</v>
      </c>
    </row>
    <row r="3791" spans="1:17" x14ac:dyDescent="0.2">
      <c r="A3791" s="12" t="str">
        <f>INDEX('рабочие дни  %ФОТ'!$F$3:$F$67,MATCH('загрузка табеля'!$H3791,'рабочие дни  %ФОТ'!$H$3:$H$67,0),1)</f>
        <v>ХХХ YYY-503</v>
      </c>
      <c r="B3791" s="21">
        <f t="shared" si="177"/>
        <v>799.92</v>
      </c>
      <c r="C3791" s="22">
        <f t="shared" si="178"/>
        <v>2</v>
      </c>
      <c r="D3791" s="23">
        <f t="shared" si="179"/>
        <v>22</v>
      </c>
      <c r="E3791" s="21">
        <f>SUMIFS(тарифы!G:G,тарифы!B:B,J3791)</f>
        <v>36.36</v>
      </c>
      <c r="F3791" s="21"/>
      <c r="G3791" s="12" t="str">
        <f>IFERROR(INDEX(Таблица1[#All],MATCH('загрузка табеля'!J3791,тарифы!B:B,0),4),"")</f>
        <v>продавец продовольственных товаров 2 категории ((В-503)цех по переработке мяса)</v>
      </c>
      <c r="H3791" s="12" t="s">
        <v>17241</v>
      </c>
      <c r="I3791" s="12" t="s">
        <v>16830</v>
      </c>
      <c r="J3791" s="12" t="s">
        <v>7916</v>
      </c>
      <c r="K3791" s="12" t="s">
        <v>7917</v>
      </c>
      <c r="L3791" s="12">
        <v>12</v>
      </c>
      <c r="M3791" s="12">
        <v>10</v>
      </c>
      <c r="N3791" s="12">
        <v>0</v>
      </c>
    </row>
    <row r="3792" spans="1:17" x14ac:dyDescent="0.2">
      <c r="A3792" s="12" t="str">
        <f>INDEX('рабочие дни  %ФОТ'!$F$3:$F$67,MATCH('загрузка табеля'!$H3792,'рабочие дни  %ФОТ'!$H$3:$H$67,0),1)</f>
        <v>ХХХ YYY-503</v>
      </c>
      <c r="B3792" s="21">
        <f t="shared" si="177"/>
        <v>1864.7619047619048</v>
      </c>
      <c r="C3792" s="22">
        <f t="shared" si="178"/>
        <v>4</v>
      </c>
      <c r="D3792" s="23">
        <f t="shared" si="179"/>
        <v>18</v>
      </c>
      <c r="E3792" s="21">
        <f>SUMIFS(тарифы!G:G,тарифы!B:B,J3792)</f>
        <v>9790</v>
      </c>
      <c r="F3792" s="21"/>
      <c r="G3792" s="12" t="str">
        <f>IFERROR(INDEX(Таблица1[#All],MATCH('загрузка табеля'!J3792,тарифы!B:B,0),4),"")</f>
        <v>заместитель управляющего магазином по производству 4 категории ((В-503)цех по переработке мяса)</v>
      </c>
      <c r="H3792" s="12" t="s">
        <v>17241</v>
      </c>
      <c r="I3792" s="12" t="s">
        <v>16830</v>
      </c>
      <c r="J3792" s="12" t="s">
        <v>7914</v>
      </c>
      <c r="K3792" s="12" t="s">
        <v>7915</v>
      </c>
      <c r="L3792" s="12">
        <v>4.5</v>
      </c>
      <c r="M3792" s="12">
        <v>4.5</v>
      </c>
      <c r="N3792" s="12">
        <v>4.5</v>
      </c>
      <c r="O3792" s="12">
        <v>4.5</v>
      </c>
    </row>
    <row r="3793" spans="1:16" x14ac:dyDescent="0.2">
      <c r="A3793" s="12" t="str">
        <f>INDEX('рабочие дни  %ФОТ'!$F$3:$F$67,MATCH('загрузка табеля'!$H3793,'рабочие дни  %ФОТ'!$H$3:$H$67,0),1)</f>
        <v>ХХХ YYY-503</v>
      </c>
      <c r="B3793" s="21">
        <f t="shared" si="177"/>
        <v>12.830952380952381</v>
      </c>
      <c r="C3793" s="22">
        <f t="shared" si="178"/>
        <v>5</v>
      </c>
      <c r="D3793" s="23">
        <f t="shared" si="179"/>
        <v>45</v>
      </c>
      <c r="E3793" s="21">
        <f>SUMIFS(тарифы!G:G,тарифы!B:B,J3793)</f>
        <v>53.89</v>
      </c>
      <c r="F3793" s="21"/>
      <c r="G3793" s="12" t="str">
        <f>IFERROR(INDEX(Таблица1[#All],MATCH('загрузка табеля'!J3793,тарифы!B:B,0),4),"")</f>
        <v>бригадир производственной бригады* ((В-503)цех по переработке мяса)</v>
      </c>
      <c r="H3793" s="12" t="s">
        <v>17241</v>
      </c>
      <c r="I3793" s="12" t="s">
        <v>16830</v>
      </c>
      <c r="J3793" s="12" t="s">
        <v>7918</v>
      </c>
      <c r="K3793" s="12" t="s">
        <v>7919</v>
      </c>
      <c r="L3793" s="12">
        <v>9.5</v>
      </c>
      <c r="M3793" s="12">
        <v>9</v>
      </c>
      <c r="N3793" s="12">
        <v>5</v>
      </c>
      <c r="O3793" s="12">
        <v>8.5</v>
      </c>
      <c r="P3793" s="12">
        <v>13</v>
      </c>
    </row>
    <row r="3794" spans="1:16" x14ac:dyDescent="0.2">
      <c r="A3794" s="12" t="str">
        <f>INDEX('рабочие дни  %ФОТ'!$F$3:$F$67,MATCH('загрузка табеля'!$H3794,'рабочие дни  %ФОТ'!$H$3:$H$67,0),1)</f>
        <v>ХХХ YYY-503</v>
      </c>
      <c r="B3794" s="21">
        <f t="shared" si="177"/>
        <v>1527.12</v>
      </c>
      <c r="C3794" s="22">
        <f t="shared" si="178"/>
        <v>4</v>
      </c>
      <c r="D3794" s="23">
        <f t="shared" si="179"/>
        <v>42</v>
      </c>
      <c r="E3794" s="21">
        <f>SUMIFS(тарифы!G:G,тарифы!B:B,J3794)</f>
        <v>36.36</v>
      </c>
      <c r="F3794" s="21"/>
      <c r="G3794" s="12" t="str">
        <f>IFERROR(INDEX(Таблица1[#All],MATCH('загрузка табеля'!J3794,тарифы!B:B,0),4),"")</f>
        <v>продавец продовольственных товаров 2 категории ((В-503)цех по переработке мяса)</v>
      </c>
      <c r="H3794" s="12" t="s">
        <v>17241</v>
      </c>
      <c r="I3794" s="12" t="s">
        <v>16830</v>
      </c>
      <c r="J3794" s="12" t="s">
        <v>7910</v>
      </c>
      <c r="K3794" s="12" t="s">
        <v>7911</v>
      </c>
      <c r="L3794" s="12">
        <v>11</v>
      </c>
      <c r="M3794" s="12">
        <v>11.5</v>
      </c>
      <c r="N3794" s="12">
        <v>11</v>
      </c>
      <c r="O3794" s="12">
        <v>8.5</v>
      </c>
    </row>
    <row r="3795" spans="1:16" x14ac:dyDescent="0.2">
      <c r="A3795" s="12" t="str">
        <f>INDEX('рабочие дни  %ФОТ'!$F$3:$F$67,MATCH('загрузка табеля'!$H3795,'рабочие дни  %ФОТ'!$H$3:$H$67,0),1)</f>
        <v>ХХХ YYY-503</v>
      </c>
      <c r="B3795" s="21">
        <f t="shared" si="177"/>
        <v>7.42</v>
      </c>
      <c r="C3795" s="22">
        <f t="shared" si="178"/>
        <v>3</v>
      </c>
      <c r="D3795" s="23">
        <f t="shared" si="179"/>
        <v>34.5</v>
      </c>
      <c r="E3795" s="21">
        <f>SUMIFS(тарифы!G:G,тарифы!B:B,J3795)</f>
        <v>51.94</v>
      </c>
      <c r="F3795" s="21"/>
      <c r="G3795" s="12" t="str">
        <f>IFERROR(INDEX(Таблица1[#All],MATCH('загрузка табеля'!J3795,тарифы!B:B,0),4),"")</f>
        <v>обвальщик мяса мастер-класс 2 категории ((В-503)цех по переработке мяса)</v>
      </c>
      <c r="H3795" s="12" t="s">
        <v>17241</v>
      </c>
      <c r="I3795" s="12" t="s">
        <v>16830</v>
      </c>
      <c r="J3795" s="12" t="s">
        <v>7921</v>
      </c>
      <c r="K3795" s="12" t="s">
        <v>7922</v>
      </c>
      <c r="L3795" s="12">
        <v>11.5</v>
      </c>
      <c r="M3795" s="12">
        <v>11</v>
      </c>
      <c r="N3795" s="12">
        <v>12</v>
      </c>
    </row>
    <row r="3796" spans="1:16" x14ac:dyDescent="0.2">
      <c r="A3796" s="12" t="str">
        <f>INDEX('рабочие дни  %ФОТ'!$F$3:$F$67,MATCH('загрузка табеля'!$H3796,'рабочие дни  %ФОТ'!$H$3:$H$67,0),1)</f>
        <v>ХХХ YYY-503</v>
      </c>
      <c r="B3796" s="21">
        <f t="shared" si="177"/>
        <v>7.42</v>
      </c>
      <c r="C3796" s="22">
        <f t="shared" si="178"/>
        <v>3</v>
      </c>
      <c r="D3796" s="23">
        <f t="shared" si="179"/>
        <v>35.5</v>
      </c>
      <c r="E3796" s="21">
        <f>SUMIFS(тарифы!G:G,тарифы!B:B,J3796)</f>
        <v>51.94</v>
      </c>
      <c r="F3796" s="21"/>
      <c r="G3796" s="12" t="str">
        <f>IFERROR(INDEX(Таблица1[#All],MATCH('загрузка табеля'!J3796,тарифы!B:B,0),4),"")</f>
        <v>обвальщик мяса мастер-класс 2 категории ((В-503)цех по переработке мяса)</v>
      </c>
      <c r="H3796" s="12" t="s">
        <v>17241</v>
      </c>
      <c r="I3796" s="12" t="s">
        <v>16830</v>
      </c>
      <c r="J3796" s="12" t="s">
        <v>12300</v>
      </c>
      <c r="K3796" s="12" t="s">
        <v>12299</v>
      </c>
      <c r="L3796" s="12">
        <v>12</v>
      </c>
      <c r="M3796" s="12">
        <v>11.5</v>
      </c>
      <c r="N3796" s="12">
        <v>12</v>
      </c>
      <c r="O3796" s="12">
        <v>0</v>
      </c>
    </row>
    <row r="3797" spans="1:16" x14ac:dyDescent="0.2">
      <c r="A3797" s="12" t="str">
        <f>INDEX('рабочие дни  %ФОТ'!$F$3:$F$67,MATCH('загрузка табеля'!$H3797,'рабочие дни  %ФОТ'!$H$3:$H$67,0),1)</f>
        <v>ХХХ YYY-503</v>
      </c>
      <c r="B3797" s="21">
        <f t="shared" si="177"/>
        <v>0</v>
      </c>
      <c r="C3797" s="22">
        <f t="shared" si="178"/>
        <v>1</v>
      </c>
      <c r="D3797" s="23">
        <f t="shared" si="179"/>
        <v>7.5</v>
      </c>
      <c r="E3797" s="21">
        <f>SUMIFS(тарифы!G:G,тарифы!B:B,J3797)</f>
        <v>0</v>
      </c>
      <c r="F3797" s="21"/>
      <c r="G3797" s="12" t="str">
        <f>IFERROR(INDEX(Таблица1[#All],MATCH('загрузка табеля'!J3797,тарифы!B:B,0),4),"")</f>
        <v/>
      </c>
      <c r="H3797" s="12" t="s">
        <v>17241</v>
      </c>
      <c r="I3797" s="12" t="s">
        <v>16831</v>
      </c>
      <c r="J3797" s="12" t="s">
        <v>16832</v>
      </c>
      <c r="K3797" s="12" t="s">
        <v>16833</v>
      </c>
      <c r="L3797" s="12">
        <v>7.5</v>
      </c>
      <c r="M3797" s="12">
        <v>0</v>
      </c>
    </row>
    <row r="3798" spans="1:16" x14ac:dyDescent="0.2">
      <c r="A3798" s="12" t="str">
        <f>INDEX('рабочие дни  %ФОТ'!$F$3:$F$67,MATCH('загрузка табеля'!$H3798,'рабочие дни  %ФОТ'!$H$3:$H$67,0),1)</f>
        <v>ХХХ YYY-503</v>
      </c>
      <c r="B3798" s="21">
        <f t="shared" si="177"/>
        <v>1843.8095238095239</v>
      </c>
      <c r="C3798" s="22">
        <f t="shared" si="178"/>
        <v>4</v>
      </c>
      <c r="D3798" s="23">
        <f t="shared" si="179"/>
        <v>40</v>
      </c>
      <c r="E3798" s="21">
        <f>SUMIFS(тарифы!G:G,тарифы!B:B,J3798)</f>
        <v>9680</v>
      </c>
      <c r="F3798" s="21"/>
      <c r="G3798" s="12" t="str">
        <f>IFERROR(INDEX(Таблица1[#All],MATCH('загрузка табеля'!J3798,тарифы!B:B,0),4),"")</f>
        <v>заместитель управляющего магазином 3 категории ((В-515)сектор стеллажной зоны)</v>
      </c>
      <c r="H3798" s="12" t="s">
        <v>17241</v>
      </c>
      <c r="I3798" s="12" t="s">
        <v>15470</v>
      </c>
      <c r="J3798" s="12" t="s">
        <v>9644</v>
      </c>
      <c r="K3798" s="12" t="s">
        <v>9645</v>
      </c>
      <c r="L3798" s="12">
        <v>10.5</v>
      </c>
      <c r="M3798" s="12">
        <v>10</v>
      </c>
      <c r="N3798" s="12">
        <v>10</v>
      </c>
      <c r="O3798" s="12">
        <v>9.5</v>
      </c>
    </row>
    <row r="3799" spans="1:16" x14ac:dyDescent="0.2">
      <c r="A3799" s="12" t="str">
        <f>INDEX('рабочие дни  %ФОТ'!$F$3:$F$67,MATCH('загрузка табеля'!$H3799,'рабочие дни  %ФОТ'!$H$3:$H$67,0),1)</f>
        <v>ХХХ YYY-504</v>
      </c>
      <c r="B3799" s="21">
        <f t="shared" si="177"/>
        <v>1695.2380952380952</v>
      </c>
      <c r="C3799" s="22">
        <f t="shared" si="178"/>
        <v>4</v>
      </c>
      <c r="D3799" s="23">
        <f t="shared" si="179"/>
        <v>39.5</v>
      </c>
      <c r="E3799" s="21">
        <f>SUMIFS(тарифы!G:G,тарифы!B:B,J3799)</f>
        <v>8900</v>
      </c>
      <c r="F3799" s="21"/>
      <c r="G3799" s="12" t="str">
        <f>IFERROR(INDEX(Таблица1[#All],MATCH('загрузка табеля'!J3799,тарифы!B:B,0),4),"")</f>
        <v>начальник отдела ((В-504)отдел безопасности)</v>
      </c>
      <c r="H3799" s="12" t="s">
        <v>17242</v>
      </c>
      <c r="I3799" s="12" t="s">
        <v>16834</v>
      </c>
      <c r="J3799" s="12" t="s">
        <v>7934</v>
      </c>
      <c r="K3799" s="12" t="s">
        <v>7935</v>
      </c>
      <c r="L3799" s="12">
        <v>10</v>
      </c>
      <c r="M3799" s="12">
        <v>10</v>
      </c>
      <c r="N3799" s="12">
        <v>10</v>
      </c>
      <c r="O3799" s="12">
        <v>9.5</v>
      </c>
    </row>
    <row r="3800" spans="1:16" x14ac:dyDescent="0.2">
      <c r="A3800" s="12" t="str">
        <f>INDEX('рабочие дни  %ФОТ'!$F$3:$F$67,MATCH('загрузка табеля'!$H3800,'рабочие дни  %ФОТ'!$H$3:$H$67,0),1)</f>
        <v>ХХХ YYY-504</v>
      </c>
      <c r="B3800" s="21">
        <f t="shared" si="177"/>
        <v>1375.4950000000001</v>
      </c>
      <c r="C3800" s="22">
        <f t="shared" si="178"/>
        <v>4</v>
      </c>
      <c r="D3800" s="23">
        <f t="shared" si="179"/>
        <v>44.5</v>
      </c>
      <c r="E3800" s="21">
        <f>SUMIFS(тарифы!G:G,тарифы!B:B,J3800)</f>
        <v>30.91</v>
      </c>
      <c r="F3800" s="21"/>
      <c r="G3800" s="12" t="str">
        <f>IFERROR(INDEX(Таблица1[#All],MATCH('загрузка табеля'!J3800,тарифы!B:B,0),4),"")</f>
        <v>специалист ((В-504)отдел безопасности)</v>
      </c>
      <c r="H3800" s="12" t="s">
        <v>17242</v>
      </c>
      <c r="I3800" s="12" t="s">
        <v>16834</v>
      </c>
      <c r="J3800" s="12" t="s">
        <v>7937</v>
      </c>
      <c r="K3800" s="12" t="s">
        <v>7938</v>
      </c>
      <c r="L3800" s="12">
        <v>11</v>
      </c>
      <c r="M3800" s="12">
        <v>11</v>
      </c>
      <c r="N3800" s="12">
        <v>11</v>
      </c>
      <c r="O3800" s="12">
        <v>11.5</v>
      </c>
      <c r="P3800" s="12">
        <v>0</v>
      </c>
    </row>
    <row r="3801" spans="1:16" x14ac:dyDescent="0.2">
      <c r="A3801" s="12" t="str">
        <f>INDEX('рабочие дни  %ФОТ'!$F$3:$F$67,MATCH('загрузка табеля'!$H3801,'рабочие дни  %ФОТ'!$H$3:$H$67,0),1)</f>
        <v>ХХХ YYY-504</v>
      </c>
      <c r="B3801" s="21">
        <f t="shared" si="177"/>
        <v>368.5</v>
      </c>
      <c r="C3801" s="22">
        <f t="shared" si="178"/>
        <v>1</v>
      </c>
      <c r="D3801" s="23">
        <f t="shared" si="179"/>
        <v>10</v>
      </c>
      <c r="E3801" s="21">
        <f>SUMIFS(тарифы!G:G,тарифы!B:B,J3801)</f>
        <v>36.85</v>
      </c>
      <c r="F3801" s="21"/>
      <c r="G3801" s="12" t="str">
        <f>IFERROR(INDEX(Таблица1[#All],MATCH('загрузка табеля'!J3801,тарифы!B:B,0),4),"")</f>
        <v>кладовщик по приему товара 2 категории ((В-504)склад)</v>
      </c>
      <c r="H3801" s="12" t="s">
        <v>17242</v>
      </c>
      <c r="I3801" s="12" t="s">
        <v>16834</v>
      </c>
      <c r="J3801" s="12" t="s">
        <v>8013</v>
      </c>
      <c r="K3801" s="12" t="s">
        <v>8014</v>
      </c>
      <c r="L3801" s="12">
        <v>10</v>
      </c>
      <c r="M3801" s="12">
        <v>0</v>
      </c>
    </row>
    <row r="3802" spans="1:16" x14ac:dyDescent="0.2">
      <c r="A3802" s="12" t="str">
        <f>INDEX('рабочие дни  %ФОТ'!$F$3:$F$67,MATCH('загрузка табеля'!$H3802,'рабочие дни  %ФОТ'!$H$3:$H$67,0),1)</f>
        <v>ХХХ YYY-504</v>
      </c>
      <c r="B3802" s="21">
        <f t="shared" si="177"/>
        <v>1781.6399999999999</v>
      </c>
      <c r="C3802" s="22">
        <f t="shared" si="178"/>
        <v>4</v>
      </c>
      <c r="D3802" s="23">
        <f t="shared" si="179"/>
        <v>49</v>
      </c>
      <c r="E3802" s="21">
        <f>SUMIFS(тарифы!G:G,тарифы!B:B,J3802)</f>
        <v>36.36</v>
      </c>
      <c r="F3802" s="21"/>
      <c r="G3802" s="12" t="str">
        <f>IFERROR(INDEX(Таблица1[#All],MATCH('загрузка табеля'!J3802,тарифы!B:B,0),4),"")</f>
        <v>продавец продовольственных товаров 2 категории ((В-504)овощной отдел)</v>
      </c>
      <c r="H3802" s="12" t="s">
        <v>17242</v>
      </c>
      <c r="I3802" s="12" t="s">
        <v>16835</v>
      </c>
      <c r="J3802" s="12" t="s">
        <v>7928</v>
      </c>
      <c r="K3802" s="12" t="s">
        <v>7929</v>
      </c>
      <c r="L3802" s="12">
        <v>12.5</v>
      </c>
      <c r="M3802" s="12">
        <v>11.5</v>
      </c>
      <c r="N3802" s="12">
        <v>12.5</v>
      </c>
      <c r="O3802" s="12">
        <v>12.5</v>
      </c>
      <c r="P3802" s="12">
        <v>0</v>
      </c>
    </row>
    <row r="3803" spans="1:16" x14ac:dyDescent="0.2">
      <c r="A3803" s="12" t="str">
        <f>INDEX('рабочие дни  %ФОТ'!$F$3:$F$67,MATCH('загрузка табеля'!$H3803,'рабочие дни  %ФОТ'!$H$3:$H$67,0),1)</f>
        <v>ХХХ YYY-504</v>
      </c>
      <c r="B3803" s="21">
        <f t="shared" si="177"/>
        <v>774.41</v>
      </c>
      <c r="C3803" s="22">
        <f t="shared" si="178"/>
        <v>2</v>
      </c>
      <c r="D3803" s="23">
        <f t="shared" si="179"/>
        <v>18.5</v>
      </c>
      <c r="E3803" s="21">
        <f>SUMIFS(тарифы!G:G,тарифы!B:B,J3803)</f>
        <v>41.86</v>
      </c>
      <c r="F3803" s="21"/>
      <c r="G3803" s="12" t="str">
        <f>IFERROR(INDEX(Таблица1[#All],MATCH('загрузка табеля'!J3803,тарифы!B:B,0),4),"")</f>
        <v>бригадир продавцов продовольственных товаров 2 категории ((В-504)овощной отдел)</v>
      </c>
      <c r="H3803" s="12" t="s">
        <v>17242</v>
      </c>
      <c r="I3803" s="12" t="s">
        <v>16835</v>
      </c>
      <c r="J3803" s="12" t="s">
        <v>7924</v>
      </c>
      <c r="K3803" s="12" t="s">
        <v>7925</v>
      </c>
      <c r="L3803" s="12">
        <v>9.5</v>
      </c>
      <c r="M3803" s="12">
        <v>9</v>
      </c>
      <c r="N3803" s="12">
        <v>0</v>
      </c>
    </row>
    <row r="3804" spans="1:16" x14ac:dyDescent="0.2">
      <c r="A3804" s="12" t="str">
        <f>INDEX('рабочие дни  %ФОТ'!$F$3:$F$67,MATCH('загрузка табеля'!$H3804,'рабочие дни  %ФОТ'!$H$3:$H$67,0),1)</f>
        <v>ХХХ YYY-504</v>
      </c>
      <c r="B3804" s="21">
        <f t="shared" si="177"/>
        <v>436.32</v>
      </c>
      <c r="C3804" s="22">
        <f t="shared" si="178"/>
        <v>1</v>
      </c>
      <c r="D3804" s="23">
        <f t="shared" si="179"/>
        <v>12</v>
      </c>
      <c r="E3804" s="21">
        <f>SUMIFS(тарифы!G:G,тарифы!B:B,J3804)</f>
        <v>36.36</v>
      </c>
      <c r="F3804" s="21"/>
      <c r="G3804" s="12" t="str">
        <f>IFERROR(INDEX(Таблица1[#All],MATCH('загрузка табеля'!J3804,тарифы!B:B,0),4),"")</f>
        <v>продавец продовольственных товаров 2 категории ((В-504)овощной отдел)</v>
      </c>
      <c r="H3804" s="12" t="s">
        <v>17242</v>
      </c>
      <c r="I3804" s="12" t="s">
        <v>16835</v>
      </c>
      <c r="J3804" s="12" t="s">
        <v>7931</v>
      </c>
      <c r="K3804" s="12" t="s">
        <v>7932</v>
      </c>
      <c r="L3804" s="12">
        <v>12</v>
      </c>
    </row>
    <row r="3805" spans="1:16" x14ac:dyDescent="0.2">
      <c r="A3805" s="12" t="str">
        <f>INDEX('рабочие дни  %ФОТ'!$F$3:$F$67,MATCH('загрузка табеля'!$H3805,'рабочие дни  %ФОТ'!$H$3:$H$67,0),1)</f>
        <v>ХХХ YYY-504</v>
      </c>
      <c r="B3805" s="21">
        <f t="shared" si="177"/>
        <v>1137.92</v>
      </c>
      <c r="C3805" s="22">
        <f t="shared" si="178"/>
        <v>4</v>
      </c>
      <c r="D3805" s="23">
        <f t="shared" si="179"/>
        <v>32</v>
      </c>
      <c r="E3805" s="21">
        <f>SUMIFS(тарифы!G:G,тарифы!B:B,J3805)</f>
        <v>35.56</v>
      </c>
      <c r="F3805" s="21"/>
      <c r="G3805" s="12" t="str">
        <f>IFERROR(INDEX(Таблица1[#All],MATCH('загрузка табеля'!J3805,тарифы!B:B,0),4),"")</f>
        <v>продавец продовольственных товаров 3 категории ((В-504)рыбный отдел)</v>
      </c>
      <c r="H3805" s="12" t="s">
        <v>17242</v>
      </c>
      <c r="I3805" s="12" t="s">
        <v>16836</v>
      </c>
      <c r="J3805" s="12" t="s">
        <v>12245</v>
      </c>
      <c r="K3805" s="12" t="s">
        <v>12244</v>
      </c>
      <c r="L3805" s="12">
        <v>8.5</v>
      </c>
      <c r="M3805" s="12">
        <v>6</v>
      </c>
      <c r="N3805" s="12">
        <v>8.5</v>
      </c>
      <c r="O3805" s="12">
        <v>9</v>
      </c>
    </row>
    <row r="3806" spans="1:16" x14ac:dyDescent="0.2">
      <c r="A3806" s="12" t="str">
        <f>INDEX('рабочие дни  %ФОТ'!$F$3:$F$67,MATCH('загрузка табеля'!$H3806,'рабочие дни  %ФОТ'!$H$3:$H$67,0),1)</f>
        <v>ХХХ YYY-504</v>
      </c>
      <c r="B3806" s="21">
        <f t="shared" si="177"/>
        <v>1429.7050000000002</v>
      </c>
      <c r="C3806" s="22">
        <f t="shared" si="178"/>
        <v>3</v>
      </c>
      <c r="D3806" s="23">
        <f t="shared" si="179"/>
        <v>36.5</v>
      </c>
      <c r="E3806" s="21">
        <f>SUMIFS(тарифы!G:G,тарифы!B:B,J3806)</f>
        <v>39.17</v>
      </c>
      <c r="F3806" s="21"/>
      <c r="G3806" s="12" t="str">
        <f>IFERROR(INDEX(Таблица1[#All],MATCH('загрузка табеля'!J3806,тарифы!B:B,0),4),"")</f>
        <v>старший кассир торгового зала ((В-504)расчетно-кассовая зона)</v>
      </c>
      <c r="H3806" s="12" t="s">
        <v>17242</v>
      </c>
      <c r="I3806" s="12" t="s">
        <v>16837</v>
      </c>
      <c r="J3806" s="12" t="s">
        <v>7958</v>
      </c>
      <c r="K3806" s="12" t="s">
        <v>7959</v>
      </c>
      <c r="L3806" s="12">
        <v>12.5</v>
      </c>
      <c r="M3806" s="12">
        <v>12</v>
      </c>
      <c r="N3806" s="12">
        <v>12</v>
      </c>
    </row>
    <row r="3807" spans="1:16" x14ac:dyDescent="0.2">
      <c r="A3807" s="12" t="str">
        <f>INDEX('рабочие дни  %ФОТ'!$F$3:$F$67,MATCH('загрузка табеля'!$H3807,'рабочие дни  %ФОТ'!$H$3:$H$67,0),1)</f>
        <v>ХХХ YYY-504</v>
      </c>
      <c r="B3807" s="21">
        <f t="shared" si="177"/>
        <v>1399.0449999999998</v>
      </c>
      <c r="C3807" s="22">
        <f t="shared" si="178"/>
        <v>3</v>
      </c>
      <c r="D3807" s="23">
        <f t="shared" si="179"/>
        <v>36.5</v>
      </c>
      <c r="E3807" s="21">
        <f>SUMIFS(тарифы!G:G,тарифы!B:B,J3807)</f>
        <v>38.33</v>
      </c>
      <c r="F3807" s="21"/>
      <c r="G3807" s="12" t="str">
        <f>IFERROR(INDEX(Таблица1[#All],MATCH('загрузка табеля'!J3807,тарифы!B:B,0),4),"")</f>
        <v>заместитель управляющего магазином по кассовой зоне 3 категории ((В-504)расчетно-кассовая зона)</v>
      </c>
      <c r="H3807" s="12" t="s">
        <v>17242</v>
      </c>
      <c r="I3807" s="12" t="s">
        <v>16837</v>
      </c>
      <c r="J3807" s="12" t="s">
        <v>7956</v>
      </c>
      <c r="K3807" s="12" t="s">
        <v>7957</v>
      </c>
      <c r="L3807" s="12">
        <v>12.5</v>
      </c>
      <c r="M3807" s="12">
        <v>12</v>
      </c>
      <c r="N3807" s="12">
        <v>12</v>
      </c>
      <c r="O3807" s="12">
        <v>0</v>
      </c>
    </row>
    <row r="3808" spans="1:16" x14ac:dyDescent="0.2">
      <c r="A3808" s="12" t="str">
        <f>INDEX('рабочие дни  %ФОТ'!$F$3:$F$67,MATCH('загрузка табеля'!$H3808,'рабочие дни  %ФОТ'!$H$3:$H$67,0),1)</f>
        <v>ХХХ YYY-504</v>
      </c>
      <c r="B3808" s="21">
        <f t="shared" si="177"/>
        <v>1700.1000000000001</v>
      </c>
      <c r="C3808" s="22">
        <f t="shared" si="178"/>
        <v>4</v>
      </c>
      <c r="D3808" s="23">
        <f t="shared" si="179"/>
        <v>45</v>
      </c>
      <c r="E3808" s="21">
        <f>SUMIFS(тарифы!G:G,тарифы!B:B,J3808)</f>
        <v>37.78</v>
      </c>
      <c r="F3808" s="21"/>
      <c r="G3808" s="12" t="str">
        <f>IFERROR(INDEX(Таблица1[#All],MATCH('загрузка табеля'!J3808,тарифы!B:B,0),4),"")</f>
        <v>кассир торгового зала ((В-504)расчетно-кассовая зона)</v>
      </c>
      <c r="H3808" s="12" t="s">
        <v>17242</v>
      </c>
      <c r="I3808" s="12" t="s">
        <v>16837</v>
      </c>
      <c r="J3808" s="12" t="s">
        <v>7964</v>
      </c>
      <c r="K3808" s="12" t="s">
        <v>7965</v>
      </c>
      <c r="L3808" s="12">
        <v>11</v>
      </c>
      <c r="M3808" s="12">
        <v>11.5</v>
      </c>
      <c r="N3808" s="12">
        <v>11</v>
      </c>
      <c r="O3808" s="12">
        <v>11.5</v>
      </c>
    </row>
    <row r="3809" spans="1:16" x14ac:dyDescent="0.2">
      <c r="A3809" s="12" t="str">
        <f>INDEX('рабочие дни  %ФОТ'!$F$3:$F$67,MATCH('загрузка табеля'!$H3809,'рабочие дни  %ФОТ'!$H$3:$H$67,0),1)</f>
        <v>ХХХ YYY-504</v>
      </c>
      <c r="B3809" s="21">
        <f t="shared" si="177"/>
        <v>1539.2050000000002</v>
      </c>
      <c r="C3809" s="22">
        <f t="shared" si="178"/>
        <v>3</v>
      </c>
      <c r="D3809" s="23">
        <f t="shared" si="179"/>
        <v>36.5</v>
      </c>
      <c r="E3809" s="21">
        <f>SUMIFS(тарифы!G:G,тарифы!B:B,J3809)</f>
        <v>42.17</v>
      </c>
      <c r="F3809" s="21"/>
      <c r="G3809" s="12" t="str">
        <f>IFERROR(INDEX(Таблица1[#All],MATCH('загрузка табеля'!J3809,тарифы!B:B,0),4),"")</f>
        <v>заместитель управляющего магазином по кассовой зоне 2 категории ((В-504)расчетно-кассовая зона)</v>
      </c>
      <c r="H3809" s="12" t="s">
        <v>17242</v>
      </c>
      <c r="I3809" s="12" t="s">
        <v>16837</v>
      </c>
      <c r="J3809" s="12" t="s">
        <v>7962</v>
      </c>
      <c r="K3809" s="12" t="s">
        <v>7963</v>
      </c>
      <c r="L3809" s="12">
        <v>12</v>
      </c>
      <c r="M3809" s="12">
        <v>12</v>
      </c>
      <c r="N3809" s="12">
        <v>12.5</v>
      </c>
      <c r="O3809" s="12">
        <v>0</v>
      </c>
    </row>
    <row r="3810" spans="1:16" x14ac:dyDescent="0.2">
      <c r="A3810" s="12" t="str">
        <f>INDEX('рабочие дни  %ФОТ'!$F$3:$F$67,MATCH('загрузка табеля'!$H3810,'рабочие дни  %ФОТ'!$H$3:$H$67,0),1)</f>
        <v>ХХХ YYY-504</v>
      </c>
      <c r="B3810" s="21">
        <f t="shared" si="177"/>
        <v>1468.875</v>
      </c>
      <c r="C3810" s="22">
        <f t="shared" si="178"/>
        <v>3</v>
      </c>
      <c r="D3810" s="23">
        <f t="shared" si="179"/>
        <v>37.5</v>
      </c>
      <c r="E3810" s="21">
        <f>SUMIFS(тарифы!G:G,тарифы!B:B,J3810)</f>
        <v>39.17</v>
      </c>
      <c r="F3810" s="21"/>
      <c r="G3810" s="12" t="str">
        <f>IFERROR(INDEX(Таблица1[#All],MATCH('загрузка табеля'!J3810,тарифы!B:B,0),4),"")</f>
        <v>старший кассир торгового зала ((В-504)расчетно-кассовая зона)</v>
      </c>
      <c r="H3810" s="12" t="s">
        <v>17242</v>
      </c>
      <c r="I3810" s="12" t="s">
        <v>16837</v>
      </c>
      <c r="J3810" s="12" t="s">
        <v>7951</v>
      </c>
      <c r="K3810" s="12" t="s">
        <v>7952</v>
      </c>
      <c r="L3810" s="12">
        <v>12.5</v>
      </c>
      <c r="M3810" s="12">
        <v>12.5</v>
      </c>
      <c r="N3810" s="12">
        <v>12.5</v>
      </c>
      <c r="O3810" s="12">
        <v>0</v>
      </c>
    </row>
    <row r="3811" spans="1:16" x14ac:dyDescent="0.2">
      <c r="A3811" s="12" t="str">
        <f>INDEX('рабочие дни  %ФОТ'!$F$3:$F$67,MATCH('загрузка табеля'!$H3811,'рабочие дни  %ФОТ'!$H$3:$H$67,0),1)</f>
        <v>ХХХ YYY-504</v>
      </c>
      <c r="B3811" s="21">
        <f t="shared" si="177"/>
        <v>1095.6200000000001</v>
      </c>
      <c r="C3811" s="22">
        <f t="shared" si="178"/>
        <v>3</v>
      </c>
      <c r="D3811" s="23">
        <f t="shared" si="179"/>
        <v>29</v>
      </c>
      <c r="E3811" s="21">
        <f>SUMIFS(тарифы!G:G,тарифы!B:B,J3811)</f>
        <v>37.78</v>
      </c>
      <c r="F3811" s="21"/>
      <c r="G3811" s="12" t="str">
        <f>IFERROR(INDEX(Таблица1[#All],MATCH('загрузка табеля'!J3811,тарифы!B:B,0),4),"")</f>
        <v>кассир торгового зала ((В-504)расчетно-кассовая зона)</v>
      </c>
      <c r="H3811" s="12" t="s">
        <v>17242</v>
      </c>
      <c r="I3811" s="12" t="s">
        <v>16837</v>
      </c>
      <c r="J3811" s="12" t="s">
        <v>7941</v>
      </c>
      <c r="K3811" s="12" t="s">
        <v>7942</v>
      </c>
      <c r="L3811" s="12">
        <v>7</v>
      </c>
      <c r="M3811" s="12">
        <v>11</v>
      </c>
      <c r="N3811" s="12">
        <v>11</v>
      </c>
      <c r="O3811" s="12">
        <v>0</v>
      </c>
    </row>
    <row r="3812" spans="1:16" x14ac:dyDescent="0.2">
      <c r="A3812" s="12" t="str">
        <f>INDEX('рабочие дни  %ФОТ'!$F$3:$F$67,MATCH('загрузка табеля'!$H3812,'рабочие дни  %ФОТ'!$H$3:$H$67,0),1)</f>
        <v>ХХХ YYY-504</v>
      </c>
      <c r="B3812" s="21">
        <f t="shared" si="177"/>
        <v>1839.84</v>
      </c>
      <c r="C3812" s="22">
        <f t="shared" si="178"/>
        <v>4</v>
      </c>
      <c r="D3812" s="23">
        <f t="shared" si="179"/>
        <v>48</v>
      </c>
      <c r="E3812" s="21">
        <f>SUMIFS(тарифы!G:G,тарифы!B:B,J3812)</f>
        <v>38.33</v>
      </c>
      <c r="F3812" s="21"/>
      <c r="G3812" s="12" t="str">
        <f>IFERROR(INDEX(Таблица1[#All],MATCH('загрузка табеля'!J3812,тарифы!B:B,0),4),"")</f>
        <v>заместитель управляющего магазином по кассовой зоне 3 категории ((В-504)расчетно-кассовая зона)</v>
      </c>
      <c r="H3812" s="12" t="s">
        <v>17242</v>
      </c>
      <c r="I3812" s="12" t="s">
        <v>16837</v>
      </c>
      <c r="J3812" s="12" t="s">
        <v>7944</v>
      </c>
      <c r="K3812" s="12" t="s">
        <v>7945</v>
      </c>
      <c r="L3812" s="12">
        <v>12</v>
      </c>
      <c r="M3812" s="12">
        <v>12</v>
      </c>
      <c r="N3812" s="12">
        <v>12.5</v>
      </c>
      <c r="O3812" s="12">
        <v>11.5</v>
      </c>
    </row>
    <row r="3813" spans="1:16" x14ac:dyDescent="0.2">
      <c r="A3813" s="12" t="str">
        <f>INDEX('рабочие дни  %ФОТ'!$F$3:$F$67,MATCH('загрузка табеля'!$H3813,'рабочие дни  %ФОТ'!$H$3:$H$67,0),1)</f>
        <v>ХХХ YYY-504</v>
      </c>
      <c r="B3813" s="21">
        <f t="shared" si="177"/>
        <v>1662.3200000000002</v>
      </c>
      <c r="C3813" s="22">
        <f t="shared" si="178"/>
        <v>4</v>
      </c>
      <c r="D3813" s="23">
        <f t="shared" si="179"/>
        <v>44</v>
      </c>
      <c r="E3813" s="21">
        <f>SUMIFS(тарифы!G:G,тарифы!B:B,J3813)</f>
        <v>37.78</v>
      </c>
      <c r="F3813" s="21"/>
      <c r="G3813" s="12" t="str">
        <f>IFERROR(INDEX(Таблица1[#All],MATCH('загрузка табеля'!J3813,тарифы!B:B,0),4),"")</f>
        <v>кассир торгового зала ((В-504)расчетно-кассовая зона)</v>
      </c>
      <c r="H3813" s="12" t="s">
        <v>17242</v>
      </c>
      <c r="I3813" s="12" t="s">
        <v>16837</v>
      </c>
      <c r="J3813" s="12" t="s">
        <v>7960</v>
      </c>
      <c r="K3813" s="12" t="s">
        <v>7961</v>
      </c>
      <c r="L3813" s="12">
        <v>11</v>
      </c>
      <c r="M3813" s="12">
        <v>11</v>
      </c>
      <c r="N3813" s="12">
        <v>11</v>
      </c>
      <c r="O3813" s="12">
        <v>11</v>
      </c>
      <c r="P3813" s="12">
        <v>0</v>
      </c>
    </row>
    <row r="3814" spans="1:16" x14ac:dyDescent="0.2">
      <c r="A3814" s="12" t="str">
        <f>INDEX('рабочие дни  %ФОТ'!$F$3:$F$67,MATCH('загрузка табеля'!$H3814,'рабочие дни  %ФОТ'!$H$3:$H$67,0),1)</f>
        <v>ХХХ YYY-504</v>
      </c>
      <c r="B3814" s="21">
        <f t="shared" si="177"/>
        <v>1012.08</v>
      </c>
      <c r="C3814" s="22">
        <f t="shared" si="178"/>
        <v>2</v>
      </c>
      <c r="D3814" s="23">
        <f t="shared" si="179"/>
        <v>24</v>
      </c>
      <c r="E3814" s="21">
        <f>SUMIFS(тарифы!G:G,тарифы!B:B,J3814)</f>
        <v>42.17</v>
      </c>
      <c r="F3814" s="21"/>
      <c r="G3814" s="12" t="str">
        <f>IFERROR(INDEX(Таблица1[#All],MATCH('загрузка табеля'!J3814,тарифы!B:B,0),4),"")</f>
        <v>заместитель управляющего магазином по кассовой зоне 2 категории ((В-504)расчетно-кассовая зона)</v>
      </c>
      <c r="H3814" s="12" t="s">
        <v>17242</v>
      </c>
      <c r="I3814" s="12" t="s">
        <v>16837</v>
      </c>
      <c r="J3814" s="12" t="s">
        <v>7947</v>
      </c>
      <c r="K3814" s="12" t="s">
        <v>7948</v>
      </c>
      <c r="L3814" s="12">
        <v>12</v>
      </c>
      <c r="M3814" s="12">
        <v>12</v>
      </c>
    </row>
    <row r="3815" spans="1:16" x14ac:dyDescent="0.2">
      <c r="A3815" s="12" t="str">
        <f>INDEX('рабочие дни  %ФОТ'!$F$3:$F$67,MATCH('загрузка табеля'!$H3815,'рабочие дни  %ФОТ'!$H$3:$H$67,0),1)</f>
        <v>ХХХ YYY-504</v>
      </c>
      <c r="B3815" s="21">
        <f t="shared" si="177"/>
        <v>812.27</v>
      </c>
      <c r="C3815" s="22">
        <f t="shared" si="178"/>
        <v>2</v>
      </c>
      <c r="D3815" s="23">
        <f t="shared" si="179"/>
        <v>21.5</v>
      </c>
      <c r="E3815" s="21">
        <f>SUMIFS(тарифы!G:G,тарифы!B:B,J3815)</f>
        <v>37.78</v>
      </c>
      <c r="F3815" s="21"/>
      <c r="G3815" s="12" t="str">
        <f>IFERROR(INDEX(Таблица1[#All],MATCH('загрузка табеля'!J3815,тарифы!B:B,0),4),"")</f>
        <v>кассир торгового зала ((В-504)расчетно-кассовая зона)</v>
      </c>
      <c r="H3815" s="12" t="s">
        <v>17242</v>
      </c>
      <c r="I3815" s="12" t="s">
        <v>16837</v>
      </c>
      <c r="J3815" s="12" t="s">
        <v>9452</v>
      </c>
      <c r="K3815" s="12" t="s">
        <v>9453</v>
      </c>
      <c r="L3815" s="12">
        <v>11</v>
      </c>
      <c r="M3815" s="12">
        <v>10.5</v>
      </c>
    </row>
    <row r="3816" spans="1:16" x14ac:dyDescent="0.2">
      <c r="A3816" s="12" t="str">
        <f>INDEX('рабочие дни  %ФОТ'!$F$3:$F$67,MATCH('загрузка табеля'!$H3816,'рабочие дни  %ФОТ'!$H$3:$H$67,0),1)</f>
        <v>ХХХ YYY-504</v>
      </c>
      <c r="B3816" s="21">
        <f t="shared" si="177"/>
        <v>831.16000000000008</v>
      </c>
      <c r="C3816" s="22">
        <f t="shared" si="178"/>
        <v>2</v>
      </c>
      <c r="D3816" s="23">
        <f t="shared" si="179"/>
        <v>22</v>
      </c>
      <c r="E3816" s="21">
        <f>SUMIFS(тарифы!G:G,тарифы!B:B,J3816)</f>
        <v>37.78</v>
      </c>
      <c r="F3816" s="21"/>
      <c r="G3816" s="12" t="str">
        <f>IFERROR(INDEX(Таблица1[#All],MATCH('загрузка табеля'!J3816,тарифы!B:B,0),4),"")</f>
        <v>кассир торгового зала ((В-504)расчетно-кассовая зона)</v>
      </c>
      <c r="H3816" s="12" t="s">
        <v>17242</v>
      </c>
      <c r="I3816" s="12" t="s">
        <v>16837</v>
      </c>
      <c r="J3816" s="12" t="s">
        <v>12256</v>
      </c>
      <c r="K3816" s="12" t="s">
        <v>12255</v>
      </c>
      <c r="L3816" s="12">
        <v>11</v>
      </c>
      <c r="M3816" s="12">
        <v>11</v>
      </c>
      <c r="N3816" s="12">
        <v>0</v>
      </c>
    </row>
    <row r="3817" spans="1:16" x14ac:dyDescent="0.2">
      <c r="A3817" s="12" t="str">
        <f>INDEX('рабочие дни  %ФОТ'!$F$3:$F$67,MATCH('загрузка табеля'!$H3817,'рабочие дни  %ФОТ'!$H$3:$H$67,0),1)</f>
        <v>ХХХ YYY-504</v>
      </c>
      <c r="B3817" s="21">
        <f t="shared" si="177"/>
        <v>434.47</v>
      </c>
      <c r="C3817" s="22">
        <f t="shared" si="178"/>
        <v>1</v>
      </c>
      <c r="D3817" s="23">
        <f t="shared" si="179"/>
        <v>11.5</v>
      </c>
      <c r="E3817" s="21">
        <f>SUMIFS(тарифы!G:G,тарифы!B:B,J3817)</f>
        <v>37.78</v>
      </c>
      <c r="F3817" s="21"/>
      <c r="G3817" s="12" t="str">
        <f>IFERROR(INDEX(Таблица1[#All],MATCH('загрузка табеля'!J3817,тарифы!B:B,0),4),"")</f>
        <v>кассир торгового зала ((В-504)расчетно-кассовая зона)</v>
      </c>
      <c r="H3817" s="12" t="s">
        <v>17242</v>
      </c>
      <c r="I3817" s="12" t="s">
        <v>16837</v>
      </c>
      <c r="J3817" s="12" t="s">
        <v>12260</v>
      </c>
      <c r="K3817" s="12" t="s">
        <v>12259</v>
      </c>
      <c r="L3817" s="12">
        <v>11.5</v>
      </c>
      <c r="M3817" s="12">
        <v>0</v>
      </c>
    </row>
    <row r="3818" spans="1:16" x14ac:dyDescent="0.2">
      <c r="A3818" s="12" t="str">
        <f>INDEX('рабочие дни  %ФОТ'!$F$3:$F$67,MATCH('загрузка табеля'!$H3818,'рабочие дни  %ФОТ'!$H$3:$H$67,0),1)</f>
        <v>ХХХ YYY-504</v>
      </c>
      <c r="B3818" s="21">
        <f t="shared" si="177"/>
        <v>434.47</v>
      </c>
      <c r="C3818" s="22">
        <f t="shared" si="178"/>
        <v>1</v>
      </c>
      <c r="D3818" s="23">
        <f t="shared" si="179"/>
        <v>11.5</v>
      </c>
      <c r="E3818" s="21">
        <f>SUMIFS(тарифы!G:G,тарифы!B:B,J3818)</f>
        <v>37.78</v>
      </c>
      <c r="F3818" s="21"/>
      <c r="G3818" s="12" t="str">
        <f>IFERROR(INDEX(Таблица1[#All],MATCH('загрузка табеля'!J3818,тарифы!B:B,0),4),"")</f>
        <v>кассир торгового зала ((В-504)расчетно-кассовая зона)</v>
      </c>
      <c r="H3818" s="12" t="s">
        <v>17242</v>
      </c>
      <c r="I3818" s="12" t="s">
        <v>16837</v>
      </c>
      <c r="J3818" s="12" t="s">
        <v>12258</v>
      </c>
      <c r="K3818" s="12" t="s">
        <v>12257</v>
      </c>
      <c r="L3818" s="12">
        <v>11.5</v>
      </c>
    </row>
    <row r="3819" spans="1:16" x14ac:dyDescent="0.2">
      <c r="A3819" s="12" t="str">
        <f>INDEX('рабочие дни  %ФОТ'!$F$3:$F$67,MATCH('загрузка табеля'!$H3819,'рабочие дни  %ФОТ'!$H$3:$H$67,0),1)</f>
        <v>ХХХ YYY-504</v>
      </c>
      <c r="B3819" s="21">
        <f t="shared" si="177"/>
        <v>0</v>
      </c>
      <c r="C3819" s="22">
        <f t="shared" si="178"/>
        <v>3</v>
      </c>
      <c r="D3819" s="23">
        <f t="shared" si="179"/>
        <v>33</v>
      </c>
      <c r="E3819" s="21">
        <f>SUMIFS(тарифы!G:G,тарифы!B:B,J3819)</f>
        <v>0</v>
      </c>
      <c r="F3819" s="21"/>
      <c r="G3819" s="12" t="str">
        <f>IFERROR(INDEX(Таблица1[#All],MATCH('загрузка табеля'!J3819,тарифы!B:B,0),4),"")</f>
        <v/>
      </c>
      <c r="H3819" s="12" t="s">
        <v>17242</v>
      </c>
      <c r="I3819" s="12" t="s">
        <v>16837</v>
      </c>
      <c r="J3819" s="12" t="s">
        <v>16838</v>
      </c>
      <c r="K3819" s="12" t="s">
        <v>16839</v>
      </c>
      <c r="L3819" s="12">
        <v>11</v>
      </c>
      <c r="M3819" s="12">
        <v>11</v>
      </c>
      <c r="N3819" s="12">
        <v>11</v>
      </c>
    </row>
    <row r="3820" spans="1:16" x14ac:dyDescent="0.2">
      <c r="A3820" s="12" t="str">
        <f>INDEX('рабочие дни  %ФОТ'!$F$3:$F$67,MATCH('загрузка табеля'!$H3820,'рабочие дни  %ФОТ'!$H$3:$H$67,0),1)</f>
        <v>ХХХ YYY-504</v>
      </c>
      <c r="B3820" s="21">
        <f t="shared" si="177"/>
        <v>0</v>
      </c>
      <c r="C3820" s="22">
        <f t="shared" si="178"/>
        <v>2</v>
      </c>
      <c r="D3820" s="23">
        <f t="shared" si="179"/>
        <v>21</v>
      </c>
      <c r="E3820" s="21">
        <f>SUMIFS(тарифы!G:G,тарифы!B:B,J3820)</f>
        <v>0</v>
      </c>
      <c r="F3820" s="21"/>
      <c r="G3820" s="12" t="str">
        <f>IFERROR(INDEX(Таблица1[#All],MATCH('загрузка табеля'!J3820,тарифы!B:B,0),4),"")</f>
        <v/>
      </c>
      <c r="H3820" s="12" t="s">
        <v>17242</v>
      </c>
      <c r="I3820" s="12" t="s">
        <v>16837</v>
      </c>
      <c r="J3820" s="12" t="s">
        <v>16840</v>
      </c>
      <c r="K3820" s="12" t="s">
        <v>16841</v>
      </c>
      <c r="L3820" s="12">
        <v>11</v>
      </c>
      <c r="M3820" s="12">
        <v>10</v>
      </c>
    </row>
    <row r="3821" spans="1:16" x14ac:dyDescent="0.2">
      <c r="A3821" s="12" t="str">
        <f>INDEX('рабочие дни  %ФОТ'!$F$3:$F$67,MATCH('загрузка табеля'!$H3821,'рабочие дни  %ФОТ'!$H$3:$H$67,0),1)</f>
        <v>ХХХ YYY-504</v>
      </c>
      <c r="B3821" s="21">
        <f t="shared" si="177"/>
        <v>1523.8095238095239</v>
      </c>
      <c r="C3821" s="22">
        <f t="shared" si="178"/>
        <v>4</v>
      </c>
      <c r="D3821" s="23">
        <f t="shared" si="179"/>
        <v>38</v>
      </c>
      <c r="E3821" s="21">
        <f>SUMIFS(тарифы!G:G,тарифы!B:B,J3821)</f>
        <v>8000</v>
      </c>
      <c r="F3821" s="21"/>
      <c r="G3821" s="12" t="str">
        <f>IFERROR(INDEX(Таблица1[#All],MATCH('загрузка табеля'!J3821,тарифы!B:B,0),4),"")</f>
        <v>заместитель управляющего магазином 5 категории ((В-504)сектор зоны скоропорта)</v>
      </c>
      <c r="H3821" s="12" t="s">
        <v>17242</v>
      </c>
      <c r="I3821" s="12" t="s">
        <v>16842</v>
      </c>
      <c r="J3821" s="12" t="s">
        <v>8026</v>
      </c>
      <c r="K3821" s="12" t="s">
        <v>8027</v>
      </c>
      <c r="L3821" s="12">
        <v>10</v>
      </c>
      <c r="M3821" s="12">
        <v>9.5</v>
      </c>
      <c r="N3821" s="12">
        <v>9</v>
      </c>
      <c r="O3821" s="12">
        <v>9.5</v>
      </c>
    </row>
    <row r="3822" spans="1:16" x14ac:dyDescent="0.2">
      <c r="A3822" s="12" t="str">
        <f>INDEX('рабочие дни  %ФОТ'!$F$3:$F$67,MATCH('загрузка табеля'!$H3822,'рабочие дни  %ФОТ'!$H$3:$H$67,0),1)</f>
        <v>ХХХ YYY-504</v>
      </c>
      <c r="B3822" s="21">
        <f t="shared" si="177"/>
        <v>1212.33</v>
      </c>
      <c r="C3822" s="22">
        <f t="shared" si="178"/>
        <v>3</v>
      </c>
      <c r="D3822" s="23">
        <f t="shared" si="179"/>
        <v>34.5</v>
      </c>
      <c r="E3822" s="21">
        <f>SUMIFS(тарифы!G:G,тарифы!B:B,J3822)</f>
        <v>35.14</v>
      </c>
      <c r="F3822" s="21"/>
      <c r="G3822" s="12" t="str">
        <f>IFERROR(INDEX(Таблица1[#All],MATCH('загрузка табеля'!J3822,тарифы!B:B,0),4),"")</f>
        <v>продавец продовольственных товаров 2 категории ((В-504)сектор зоны скоропорта)</v>
      </c>
      <c r="H3822" s="12" t="s">
        <v>17242</v>
      </c>
      <c r="I3822" s="12" t="s">
        <v>16842</v>
      </c>
      <c r="J3822" s="12" t="s">
        <v>7973</v>
      </c>
      <c r="K3822" s="12" t="s">
        <v>7974</v>
      </c>
      <c r="L3822" s="12">
        <v>11.5</v>
      </c>
      <c r="M3822" s="12">
        <v>11.5</v>
      </c>
      <c r="N3822" s="12">
        <v>11.5</v>
      </c>
    </row>
    <row r="3823" spans="1:16" x14ac:dyDescent="0.2">
      <c r="A3823" s="12" t="str">
        <f>INDEX('рабочие дни  %ФОТ'!$F$3:$F$67,MATCH('загрузка табеля'!$H3823,'рабочие дни  %ФОТ'!$H$3:$H$67,0),1)</f>
        <v>ХХХ YYY-504</v>
      </c>
      <c r="B3823" s="21">
        <f t="shared" si="177"/>
        <v>1590.6650000000002</v>
      </c>
      <c r="C3823" s="22">
        <f t="shared" si="178"/>
        <v>4</v>
      </c>
      <c r="D3823" s="23">
        <f t="shared" si="179"/>
        <v>39.5</v>
      </c>
      <c r="E3823" s="21">
        <f>SUMIFS(тарифы!G:G,тарифы!B:B,J3823)</f>
        <v>40.270000000000003</v>
      </c>
      <c r="F3823" s="21"/>
      <c r="G3823" s="12" t="str">
        <f>IFERROR(INDEX(Таблица1[#All],MATCH('загрузка табеля'!J3823,тарифы!B:B,0),4),"")</f>
        <v>бригадир продавцов продовольственных товаров 2 категории ((В-504)сектор зоны скоропорта)</v>
      </c>
      <c r="H3823" s="12" t="s">
        <v>17242</v>
      </c>
      <c r="I3823" s="12" t="s">
        <v>16842</v>
      </c>
      <c r="J3823" s="12" t="s">
        <v>7970</v>
      </c>
      <c r="K3823" s="12" t="s">
        <v>7971</v>
      </c>
      <c r="L3823" s="12">
        <v>10</v>
      </c>
      <c r="M3823" s="12">
        <v>11.5</v>
      </c>
      <c r="N3823" s="12">
        <v>9</v>
      </c>
      <c r="O3823" s="12">
        <v>9</v>
      </c>
    </row>
    <row r="3824" spans="1:16" x14ac:dyDescent="0.2">
      <c r="A3824" s="12" t="str">
        <f>INDEX('рабочие дни  %ФОТ'!$F$3:$F$67,MATCH('загрузка табеля'!$H3824,'рабочие дни  %ФОТ'!$H$3:$H$67,0),1)</f>
        <v>ХХХ YYY-504</v>
      </c>
      <c r="B3824" s="21">
        <f t="shared" si="177"/>
        <v>1409.45</v>
      </c>
      <c r="C3824" s="22">
        <f t="shared" si="178"/>
        <v>4</v>
      </c>
      <c r="D3824" s="23">
        <f t="shared" si="179"/>
        <v>35</v>
      </c>
      <c r="E3824" s="21">
        <f>SUMIFS(тарифы!G:G,тарифы!B:B,J3824)</f>
        <v>40.270000000000003</v>
      </c>
      <c r="F3824" s="21"/>
      <c r="G3824" s="12" t="str">
        <f>IFERROR(INDEX(Таблица1[#All],MATCH('загрузка табеля'!J3824,тарифы!B:B,0),4),"")</f>
        <v>бригадир продавцов продовольственных товаров 2 категории ((В-504)сектор зоны скоропорта)</v>
      </c>
      <c r="H3824" s="12" t="s">
        <v>17242</v>
      </c>
      <c r="I3824" s="12" t="s">
        <v>16842</v>
      </c>
      <c r="J3824" s="12" t="s">
        <v>7980</v>
      </c>
      <c r="K3824" s="12" t="s">
        <v>7981</v>
      </c>
      <c r="L3824" s="12">
        <v>9</v>
      </c>
      <c r="M3824" s="12">
        <v>8.5</v>
      </c>
      <c r="N3824" s="12">
        <v>7.5</v>
      </c>
      <c r="O3824" s="12">
        <v>10</v>
      </c>
    </row>
    <row r="3825" spans="1:16" x14ac:dyDescent="0.2">
      <c r="A3825" s="12" t="str">
        <f>INDEX('рабочие дни  %ФОТ'!$F$3:$F$67,MATCH('загрузка табеля'!$H3825,'рабочие дни  %ФОТ'!$H$3:$H$67,0),1)</f>
        <v>ХХХ YYY-504</v>
      </c>
      <c r="B3825" s="21">
        <f t="shared" si="177"/>
        <v>1501.18</v>
      </c>
      <c r="C3825" s="22">
        <f t="shared" si="178"/>
        <v>4</v>
      </c>
      <c r="D3825" s="23">
        <f t="shared" si="179"/>
        <v>47</v>
      </c>
      <c r="E3825" s="21">
        <f>SUMIFS(тарифы!G:G,тарифы!B:B,J3825)</f>
        <v>31.94</v>
      </c>
      <c r="F3825" s="21"/>
      <c r="G3825" s="12" t="str">
        <f>IFERROR(INDEX(Таблица1[#All],MATCH('загрузка табеля'!J3825,тарифы!B:B,0),4),"")</f>
        <v>продавец продовольственных товаров 3 категории ((В-504)сектор зоны скоропорта)</v>
      </c>
      <c r="H3825" s="12" t="s">
        <v>17242</v>
      </c>
      <c r="I3825" s="12" t="s">
        <v>16842</v>
      </c>
      <c r="J3825" s="12" t="s">
        <v>9467</v>
      </c>
      <c r="K3825" s="12" t="s">
        <v>9468</v>
      </c>
      <c r="L3825" s="12">
        <v>11</v>
      </c>
      <c r="M3825" s="12">
        <v>11</v>
      </c>
      <c r="N3825" s="12">
        <v>13</v>
      </c>
      <c r="O3825" s="12">
        <v>12</v>
      </c>
    </row>
    <row r="3826" spans="1:16" x14ac:dyDescent="0.2">
      <c r="A3826" s="12" t="str">
        <f>INDEX('рабочие дни  %ФОТ'!$F$3:$F$67,MATCH('загрузка табеля'!$H3826,'рабочие дни  %ФОТ'!$H$3:$H$67,0),1)</f>
        <v>ХХХ YYY-504</v>
      </c>
      <c r="B3826" s="21">
        <f t="shared" si="177"/>
        <v>860.93000000000006</v>
      </c>
      <c r="C3826" s="22">
        <f t="shared" si="178"/>
        <v>2</v>
      </c>
      <c r="D3826" s="23">
        <f t="shared" si="179"/>
        <v>24.5</v>
      </c>
      <c r="E3826" s="21">
        <f>SUMIFS(тарифы!G:G,тарифы!B:B,J3826)</f>
        <v>35.14</v>
      </c>
      <c r="F3826" s="21"/>
      <c r="G3826" s="12" t="str">
        <f>IFERROR(INDEX(Таблица1[#All],MATCH('загрузка табеля'!J3826,тарифы!B:B,0),4),"")</f>
        <v>продавец продовольственных товаров 2 категории ((В-504)сектор зоны скоропорта)</v>
      </c>
      <c r="H3826" s="12" t="s">
        <v>17242</v>
      </c>
      <c r="I3826" s="12" t="s">
        <v>16842</v>
      </c>
      <c r="J3826" s="12" t="s">
        <v>7977</v>
      </c>
      <c r="K3826" s="12" t="s">
        <v>7978</v>
      </c>
      <c r="L3826" s="12">
        <v>12.5</v>
      </c>
      <c r="M3826" s="12">
        <v>12</v>
      </c>
    </row>
    <row r="3827" spans="1:16" x14ac:dyDescent="0.2">
      <c r="A3827" s="12" t="str">
        <f>INDEX('рабочие дни  %ФОТ'!$F$3:$F$67,MATCH('загрузка табеля'!$H3827,'рабочие дни  %ФОТ'!$H$3:$H$67,0),1)</f>
        <v>ХХХ YYY-504</v>
      </c>
      <c r="B3827" s="21">
        <f t="shared" si="177"/>
        <v>1533.1200000000001</v>
      </c>
      <c r="C3827" s="22">
        <f t="shared" si="178"/>
        <v>4</v>
      </c>
      <c r="D3827" s="23">
        <f t="shared" si="179"/>
        <v>48</v>
      </c>
      <c r="E3827" s="21">
        <f>SUMIFS(тарифы!G:G,тарифы!B:B,J3827)</f>
        <v>31.94</v>
      </c>
      <c r="F3827" s="21"/>
      <c r="G3827" s="12" t="str">
        <f>IFERROR(INDEX(Таблица1[#All],MATCH('загрузка табеля'!J3827,тарифы!B:B,0),4),"")</f>
        <v>продавец продовольственных товаров 3 категории ((В-504)сектор зоны скоропорта)</v>
      </c>
      <c r="H3827" s="12" t="s">
        <v>17242</v>
      </c>
      <c r="I3827" s="12" t="s">
        <v>16842</v>
      </c>
      <c r="J3827" s="12" t="s">
        <v>12248</v>
      </c>
      <c r="K3827" s="12" t="s">
        <v>12247</v>
      </c>
      <c r="L3827" s="12">
        <v>12</v>
      </c>
      <c r="M3827" s="12">
        <v>12</v>
      </c>
      <c r="N3827" s="12">
        <v>12</v>
      </c>
      <c r="O3827" s="12">
        <v>12</v>
      </c>
      <c r="P3827" s="12">
        <v>0</v>
      </c>
    </row>
    <row r="3828" spans="1:16" x14ac:dyDescent="0.2">
      <c r="A3828" s="12" t="str">
        <f>INDEX('рабочие дни  %ФОТ'!$F$3:$F$67,MATCH('загрузка табеля'!$H3828,'рабочие дни  %ФОТ'!$H$3:$H$67,0),1)</f>
        <v>ХХХ YYY-504</v>
      </c>
      <c r="B3828" s="21">
        <f t="shared" si="177"/>
        <v>1069.99</v>
      </c>
      <c r="C3828" s="22">
        <f t="shared" si="178"/>
        <v>3</v>
      </c>
      <c r="D3828" s="23">
        <f t="shared" si="179"/>
        <v>33.5</v>
      </c>
      <c r="E3828" s="21">
        <f>SUMIFS(тарифы!G:G,тарифы!B:B,J3828)</f>
        <v>31.94</v>
      </c>
      <c r="F3828" s="21"/>
      <c r="G3828" s="12" t="str">
        <f>IFERROR(INDEX(Таблица1[#All],MATCH('загрузка табеля'!J3828,тарифы!B:B,0),4),"")</f>
        <v>продавец продовольственных товаров 3 категории ((В-504)сектор зоны скоропорта)</v>
      </c>
      <c r="H3828" s="12" t="s">
        <v>17242</v>
      </c>
      <c r="I3828" s="12" t="s">
        <v>16842</v>
      </c>
      <c r="J3828" s="12" t="s">
        <v>12239</v>
      </c>
      <c r="K3828" s="12" t="s">
        <v>12238</v>
      </c>
      <c r="L3828" s="12">
        <v>11</v>
      </c>
      <c r="M3828" s="12">
        <v>11.5</v>
      </c>
      <c r="N3828" s="12">
        <v>11</v>
      </c>
      <c r="O3828" s="12">
        <v>0</v>
      </c>
    </row>
    <row r="3829" spans="1:16" x14ac:dyDescent="0.2">
      <c r="A3829" s="12" t="str">
        <f>INDEX('рабочие дни  %ФОТ'!$F$3:$F$67,MATCH('загрузка табеля'!$H3829,'рабочие дни  %ФОТ'!$H$3:$H$67,0),1)</f>
        <v>ХХХ YYY-504</v>
      </c>
      <c r="B3829" s="21">
        <f t="shared" si="177"/>
        <v>0</v>
      </c>
      <c r="C3829" s="22">
        <f t="shared" si="178"/>
        <v>1</v>
      </c>
      <c r="D3829" s="23">
        <f t="shared" si="179"/>
        <v>10</v>
      </c>
      <c r="E3829" s="21">
        <f>SUMIFS(тарифы!G:G,тарифы!B:B,J3829)</f>
        <v>0</v>
      </c>
      <c r="F3829" s="21"/>
      <c r="G3829" s="12" t="str">
        <f>IFERROR(INDEX(Таблица1[#All],MATCH('загрузка табеля'!J3829,тарифы!B:B,0),4),"")</f>
        <v/>
      </c>
      <c r="H3829" s="12" t="s">
        <v>17242</v>
      </c>
      <c r="I3829" s="12" t="s">
        <v>16842</v>
      </c>
      <c r="J3829" s="12" t="s">
        <v>16843</v>
      </c>
      <c r="K3829" s="12" t="s">
        <v>16844</v>
      </c>
      <c r="L3829" s="12">
        <v>10</v>
      </c>
    </row>
    <row r="3830" spans="1:16" x14ac:dyDescent="0.2">
      <c r="A3830" s="12" t="str">
        <f>INDEX('рабочие дни  %ФОТ'!$F$3:$F$67,MATCH('загрузка табеля'!$H3830,'рабочие дни  %ФОТ'!$H$3:$H$67,0),1)</f>
        <v>ХХХ YYY-504</v>
      </c>
      <c r="B3830" s="21">
        <f t="shared" si="177"/>
        <v>2304.7619047619046</v>
      </c>
      <c r="C3830" s="22">
        <f t="shared" si="178"/>
        <v>5</v>
      </c>
      <c r="D3830" s="23">
        <f t="shared" si="179"/>
        <v>45</v>
      </c>
      <c r="E3830" s="21">
        <f>SUMIFS(тарифы!G:G,тарифы!B:B,J3830)</f>
        <v>9680</v>
      </c>
      <c r="F3830" s="21"/>
      <c r="G3830" s="12" t="str">
        <f>IFERROR(INDEX(Таблица1[#All],MATCH('загрузка табеля'!J3830,тарифы!B:B,0),4),"")</f>
        <v>заместитель управляющего магазином 3 категории ((В-504)сектор стеллажной зоны)</v>
      </c>
      <c r="H3830" s="12" t="s">
        <v>17242</v>
      </c>
      <c r="I3830" s="12" t="s">
        <v>16845</v>
      </c>
      <c r="J3830" s="12" t="s">
        <v>7994</v>
      </c>
      <c r="K3830" s="12" t="s">
        <v>7995</v>
      </c>
      <c r="L3830" s="12">
        <v>9</v>
      </c>
      <c r="M3830" s="12">
        <v>8.5</v>
      </c>
      <c r="N3830" s="12">
        <v>9</v>
      </c>
      <c r="O3830" s="12">
        <v>9.5</v>
      </c>
      <c r="P3830" s="12">
        <v>9</v>
      </c>
    </row>
    <row r="3831" spans="1:16" x14ac:dyDescent="0.2">
      <c r="A3831" s="12" t="str">
        <f>INDEX('рабочие дни  %ФОТ'!$F$3:$F$67,MATCH('загрузка табеля'!$H3831,'рабочие дни  %ФОТ'!$H$3:$H$67,0),1)</f>
        <v>ХХХ YYY-504</v>
      </c>
      <c r="B3831" s="21">
        <f t="shared" si="177"/>
        <v>878.35</v>
      </c>
      <c r="C3831" s="22">
        <f t="shared" si="178"/>
        <v>3</v>
      </c>
      <c r="D3831" s="23">
        <f t="shared" si="179"/>
        <v>27.5</v>
      </c>
      <c r="E3831" s="21">
        <f>SUMIFS(тарифы!G:G,тарифы!B:B,J3831)</f>
        <v>31.94</v>
      </c>
      <c r="F3831" s="21"/>
      <c r="G3831" s="12" t="str">
        <f>IFERROR(INDEX(Таблица1[#All],MATCH('загрузка табеля'!J3831,тарифы!B:B,0),4),"")</f>
        <v>продавец продовольственных товаров 3 категории ((В-504)сектор стеллажной зоны)</v>
      </c>
      <c r="H3831" s="12" t="s">
        <v>17242</v>
      </c>
      <c r="I3831" s="12" t="s">
        <v>16845</v>
      </c>
      <c r="J3831" s="12" t="s">
        <v>9348</v>
      </c>
      <c r="K3831" s="12" t="s">
        <v>9349</v>
      </c>
      <c r="L3831" s="12">
        <v>10</v>
      </c>
      <c r="M3831" s="12">
        <v>9</v>
      </c>
      <c r="N3831" s="12">
        <v>8.5</v>
      </c>
      <c r="O3831" s="12">
        <v>0</v>
      </c>
    </row>
    <row r="3832" spans="1:16" x14ac:dyDescent="0.2">
      <c r="A3832" s="12" t="str">
        <f>INDEX('рабочие дни  %ФОТ'!$F$3:$F$67,MATCH('загрузка табеля'!$H3832,'рабочие дни  %ФОТ'!$H$3:$H$67,0),1)</f>
        <v>ХХХ YYY-504</v>
      </c>
      <c r="B3832" s="21">
        <f t="shared" si="177"/>
        <v>2146.48</v>
      </c>
      <c r="C3832" s="22">
        <f t="shared" si="178"/>
        <v>5</v>
      </c>
      <c r="D3832" s="23">
        <f t="shared" si="179"/>
        <v>56</v>
      </c>
      <c r="E3832" s="21">
        <f>SUMIFS(тарифы!G:G,тарифы!B:B,J3832)</f>
        <v>38.33</v>
      </c>
      <c r="F3832" s="21"/>
      <c r="G3832" s="12" t="str">
        <f>IFERROR(INDEX(Таблица1[#All],MATCH('загрузка табеля'!J3832,тарифы!B:B,0),4),"")</f>
        <v>продавец продовольственных товаров 1 категории ((В-504)сектор стеллажной зоны)</v>
      </c>
      <c r="H3832" s="12" t="s">
        <v>17242</v>
      </c>
      <c r="I3832" s="12" t="s">
        <v>16845</v>
      </c>
      <c r="J3832" s="12" t="s">
        <v>7992</v>
      </c>
      <c r="K3832" s="12" t="s">
        <v>7993</v>
      </c>
      <c r="L3832" s="12">
        <v>11</v>
      </c>
      <c r="M3832" s="12">
        <v>11</v>
      </c>
      <c r="N3832" s="12">
        <v>12</v>
      </c>
      <c r="O3832" s="12">
        <v>11</v>
      </c>
      <c r="P3832" s="12">
        <v>11</v>
      </c>
    </row>
    <row r="3833" spans="1:16" x14ac:dyDescent="0.2">
      <c r="A3833" s="12" t="str">
        <f>INDEX('рабочие дни  %ФОТ'!$F$3:$F$67,MATCH('загрузка табеля'!$H3833,'рабочие дни  %ФОТ'!$H$3:$H$67,0),1)</f>
        <v>ХХХ YYY-504</v>
      </c>
      <c r="B3833" s="21">
        <f t="shared" si="177"/>
        <v>1335.32</v>
      </c>
      <c r="C3833" s="22">
        <f t="shared" si="178"/>
        <v>3</v>
      </c>
      <c r="D3833" s="23">
        <f t="shared" si="179"/>
        <v>38</v>
      </c>
      <c r="E3833" s="21">
        <f>SUMIFS(тарифы!G:G,тарифы!B:B,J3833)</f>
        <v>35.14</v>
      </c>
      <c r="F3833" s="21"/>
      <c r="G3833" s="12" t="str">
        <f>IFERROR(INDEX(Таблица1[#All],MATCH('загрузка табеля'!J3833,тарифы!B:B,0),4),"")</f>
        <v>продавец продовольственных товаров 2 категории ((В-504)сектор стеллажной зоны)</v>
      </c>
      <c r="H3833" s="12" t="s">
        <v>17242</v>
      </c>
      <c r="I3833" s="12" t="s">
        <v>16845</v>
      </c>
      <c r="J3833" s="12" t="s">
        <v>7986</v>
      </c>
      <c r="K3833" s="12" t="s">
        <v>7987</v>
      </c>
      <c r="L3833" s="12">
        <v>12</v>
      </c>
      <c r="M3833" s="12">
        <v>13</v>
      </c>
      <c r="N3833" s="12">
        <v>13</v>
      </c>
      <c r="O3833" s="12">
        <v>0</v>
      </c>
    </row>
    <row r="3834" spans="1:16" x14ac:dyDescent="0.2">
      <c r="A3834" s="12" t="str">
        <f>INDEX('рабочие дни  %ФОТ'!$F$3:$F$67,MATCH('загрузка табеля'!$H3834,'рабочие дни  %ФОТ'!$H$3:$H$67,0),1)</f>
        <v>ХХХ YYY-504</v>
      </c>
      <c r="B3834" s="21">
        <f t="shared" si="177"/>
        <v>843.26</v>
      </c>
      <c r="C3834" s="22">
        <f t="shared" si="178"/>
        <v>2</v>
      </c>
      <c r="D3834" s="23">
        <f t="shared" si="179"/>
        <v>22</v>
      </c>
      <c r="E3834" s="21">
        <f>SUMIFS(тарифы!G:G,тарифы!B:B,J3834)</f>
        <v>38.33</v>
      </c>
      <c r="F3834" s="21"/>
      <c r="G3834" s="12" t="str">
        <f>IFERROR(INDEX(Таблица1[#All],MATCH('загрузка табеля'!J3834,тарифы!B:B,0),4),"")</f>
        <v>продавец продовольственных товаров 1 категории ((В-504)сектор стеллажной зоны)</v>
      </c>
      <c r="H3834" s="12" t="s">
        <v>17242</v>
      </c>
      <c r="I3834" s="12" t="s">
        <v>16845</v>
      </c>
      <c r="J3834" s="12" t="s">
        <v>7997</v>
      </c>
      <c r="K3834" s="12" t="s">
        <v>7998</v>
      </c>
      <c r="L3834" s="12">
        <v>11</v>
      </c>
      <c r="M3834" s="12">
        <v>11</v>
      </c>
    </row>
    <row r="3835" spans="1:16" x14ac:dyDescent="0.2">
      <c r="A3835" s="12" t="str">
        <f>INDEX('рабочие дни  %ФОТ'!$F$3:$F$67,MATCH('загрузка табеля'!$H3835,'рабочие дни  %ФОТ'!$H$3:$H$67,0),1)</f>
        <v>ХХХ YYY-504</v>
      </c>
      <c r="B3835" s="21">
        <f t="shared" si="177"/>
        <v>1212.33</v>
      </c>
      <c r="C3835" s="22">
        <f t="shared" si="178"/>
        <v>3</v>
      </c>
      <c r="D3835" s="23">
        <f t="shared" si="179"/>
        <v>34.5</v>
      </c>
      <c r="E3835" s="21">
        <f>SUMIFS(тарифы!G:G,тарифы!B:B,J3835)</f>
        <v>35.14</v>
      </c>
      <c r="F3835" s="21"/>
      <c r="G3835" s="12" t="str">
        <f>IFERROR(INDEX(Таблица1[#All],MATCH('загрузка табеля'!J3835,тарифы!B:B,0),4),"")</f>
        <v>продавец продовольственных товаров 2 категории ((В-504)сектор стеллажной зоны)</v>
      </c>
      <c r="H3835" s="12" t="s">
        <v>17242</v>
      </c>
      <c r="I3835" s="12" t="s">
        <v>16845</v>
      </c>
      <c r="J3835" s="12" t="s">
        <v>7990</v>
      </c>
      <c r="K3835" s="12" t="s">
        <v>7991</v>
      </c>
      <c r="L3835" s="12">
        <v>10.5</v>
      </c>
      <c r="M3835" s="12">
        <v>12</v>
      </c>
      <c r="N3835" s="12">
        <v>12</v>
      </c>
    </row>
    <row r="3836" spans="1:16" x14ac:dyDescent="0.2">
      <c r="A3836" s="12" t="str">
        <f>INDEX('рабочие дни  %ФОТ'!$F$3:$F$67,MATCH('загрузка табеля'!$H3836,'рабочие дни  %ФОТ'!$H$3:$H$67,0),1)</f>
        <v>ХХХ YYY-504</v>
      </c>
      <c r="B3836" s="21">
        <f t="shared" si="177"/>
        <v>1165.81</v>
      </c>
      <c r="C3836" s="22">
        <f t="shared" si="178"/>
        <v>4</v>
      </c>
      <c r="D3836" s="23">
        <f t="shared" si="179"/>
        <v>36.5</v>
      </c>
      <c r="E3836" s="21">
        <f>SUMIFS(тарифы!G:G,тарифы!B:B,J3836)</f>
        <v>31.94</v>
      </c>
      <c r="F3836" s="21"/>
      <c r="G3836" s="12" t="str">
        <f>IFERROR(INDEX(Таблица1[#All],MATCH('загрузка табеля'!J3836,тарифы!B:B,0),4),"")</f>
        <v>продавец продовольственных товаров 3 категории ((В-504)сектор стеллажной зоны)</v>
      </c>
      <c r="H3836" s="12" t="s">
        <v>17242</v>
      </c>
      <c r="I3836" s="12" t="s">
        <v>16845</v>
      </c>
      <c r="J3836" s="12" t="s">
        <v>7988</v>
      </c>
      <c r="K3836" s="12" t="s">
        <v>7989</v>
      </c>
      <c r="L3836" s="12">
        <v>9</v>
      </c>
      <c r="M3836" s="12">
        <v>9</v>
      </c>
      <c r="N3836" s="12">
        <v>9</v>
      </c>
      <c r="O3836" s="12">
        <v>9.5</v>
      </c>
    </row>
    <row r="3837" spans="1:16" x14ac:dyDescent="0.2">
      <c r="A3837" s="12" t="str">
        <f>INDEX('рабочие дни  %ФОТ'!$F$3:$F$67,MATCH('загрузка табеля'!$H3837,'рабочие дни  %ФОТ'!$H$3:$H$67,0),1)</f>
        <v>ХХХ YYY-504</v>
      </c>
      <c r="B3837" s="21">
        <f t="shared" si="177"/>
        <v>1427.79</v>
      </c>
      <c r="C3837" s="22">
        <f t="shared" si="178"/>
        <v>4</v>
      </c>
      <c r="D3837" s="23">
        <f t="shared" si="179"/>
        <v>39</v>
      </c>
      <c r="E3837" s="21">
        <f>SUMIFS(тарифы!G:G,тарифы!B:B,J3837)</f>
        <v>36.61</v>
      </c>
      <c r="F3837" s="21"/>
      <c r="G3837" s="12" t="str">
        <f>IFERROR(INDEX(Таблица1[#All],MATCH('загрузка табеля'!J3837,тарифы!B:B,0),4),"")</f>
        <v>бригадир продавцов продовольственных товаров 3 категории ((В-504)сектор стеллажной зоны)</v>
      </c>
      <c r="H3837" s="12" t="s">
        <v>17242</v>
      </c>
      <c r="I3837" s="12" t="s">
        <v>16845</v>
      </c>
      <c r="J3837" s="12" t="s">
        <v>12250</v>
      </c>
      <c r="K3837" s="12" t="s">
        <v>12249</v>
      </c>
      <c r="L3837" s="12">
        <v>10</v>
      </c>
      <c r="M3837" s="12">
        <v>9.5</v>
      </c>
      <c r="N3837" s="12">
        <v>10</v>
      </c>
      <c r="O3837" s="12">
        <v>9.5</v>
      </c>
      <c r="P3837" s="12">
        <v>0</v>
      </c>
    </row>
    <row r="3838" spans="1:16" x14ac:dyDescent="0.2">
      <c r="A3838" s="12" t="str">
        <f>INDEX('рабочие дни  %ФОТ'!$F$3:$F$67,MATCH('загрузка табеля'!$H3838,'рабочие дни  %ФОТ'!$H$3:$H$67,0),1)</f>
        <v>ХХХ YYY-504</v>
      </c>
      <c r="B3838" s="21">
        <f t="shared" si="177"/>
        <v>1600</v>
      </c>
      <c r="C3838" s="22">
        <f t="shared" si="178"/>
        <v>4</v>
      </c>
      <c r="D3838" s="23">
        <f t="shared" si="179"/>
        <v>38</v>
      </c>
      <c r="E3838" s="21">
        <f>SUMIFS(тарифы!G:G,тарифы!B:B,J3838)</f>
        <v>8400</v>
      </c>
      <c r="F3838" s="21"/>
      <c r="G3838" s="12" t="str">
        <f>IFERROR(INDEX(Таблица1[#All],MATCH('загрузка табеля'!J3838,тарифы!B:B,0),4),"")</f>
        <v>старший кладовщик 1 категории ((В-504)склад)</v>
      </c>
      <c r="H3838" s="12" t="s">
        <v>17242</v>
      </c>
      <c r="I3838" s="12" t="s">
        <v>8003</v>
      </c>
      <c r="J3838" s="12" t="s">
        <v>8020</v>
      </c>
      <c r="K3838" s="12" t="s">
        <v>8021</v>
      </c>
      <c r="L3838" s="12">
        <v>9.5</v>
      </c>
      <c r="M3838" s="12">
        <v>10</v>
      </c>
      <c r="N3838" s="12">
        <v>9.5</v>
      </c>
      <c r="O3838" s="12">
        <v>9</v>
      </c>
      <c r="P3838" s="12">
        <v>0</v>
      </c>
    </row>
    <row r="3839" spans="1:16" x14ac:dyDescent="0.2">
      <c r="A3839" s="12" t="str">
        <f>INDEX('рабочие дни  %ФОТ'!$F$3:$F$67,MATCH('загрузка табеля'!$H3839,'рабочие дни  %ФОТ'!$H$3:$H$67,0),1)</f>
        <v>ХХХ YYY-504</v>
      </c>
      <c r="B3839" s="21">
        <f t="shared" si="177"/>
        <v>976.52500000000009</v>
      </c>
      <c r="C3839" s="22">
        <f t="shared" si="178"/>
        <v>3</v>
      </c>
      <c r="D3839" s="23">
        <f t="shared" si="179"/>
        <v>26.5</v>
      </c>
      <c r="E3839" s="21">
        <f>SUMIFS(тарифы!G:G,тарифы!B:B,J3839)</f>
        <v>36.85</v>
      </c>
      <c r="F3839" s="21"/>
      <c r="G3839" s="12" t="str">
        <f>IFERROR(INDEX(Таблица1[#All],MATCH('загрузка табеля'!J3839,тарифы!B:B,0),4),"")</f>
        <v>кладовщик по приему товара 2 категории ((В-504)склад)</v>
      </c>
      <c r="H3839" s="12" t="s">
        <v>17242</v>
      </c>
      <c r="I3839" s="12" t="s">
        <v>8003</v>
      </c>
      <c r="J3839" s="12" t="s">
        <v>8013</v>
      </c>
      <c r="K3839" s="12" t="s">
        <v>8014</v>
      </c>
      <c r="L3839" s="12">
        <v>10</v>
      </c>
      <c r="M3839" s="12">
        <v>6.5</v>
      </c>
      <c r="N3839" s="12">
        <v>10</v>
      </c>
    </row>
    <row r="3840" spans="1:16" x14ac:dyDescent="0.2">
      <c r="A3840" s="12" t="str">
        <f>INDEX('рабочие дни  %ФОТ'!$F$3:$F$67,MATCH('загрузка табеля'!$H3840,'рабочие дни  %ФОТ'!$H$3:$H$67,0),1)</f>
        <v>ХХХ YYY-504</v>
      </c>
      <c r="B3840" s="21">
        <f t="shared" si="177"/>
        <v>1934.625</v>
      </c>
      <c r="C3840" s="22">
        <f t="shared" si="178"/>
        <v>5</v>
      </c>
      <c r="D3840" s="23">
        <f t="shared" si="179"/>
        <v>52.5</v>
      </c>
      <c r="E3840" s="21">
        <f>SUMIFS(тарифы!G:G,тарифы!B:B,J3840)</f>
        <v>36.85</v>
      </c>
      <c r="F3840" s="21"/>
      <c r="G3840" s="12" t="str">
        <f>IFERROR(INDEX(Таблица1[#All],MATCH('загрузка табеля'!J3840,тарифы!B:B,0),4),"")</f>
        <v>кладовщик по приему товара 2 категории ((В-504)склад)</v>
      </c>
      <c r="H3840" s="12" t="s">
        <v>17242</v>
      </c>
      <c r="I3840" s="12" t="s">
        <v>8003</v>
      </c>
      <c r="J3840" s="12" t="s">
        <v>8007</v>
      </c>
      <c r="K3840" s="12" t="s">
        <v>8008</v>
      </c>
      <c r="L3840" s="12">
        <v>11.5</v>
      </c>
      <c r="M3840" s="12">
        <v>9</v>
      </c>
      <c r="N3840" s="12">
        <v>9.5</v>
      </c>
      <c r="O3840" s="12">
        <v>10.5</v>
      </c>
      <c r="P3840" s="12">
        <v>12</v>
      </c>
    </row>
    <row r="3841" spans="1:17" x14ac:dyDescent="0.2">
      <c r="A3841" s="12" t="str">
        <f>INDEX('рабочие дни  %ФОТ'!$F$3:$F$67,MATCH('загрузка табеля'!$H3841,'рабочие дни  %ФОТ'!$H$3:$H$67,0),1)</f>
        <v>ХХХ YYY-504</v>
      </c>
      <c r="B3841" s="21">
        <f t="shared" si="177"/>
        <v>330</v>
      </c>
      <c r="C3841" s="22">
        <f t="shared" si="178"/>
        <v>1</v>
      </c>
      <c r="D3841" s="23">
        <f t="shared" si="179"/>
        <v>11</v>
      </c>
      <c r="E3841" s="21">
        <f>SUMIFS(тарифы!G:G,тарифы!B:B,J3841)</f>
        <v>30</v>
      </c>
      <c r="F3841" s="21"/>
      <c r="G3841" s="12" t="str">
        <f>IFERROR(INDEX(Таблица1[#All],MATCH('загрузка табеля'!J3841,тарифы!B:B,0),4),"")</f>
        <v>грузчик 3 категории ((В-504)склад)</v>
      </c>
      <c r="H3841" s="12" t="s">
        <v>17242</v>
      </c>
      <c r="I3841" s="12" t="s">
        <v>8003</v>
      </c>
      <c r="J3841" s="12" t="s">
        <v>12266</v>
      </c>
      <c r="K3841" s="12" t="s">
        <v>12265</v>
      </c>
      <c r="L3841" s="12">
        <v>11</v>
      </c>
    </row>
    <row r="3842" spans="1:17" x14ac:dyDescent="0.2">
      <c r="A3842" s="12" t="str">
        <f>INDEX('рабочие дни  %ФОТ'!$F$3:$F$67,MATCH('загрузка табеля'!$H3842,'рабочие дни  %ФОТ'!$H$3:$H$67,0),1)</f>
        <v>ХХХ YYY-504</v>
      </c>
      <c r="B3842" s="21">
        <f t="shared" si="177"/>
        <v>990</v>
      </c>
      <c r="C3842" s="22">
        <f t="shared" si="178"/>
        <v>3</v>
      </c>
      <c r="D3842" s="23">
        <f t="shared" si="179"/>
        <v>30</v>
      </c>
      <c r="E3842" s="21">
        <f>SUMIFS(тарифы!G:G,тарифы!B:B,J3842)</f>
        <v>33</v>
      </c>
      <c r="F3842" s="21"/>
      <c r="G3842" s="12" t="str">
        <f>IFERROR(INDEX(Таблица1[#All],MATCH('загрузка табеля'!J3842,тарифы!B:B,0),4),"")</f>
        <v>грузчик 2 категории ((В-504)склад)</v>
      </c>
      <c r="H3842" s="12" t="s">
        <v>17242</v>
      </c>
      <c r="I3842" s="12" t="s">
        <v>8003</v>
      </c>
      <c r="J3842" s="12" t="s">
        <v>12270</v>
      </c>
      <c r="K3842" s="12" t="s">
        <v>12269</v>
      </c>
      <c r="L3842" s="12">
        <v>10.5</v>
      </c>
      <c r="M3842" s="12">
        <v>10.5</v>
      </c>
      <c r="N3842" s="12">
        <v>9</v>
      </c>
      <c r="O3842" s="12">
        <v>0</v>
      </c>
    </row>
    <row r="3843" spans="1:17" x14ac:dyDescent="0.2">
      <c r="A3843" s="12" t="str">
        <f>INDEX('рабочие дни  %ФОТ'!$F$3:$F$67,MATCH('загрузка табеля'!$H3843,'рабочие дни  %ФОТ'!$H$3:$H$67,0),1)</f>
        <v>ХХХ YYY-504</v>
      </c>
      <c r="B3843" s="21">
        <f t="shared" si="177"/>
        <v>990</v>
      </c>
      <c r="C3843" s="22">
        <f t="shared" si="178"/>
        <v>3</v>
      </c>
      <c r="D3843" s="23">
        <f t="shared" si="179"/>
        <v>30</v>
      </c>
      <c r="E3843" s="21">
        <f>SUMIFS(тарифы!G:G,тарифы!B:B,J3843)</f>
        <v>33</v>
      </c>
      <c r="F3843" s="21"/>
      <c r="G3843" s="12" t="str">
        <f>IFERROR(INDEX(Таблица1[#All],MATCH('загрузка табеля'!J3843,тарифы!B:B,0),4),"")</f>
        <v>грузчик 2 категории ((В-504)склад)</v>
      </c>
      <c r="H3843" s="12" t="s">
        <v>17242</v>
      </c>
      <c r="I3843" s="12" t="s">
        <v>8003</v>
      </c>
      <c r="J3843" s="12" t="s">
        <v>12268</v>
      </c>
      <c r="K3843" s="12" t="s">
        <v>12267</v>
      </c>
      <c r="L3843" s="12">
        <v>10.5</v>
      </c>
      <c r="M3843" s="12">
        <v>10.5</v>
      </c>
      <c r="N3843" s="12">
        <v>9</v>
      </c>
      <c r="O3843" s="12">
        <v>0</v>
      </c>
    </row>
    <row r="3844" spans="1:17" x14ac:dyDescent="0.2">
      <c r="A3844" s="12" t="str">
        <f>INDEX('рабочие дни  %ФОТ'!$F$3:$F$67,MATCH('загрузка табеля'!$H3844,'рабочие дни  %ФОТ'!$H$3:$H$67,0),1)</f>
        <v>ХХХ YYY-504</v>
      </c>
      <c r="B3844" s="21">
        <f t="shared" si="177"/>
        <v>952.38095238095241</v>
      </c>
      <c r="C3844" s="22">
        <f t="shared" si="178"/>
        <v>4</v>
      </c>
      <c r="D3844" s="23">
        <f t="shared" si="179"/>
        <v>37</v>
      </c>
      <c r="E3844" s="21">
        <f>SUMIFS(тарифы!G:G,тарифы!B:B,J3844)</f>
        <v>5000</v>
      </c>
      <c r="F3844" s="21"/>
      <c r="G3844" s="12" t="str">
        <f>IFERROR(INDEX(Таблица1[#All],MATCH('загрузка табеля'!J3844,тарифы!B:B,0),4),"")</f>
        <v>оператор по вводу данных в ЭВМ ((В-504)склад)</v>
      </c>
      <c r="H3844" s="12" t="s">
        <v>17242</v>
      </c>
      <c r="I3844" s="12" t="s">
        <v>8003</v>
      </c>
      <c r="J3844" s="12" t="s">
        <v>12252</v>
      </c>
      <c r="K3844" s="12" t="s">
        <v>12251</v>
      </c>
      <c r="L3844" s="12">
        <v>10</v>
      </c>
      <c r="M3844" s="12">
        <v>9</v>
      </c>
      <c r="N3844" s="12">
        <v>9</v>
      </c>
      <c r="O3844" s="12">
        <v>9</v>
      </c>
    </row>
    <row r="3845" spans="1:17" x14ac:dyDescent="0.2">
      <c r="A3845" s="12" t="str">
        <f>INDEX('рабочие дни  %ФОТ'!$F$3:$F$67,MATCH('загрузка табеля'!$H3845,'рабочие дни  %ФОТ'!$H$3:$H$67,0),1)</f>
        <v>ХХХ YYY-504</v>
      </c>
      <c r="B3845" s="21">
        <f t="shared" si="177"/>
        <v>1214.2857142857142</v>
      </c>
      <c r="C3845" s="22">
        <f t="shared" si="178"/>
        <v>3</v>
      </c>
      <c r="D3845" s="23">
        <f t="shared" si="179"/>
        <v>18</v>
      </c>
      <c r="E3845" s="21">
        <f>SUMIFS(тарифы!G:G,тарифы!B:B,J3845)</f>
        <v>8500</v>
      </c>
      <c r="F3845" s="21"/>
      <c r="G3845" s="12" t="str">
        <f>IFERROR(INDEX(Таблица1[#All],MATCH('загрузка табеля'!J3845,тарифы!B:B,0),4),"")</f>
        <v>менеджер по персоналу ((В-509)управление)</v>
      </c>
      <c r="H3845" s="12" t="s">
        <v>17242</v>
      </c>
      <c r="I3845" s="12" t="s">
        <v>16846</v>
      </c>
      <c r="J3845" s="12" t="s">
        <v>12128</v>
      </c>
      <c r="K3845" s="12" t="s">
        <v>12127</v>
      </c>
      <c r="L3845" s="12">
        <v>7</v>
      </c>
      <c r="M3845" s="12">
        <v>7.5</v>
      </c>
      <c r="N3845" s="12">
        <v>3.5</v>
      </c>
      <c r="O3845" s="12">
        <v>0</v>
      </c>
    </row>
    <row r="3846" spans="1:17" x14ac:dyDescent="0.2">
      <c r="A3846" s="12" t="str">
        <f>INDEX('рабочие дни  %ФОТ'!$F$3:$F$67,MATCH('загрузка табеля'!$H3846,'рабочие дни  %ФОТ'!$H$3:$H$67,0),1)</f>
        <v>ХХХ YYY-504</v>
      </c>
      <c r="B3846" s="21">
        <f t="shared" ref="B3846:B3909" si="180">IF(AND(F3846&lt;50,F3846&gt;0),F3846*D3846,IF(F3846&gt;50,F3846/$C$1*C3846,IF(AND(E3846&lt;50,E3846&gt;0),E3846*D3846,E3846/$C$1*C3846)))</f>
        <v>2781.54</v>
      </c>
      <c r="C3846" s="22">
        <f t="shared" si="178"/>
        <v>6</v>
      </c>
      <c r="D3846" s="23">
        <f t="shared" si="179"/>
        <v>76.5</v>
      </c>
      <c r="E3846" s="21">
        <f>SUMIFS(тарифы!G:G,тарифы!B:B,J3846)</f>
        <v>36.36</v>
      </c>
      <c r="F3846" s="21"/>
      <c r="G3846" s="12" t="str">
        <f>IFERROR(INDEX(Таблица1[#All],MATCH('загрузка табеля'!J3846,тарифы!B:B,0),4),"")</f>
        <v>продавец продовольственных товаров 2 категории ((В-504)цех по переработке мяса)</v>
      </c>
      <c r="H3846" s="12" t="s">
        <v>17242</v>
      </c>
      <c r="I3846" s="12" t="s">
        <v>16847</v>
      </c>
      <c r="J3846" s="12" t="s">
        <v>8033</v>
      </c>
      <c r="K3846" s="12" t="s">
        <v>8034</v>
      </c>
      <c r="L3846" s="12">
        <v>11</v>
      </c>
      <c r="M3846" s="12">
        <v>11</v>
      </c>
      <c r="N3846" s="12">
        <v>11</v>
      </c>
      <c r="O3846" s="12">
        <v>11</v>
      </c>
      <c r="P3846" s="12">
        <v>11</v>
      </c>
      <c r="Q3846" s="12">
        <v>21.5</v>
      </c>
    </row>
    <row r="3847" spans="1:17" x14ac:dyDescent="0.2">
      <c r="A3847" s="12" t="str">
        <f>INDEX('рабочие дни  %ФОТ'!$F$3:$F$67,MATCH('загрузка табеля'!$H3847,'рабочие дни  %ФОТ'!$H$3:$H$67,0),1)</f>
        <v>ХХХ YYY-504</v>
      </c>
      <c r="B3847" s="21">
        <f t="shared" si="180"/>
        <v>1271.4285714285713</v>
      </c>
      <c r="C3847" s="22">
        <f t="shared" ref="C3847:C3910" si="181">COUNTIF(L3847:AP3847,"&gt;0")</f>
        <v>3</v>
      </c>
      <c r="D3847" s="23">
        <f t="shared" ref="D3847:D3910" si="182">IF(SUM(L3847:AP3847)&gt;0,SUM(L3847:AP3847),"")</f>
        <v>22</v>
      </c>
      <c r="E3847" s="21">
        <f>SUMIFS(тарифы!G:G,тарифы!B:B,J3847)</f>
        <v>8900</v>
      </c>
      <c r="F3847" s="21"/>
      <c r="G3847" s="12" t="str">
        <f>IFERROR(INDEX(Таблица1[#All],MATCH('загрузка табеля'!J3847,тарифы!B:B,0),4),"")</f>
        <v>заместитель управляющего магазином по производству 5 категории ((В-504)цех по переработке мяса)</v>
      </c>
      <c r="H3847" s="12" t="s">
        <v>17242</v>
      </c>
      <c r="I3847" s="12" t="s">
        <v>16847</v>
      </c>
      <c r="J3847" s="12" t="s">
        <v>12262</v>
      </c>
      <c r="K3847" s="12" t="s">
        <v>12261</v>
      </c>
      <c r="L3847" s="12">
        <v>3</v>
      </c>
      <c r="M3847" s="12">
        <v>9.5</v>
      </c>
      <c r="N3847" s="12">
        <v>9.5</v>
      </c>
    </row>
    <row r="3848" spans="1:17" x14ac:dyDescent="0.2">
      <c r="A3848" s="12" t="str">
        <f>INDEX('рабочие дни  %ФОТ'!$F$3:$F$67,MATCH('загрузка табеля'!$H3848,'рабочие дни  %ФОТ'!$H$3:$H$67,0),1)</f>
        <v>ХХХ YYY-504</v>
      </c>
      <c r="B3848" s="21">
        <f t="shared" si="180"/>
        <v>9.8933333333333326</v>
      </c>
      <c r="C3848" s="22">
        <f t="shared" si="181"/>
        <v>4</v>
      </c>
      <c r="D3848" s="23">
        <f t="shared" si="182"/>
        <v>44</v>
      </c>
      <c r="E3848" s="21">
        <f>SUMIFS(тарифы!G:G,тарифы!B:B,J3848)</f>
        <v>51.94</v>
      </c>
      <c r="F3848" s="21"/>
      <c r="G3848" s="12" t="str">
        <f>IFERROR(INDEX(Таблица1[#All],MATCH('загрузка табеля'!J3848,тарифы!B:B,0),4),"")</f>
        <v>обвальщик мяса мастер-класс 2 категории ((В-504)цех по переработке мяса)</v>
      </c>
      <c r="H3848" s="12" t="s">
        <v>17242</v>
      </c>
      <c r="I3848" s="12" t="s">
        <v>16847</v>
      </c>
      <c r="J3848" s="12" t="s">
        <v>12254</v>
      </c>
      <c r="K3848" s="12" t="s">
        <v>12253</v>
      </c>
      <c r="L3848" s="12">
        <v>11</v>
      </c>
      <c r="M3848" s="12">
        <v>11</v>
      </c>
      <c r="N3848" s="12">
        <v>11</v>
      </c>
      <c r="O3848" s="12">
        <v>11</v>
      </c>
      <c r="P3848" s="12">
        <v>0</v>
      </c>
    </row>
    <row r="3849" spans="1:17" x14ac:dyDescent="0.2">
      <c r="A3849" s="12" t="str">
        <f>INDEX('рабочие дни  %ФОТ'!$F$3:$F$67,MATCH('загрузка табеля'!$H3849,'рабочие дни  %ФОТ'!$H$3:$H$67,0),1)</f>
        <v>ХХХ YYY-504</v>
      </c>
      <c r="B3849" s="21">
        <f t="shared" si="180"/>
        <v>0</v>
      </c>
      <c r="C3849" s="22">
        <f t="shared" si="181"/>
        <v>5</v>
      </c>
      <c r="D3849" s="23">
        <f t="shared" si="182"/>
        <v>42</v>
      </c>
      <c r="E3849" s="21">
        <f>SUMIFS(тарифы!G:G,тарифы!B:B,J3849)</f>
        <v>0</v>
      </c>
      <c r="F3849" s="21"/>
      <c r="G3849" s="12" t="str">
        <f>IFERROR(INDEX(Таблица1[#All],MATCH('загрузка табеля'!J3849,тарифы!B:B,0),4),"")</f>
        <v>управляющий магазином 2 категории ((КО)управление)</v>
      </c>
      <c r="H3849" s="12" t="s">
        <v>17242</v>
      </c>
      <c r="I3849" s="12" t="s">
        <v>11766</v>
      </c>
      <c r="J3849" s="12" t="s">
        <v>9667</v>
      </c>
      <c r="K3849" s="12" t="s">
        <v>9668</v>
      </c>
      <c r="L3849" s="12">
        <v>8.5</v>
      </c>
      <c r="M3849" s="12">
        <v>8</v>
      </c>
      <c r="N3849" s="12">
        <v>7.5</v>
      </c>
      <c r="O3849" s="12">
        <v>8.5</v>
      </c>
      <c r="P3849" s="12">
        <v>9.5</v>
      </c>
    </row>
    <row r="3850" spans="1:17" x14ac:dyDescent="0.2">
      <c r="A3850" s="12" t="str">
        <f>INDEX('рабочие дни  %ФОТ'!$F$3:$F$67,MATCH('загрузка табеля'!$H3850,'рабочие дни  %ФОТ'!$H$3:$H$67,0),1)</f>
        <v>ХХХ YYY-505</v>
      </c>
      <c r="B3850" s="21">
        <f t="shared" si="180"/>
        <v>1695.2380952380952</v>
      </c>
      <c r="C3850" s="22">
        <f t="shared" si="181"/>
        <v>4</v>
      </c>
      <c r="D3850" s="23">
        <f t="shared" si="182"/>
        <v>37.5</v>
      </c>
      <c r="E3850" s="21">
        <f>SUMIFS(тарифы!G:G,тарифы!B:B,J3850)</f>
        <v>8900</v>
      </c>
      <c r="F3850" s="21"/>
      <c r="G3850" s="12" t="str">
        <f>IFERROR(INDEX(Таблица1[#All],MATCH('загрузка табеля'!J3850,тарифы!B:B,0),4),"")</f>
        <v>начальник отдела ((В-505)отдел безопасности)</v>
      </c>
      <c r="H3850" s="12" t="s">
        <v>17243</v>
      </c>
      <c r="I3850" s="12" t="s">
        <v>15455</v>
      </c>
      <c r="J3850" s="12" t="s">
        <v>8133</v>
      </c>
      <c r="K3850" s="12" t="s">
        <v>8134</v>
      </c>
      <c r="L3850" s="12">
        <v>9</v>
      </c>
      <c r="M3850" s="12">
        <v>10</v>
      </c>
      <c r="N3850" s="12">
        <v>9.5</v>
      </c>
      <c r="O3850" s="12">
        <v>9</v>
      </c>
    </row>
    <row r="3851" spans="1:17" x14ac:dyDescent="0.2">
      <c r="A3851" s="12" t="str">
        <f>INDEX('рабочие дни  %ФОТ'!$F$3:$F$67,MATCH('загрузка табеля'!$H3851,'рабочие дни  %ФОТ'!$H$3:$H$67,0),1)</f>
        <v>ХХХ YYY-505</v>
      </c>
      <c r="B3851" s="21">
        <f t="shared" si="180"/>
        <v>0</v>
      </c>
      <c r="C3851" s="22">
        <f t="shared" si="181"/>
        <v>5</v>
      </c>
      <c r="D3851" s="23">
        <f t="shared" si="182"/>
        <v>70</v>
      </c>
      <c r="E3851" s="21">
        <f>SUMIFS(тарифы!G:G,тарифы!B:B,J3851)</f>
        <v>0</v>
      </c>
      <c r="F3851" s="21"/>
      <c r="G3851" s="12" t="str">
        <f>IFERROR(INDEX(Таблица1[#All],MATCH('загрузка табеля'!J3851,тарифы!B:B,0),4),"")</f>
        <v/>
      </c>
      <c r="H3851" s="12" t="s">
        <v>17243</v>
      </c>
      <c r="I3851" s="12" t="s">
        <v>15455</v>
      </c>
      <c r="J3851" s="12" t="s">
        <v>16848</v>
      </c>
      <c r="K3851" s="12" t="s">
        <v>16849</v>
      </c>
      <c r="L3851" s="12">
        <v>13.5</v>
      </c>
      <c r="M3851" s="12">
        <v>13.5</v>
      </c>
      <c r="N3851" s="12">
        <v>14</v>
      </c>
      <c r="O3851" s="12">
        <v>14.5</v>
      </c>
      <c r="P3851" s="12">
        <v>14.5</v>
      </c>
    </row>
    <row r="3852" spans="1:17" x14ac:dyDescent="0.2">
      <c r="A3852" s="12" t="str">
        <f>INDEX('рабочие дни  %ФОТ'!$F$3:$F$67,MATCH('загрузка табеля'!$H3852,'рабочие дни  %ФОТ'!$H$3:$H$67,0),1)</f>
        <v>ХХХ YYY-505</v>
      </c>
      <c r="B3852" s="21">
        <f t="shared" si="180"/>
        <v>1019.0600000000001</v>
      </c>
      <c r="C3852" s="22">
        <f t="shared" si="181"/>
        <v>3</v>
      </c>
      <c r="D3852" s="23">
        <f t="shared" si="182"/>
        <v>29</v>
      </c>
      <c r="E3852" s="21">
        <f>SUMIFS(тарифы!G:G,тарифы!B:B,J3852)</f>
        <v>35.14</v>
      </c>
      <c r="F3852" s="21"/>
      <c r="G3852" s="12" t="str">
        <f>IFERROR(INDEX(Таблица1[#All],MATCH('загрузка табеля'!J3852,тарифы!B:B,0),4),"")</f>
        <v>продавец продовольственных товаров 2 категории ((В-505)отдел гастрономии)</v>
      </c>
      <c r="H3852" s="12" t="s">
        <v>17243</v>
      </c>
      <c r="I3852" s="12" t="s">
        <v>15456</v>
      </c>
      <c r="J3852" s="12" t="s">
        <v>8142</v>
      </c>
      <c r="K3852" s="12" t="s">
        <v>8143</v>
      </c>
      <c r="L3852" s="12">
        <v>10</v>
      </c>
      <c r="M3852" s="12">
        <v>9.5</v>
      </c>
      <c r="N3852" s="12">
        <v>9.5</v>
      </c>
      <c r="O3852" s="12">
        <v>0</v>
      </c>
    </row>
    <row r="3853" spans="1:17" x14ac:dyDescent="0.2">
      <c r="A3853" s="12" t="str">
        <f>INDEX('рабочие дни  %ФОТ'!$F$3:$F$67,MATCH('загрузка табеля'!$H3853,'рабочие дни  %ФОТ'!$H$3:$H$67,0),1)</f>
        <v>ХХХ YYY-505</v>
      </c>
      <c r="B3853" s="21">
        <f t="shared" si="180"/>
        <v>1349.2950000000001</v>
      </c>
      <c r="C3853" s="22">
        <f t="shared" si="181"/>
        <v>4</v>
      </c>
      <c r="D3853" s="23">
        <f t="shared" si="182"/>
        <v>34.5</v>
      </c>
      <c r="E3853" s="21">
        <f>SUMIFS(тарифы!G:G,тарифы!B:B,J3853)</f>
        <v>39.11</v>
      </c>
      <c r="F3853" s="21"/>
      <c r="G3853" s="12" t="str">
        <f>IFERROR(INDEX(Таблица1[#All],MATCH('загрузка табеля'!J3853,тарифы!B:B,0),4),"")</f>
        <v>бригадир продавцов продовольственных товаров 2 категории ((В-505)отдел гастрономии)</v>
      </c>
      <c r="H3853" s="12" t="s">
        <v>17243</v>
      </c>
      <c r="I3853" s="12" t="s">
        <v>15456</v>
      </c>
      <c r="J3853" s="12" t="s">
        <v>8154</v>
      </c>
      <c r="K3853" s="12" t="s">
        <v>8155</v>
      </c>
      <c r="L3853" s="12">
        <v>8</v>
      </c>
      <c r="M3853" s="12">
        <v>10.5</v>
      </c>
      <c r="N3853" s="12">
        <v>8</v>
      </c>
      <c r="O3853" s="12">
        <v>8</v>
      </c>
    </row>
    <row r="3854" spans="1:17" x14ac:dyDescent="0.2">
      <c r="A3854" s="12" t="str">
        <f>INDEX('рабочие дни  %ФОТ'!$F$3:$F$67,MATCH('загрузка табеля'!$H3854,'рабочие дни  %ФОТ'!$H$3:$H$67,0),1)</f>
        <v>ХХХ YYY-505</v>
      </c>
      <c r="B3854" s="21">
        <f t="shared" si="180"/>
        <v>1836.5500000000002</v>
      </c>
      <c r="C3854" s="22">
        <f t="shared" si="181"/>
        <v>5</v>
      </c>
      <c r="D3854" s="23">
        <f t="shared" si="182"/>
        <v>57.5</v>
      </c>
      <c r="E3854" s="21">
        <f>SUMIFS(тарифы!G:G,тарифы!B:B,J3854)</f>
        <v>31.94</v>
      </c>
      <c r="F3854" s="21"/>
      <c r="G3854" s="12" t="str">
        <f>IFERROR(INDEX(Таблица1[#All],MATCH('загрузка табеля'!J3854,тарифы!B:B,0),4),"")</f>
        <v>продавец продовольственных товаров 3 категории ((В-505)отдел гастрономии)</v>
      </c>
      <c r="H3854" s="12" t="s">
        <v>17243</v>
      </c>
      <c r="I3854" s="12" t="s">
        <v>15456</v>
      </c>
      <c r="J3854" s="12" t="s">
        <v>8137</v>
      </c>
      <c r="K3854" s="12" t="s">
        <v>8138</v>
      </c>
      <c r="L3854" s="12">
        <v>11</v>
      </c>
      <c r="M3854" s="12">
        <v>3</v>
      </c>
      <c r="N3854" s="12">
        <v>11</v>
      </c>
      <c r="O3854" s="12">
        <v>11</v>
      </c>
      <c r="P3854" s="12">
        <v>21.5</v>
      </c>
    </row>
    <row r="3855" spans="1:17" x14ac:dyDescent="0.2">
      <c r="A3855" s="12" t="str">
        <f>INDEX('рабочие дни  %ФОТ'!$F$3:$F$67,MATCH('загрузка табеля'!$H3855,'рабочие дни  %ФОТ'!$H$3:$H$67,0),1)</f>
        <v>ХХХ YYY-505</v>
      </c>
      <c r="B3855" s="21">
        <f t="shared" si="180"/>
        <v>1533.1200000000001</v>
      </c>
      <c r="C3855" s="22">
        <f t="shared" si="181"/>
        <v>5</v>
      </c>
      <c r="D3855" s="23">
        <f t="shared" si="182"/>
        <v>48</v>
      </c>
      <c r="E3855" s="21">
        <f>SUMIFS(тарифы!G:G,тарифы!B:B,J3855)</f>
        <v>31.94</v>
      </c>
      <c r="F3855" s="21"/>
      <c r="G3855" s="12" t="str">
        <f>IFERROR(INDEX(Таблица1[#All],MATCH('загрузка табеля'!J3855,тарифы!B:B,0),4),"")</f>
        <v>продавец продовольственных товаров 3 категории ((В-505)отдел гастрономии)</v>
      </c>
      <c r="H3855" s="12" t="s">
        <v>17243</v>
      </c>
      <c r="I3855" s="12" t="s">
        <v>15456</v>
      </c>
      <c r="J3855" s="12" t="s">
        <v>8146</v>
      </c>
      <c r="K3855" s="12" t="s">
        <v>8147</v>
      </c>
      <c r="L3855" s="12">
        <v>11</v>
      </c>
      <c r="M3855" s="12">
        <v>8.5</v>
      </c>
      <c r="N3855" s="12">
        <v>11</v>
      </c>
      <c r="O3855" s="12">
        <v>11.5</v>
      </c>
      <c r="P3855" s="12">
        <v>6</v>
      </c>
    </row>
    <row r="3856" spans="1:17" x14ac:dyDescent="0.2">
      <c r="A3856" s="12" t="str">
        <f>INDEX('рабочие дни  %ФОТ'!$F$3:$F$67,MATCH('загрузка табеля'!$H3856,'рабочие дни  %ФОТ'!$H$3:$H$67,0),1)</f>
        <v>ХХХ YYY-505</v>
      </c>
      <c r="B3856" s="21">
        <f t="shared" si="180"/>
        <v>1100</v>
      </c>
      <c r="C3856" s="22">
        <f t="shared" si="181"/>
        <v>3</v>
      </c>
      <c r="D3856" s="23">
        <f t="shared" si="182"/>
        <v>13.5</v>
      </c>
      <c r="E3856" s="21">
        <f>SUMIFS(тарифы!G:G,тарифы!B:B,J3856)</f>
        <v>7700</v>
      </c>
      <c r="F3856" s="21"/>
      <c r="G3856" s="12" t="str">
        <f>IFERROR(INDEX(Таблица1[#All],MATCH('загрузка табеля'!J3856,тарифы!B:B,0),4),"")</f>
        <v>менеджер по сбыту 2 категории ((В-505)молочный отдел)</v>
      </c>
      <c r="H3856" s="12" t="s">
        <v>17243</v>
      </c>
      <c r="I3856" s="12" t="s">
        <v>15456</v>
      </c>
      <c r="J3856" s="12" t="s">
        <v>12211</v>
      </c>
      <c r="K3856" s="12" t="s">
        <v>12210</v>
      </c>
      <c r="L3856" s="12">
        <v>4.5</v>
      </c>
      <c r="M3856" s="12">
        <v>4.5</v>
      </c>
      <c r="N3856" s="12">
        <v>4.5</v>
      </c>
      <c r="O3856" s="12">
        <v>0</v>
      </c>
    </row>
    <row r="3857" spans="1:17" x14ac:dyDescent="0.2">
      <c r="A3857" s="12" t="str">
        <f>INDEX('рабочие дни  %ФОТ'!$F$3:$F$67,MATCH('загрузка табеля'!$H3857,'рабочие дни  %ФОТ'!$H$3:$H$67,0),1)</f>
        <v>ХХХ YYY-505</v>
      </c>
      <c r="B3857" s="21">
        <f t="shared" si="180"/>
        <v>926.26</v>
      </c>
      <c r="C3857" s="22">
        <f t="shared" si="181"/>
        <v>3</v>
      </c>
      <c r="D3857" s="23">
        <f t="shared" si="182"/>
        <v>29</v>
      </c>
      <c r="E3857" s="21">
        <f>SUMIFS(тарифы!G:G,тарифы!B:B,J3857)</f>
        <v>31.94</v>
      </c>
      <c r="F3857" s="21"/>
      <c r="G3857" s="12" t="str">
        <f>IFERROR(INDEX(Таблица1[#All],MATCH('загрузка табеля'!J3857,тарифы!B:B,0),4),"")</f>
        <v>продавец продовольственных товаров 3 категории ((В-505)отдел гастрономии)</v>
      </c>
      <c r="H3857" s="12" t="s">
        <v>17243</v>
      </c>
      <c r="I3857" s="12" t="s">
        <v>15456</v>
      </c>
      <c r="J3857" s="12" t="s">
        <v>12193</v>
      </c>
      <c r="K3857" s="12" t="s">
        <v>12192</v>
      </c>
      <c r="L3857" s="12">
        <v>9.5</v>
      </c>
      <c r="M3857" s="12">
        <v>10</v>
      </c>
      <c r="N3857" s="12">
        <v>9.5</v>
      </c>
      <c r="O3857" s="12">
        <v>0</v>
      </c>
    </row>
    <row r="3858" spans="1:17" x14ac:dyDescent="0.2">
      <c r="A3858" s="12" t="str">
        <f>INDEX('рабочие дни  %ФОТ'!$F$3:$F$67,MATCH('загрузка табеля'!$H3858,'рабочие дни  %ФОТ'!$H$3:$H$67,0),1)</f>
        <v>ХХХ YYY-505</v>
      </c>
      <c r="B3858" s="21">
        <f t="shared" si="180"/>
        <v>2060.13</v>
      </c>
      <c r="C3858" s="22">
        <f t="shared" si="181"/>
        <v>6</v>
      </c>
      <c r="D3858" s="23">
        <f t="shared" si="182"/>
        <v>64.5</v>
      </c>
      <c r="E3858" s="21">
        <f>SUMIFS(тарифы!G:G,тарифы!B:B,J3858)</f>
        <v>31.94</v>
      </c>
      <c r="F3858" s="21"/>
      <c r="G3858" s="12" t="str">
        <f>IFERROR(INDEX(Таблица1[#All],MATCH('загрузка табеля'!J3858,тарифы!B:B,0),4),"")</f>
        <v>продавец продовольственных товаров 3 категории ((В-505)отдел гастрономии)</v>
      </c>
      <c r="H3858" s="12" t="s">
        <v>17243</v>
      </c>
      <c r="I3858" s="12" t="s">
        <v>15456</v>
      </c>
      <c r="J3858" s="12" t="s">
        <v>12201</v>
      </c>
      <c r="K3858" s="12" t="s">
        <v>12200</v>
      </c>
      <c r="L3858" s="12">
        <v>10.5</v>
      </c>
      <c r="M3858" s="12">
        <v>11</v>
      </c>
      <c r="N3858" s="12">
        <v>10.5</v>
      </c>
      <c r="O3858" s="12">
        <v>11</v>
      </c>
      <c r="P3858" s="12">
        <v>11</v>
      </c>
      <c r="Q3858" s="12">
        <v>10.5</v>
      </c>
    </row>
    <row r="3859" spans="1:17" x14ac:dyDescent="0.2">
      <c r="A3859" s="12" t="str">
        <f>INDEX('рабочие дни  %ФОТ'!$F$3:$F$67,MATCH('загрузка табеля'!$H3859,'рабочие дни  %ФОТ'!$H$3:$H$67,0),1)</f>
        <v>ХХХ YYY-505</v>
      </c>
      <c r="B3859" s="21">
        <f t="shared" si="180"/>
        <v>1501.18</v>
      </c>
      <c r="C3859" s="22">
        <f t="shared" si="181"/>
        <v>4</v>
      </c>
      <c r="D3859" s="23">
        <f t="shared" si="182"/>
        <v>47</v>
      </c>
      <c r="E3859" s="21">
        <f>SUMIFS(тарифы!G:G,тарифы!B:B,J3859)</f>
        <v>31.94</v>
      </c>
      <c r="F3859" s="21"/>
      <c r="G3859" s="12" t="str">
        <f>IFERROR(INDEX(Таблица1[#All],MATCH('загрузка табеля'!J3859,тарифы!B:B,0),4),"")</f>
        <v>продавец продовольственных товаров 3 категории ((В-505)отдел кондитерских изделий)</v>
      </c>
      <c r="H3859" s="12" t="s">
        <v>17243</v>
      </c>
      <c r="I3859" s="12" t="s">
        <v>15457</v>
      </c>
      <c r="J3859" s="12" t="s">
        <v>8167</v>
      </c>
      <c r="K3859" s="12" t="s">
        <v>8168</v>
      </c>
      <c r="L3859" s="12">
        <v>21.5</v>
      </c>
      <c r="M3859" s="12">
        <v>9</v>
      </c>
      <c r="N3859" s="12">
        <v>8</v>
      </c>
      <c r="O3859" s="12">
        <v>8.5</v>
      </c>
    </row>
    <row r="3860" spans="1:17" x14ac:dyDescent="0.2">
      <c r="A3860" s="12" t="str">
        <f>INDEX('рабочие дни  %ФОТ'!$F$3:$F$67,MATCH('загрузка табеля'!$H3860,'рабочие дни  %ФОТ'!$H$3:$H$67,0),1)</f>
        <v>ХХХ YYY-505</v>
      </c>
      <c r="B3860" s="21">
        <f t="shared" si="180"/>
        <v>491.14</v>
      </c>
      <c r="C3860" s="22">
        <f t="shared" si="181"/>
        <v>3</v>
      </c>
      <c r="D3860" s="23">
        <f t="shared" si="182"/>
        <v>13</v>
      </c>
      <c r="E3860" s="21">
        <f>SUMIFS(тарифы!G:G,тарифы!B:B,J3860)</f>
        <v>37.78</v>
      </c>
      <c r="F3860" s="21"/>
      <c r="G3860" s="12" t="str">
        <f>IFERROR(INDEX(Таблица1[#All],MATCH('загрузка табеля'!J3860,тарифы!B:B,0),4),"")</f>
        <v>кассир торгового зала ((В-505)расчетно-кассовая зона)</v>
      </c>
      <c r="H3860" s="12" t="s">
        <v>17243</v>
      </c>
      <c r="I3860" s="12" t="s">
        <v>15457</v>
      </c>
      <c r="J3860" s="12" t="s">
        <v>8158</v>
      </c>
      <c r="K3860" s="12" t="s">
        <v>8159</v>
      </c>
      <c r="L3860" s="12">
        <v>4.5</v>
      </c>
      <c r="M3860" s="12">
        <v>4.5</v>
      </c>
      <c r="N3860" s="12">
        <v>4</v>
      </c>
    </row>
    <row r="3861" spans="1:17" x14ac:dyDescent="0.2">
      <c r="A3861" s="12" t="str">
        <f>INDEX('рабочие дни  %ФОТ'!$F$3:$F$67,MATCH('загрузка табеля'!$H3861,'рабочие дни  %ФОТ'!$H$3:$H$67,0),1)</f>
        <v>ХХХ YYY-505</v>
      </c>
      <c r="B3861" s="21">
        <f t="shared" si="180"/>
        <v>1759.95</v>
      </c>
      <c r="C3861" s="22">
        <f t="shared" si="181"/>
        <v>5</v>
      </c>
      <c r="D3861" s="23">
        <f t="shared" si="182"/>
        <v>45</v>
      </c>
      <c r="E3861" s="21">
        <f>SUMIFS(тарифы!G:G,тарифы!B:B,J3861)</f>
        <v>39.11</v>
      </c>
      <c r="F3861" s="21"/>
      <c r="G3861" s="12" t="str">
        <f>IFERROR(INDEX(Таблица1[#All],MATCH('загрузка табеля'!J3861,тарифы!B:B,0),4),"")</f>
        <v>бригадир продавцов продовольственных товаров 2 категории ((В-505)отдел кондитерских изделий)</v>
      </c>
      <c r="H3861" s="12" t="s">
        <v>17243</v>
      </c>
      <c r="I3861" s="12" t="s">
        <v>15457</v>
      </c>
      <c r="J3861" s="12" t="s">
        <v>8164</v>
      </c>
      <c r="K3861" s="12" t="s">
        <v>8165</v>
      </c>
      <c r="L3861" s="12">
        <v>9</v>
      </c>
      <c r="M3861" s="12">
        <v>9</v>
      </c>
      <c r="N3861" s="12">
        <v>8.5</v>
      </c>
      <c r="O3861" s="12">
        <v>9.5</v>
      </c>
      <c r="P3861" s="12">
        <v>9</v>
      </c>
    </row>
    <row r="3862" spans="1:17" x14ac:dyDescent="0.2">
      <c r="A3862" s="12" t="str">
        <f>INDEX('рабочие дни  %ФОТ'!$F$3:$F$67,MATCH('загрузка табеля'!$H3862,'рабочие дни  %ФОТ'!$H$3:$H$67,0),1)</f>
        <v>ХХХ YYY-505</v>
      </c>
      <c r="B3862" s="21">
        <f t="shared" si="180"/>
        <v>604.48</v>
      </c>
      <c r="C3862" s="22">
        <f t="shared" si="181"/>
        <v>4</v>
      </c>
      <c r="D3862" s="23">
        <f t="shared" si="182"/>
        <v>16</v>
      </c>
      <c r="E3862" s="21">
        <f>SUMIFS(тарифы!G:G,тарифы!B:B,J3862)</f>
        <v>37.78</v>
      </c>
      <c r="F3862" s="21"/>
      <c r="G3862" s="12" t="str">
        <f>IFERROR(INDEX(Таблица1[#All],MATCH('загрузка табеля'!J3862,тарифы!B:B,0),4),"")</f>
        <v>кассир торгового зала ((В-505)расчетно-кассовая зона)</v>
      </c>
      <c r="H3862" s="12" t="s">
        <v>17243</v>
      </c>
      <c r="I3862" s="12" t="s">
        <v>15457</v>
      </c>
      <c r="J3862" s="12" t="s">
        <v>8160</v>
      </c>
      <c r="K3862" s="12" t="s">
        <v>8161</v>
      </c>
      <c r="L3862" s="12">
        <v>4</v>
      </c>
      <c r="M3862" s="12">
        <v>4</v>
      </c>
      <c r="N3862" s="12">
        <v>4</v>
      </c>
      <c r="O3862" s="12">
        <v>4</v>
      </c>
    </row>
    <row r="3863" spans="1:17" x14ac:dyDescent="0.2">
      <c r="A3863" s="12" t="str">
        <f>INDEX('рабочие дни  %ФОТ'!$F$3:$F$67,MATCH('загрузка табеля'!$H3863,'рабочие дни  %ФОТ'!$H$3:$H$67,0),1)</f>
        <v>ХХХ YYY-505</v>
      </c>
      <c r="B3863" s="21">
        <f t="shared" si="180"/>
        <v>1181.78</v>
      </c>
      <c r="C3863" s="22">
        <f t="shared" si="181"/>
        <v>4</v>
      </c>
      <c r="D3863" s="23">
        <f t="shared" si="182"/>
        <v>37</v>
      </c>
      <c r="E3863" s="21">
        <f>SUMIFS(тарифы!G:G,тарифы!B:B,J3863)</f>
        <v>31.94</v>
      </c>
      <c r="F3863" s="21"/>
      <c r="G3863" s="12" t="str">
        <f>IFERROR(INDEX(Таблица1[#All],MATCH('загрузка табеля'!J3863,тарифы!B:B,0),4),"")</f>
        <v>продавец продовольственных товаров 3 категории ((В-505)отдел кондитерских изделий)</v>
      </c>
      <c r="H3863" s="12" t="s">
        <v>17243</v>
      </c>
      <c r="I3863" s="12" t="s">
        <v>15457</v>
      </c>
      <c r="J3863" s="12" t="s">
        <v>12197</v>
      </c>
      <c r="K3863" s="12" t="s">
        <v>12196</v>
      </c>
      <c r="L3863" s="12">
        <v>9.5</v>
      </c>
      <c r="M3863" s="12">
        <v>9</v>
      </c>
      <c r="N3863" s="12">
        <v>9</v>
      </c>
      <c r="O3863" s="12">
        <v>9.5</v>
      </c>
      <c r="P3863" s="12">
        <v>0</v>
      </c>
    </row>
    <row r="3864" spans="1:17" x14ac:dyDescent="0.2">
      <c r="A3864" s="12" t="str">
        <f>INDEX('рабочие дни  %ФОТ'!$F$3:$F$67,MATCH('загрузка табеля'!$H3864,'рабочие дни  %ФОТ'!$H$3:$H$67,0),1)</f>
        <v>ХХХ YYY-505</v>
      </c>
      <c r="B3864" s="21">
        <f t="shared" si="180"/>
        <v>1100</v>
      </c>
      <c r="C3864" s="22">
        <f t="shared" si="181"/>
        <v>3</v>
      </c>
      <c r="D3864" s="23">
        <f t="shared" si="182"/>
        <v>27.5</v>
      </c>
      <c r="E3864" s="21">
        <f>SUMIFS(тарифы!G:G,тарифы!B:B,J3864)</f>
        <v>7700</v>
      </c>
      <c r="F3864" s="21"/>
      <c r="G3864" s="12" t="str">
        <f>IFERROR(INDEX(Таблица1[#All],MATCH('загрузка табеля'!J3864,тарифы!B:B,0),4),"")</f>
        <v>менеджер по сбыту 2 категории ((В-505)отдел кондитерских изделий)</v>
      </c>
      <c r="H3864" s="12" t="s">
        <v>17243</v>
      </c>
      <c r="I3864" s="12" t="s">
        <v>15458</v>
      </c>
      <c r="J3864" s="12" t="s">
        <v>8162</v>
      </c>
      <c r="K3864" s="12" t="s">
        <v>8163</v>
      </c>
      <c r="L3864" s="12">
        <v>9</v>
      </c>
      <c r="M3864" s="12">
        <v>9</v>
      </c>
      <c r="N3864" s="12">
        <v>9.5</v>
      </c>
    </row>
    <row r="3865" spans="1:17" x14ac:dyDescent="0.2">
      <c r="A3865" s="12" t="str">
        <f>INDEX('рабочие дни  %ФОТ'!$F$3:$F$67,MATCH('загрузка табеля'!$H3865,'рабочие дни  %ФОТ'!$H$3:$H$67,0),1)</f>
        <v>ХХХ YYY-505</v>
      </c>
      <c r="B3865" s="21">
        <f t="shared" si="180"/>
        <v>931.21</v>
      </c>
      <c r="C3865" s="22">
        <f t="shared" si="181"/>
        <v>3</v>
      </c>
      <c r="D3865" s="23">
        <f t="shared" si="182"/>
        <v>26.5</v>
      </c>
      <c r="E3865" s="21">
        <f>SUMIFS(тарифы!G:G,тарифы!B:B,J3865)</f>
        <v>35.14</v>
      </c>
      <c r="F3865" s="21"/>
      <c r="G3865" s="12" t="str">
        <f>IFERROR(INDEX(Таблица1[#All],MATCH('загрузка табеля'!J3865,тарифы!B:B,0),4),"")</f>
        <v>продавец продовольственных товаров 2 категории ((В-505)отдел напитков)</v>
      </c>
      <c r="H3865" s="12" t="s">
        <v>17243</v>
      </c>
      <c r="I3865" s="12" t="s">
        <v>15458</v>
      </c>
      <c r="J3865" s="12" t="s">
        <v>8170</v>
      </c>
      <c r="K3865" s="12" t="s">
        <v>8171</v>
      </c>
      <c r="L3865" s="12">
        <v>9</v>
      </c>
      <c r="M3865" s="12">
        <v>8.5</v>
      </c>
      <c r="N3865" s="12">
        <v>9</v>
      </c>
      <c r="O3865" s="12">
        <v>0</v>
      </c>
    </row>
    <row r="3866" spans="1:17" x14ac:dyDescent="0.2">
      <c r="A3866" s="12" t="str">
        <f>INDEX('рабочие дни  %ФОТ'!$F$3:$F$67,MATCH('загрузка табеля'!$H3866,'рабочие дни  %ФОТ'!$H$3:$H$67,0),1)</f>
        <v>ХХХ YYY-505</v>
      </c>
      <c r="B3866" s="21">
        <f t="shared" si="180"/>
        <v>1277.6000000000001</v>
      </c>
      <c r="C3866" s="22">
        <f t="shared" si="181"/>
        <v>5</v>
      </c>
      <c r="D3866" s="23">
        <f t="shared" si="182"/>
        <v>40</v>
      </c>
      <c r="E3866" s="21">
        <f>SUMIFS(тарифы!G:G,тарифы!B:B,J3866)</f>
        <v>31.94</v>
      </c>
      <c r="F3866" s="21"/>
      <c r="G3866" s="12" t="str">
        <f>IFERROR(INDEX(Таблица1[#All],MATCH('загрузка табеля'!J3866,тарифы!B:B,0),4),"")</f>
        <v>продавец продовольственных товаров 3 категории ((В-505)отдел напитков)</v>
      </c>
      <c r="H3866" s="12" t="s">
        <v>17243</v>
      </c>
      <c r="I3866" s="12" t="s">
        <v>15458</v>
      </c>
      <c r="J3866" s="12" t="s">
        <v>12191</v>
      </c>
      <c r="K3866" s="12" t="s">
        <v>12190</v>
      </c>
      <c r="L3866" s="12">
        <v>2.5</v>
      </c>
      <c r="M3866" s="12">
        <v>9</v>
      </c>
      <c r="N3866" s="12">
        <v>9</v>
      </c>
      <c r="O3866" s="12">
        <v>9.5</v>
      </c>
      <c r="P3866" s="12">
        <v>10</v>
      </c>
    </row>
    <row r="3867" spans="1:17" x14ac:dyDescent="0.2">
      <c r="A3867" s="12" t="str">
        <f>INDEX('рабочие дни  %ФОТ'!$F$3:$F$67,MATCH('загрузка табеля'!$H3867,'рабочие дни  %ФОТ'!$H$3:$H$67,0),1)</f>
        <v>ХХХ YYY-505</v>
      </c>
      <c r="B3867" s="21">
        <f t="shared" si="180"/>
        <v>0</v>
      </c>
      <c r="C3867" s="22">
        <f t="shared" si="181"/>
        <v>2</v>
      </c>
      <c r="D3867" s="23">
        <f t="shared" si="182"/>
        <v>18</v>
      </c>
      <c r="E3867" s="21">
        <f>SUMIFS(тарифы!G:G,тарифы!B:B,J3867)</f>
        <v>0</v>
      </c>
      <c r="F3867" s="21"/>
      <c r="G3867" s="12" t="str">
        <f>IFERROR(INDEX(Таблица1[#All],MATCH('загрузка табеля'!J3867,тарифы!B:B,0),4),"")</f>
        <v/>
      </c>
      <c r="H3867" s="12" t="s">
        <v>17243</v>
      </c>
      <c r="I3867" s="12" t="s">
        <v>15458</v>
      </c>
      <c r="J3867" s="12" t="s">
        <v>16850</v>
      </c>
      <c r="K3867" s="12" t="s">
        <v>16851</v>
      </c>
      <c r="L3867" s="12">
        <v>9</v>
      </c>
      <c r="M3867" s="12">
        <v>9</v>
      </c>
      <c r="N3867" s="12">
        <v>0</v>
      </c>
    </row>
    <row r="3868" spans="1:17" x14ac:dyDescent="0.2">
      <c r="A3868" s="12" t="str">
        <f>INDEX('рабочие дни  %ФОТ'!$F$3:$F$67,MATCH('загрузка табеля'!$H3868,'рабочие дни  %ФОТ'!$H$3:$H$67,0),1)</f>
        <v>ХХХ YYY-505</v>
      </c>
      <c r="B3868" s="21">
        <f t="shared" si="180"/>
        <v>1173.3</v>
      </c>
      <c r="C3868" s="22">
        <f t="shared" si="181"/>
        <v>3</v>
      </c>
      <c r="D3868" s="23">
        <f t="shared" si="182"/>
        <v>30</v>
      </c>
      <c r="E3868" s="21">
        <f>SUMIFS(тарифы!G:G,тарифы!B:B,J3868)</f>
        <v>39.11</v>
      </c>
      <c r="F3868" s="21"/>
      <c r="G3868" s="12" t="str">
        <f>IFERROR(INDEX(Таблица1[#All],MATCH('загрузка табеля'!J3868,тарифы!B:B,0),4),"")</f>
        <v>бригадир продавцов непродовольственных товаров 2 категории ((В-505)отдел непродовольственных товаров</v>
      </c>
      <c r="H3868" s="12" t="s">
        <v>17243</v>
      </c>
      <c r="I3868" s="12" t="s">
        <v>15459</v>
      </c>
      <c r="J3868" s="12" t="s">
        <v>8186</v>
      </c>
      <c r="K3868" s="12" t="s">
        <v>8187</v>
      </c>
      <c r="L3868" s="12">
        <v>10</v>
      </c>
      <c r="M3868" s="12">
        <v>10</v>
      </c>
      <c r="N3868" s="12">
        <v>10</v>
      </c>
      <c r="O3868" s="12">
        <v>0</v>
      </c>
    </row>
    <row r="3869" spans="1:17" x14ac:dyDescent="0.2">
      <c r="A3869" s="12" t="str">
        <f>INDEX('рабочие дни  %ФОТ'!$F$3:$F$67,MATCH('загрузка табеля'!$H3869,'рабочие дни  %ФОТ'!$H$3:$H$67,0),1)</f>
        <v>ХХХ YYY-505</v>
      </c>
      <c r="B3869" s="21">
        <f t="shared" si="180"/>
        <v>1370.46</v>
      </c>
      <c r="C3869" s="22">
        <f t="shared" si="181"/>
        <v>4</v>
      </c>
      <c r="D3869" s="23">
        <f t="shared" si="182"/>
        <v>39</v>
      </c>
      <c r="E3869" s="21">
        <f>SUMIFS(тарифы!G:G,тарифы!B:B,J3869)</f>
        <v>35.14</v>
      </c>
      <c r="F3869" s="21"/>
      <c r="G3869" s="12" t="str">
        <f>IFERROR(INDEX(Таблица1[#All],MATCH('загрузка табеля'!J3869,тарифы!B:B,0),4),"")</f>
        <v>продавец непродовольственных товаров 2 категории ((В-505)отдел непродовольственных товаров)</v>
      </c>
      <c r="H3869" s="12" t="s">
        <v>17243</v>
      </c>
      <c r="I3869" s="12" t="s">
        <v>15459</v>
      </c>
      <c r="J3869" s="12" t="s">
        <v>8183</v>
      </c>
      <c r="K3869" s="12" t="s">
        <v>8184</v>
      </c>
      <c r="L3869" s="12">
        <v>9.5</v>
      </c>
      <c r="M3869" s="12">
        <v>9.5</v>
      </c>
      <c r="N3869" s="12">
        <v>10</v>
      </c>
      <c r="O3869" s="12">
        <v>10</v>
      </c>
    </row>
    <row r="3870" spans="1:17" x14ac:dyDescent="0.2">
      <c r="A3870" s="12" t="str">
        <f>INDEX('рабочие дни  %ФОТ'!$F$3:$F$67,MATCH('загрузка табеля'!$H3870,'рабочие дни  %ФОТ'!$H$3:$H$67,0),1)</f>
        <v>ХХХ YYY-505</v>
      </c>
      <c r="B3870" s="21">
        <f t="shared" si="180"/>
        <v>1149.8400000000001</v>
      </c>
      <c r="C3870" s="22">
        <f t="shared" si="181"/>
        <v>4</v>
      </c>
      <c r="D3870" s="23">
        <f t="shared" si="182"/>
        <v>36</v>
      </c>
      <c r="E3870" s="21">
        <f>SUMIFS(тарифы!G:G,тарифы!B:B,J3870)</f>
        <v>31.94</v>
      </c>
      <c r="F3870" s="21"/>
      <c r="G3870" s="12" t="str">
        <f>IFERROR(INDEX(Таблица1[#All],MATCH('загрузка табеля'!J3870,тарифы!B:B,0),4),"")</f>
        <v>продавец непродовольственных товаров 3 категории ((В-505)отдел непродовольственных товаров)</v>
      </c>
      <c r="H3870" s="12" t="s">
        <v>17243</v>
      </c>
      <c r="I3870" s="12" t="s">
        <v>15459</v>
      </c>
      <c r="J3870" s="12" t="s">
        <v>8175</v>
      </c>
      <c r="K3870" s="12" t="s">
        <v>8176</v>
      </c>
      <c r="L3870" s="12">
        <v>9</v>
      </c>
      <c r="M3870" s="12">
        <v>9</v>
      </c>
      <c r="N3870" s="12">
        <v>9</v>
      </c>
      <c r="O3870" s="12">
        <v>9</v>
      </c>
    </row>
    <row r="3871" spans="1:17" x14ac:dyDescent="0.2">
      <c r="A3871" s="12" t="str">
        <f>INDEX('рабочие дни  %ФОТ'!$F$3:$F$67,MATCH('загрузка табеля'!$H3871,'рабочие дни  %ФОТ'!$H$3:$H$67,0),1)</f>
        <v>ХХХ YYY-505</v>
      </c>
      <c r="B3871" s="21">
        <f t="shared" si="180"/>
        <v>1466.6666666666667</v>
      </c>
      <c r="C3871" s="22">
        <f t="shared" si="181"/>
        <v>4</v>
      </c>
      <c r="D3871" s="23">
        <f t="shared" si="182"/>
        <v>37</v>
      </c>
      <c r="E3871" s="21">
        <f>SUMIFS(тарифы!G:G,тарифы!B:B,J3871)</f>
        <v>7700</v>
      </c>
      <c r="F3871" s="21"/>
      <c r="G3871" s="12" t="str">
        <f>IFERROR(INDEX(Таблица1[#All],MATCH('загрузка табеля'!J3871,тарифы!B:B,0),4),"")</f>
        <v>менеджер по сбыту 2 категории ((В-505)отдел непродовольственных товаров)</v>
      </c>
      <c r="H3871" s="12" t="s">
        <v>17243</v>
      </c>
      <c r="I3871" s="12" t="s">
        <v>15459</v>
      </c>
      <c r="J3871" s="12" t="s">
        <v>8178</v>
      </c>
      <c r="K3871" s="12" t="s">
        <v>8179</v>
      </c>
      <c r="L3871" s="12">
        <v>9</v>
      </c>
      <c r="M3871" s="12">
        <v>10</v>
      </c>
      <c r="N3871" s="12">
        <v>9</v>
      </c>
      <c r="O3871" s="12">
        <v>9</v>
      </c>
    </row>
    <row r="3872" spans="1:17" x14ac:dyDescent="0.2">
      <c r="A3872" s="12" t="str">
        <f>INDEX('рабочие дни  %ФОТ'!$F$3:$F$67,MATCH('загрузка табеля'!$H3872,'рабочие дни  %ФОТ'!$H$3:$H$67,0),1)</f>
        <v>ХХХ YYY-505</v>
      </c>
      <c r="B3872" s="21">
        <f t="shared" si="180"/>
        <v>1293.5700000000002</v>
      </c>
      <c r="C3872" s="22">
        <f t="shared" si="181"/>
        <v>4</v>
      </c>
      <c r="D3872" s="23">
        <f t="shared" si="182"/>
        <v>40.5</v>
      </c>
      <c r="E3872" s="21">
        <f>SUMIFS(тарифы!G:G,тарифы!B:B,J3872)</f>
        <v>31.94</v>
      </c>
      <c r="F3872" s="21"/>
      <c r="G3872" s="12" t="str">
        <f>IFERROR(INDEX(Таблица1[#All],MATCH('загрузка табеля'!J3872,тарифы!B:B,0),4),"")</f>
        <v>продавец непродовольственных товаров 3 категории ((В-505)отдел непродовольственных товаров)</v>
      </c>
      <c r="H3872" s="12" t="s">
        <v>17243</v>
      </c>
      <c r="I3872" s="12" t="s">
        <v>15459</v>
      </c>
      <c r="J3872" s="12" t="s">
        <v>8180</v>
      </c>
      <c r="K3872" s="12" t="s">
        <v>15460</v>
      </c>
      <c r="L3872" s="12">
        <v>10</v>
      </c>
      <c r="M3872" s="12">
        <v>10.5</v>
      </c>
      <c r="N3872" s="12">
        <v>10</v>
      </c>
      <c r="O3872" s="12">
        <v>10</v>
      </c>
    </row>
    <row r="3873" spans="1:17" x14ac:dyDescent="0.2">
      <c r="A3873" s="12" t="str">
        <f>INDEX('рабочие дни  %ФОТ'!$F$3:$F$67,MATCH('загрузка табеля'!$H3873,'рабочие дни  %ФОТ'!$H$3:$H$67,0),1)</f>
        <v>ХХХ YYY-505</v>
      </c>
      <c r="B3873" s="21">
        <f t="shared" si="180"/>
        <v>2.5133333333333332</v>
      </c>
      <c r="C3873" s="22">
        <f t="shared" si="181"/>
        <v>1</v>
      </c>
      <c r="D3873" s="23">
        <f t="shared" si="182"/>
        <v>11.5</v>
      </c>
      <c r="E3873" s="21">
        <f>SUMIFS(тарифы!G:G,тарифы!B:B,J3873)</f>
        <v>52.78</v>
      </c>
      <c r="F3873" s="21"/>
      <c r="G3873" s="12" t="str">
        <f>IFERROR(INDEX(Таблица1[#All],MATCH('загрузка табеля'!J3873,тарифы!B:B,0),4),"")</f>
        <v>кондитер мастер ((В-505)кондитерский цех)</v>
      </c>
      <c r="H3873" s="12" t="s">
        <v>17243</v>
      </c>
      <c r="I3873" s="12" t="s">
        <v>15461</v>
      </c>
      <c r="J3873" s="12" t="s">
        <v>8061</v>
      </c>
      <c r="K3873" s="12" t="s">
        <v>8062</v>
      </c>
      <c r="L3873" s="12">
        <v>11.5</v>
      </c>
    </row>
    <row r="3874" spans="1:17" x14ac:dyDescent="0.2">
      <c r="A3874" s="12" t="str">
        <f>INDEX('рабочие дни  %ФОТ'!$F$3:$F$67,MATCH('загрузка табеля'!$H3874,'рабочие дни  %ФОТ'!$H$3:$H$67,0),1)</f>
        <v>ХХХ YYY-505</v>
      </c>
      <c r="B3874" s="21">
        <f t="shared" si="180"/>
        <v>1129.4100000000001</v>
      </c>
      <c r="C3874" s="22">
        <f t="shared" si="181"/>
        <v>2</v>
      </c>
      <c r="D3874" s="23">
        <f t="shared" si="182"/>
        <v>23.5</v>
      </c>
      <c r="E3874" s="21">
        <f>SUMIFS(тарифы!G:G,тарифы!B:B,J3874)</f>
        <v>48.06</v>
      </c>
      <c r="F3874" s="21"/>
      <c r="G3874" s="12" t="str">
        <f>IFERROR(INDEX(Таблица1[#All],MATCH('загрузка табеля'!J3874,тарифы!B:B,0),4),"")</f>
        <v>кондитер-пекарь 5 разряда ((В-505)кондитерский цех)</v>
      </c>
      <c r="H3874" s="12" t="s">
        <v>17243</v>
      </c>
      <c r="I3874" s="12" t="s">
        <v>15461</v>
      </c>
      <c r="J3874" s="12" t="s">
        <v>8043</v>
      </c>
      <c r="K3874" s="12" t="s">
        <v>8044</v>
      </c>
      <c r="L3874" s="12">
        <v>12</v>
      </c>
      <c r="M3874" s="12">
        <v>11.5</v>
      </c>
      <c r="N3874" s="12">
        <v>0</v>
      </c>
    </row>
    <row r="3875" spans="1:17" x14ac:dyDescent="0.2">
      <c r="A3875" s="12" t="str">
        <f>INDEX('рабочие дни  %ФОТ'!$F$3:$F$67,MATCH('загрузка табеля'!$H3875,'рабочие дни  %ФОТ'!$H$3:$H$67,0),1)</f>
        <v>ХХХ YYY-505</v>
      </c>
      <c r="B3875" s="21">
        <f t="shared" si="180"/>
        <v>1634.04</v>
      </c>
      <c r="C3875" s="22">
        <f t="shared" si="181"/>
        <v>3</v>
      </c>
      <c r="D3875" s="23">
        <f t="shared" si="182"/>
        <v>34</v>
      </c>
      <c r="E3875" s="21">
        <f>SUMIFS(тарифы!G:G,тарифы!B:B,J3875)</f>
        <v>48.06</v>
      </c>
      <c r="F3875" s="21"/>
      <c r="G3875" s="12" t="str">
        <f>IFERROR(INDEX(Таблица1[#All],MATCH('загрузка табеля'!J3875,тарифы!B:B,0),4),"")</f>
        <v>кондитер 5 разряда ((В-505)кондитерский цех)</v>
      </c>
      <c r="H3875" s="12" t="s">
        <v>17243</v>
      </c>
      <c r="I3875" s="12" t="s">
        <v>15461</v>
      </c>
      <c r="J3875" s="12" t="s">
        <v>8068</v>
      </c>
      <c r="K3875" s="12" t="s">
        <v>8069</v>
      </c>
      <c r="L3875" s="12">
        <v>11.5</v>
      </c>
      <c r="M3875" s="12">
        <v>11.5</v>
      </c>
      <c r="N3875" s="12">
        <v>11</v>
      </c>
    </row>
    <row r="3876" spans="1:17" x14ac:dyDescent="0.2">
      <c r="A3876" s="12" t="str">
        <f>INDEX('рабочие дни  %ФОТ'!$F$3:$F$67,MATCH('загрузка табеля'!$H3876,'рабочие дни  %ФОТ'!$H$3:$H$67,0),1)</f>
        <v>ХХХ YYY-505</v>
      </c>
      <c r="B3876" s="21">
        <f t="shared" si="180"/>
        <v>1864.7619047619048</v>
      </c>
      <c r="C3876" s="22">
        <f t="shared" si="181"/>
        <v>4</v>
      </c>
      <c r="D3876" s="23">
        <f t="shared" si="182"/>
        <v>35.5</v>
      </c>
      <c r="E3876" s="21">
        <f>SUMIFS(тарифы!G:G,тарифы!B:B,J3876)</f>
        <v>9790</v>
      </c>
      <c r="F3876" s="21"/>
      <c r="G3876" s="12" t="str">
        <f>IFERROR(INDEX(Таблица1[#All],MATCH('загрузка табеля'!J3876,тарифы!B:B,0),4),"")</f>
        <v>заместитель управляющего магазином по производству 4 категории ((В-505)кондитерский цех)</v>
      </c>
      <c r="H3876" s="12" t="s">
        <v>17243</v>
      </c>
      <c r="I3876" s="12" t="s">
        <v>15461</v>
      </c>
      <c r="J3876" s="12" t="s">
        <v>8050</v>
      </c>
      <c r="K3876" s="12" t="s">
        <v>8051</v>
      </c>
      <c r="L3876" s="12">
        <v>8.5</v>
      </c>
      <c r="M3876" s="12">
        <v>9</v>
      </c>
      <c r="N3876" s="12">
        <v>9</v>
      </c>
      <c r="O3876" s="12">
        <v>9</v>
      </c>
    </row>
    <row r="3877" spans="1:17" x14ac:dyDescent="0.2">
      <c r="A3877" s="12" t="str">
        <f>INDEX('рабочие дни  %ФОТ'!$F$3:$F$67,MATCH('загрузка табеля'!$H3877,'рабочие дни  %ФОТ'!$H$3:$H$67,0),1)</f>
        <v>ХХХ YYY-505</v>
      </c>
      <c r="B3877" s="21">
        <f t="shared" si="180"/>
        <v>2042.5500000000002</v>
      </c>
      <c r="C3877" s="22">
        <f t="shared" si="181"/>
        <v>4</v>
      </c>
      <c r="D3877" s="23">
        <f t="shared" si="182"/>
        <v>42.5</v>
      </c>
      <c r="E3877" s="21">
        <f>SUMIFS(тарифы!G:G,тарифы!B:B,J3877)</f>
        <v>48.06</v>
      </c>
      <c r="F3877" s="21"/>
      <c r="G3877" s="12" t="str">
        <f>IFERROR(INDEX(Таблица1[#All],MATCH('загрузка табеля'!J3877,тарифы!B:B,0),4),"")</f>
        <v>кондитер 5 разряда ((В-505)кондитерский цех)</v>
      </c>
      <c r="H3877" s="12" t="s">
        <v>17243</v>
      </c>
      <c r="I3877" s="12" t="s">
        <v>15461</v>
      </c>
      <c r="J3877" s="12" t="s">
        <v>8055</v>
      </c>
      <c r="K3877" s="12" t="s">
        <v>8056</v>
      </c>
      <c r="L3877" s="12">
        <v>11.5</v>
      </c>
      <c r="M3877" s="12">
        <v>11.5</v>
      </c>
      <c r="N3877" s="12">
        <v>8</v>
      </c>
      <c r="O3877" s="12">
        <v>11.5</v>
      </c>
    </row>
    <row r="3878" spans="1:17" x14ac:dyDescent="0.2">
      <c r="A3878" s="12" t="str">
        <f>INDEX('рабочие дни  %ФОТ'!$F$3:$F$67,MATCH('загрузка табеля'!$H3878,'рабочие дни  %ФОТ'!$H$3:$H$67,0),1)</f>
        <v>ХХХ YYY-505</v>
      </c>
      <c r="B3878" s="21">
        <f t="shared" si="180"/>
        <v>1310.98</v>
      </c>
      <c r="C3878" s="22">
        <f t="shared" si="181"/>
        <v>3</v>
      </c>
      <c r="D3878" s="23">
        <f t="shared" si="182"/>
        <v>29.5</v>
      </c>
      <c r="E3878" s="21">
        <f>SUMIFS(тарифы!G:G,тарифы!B:B,J3878)</f>
        <v>44.44</v>
      </c>
      <c r="F3878" s="21"/>
      <c r="G3878" s="12" t="str">
        <f>IFERROR(INDEX(Таблица1[#All],MATCH('загрузка табеля'!J3878,тарифы!B:B,0),4),"")</f>
        <v>кондитер 4 разряда ((В-505)кондитерский цех)</v>
      </c>
      <c r="H3878" s="12" t="s">
        <v>17243</v>
      </c>
      <c r="I3878" s="12" t="s">
        <v>15461</v>
      </c>
      <c r="J3878" s="12" t="s">
        <v>8072</v>
      </c>
      <c r="K3878" s="12" t="s">
        <v>8073</v>
      </c>
      <c r="L3878" s="12">
        <v>9.5</v>
      </c>
      <c r="M3878" s="12">
        <v>8.5</v>
      </c>
      <c r="N3878" s="12">
        <v>11.5</v>
      </c>
    </row>
    <row r="3879" spans="1:17" x14ac:dyDescent="0.2">
      <c r="A3879" s="12" t="str">
        <f>INDEX('рабочие дни  %ФОТ'!$F$3:$F$67,MATCH('загрузка табеля'!$H3879,'рабочие дни  %ФОТ'!$H$3:$H$67,0),1)</f>
        <v>ХХХ YYY-505</v>
      </c>
      <c r="B3879" s="21">
        <f t="shared" si="180"/>
        <v>1754.19</v>
      </c>
      <c r="C3879" s="22">
        <f t="shared" si="181"/>
        <v>3</v>
      </c>
      <c r="D3879" s="23">
        <f t="shared" si="182"/>
        <v>36.5</v>
      </c>
      <c r="E3879" s="21">
        <f>SUMIFS(тарифы!G:G,тарифы!B:B,J3879)</f>
        <v>48.06</v>
      </c>
      <c r="F3879" s="21"/>
      <c r="G3879" s="12" t="str">
        <f>IFERROR(INDEX(Таблица1[#All],MATCH('загрузка табеля'!J3879,тарифы!B:B,0),4),"")</f>
        <v>кондитер-пекарь 5 разряда ((В-505)кондитерский цех)</v>
      </c>
      <c r="H3879" s="12" t="s">
        <v>17243</v>
      </c>
      <c r="I3879" s="12" t="s">
        <v>15461</v>
      </c>
      <c r="J3879" s="12" t="s">
        <v>8059</v>
      </c>
      <c r="K3879" s="12" t="s">
        <v>8060</v>
      </c>
      <c r="L3879" s="12">
        <v>12.5</v>
      </c>
      <c r="M3879" s="12">
        <v>12</v>
      </c>
      <c r="N3879" s="12">
        <v>12</v>
      </c>
      <c r="O3879" s="12">
        <v>0</v>
      </c>
    </row>
    <row r="3880" spans="1:17" x14ac:dyDescent="0.2">
      <c r="A3880" s="12" t="str">
        <f>INDEX('рабочие дни  %ФОТ'!$F$3:$F$67,MATCH('загрузка табеля'!$H3880,'рабочие дни  %ФОТ'!$H$3:$H$67,0),1)</f>
        <v>ХХХ YYY-505</v>
      </c>
      <c r="B3880" s="21">
        <f t="shared" si="180"/>
        <v>15.079999999999998</v>
      </c>
      <c r="C3880" s="22">
        <f t="shared" si="181"/>
        <v>6</v>
      </c>
      <c r="D3880" s="23">
        <f t="shared" si="182"/>
        <v>69.5</v>
      </c>
      <c r="E3880" s="21">
        <f>SUMIFS(тарифы!G:G,тарифы!B:B,J3880)</f>
        <v>52.78</v>
      </c>
      <c r="F3880" s="21"/>
      <c r="G3880" s="12" t="str">
        <f>IFERROR(INDEX(Таблица1[#All],MATCH('загрузка табеля'!J3880,тарифы!B:B,0),4),"")</f>
        <v>бригадир производственной бригады ((В-505)кулинарный цех)</v>
      </c>
      <c r="H3880" s="12" t="s">
        <v>17243</v>
      </c>
      <c r="I3880" s="12" t="s">
        <v>15462</v>
      </c>
      <c r="J3880" s="12" t="s">
        <v>8089</v>
      </c>
      <c r="K3880" s="12" t="s">
        <v>8090</v>
      </c>
      <c r="L3880" s="12">
        <v>11</v>
      </c>
      <c r="M3880" s="12">
        <v>11.5</v>
      </c>
      <c r="N3880" s="12">
        <v>11</v>
      </c>
      <c r="O3880" s="12">
        <v>12</v>
      </c>
      <c r="P3880" s="12">
        <v>12</v>
      </c>
      <c r="Q3880" s="12">
        <v>12</v>
      </c>
    </row>
    <row r="3881" spans="1:17" x14ac:dyDescent="0.2">
      <c r="A3881" s="12" t="str">
        <f>INDEX('рабочие дни  %ФОТ'!$F$3:$F$67,MATCH('загрузка табеля'!$H3881,'рабочие дни  %ФОТ'!$H$3:$H$67,0),1)</f>
        <v>ХХХ YYY-505</v>
      </c>
      <c r="B3881" s="21">
        <f t="shared" si="180"/>
        <v>3011.4349999999999</v>
      </c>
      <c r="C3881" s="22">
        <f t="shared" si="181"/>
        <v>6</v>
      </c>
      <c r="D3881" s="23">
        <f t="shared" si="182"/>
        <v>69.5</v>
      </c>
      <c r="E3881" s="21">
        <f>SUMIFS(тарифы!G:G,тарифы!B:B,J3881)</f>
        <v>43.33</v>
      </c>
      <c r="F3881" s="21"/>
      <c r="G3881" s="12" t="str">
        <f>IFERROR(INDEX(Таблица1[#All],MATCH('загрузка табеля'!J3881,тарифы!B:B,0),4),"")</f>
        <v>повар 5 разряда ((В-505)кулинарный цех)</v>
      </c>
      <c r="H3881" s="12" t="s">
        <v>17243</v>
      </c>
      <c r="I3881" s="12" t="s">
        <v>15462</v>
      </c>
      <c r="J3881" s="12" t="s">
        <v>8081</v>
      </c>
      <c r="K3881" s="12" t="s">
        <v>8082</v>
      </c>
      <c r="L3881" s="12">
        <v>11</v>
      </c>
      <c r="M3881" s="12">
        <v>11.5</v>
      </c>
      <c r="N3881" s="12">
        <v>11</v>
      </c>
      <c r="O3881" s="12">
        <v>12</v>
      </c>
      <c r="P3881" s="12">
        <v>12</v>
      </c>
      <c r="Q3881" s="12">
        <v>12</v>
      </c>
    </row>
    <row r="3882" spans="1:17" x14ac:dyDescent="0.2">
      <c r="A3882" s="12" t="str">
        <f>INDEX('рабочие дни  %ФОТ'!$F$3:$F$67,MATCH('загрузка табеля'!$H3882,'рабочие дни  %ФОТ'!$H$3:$H$67,0),1)</f>
        <v>ХХХ YYY-505</v>
      </c>
      <c r="B3882" s="21">
        <f t="shared" si="180"/>
        <v>1993.1799999999998</v>
      </c>
      <c r="C3882" s="22">
        <f t="shared" si="181"/>
        <v>4</v>
      </c>
      <c r="D3882" s="23">
        <f t="shared" si="182"/>
        <v>46</v>
      </c>
      <c r="E3882" s="21">
        <f>SUMIFS(тарифы!G:G,тарифы!B:B,J3882)</f>
        <v>43.33</v>
      </c>
      <c r="F3882" s="21"/>
      <c r="G3882" s="12" t="str">
        <f>IFERROR(INDEX(Таблица1[#All],MATCH('загрузка табеля'!J3882,тарифы!B:B,0),4),"")</f>
        <v>повар 5 разряда ((В-505)кулинарный цех)</v>
      </c>
      <c r="H3882" s="12" t="s">
        <v>17243</v>
      </c>
      <c r="I3882" s="12" t="s">
        <v>15462</v>
      </c>
      <c r="J3882" s="12" t="s">
        <v>8084</v>
      </c>
      <c r="K3882" s="12" t="s">
        <v>8085</v>
      </c>
      <c r="L3882" s="12">
        <v>11</v>
      </c>
      <c r="M3882" s="12">
        <v>11</v>
      </c>
      <c r="N3882" s="12">
        <v>12</v>
      </c>
      <c r="O3882" s="12">
        <v>12</v>
      </c>
      <c r="P3882" s="12">
        <v>0</v>
      </c>
    </row>
    <row r="3883" spans="1:17" x14ac:dyDescent="0.2">
      <c r="A3883" s="12" t="str">
        <f>INDEX('рабочие дни  %ФОТ'!$F$3:$F$67,MATCH('загрузка табеля'!$H3883,'рабочие дни  %ФОТ'!$H$3:$H$67,0),1)</f>
        <v>ХХХ YYY-505</v>
      </c>
      <c r="B3883" s="21">
        <f t="shared" si="180"/>
        <v>1794.52</v>
      </c>
      <c r="C3883" s="22">
        <f t="shared" si="181"/>
        <v>4</v>
      </c>
      <c r="D3883" s="23">
        <f t="shared" si="182"/>
        <v>45.5</v>
      </c>
      <c r="E3883" s="21">
        <f>SUMIFS(тарифы!G:G,тарифы!B:B,J3883)</f>
        <v>39.44</v>
      </c>
      <c r="F3883" s="21"/>
      <c r="G3883" s="12" t="str">
        <f>IFERROR(INDEX(Таблица1[#All],MATCH('загрузка табеля'!J3883,тарифы!B:B,0),4),"")</f>
        <v>повар 4 разряда ((В-505)кулинарный цех)</v>
      </c>
      <c r="H3883" s="12" t="s">
        <v>17243</v>
      </c>
      <c r="I3883" s="12" t="s">
        <v>15462</v>
      </c>
      <c r="J3883" s="12" t="s">
        <v>8106</v>
      </c>
      <c r="K3883" s="12" t="s">
        <v>8107</v>
      </c>
      <c r="L3883" s="12">
        <v>11</v>
      </c>
      <c r="M3883" s="12">
        <v>11.5</v>
      </c>
      <c r="N3883" s="12">
        <v>11</v>
      </c>
      <c r="O3883" s="12">
        <v>12</v>
      </c>
    </row>
    <row r="3884" spans="1:17" x14ac:dyDescent="0.2">
      <c r="A3884" s="12" t="str">
        <f>INDEX('рабочие дни  %ФОТ'!$F$3:$F$67,MATCH('загрузка табеля'!$H3884,'рабочие дни  %ФОТ'!$H$3:$H$67,0),1)</f>
        <v>ХХХ YYY-505</v>
      </c>
      <c r="B3884" s="21">
        <f t="shared" si="180"/>
        <v>1254.42</v>
      </c>
      <c r="C3884" s="22">
        <f t="shared" si="181"/>
        <v>3</v>
      </c>
      <c r="D3884" s="23">
        <f t="shared" si="182"/>
        <v>34.5</v>
      </c>
      <c r="E3884" s="21">
        <f>SUMIFS(тарифы!G:G,тарифы!B:B,J3884)</f>
        <v>36.36</v>
      </c>
      <c r="F3884" s="21"/>
      <c r="G3884" s="12" t="str">
        <f>IFERROR(INDEX(Таблица1[#All],MATCH('загрузка табеля'!J3884,тарифы!B:B,0),4),"")</f>
        <v>продавец продовольственных товаров 2 категории ((В-505)кулинарный цех)</v>
      </c>
      <c r="H3884" s="12" t="s">
        <v>17243</v>
      </c>
      <c r="I3884" s="12" t="s">
        <v>15462</v>
      </c>
      <c r="J3884" s="12" t="s">
        <v>8086</v>
      </c>
      <c r="K3884" s="12" t="s">
        <v>8087</v>
      </c>
      <c r="L3884" s="12">
        <v>12</v>
      </c>
      <c r="M3884" s="12">
        <v>12</v>
      </c>
      <c r="N3884" s="12">
        <v>10.5</v>
      </c>
      <c r="O3884" s="12">
        <v>0</v>
      </c>
    </row>
    <row r="3885" spans="1:17" x14ac:dyDescent="0.2">
      <c r="A3885" s="12" t="str">
        <f>INDEX('рабочие дни  %ФОТ'!$F$3:$F$67,MATCH('загрузка табеля'!$H3885,'рабочие дни  %ФОТ'!$H$3:$H$67,0),1)</f>
        <v>ХХХ YYY-505</v>
      </c>
      <c r="B3885" s="21">
        <f t="shared" si="180"/>
        <v>1262.08</v>
      </c>
      <c r="C3885" s="22">
        <f t="shared" si="181"/>
        <v>4</v>
      </c>
      <c r="D3885" s="23">
        <f t="shared" si="182"/>
        <v>32</v>
      </c>
      <c r="E3885" s="21">
        <f>SUMIFS(тарифы!G:G,тарифы!B:B,J3885)</f>
        <v>39.44</v>
      </c>
      <c r="F3885" s="21"/>
      <c r="G3885" s="12" t="str">
        <f>IFERROR(INDEX(Таблица1[#All],MATCH('загрузка табеля'!J3885,тарифы!B:B,0),4),"")</f>
        <v>повар 4 разряда ((В-505)кулинарный цех)</v>
      </c>
      <c r="H3885" s="12" t="s">
        <v>17243</v>
      </c>
      <c r="I3885" s="12" t="s">
        <v>15462</v>
      </c>
      <c r="J3885" s="12" t="s">
        <v>8075</v>
      </c>
      <c r="K3885" s="12" t="s">
        <v>8076</v>
      </c>
      <c r="L3885" s="12">
        <v>8</v>
      </c>
      <c r="M3885" s="12">
        <v>8</v>
      </c>
      <c r="N3885" s="12">
        <v>8</v>
      </c>
      <c r="O3885" s="12">
        <v>8</v>
      </c>
    </row>
    <row r="3886" spans="1:17" x14ac:dyDescent="0.2">
      <c r="A3886" s="12" t="str">
        <f>INDEX('рабочие дни  %ФОТ'!$F$3:$F$67,MATCH('загрузка табеля'!$H3886,'рабочие дни  %ФОТ'!$H$3:$H$67,0),1)</f>
        <v>ХХХ YYY-505</v>
      </c>
      <c r="B3886" s="21">
        <f t="shared" si="180"/>
        <v>996.58999999999992</v>
      </c>
      <c r="C3886" s="22">
        <f t="shared" si="181"/>
        <v>2</v>
      </c>
      <c r="D3886" s="23">
        <f t="shared" si="182"/>
        <v>23</v>
      </c>
      <c r="E3886" s="21">
        <f>SUMIFS(тарифы!G:G,тарифы!B:B,J3886)</f>
        <v>43.33</v>
      </c>
      <c r="F3886" s="21"/>
      <c r="G3886" s="12" t="str">
        <f>IFERROR(INDEX(Таблица1[#All],MATCH('загрузка табеля'!J3886,тарифы!B:B,0),4),"")</f>
        <v>повар 5 разряда ((В-505)кулинарный цех)</v>
      </c>
      <c r="H3886" s="12" t="s">
        <v>17243</v>
      </c>
      <c r="I3886" s="12" t="s">
        <v>15462</v>
      </c>
      <c r="J3886" s="12" t="s">
        <v>8100</v>
      </c>
      <c r="K3886" s="12" t="s">
        <v>8101</v>
      </c>
      <c r="L3886" s="12">
        <v>11</v>
      </c>
      <c r="M3886" s="12">
        <v>12</v>
      </c>
    </row>
    <row r="3887" spans="1:17" x14ac:dyDescent="0.2">
      <c r="A3887" s="12" t="str">
        <f>INDEX('рабочие дни  %ФОТ'!$F$3:$F$67,MATCH('загрузка табеля'!$H3887,'рабочие дни  %ФОТ'!$H$3:$H$67,0),1)</f>
        <v>ХХХ YYY-505</v>
      </c>
      <c r="B3887" s="21">
        <f t="shared" si="180"/>
        <v>1435</v>
      </c>
      <c r="C3887" s="22">
        <f t="shared" si="181"/>
        <v>5</v>
      </c>
      <c r="D3887" s="23">
        <f t="shared" si="182"/>
        <v>41</v>
      </c>
      <c r="E3887" s="21">
        <f>SUMIFS(тарифы!G:G,тарифы!B:B,J3887)</f>
        <v>35</v>
      </c>
      <c r="F3887" s="21"/>
      <c r="G3887" s="12" t="str">
        <f>IFERROR(INDEX(Таблица1[#All],MATCH('загрузка табеля'!J3887,тарифы!B:B,0),4),"")</f>
        <v>повар 3 разряда* ((В-505)кулинарный цех)</v>
      </c>
      <c r="H3887" s="12" t="s">
        <v>17243</v>
      </c>
      <c r="I3887" s="12" t="s">
        <v>15462</v>
      </c>
      <c r="J3887" s="12" t="s">
        <v>8078</v>
      </c>
      <c r="K3887" s="12" t="s">
        <v>8079</v>
      </c>
      <c r="L3887" s="12">
        <v>8</v>
      </c>
      <c r="M3887" s="12">
        <v>8</v>
      </c>
      <c r="N3887" s="12">
        <v>8</v>
      </c>
      <c r="O3887" s="12">
        <v>8</v>
      </c>
      <c r="P3887" s="12">
        <v>9</v>
      </c>
    </row>
    <row r="3888" spans="1:17" x14ac:dyDescent="0.2">
      <c r="A3888" s="12" t="str">
        <f>INDEX('рабочие дни  %ФОТ'!$F$3:$F$67,MATCH('загрузка табеля'!$H3888,'рабочие дни  %ФОТ'!$H$3:$H$67,0),1)</f>
        <v>ХХХ YYY-505</v>
      </c>
      <c r="B3888" s="21">
        <f t="shared" si="180"/>
        <v>2014.845</v>
      </c>
      <c r="C3888" s="22">
        <f t="shared" si="181"/>
        <v>4</v>
      </c>
      <c r="D3888" s="23">
        <f t="shared" si="182"/>
        <v>46.5</v>
      </c>
      <c r="E3888" s="21">
        <f>SUMIFS(тарифы!G:G,тарифы!B:B,J3888)</f>
        <v>43.33</v>
      </c>
      <c r="F3888" s="21"/>
      <c r="G3888" s="12" t="str">
        <f>IFERROR(INDEX(Таблица1[#All],MATCH('загрузка табеля'!J3888,тарифы!B:B,0),4),"")</f>
        <v>повар 5 разряда ((В-505)кулинарный цех)</v>
      </c>
      <c r="H3888" s="12" t="s">
        <v>17243</v>
      </c>
      <c r="I3888" s="12" t="s">
        <v>15462</v>
      </c>
      <c r="J3888" s="12" t="s">
        <v>8092</v>
      </c>
      <c r="K3888" s="12" t="s">
        <v>8093</v>
      </c>
      <c r="L3888" s="12">
        <v>11.5</v>
      </c>
      <c r="M3888" s="12">
        <v>11</v>
      </c>
      <c r="N3888" s="12">
        <v>12</v>
      </c>
      <c r="O3888" s="12">
        <v>12</v>
      </c>
      <c r="P3888" s="12">
        <v>0</v>
      </c>
    </row>
    <row r="3889" spans="1:17" x14ac:dyDescent="0.2">
      <c r="A3889" s="12" t="str">
        <f>INDEX('рабочие дни  %ФОТ'!$F$3:$F$67,MATCH('загрузка табеля'!$H3889,'рабочие дни  %ФОТ'!$H$3:$H$67,0),1)</f>
        <v>ХХХ YYY-505</v>
      </c>
      <c r="B3889" s="21">
        <f t="shared" si="180"/>
        <v>1321.24</v>
      </c>
      <c r="C3889" s="22">
        <f t="shared" si="181"/>
        <v>3</v>
      </c>
      <c r="D3889" s="23">
        <f t="shared" si="182"/>
        <v>33.5</v>
      </c>
      <c r="E3889" s="21">
        <f>SUMIFS(тарифы!G:G,тарифы!B:B,J3889)</f>
        <v>39.44</v>
      </c>
      <c r="F3889" s="21"/>
      <c r="G3889" s="12" t="str">
        <f>IFERROR(INDEX(Таблица1[#All],MATCH('загрузка табеля'!J3889,тарифы!B:B,0),4),"")</f>
        <v>повар 4 разряда ((В-505)кулинарный цех)</v>
      </c>
      <c r="H3889" s="12" t="s">
        <v>17243</v>
      </c>
      <c r="I3889" s="12" t="s">
        <v>15462</v>
      </c>
      <c r="J3889" s="12" t="s">
        <v>8094</v>
      </c>
      <c r="K3889" s="12" t="s">
        <v>8095</v>
      </c>
      <c r="L3889" s="12">
        <v>11</v>
      </c>
      <c r="M3889" s="12">
        <v>11.5</v>
      </c>
      <c r="N3889" s="12">
        <v>11</v>
      </c>
      <c r="O3889" s="12">
        <v>0</v>
      </c>
    </row>
    <row r="3890" spans="1:17" x14ac:dyDescent="0.2">
      <c r="A3890" s="12" t="str">
        <f>INDEX('рабочие дни  %ФОТ'!$F$3:$F$67,MATCH('загрузка табеля'!$H3890,'рабочие дни  %ФОТ'!$H$3:$H$67,0),1)</f>
        <v>ХХХ YYY-505</v>
      </c>
      <c r="B3890" s="21">
        <f t="shared" si="180"/>
        <v>793.44</v>
      </c>
      <c r="C3890" s="22">
        <f t="shared" si="181"/>
        <v>2</v>
      </c>
      <c r="D3890" s="23">
        <f t="shared" si="182"/>
        <v>24</v>
      </c>
      <c r="E3890" s="21">
        <f>SUMIFS(тарифы!G:G,тарифы!B:B,J3890)</f>
        <v>33.06</v>
      </c>
      <c r="F3890" s="21"/>
      <c r="G3890" s="12" t="str">
        <f>IFERROR(INDEX(Таблица1[#All],MATCH('загрузка табеля'!J3890,тарифы!B:B,0),4),"")</f>
        <v>продавец продовольственных товаров 3 категории ((В-505)кулинарный цех)</v>
      </c>
      <c r="H3890" s="12" t="s">
        <v>17243</v>
      </c>
      <c r="I3890" s="12" t="s">
        <v>15462</v>
      </c>
      <c r="J3890" s="12" t="s">
        <v>8102</v>
      </c>
      <c r="K3890" s="12" t="s">
        <v>8103</v>
      </c>
      <c r="L3890" s="12">
        <v>12</v>
      </c>
      <c r="M3890" s="12">
        <v>12</v>
      </c>
      <c r="N3890" s="12">
        <v>0</v>
      </c>
    </row>
    <row r="3891" spans="1:17" x14ac:dyDescent="0.2">
      <c r="A3891" s="12" t="str">
        <f>INDEX('рабочие дни  %ФОТ'!$F$3:$F$67,MATCH('загрузка табеля'!$H3891,'рабочие дни  %ФОТ'!$H$3:$H$67,0),1)</f>
        <v>ХХХ YYY-505</v>
      </c>
      <c r="B3891" s="21">
        <f t="shared" si="180"/>
        <v>793.44</v>
      </c>
      <c r="C3891" s="22">
        <f t="shared" si="181"/>
        <v>2</v>
      </c>
      <c r="D3891" s="23">
        <f t="shared" si="182"/>
        <v>24</v>
      </c>
      <c r="E3891" s="21">
        <f>SUMIFS(тарифы!G:G,тарифы!B:B,J3891)</f>
        <v>33.06</v>
      </c>
      <c r="F3891" s="21"/>
      <c r="G3891" s="12" t="str">
        <f>IFERROR(INDEX(Таблица1[#All],MATCH('загрузка табеля'!J3891,тарифы!B:B,0),4),"")</f>
        <v>продавец продовольственных товаров 3 категории ((В-505)кулинарный цех)</v>
      </c>
      <c r="H3891" s="12" t="s">
        <v>17243</v>
      </c>
      <c r="I3891" s="12" t="s">
        <v>15462</v>
      </c>
      <c r="J3891" s="12" t="s">
        <v>12189</v>
      </c>
      <c r="K3891" s="12" t="s">
        <v>12188</v>
      </c>
      <c r="L3891" s="12">
        <v>12</v>
      </c>
      <c r="M3891" s="12">
        <v>12</v>
      </c>
      <c r="N3891" s="12">
        <v>0</v>
      </c>
    </row>
    <row r="3892" spans="1:17" x14ac:dyDescent="0.2">
      <c r="A3892" s="12" t="str">
        <f>INDEX('рабочие дни  %ФОТ'!$F$3:$F$67,MATCH('загрузка табеля'!$H3892,'рабочие дни  %ФОТ'!$H$3:$H$67,0),1)</f>
        <v>ХХХ YYY-505</v>
      </c>
      <c r="B3892" s="21">
        <f t="shared" si="180"/>
        <v>2488.64</v>
      </c>
      <c r="C3892" s="22">
        <f t="shared" si="181"/>
        <v>5</v>
      </c>
      <c r="D3892" s="23">
        <f t="shared" si="182"/>
        <v>56</v>
      </c>
      <c r="E3892" s="21">
        <f>SUMIFS(тарифы!G:G,тарифы!B:B,J3892)</f>
        <v>44.44</v>
      </c>
      <c r="F3892" s="21"/>
      <c r="G3892" s="12" t="str">
        <f>IFERROR(INDEX(Таблица1[#All],MATCH('загрузка табеля'!J3892,тарифы!B:B,0),4),"")</f>
        <v>повар пиццеол ((В-505)кулинарный цех)</v>
      </c>
      <c r="H3892" s="12" t="s">
        <v>17243</v>
      </c>
      <c r="I3892" s="12" t="s">
        <v>15462</v>
      </c>
      <c r="J3892" s="12" t="s">
        <v>12205</v>
      </c>
      <c r="K3892" s="12" t="s">
        <v>12204</v>
      </c>
      <c r="L3892" s="12">
        <v>11</v>
      </c>
      <c r="M3892" s="12">
        <v>11.5</v>
      </c>
      <c r="N3892" s="12">
        <v>11</v>
      </c>
      <c r="O3892" s="12">
        <v>12</v>
      </c>
      <c r="P3892" s="12">
        <v>10.5</v>
      </c>
      <c r="Q3892" s="12">
        <v>0</v>
      </c>
    </row>
    <row r="3893" spans="1:17" x14ac:dyDescent="0.2">
      <c r="A3893" s="12" t="str">
        <f>INDEX('рабочие дни  %ФОТ'!$F$3:$F$67,MATCH('загрузка табеля'!$H3893,'рабочие дни  %ФОТ'!$H$3:$H$67,0),1)</f>
        <v>ХХХ YYY-505</v>
      </c>
      <c r="B3893" s="21">
        <f t="shared" si="180"/>
        <v>0</v>
      </c>
      <c r="C3893" s="22">
        <f t="shared" si="181"/>
        <v>3</v>
      </c>
      <c r="D3893" s="23">
        <f t="shared" si="182"/>
        <v>34</v>
      </c>
      <c r="E3893" s="21">
        <f>SUMIFS(тарифы!G:G,тарифы!B:B,J3893)</f>
        <v>0</v>
      </c>
      <c r="F3893" s="21"/>
      <c r="G3893" s="12" t="str">
        <f>IFERROR(INDEX(Таблица1[#All],MATCH('загрузка табеля'!J3893,тарифы!B:B,0),4),"")</f>
        <v/>
      </c>
      <c r="H3893" s="12" t="s">
        <v>17243</v>
      </c>
      <c r="I3893" s="12" t="s">
        <v>15462</v>
      </c>
      <c r="J3893" s="12" t="s">
        <v>16852</v>
      </c>
      <c r="K3893" s="12" t="s">
        <v>16853</v>
      </c>
      <c r="L3893" s="12">
        <v>12</v>
      </c>
      <c r="M3893" s="12">
        <v>11.5</v>
      </c>
      <c r="N3893" s="12">
        <v>10.5</v>
      </c>
      <c r="O3893" s="12">
        <v>0</v>
      </c>
    </row>
    <row r="3894" spans="1:17" x14ac:dyDescent="0.2">
      <c r="A3894" s="12" t="str">
        <f>INDEX('рабочие дни  %ФОТ'!$F$3:$F$67,MATCH('загрузка табеля'!$H3894,'рабочие дни  %ФОТ'!$H$3:$H$67,0),1)</f>
        <v>ХХХ YYY-505</v>
      </c>
      <c r="B3894" s="21">
        <f t="shared" si="180"/>
        <v>0</v>
      </c>
      <c r="C3894" s="22">
        <f t="shared" si="181"/>
        <v>3</v>
      </c>
      <c r="D3894" s="23">
        <f t="shared" si="182"/>
        <v>34.5</v>
      </c>
      <c r="E3894" s="21">
        <f>SUMIFS(тарифы!G:G,тарифы!B:B,J3894)</f>
        <v>0</v>
      </c>
      <c r="F3894" s="21"/>
      <c r="G3894" s="12" t="str">
        <f>IFERROR(INDEX(Таблица1[#All],MATCH('загрузка табеля'!J3894,тарифы!B:B,0),4),"")</f>
        <v/>
      </c>
      <c r="H3894" s="12" t="s">
        <v>17243</v>
      </c>
      <c r="I3894" s="12" t="s">
        <v>15462</v>
      </c>
      <c r="J3894" s="12" t="s">
        <v>16854</v>
      </c>
      <c r="K3894" s="12" t="s">
        <v>16855</v>
      </c>
      <c r="L3894" s="12">
        <v>12</v>
      </c>
      <c r="M3894" s="12">
        <v>10.5</v>
      </c>
      <c r="N3894" s="12">
        <v>12</v>
      </c>
    </row>
    <row r="3895" spans="1:17" x14ac:dyDescent="0.2">
      <c r="A3895" s="12" t="str">
        <f>INDEX('рабочие дни  %ФОТ'!$F$3:$F$67,MATCH('загрузка табеля'!$H3895,'рабочие дни  %ФОТ'!$H$3:$H$67,0),1)</f>
        <v>ХХХ YYY-505</v>
      </c>
      <c r="B3895" s="21">
        <f t="shared" si="180"/>
        <v>1533.1200000000001</v>
      </c>
      <c r="C3895" s="22">
        <f t="shared" si="181"/>
        <v>4</v>
      </c>
      <c r="D3895" s="23">
        <f t="shared" si="182"/>
        <v>48</v>
      </c>
      <c r="E3895" s="21">
        <f>SUMIFS(тарифы!G:G,тарифы!B:B,J3895)</f>
        <v>31.94</v>
      </c>
      <c r="F3895" s="21"/>
      <c r="G3895" s="12" t="str">
        <f>IFERROR(INDEX(Таблица1[#All],MATCH('загрузка табеля'!J3895,тарифы!B:B,0),4),"")</f>
        <v>продавец продовольственных товаров 3 категории ((В-505)молочный отдел)</v>
      </c>
      <c r="H3895" s="12" t="s">
        <v>17243</v>
      </c>
      <c r="I3895" s="12" t="s">
        <v>15463</v>
      </c>
      <c r="J3895" s="12" t="s">
        <v>8116</v>
      </c>
      <c r="K3895" s="12" t="s">
        <v>8117</v>
      </c>
      <c r="L3895" s="12">
        <v>12</v>
      </c>
      <c r="M3895" s="12">
        <v>12</v>
      </c>
      <c r="N3895" s="12">
        <v>12</v>
      </c>
      <c r="O3895" s="12">
        <v>12</v>
      </c>
      <c r="P3895" s="12">
        <v>0</v>
      </c>
    </row>
    <row r="3896" spans="1:17" x14ac:dyDescent="0.2">
      <c r="A3896" s="12" t="str">
        <f>INDEX('рабочие дни  %ФОТ'!$F$3:$F$67,MATCH('загрузка табеля'!$H3896,'рабочие дни  %ФОТ'!$H$3:$H$67,0),1)</f>
        <v>ХХХ YYY-505</v>
      </c>
      <c r="B3896" s="21">
        <f t="shared" si="180"/>
        <v>399.25</v>
      </c>
      <c r="C3896" s="22">
        <f t="shared" si="181"/>
        <v>2</v>
      </c>
      <c r="D3896" s="23">
        <f t="shared" si="182"/>
        <v>12.5</v>
      </c>
      <c r="E3896" s="21">
        <f>SUMIFS(тарифы!G:G,тарифы!B:B,J3896)</f>
        <v>31.94</v>
      </c>
      <c r="F3896" s="21"/>
      <c r="G3896" s="12" t="str">
        <f>IFERROR(INDEX(Таблица1[#All],MATCH('загрузка табеля'!J3896,тарифы!B:B,0),4),"")</f>
        <v>продавец продовольственных товаров 3 категории ((В-505)молочный отдел)</v>
      </c>
      <c r="H3896" s="12" t="s">
        <v>17243</v>
      </c>
      <c r="I3896" s="12" t="s">
        <v>15463</v>
      </c>
      <c r="J3896" s="12" t="s">
        <v>8114</v>
      </c>
      <c r="K3896" s="12" t="s">
        <v>8115</v>
      </c>
      <c r="L3896" s="12">
        <v>5</v>
      </c>
      <c r="M3896" s="12">
        <v>7.5</v>
      </c>
    </row>
    <row r="3897" spans="1:17" x14ac:dyDescent="0.2">
      <c r="A3897" s="12" t="str">
        <f>INDEX('рабочие дни  %ФОТ'!$F$3:$F$67,MATCH('загрузка табеля'!$H3897,'рабочие дни  %ФОТ'!$H$3:$H$67,0),1)</f>
        <v>ХХХ YYY-505</v>
      </c>
      <c r="B3897" s="21">
        <f t="shared" si="180"/>
        <v>1100</v>
      </c>
      <c r="C3897" s="22">
        <f t="shared" si="181"/>
        <v>3</v>
      </c>
      <c r="D3897" s="23">
        <f t="shared" si="182"/>
        <v>13</v>
      </c>
      <c r="E3897" s="21">
        <f>SUMIFS(тарифы!G:G,тарифы!B:B,J3897)</f>
        <v>7700</v>
      </c>
      <c r="F3897" s="21"/>
      <c r="G3897" s="12" t="str">
        <f>IFERROR(INDEX(Таблица1[#All],MATCH('загрузка табеля'!J3897,тарифы!B:B,0),4),"")</f>
        <v>менеджер по сбыту 2 категории ((В-505)молочный отдел)</v>
      </c>
      <c r="H3897" s="12" t="s">
        <v>17243</v>
      </c>
      <c r="I3897" s="12" t="s">
        <v>15463</v>
      </c>
      <c r="J3897" s="12" t="s">
        <v>12211</v>
      </c>
      <c r="K3897" s="12" t="s">
        <v>12210</v>
      </c>
      <c r="L3897" s="12">
        <v>4</v>
      </c>
      <c r="M3897" s="12">
        <v>5</v>
      </c>
      <c r="N3897" s="12">
        <v>4</v>
      </c>
      <c r="O3897" s="12">
        <v>0</v>
      </c>
    </row>
    <row r="3898" spans="1:17" x14ac:dyDescent="0.2">
      <c r="A3898" s="12" t="str">
        <f>INDEX('рабочие дни  %ФОТ'!$F$3:$F$67,MATCH('загрузка табеля'!$H3898,'рабочие дни  %ФОТ'!$H$3:$H$67,0),1)</f>
        <v>ХХХ YYY-505</v>
      </c>
      <c r="B3898" s="21">
        <f t="shared" si="180"/>
        <v>1763.46</v>
      </c>
      <c r="C3898" s="22">
        <f t="shared" si="181"/>
        <v>4</v>
      </c>
      <c r="D3898" s="23">
        <f t="shared" si="182"/>
        <v>48.5</v>
      </c>
      <c r="E3898" s="21">
        <f>SUMIFS(тарифы!G:G,тарифы!B:B,J3898)</f>
        <v>36.36</v>
      </c>
      <c r="F3898" s="21"/>
      <c r="G3898" s="12" t="str">
        <f>IFERROR(INDEX(Таблица1[#All],MATCH('загрузка табеля'!J3898,тарифы!B:B,0),4),"")</f>
        <v>продавец продовольственных товаров 2 категории ((В-505)овощной отдел)</v>
      </c>
      <c r="H3898" s="12" t="s">
        <v>17243</v>
      </c>
      <c r="I3898" s="12" t="s">
        <v>15464</v>
      </c>
      <c r="J3898" s="12" t="s">
        <v>8122</v>
      </c>
      <c r="K3898" s="12" t="s">
        <v>8123</v>
      </c>
      <c r="L3898" s="12">
        <v>12</v>
      </c>
      <c r="M3898" s="12">
        <v>12</v>
      </c>
      <c r="N3898" s="12">
        <v>12</v>
      </c>
      <c r="O3898" s="12">
        <v>12.5</v>
      </c>
    </row>
    <row r="3899" spans="1:17" x14ac:dyDescent="0.2">
      <c r="A3899" s="12" t="str">
        <f>INDEX('рабочие дни  %ФОТ'!$F$3:$F$67,MATCH('загрузка табеля'!$H3899,'рабочие дни  %ФОТ'!$H$3:$H$67,0),1)</f>
        <v>ХХХ YYY-505</v>
      </c>
      <c r="B3899" s="21">
        <f t="shared" si="180"/>
        <v>1514.78</v>
      </c>
      <c r="C3899" s="22">
        <f t="shared" si="181"/>
        <v>4</v>
      </c>
      <c r="D3899" s="23">
        <f t="shared" si="182"/>
        <v>37</v>
      </c>
      <c r="E3899" s="21">
        <f>SUMIFS(тарифы!G:G,тарифы!B:B,J3899)</f>
        <v>40.94</v>
      </c>
      <c r="F3899" s="21"/>
      <c r="G3899" s="12" t="str">
        <f>IFERROR(INDEX(Таблица1[#All],MATCH('загрузка табеля'!J3899,тарифы!B:B,0),4),"")</f>
        <v>бригадир продавцов продовольственных товаров 2 категории ((В-505)овощной отдел)</v>
      </c>
      <c r="H3899" s="12" t="s">
        <v>17243</v>
      </c>
      <c r="I3899" s="12" t="s">
        <v>15464</v>
      </c>
      <c r="J3899" s="12" t="s">
        <v>8125</v>
      </c>
      <c r="K3899" s="12" t="s">
        <v>8126</v>
      </c>
      <c r="L3899" s="12">
        <v>9</v>
      </c>
      <c r="M3899" s="12">
        <v>9.5</v>
      </c>
      <c r="N3899" s="12">
        <v>9</v>
      </c>
      <c r="O3899" s="12">
        <v>9.5</v>
      </c>
    </row>
    <row r="3900" spans="1:17" x14ac:dyDescent="0.2">
      <c r="A3900" s="12" t="str">
        <f>INDEX('рабочие дни  %ФОТ'!$F$3:$F$67,MATCH('загрузка табеля'!$H3900,'рабочие дни  %ФОТ'!$H$3:$H$67,0),1)</f>
        <v>ХХХ YYY-505</v>
      </c>
      <c r="B3900" s="21">
        <f t="shared" si="180"/>
        <v>776.91000000000008</v>
      </c>
      <c r="C3900" s="22">
        <f t="shared" si="181"/>
        <v>2</v>
      </c>
      <c r="D3900" s="23">
        <f t="shared" si="182"/>
        <v>23.5</v>
      </c>
      <c r="E3900" s="21">
        <f>SUMIFS(тарифы!G:G,тарифы!B:B,J3900)</f>
        <v>33.06</v>
      </c>
      <c r="F3900" s="21"/>
      <c r="G3900" s="12" t="str">
        <f>IFERROR(INDEX(Таблица1[#All],MATCH('загрузка табеля'!J3900,тарифы!B:B,0),4),"")</f>
        <v>продавец продовольственных товаров 3 категории ((В-505)овощной отдел)</v>
      </c>
      <c r="H3900" s="12" t="s">
        <v>17243</v>
      </c>
      <c r="I3900" s="12" t="s">
        <v>15464</v>
      </c>
      <c r="J3900" s="12" t="s">
        <v>8130</v>
      </c>
      <c r="K3900" s="12" t="s">
        <v>8131</v>
      </c>
      <c r="L3900" s="12">
        <v>11.5</v>
      </c>
      <c r="M3900" s="12">
        <v>12</v>
      </c>
      <c r="N3900" s="12">
        <v>0</v>
      </c>
    </row>
    <row r="3901" spans="1:17" x14ac:dyDescent="0.2">
      <c r="A3901" s="12" t="str">
        <f>INDEX('рабочие дни  %ФОТ'!$F$3:$F$67,MATCH('загрузка табеля'!$H3901,'рабочие дни  %ФОТ'!$H$3:$H$67,0),1)</f>
        <v>ХХХ YYY-505</v>
      </c>
      <c r="B3901" s="21">
        <f t="shared" si="180"/>
        <v>1327.1399999999999</v>
      </c>
      <c r="C3901" s="22">
        <f t="shared" si="181"/>
        <v>4</v>
      </c>
      <c r="D3901" s="23">
        <f t="shared" si="182"/>
        <v>36.5</v>
      </c>
      <c r="E3901" s="21">
        <f>SUMIFS(тарифы!G:G,тарифы!B:B,J3901)</f>
        <v>36.36</v>
      </c>
      <c r="F3901" s="21"/>
      <c r="G3901" s="12" t="str">
        <f>IFERROR(INDEX(Таблица1[#All],MATCH('загрузка табеля'!J3901,тарифы!B:B,0),4),"")</f>
        <v>продавец продовольственных товаров 2 категории ((В-505)овощной отдел)</v>
      </c>
      <c r="H3901" s="12" t="s">
        <v>17243</v>
      </c>
      <c r="I3901" s="12" t="s">
        <v>15464</v>
      </c>
      <c r="J3901" s="12" t="s">
        <v>8128</v>
      </c>
      <c r="K3901" s="12" t="s">
        <v>8129</v>
      </c>
      <c r="L3901" s="12">
        <v>9</v>
      </c>
      <c r="M3901" s="12">
        <v>9</v>
      </c>
      <c r="N3901" s="12">
        <v>9</v>
      </c>
      <c r="O3901" s="12">
        <v>9.5</v>
      </c>
    </row>
    <row r="3902" spans="1:17" x14ac:dyDescent="0.2">
      <c r="A3902" s="12" t="str">
        <f>INDEX('рабочие дни  %ФОТ'!$F$3:$F$67,MATCH('загрузка табеля'!$H3902,'рабочие дни  %ФОТ'!$H$3:$H$67,0),1)</f>
        <v>ХХХ YYY-505</v>
      </c>
      <c r="B3902" s="21">
        <f t="shared" si="180"/>
        <v>1553.8200000000002</v>
      </c>
      <c r="C3902" s="22">
        <f t="shared" si="181"/>
        <v>4</v>
      </c>
      <c r="D3902" s="23">
        <f t="shared" si="182"/>
        <v>47</v>
      </c>
      <c r="E3902" s="21">
        <f>SUMIFS(тарифы!G:G,тарифы!B:B,J3902)</f>
        <v>33.06</v>
      </c>
      <c r="F3902" s="21"/>
      <c r="G3902" s="12" t="str">
        <f>IFERROR(INDEX(Таблица1[#All],MATCH('загрузка табеля'!J3902,тарифы!B:B,0),4),"")</f>
        <v>продавец продовольственных товаров 3 категории ((В-505)овощной отдел)</v>
      </c>
      <c r="H3902" s="12" t="s">
        <v>17243</v>
      </c>
      <c r="I3902" s="12" t="s">
        <v>15464</v>
      </c>
      <c r="J3902" s="12" t="s">
        <v>8119</v>
      </c>
      <c r="K3902" s="12" t="s">
        <v>8120</v>
      </c>
      <c r="L3902" s="12">
        <v>11.5</v>
      </c>
      <c r="M3902" s="12">
        <v>11.5</v>
      </c>
      <c r="N3902" s="12">
        <v>12</v>
      </c>
      <c r="O3902" s="12">
        <v>12</v>
      </c>
      <c r="P3902" s="12">
        <v>0</v>
      </c>
    </row>
    <row r="3903" spans="1:17" x14ac:dyDescent="0.2">
      <c r="A3903" s="12" t="str">
        <f>INDEX('рабочие дни  %ФОТ'!$F$3:$F$67,MATCH('загрузка табеля'!$H3903,'рабочие дни  %ФОТ'!$H$3:$H$67,0),1)</f>
        <v>ХХХ YYY-505</v>
      </c>
      <c r="B3903" s="21">
        <f t="shared" si="180"/>
        <v>793.38</v>
      </c>
      <c r="C3903" s="22">
        <f t="shared" si="181"/>
        <v>4</v>
      </c>
      <c r="D3903" s="23">
        <f t="shared" si="182"/>
        <v>21</v>
      </c>
      <c r="E3903" s="21">
        <f>SUMIFS(тарифы!G:G,тарифы!B:B,J3903)</f>
        <v>37.78</v>
      </c>
      <c r="F3903" s="21"/>
      <c r="G3903" s="12" t="str">
        <f>IFERROR(INDEX(Таблица1[#All],MATCH('загрузка табеля'!J3903,тарифы!B:B,0),4),"")</f>
        <v>кассир торгового зала ((В-505)расчетно-кассовая зона)</v>
      </c>
      <c r="H3903" s="12" t="s">
        <v>17243</v>
      </c>
      <c r="I3903" s="12" t="s">
        <v>15464</v>
      </c>
      <c r="J3903" s="12" t="s">
        <v>2271</v>
      </c>
      <c r="K3903" s="12" t="s">
        <v>2272</v>
      </c>
      <c r="L3903" s="12">
        <v>5.5</v>
      </c>
      <c r="M3903" s="12">
        <v>5</v>
      </c>
      <c r="N3903" s="12">
        <v>5</v>
      </c>
      <c r="O3903" s="12">
        <v>5.5</v>
      </c>
    </row>
    <row r="3904" spans="1:17" x14ac:dyDescent="0.2">
      <c r="A3904" s="12" t="str">
        <f>INDEX('рабочие дни  %ФОТ'!$F$3:$F$67,MATCH('загрузка табеля'!$H3904,'рабочие дни  %ФОТ'!$H$3:$H$67,0),1)</f>
        <v>ХХХ YYY-505</v>
      </c>
      <c r="B3904" s="21">
        <f t="shared" si="180"/>
        <v>1603.41</v>
      </c>
      <c r="C3904" s="22">
        <f t="shared" si="181"/>
        <v>4</v>
      </c>
      <c r="D3904" s="23">
        <f t="shared" si="182"/>
        <v>48.5</v>
      </c>
      <c r="E3904" s="21">
        <f>SUMIFS(тарифы!G:G,тарифы!B:B,J3904)</f>
        <v>33.06</v>
      </c>
      <c r="F3904" s="21"/>
      <c r="G3904" s="12" t="str">
        <f>IFERROR(INDEX(Таблица1[#All],MATCH('загрузка табеля'!J3904,тарифы!B:B,0),4),"")</f>
        <v>продавец продовольственных товаров 3 категории ((В-505)овощной отдел)</v>
      </c>
      <c r="H3904" s="12" t="s">
        <v>17243</v>
      </c>
      <c r="I3904" s="12" t="s">
        <v>15464</v>
      </c>
      <c r="J3904" s="12" t="s">
        <v>12199</v>
      </c>
      <c r="K3904" s="12" t="s">
        <v>12198</v>
      </c>
      <c r="L3904" s="12">
        <v>12</v>
      </c>
      <c r="M3904" s="12">
        <v>12</v>
      </c>
      <c r="N3904" s="12">
        <v>12</v>
      </c>
      <c r="O3904" s="12">
        <v>12.5</v>
      </c>
    </row>
    <row r="3905" spans="1:16" x14ac:dyDescent="0.2">
      <c r="A3905" s="12" t="str">
        <f>INDEX('рабочие дни  %ФОТ'!$F$3:$F$67,MATCH('загрузка табеля'!$H3905,'рабочие дни  %ФОТ'!$H$3:$H$67,0),1)</f>
        <v>ХХХ YYY-505</v>
      </c>
      <c r="B3905" s="21">
        <f t="shared" si="180"/>
        <v>0</v>
      </c>
      <c r="C3905" s="22">
        <f t="shared" si="181"/>
        <v>2</v>
      </c>
      <c r="D3905" s="23">
        <f t="shared" si="182"/>
        <v>18</v>
      </c>
      <c r="E3905" s="21">
        <f>SUMIFS(тарифы!G:G,тарифы!B:B,J3905)</f>
        <v>0</v>
      </c>
      <c r="F3905" s="21"/>
      <c r="G3905" s="12" t="str">
        <f>IFERROR(INDEX(Таблица1[#All],MATCH('загрузка табеля'!J3905,тарифы!B:B,0),4),"")</f>
        <v/>
      </c>
      <c r="H3905" s="12" t="s">
        <v>17243</v>
      </c>
      <c r="I3905" s="12" t="s">
        <v>15464</v>
      </c>
      <c r="J3905" s="12" t="s">
        <v>16856</v>
      </c>
      <c r="K3905" s="12" t="s">
        <v>16857</v>
      </c>
      <c r="L3905" s="12">
        <v>9</v>
      </c>
      <c r="M3905" s="12">
        <v>9</v>
      </c>
      <c r="N3905" s="12">
        <v>0</v>
      </c>
    </row>
    <row r="3906" spans="1:16" x14ac:dyDescent="0.2">
      <c r="A3906" s="12" t="str">
        <f>INDEX('рабочие дни  %ФОТ'!$F$3:$F$67,MATCH('загрузка табеля'!$H3906,'рабочие дни  %ФОТ'!$H$3:$H$67,0),1)</f>
        <v>ХХХ YYY-505</v>
      </c>
      <c r="B3906" s="21">
        <f t="shared" si="180"/>
        <v>9.5447619047619039</v>
      </c>
      <c r="C3906" s="22">
        <f t="shared" si="181"/>
        <v>4</v>
      </c>
      <c r="D3906" s="23">
        <f t="shared" si="182"/>
        <v>38.5</v>
      </c>
      <c r="E3906" s="21">
        <f>SUMIFS(тарифы!G:G,тарифы!B:B,J3906)</f>
        <v>50.11</v>
      </c>
      <c r="F3906" s="21"/>
      <c r="G3906" s="12" t="str">
        <f>IFERROR(INDEX(Таблица1[#All],MATCH('загрузка табеля'!J3906,тарифы!B:B,0),4),"")</f>
        <v>бригадир продавцов продовольственных товаров 2 категории ((В-505)рыбный отдел)</v>
      </c>
      <c r="H3906" s="12" t="s">
        <v>17243</v>
      </c>
      <c r="I3906" s="12" t="s">
        <v>15465</v>
      </c>
      <c r="J3906" s="12" t="s">
        <v>8237</v>
      </c>
      <c r="K3906" s="12" t="s">
        <v>8238</v>
      </c>
      <c r="L3906" s="12">
        <v>7.5</v>
      </c>
      <c r="M3906" s="12">
        <v>11.5</v>
      </c>
      <c r="N3906" s="12">
        <v>11</v>
      </c>
      <c r="O3906" s="12">
        <v>8.5</v>
      </c>
    </row>
    <row r="3907" spans="1:16" x14ac:dyDescent="0.2">
      <c r="A3907" s="12" t="str">
        <f>INDEX('рабочие дни  %ФОТ'!$F$3:$F$67,MATCH('загрузка табеля'!$H3907,'рабочие дни  %ФОТ'!$H$3:$H$67,0),1)</f>
        <v>ХХХ YYY-505</v>
      </c>
      <c r="B3907" s="21">
        <f t="shared" si="180"/>
        <v>1662.3200000000002</v>
      </c>
      <c r="C3907" s="22">
        <f t="shared" si="181"/>
        <v>4</v>
      </c>
      <c r="D3907" s="23">
        <f t="shared" si="182"/>
        <v>44</v>
      </c>
      <c r="E3907" s="21">
        <f>SUMIFS(тарифы!G:G,тарифы!B:B,J3907)</f>
        <v>37.78</v>
      </c>
      <c r="F3907" s="21"/>
      <c r="G3907" s="12" t="str">
        <f>IFERROR(INDEX(Таблица1[#All],MATCH('загрузка табеля'!J3907,тарифы!B:B,0),4),"")</f>
        <v>кассир торгового зала ((В-505)расчетно-кассовая зона)</v>
      </c>
      <c r="H3907" s="12" t="s">
        <v>17243</v>
      </c>
      <c r="I3907" s="12" t="s">
        <v>15466</v>
      </c>
      <c r="J3907" s="12" t="s">
        <v>8208</v>
      </c>
      <c r="K3907" s="12" t="s">
        <v>8209</v>
      </c>
      <c r="L3907" s="12">
        <v>11.5</v>
      </c>
      <c r="M3907" s="12">
        <v>11</v>
      </c>
      <c r="N3907" s="12">
        <v>10.5</v>
      </c>
      <c r="O3907" s="12">
        <v>11</v>
      </c>
      <c r="P3907" s="12">
        <v>0</v>
      </c>
    </row>
    <row r="3908" spans="1:16" x14ac:dyDescent="0.2">
      <c r="A3908" s="12" t="str">
        <f>INDEX('рабочие дни  %ФОТ'!$F$3:$F$67,MATCH('загрузка табеля'!$H3908,'рабочие дни  %ФОТ'!$H$3:$H$67,0),1)</f>
        <v>ХХХ YYY-505</v>
      </c>
      <c r="B3908" s="21">
        <f t="shared" si="180"/>
        <v>2077.9</v>
      </c>
      <c r="C3908" s="22">
        <f t="shared" si="181"/>
        <v>5</v>
      </c>
      <c r="D3908" s="23">
        <f t="shared" si="182"/>
        <v>55</v>
      </c>
      <c r="E3908" s="21">
        <f>SUMIFS(тарифы!G:G,тарифы!B:B,J3908)</f>
        <v>37.78</v>
      </c>
      <c r="F3908" s="21"/>
      <c r="G3908" s="12" t="str">
        <f>IFERROR(INDEX(Таблица1[#All],MATCH('загрузка табеля'!J3908,тарифы!B:B,0),4),"")</f>
        <v>кассир торгового зала ((В-505)расчетно-кассовая зона)</v>
      </c>
      <c r="H3908" s="12" t="s">
        <v>17243</v>
      </c>
      <c r="I3908" s="12" t="s">
        <v>15466</v>
      </c>
      <c r="J3908" s="12" t="s">
        <v>8197</v>
      </c>
      <c r="K3908" s="12" t="s">
        <v>8198</v>
      </c>
      <c r="L3908" s="12">
        <v>11</v>
      </c>
      <c r="M3908" s="12">
        <v>11</v>
      </c>
      <c r="N3908" s="12">
        <v>11</v>
      </c>
      <c r="O3908" s="12">
        <v>11</v>
      </c>
      <c r="P3908" s="12">
        <v>11</v>
      </c>
    </row>
    <row r="3909" spans="1:16" x14ac:dyDescent="0.2">
      <c r="A3909" s="12" t="str">
        <f>INDEX('рабочие дни  %ФОТ'!$F$3:$F$67,MATCH('загрузка табеля'!$H3909,'рабочие дни  %ФОТ'!$H$3:$H$67,0),1)</f>
        <v>ХХХ YYY-505</v>
      </c>
      <c r="B3909" s="21">
        <f t="shared" si="180"/>
        <v>1246.74</v>
      </c>
      <c r="C3909" s="22">
        <f t="shared" si="181"/>
        <v>3</v>
      </c>
      <c r="D3909" s="23">
        <f t="shared" si="182"/>
        <v>33</v>
      </c>
      <c r="E3909" s="21">
        <f>SUMIFS(тарифы!G:G,тарифы!B:B,J3909)</f>
        <v>37.78</v>
      </c>
      <c r="F3909" s="21"/>
      <c r="G3909" s="12" t="str">
        <f>IFERROR(INDEX(Таблица1[#All],MATCH('загрузка табеля'!J3909,тарифы!B:B,0),4),"")</f>
        <v>кассир торгового зала ((В-505)расчетно-кассовая зона)</v>
      </c>
      <c r="H3909" s="12" t="s">
        <v>17243</v>
      </c>
      <c r="I3909" s="12" t="s">
        <v>15466</v>
      </c>
      <c r="J3909" s="12" t="s">
        <v>8194</v>
      </c>
      <c r="K3909" s="12" t="s">
        <v>8195</v>
      </c>
      <c r="L3909" s="12">
        <v>11</v>
      </c>
      <c r="M3909" s="12">
        <v>11</v>
      </c>
      <c r="N3909" s="12">
        <v>11</v>
      </c>
      <c r="O3909" s="12">
        <v>0</v>
      </c>
    </row>
    <row r="3910" spans="1:16" x14ac:dyDescent="0.2">
      <c r="A3910" s="12" t="str">
        <f>INDEX('рабочие дни  %ФОТ'!$F$3:$F$67,MATCH('загрузка табеля'!$H3910,'рабочие дни  %ФОТ'!$H$3:$H$67,0),1)</f>
        <v>ХХХ YYY-505</v>
      </c>
      <c r="B3910" s="21">
        <f t="shared" ref="B3910:B3973" si="183">IF(AND(F3910&lt;50,F3910&gt;0),F3910*D3910,IF(F3910&gt;50,F3910/$C$1*C3910,IF(AND(E3910&lt;50,E3910&gt;0),E3910*D3910,E3910/$C$1*C3910)))</f>
        <v>415.58000000000004</v>
      </c>
      <c r="C3910" s="22">
        <f t="shared" si="181"/>
        <v>1</v>
      </c>
      <c r="D3910" s="23">
        <f t="shared" si="182"/>
        <v>11</v>
      </c>
      <c r="E3910" s="21">
        <f>SUMIFS(тарифы!G:G,тарифы!B:B,J3910)</f>
        <v>37.78</v>
      </c>
      <c r="F3910" s="21"/>
      <c r="G3910" s="12" t="str">
        <f>IFERROR(INDEX(Таблица1[#All],MATCH('загрузка табеля'!J3910,тарифы!B:B,0),4),"")</f>
        <v>кассир торгового зала ((В-505)расчетно-кассовая зона)</v>
      </c>
      <c r="H3910" s="12" t="s">
        <v>17243</v>
      </c>
      <c r="I3910" s="12" t="s">
        <v>15466</v>
      </c>
      <c r="J3910" s="12" t="s">
        <v>8212</v>
      </c>
      <c r="K3910" s="12" t="s">
        <v>8213</v>
      </c>
      <c r="L3910" s="12">
        <v>11</v>
      </c>
      <c r="M3910" s="12">
        <v>0</v>
      </c>
    </row>
    <row r="3911" spans="1:16" x14ac:dyDescent="0.2">
      <c r="A3911" s="12" t="str">
        <f>INDEX('рабочие дни  %ФОТ'!$F$3:$F$67,MATCH('загрузка табеля'!$H3911,'рабочие дни  %ФОТ'!$H$3:$H$67,0),1)</f>
        <v>ХХХ YYY-505</v>
      </c>
      <c r="B3911" s="21">
        <f t="shared" si="183"/>
        <v>566.70000000000005</v>
      </c>
      <c r="C3911" s="22">
        <f t="shared" ref="C3911:C3974" si="184">COUNTIF(L3911:AP3911,"&gt;0")</f>
        <v>2</v>
      </c>
      <c r="D3911" s="23">
        <f t="shared" ref="D3911:D3974" si="185">IF(SUM(L3911:AP3911)&gt;0,SUM(L3911:AP3911),"")</f>
        <v>15</v>
      </c>
      <c r="E3911" s="21">
        <f>SUMIFS(тарифы!G:G,тарифы!B:B,J3911)</f>
        <v>37.78</v>
      </c>
      <c r="F3911" s="21"/>
      <c r="G3911" s="12" t="str">
        <f>IFERROR(INDEX(Таблица1[#All],MATCH('загрузка табеля'!J3911,тарифы!B:B,0),4),"")</f>
        <v>кассир торгового зала ((В-505)расчетно-кассовая зона)</v>
      </c>
      <c r="H3911" s="12" t="s">
        <v>17243</v>
      </c>
      <c r="I3911" s="12" t="s">
        <v>15466</v>
      </c>
      <c r="J3911" s="12" t="s">
        <v>8191</v>
      </c>
      <c r="K3911" s="12" t="s">
        <v>8192</v>
      </c>
      <c r="L3911" s="12">
        <v>7.5</v>
      </c>
      <c r="M3911" s="12">
        <v>7.5</v>
      </c>
      <c r="N3911" s="12">
        <v>0</v>
      </c>
    </row>
    <row r="3912" spans="1:16" x14ac:dyDescent="0.2">
      <c r="A3912" s="12" t="str">
        <f>INDEX('рабочие дни  %ФОТ'!$F$3:$F$67,MATCH('загрузка табеля'!$H3912,'рабочие дни  %ФОТ'!$H$3:$H$67,0),1)</f>
        <v>ХХХ YYY-505</v>
      </c>
      <c r="B3912" s="21">
        <f t="shared" si="183"/>
        <v>510.03000000000003</v>
      </c>
      <c r="C3912" s="22">
        <f t="shared" si="184"/>
        <v>3</v>
      </c>
      <c r="D3912" s="23">
        <f t="shared" si="185"/>
        <v>13.5</v>
      </c>
      <c r="E3912" s="21">
        <f>SUMIFS(тарифы!G:G,тарифы!B:B,J3912)</f>
        <v>37.78</v>
      </c>
      <c r="F3912" s="21"/>
      <c r="G3912" s="12" t="str">
        <f>IFERROR(INDEX(Таблица1[#All],MATCH('загрузка табеля'!J3912,тарифы!B:B,0),4),"")</f>
        <v>кассир торгового зала ((В-505)расчетно-кассовая зона)</v>
      </c>
      <c r="H3912" s="12" t="s">
        <v>17243</v>
      </c>
      <c r="I3912" s="12" t="s">
        <v>15466</v>
      </c>
      <c r="J3912" s="12" t="s">
        <v>8158</v>
      </c>
      <c r="K3912" s="12" t="s">
        <v>8159</v>
      </c>
      <c r="L3912" s="12">
        <v>4.5</v>
      </c>
      <c r="M3912" s="12">
        <v>4.5</v>
      </c>
      <c r="N3912" s="12">
        <v>4.5</v>
      </c>
    </row>
    <row r="3913" spans="1:16" x14ac:dyDescent="0.2">
      <c r="A3913" s="12" t="str">
        <f>INDEX('рабочие дни  %ФОТ'!$F$3:$F$67,MATCH('загрузка табеля'!$H3913,'рабочие дни  %ФОТ'!$H$3:$H$67,0),1)</f>
        <v>ХХХ YYY-505</v>
      </c>
      <c r="B3913" s="21">
        <f t="shared" si="183"/>
        <v>1794.55</v>
      </c>
      <c r="C3913" s="22">
        <f t="shared" si="184"/>
        <v>4</v>
      </c>
      <c r="D3913" s="23">
        <f t="shared" si="185"/>
        <v>47.5</v>
      </c>
      <c r="E3913" s="21">
        <f>SUMIFS(тарифы!G:G,тарифы!B:B,J3913)</f>
        <v>37.78</v>
      </c>
      <c r="F3913" s="21"/>
      <c r="G3913" s="12" t="str">
        <f>IFERROR(INDEX(Таблица1[#All],MATCH('загрузка табеля'!J3913,тарифы!B:B,0),4),"")</f>
        <v>кассир торгового зала ((В-505)расчетно-кассовая зона)</v>
      </c>
      <c r="H3913" s="12" t="s">
        <v>17243</v>
      </c>
      <c r="I3913" s="12" t="s">
        <v>15466</v>
      </c>
      <c r="J3913" s="12" t="s">
        <v>8228</v>
      </c>
      <c r="K3913" s="12" t="s">
        <v>8229</v>
      </c>
      <c r="L3913" s="12">
        <v>12</v>
      </c>
      <c r="M3913" s="12">
        <v>12</v>
      </c>
      <c r="N3913" s="12">
        <v>11.5</v>
      </c>
      <c r="O3913" s="12">
        <v>12</v>
      </c>
      <c r="P3913" s="12">
        <v>0</v>
      </c>
    </row>
    <row r="3914" spans="1:16" x14ac:dyDescent="0.2">
      <c r="A3914" s="12" t="str">
        <f>INDEX('рабочие дни  %ФОТ'!$F$3:$F$67,MATCH('загрузка табеля'!$H3914,'рабочие дни  %ФОТ'!$H$3:$H$67,0),1)</f>
        <v>ХХХ YYY-505</v>
      </c>
      <c r="B3914" s="21">
        <f t="shared" si="183"/>
        <v>1681.21</v>
      </c>
      <c r="C3914" s="22">
        <f t="shared" si="184"/>
        <v>4</v>
      </c>
      <c r="D3914" s="23">
        <f t="shared" si="185"/>
        <v>44.5</v>
      </c>
      <c r="E3914" s="21">
        <f>SUMIFS(тарифы!G:G,тарифы!B:B,J3914)</f>
        <v>37.78</v>
      </c>
      <c r="F3914" s="21"/>
      <c r="G3914" s="12" t="str">
        <f>IFERROR(INDEX(Таблица1[#All],MATCH('загрузка табеля'!J3914,тарифы!B:B,0),4),"")</f>
        <v>кассир торгового зала ((В-505)расчетно-кассовая зона)</v>
      </c>
      <c r="H3914" s="12" t="s">
        <v>17243</v>
      </c>
      <c r="I3914" s="12" t="s">
        <v>15466</v>
      </c>
      <c r="J3914" s="12" t="s">
        <v>8222</v>
      </c>
      <c r="K3914" s="12" t="s">
        <v>8223</v>
      </c>
      <c r="L3914" s="12">
        <v>11</v>
      </c>
      <c r="M3914" s="12">
        <v>11</v>
      </c>
      <c r="N3914" s="12">
        <v>11</v>
      </c>
      <c r="O3914" s="12">
        <v>11.5</v>
      </c>
    </row>
    <row r="3915" spans="1:16" x14ac:dyDescent="0.2">
      <c r="A3915" s="12" t="str">
        <f>INDEX('рабочие дни  %ФОТ'!$F$3:$F$67,MATCH('загрузка табеля'!$H3915,'рабочие дни  %ФОТ'!$H$3:$H$67,0),1)</f>
        <v>ХХХ YYY-505</v>
      </c>
      <c r="B3915" s="21">
        <f t="shared" si="183"/>
        <v>1794.55</v>
      </c>
      <c r="C3915" s="22">
        <f t="shared" si="184"/>
        <v>4</v>
      </c>
      <c r="D3915" s="23">
        <f t="shared" si="185"/>
        <v>47.5</v>
      </c>
      <c r="E3915" s="21">
        <f>SUMIFS(тарифы!G:G,тарифы!B:B,J3915)</f>
        <v>37.78</v>
      </c>
      <c r="F3915" s="21"/>
      <c r="G3915" s="12" t="str">
        <f>IFERROR(INDEX(Таблица1[#All],MATCH('загрузка табеля'!J3915,тарифы!B:B,0),4),"")</f>
        <v>кассир торгового зала ((В-505)расчетно-кассовая зона)</v>
      </c>
      <c r="H3915" s="12" t="s">
        <v>17243</v>
      </c>
      <c r="I3915" s="12" t="s">
        <v>15466</v>
      </c>
      <c r="J3915" s="12" t="s">
        <v>8224</v>
      </c>
      <c r="K3915" s="12" t="s">
        <v>8225</v>
      </c>
      <c r="L3915" s="12">
        <v>12</v>
      </c>
      <c r="M3915" s="12">
        <v>11</v>
      </c>
      <c r="N3915" s="12">
        <v>12</v>
      </c>
      <c r="O3915" s="12">
        <v>12.5</v>
      </c>
    </row>
    <row r="3916" spans="1:16" x14ac:dyDescent="0.2">
      <c r="A3916" s="12" t="str">
        <f>INDEX('рабочие дни  %ФОТ'!$F$3:$F$67,MATCH('загрузка табеля'!$H3916,'рабочие дни  %ФОТ'!$H$3:$H$67,0),1)</f>
        <v>ХХХ YYY-505</v>
      </c>
      <c r="B3916" s="21">
        <f t="shared" si="183"/>
        <v>1449.29</v>
      </c>
      <c r="C3916" s="22">
        <f t="shared" si="184"/>
        <v>3</v>
      </c>
      <c r="D3916" s="23">
        <f t="shared" si="185"/>
        <v>37</v>
      </c>
      <c r="E3916" s="21">
        <f>SUMIFS(тарифы!G:G,тарифы!B:B,J3916)</f>
        <v>39.17</v>
      </c>
      <c r="F3916" s="21"/>
      <c r="G3916" s="12" t="str">
        <f>IFERROR(INDEX(Таблица1[#All],MATCH('загрузка табеля'!J3916,тарифы!B:B,0),4),"")</f>
        <v>старший кассир торгового зала ((В-505)расчетно-кассовая зона)</v>
      </c>
      <c r="H3916" s="12" t="s">
        <v>17243</v>
      </c>
      <c r="I3916" s="12" t="s">
        <v>15466</v>
      </c>
      <c r="J3916" s="12" t="s">
        <v>8215</v>
      </c>
      <c r="K3916" s="12" t="s">
        <v>8216</v>
      </c>
      <c r="L3916" s="12">
        <v>12</v>
      </c>
      <c r="M3916" s="12">
        <v>12.5</v>
      </c>
      <c r="N3916" s="12">
        <v>12.5</v>
      </c>
    </row>
    <row r="3917" spans="1:16" x14ac:dyDescent="0.2">
      <c r="A3917" s="12" t="str">
        <f>INDEX('рабочие дни  %ФОТ'!$F$3:$F$67,MATCH('загрузка табеля'!$H3917,'рабочие дни  %ФОТ'!$H$3:$H$67,0),1)</f>
        <v>ХХХ YYY-505</v>
      </c>
      <c r="B3917" s="21">
        <f t="shared" si="183"/>
        <v>1718.99</v>
      </c>
      <c r="C3917" s="22">
        <f t="shared" si="184"/>
        <v>4</v>
      </c>
      <c r="D3917" s="23">
        <f t="shared" si="185"/>
        <v>45.5</v>
      </c>
      <c r="E3917" s="21">
        <f>SUMIFS(тарифы!G:G,тарифы!B:B,J3917)</f>
        <v>37.78</v>
      </c>
      <c r="F3917" s="21"/>
      <c r="G3917" s="12" t="str">
        <f>IFERROR(INDEX(Таблица1[#All],MATCH('загрузка табеля'!J3917,тарифы!B:B,0),4),"")</f>
        <v>кассир торгового зала ((В-505)расчетно-кассовая зона)</v>
      </c>
      <c r="H3917" s="12" t="s">
        <v>17243</v>
      </c>
      <c r="I3917" s="12" t="s">
        <v>15466</v>
      </c>
      <c r="J3917" s="12" t="s">
        <v>8210</v>
      </c>
      <c r="K3917" s="12" t="s">
        <v>8211</v>
      </c>
      <c r="L3917" s="12">
        <v>11</v>
      </c>
      <c r="M3917" s="12">
        <v>11</v>
      </c>
      <c r="N3917" s="12">
        <v>12</v>
      </c>
      <c r="O3917" s="12">
        <v>11.5</v>
      </c>
    </row>
    <row r="3918" spans="1:16" x14ac:dyDescent="0.2">
      <c r="A3918" s="12" t="str">
        <f>INDEX('рабочие дни  %ФОТ'!$F$3:$F$67,MATCH('загрузка табеля'!$H3918,'рабочие дни  %ФОТ'!$H$3:$H$67,0),1)</f>
        <v>ХХХ YYY-505</v>
      </c>
      <c r="B3918" s="21">
        <f t="shared" si="183"/>
        <v>1662.3200000000002</v>
      </c>
      <c r="C3918" s="22">
        <f t="shared" si="184"/>
        <v>4</v>
      </c>
      <c r="D3918" s="23">
        <f t="shared" si="185"/>
        <v>44</v>
      </c>
      <c r="E3918" s="21">
        <f>SUMIFS(тарифы!G:G,тарифы!B:B,J3918)</f>
        <v>37.78</v>
      </c>
      <c r="F3918" s="21"/>
      <c r="G3918" s="12" t="str">
        <f>IFERROR(INDEX(Таблица1[#All],MATCH('загрузка табеля'!J3918,тарифы!B:B,0),4),"")</f>
        <v>кассир торгового зала ((В-505)расчетно-кассовая зона)</v>
      </c>
      <c r="H3918" s="12" t="s">
        <v>17243</v>
      </c>
      <c r="I3918" s="12" t="s">
        <v>15466</v>
      </c>
      <c r="J3918" s="12" t="s">
        <v>8226</v>
      </c>
      <c r="K3918" s="12" t="s">
        <v>8227</v>
      </c>
      <c r="L3918" s="12">
        <v>11</v>
      </c>
      <c r="M3918" s="12">
        <v>11</v>
      </c>
      <c r="N3918" s="12">
        <v>11</v>
      </c>
      <c r="O3918" s="12">
        <v>11</v>
      </c>
    </row>
    <row r="3919" spans="1:16" x14ac:dyDescent="0.2">
      <c r="A3919" s="12" t="str">
        <f>INDEX('рабочие дни  %ФОТ'!$F$3:$F$67,MATCH('загрузка табеля'!$H3919,'рабочие дни  %ФОТ'!$H$3:$H$67,0),1)</f>
        <v>ХХХ YYY-505</v>
      </c>
      <c r="B3919" s="21">
        <f t="shared" si="183"/>
        <v>1410.1200000000001</v>
      </c>
      <c r="C3919" s="22">
        <f t="shared" si="184"/>
        <v>3</v>
      </c>
      <c r="D3919" s="23">
        <f t="shared" si="185"/>
        <v>36</v>
      </c>
      <c r="E3919" s="21">
        <f>SUMIFS(тарифы!G:G,тарифы!B:B,J3919)</f>
        <v>39.17</v>
      </c>
      <c r="F3919" s="21"/>
      <c r="G3919" s="12" t="str">
        <f>IFERROR(INDEX(Таблица1[#All],MATCH('загрузка табеля'!J3919,тарифы!B:B,0),4),"")</f>
        <v>старший кассир торгового зала ((В-505)расчетно-кассовая зона)</v>
      </c>
      <c r="H3919" s="12" t="s">
        <v>17243</v>
      </c>
      <c r="I3919" s="12" t="s">
        <v>15466</v>
      </c>
      <c r="J3919" s="12" t="s">
        <v>8202</v>
      </c>
      <c r="K3919" s="12" t="s">
        <v>8203</v>
      </c>
      <c r="L3919" s="12">
        <v>12</v>
      </c>
      <c r="M3919" s="12">
        <v>12</v>
      </c>
      <c r="N3919" s="12">
        <v>12</v>
      </c>
      <c r="O3919" s="12">
        <v>0</v>
      </c>
    </row>
    <row r="3920" spans="1:16" x14ac:dyDescent="0.2">
      <c r="A3920" s="12" t="str">
        <f>INDEX('рабочие дни  %ФОТ'!$F$3:$F$67,MATCH('загрузка табеля'!$H3920,'рабочие дни  %ФОТ'!$H$3:$H$67,0),1)</f>
        <v>ХХХ YYY-505</v>
      </c>
      <c r="B3920" s="21">
        <f t="shared" si="183"/>
        <v>831.16000000000008</v>
      </c>
      <c r="C3920" s="22">
        <f t="shared" si="184"/>
        <v>4</v>
      </c>
      <c r="D3920" s="23">
        <f t="shared" si="185"/>
        <v>22</v>
      </c>
      <c r="E3920" s="21">
        <f>SUMIFS(тарифы!G:G,тарифы!B:B,J3920)</f>
        <v>37.78</v>
      </c>
      <c r="F3920" s="21"/>
      <c r="G3920" s="12" t="str">
        <f>IFERROR(INDEX(Таблица1[#All],MATCH('загрузка табеля'!J3920,тарифы!B:B,0),4),"")</f>
        <v>кассир торгового зала ((В-505)расчетно-кассовая зона)</v>
      </c>
      <c r="H3920" s="12" t="s">
        <v>17243</v>
      </c>
      <c r="I3920" s="12" t="s">
        <v>15466</v>
      </c>
      <c r="J3920" s="12" t="s">
        <v>2271</v>
      </c>
      <c r="K3920" s="12" t="s">
        <v>2272</v>
      </c>
      <c r="L3920" s="12">
        <v>5.5</v>
      </c>
      <c r="M3920" s="12">
        <v>5.5</v>
      </c>
      <c r="N3920" s="12">
        <v>5.5</v>
      </c>
      <c r="O3920" s="12">
        <v>5.5</v>
      </c>
    </row>
    <row r="3921" spans="1:16" x14ac:dyDescent="0.2">
      <c r="A3921" s="12" t="str">
        <f>INDEX('рабочие дни  %ФОТ'!$F$3:$F$67,MATCH('загрузка табеля'!$H3921,'рабочие дни  %ФОТ'!$H$3:$H$67,0),1)</f>
        <v>ХХХ YYY-505</v>
      </c>
      <c r="B3921" s="21">
        <f t="shared" si="183"/>
        <v>604.48</v>
      </c>
      <c r="C3921" s="22">
        <f t="shared" si="184"/>
        <v>4</v>
      </c>
      <c r="D3921" s="23">
        <f t="shared" si="185"/>
        <v>16</v>
      </c>
      <c r="E3921" s="21">
        <f>SUMIFS(тарифы!G:G,тарифы!B:B,J3921)</f>
        <v>37.78</v>
      </c>
      <c r="F3921" s="21"/>
      <c r="G3921" s="12" t="str">
        <f>IFERROR(INDEX(Таблица1[#All],MATCH('загрузка табеля'!J3921,тарифы!B:B,0),4),"")</f>
        <v>кассир торгового зала ((В-505)расчетно-кассовая зона)</v>
      </c>
      <c r="H3921" s="12" t="s">
        <v>17243</v>
      </c>
      <c r="I3921" s="12" t="s">
        <v>15466</v>
      </c>
      <c r="J3921" s="12" t="s">
        <v>8160</v>
      </c>
      <c r="K3921" s="12" t="s">
        <v>8161</v>
      </c>
      <c r="L3921" s="12">
        <v>4</v>
      </c>
      <c r="M3921" s="12">
        <v>4</v>
      </c>
      <c r="N3921" s="12">
        <v>4</v>
      </c>
      <c r="O3921" s="12">
        <v>4</v>
      </c>
    </row>
    <row r="3922" spans="1:16" x14ac:dyDescent="0.2">
      <c r="A3922" s="12" t="str">
        <f>INDEX('рабочие дни  %ФОТ'!$F$3:$F$67,MATCH('загрузка табеля'!$H3922,'рабочие дни  %ФОТ'!$H$3:$H$67,0),1)</f>
        <v>ХХХ YYY-505</v>
      </c>
      <c r="B3922" s="21">
        <f t="shared" si="183"/>
        <v>2318.9649999999997</v>
      </c>
      <c r="C3922" s="22">
        <f t="shared" si="184"/>
        <v>5</v>
      </c>
      <c r="D3922" s="23">
        <f t="shared" si="185"/>
        <v>60.5</v>
      </c>
      <c r="E3922" s="21">
        <f>SUMIFS(тарифы!G:G,тарифы!B:B,J3922)</f>
        <v>38.33</v>
      </c>
      <c r="F3922" s="21"/>
      <c r="G3922" s="12" t="str">
        <f>IFERROR(INDEX(Таблица1[#All],MATCH('загрузка табеля'!J3922,тарифы!B:B,0),4),"")</f>
        <v>заместитель управляющего магазином по кассовой зоне ((В-505)расчетно-кассовая зона)</v>
      </c>
      <c r="H3922" s="12" t="s">
        <v>17243</v>
      </c>
      <c r="I3922" s="12" t="s">
        <v>15466</v>
      </c>
      <c r="J3922" s="12" t="s">
        <v>8217</v>
      </c>
      <c r="K3922" s="12" t="s">
        <v>8218</v>
      </c>
      <c r="L3922" s="12">
        <v>8.5</v>
      </c>
      <c r="M3922" s="12">
        <v>12.5</v>
      </c>
      <c r="N3922" s="12">
        <v>13</v>
      </c>
      <c r="O3922" s="12">
        <v>13.5</v>
      </c>
      <c r="P3922" s="12">
        <v>13</v>
      </c>
    </row>
    <row r="3923" spans="1:16" x14ac:dyDescent="0.2">
      <c r="A3923" s="12" t="str">
        <f>INDEX('рабочие дни  %ФОТ'!$F$3:$F$67,MATCH('загрузка табеля'!$H3923,'рабочие дни  %ФОТ'!$H$3:$H$67,0),1)</f>
        <v>ХХХ YYY-505</v>
      </c>
      <c r="B3923" s="21">
        <f t="shared" si="183"/>
        <v>1133.4000000000001</v>
      </c>
      <c r="C3923" s="22">
        <f t="shared" si="184"/>
        <v>4</v>
      </c>
      <c r="D3923" s="23">
        <f t="shared" si="185"/>
        <v>30</v>
      </c>
      <c r="E3923" s="21">
        <f>SUMIFS(тарифы!G:G,тарифы!B:B,J3923)</f>
        <v>37.78</v>
      </c>
      <c r="F3923" s="21"/>
      <c r="G3923" s="12" t="str">
        <f>IFERROR(INDEX(Таблица1[#All],MATCH('загрузка табеля'!J3923,тарифы!B:B,0),4),"")</f>
        <v>кассир торгового зала ((В-505)расчетно-кассовая зона)</v>
      </c>
      <c r="H3923" s="12" t="s">
        <v>17243</v>
      </c>
      <c r="I3923" s="12" t="s">
        <v>15466</v>
      </c>
      <c r="J3923" s="12" t="s">
        <v>8220</v>
      </c>
      <c r="K3923" s="12" t="s">
        <v>8221</v>
      </c>
      <c r="L3923" s="12">
        <v>7.5</v>
      </c>
      <c r="M3923" s="12">
        <v>7.5</v>
      </c>
      <c r="N3923" s="12">
        <v>7.5</v>
      </c>
      <c r="O3923" s="12">
        <v>7.5</v>
      </c>
    </row>
    <row r="3924" spans="1:16" x14ac:dyDescent="0.2">
      <c r="A3924" s="12" t="str">
        <f>INDEX('рабочие дни  %ФОТ'!$F$3:$F$67,MATCH('загрузка табеля'!$H3924,'рабочие дни  %ФОТ'!$H$3:$H$67,0),1)</f>
        <v>ХХХ YYY-505</v>
      </c>
      <c r="B3924" s="21">
        <f t="shared" si="183"/>
        <v>1737.88</v>
      </c>
      <c r="C3924" s="22">
        <f t="shared" si="184"/>
        <v>4</v>
      </c>
      <c r="D3924" s="23">
        <f t="shared" si="185"/>
        <v>46</v>
      </c>
      <c r="E3924" s="21">
        <f>SUMIFS(тарифы!G:G,тарифы!B:B,J3924)</f>
        <v>37.78</v>
      </c>
      <c r="F3924" s="21"/>
      <c r="G3924" s="12" t="str">
        <f>IFERROR(INDEX(Таблица1[#All],MATCH('загрузка табеля'!J3924,тарифы!B:B,0),4),"")</f>
        <v>кассир торгового зала ((В-505)расчетно-кассовая зона)</v>
      </c>
      <c r="H3924" s="12" t="s">
        <v>17243</v>
      </c>
      <c r="I3924" s="12" t="s">
        <v>15466</v>
      </c>
      <c r="J3924" s="12" t="s">
        <v>12217</v>
      </c>
      <c r="K3924" s="12" t="s">
        <v>12216</v>
      </c>
      <c r="L3924" s="12">
        <v>11.5</v>
      </c>
      <c r="M3924" s="12">
        <v>11.5</v>
      </c>
      <c r="N3924" s="12">
        <v>11.5</v>
      </c>
      <c r="O3924" s="12">
        <v>11.5</v>
      </c>
    </row>
    <row r="3925" spans="1:16" x14ac:dyDescent="0.2">
      <c r="A3925" s="12" t="str">
        <f>INDEX('рабочие дни  %ФОТ'!$F$3:$F$67,MATCH('загрузка табеля'!$H3925,'рабочие дни  %ФОТ'!$H$3:$H$67,0),1)</f>
        <v>ХХХ YYY-505</v>
      </c>
      <c r="B3925" s="21">
        <f t="shared" si="183"/>
        <v>2153.46</v>
      </c>
      <c r="C3925" s="22">
        <f t="shared" si="184"/>
        <v>5</v>
      </c>
      <c r="D3925" s="23">
        <f t="shared" si="185"/>
        <v>57</v>
      </c>
      <c r="E3925" s="21">
        <f>SUMIFS(тарифы!G:G,тарифы!B:B,J3925)</f>
        <v>37.78</v>
      </c>
      <c r="F3925" s="21"/>
      <c r="G3925" s="12" t="str">
        <f>IFERROR(INDEX(Таблица1[#All],MATCH('загрузка табеля'!J3925,тарифы!B:B,0),4),"")</f>
        <v>кассир торгового зала ((В-505)расчетно-кассовая зона)</v>
      </c>
      <c r="H3925" s="12" t="s">
        <v>17243</v>
      </c>
      <c r="I3925" s="12" t="s">
        <v>15466</v>
      </c>
      <c r="J3925" s="12" t="s">
        <v>12219</v>
      </c>
      <c r="K3925" s="12" t="s">
        <v>12218</v>
      </c>
      <c r="L3925" s="12">
        <v>11.5</v>
      </c>
      <c r="M3925" s="12">
        <v>11.5</v>
      </c>
      <c r="N3925" s="12">
        <v>11.5</v>
      </c>
      <c r="O3925" s="12">
        <v>11.5</v>
      </c>
      <c r="P3925" s="12">
        <v>11</v>
      </c>
    </row>
    <row r="3926" spans="1:16" x14ac:dyDescent="0.2">
      <c r="A3926" s="12" t="str">
        <f>INDEX('рабочие дни  %ФОТ'!$F$3:$F$67,MATCH('загрузка табеля'!$H3926,'рабочие дни  %ФОТ'!$H$3:$H$67,0),1)</f>
        <v>ХХХ YYY-505</v>
      </c>
      <c r="B3926" s="21">
        <f t="shared" si="183"/>
        <v>831.16000000000008</v>
      </c>
      <c r="C3926" s="22">
        <f t="shared" si="184"/>
        <v>2</v>
      </c>
      <c r="D3926" s="23">
        <f t="shared" si="185"/>
        <v>22</v>
      </c>
      <c r="E3926" s="21">
        <f>SUMIFS(тарифы!G:G,тарифы!B:B,J3926)</f>
        <v>37.78</v>
      </c>
      <c r="F3926" s="21"/>
      <c r="G3926" s="12" t="str">
        <f>IFERROR(INDEX(Таблица1[#All],MATCH('загрузка табеля'!J3926,тарифы!B:B,0),4),"")</f>
        <v>кассир торгового зала ((В-505)расчетно-кассовая зона)</v>
      </c>
      <c r="H3926" s="12" t="s">
        <v>17243</v>
      </c>
      <c r="I3926" s="12" t="s">
        <v>15466</v>
      </c>
      <c r="J3926" s="12" t="s">
        <v>12221</v>
      </c>
      <c r="K3926" s="12" t="s">
        <v>12220</v>
      </c>
      <c r="L3926" s="12">
        <v>11</v>
      </c>
      <c r="M3926" s="12">
        <v>11</v>
      </c>
      <c r="N3926" s="12">
        <v>0</v>
      </c>
    </row>
    <row r="3927" spans="1:16" x14ac:dyDescent="0.2">
      <c r="A3927" s="12" t="str">
        <f>INDEX('рабочие дни  %ФОТ'!$F$3:$F$67,MATCH('загрузка табеля'!$H3927,'рабочие дни  %ФОТ'!$H$3:$H$67,0),1)</f>
        <v>ХХХ YYY-505</v>
      </c>
      <c r="B3927" s="21">
        <f t="shared" si="183"/>
        <v>1907.89</v>
      </c>
      <c r="C3927" s="22">
        <f t="shared" si="184"/>
        <v>5</v>
      </c>
      <c r="D3927" s="23">
        <f t="shared" si="185"/>
        <v>50.5</v>
      </c>
      <c r="E3927" s="21">
        <f>SUMIFS(тарифы!G:G,тарифы!B:B,J3927)</f>
        <v>37.78</v>
      </c>
      <c r="F3927" s="21"/>
      <c r="G3927" s="12" t="str">
        <f>IFERROR(INDEX(Таблица1[#All],MATCH('загрузка табеля'!J3927,тарифы!B:B,0),4),"")</f>
        <v>кассир торгового зала ((В-505)расчетно-кассовая зона)</v>
      </c>
      <c r="H3927" s="12" t="s">
        <v>17243</v>
      </c>
      <c r="I3927" s="12" t="s">
        <v>15466</v>
      </c>
      <c r="J3927" s="12" t="s">
        <v>12215</v>
      </c>
      <c r="K3927" s="12" t="s">
        <v>12214</v>
      </c>
      <c r="L3927" s="12">
        <v>5</v>
      </c>
      <c r="M3927" s="12">
        <v>11.5</v>
      </c>
      <c r="N3927" s="12">
        <v>11</v>
      </c>
      <c r="O3927" s="12">
        <v>11.5</v>
      </c>
      <c r="P3927" s="12">
        <v>11.5</v>
      </c>
    </row>
    <row r="3928" spans="1:16" x14ac:dyDescent="0.2">
      <c r="A3928" s="12" t="str">
        <f>INDEX('рабочие дни  %ФОТ'!$F$3:$F$67,MATCH('загрузка табеля'!$H3928,'рабочие дни  %ФОТ'!$H$3:$H$67,0),1)</f>
        <v>ХХХ YYY-505</v>
      </c>
      <c r="B3928" s="21">
        <f t="shared" si="183"/>
        <v>2096.79</v>
      </c>
      <c r="C3928" s="22">
        <f t="shared" si="184"/>
        <v>5</v>
      </c>
      <c r="D3928" s="23">
        <f t="shared" si="185"/>
        <v>55.5</v>
      </c>
      <c r="E3928" s="21">
        <f>SUMIFS(тарифы!G:G,тарифы!B:B,J3928)</f>
        <v>37.78</v>
      </c>
      <c r="F3928" s="21"/>
      <c r="G3928" s="12" t="str">
        <f>IFERROR(INDEX(Таблица1[#All],MATCH('загрузка табеля'!J3928,тарифы!B:B,0),4),"")</f>
        <v>кассир торгового зала ((В-505)расчетно-кассовая зона)</v>
      </c>
      <c r="H3928" s="12" t="s">
        <v>17243</v>
      </c>
      <c r="I3928" s="12" t="s">
        <v>15466</v>
      </c>
      <c r="J3928" s="12" t="s">
        <v>12227</v>
      </c>
      <c r="K3928" s="12" t="s">
        <v>12226</v>
      </c>
      <c r="L3928" s="12">
        <v>11.5</v>
      </c>
      <c r="M3928" s="12">
        <v>11</v>
      </c>
      <c r="N3928" s="12">
        <v>11</v>
      </c>
      <c r="O3928" s="12">
        <v>11</v>
      </c>
      <c r="P3928" s="12">
        <v>11</v>
      </c>
    </row>
    <row r="3929" spans="1:16" x14ac:dyDescent="0.2">
      <c r="A3929" s="12" t="str">
        <f>INDEX('рабочие дни  %ФОТ'!$F$3:$F$67,MATCH('загрузка табеля'!$H3929,'рабочие дни  %ФОТ'!$H$3:$H$67,0),1)</f>
        <v>ХХХ YYY-505</v>
      </c>
      <c r="B3929" s="21">
        <f t="shared" si="183"/>
        <v>1548.98</v>
      </c>
      <c r="C3929" s="22">
        <f t="shared" si="184"/>
        <v>4</v>
      </c>
      <c r="D3929" s="23">
        <f t="shared" si="185"/>
        <v>41</v>
      </c>
      <c r="E3929" s="21">
        <f>SUMIFS(тарифы!G:G,тарифы!B:B,J3929)</f>
        <v>37.78</v>
      </c>
      <c r="F3929" s="21"/>
      <c r="G3929" s="12" t="str">
        <f>IFERROR(INDEX(Таблица1[#All],MATCH('загрузка табеля'!J3929,тарифы!B:B,0),4),"")</f>
        <v>кассир торгового зала ((В-505)расчетно-кассовая зона)</v>
      </c>
      <c r="H3929" s="12" t="s">
        <v>17243</v>
      </c>
      <c r="I3929" s="12" t="s">
        <v>15466</v>
      </c>
      <c r="J3929" s="12" t="s">
        <v>12223</v>
      </c>
      <c r="K3929" s="12" t="s">
        <v>12222</v>
      </c>
      <c r="L3929" s="12">
        <v>11</v>
      </c>
      <c r="M3929" s="12">
        <v>10.5</v>
      </c>
      <c r="N3929" s="12">
        <v>10.5</v>
      </c>
      <c r="O3929" s="12">
        <v>9</v>
      </c>
      <c r="P3929" s="12">
        <v>0</v>
      </c>
    </row>
    <row r="3930" spans="1:16" x14ac:dyDescent="0.2">
      <c r="A3930" s="12" t="str">
        <f>INDEX('рабочие дни  %ФОТ'!$F$3:$F$67,MATCH('загрузка табеля'!$H3930,'рабочие дни  %ФОТ'!$H$3:$H$67,0),1)</f>
        <v>ХХХ YYY-505</v>
      </c>
      <c r="B3930" s="21">
        <f t="shared" si="183"/>
        <v>1227.8500000000001</v>
      </c>
      <c r="C3930" s="22">
        <f t="shared" si="184"/>
        <v>3</v>
      </c>
      <c r="D3930" s="23">
        <f t="shared" si="185"/>
        <v>32.5</v>
      </c>
      <c r="E3930" s="21">
        <f>SUMIFS(тарифы!G:G,тарифы!B:B,J3930)</f>
        <v>37.78</v>
      </c>
      <c r="F3930" s="21"/>
      <c r="G3930" s="12" t="str">
        <f>IFERROR(INDEX(Таблица1[#All],MATCH('загрузка табеля'!J3930,тарифы!B:B,0),4),"")</f>
        <v>кассир торгового зала ((В-505)расчетно-кассовая зона)</v>
      </c>
      <c r="H3930" s="12" t="s">
        <v>17243</v>
      </c>
      <c r="I3930" s="12" t="s">
        <v>15466</v>
      </c>
      <c r="J3930" s="12" t="s">
        <v>12213</v>
      </c>
      <c r="K3930" s="12" t="s">
        <v>12212</v>
      </c>
      <c r="L3930" s="12">
        <v>11</v>
      </c>
      <c r="M3930" s="12">
        <v>10.5</v>
      </c>
      <c r="N3930" s="12">
        <v>11</v>
      </c>
      <c r="O3930" s="12">
        <v>0</v>
      </c>
    </row>
    <row r="3931" spans="1:16" x14ac:dyDescent="0.2">
      <c r="A3931" s="12" t="str">
        <f>INDEX('рабочие дни  %ФОТ'!$F$3:$F$67,MATCH('загрузка табеля'!$H3931,'рабочие дни  %ФОТ'!$H$3:$H$67,0),1)</f>
        <v>ХХХ YYY-505</v>
      </c>
      <c r="B3931" s="21">
        <f t="shared" si="183"/>
        <v>1245.7249999999999</v>
      </c>
      <c r="C3931" s="22">
        <f t="shared" si="184"/>
        <v>3</v>
      </c>
      <c r="D3931" s="23">
        <f t="shared" si="185"/>
        <v>32.5</v>
      </c>
      <c r="E3931" s="21">
        <f>SUMIFS(тарифы!G:G,тарифы!B:B,J3931)</f>
        <v>38.33</v>
      </c>
      <c r="F3931" s="21"/>
      <c r="G3931" s="12" t="str">
        <f>IFERROR(INDEX(Таблица1[#All],MATCH('загрузка табеля'!J3931,тарифы!B:B,0),4),"")</f>
        <v>заместитель управляющего магазином по кассовой зоне 3 категории ((В-505)расчетно-кассовая зона)</v>
      </c>
      <c r="H3931" s="12" t="s">
        <v>17243</v>
      </c>
      <c r="I3931" s="12" t="s">
        <v>15466</v>
      </c>
      <c r="J3931" s="12" t="s">
        <v>12229</v>
      </c>
      <c r="K3931" s="12" t="s">
        <v>12228</v>
      </c>
      <c r="L3931" s="12">
        <v>13</v>
      </c>
      <c r="M3931" s="12">
        <v>13</v>
      </c>
      <c r="N3931" s="12">
        <v>6.5</v>
      </c>
      <c r="O3931" s="12">
        <v>0</v>
      </c>
    </row>
    <row r="3932" spans="1:16" x14ac:dyDescent="0.2">
      <c r="A3932" s="12" t="str">
        <f>INDEX('рабочие дни  %ФОТ'!$F$3:$F$67,MATCH('загрузка табеля'!$H3932,'рабочие дни  %ФОТ'!$H$3:$H$67,0),1)</f>
        <v>ХХХ YYY-505</v>
      </c>
      <c r="B3932" s="21">
        <f t="shared" si="183"/>
        <v>0</v>
      </c>
      <c r="C3932" s="22">
        <f t="shared" si="184"/>
        <v>4</v>
      </c>
      <c r="D3932" s="23">
        <f t="shared" si="185"/>
        <v>45</v>
      </c>
      <c r="E3932" s="21">
        <f>SUMIFS(тарифы!G:G,тарифы!B:B,J3932)</f>
        <v>0</v>
      </c>
      <c r="F3932" s="21"/>
      <c r="G3932" s="12" t="str">
        <f>IFERROR(INDEX(Таблица1[#All],MATCH('загрузка табеля'!J3932,тарифы!B:B,0),4),"")</f>
        <v/>
      </c>
      <c r="H3932" s="12" t="s">
        <v>17243</v>
      </c>
      <c r="I3932" s="12" t="s">
        <v>15466</v>
      </c>
      <c r="J3932" s="12" t="s">
        <v>16858</v>
      </c>
      <c r="K3932" s="12" t="s">
        <v>16859</v>
      </c>
      <c r="L3932" s="12">
        <v>11</v>
      </c>
      <c r="M3932" s="12">
        <v>11.5</v>
      </c>
      <c r="N3932" s="12">
        <v>11.5</v>
      </c>
      <c r="O3932" s="12">
        <v>11</v>
      </c>
      <c r="P3932" s="12">
        <v>0</v>
      </c>
    </row>
    <row r="3933" spans="1:16" x14ac:dyDescent="0.2">
      <c r="A3933" s="12" t="str">
        <f>INDEX('рабочие дни  %ФОТ'!$F$3:$F$67,MATCH('загрузка табеля'!$H3933,'рабочие дни  %ФОТ'!$H$3:$H$67,0),1)</f>
        <v>ХХХ YYY-505</v>
      </c>
      <c r="B3933" s="21">
        <f t="shared" si="183"/>
        <v>1787.2250000000001</v>
      </c>
      <c r="C3933" s="22">
        <f t="shared" si="184"/>
        <v>5</v>
      </c>
      <c r="D3933" s="23">
        <f t="shared" si="185"/>
        <v>48.5</v>
      </c>
      <c r="E3933" s="21">
        <f>SUMIFS(тарифы!G:G,тарифы!B:B,J3933)</f>
        <v>36.85</v>
      </c>
      <c r="F3933" s="21"/>
      <c r="G3933" s="12" t="str">
        <f>IFERROR(INDEX(Таблица1[#All],MATCH('загрузка табеля'!J3933,тарифы!B:B,0),4),"")</f>
        <v>кладовщик по приему товара 2 категории ((В-505)склад)</v>
      </c>
      <c r="H3933" s="12" t="s">
        <v>17243</v>
      </c>
      <c r="I3933" s="12" t="s">
        <v>8241</v>
      </c>
      <c r="J3933" s="12" t="s">
        <v>8247</v>
      </c>
      <c r="K3933" s="12" t="s">
        <v>8248</v>
      </c>
      <c r="L3933" s="12">
        <v>10.5</v>
      </c>
      <c r="M3933" s="12">
        <v>10</v>
      </c>
      <c r="N3933" s="12">
        <v>9.5</v>
      </c>
      <c r="O3933" s="12">
        <v>8</v>
      </c>
      <c r="P3933" s="12">
        <v>10.5</v>
      </c>
    </row>
    <row r="3934" spans="1:16" x14ac:dyDescent="0.2">
      <c r="A3934" s="12" t="str">
        <f>INDEX('рабочие дни  %ФОТ'!$F$3:$F$67,MATCH('загрузка табеля'!$H3934,'рабочие дни  %ФОТ'!$H$3:$H$67,0),1)</f>
        <v>ХХХ YYY-505</v>
      </c>
      <c r="B3934" s="21">
        <f t="shared" si="183"/>
        <v>1237.5</v>
      </c>
      <c r="C3934" s="22">
        <f t="shared" si="184"/>
        <v>4</v>
      </c>
      <c r="D3934" s="23">
        <f t="shared" si="185"/>
        <v>37.5</v>
      </c>
      <c r="E3934" s="21">
        <f>SUMIFS(тарифы!G:G,тарифы!B:B,J3934)</f>
        <v>33</v>
      </c>
      <c r="F3934" s="21"/>
      <c r="G3934" s="12" t="str">
        <f>IFERROR(INDEX(Таблица1[#All],MATCH('загрузка табеля'!J3934,тарифы!B:B,0),4),"")</f>
        <v>грузчик 2 категории ((В-505)склад)</v>
      </c>
      <c r="H3934" s="12" t="s">
        <v>17243</v>
      </c>
      <c r="I3934" s="12" t="s">
        <v>8241</v>
      </c>
      <c r="J3934" s="12" t="s">
        <v>8244</v>
      </c>
      <c r="K3934" s="12" t="s">
        <v>8245</v>
      </c>
      <c r="L3934" s="12">
        <v>9</v>
      </c>
      <c r="M3934" s="12">
        <v>9.5</v>
      </c>
      <c r="N3934" s="12">
        <v>9.5</v>
      </c>
      <c r="O3934" s="12">
        <v>9.5</v>
      </c>
    </row>
    <row r="3935" spans="1:16" x14ac:dyDescent="0.2">
      <c r="A3935" s="12" t="str">
        <f>INDEX('рабочие дни  %ФОТ'!$F$3:$F$67,MATCH('загрузка табеля'!$H3935,'рабочие дни  %ФОТ'!$H$3:$H$67,0),1)</f>
        <v>ХХХ YYY-505</v>
      </c>
      <c r="B3935" s="21">
        <f t="shared" si="183"/>
        <v>1353</v>
      </c>
      <c r="C3935" s="22">
        <f t="shared" si="184"/>
        <v>4</v>
      </c>
      <c r="D3935" s="23">
        <f t="shared" si="185"/>
        <v>41</v>
      </c>
      <c r="E3935" s="21">
        <f>SUMIFS(тарифы!G:G,тарифы!B:B,J3935)</f>
        <v>33</v>
      </c>
      <c r="F3935" s="21"/>
      <c r="G3935" s="12" t="str">
        <f>IFERROR(INDEX(Таблица1[#All],MATCH('загрузка табеля'!J3935,тарифы!B:B,0),4),"")</f>
        <v>грузчик 2 категории ((В-505)склад)</v>
      </c>
      <c r="H3935" s="12" t="s">
        <v>17243</v>
      </c>
      <c r="I3935" s="12" t="s">
        <v>8241</v>
      </c>
      <c r="J3935" s="12" t="s">
        <v>8250</v>
      </c>
      <c r="K3935" s="12" t="s">
        <v>8251</v>
      </c>
      <c r="L3935" s="12">
        <v>10</v>
      </c>
      <c r="M3935" s="12">
        <v>10.5</v>
      </c>
      <c r="N3935" s="12">
        <v>10</v>
      </c>
      <c r="O3935" s="12">
        <v>10.5</v>
      </c>
    </row>
    <row r="3936" spans="1:16" x14ac:dyDescent="0.2">
      <c r="A3936" s="12" t="str">
        <f>INDEX('рабочие дни  %ФОТ'!$F$3:$F$67,MATCH('загрузка табеля'!$H3936,'рабочие дни  %ФОТ'!$H$3:$H$67,0),1)</f>
        <v>ХХХ YYY-505</v>
      </c>
      <c r="B3936" s="21">
        <f t="shared" si="183"/>
        <v>1964.2857142857142</v>
      </c>
      <c r="C3936" s="22">
        <f t="shared" si="184"/>
        <v>5</v>
      </c>
      <c r="D3936" s="23">
        <f t="shared" si="185"/>
        <v>44.5</v>
      </c>
      <c r="E3936" s="21">
        <f>SUMIFS(тарифы!G:G,тарифы!B:B,J3936)</f>
        <v>8250</v>
      </c>
      <c r="F3936" s="21"/>
      <c r="G3936" s="12" t="str">
        <f>IFERROR(INDEX(Таблица1[#All],MATCH('загрузка табеля'!J3936,тарифы!B:B,0),4),"")</f>
        <v>заведующий складом 2 категории ((В-505)склад)</v>
      </c>
      <c r="H3936" s="12" t="s">
        <v>17243</v>
      </c>
      <c r="I3936" s="12" t="s">
        <v>8241</v>
      </c>
      <c r="J3936" s="12" t="s">
        <v>12231</v>
      </c>
      <c r="K3936" s="12" t="s">
        <v>12230</v>
      </c>
      <c r="L3936" s="12">
        <v>9</v>
      </c>
      <c r="M3936" s="12">
        <v>9</v>
      </c>
      <c r="N3936" s="12">
        <v>9</v>
      </c>
      <c r="O3936" s="12">
        <v>8.5</v>
      </c>
      <c r="P3936" s="12">
        <v>9</v>
      </c>
    </row>
    <row r="3937" spans="1:17" x14ac:dyDescent="0.2">
      <c r="A3937" s="12" t="str">
        <f>INDEX('рабочие дни  %ФОТ'!$F$3:$F$67,MATCH('загрузка табеля'!$H3937,'рабочие дни  %ФОТ'!$H$3:$H$67,0),1)</f>
        <v>ХХХ YYY-505</v>
      </c>
      <c r="B3937" s="21">
        <f t="shared" si="183"/>
        <v>1257.1428571428571</v>
      </c>
      <c r="C3937" s="22">
        <f t="shared" si="184"/>
        <v>4</v>
      </c>
      <c r="D3937" s="23">
        <f t="shared" si="185"/>
        <v>32.5</v>
      </c>
      <c r="E3937" s="21">
        <f>SUMIFS(тарифы!G:G,тарифы!B:B,J3937)</f>
        <v>6600</v>
      </c>
      <c r="F3937" s="21"/>
      <c r="G3937" s="12" t="str">
        <f>IFERROR(INDEX(Таблица1[#All],MATCH('загрузка табеля'!J3937,тарифы!B:B,0),4),"")</f>
        <v>старший оператор по вводу данных 2 категории ((В-505)склад)</v>
      </c>
      <c r="H3937" s="12" t="s">
        <v>17243</v>
      </c>
      <c r="I3937" s="12" t="s">
        <v>8241</v>
      </c>
      <c r="J3937" s="12" t="s">
        <v>12187</v>
      </c>
      <c r="K3937" s="12" t="s">
        <v>12186</v>
      </c>
      <c r="L3937" s="12">
        <v>9</v>
      </c>
      <c r="M3937" s="12">
        <v>7.5</v>
      </c>
      <c r="N3937" s="12">
        <v>8.5</v>
      </c>
      <c r="O3937" s="12">
        <v>7.5</v>
      </c>
    </row>
    <row r="3938" spans="1:17" x14ac:dyDescent="0.2">
      <c r="A3938" s="12" t="str">
        <f>INDEX('рабочие дни  %ФОТ'!$F$3:$F$67,MATCH('загрузка табеля'!$H3938,'рабочие дни  %ФОТ'!$H$3:$H$67,0),1)</f>
        <v>ХХХ YYY-505</v>
      </c>
      <c r="B3938" s="21">
        <f t="shared" si="183"/>
        <v>1047.6190476190477</v>
      </c>
      <c r="C3938" s="22">
        <f t="shared" si="184"/>
        <v>4</v>
      </c>
      <c r="D3938" s="23">
        <f t="shared" si="185"/>
        <v>35</v>
      </c>
      <c r="E3938" s="21">
        <f>SUMIFS(тарифы!G:G,тарифы!B:B,J3938)</f>
        <v>5500</v>
      </c>
      <c r="F3938" s="21"/>
      <c r="G3938" s="12" t="str">
        <f>IFERROR(INDEX(Таблица1[#All],MATCH('загрузка табеля'!J3938,тарифы!B:B,0),4),"")</f>
        <v>оператор по вводу данных 2 категории ((В-505)склад)</v>
      </c>
      <c r="H3938" s="12" t="s">
        <v>17243</v>
      </c>
      <c r="I3938" s="12" t="s">
        <v>8241</v>
      </c>
      <c r="J3938" s="12" t="s">
        <v>12207</v>
      </c>
      <c r="K3938" s="12" t="s">
        <v>12206</v>
      </c>
      <c r="L3938" s="12">
        <v>7.5</v>
      </c>
      <c r="M3938" s="12">
        <v>9.5</v>
      </c>
      <c r="N3938" s="12">
        <v>9</v>
      </c>
      <c r="O3938" s="12">
        <v>9</v>
      </c>
    </row>
    <row r="3939" spans="1:17" x14ac:dyDescent="0.2">
      <c r="A3939" s="12" t="str">
        <f>INDEX('рабочие дни  %ФОТ'!$F$3:$F$67,MATCH('загрузка табеля'!$H3939,'рабочие дни  %ФОТ'!$H$3:$H$67,0),1)</f>
        <v>ХХХ YYY-505</v>
      </c>
      <c r="B3939" s="21">
        <f t="shared" si="183"/>
        <v>1395</v>
      </c>
      <c r="C3939" s="22">
        <f t="shared" si="184"/>
        <v>4</v>
      </c>
      <c r="D3939" s="23">
        <f t="shared" si="185"/>
        <v>46.5</v>
      </c>
      <c r="E3939" s="21">
        <f>SUMIFS(тарифы!G:G,тарифы!B:B,J3939)</f>
        <v>30</v>
      </c>
      <c r="F3939" s="21"/>
      <c r="G3939" s="12" t="str">
        <f>IFERROR(INDEX(Таблица1[#All],MATCH('загрузка табеля'!J3939,тарифы!B:B,0),4),"")</f>
        <v>грузчик 3 категории ((В-505)склад)</v>
      </c>
      <c r="H3939" s="12" t="s">
        <v>17243</v>
      </c>
      <c r="I3939" s="12" t="s">
        <v>8241</v>
      </c>
      <c r="J3939" s="12" t="s">
        <v>12233</v>
      </c>
      <c r="K3939" s="12" t="s">
        <v>12232</v>
      </c>
      <c r="L3939" s="12">
        <v>11.5</v>
      </c>
      <c r="M3939" s="12">
        <v>12</v>
      </c>
      <c r="N3939" s="12">
        <v>11</v>
      </c>
      <c r="O3939" s="12">
        <v>12</v>
      </c>
      <c r="P3939" s="12">
        <v>0</v>
      </c>
    </row>
    <row r="3940" spans="1:17" x14ac:dyDescent="0.2">
      <c r="A3940" s="12" t="str">
        <f>INDEX('рабочие дни  %ФОТ'!$F$3:$F$67,MATCH('загрузка табеля'!$H3940,'рабочие дни  %ФОТ'!$H$3:$H$67,0),1)</f>
        <v>ХХХ YYY-505</v>
      </c>
      <c r="B3940" s="21">
        <f t="shared" si="183"/>
        <v>0</v>
      </c>
      <c r="C3940" s="22">
        <f t="shared" si="184"/>
        <v>5</v>
      </c>
      <c r="D3940" s="23">
        <f t="shared" si="185"/>
        <v>46</v>
      </c>
      <c r="E3940" s="21">
        <f>SUMIFS(тарифы!G:G,тарифы!B:B,J3940)</f>
        <v>0</v>
      </c>
      <c r="F3940" s="21"/>
      <c r="G3940" s="12" t="str">
        <f>IFERROR(INDEX(Таблица1[#All],MATCH('загрузка табеля'!J3940,тарифы!B:B,0),4),"")</f>
        <v/>
      </c>
      <c r="H3940" s="12" t="s">
        <v>17243</v>
      </c>
      <c r="I3940" s="12" t="s">
        <v>8241</v>
      </c>
      <c r="J3940" s="12" t="s">
        <v>16860</v>
      </c>
      <c r="K3940" s="12" t="s">
        <v>16861</v>
      </c>
      <c r="L3940" s="12">
        <v>9.5</v>
      </c>
      <c r="M3940" s="12">
        <v>9</v>
      </c>
      <c r="N3940" s="12">
        <v>9</v>
      </c>
      <c r="O3940" s="12">
        <v>9</v>
      </c>
      <c r="P3940" s="12">
        <v>9.5</v>
      </c>
    </row>
    <row r="3941" spans="1:17" x14ac:dyDescent="0.2">
      <c r="A3941" s="12" t="str">
        <f>INDEX('рабочие дни  %ФОТ'!$F$3:$F$67,MATCH('загрузка табеля'!$H3941,'рабочие дни  %ФОТ'!$H$3:$H$67,0),1)</f>
        <v>ХХХ YYY-505</v>
      </c>
      <c r="B3941" s="21">
        <f t="shared" si="183"/>
        <v>0</v>
      </c>
      <c r="C3941" s="22">
        <f t="shared" si="184"/>
        <v>3</v>
      </c>
      <c r="D3941" s="23">
        <f t="shared" si="185"/>
        <v>26.5</v>
      </c>
      <c r="E3941" s="21">
        <f>SUMIFS(тарифы!G:G,тарифы!B:B,J3941)</f>
        <v>0</v>
      </c>
      <c r="F3941" s="21"/>
      <c r="G3941" s="12" t="str">
        <f>IFERROR(INDEX(Таблица1[#All],MATCH('загрузка табеля'!J3941,тарифы!B:B,0),4),"")</f>
        <v/>
      </c>
      <c r="H3941" s="12" t="s">
        <v>17243</v>
      </c>
      <c r="I3941" s="12" t="s">
        <v>8241</v>
      </c>
      <c r="J3941" s="12" t="s">
        <v>16862</v>
      </c>
      <c r="K3941" s="12" t="s">
        <v>16863</v>
      </c>
      <c r="L3941" s="12">
        <v>8.5</v>
      </c>
      <c r="M3941" s="12">
        <v>8.5</v>
      </c>
      <c r="N3941" s="12">
        <v>9.5</v>
      </c>
    </row>
    <row r="3942" spans="1:17" x14ac:dyDescent="0.2">
      <c r="A3942" s="12" t="str">
        <f>INDEX('рабочие дни  %ФОТ'!$F$3:$F$67,MATCH('загрузка табеля'!$H3942,'рабочие дни  %ФОТ'!$H$3:$H$67,0),1)</f>
        <v>ХХХ YYY-505</v>
      </c>
      <c r="B3942" s="21">
        <f t="shared" si="183"/>
        <v>0</v>
      </c>
      <c r="C3942" s="22">
        <f t="shared" si="184"/>
        <v>5</v>
      </c>
      <c r="D3942" s="23">
        <f t="shared" si="185"/>
        <v>47.5</v>
      </c>
      <c r="E3942" s="21">
        <f>SUMIFS(тарифы!G:G,тарифы!B:B,J3942)</f>
        <v>0</v>
      </c>
      <c r="F3942" s="21"/>
      <c r="G3942" s="12" t="str">
        <f>IFERROR(INDEX(Таблица1[#All],MATCH('загрузка табеля'!J3942,тарифы!B:B,0),4),"")</f>
        <v/>
      </c>
      <c r="H3942" s="12" t="s">
        <v>17243</v>
      </c>
      <c r="I3942" s="12" t="s">
        <v>8241</v>
      </c>
      <c r="J3942" s="12" t="s">
        <v>16864</v>
      </c>
      <c r="K3942" s="12" t="s">
        <v>16865</v>
      </c>
      <c r="L3942" s="12">
        <v>10</v>
      </c>
      <c r="M3942" s="12">
        <v>10</v>
      </c>
      <c r="N3942" s="12">
        <v>9</v>
      </c>
      <c r="O3942" s="12">
        <v>9.5</v>
      </c>
      <c r="P3942" s="12">
        <v>9</v>
      </c>
      <c r="Q3942" s="12">
        <v>0</v>
      </c>
    </row>
    <row r="3943" spans="1:17" x14ac:dyDescent="0.2">
      <c r="A3943" s="12" t="str">
        <f>INDEX('рабочие дни  %ФОТ'!$F$3:$F$67,MATCH('загрузка табеля'!$H3943,'рабочие дни  %ФОТ'!$H$3:$H$67,0),1)</f>
        <v>ХХХ YYY-505</v>
      </c>
      <c r="B3943" s="21">
        <f t="shared" si="183"/>
        <v>3779.0476190476193</v>
      </c>
      <c r="C3943" s="22">
        <f t="shared" si="184"/>
        <v>5</v>
      </c>
      <c r="D3943" s="23">
        <f t="shared" si="185"/>
        <v>44.5</v>
      </c>
      <c r="E3943" s="21">
        <f>SUMIFS(тарифы!G:G,тарифы!B:B,J3943)</f>
        <v>15872</v>
      </c>
      <c r="F3943" s="21"/>
      <c r="G3943" s="12" t="str">
        <f>IFERROR(INDEX(Таблица1[#All],MATCH('загрузка табеля'!J3943,тарифы!B:B,0),4),"")</f>
        <v>управляющий магазином 2 категории ((В-505)управление)</v>
      </c>
      <c r="H3943" s="12" t="s">
        <v>17243</v>
      </c>
      <c r="I3943" s="12" t="s">
        <v>15467</v>
      </c>
      <c r="J3943" s="12" t="s">
        <v>8253</v>
      </c>
      <c r="K3943" s="12" t="s">
        <v>8254</v>
      </c>
      <c r="L3943" s="12">
        <v>9</v>
      </c>
      <c r="M3943" s="12">
        <v>9.5</v>
      </c>
      <c r="N3943" s="12">
        <v>8.5</v>
      </c>
      <c r="O3943" s="12">
        <v>8.5</v>
      </c>
      <c r="P3943" s="12">
        <v>9</v>
      </c>
    </row>
    <row r="3944" spans="1:17" x14ac:dyDescent="0.2">
      <c r="A3944" s="12" t="str">
        <f>INDEX('рабочие дни  %ФОТ'!$F$3:$F$67,MATCH('загрузка табеля'!$H3944,'рабочие дни  %ФОТ'!$H$3:$H$67,0),1)</f>
        <v>ХХХ YYY-505</v>
      </c>
      <c r="B3944" s="21">
        <f t="shared" si="183"/>
        <v>2095.2380952380954</v>
      </c>
      <c r="C3944" s="22">
        <f t="shared" si="184"/>
        <v>5</v>
      </c>
      <c r="D3944" s="23">
        <f t="shared" si="185"/>
        <v>47</v>
      </c>
      <c r="E3944" s="21">
        <f>SUMIFS(тарифы!G:G,тарифы!B:B,J3944)</f>
        <v>8800</v>
      </c>
      <c r="F3944" s="21"/>
      <c r="G3944" s="12" t="str">
        <f>IFERROR(INDEX(Таблица1[#All],MATCH('загрузка табеля'!J3944,тарифы!B:B,0),4),"")</f>
        <v>заместитель управляющего магазином 4 категории ((В-505)управление)</v>
      </c>
      <c r="H3944" s="12" t="s">
        <v>17243</v>
      </c>
      <c r="I3944" s="12" t="s">
        <v>15467</v>
      </c>
      <c r="J3944" s="12" t="s">
        <v>8264</v>
      </c>
      <c r="K3944" s="12" t="s">
        <v>8265</v>
      </c>
      <c r="L3944" s="12">
        <v>9</v>
      </c>
      <c r="M3944" s="12">
        <v>10</v>
      </c>
      <c r="N3944" s="12">
        <v>9.5</v>
      </c>
      <c r="O3944" s="12">
        <v>9</v>
      </c>
      <c r="P3944" s="12">
        <v>9.5</v>
      </c>
    </row>
    <row r="3945" spans="1:17" x14ac:dyDescent="0.2">
      <c r="A3945" s="12" t="str">
        <f>INDEX('рабочие дни  %ФОТ'!$F$3:$F$67,MATCH('загрузка табеля'!$H3945,'рабочие дни  %ФОТ'!$H$3:$H$67,0),1)</f>
        <v>ХХХ YYY-505</v>
      </c>
      <c r="B3945" s="21">
        <f t="shared" si="183"/>
        <v>2023.8095238095239</v>
      </c>
      <c r="C3945" s="22">
        <f t="shared" si="184"/>
        <v>5</v>
      </c>
      <c r="D3945" s="23">
        <f t="shared" si="185"/>
        <v>42</v>
      </c>
      <c r="E3945" s="21">
        <f>SUMIFS(тарифы!G:G,тарифы!B:B,J3945)</f>
        <v>8500</v>
      </c>
      <c r="F3945" s="21"/>
      <c r="G3945" s="12" t="str">
        <f>IFERROR(INDEX(Таблица1[#All],MATCH('загрузка табеля'!J3945,тарифы!B:B,0),4),"")</f>
        <v>менеджер по персоналу ((В-505)управление)</v>
      </c>
      <c r="H3945" s="12" t="s">
        <v>17243</v>
      </c>
      <c r="I3945" s="12" t="s">
        <v>15467</v>
      </c>
      <c r="J3945" s="12" t="s">
        <v>8261</v>
      </c>
      <c r="K3945" s="12" t="s">
        <v>8262</v>
      </c>
      <c r="L3945" s="12">
        <v>8.5</v>
      </c>
      <c r="M3945" s="12">
        <v>9</v>
      </c>
      <c r="N3945" s="12">
        <v>8</v>
      </c>
      <c r="O3945" s="12">
        <v>8.5</v>
      </c>
      <c r="P3945" s="12">
        <v>8</v>
      </c>
    </row>
    <row r="3946" spans="1:17" x14ac:dyDescent="0.2">
      <c r="A3946" s="12" t="str">
        <f>INDEX('рабочие дни  %ФОТ'!$F$3:$F$67,MATCH('загрузка табеля'!$H3946,'рабочие дни  %ФОТ'!$H$3:$H$67,0),1)</f>
        <v>ХХХ YYY-505</v>
      </c>
      <c r="B3946" s="21">
        <f t="shared" si="183"/>
        <v>1642.8571428571427</v>
      </c>
      <c r="C3946" s="22">
        <f t="shared" si="184"/>
        <v>5</v>
      </c>
      <c r="D3946" s="23">
        <f t="shared" si="185"/>
        <v>36</v>
      </c>
      <c r="E3946" s="21">
        <f>SUMIFS(тарифы!G:G,тарифы!B:B,J3946)</f>
        <v>6900</v>
      </c>
      <c r="F3946" s="21"/>
      <c r="G3946" s="12" t="str">
        <f>IFERROR(INDEX(Таблица1[#All],MATCH('загрузка табеля'!J3946,тарифы!B:B,0),4),"")</f>
        <v>главный инженер_стажер ((В-505)управление)</v>
      </c>
      <c r="H3946" s="12" t="s">
        <v>17243</v>
      </c>
      <c r="I3946" s="12" t="s">
        <v>15467</v>
      </c>
      <c r="J3946" s="12" t="s">
        <v>8266</v>
      </c>
      <c r="K3946" s="12" t="s">
        <v>8267</v>
      </c>
      <c r="L3946" s="12">
        <v>9</v>
      </c>
      <c r="M3946" s="12">
        <v>10</v>
      </c>
      <c r="N3946" s="12">
        <v>0.5</v>
      </c>
      <c r="O3946" s="12">
        <v>7.5</v>
      </c>
      <c r="P3946" s="12">
        <v>9</v>
      </c>
    </row>
    <row r="3947" spans="1:17" x14ac:dyDescent="0.2">
      <c r="A3947" s="12" t="str">
        <f>INDEX('рабочие дни  %ФОТ'!$F$3:$F$67,MATCH('загрузка табеля'!$H3947,'рабочие дни  %ФОТ'!$H$3:$H$67,0),1)</f>
        <v>ХХХ YYY-505</v>
      </c>
      <c r="B3947" s="21">
        <f t="shared" si="183"/>
        <v>12.566666666666666</v>
      </c>
      <c r="C3947" s="22">
        <f t="shared" si="184"/>
        <v>5</v>
      </c>
      <c r="D3947" s="23">
        <f t="shared" si="185"/>
        <v>60</v>
      </c>
      <c r="E3947" s="21">
        <f>SUMIFS(тарифы!G:G,тарифы!B:B,J3947)</f>
        <v>52.78</v>
      </c>
      <c r="F3947" s="21"/>
      <c r="G3947" s="12" t="str">
        <f>IFERROR(INDEX(Таблица1[#All],MATCH('загрузка табеля'!J3947,тарифы!B:B,0),4),"")</f>
        <v>бригадир производственной бригады* ((В-505)цех по выпечке хлебобулочных изделий)</v>
      </c>
      <c r="H3947" s="12" t="s">
        <v>17243</v>
      </c>
      <c r="I3947" s="12" t="s">
        <v>15468</v>
      </c>
      <c r="J3947" s="12" t="s">
        <v>8278</v>
      </c>
      <c r="K3947" s="12" t="s">
        <v>8279</v>
      </c>
      <c r="L3947" s="12">
        <v>12</v>
      </c>
      <c r="M3947" s="12">
        <v>12</v>
      </c>
      <c r="N3947" s="12">
        <v>12</v>
      </c>
      <c r="O3947" s="12">
        <v>12</v>
      </c>
      <c r="P3947" s="12">
        <v>12</v>
      </c>
      <c r="Q3947" s="12">
        <v>0</v>
      </c>
    </row>
    <row r="3948" spans="1:17" x14ac:dyDescent="0.2">
      <c r="A3948" s="12" t="str">
        <f>INDEX('рабочие дни  %ФОТ'!$F$3:$F$67,MATCH('загрузка табеля'!$H3948,'рабочие дни  %ФОТ'!$H$3:$H$67,0),1)</f>
        <v>ХХХ YYY-505</v>
      </c>
      <c r="B3948" s="21">
        <f t="shared" si="183"/>
        <v>2199.0149999999999</v>
      </c>
      <c r="C3948" s="22">
        <f t="shared" si="184"/>
        <v>3</v>
      </c>
      <c r="D3948" s="23">
        <f t="shared" si="185"/>
        <v>45.5</v>
      </c>
      <c r="E3948" s="21">
        <f>SUMIFS(тарифы!G:G,тарифы!B:B,J3948)</f>
        <v>48.33</v>
      </c>
      <c r="F3948" s="21"/>
      <c r="G3948" s="12" t="str">
        <f>IFERROR(INDEX(Таблица1[#All],MATCH('загрузка табеля'!J3948,тарифы!B:B,0),4),"")</f>
        <v>пекарь 6 разряда* ((В-505)цех по выпечке хлебобулочных изделий)</v>
      </c>
      <c r="H3948" s="12" t="s">
        <v>17243</v>
      </c>
      <c r="I3948" s="12" t="s">
        <v>15468</v>
      </c>
      <c r="J3948" s="12" t="s">
        <v>8287</v>
      </c>
      <c r="K3948" s="12" t="s">
        <v>8288</v>
      </c>
      <c r="L3948" s="12">
        <v>12</v>
      </c>
      <c r="M3948" s="12">
        <v>12</v>
      </c>
      <c r="N3948" s="12">
        <v>21.5</v>
      </c>
    </row>
    <row r="3949" spans="1:17" x14ac:dyDescent="0.2">
      <c r="A3949" s="12" t="str">
        <f>INDEX('рабочие дни  %ФОТ'!$F$3:$F$67,MATCH('загрузка табеля'!$H3949,'рабочие дни  %ФОТ'!$H$3:$H$67,0),1)</f>
        <v>ХХХ YYY-505</v>
      </c>
      <c r="B3949" s="21">
        <f t="shared" si="183"/>
        <v>1739.8799999999999</v>
      </c>
      <c r="C3949" s="22">
        <f t="shared" si="184"/>
        <v>3</v>
      </c>
      <c r="D3949" s="23">
        <f t="shared" si="185"/>
        <v>36</v>
      </c>
      <c r="E3949" s="21">
        <f>SUMIFS(тарифы!G:G,тарифы!B:B,J3949)</f>
        <v>48.33</v>
      </c>
      <c r="F3949" s="21"/>
      <c r="G3949" s="12" t="str">
        <f>IFERROR(INDEX(Таблица1[#All],MATCH('загрузка табеля'!J3949,тарифы!B:B,0),4),"")</f>
        <v>пекарь 6 разряда* ((В-505)цех по выпечке хлебобулочных изделий)</v>
      </c>
      <c r="H3949" s="12" t="s">
        <v>17243</v>
      </c>
      <c r="I3949" s="12" t="s">
        <v>15468</v>
      </c>
      <c r="J3949" s="12" t="s">
        <v>8299</v>
      </c>
      <c r="K3949" s="12" t="s">
        <v>8300</v>
      </c>
      <c r="L3949" s="12">
        <v>12</v>
      </c>
      <c r="M3949" s="12">
        <v>12</v>
      </c>
      <c r="N3949" s="12">
        <v>12</v>
      </c>
      <c r="O3949" s="12">
        <v>0</v>
      </c>
    </row>
    <row r="3950" spans="1:17" x14ac:dyDescent="0.2">
      <c r="A3950" s="12" t="str">
        <f>INDEX('рабочие дни  %ФОТ'!$F$3:$F$67,MATCH('загрузка табеля'!$H3950,'рабочие дни  %ФОТ'!$H$3:$H$67,0),1)</f>
        <v>ХХХ YYY-505</v>
      </c>
      <c r="B3950" s="21">
        <f t="shared" si="183"/>
        <v>1659.96</v>
      </c>
      <c r="C3950" s="22">
        <f t="shared" si="184"/>
        <v>3</v>
      </c>
      <c r="D3950" s="23">
        <f t="shared" si="185"/>
        <v>36</v>
      </c>
      <c r="E3950" s="21">
        <f>SUMIFS(тарифы!G:G,тарифы!B:B,J3950)</f>
        <v>46.11</v>
      </c>
      <c r="F3950" s="21"/>
      <c r="G3950" s="12" t="str">
        <f>IFERROR(INDEX(Таблица1[#All],MATCH('загрузка табеля'!J3950,тарифы!B:B,0),4),"")</f>
        <v>пекарь 5 разряда* ((В-505)цех по выпечке хлебобулочных изделий)</v>
      </c>
      <c r="H3950" s="12" t="s">
        <v>17243</v>
      </c>
      <c r="I3950" s="12" t="s">
        <v>15468</v>
      </c>
      <c r="J3950" s="12" t="s">
        <v>8301</v>
      </c>
      <c r="K3950" s="12" t="s">
        <v>8302</v>
      </c>
      <c r="L3950" s="12">
        <v>12</v>
      </c>
      <c r="M3950" s="12">
        <v>12</v>
      </c>
      <c r="N3950" s="12">
        <v>12</v>
      </c>
      <c r="O3950" s="12">
        <v>0</v>
      </c>
    </row>
    <row r="3951" spans="1:17" x14ac:dyDescent="0.2">
      <c r="A3951" s="12" t="str">
        <f>INDEX('рабочие дни  %ФОТ'!$F$3:$F$67,MATCH('загрузка табеля'!$H3951,'рабочие дни  %ФОТ'!$H$3:$H$67,0),1)</f>
        <v>ХХХ YYY-505</v>
      </c>
      <c r="B3951" s="21">
        <f t="shared" si="183"/>
        <v>1864.7619047619048</v>
      </c>
      <c r="C3951" s="22">
        <f t="shared" si="184"/>
        <v>4</v>
      </c>
      <c r="D3951" s="23">
        <f t="shared" si="185"/>
        <v>35</v>
      </c>
      <c r="E3951" s="21">
        <f>SUMIFS(тарифы!G:G,тарифы!B:B,J3951)</f>
        <v>9790</v>
      </c>
      <c r="F3951" s="21"/>
      <c r="G3951" s="12" t="str">
        <f>IFERROR(INDEX(Таблица1[#All],MATCH('загрузка табеля'!J3951,тарифы!B:B,0),4),"")</f>
        <v xml:space="preserve">заместитель управляющего магазином по производству 4 категории ((В-505)цех по выпечке хлебобулочных </v>
      </c>
      <c r="H3951" s="12" t="s">
        <v>17243</v>
      </c>
      <c r="I3951" s="12" t="s">
        <v>15468</v>
      </c>
      <c r="J3951" s="12" t="s">
        <v>8270</v>
      </c>
      <c r="K3951" s="12" t="s">
        <v>8271</v>
      </c>
      <c r="L3951" s="12">
        <v>8</v>
      </c>
      <c r="M3951" s="12">
        <v>9.5</v>
      </c>
      <c r="N3951" s="12">
        <v>9</v>
      </c>
      <c r="O3951" s="12">
        <v>8.5</v>
      </c>
    </row>
    <row r="3952" spans="1:17" x14ac:dyDescent="0.2">
      <c r="A3952" s="12" t="str">
        <f>INDEX('рабочие дни  %ФОТ'!$F$3:$F$67,MATCH('загрузка табеля'!$H3952,'рабочие дни  %ФОТ'!$H$3:$H$67,0),1)</f>
        <v>ХХХ YYY-505</v>
      </c>
      <c r="B3952" s="21">
        <f t="shared" si="183"/>
        <v>2167.17</v>
      </c>
      <c r="C3952" s="22">
        <f t="shared" si="184"/>
        <v>4</v>
      </c>
      <c r="D3952" s="23">
        <f t="shared" si="185"/>
        <v>47</v>
      </c>
      <c r="E3952" s="21">
        <f>SUMIFS(тарифы!G:G,тарифы!B:B,J3952)</f>
        <v>46.11</v>
      </c>
      <c r="F3952" s="21"/>
      <c r="G3952" s="12" t="str">
        <f>IFERROR(INDEX(Таблица1[#All],MATCH('загрузка табеля'!J3952,тарифы!B:B,0),4),"")</f>
        <v>пекарь 5 разряда* ((В-505)цех по выпечке хлебобулочных изделий)</v>
      </c>
      <c r="H3952" s="12" t="s">
        <v>17243</v>
      </c>
      <c r="I3952" s="12" t="s">
        <v>15468</v>
      </c>
      <c r="J3952" s="12" t="s">
        <v>8295</v>
      </c>
      <c r="K3952" s="12" t="s">
        <v>8296</v>
      </c>
      <c r="L3952" s="12">
        <v>11</v>
      </c>
      <c r="M3952" s="12">
        <v>12</v>
      </c>
      <c r="N3952" s="12">
        <v>12</v>
      </c>
      <c r="O3952" s="12">
        <v>12</v>
      </c>
    </row>
    <row r="3953" spans="1:17" x14ac:dyDescent="0.2">
      <c r="A3953" s="12" t="str">
        <f>INDEX('рабочие дни  %ФОТ'!$F$3:$F$67,MATCH('загрузка табеля'!$H3953,'рабочие дни  %ФОТ'!$H$3:$H$67,0),1)</f>
        <v>ХХХ YYY-505</v>
      </c>
      <c r="B3953" s="21">
        <f t="shared" si="183"/>
        <v>1149.8400000000001</v>
      </c>
      <c r="C3953" s="22">
        <f t="shared" si="184"/>
        <v>3</v>
      </c>
      <c r="D3953" s="23">
        <f t="shared" si="185"/>
        <v>36</v>
      </c>
      <c r="E3953" s="21">
        <f>SUMIFS(тарифы!G:G,тарифы!B:B,J3953)</f>
        <v>31.94</v>
      </c>
      <c r="F3953" s="21"/>
      <c r="G3953" s="12" t="str">
        <f>IFERROR(INDEX(Таблица1[#All],MATCH('загрузка табеля'!J3953,тарифы!B:B,0),4),"")</f>
        <v>продавец продовольственных товаров 3 категории ((В-505)цех по выпечке хлебобулочных изделий)</v>
      </c>
      <c r="H3953" s="12" t="s">
        <v>17243</v>
      </c>
      <c r="I3953" s="12" t="s">
        <v>15468</v>
      </c>
      <c r="J3953" s="12" t="s">
        <v>8280</v>
      </c>
      <c r="K3953" s="12" t="s">
        <v>8281</v>
      </c>
      <c r="L3953" s="12">
        <v>12</v>
      </c>
      <c r="M3953" s="12">
        <v>12</v>
      </c>
      <c r="N3953" s="12">
        <v>12</v>
      </c>
      <c r="O3953" s="12">
        <v>0</v>
      </c>
    </row>
    <row r="3954" spans="1:17" x14ac:dyDescent="0.2">
      <c r="A3954" s="12" t="str">
        <f>INDEX('рабочие дни  %ФОТ'!$F$3:$F$67,MATCH('загрузка табеля'!$H3954,'рабочие дни  %ФОТ'!$H$3:$H$67,0),1)</f>
        <v>ХХХ YYY-505</v>
      </c>
      <c r="B3954" s="21">
        <f t="shared" si="183"/>
        <v>3319.92</v>
      </c>
      <c r="C3954" s="22">
        <f t="shared" si="184"/>
        <v>6</v>
      </c>
      <c r="D3954" s="23">
        <f t="shared" si="185"/>
        <v>72</v>
      </c>
      <c r="E3954" s="21">
        <f>SUMIFS(тарифы!G:G,тарифы!B:B,J3954)</f>
        <v>46.11</v>
      </c>
      <c r="F3954" s="21"/>
      <c r="G3954" s="12" t="str">
        <f>IFERROR(INDEX(Таблица1[#All],MATCH('загрузка табеля'!J3954,тарифы!B:B,0),4),"")</f>
        <v>пекарь 5 разряда* ((В-505)цех по выпечке хлебобулочных изделий)</v>
      </c>
      <c r="H3954" s="12" t="s">
        <v>17243</v>
      </c>
      <c r="I3954" s="12" t="s">
        <v>15468</v>
      </c>
      <c r="J3954" s="12" t="s">
        <v>8297</v>
      </c>
      <c r="K3954" s="12" t="s">
        <v>8298</v>
      </c>
      <c r="L3954" s="12">
        <v>12</v>
      </c>
      <c r="M3954" s="12">
        <v>12</v>
      </c>
      <c r="N3954" s="12">
        <v>12</v>
      </c>
      <c r="O3954" s="12">
        <v>12</v>
      </c>
      <c r="P3954" s="12">
        <v>12</v>
      </c>
      <c r="Q3954" s="12">
        <v>12</v>
      </c>
    </row>
    <row r="3955" spans="1:17" x14ac:dyDescent="0.2">
      <c r="A3955" s="12" t="str">
        <f>INDEX('рабочие дни  %ФОТ'!$F$3:$F$67,MATCH('загрузка табеля'!$H3955,'рабочие дни  %ФОТ'!$H$3:$H$67,0),1)</f>
        <v>ХХХ YYY-505</v>
      </c>
      <c r="B3955" s="21">
        <f t="shared" si="183"/>
        <v>3319.92</v>
      </c>
      <c r="C3955" s="22">
        <f t="shared" si="184"/>
        <v>6</v>
      </c>
      <c r="D3955" s="23">
        <f t="shared" si="185"/>
        <v>72</v>
      </c>
      <c r="E3955" s="21">
        <f>SUMIFS(тарифы!G:G,тарифы!B:B,J3955)</f>
        <v>46.11</v>
      </c>
      <c r="F3955" s="21"/>
      <c r="G3955" s="12" t="str">
        <f>IFERROR(INDEX(Таблица1[#All],MATCH('загрузка табеля'!J3955,тарифы!B:B,0),4),"")</f>
        <v>пекарь 5 разряда* ((В-505)цех по выпечке хлебобулочных изделий)</v>
      </c>
      <c r="H3955" s="12" t="s">
        <v>17243</v>
      </c>
      <c r="I3955" s="12" t="s">
        <v>15468</v>
      </c>
      <c r="J3955" s="12" t="s">
        <v>8290</v>
      </c>
      <c r="K3955" s="12" t="s">
        <v>8291</v>
      </c>
      <c r="L3955" s="12">
        <v>12</v>
      </c>
      <c r="M3955" s="12">
        <v>12</v>
      </c>
      <c r="N3955" s="12">
        <v>12</v>
      </c>
      <c r="O3955" s="12">
        <v>12</v>
      </c>
      <c r="P3955" s="12">
        <v>12</v>
      </c>
      <c r="Q3955" s="12">
        <v>12</v>
      </c>
    </row>
    <row r="3956" spans="1:17" x14ac:dyDescent="0.2">
      <c r="A3956" s="12" t="str">
        <f>INDEX('рабочие дни  %ФОТ'!$F$3:$F$67,MATCH('загрузка табеля'!$H3956,'рабочие дни  %ФОТ'!$H$3:$H$67,0),1)</f>
        <v>ХХХ YYY-505</v>
      </c>
      <c r="B3956" s="21">
        <f t="shared" si="183"/>
        <v>2000.16</v>
      </c>
      <c r="C3956" s="22">
        <f t="shared" si="184"/>
        <v>4</v>
      </c>
      <c r="D3956" s="23">
        <f t="shared" si="185"/>
        <v>48</v>
      </c>
      <c r="E3956" s="21">
        <f>SUMIFS(тарифы!G:G,тарифы!B:B,J3956)</f>
        <v>41.67</v>
      </c>
      <c r="F3956" s="21"/>
      <c r="G3956" s="12" t="str">
        <f>IFERROR(INDEX(Таблица1[#All],MATCH('загрузка табеля'!J3956,тарифы!B:B,0),4),"")</f>
        <v>пекарь 4 разряда* ((В-505)цех по выпечке хлебобулочных изделий)</v>
      </c>
      <c r="H3956" s="12" t="s">
        <v>17243</v>
      </c>
      <c r="I3956" s="12" t="s">
        <v>15468</v>
      </c>
      <c r="J3956" s="12" t="s">
        <v>8275</v>
      </c>
      <c r="K3956" s="12" t="s">
        <v>8276</v>
      </c>
      <c r="L3956" s="12">
        <v>12</v>
      </c>
      <c r="M3956" s="12">
        <v>12</v>
      </c>
      <c r="N3956" s="12">
        <v>12</v>
      </c>
      <c r="O3956" s="12">
        <v>12</v>
      </c>
    </row>
    <row r="3957" spans="1:17" x14ac:dyDescent="0.2">
      <c r="A3957" s="12" t="str">
        <f>INDEX('рабочие дни  %ФОТ'!$F$3:$F$67,MATCH('загрузка табеля'!$H3957,'рабочие дни  %ФОТ'!$H$3:$H$67,0),1)</f>
        <v>ХХХ YYY-505</v>
      </c>
      <c r="B3957" s="21">
        <f t="shared" si="183"/>
        <v>1149.8400000000001</v>
      </c>
      <c r="C3957" s="22">
        <f t="shared" si="184"/>
        <v>3</v>
      </c>
      <c r="D3957" s="23">
        <f t="shared" si="185"/>
        <v>36</v>
      </c>
      <c r="E3957" s="21">
        <f>SUMIFS(тарифы!G:G,тарифы!B:B,J3957)</f>
        <v>31.94</v>
      </c>
      <c r="F3957" s="21"/>
      <c r="G3957" s="12" t="str">
        <f>IFERROR(INDEX(Таблица1[#All],MATCH('загрузка табеля'!J3957,тарифы!B:B,0),4),"")</f>
        <v>продавец продовольственных товаров 3 категории ((В-505)цех по выпечке хлебобулочных изделий)</v>
      </c>
      <c r="H3957" s="12" t="s">
        <v>17243</v>
      </c>
      <c r="I3957" s="12" t="s">
        <v>15468</v>
      </c>
      <c r="J3957" s="12" t="s">
        <v>12195</v>
      </c>
      <c r="K3957" s="12" t="s">
        <v>12194</v>
      </c>
      <c r="L3957" s="12">
        <v>12</v>
      </c>
      <c r="M3957" s="12">
        <v>12</v>
      </c>
      <c r="N3957" s="12">
        <v>12</v>
      </c>
    </row>
    <row r="3958" spans="1:17" x14ac:dyDescent="0.2">
      <c r="A3958" s="12" t="str">
        <f>INDEX('рабочие дни  %ФОТ'!$F$3:$F$67,MATCH('загрузка табеля'!$H3958,'рабочие дни  %ФОТ'!$H$3:$H$67,0),1)</f>
        <v>ХХХ YYY-505</v>
      </c>
      <c r="B3958" s="21">
        <f t="shared" si="183"/>
        <v>1864.7619047619048</v>
      </c>
      <c r="C3958" s="22">
        <f t="shared" si="184"/>
        <v>4</v>
      </c>
      <c r="D3958" s="23">
        <f t="shared" si="185"/>
        <v>36.5</v>
      </c>
      <c r="E3958" s="21">
        <f>SUMIFS(тарифы!G:G,тарифы!B:B,J3958)</f>
        <v>9790</v>
      </c>
      <c r="F3958" s="21"/>
      <c r="G3958" s="12" t="str">
        <f>IFERROR(INDEX(Таблица1[#All],MATCH('загрузка табеля'!J3958,тарифы!B:B,0),4),"")</f>
        <v>заместитель управляющего магазином по производству 4 категории ((В-505)цех по переработке мяса)</v>
      </c>
      <c r="H3958" s="12" t="s">
        <v>17243</v>
      </c>
      <c r="I3958" s="12" t="s">
        <v>15469</v>
      </c>
      <c r="J3958" s="12" t="s">
        <v>8315</v>
      </c>
      <c r="K3958" s="12" t="s">
        <v>8316</v>
      </c>
      <c r="L3958" s="12">
        <v>10</v>
      </c>
      <c r="M3958" s="12">
        <v>9</v>
      </c>
      <c r="N3958" s="12">
        <v>8</v>
      </c>
      <c r="O3958" s="12">
        <v>9.5</v>
      </c>
    </row>
    <row r="3959" spans="1:17" x14ac:dyDescent="0.2">
      <c r="A3959" s="12" t="str">
        <f>INDEX('рабочие дни  %ФОТ'!$F$3:$F$67,MATCH('загрузка табеля'!$H3959,'рабочие дни  %ФОТ'!$H$3:$H$67,0),1)</f>
        <v>ХХХ YYY-505</v>
      </c>
      <c r="B3959" s="21">
        <f t="shared" si="183"/>
        <v>1400.04</v>
      </c>
      <c r="C3959" s="22">
        <f t="shared" si="184"/>
        <v>3</v>
      </c>
      <c r="D3959" s="23">
        <f t="shared" si="185"/>
        <v>36</v>
      </c>
      <c r="E3959" s="21">
        <f>SUMIFS(тарифы!G:G,тарифы!B:B,J3959)</f>
        <v>38.89</v>
      </c>
      <c r="F3959" s="21"/>
      <c r="G3959" s="12" t="str">
        <f>IFERROR(INDEX(Таблица1[#All],MATCH('загрузка табеля'!J3959,тарифы!B:B,0),4),"")</f>
        <v>повар 4 разряда ((В-505)цех по переработке мяса)</v>
      </c>
      <c r="H3959" s="12" t="s">
        <v>17243</v>
      </c>
      <c r="I3959" s="12" t="s">
        <v>15469</v>
      </c>
      <c r="J3959" s="12" t="s">
        <v>8096</v>
      </c>
      <c r="K3959" s="12" t="s">
        <v>8097</v>
      </c>
      <c r="L3959" s="12">
        <v>12</v>
      </c>
      <c r="M3959" s="12">
        <v>12</v>
      </c>
      <c r="N3959" s="12">
        <v>12</v>
      </c>
      <c r="O3959" s="12">
        <v>0</v>
      </c>
    </row>
    <row r="3960" spans="1:17" x14ac:dyDescent="0.2">
      <c r="A3960" s="12" t="str">
        <f>INDEX('рабочие дни  %ФОТ'!$F$3:$F$67,MATCH('загрузка табеля'!$H3960,'рабочие дни  %ФОТ'!$H$3:$H$67,0),1)</f>
        <v>ХХХ YYY-505</v>
      </c>
      <c r="B3960" s="21">
        <f t="shared" si="183"/>
        <v>836.28</v>
      </c>
      <c r="C3960" s="22">
        <f t="shared" si="184"/>
        <v>2</v>
      </c>
      <c r="D3960" s="23">
        <f t="shared" si="185"/>
        <v>23</v>
      </c>
      <c r="E3960" s="21">
        <f>SUMIFS(тарифы!G:G,тарифы!B:B,J3960)</f>
        <v>36.36</v>
      </c>
      <c r="F3960" s="21"/>
      <c r="G3960" s="12" t="str">
        <f>IFERROR(INDEX(Таблица1[#All],MATCH('загрузка табеля'!J3960,тарифы!B:B,0),4),"")</f>
        <v>продавец продовольственных товаров 2 категории ((В-505)цех по переработке мяса)</v>
      </c>
      <c r="H3960" s="12" t="s">
        <v>17243</v>
      </c>
      <c r="I3960" s="12" t="s">
        <v>15469</v>
      </c>
      <c r="J3960" s="12" t="s">
        <v>8312</v>
      </c>
      <c r="K3960" s="12" t="s">
        <v>8313</v>
      </c>
      <c r="L3960" s="12">
        <v>12</v>
      </c>
      <c r="M3960" s="12">
        <v>11</v>
      </c>
    </row>
    <row r="3961" spans="1:17" x14ac:dyDescent="0.2">
      <c r="A3961" s="12" t="str">
        <f>INDEX('рабочие дни  %ФОТ'!$F$3:$F$67,MATCH('загрузка табеля'!$H3961,'рабочие дни  %ФОТ'!$H$3:$H$67,0),1)</f>
        <v>ХХХ YYY-505</v>
      </c>
      <c r="B3961" s="21">
        <f t="shared" si="183"/>
        <v>12.366666666666665</v>
      </c>
      <c r="C3961" s="22">
        <f t="shared" si="184"/>
        <v>5</v>
      </c>
      <c r="D3961" s="23">
        <f t="shared" si="185"/>
        <v>58.5</v>
      </c>
      <c r="E3961" s="21">
        <f>SUMIFS(тарифы!G:G,тарифы!B:B,J3961)</f>
        <v>51.94</v>
      </c>
      <c r="F3961" s="21"/>
      <c r="G3961" s="12" t="str">
        <f>IFERROR(INDEX(Таблица1[#All],MATCH('загрузка табеля'!J3961,тарифы!B:B,0),4),"")</f>
        <v>обвальщик мяса мастер-класс 2 категории ((В-505)цех по переработке мяса)</v>
      </c>
      <c r="H3961" s="12" t="s">
        <v>17243</v>
      </c>
      <c r="I3961" s="12" t="s">
        <v>15469</v>
      </c>
      <c r="J3961" s="12" t="s">
        <v>8304</v>
      </c>
      <c r="K3961" s="12" t="s">
        <v>8305</v>
      </c>
      <c r="L3961" s="12">
        <v>11.5</v>
      </c>
      <c r="M3961" s="12">
        <v>12</v>
      </c>
      <c r="N3961" s="12">
        <v>11.5</v>
      </c>
      <c r="O3961" s="12">
        <v>12</v>
      </c>
      <c r="P3961" s="12">
        <v>11.5</v>
      </c>
    </row>
    <row r="3962" spans="1:17" x14ac:dyDescent="0.2">
      <c r="A3962" s="12" t="str">
        <f>INDEX('рабочие дни  %ФОТ'!$F$3:$F$67,MATCH('загрузка табеля'!$H3962,'рабочие дни  %ФОТ'!$H$3:$H$67,0),1)</f>
        <v>ХХХ YYY-505</v>
      </c>
      <c r="B3962" s="21">
        <f t="shared" si="183"/>
        <v>1341.7049999999999</v>
      </c>
      <c r="C3962" s="22">
        <f t="shared" si="184"/>
        <v>3</v>
      </c>
      <c r="D3962" s="23">
        <f t="shared" si="185"/>
        <v>34.5</v>
      </c>
      <c r="E3962" s="21">
        <f>SUMIFS(тарифы!G:G,тарифы!B:B,J3962)</f>
        <v>38.89</v>
      </c>
      <c r="F3962" s="21"/>
      <c r="G3962" s="12" t="str">
        <f>IFERROR(INDEX(Таблица1[#All],MATCH('загрузка табеля'!J3962,тарифы!B:B,0),4),"")</f>
        <v>повар 4 разряда ((В-505)цех по переработке мяса)</v>
      </c>
      <c r="H3962" s="12" t="s">
        <v>17243</v>
      </c>
      <c r="I3962" s="12" t="s">
        <v>15469</v>
      </c>
      <c r="J3962" s="12" t="s">
        <v>8307</v>
      </c>
      <c r="K3962" s="12" t="s">
        <v>8308</v>
      </c>
      <c r="L3962" s="12">
        <v>11.5</v>
      </c>
      <c r="M3962" s="12">
        <v>11.5</v>
      </c>
      <c r="N3962" s="12">
        <v>11.5</v>
      </c>
    </row>
    <row r="3963" spans="1:17" x14ac:dyDescent="0.2">
      <c r="A3963" s="12" t="str">
        <f>INDEX('рабочие дни  %ФОТ'!$F$3:$F$67,MATCH('загрузка табеля'!$H3963,'рабочие дни  %ФОТ'!$H$3:$H$67,0),1)</f>
        <v>ХХХ YYY-505</v>
      </c>
      <c r="B3963" s="21">
        <f t="shared" si="183"/>
        <v>9.8933333333333326</v>
      </c>
      <c r="C3963" s="22">
        <f t="shared" si="184"/>
        <v>4</v>
      </c>
      <c r="D3963" s="23">
        <f t="shared" si="185"/>
        <v>33.5</v>
      </c>
      <c r="E3963" s="21">
        <f>SUMIFS(тарифы!G:G,тарифы!B:B,J3963)</f>
        <v>51.94</v>
      </c>
      <c r="F3963" s="21"/>
      <c r="G3963" s="12" t="str">
        <f>IFERROR(INDEX(Таблица1[#All],MATCH('загрузка табеля'!J3963,тарифы!B:B,0),4),"")</f>
        <v>обвальщик мяса мастер-класс 2 категории ((В-505)цех по переработке мяса)</v>
      </c>
      <c r="H3963" s="12" t="s">
        <v>17243</v>
      </c>
      <c r="I3963" s="12" t="s">
        <v>15469</v>
      </c>
      <c r="J3963" s="12" t="s">
        <v>8309</v>
      </c>
      <c r="K3963" s="12" t="s">
        <v>8310</v>
      </c>
      <c r="L3963" s="12">
        <v>8.5</v>
      </c>
      <c r="M3963" s="12">
        <v>8.5</v>
      </c>
      <c r="N3963" s="12">
        <v>8.5</v>
      </c>
      <c r="O3963" s="12">
        <v>8</v>
      </c>
    </row>
    <row r="3964" spans="1:17" x14ac:dyDescent="0.2">
      <c r="A3964" s="12" t="str">
        <f>INDEX('рабочие дни  %ФОТ'!$F$3:$F$67,MATCH('загрузка табеля'!$H3964,'рабочие дни  %ФОТ'!$H$3:$H$67,0),1)</f>
        <v>ХХХ YYY-505</v>
      </c>
      <c r="B3964" s="21">
        <f t="shared" si="183"/>
        <v>1190.1600000000001</v>
      </c>
      <c r="C3964" s="22">
        <f t="shared" si="184"/>
        <v>3</v>
      </c>
      <c r="D3964" s="23">
        <f t="shared" si="185"/>
        <v>36</v>
      </c>
      <c r="E3964" s="21">
        <f>SUMIFS(тарифы!G:G,тарифы!B:B,J3964)</f>
        <v>33.06</v>
      </c>
      <c r="F3964" s="21"/>
      <c r="G3964" s="12" t="str">
        <f>IFERROR(INDEX(Таблица1[#All],MATCH('загрузка табеля'!J3964,тарифы!B:B,0),4),"")</f>
        <v>продавец продовольственных товаров 3 категории ((В-505)цех по переработке мяса)</v>
      </c>
      <c r="H3964" s="12" t="s">
        <v>17243</v>
      </c>
      <c r="I3964" s="12" t="s">
        <v>15469</v>
      </c>
      <c r="J3964" s="12" t="s">
        <v>8317</v>
      </c>
      <c r="K3964" s="12" t="s">
        <v>8318</v>
      </c>
      <c r="L3964" s="12">
        <v>12</v>
      </c>
      <c r="M3964" s="12">
        <v>12</v>
      </c>
      <c r="N3964" s="12">
        <v>12</v>
      </c>
      <c r="O3964" s="12">
        <v>0</v>
      </c>
    </row>
    <row r="3965" spans="1:17" x14ac:dyDescent="0.2">
      <c r="A3965" s="12" t="str">
        <f>INDEX('рабочие дни  %ФОТ'!$F$3:$F$67,MATCH('загрузка табеля'!$H3965,'рабочие дни  %ФОТ'!$H$3:$H$67,0),1)</f>
        <v>ХХХ YYY-506</v>
      </c>
      <c r="B3965" s="21">
        <f t="shared" si="183"/>
        <v>2.4733333333333332</v>
      </c>
      <c r="C3965" s="22">
        <f t="shared" si="184"/>
        <v>1</v>
      </c>
      <c r="D3965" s="23">
        <f t="shared" si="185"/>
        <v>9</v>
      </c>
      <c r="E3965" s="21">
        <f>SUMIFS(тарифы!G:G,тарифы!B:B,J3965)</f>
        <v>51.94</v>
      </c>
      <c r="F3965" s="21"/>
      <c r="G3965" s="12" t="str">
        <f>IFERROR(INDEX(Таблица1[#All],MATCH('загрузка табеля'!J3965,тарифы!B:B,0),4),"")</f>
        <v>обвальщик мяса мастер-класс 2 категории ((В-505)цех по переработке мяса)</v>
      </c>
      <c r="H3965" s="12" t="s">
        <v>17244</v>
      </c>
      <c r="I3965" s="12" t="s">
        <v>15469</v>
      </c>
      <c r="J3965" s="12" t="s">
        <v>8309</v>
      </c>
      <c r="K3965" s="12" t="s">
        <v>8310</v>
      </c>
      <c r="L3965" s="12">
        <v>9</v>
      </c>
      <c r="M3965" s="12">
        <v>0</v>
      </c>
    </row>
    <row r="3966" spans="1:17" x14ac:dyDescent="0.2">
      <c r="A3966" s="12" t="str">
        <f>INDEX('рабочие дни  %ФОТ'!$F$3:$F$67,MATCH('загрузка табеля'!$H3966,'рабочие дни  %ФОТ'!$H$3:$H$67,0),1)</f>
        <v>ХХХ YYY-506</v>
      </c>
      <c r="B3966" s="21">
        <f t="shared" si="183"/>
        <v>1321.24</v>
      </c>
      <c r="C3966" s="22">
        <f t="shared" si="184"/>
        <v>3</v>
      </c>
      <c r="D3966" s="23">
        <f t="shared" si="185"/>
        <v>33.5</v>
      </c>
      <c r="E3966" s="21">
        <f>SUMIFS(тарифы!G:G,тарифы!B:B,J3966)</f>
        <v>39.44</v>
      </c>
      <c r="F3966" s="21"/>
      <c r="G3966" s="12" t="str">
        <f>IFERROR(INDEX(Таблица1[#All],MATCH('загрузка табеля'!J3966,тарифы!B:B,0),4),"")</f>
        <v>повар 4 разряда* ((В-506)кулинарный цех)</v>
      </c>
      <c r="H3966" s="12" t="s">
        <v>17244</v>
      </c>
      <c r="I3966" s="12" t="s">
        <v>16866</v>
      </c>
      <c r="J3966" s="12" t="s">
        <v>8321</v>
      </c>
      <c r="K3966" s="12" t="s">
        <v>8322</v>
      </c>
      <c r="L3966" s="12">
        <v>11.5</v>
      </c>
      <c r="M3966" s="12">
        <v>11.5</v>
      </c>
      <c r="N3966" s="12">
        <v>10.5</v>
      </c>
    </row>
    <row r="3967" spans="1:17" x14ac:dyDescent="0.2">
      <c r="A3967" s="12" t="str">
        <f>INDEX('рабочие дни  %ФОТ'!$F$3:$F$67,MATCH('загрузка табеля'!$H3967,'рабочие дни  %ФОТ'!$H$3:$H$67,0),1)</f>
        <v>ХХХ YYY-506</v>
      </c>
      <c r="B3967" s="21">
        <f t="shared" si="183"/>
        <v>1301.52</v>
      </c>
      <c r="C3967" s="22">
        <f t="shared" si="184"/>
        <v>3</v>
      </c>
      <c r="D3967" s="23">
        <f t="shared" si="185"/>
        <v>33</v>
      </c>
      <c r="E3967" s="21">
        <f>SUMIFS(тарифы!G:G,тарифы!B:B,J3967)</f>
        <v>39.44</v>
      </c>
      <c r="F3967" s="21"/>
      <c r="G3967" s="12" t="str">
        <f>IFERROR(INDEX(Таблица1[#All],MATCH('загрузка табеля'!J3967,тарифы!B:B,0),4),"")</f>
        <v>повар 4 разряда* ((В-506)кулинарный цех)</v>
      </c>
      <c r="H3967" s="12" t="s">
        <v>17244</v>
      </c>
      <c r="I3967" s="12" t="s">
        <v>16866</v>
      </c>
      <c r="J3967" s="12" t="s">
        <v>8324</v>
      </c>
      <c r="K3967" s="12" t="s">
        <v>8325</v>
      </c>
      <c r="L3967" s="12">
        <v>11</v>
      </c>
      <c r="M3967" s="12">
        <v>10.5</v>
      </c>
      <c r="N3967" s="12">
        <v>11.5</v>
      </c>
      <c r="O3967" s="12">
        <v>0</v>
      </c>
    </row>
    <row r="3968" spans="1:17" x14ac:dyDescent="0.2">
      <c r="A3968" s="12" t="str">
        <f>INDEX('рабочие дни  %ФОТ'!$F$3:$F$67,MATCH('загрузка табеля'!$H3968,'рабочие дни  %ФОТ'!$H$3:$H$67,0),1)</f>
        <v>ХХХ YYY-506</v>
      </c>
      <c r="B3968" s="21">
        <f t="shared" si="183"/>
        <v>1695.2380952380952</v>
      </c>
      <c r="C3968" s="22">
        <f t="shared" si="184"/>
        <v>4</v>
      </c>
      <c r="D3968" s="23">
        <f t="shared" si="185"/>
        <v>9.5</v>
      </c>
      <c r="E3968" s="21">
        <f>SUMIFS(тарифы!G:G,тарифы!B:B,J3968)</f>
        <v>8900</v>
      </c>
      <c r="F3968" s="21"/>
      <c r="G3968" s="12" t="str">
        <f>IFERROR(INDEX(Таблица1[#All],MATCH('загрузка табеля'!J3968,тарифы!B:B,0),4),"")</f>
        <v>заместитель управляющего магазином по производству ((В-506)цех по выпечке хлебобулочных изделий)</v>
      </c>
      <c r="H3968" s="12" t="s">
        <v>17244</v>
      </c>
      <c r="I3968" s="12" t="s">
        <v>16866</v>
      </c>
      <c r="J3968" s="12" t="s">
        <v>11889</v>
      </c>
      <c r="K3968" s="12" t="s">
        <v>11888</v>
      </c>
      <c r="L3968" s="12">
        <v>2.5</v>
      </c>
      <c r="M3968" s="12">
        <v>2.5</v>
      </c>
      <c r="N3968" s="12">
        <v>2.5</v>
      </c>
      <c r="O3968" s="12">
        <v>2</v>
      </c>
    </row>
    <row r="3969" spans="1:15" x14ac:dyDescent="0.2">
      <c r="A3969" s="12" t="str">
        <f>INDEX('рабочие дни  %ФОТ'!$F$3:$F$67,MATCH('загрузка табеля'!$H3969,'рабочие дни  %ФОТ'!$H$3:$H$67,0),1)</f>
        <v>ХХХ YYY-506</v>
      </c>
      <c r="B3969" s="21">
        <f t="shared" si="183"/>
        <v>1171.18</v>
      </c>
      <c r="C3969" s="22">
        <f t="shared" si="184"/>
        <v>3</v>
      </c>
      <c r="D3969" s="23">
        <f t="shared" si="185"/>
        <v>31</v>
      </c>
      <c r="E3969" s="21">
        <f>SUMIFS(тарифы!G:G,тарифы!B:B,J3969)</f>
        <v>37.78</v>
      </c>
      <c r="F3969" s="21"/>
      <c r="G3969" s="12" t="str">
        <f>IFERROR(INDEX(Таблица1[#All],MATCH('загрузка табеля'!J3969,тарифы!B:B,0),4),"")</f>
        <v>кассир торгового зала ((В-506)расчетно-кассовая зона)</v>
      </c>
      <c r="H3969" s="12" t="s">
        <v>17244</v>
      </c>
      <c r="I3969" s="12" t="s">
        <v>16867</v>
      </c>
      <c r="J3969" s="12" t="s">
        <v>8341</v>
      </c>
      <c r="K3969" s="12" t="s">
        <v>8342</v>
      </c>
      <c r="L3969" s="12">
        <v>11</v>
      </c>
      <c r="M3969" s="12">
        <v>10</v>
      </c>
      <c r="N3969" s="12">
        <v>10</v>
      </c>
      <c r="O3969" s="12">
        <v>0</v>
      </c>
    </row>
    <row r="3970" spans="1:15" x14ac:dyDescent="0.2">
      <c r="A3970" s="12" t="str">
        <f>INDEX('рабочие дни  %ФОТ'!$F$3:$F$67,MATCH('загрузка табеля'!$H3970,'рабочие дни  %ФОТ'!$H$3:$H$67,0),1)</f>
        <v>ХХХ YYY-506</v>
      </c>
      <c r="B3970" s="21">
        <f t="shared" si="183"/>
        <v>1038.95</v>
      </c>
      <c r="C3970" s="22">
        <f t="shared" si="184"/>
        <v>3</v>
      </c>
      <c r="D3970" s="23">
        <f t="shared" si="185"/>
        <v>27.5</v>
      </c>
      <c r="E3970" s="21">
        <f>SUMIFS(тарифы!G:G,тарифы!B:B,J3970)</f>
        <v>37.78</v>
      </c>
      <c r="F3970" s="21"/>
      <c r="G3970" s="12" t="str">
        <f>IFERROR(INDEX(Таблица1[#All],MATCH('загрузка табеля'!J3970,тарифы!B:B,0),4),"")</f>
        <v>кассир торгового зала ((В-506)расчетно-кассовая зона)</v>
      </c>
      <c r="H3970" s="12" t="s">
        <v>17244</v>
      </c>
      <c r="I3970" s="12" t="s">
        <v>16867</v>
      </c>
      <c r="J3970" s="12" t="s">
        <v>8337</v>
      </c>
      <c r="K3970" s="12" t="s">
        <v>8338</v>
      </c>
      <c r="L3970" s="12">
        <v>10</v>
      </c>
      <c r="M3970" s="12">
        <v>10</v>
      </c>
      <c r="N3970" s="12">
        <v>7.5</v>
      </c>
      <c r="O3970" s="12">
        <v>0</v>
      </c>
    </row>
    <row r="3971" spans="1:15" x14ac:dyDescent="0.2">
      <c r="A3971" s="12" t="str">
        <f>INDEX('рабочие дни  %ФОТ'!$F$3:$F$67,MATCH('загрузка табеля'!$H3971,'рабочие дни  %ФОТ'!$H$3:$H$67,0),1)</f>
        <v>ХХХ YYY-506</v>
      </c>
      <c r="B3971" s="21">
        <f t="shared" si="183"/>
        <v>421.63</v>
      </c>
      <c r="C3971" s="22">
        <f t="shared" si="184"/>
        <v>1</v>
      </c>
      <c r="D3971" s="23">
        <f t="shared" si="185"/>
        <v>11</v>
      </c>
      <c r="E3971" s="21">
        <f>SUMIFS(тарифы!G:G,тарифы!B:B,J3971)</f>
        <v>38.33</v>
      </c>
      <c r="F3971" s="21"/>
      <c r="G3971" s="12" t="str">
        <f>IFERROR(INDEX(Таблица1[#All],MATCH('загрузка табеля'!J3971,тарифы!B:B,0),4),"")</f>
        <v>заместитель управляющего магазином по кассовой зоне 3 категории ((В-506)расчетно-кассовая зона)</v>
      </c>
      <c r="H3971" s="12" t="s">
        <v>17244</v>
      </c>
      <c r="I3971" s="12" t="s">
        <v>16867</v>
      </c>
      <c r="J3971" s="12" t="s">
        <v>8350</v>
      </c>
      <c r="K3971" s="12" t="s">
        <v>8351</v>
      </c>
      <c r="L3971" s="12">
        <v>11</v>
      </c>
      <c r="M3971" s="12">
        <v>0</v>
      </c>
    </row>
    <row r="3972" spans="1:15" x14ac:dyDescent="0.2">
      <c r="A3972" s="12" t="str">
        <f>INDEX('рабочие дни  %ФОТ'!$F$3:$F$67,MATCH('загрузка табеля'!$H3972,'рабочие дни  %ФОТ'!$H$3:$H$67,0),1)</f>
        <v>ХХХ YYY-506</v>
      </c>
      <c r="B3972" s="21">
        <f t="shared" si="183"/>
        <v>1284.0549999999998</v>
      </c>
      <c r="C3972" s="22">
        <f t="shared" si="184"/>
        <v>3</v>
      </c>
      <c r="D3972" s="23">
        <f t="shared" si="185"/>
        <v>33.5</v>
      </c>
      <c r="E3972" s="21">
        <f>SUMIFS(тарифы!G:G,тарифы!B:B,J3972)</f>
        <v>38.33</v>
      </c>
      <c r="F3972" s="21"/>
      <c r="G3972" s="12" t="str">
        <f>IFERROR(INDEX(Таблица1[#All],MATCH('загрузка табеля'!J3972,тарифы!B:B,0),4),"")</f>
        <v>заместитель управляющего магазином по кассовой зоне 3 категории ((В-506)расчетно-кассовая зона)</v>
      </c>
      <c r="H3972" s="12" t="s">
        <v>17244</v>
      </c>
      <c r="I3972" s="12" t="s">
        <v>16867</v>
      </c>
      <c r="J3972" s="12" t="s">
        <v>8343</v>
      </c>
      <c r="K3972" s="12" t="s">
        <v>8344</v>
      </c>
      <c r="L3972" s="12">
        <v>11.5</v>
      </c>
      <c r="M3972" s="12">
        <v>11</v>
      </c>
      <c r="N3972" s="12">
        <v>11</v>
      </c>
    </row>
    <row r="3973" spans="1:15" x14ac:dyDescent="0.2">
      <c r="A3973" s="12" t="str">
        <f>INDEX('рабочие дни  %ФОТ'!$F$3:$F$67,MATCH('загрузка табеля'!$H3973,'рабочие дни  %ФОТ'!$H$3:$H$67,0),1)</f>
        <v>ХХХ YYY-506</v>
      </c>
      <c r="B3973" s="21">
        <f t="shared" si="183"/>
        <v>1208.96</v>
      </c>
      <c r="C3973" s="22">
        <f t="shared" si="184"/>
        <v>3</v>
      </c>
      <c r="D3973" s="23">
        <f t="shared" si="185"/>
        <v>32</v>
      </c>
      <c r="E3973" s="21">
        <f>SUMIFS(тарифы!G:G,тарифы!B:B,J3973)</f>
        <v>37.78</v>
      </c>
      <c r="F3973" s="21"/>
      <c r="G3973" s="12" t="str">
        <f>IFERROR(INDEX(Таблица1[#All],MATCH('загрузка табеля'!J3973,тарифы!B:B,0),4),"")</f>
        <v>кассир торгового зала ((В-506)расчетно-кассовая зона)</v>
      </c>
      <c r="H3973" s="12" t="s">
        <v>17244</v>
      </c>
      <c r="I3973" s="12" t="s">
        <v>16867</v>
      </c>
      <c r="J3973" s="12" t="s">
        <v>8339</v>
      </c>
      <c r="K3973" s="12" t="s">
        <v>8340</v>
      </c>
      <c r="L3973" s="12">
        <v>11</v>
      </c>
      <c r="M3973" s="12">
        <v>10</v>
      </c>
      <c r="N3973" s="12">
        <v>11</v>
      </c>
      <c r="O3973" s="12">
        <v>0</v>
      </c>
    </row>
    <row r="3974" spans="1:15" x14ac:dyDescent="0.2">
      <c r="A3974" s="12" t="str">
        <f>INDEX('рабочие дни  %ФОТ'!$F$3:$F$67,MATCH('загрузка табеля'!$H3974,'рабочие дни  %ФОТ'!$H$3:$H$67,0),1)</f>
        <v>ХХХ YYY-506</v>
      </c>
      <c r="B3974" s="21">
        <f t="shared" ref="B3974:B4037" si="186">IF(AND(F3974&lt;50,F3974&gt;0),F3974*D3974,IF(F3974&gt;50,F3974/$C$1*C3974,IF(AND(E3974&lt;50,E3974&gt;0),E3974*D3974,E3974/$C$1*C3974)))</f>
        <v>623.37</v>
      </c>
      <c r="C3974" s="22">
        <f t="shared" si="184"/>
        <v>2</v>
      </c>
      <c r="D3974" s="23">
        <f t="shared" si="185"/>
        <v>16.5</v>
      </c>
      <c r="E3974" s="21">
        <f>SUMIFS(тарифы!G:G,тарифы!B:B,J3974)</f>
        <v>37.78</v>
      </c>
      <c r="F3974" s="21"/>
      <c r="G3974" s="12" t="str">
        <f>IFERROR(INDEX(Таблица1[#All],MATCH('загрузка табеля'!J3974,тарифы!B:B,0),4),"")</f>
        <v>кассир торгового зала ((В-506)расчетно-кассовая зона)</v>
      </c>
      <c r="H3974" s="12" t="s">
        <v>17244</v>
      </c>
      <c r="I3974" s="12" t="s">
        <v>16867</v>
      </c>
      <c r="J3974" s="12" t="s">
        <v>8335</v>
      </c>
      <c r="K3974" s="12" t="s">
        <v>8336</v>
      </c>
      <c r="L3974" s="12">
        <v>5.5</v>
      </c>
      <c r="M3974" s="12">
        <v>11</v>
      </c>
      <c r="N3974" s="12">
        <v>0</v>
      </c>
    </row>
    <row r="3975" spans="1:15" x14ac:dyDescent="0.2">
      <c r="A3975" s="12" t="str">
        <f>INDEX('рабочие дни  %ФОТ'!$F$3:$F$67,MATCH('загрузка табеля'!$H3975,'рабочие дни  %ФОТ'!$H$3:$H$67,0),1)</f>
        <v>ХХХ YYY-506</v>
      </c>
      <c r="B3975" s="21">
        <f t="shared" si="186"/>
        <v>1718.99</v>
      </c>
      <c r="C3975" s="22">
        <f t="shared" ref="C3975:C4038" si="187">COUNTIF(L3975:AP3975,"&gt;0")</f>
        <v>4</v>
      </c>
      <c r="D3975" s="23">
        <f t="shared" ref="D3975:D4038" si="188">IF(SUM(L3975:AP3975)&gt;0,SUM(L3975:AP3975),"")</f>
        <v>45.5</v>
      </c>
      <c r="E3975" s="21">
        <f>SUMIFS(тарифы!G:G,тарифы!B:B,J3975)</f>
        <v>37.78</v>
      </c>
      <c r="F3975" s="21"/>
      <c r="G3975" s="12" t="str">
        <f>IFERROR(INDEX(Таблица1[#All],MATCH('загрузка табеля'!J3975,тарифы!B:B,0),4),"")</f>
        <v>кассир торгового зала ((В-506)расчетно-кассовая зона)</v>
      </c>
      <c r="H3975" s="12" t="s">
        <v>17244</v>
      </c>
      <c r="I3975" s="12" t="s">
        <v>16867</v>
      </c>
      <c r="J3975" s="12" t="s">
        <v>8347</v>
      </c>
      <c r="K3975" s="12" t="s">
        <v>8348</v>
      </c>
      <c r="L3975" s="12">
        <v>11.5</v>
      </c>
      <c r="M3975" s="12">
        <v>11</v>
      </c>
      <c r="N3975" s="12">
        <v>11.5</v>
      </c>
      <c r="O3975" s="12">
        <v>11.5</v>
      </c>
    </row>
    <row r="3976" spans="1:15" x14ac:dyDescent="0.2">
      <c r="A3976" s="12" t="str">
        <f>INDEX('рабочие дни  %ФОТ'!$F$3:$F$67,MATCH('загрузка табеля'!$H3976,'рабочие дни  %ФОТ'!$H$3:$H$67,0),1)</f>
        <v>ХХХ YYY-506</v>
      </c>
      <c r="B3976" s="21">
        <f t="shared" si="186"/>
        <v>1548.98</v>
      </c>
      <c r="C3976" s="22">
        <f t="shared" si="187"/>
        <v>4</v>
      </c>
      <c r="D3976" s="23">
        <f t="shared" si="188"/>
        <v>41</v>
      </c>
      <c r="E3976" s="21">
        <f>SUMIFS(тарифы!G:G,тарифы!B:B,J3976)</f>
        <v>37.78</v>
      </c>
      <c r="F3976" s="21"/>
      <c r="G3976" s="12" t="str">
        <f>IFERROR(INDEX(Таблица1[#All],MATCH('загрузка табеля'!J3976,тарифы!B:B,0),4),"")</f>
        <v>кассир торгового зала ((В-506)расчетно-кассовая зона)</v>
      </c>
      <c r="H3976" s="12" t="s">
        <v>17244</v>
      </c>
      <c r="I3976" s="12" t="s">
        <v>16867</v>
      </c>
      <c r="J3976" s="12" t="s">
        <v>8327</v>
      </c>
      <c r="K3976" s="12" t="s">
        <v>8328</v>
      </c>
      <c r="L3976" s="12">
        <v>11</v>
      </c>
      <c r="M3976" s="12">
        <v>10</v>
      </c>
      <c r="N3976" s="12">
        <v>10</v>
      </c>
      <c r="O3976" s="12">
        <v>10</v>
      </c>
    </row>
    <row r="3977" spans="1:15" x14ac:dyDescent="0.2">
      <c r="A3977" s="12" t="str">
        <f>INDEX('рабочие дни  %ФОТ'!$F$3:$F$67,MATCH('загрузка табеля'!$H3977,'рабочие дни  %ФОТ'!$H$3:$H$67,0),1)</f>
        <v>ХХХ YYY-506</v>
      </c>
      <c r="B3977" s="21">
        <f t="shared" si="186"/>
        <v>1322.385</v>
      </c>
      <c r="C3977" s="22">
        <f t="shared" si="187"/>
        <v>3</v>
      </c>
      <c r="D3977" s="23">
        <f t="shared" si="188"/>
        <v>34.5</v>
      </c>
      <c r="E3977" s="21">
        <f>SUMIFS(тарифы!G:G,тарифы!B:B,J3977)</f>
        <v>38.33</v>
      </c>
      <c r="F3977" s="21"/>
      <c r="G3977" s="12" t="str">
        <f>IFERROR(INDEX(Таблица1[#All],MATCH('загрузка табеля'!J3977,тарифы!B:B,0),4),"")</f>
        <v>заместитель управляющего магазином по кассовой зоне ((В-506)расчетно-кассовая зона)</v>
      </c>
      <c r="H3977" s="12" t="s">
        <v>17244</v>
      </c>
      <c r="I3977" s="12" t="s">
        <v>16867</v>
      </c>
      <c r="J3977" s="12" t="s">
        <v>12183</v>
      </c>
      <c r="K3977" s="12" t="s">
        <v>12182</v>
      </c>
      <c r="L3977" s="12">
        <v>11.5</v>
      </c>
      <c r="M3977" s="12">
        <v>11.5</v>
      </c>
      <c r="N3977" s="12">
        <v>11.5</v>
      </c>
      <c r="O3977" s="12">
        <v>0</v>
      </c>
    </row>
    <row r="3978" spans="1:15" x14ac:dyDescent="0.2">
      <c r="A3978" s="12" t="str">
        <f>INDEX('рабочие дни  %ФОТ'!$F$3:$F$67,MATCH('загрузка табеля'!$H3978,'рабочие дни  %ФОТ'!$H$3:$H$67,0),1)</f>
        <v>ХХХ YYY-506</v>
      </c>
      <c r="B3978" s="21">
        <f t="shared" si="186"/>
        <v>226.68</v>
      </c>
      <c r="C3978" s="22">
        <f t="shared" si="187"/>
        <v>1</v>
      </c>
      <c r="D3978" s="23">
        <f t="shared" si="188"/>
        <v>6</v>
      </c>
      <c r="E3978" s="21">
        <f>SUMIFS(тарифы!G:G,тарифы!B:B,J3978)</f>
        <v>37.78</v>
      </c>
      <c r="F3978" s="21"/>
      <c r="G3978" s="12" t="str">
        <f>IFERROR(INDEX(Таблица1[#All],MATCH('загрузка табеля'!J3978,тарифы!B:B,0),4),"")</f>
        <v>кассир торгового зала ((В-506)расчетно-кассовая зона)</v>
      </c>
      <c r="H3978" s="12" t="s">
        <v>17244</v>
      </c>
      <c r="I3978" s="12" t="s">
        <v>16867</v>
      </c>
      <c r="J3978" s="12" t="s">
        <v>14899</v>
      </c>
      <c r="K3978" s="12" t="s">
        <v>8349</v>
      </c>
      <c r="L3978" s="12">
        <v>6</v>
      </c>
    </row>
    <row r="3979" spans="1:15" x14ac:dyDescent="0.2">
      <c r="A3979" s="12" t="str">
        <f>INDEX('рабочие дни  %ФОТ'!$F$3:$F$67,MATCH('загрузка табеля'!$H3979,'рабочие дни  %ФОТ'!$H$3:$H$67,0),1)</f>
        <v>ХХХ YYY-506</v>
      </c>
      <c r="B3979" s="21">
        <f t="shared" si="186"/>
        <v>0</v>
      </c>
      <c r="C3979" s="22">
        <f t="shared" si="187"/>
        <v>3</v>
      </c>
      <c r="D3979" s="23">
        <f t="shared" si="188"/>
        <v>34</v>
      </c>
      <c r="E3979" s="21">
        <f>SUMIFS(тарифы!G:G,тарифы!B:B,J3979)</f>
        <v>0</v>
      </c>
      <c r="F3979" s="21"/>
      <c r="G3979" s="12" t="str">
        <f>IFERROR(INDEX(Таблица1[#All],MATCH('загрузка табеля'!J3979,тарифы!B:B,0),4),"")</f>
        <v/>
      </c>
      <c r="H3979" s="12" t="s">
        <v>17244</v>
      </c>
      <c r="I3979" s="12" t="s">
        <v>16867</v>
      </c>
      <c r="J3979" s="12" t="s">
        <v>16868</v>
      </c>
      <c r="K3979" s="12" t="s">
        <v>16869</v>
      </c>
      <c r="L3979" s="12">
        <v>12</v>
      </c>
      <c r="M3979" s="12">
        <v>11</v>
      </c>
      <c r="N3979" s="12">
        <v>11</v>
      </c>
    </row>
    <row r="3980" spans="1:15" x14ac:dyDescent="0.2">
      <c r="A3980" s="12" t="str">
        <f>INDEX('рабочие дни  %ФОТ'!$F$3:$F$67,MATCH('загрузка табеля'!$H3980,'рабочие дни  %ФОТ'!$H$3:$H$67,0),1)</f>
        <v>ХХХ YYY-506</v>
      </c>
      <c r="B3980" s="21">
        <f t="shared" si="186"/>
        <v>954.75</v>
      </c>
      <c r="C3980" s="22">
        <f t="shared" si="187"/>
        <v>4</v>
      </c>
      <c r="D3980" s="23">
        <f t="shared" si="188"/>
        <v>28.5</v>
      </c>
      <c r="E3980" s="21">
        <f>SUMIFS(тарифы!G:G,тарифы!B:B,J3980)</f>
        <v>33.5</v>
      </c>
      <c r="F3980" s="21"/>
      <c r="G3980" s="12" t="str">
        <f>IFERROR(INDEX(Таблица1[#All],MATCH('загрузка табеля'!J3980,тарифы!B:B,0),4),"")</f>
        <v>кладовщик по приему товара 3 категории ((В-506)склад)</v>
      </c>
      <c r="H3980" s="12" t="s">
        <v>17244</v>
      </c>
      <c r="I3980" s="12" t="s">
        <v>8357</v>
      </c>
      <c r="J3980" s="12" t="s">
        <v>8361</v>
      </c>
      <c r="K3980" s="12" t="s">
        <v>8362</v>
      </c>
      <c r="L3980" s="12">
        <v>2.5</v>
      </c>
      <c r="M3980" s="12">
        <v>8.5</v>
      </c>
      <c r="N3980" s="12">
        <v>8.5</v>
      </c>
      <c r="O3980" s="12">
        <v>9</v>
      </c>
    </row>
    <row r="3981" spans="1:15" x14ac:dyDescent="0.2">
      <c r="A3981" s="12" t="str">
        <f>INDEX('рабочие дни  %ФОТ'!$F$3:$F$67,MATCH('загрузка табеля'!$H3981,'рабочие дни  %ФОТ'!$H$3:$H$67,0),1)</f>
        <v>ХХХ YYY-506</v>
      </c>
      <c r="B3981" s="21">
        <f t="shared" si="186"/>
        <v>1466.6666666666667</v>
      </c>
      <c r="C3981" s="22">
        <f t="shared" si="187"/>
        <v>4</v>
      </c>
      <c r="D3981" s="23">
        <f t="shared" si="188"/>
        <v>39</v>
      </c>
      <c r="E3981" s="21">
        <f>SUMIFS(тарифы!G:G,тарифы!B:B,J3981)</f>
        <v>7700</v>
      </c>
      <c r="F3981" s="21"/>
      <c r="G3981" s="12" t="str">
        <f>IFERROR(INDEX(Таблица1[#All],MATCH('загрузка табеля'!J3981,тарифы!B:B,0),4),"")</f>
        <v>старший кладовщик 2 категории ((В-506)склад)</v>
      </c>
      <c r="H3981" s="12" t="s">
        <v>17244</v>
      </c>
      <c r="I3981" s="12" t="s">
        <v>8357</v>
      </c>
      <c r="J3981" s="12" t="s">
        <v>8358</v>
      </c>
      <c r="K3981" s="12" t="s">
        <v>8359</v>
      </c>
      <c r="L3981" s="12">
        <v>10.5</v>
      </c>
      <c r="M3981" s="12">
        <v>10</v>
      </c>
      <c r="N3981" s="12">
        <v>10.5</v>
      </c>
      <c r="O3981" s="12">
        <v>8</v>
      </c>
    </row>
    <row r="3982" spans="1:15" x14ac:dyDescent="0.2">
      <c r="A3982" s="12" t="str">
        <f>INDEX('рабочие дни  %ФОТ'!$F$3:$F$67,MATCH('загрузка табеля'!$H3982,'рабочие дни  %ФОТ'!$H$3:$H$67,0),1)</f>
        <v>ХХХ YYY-506</v>
      </c>
      <c r="B3982" s="21">
        <f t="shared" si="186"/>
        <v>0</v>
      </c>
      <c r="C3982" s="22">
        <f t="shared" si="187"/>
        <v>2</v>
      </c>
      <c r="D3982" s="23">
        <f t="shared" si="188"/>
        <v>18</v>
      </c>
      <c r="E3982" s="21">
        <f>SUMIFS(тарифы!G:G,тарифы!B:B,J3982)</f>
        <v>0</v>
      </c>
      <c r="F3982" s="21"/>
      <c r="G3982" s="12" t="str">
        <f>IFERROR(INDEX(Таблица1[#All],MATCH('загрузка табеля'!J3982,тарифы!B:B,0),4),"")</f>
        <v/>
      </c>
      <c r="H3982" s="12" t="s">
        <v>17244</v>
      </c>
      <c r="I3982" s="12" t="s">
        <v>8357</v>
      </c>
      <c r="J3982" s="12" t="s">
        <v>16870</v>
      </c>
      <c r="K3982" s="12" t="s">
        <v>16871</v>
      </c>
      <c r="L3982" s="12">
        <v>9</v>
      </c>
      <c r="M3982" s="12">
        <v>9</v>
      </c>
    </row>
    <row r="3983" spans="1:15" x14ac:dyDescent="0.2">
      <c r="A3983" s="12" t="str">
        <f>INDEX('рабочие дни  %ФОТ'!$F$3:$F$67,MATCH('загрузка табеля'!$H3983,'рабочие дни  %ФОТ'!$H$3:$H$67,0),1)</f>
        <v>ХХХ YYY-506</v>
      </c>
      <c r="B3983" s="21">
        <f t="shared" si="186"/>
        <v>1877.48</v>
      </c>
      <c r="C3983" s="22">
        <f t="shared" si="187"/>
        <v>4</v>
      </c>
      <c r="D3983" s="23">
        <f t="shared" si="188"/>
        <v>44</v>
      </c>
      <c r="E3983" s="21">
        <f>SUMIFS(тарифы!G:G,тарифы!B:B,J3983)</f>
        <v>42.67</v>
      </c>
      <c r="F3983" s="21"/>
      <c r="G3983" s="12" t="str">
        <f>IFERROR(INDEX(Таблица1[#All],MATCH('загрузка табеля'!J3983,тарифы!B:B,0),4),"")</f>
        <v>бригадир продавцов продовольственных товаров 1 категории ((В-506)торговый зал)</v>
      </c>
      <c r="H3983" s="12" t="s">
        <v>17244</v>
      </c>
      <c r="I3983" s="12" t="s">
        <v>16872</v>
      </c>
      <c r="J3983" s="12" t="s">
        <v>8376</v>
      </c>
      <c r="K3983" s="12" t="s">
        <v>8377</v>
      </c>
      <c r="L3983" s="12">
        <v>11</v>
      </c>
      <c r="M3983" s="12">
        <v>11</v>
      </c>
      <c r="N3983" s="12">
        <v>11</v>
      </c>
      <c r="O3983" s="12">
        <v>11</v>
      </c>
    </row>
    <row r="3984" spans="1:15" x14ac:dyDescent="0.2">
      <c r="A3984" s="12" t="str">
        <f>INDEX('рабочие дни  %ФОТ'!$F$3:$F$67,MATCH('загрузка табеля'!$H3984,'рабочие дни  %ФОТ'!$H$3:$H$67,0),1)</f>
        <v>ХХХ YYY-506</v>
      </c>
      <c r="B3984" s="21">
        <f t="shared" si="186"/>
        <v>1076.73</v>
      </c>
      <c r="C3984" s="22">
        <f t="shared" si="187"/>
        <v>4</v>
      </c>
      <c r="D3984" s="23">
        <f t="shared" si="188"/>
        <v>28.5</v>
      </c>
      <c r="E3984" s="21">
        <f>SUMIFS(тарифы!G:G,тарифы!B:B,J3984)</f>
        <v>37.78</v>
      </c>
      <c r="F3984" s="21"/>
      <c r="G3984" s="12" t="str">
        <f>IFERROR(INDEX(Таблица1[#All],MATCH('загрузка табеля'!J3984,тарифы!B:B,0),4),"")</f>
        <v>кассир торгового зала ((В-506)расчетно-кассовая зона)</v>
      </c>
      <c r="H3984" s="12" t="s">
        <v>17244</v>
      </c>
      <c r="I3984" s="12" t="s">
        <v>16872</v>
      </c>
      <c r="J3984" s="12" t="s">
        <v>8355</v>
      </c>
      <c r="K3984" s="12" t="s">
        <v>8356</v>
      </c>
      <c r="L3984" s="12">
        <v>5</v>
      </c>
      <c r="M3984" s="12">
        <v>5</v>
      </c>
      <c r="N3984" s="12">
        <v>10</v>
      </c>
      <c r="O3984" s="12">
        <v>8.5</v>
      </c>
    </row>
    <row r="3985" spans="1:17" x14ac:dyDescent="0.2">
      <c r="A3985" s="12" t="str">
        <f>INDEX('рабочие дни  %ФОТ'!$F$3:$F$67,MATCH('загрузка табеля'!$H3985,'рабочие дни  %ФОТ'!$H$3:$H$67,0),1)</f>
        <v>ХХХ YYY-506</v>
      </c>
      <c r="B3985" s="21">
        <f t="shared" si="186"/>
        <v>990.14</v>
      </c>
      <c r="C3985" s="22">
        <f t="shared" si="187"/>
        <v>3</v>
      </c>
      <c r="D3985" s="23">
        <f t="shared" si="188"/>
        <v>31</v>
      </c>
      <c r="E3985" s="21">
        <f>SUMIFS(тарифы!G:G,тарифы!B:B,J3985)</f>
        <v>31.94</v>
      </c>
      <c r="F3985" s="21"/>
      <c r="G3985" s="12" t="str">
        <f>IFERROR(INDEX(Таблица1[#All],MATCH('загрузка табеля'!J3985,тарифы!B:B,0),4),"")</f>
        <v>продавец продовольственных товаров 3 категории ((В-506)торговый зал)</v>
      </c>
      <c r="H3985" s="12" t="s">
        <v>17244</v>
      </c>
      <c r="I3985" s="12" t="s">
        <v>16872</v>
      </c>
      <c r="J3985" s="12" t="s">
        <v>8374</v>
      </c>
      <c r="K3985" s="12" t="s">
        <v>8375</v>
      </c>
      <c r="L3985" s="12">
        <v>10.5</v>
      </c>
      <c r="M3985" s="12">
        <v>10.5</v>
      </c>
      <c r="N3985" s="12">
        <v>10</v>
      </c>
    </row>
    <row r="3986" spans="1:17" x14ac:dyDescent="0.2">
      <c r="A3986" s="12" t="str">
        <f>INDEX('рабочие дни  %ФОТ'!$F$3:$F$67,MATCH('загрузка табеля'!$H3986,'рабочие дни  %ФОТ'!$H$3:$H$67,0),1)</f>
        <v>ХХХ YYY-506</v>
      </c>
      <c r="B3986" s="21">
        <f t="shared" si="186"/>
        <v>2376.46</v>
      </c>
      <c r="C3986" s="22">
        <f t="shared" si="187"/>
        <v>6</v>
      </c>
      <c r="D3986" s="23">
        <f t="shared" si="188"/>
        <v>62</v>
      </c>
      <c r="E3986" s="21">
        <f>SUMIFS(тарифы!G:G,тарифы!B:B,J3986)</f>
        <v>38.33</v>
      </c>
      <c r="F3986" s="21"/>
      <c r="G3986" s="12" t="str">
        <f>IFERROR(INDEX(Таблица1[#All],MATCH('загрузка табеля'!J3986,тарифы!B:B,0),4),"")</f>
        <v>продавец продовольственных товаров 1 категории ((В-506)торговый зал)</v>
      </c>
      <c r="H3986" s="12" t="s">
        <v>17244</v>
      </c>
      <c r="I3986" s="12" t="s">
        <v>16872</v>
      </c>
      <c r="J3986" s="12" t="s">
        <v>8366</v>
      </c>
      <c r="K3986" s="12" t="s">
        <v>8367</v>
      </c>
      <c r="L3986" s="12">
        <v>10</v>
      </c>
      <c r="M3986" s="12">
        <v>10</v>
      </c>
      <c r="N3986" s="12">
        <v>11</v>
      </c>
      <c r="O3986" s="12">
        <v>10</v>
      </c>
      <c r="P3986" s="12">
        <v>10</v>
      </c>
      <c r="Q3986" s="12">
        <v>11</v>
      </c>
    </row>
    <row r="3987" spans="1:17" x14ac:dyDescent="0.2">
      <c r="A3987" s="12" t="str">
        <f>INDEX('рабочие дни  %ФОТ'!$F$3:$F$67,MATCH('загрузка табеля'!$H3987,'рабочие дни  %ФОТ'!$H$3:$H$67,0),1)</f>
        <v>ХХХ YYY-506</v>
      </c>
      <c r="B3987" s="21">
        <f t="shared" si="186"/>
        <v>1142.05</v>
      </c>
      <c r="C3987" s="22">
        <f t="shared" si="187"/>
        <v>3</v>
      </c>
      <c r="D3987" s="23">
        <f t="shared" si="188"/>
        <v>32.5</v>
      </c>
      <c r="E3987" s="21">
        <f>SUMIFS(тарифы!G:G,тарифы!B:B,J3987)</f>
        <v>35.14</v>
      </c>
      <c r="F3987" s="21"/>
      <c r="G3987" s="12" t="str">
        <f>IFERROR(INDEX(Таблица1[#All],MATCH('загрузка табеля'!J3987,тарифы!B:B,0),4),"")</f>
        <v>продавец продовольственных товаров 2 категории ((В-506)торговый зал)</v>
      </c>
      <c r="H3987" s="12" t="s">
        <v>17244</v>
      </c>
      <c r="I3987" s="12" t="s">
        <v>16872</v>
      </c>
      <c r="J3987" s="12" t="s">
        <v>8409</v>
      </c>
      <c r="K3987" s="12" t="s">
        <v>8410</v>
      </c>
      <c r="L3987" s="12">
        <v>11</v>
      </c>
      <c r="M3987" s="12">
        <v>10.5</v>
      </c>
      <c r="N3987" s="12">
        <v>11</v>
      </c>
      <c r="O3987" s="12">
        <v>0</v>
      </c>
    </row>
    <row r="3988" spans="1:17" x14ac:dyDescent="0.2">
      <c r="A3988" s="12" t="str">
        <f>INDEX('рабочие дни  %ФОТ'!$F$3:$F$67,MATCH('загрузка табеля'!$H3988,'рабочие дни  %ФОТ'!$H$3:$H$67,0),1)</f>
        <v>ХХХ YYY-506</v>
      </c>
      <c r="B3988" s="21">
        <f t="shared" si="186"/>
        <v>1528.59</v>
      </c>
      <c r="C3988" s="22">
        <f t="shared" si="187"/>
        <v>3</v>
      </c>
      <c r="D3988" s="23">
        <f t="shared" si="188"/>
        <v>43.5</v>
      </c>
      <c r="E3988" s="21">
        <f>SUMIFS(тарифы!G:G,тарифы!B:B,J3988)</f>
        <v>35.14</v>
      </c>
      <c r="F3988" s="21"/>
      <c r="G3988" s="12" t="str">
        <f>IFERROR(INDEX(Таблица1[#All],MATCH('загрузка табеля'!J3988,тарифы!B:B,0),4),"")</f>
        <v>продавец продовольственных товаров 2 категории ((В-506)торговый зал)</v>
      </c>
      <c r="H3988" s="12" t="s">
        <v>17244</v>
      </c>
      <c r="I3988" s="12" t="s">
        <v>16872</v>
      </c>
      <c r="J3988" s="12" t="s">
        <v>8371</v>
      </c>
      <c r="K3988" s="12" t="s">
        <v>8372</v>
      </c>
      <c r="L3988" s="12">
        <v>11</v>
      </c>
      <c r="M3988" s="12">
        <v>11</v>
      </c>
      <c r="N3988" s="12">
        <v>21.5</v>
      </c>
      <c r="O3988" s="12">
        <v>0</v>
      </c>
    </row>
    <row r="3989" spans="1:17" x14ac:dyDescent="0.2">
      <c r="A3989" s="12" t="str">
        <f>INDEX('рабочие дни  %ФОТ'!$F$3:$F$67,MATCH('загрузка табеля'!$H3989,'рабочие дни  %ФОТ'!$H$3:$H$67,0),1)</f>
        <v>ХХХ YYY-506</v>
      </c>
      <c r="B3989" s="21">
        <f t="shared" si="186"/>
        <v>0</v>
      </c>
      <c r="C3989" s="22">
        <f t="shared" si="187"/>
        <v>2</v>
      </c>
      <c r="D3989" s="23">
        <f t="shared" si="188"/>
        <v>17.5</v>
      </c>
      <c r="E3989" s="21">
        <f>SUMIFS(тарифы!G:G,тарифы!B:B,J3989)</f>
        <v>0</v>
      </c>
      <c r="F3989" s="21"/>
      <c r="G3989" s="12" t="str">
        <f>IFERROR(INDEX(Таблица1[#All],MATCH('загрузка табеля'!J3989,тарифы!B:B,0),4),"")</f>
        <v/>
      </c>
      <c r="H3989" s="12" t="s">
        <v>17244</v>
      </c>
      <c r="I3989" s="12" t="s">
        <v>16872</v>
      </c>
      <c r="J3989" s="12" t="s">
        <v>16873</v>
      </c>
      <c r="K3989" s="12" t="s">
        <v>16874</v>
      </c>
      <c r="L3989" s="12">
        <v>9</v>
      </c>
      <c r="M3989" s="12">
        <v>8.5</v>
      </c>
    </row>
    <row r="3990" spans="1:17" x14ac:dyDescent="0.2">
      <c r="A3990" s="12" t="str">
        <f>INDEX('рабочие дни  %ФОТ'!$F$3:$F$67,MATCH('загрузка табеля'!$H3990,'рабочие дни  %ФОТ'!$H$3:$H$67,0),1)</f>
        <v>ХХХ YYY-506</v>
      </c>
      <c r="B3990" s="21">
        <f t="shared" si="186"/>
        <v>657.14285714285711</v>
      </c>
      <c r="C3990" s="22">
        <f t="shared" si="187"/>
        <v>2</v>
      </c>
      <c r="D3990" s="23">
        <f t="shared" si="188"/>
        <v>15.5</v>
      </c>
      <c r="E3990" s="21">
        <f>SUMIFS(тарифы!G:G,тарифы!B:B,J3990)</f>
        <v>6900</v>
      </c>
      <c r="F3990" s="21"/>
      <c r="G3990" s="12" t="str">
        <f>IFERROR(INDEX(Таблица1[#All],MATCH('загрузка табеля'!J3990,тарифы!B:B,0),4),"")</f>
        <v>главный инженер_стажер ((В-508)управление)</v>
      </c>
      <c r="H3990" s="12" t="s">
        <v>17244</v>
      </c>
      <c r="I3990" s="12" t="s">
        <v>16875</v>
      </c>
      <c r="J3990" s="12" t="s">
        <v>8606</v>
      </c>
      <c r="K3990" s="12" t="s">
        <v>8607</v>
      </c>
      <c r="L3990" s="12">
        <v>7.5</v>
      </c>
      <c r="M3990" s="12">
        <v>8</v>
      </c>
      <c r="N3990" s="12">
        <v>0</v>
      </c>
    </row>
    <row r="3991" spans="1:17" x14ac:dyDescent="0.2">
      <c r="A3991" s="12" t="str">
        <f>INDEX('рабочие дни  %ФОТ'!$F$3:$F$67,MATCH('загрузка табеля'!$H3991,'рабочие дни  %ФОТ'!$H$3:$H$67,0),1)</f>
        <v>ХХХ YYY-506</v>
      </c>
      <c r="B3991" s="21">
        <f t="shared" si="186"/>
        <v>957.14285714285711</v>
      </c>
      <c r="C3991" s="22">
        <f t="shared" si="187"/>
        <v>3</v>
      </c>
      <c r="D3991" s="23">
        <f t="shared" si="188"/>
        <v>26.5</v>
      </c>
      <c r="E3991" s="21">
        <f>SUMIFS(тарифы!G:G,тарифы!B:B,J3991)</f>
        <v>6700</v>
      </c>
      <c r="F3991" s="21"/>
      <c r="G3991" s="12" t="str">
        <f>IFERROR(INDEX(Таблица1[#All],MATCH('загрузка табеля'!J3991,тарифы!B:B,0),4),"")</f>
        <v>заместитель управляющего магазином ((В-506)управление)</v>
      </c>
      <c r="H3991" s="12" t="s">
        <v>17244</v>
      </c>
      <c r="I3991" s="12" t="s">
        <v>16875</v>
      </c>
      <c r="J3991" s="12" t="s">
        <v>12185</v>
      </c>
      <c r="K3991" s="12" t="s">
        <v>12184</v>
      </c>
      <c r="L3991" s="12">
        <v>9</v>
      </c>
      <c r="M3991" s="12">
        <v>8.5</v>
      </c>
      <c r="N3991" s="12">
        <v>9</v>
      </c>
    </row>
    <row r="3992" spans="1:17" x14ac:dyDescent="0.2">
      <c r="A3992" s="12" t="str">
        <f>INDEX('рабочие дни  %ФОТ'!$F$3:$F$67,MATCH('загрузка табеля'!$H3992,'рабочие дни  %ФОТ'!$H$3:$H$67,0),1)</f>
        <v>ХХХ YYY-506</v>
      </c>
      <c r="B3992" s="21">
        <f t="shared" si="186"/>
        <v>5.0266666666666664</v>
      </c>
      <c r="C3992" s="22">
        <f t="shared" si="187"/>
        <v>2</v>
      </c>
      <c r="D3992" s="23">
        <f t="shared" si="188"/>
        <v>22</v>
      </c>
      <c r="E3992" s="21">
        <f>SUMIFS(тарифы!G:G,тарифы!B:B,J3992)</f>
        <v>52.78</v>
      </c>
      <c r="F3992" s="21"/>
      <c r="G3992" s="12" t="str">
        <f>IFERROR(INDEX(Таблица1[#All],MATCH('загрузка табеля'!J3992,тарифы!B:B,0),4),"")</f>
        <v>бригадир производственной бригады* ((В-506)цех по выпечке хлебобулочных изделий)</v>
      </c>
      <c r="H3992" s="12" t="s">
        <v>17244</v>
      </c>
      <c r="I3992" s="12" t="s">
        <v>16876</v>
      </c>
      <c r="J3992" s="12" t="s">
        <v>8393</v>
      </c>
      <c r="K3992" s="12" t="s">
        <v>8394</v>
      </c>
      <c r="L3992" s="12">
        <v>11</v>
      </c>
      <c r="M3992" s="12">
        <v>11</v>
      </c>
    </row>
    <row r="3993" spans="1:17" x14ac:dyDescent="0.2">
      <c r="A3993" s="12" t="str">
        <f>INDEX('рабочие дни  %ФОТ'!$F$3:$F$67,MATCH('загрузка табеля'!$H3993,'рабочие дни  %ФОТ'!$H$3:$H$67,0),1)</f>
        <v>ХХХ YYY-506</v>
      </c>
      <c r="B3993" s="21">
        <f t="shared" si="186"/>
        <v>10.053333333333333</v>
      </c>
      <c r="C3993" s="22">
        <f t="shared" si="187"/>
        <v>4</v>
      </c>
      <c r="D3993" s="23">
        <f t="shared" si="188"/>
        <v>41.5</v>
      </c>
      <c r="E3993" s="21">
        <f>SUMIFS(тарифы!G:G,тарифы!B:B,J3993)</f>
        <v>52.78</v>
      </c>
      <c r="F3993" s="21"/>
      <c r="G3993" s="12" t="str">
        <f>IFERROR(INDEX(Таблица1[#All],MATCH('загрузка табеля'!J3993,тарифы!B:B,0),4),"")</f>
        <v>бригадир производственной бригады* ((В-506)цех по выпечке хлебобулочных изделий)</v>
      </c>
      <c r="H3993" s="12" t="s">
        <v>17244</v>
      </c>
      <c r="I3993" s="12" t="s">
        <v>16876</v>
      </c>
      <c r="J3993" s="12" t="s">
        <v>8390</v>
      </c>
      <c r="K3993" s="12" t="s">
        <v>8391</v>
      </c>
      <c r="L3993" s="12">
        <v>8.5</v>
      </c>
      <c r="M3993" s="12">
        <v>11</v>
      </c>
      <c r="N3993" s="12">
        <v>11</v>
      </c>
      <c r="O3993" s="12">
        <v>11</v>
      </c>
      <c r="P3993" s="12">
        <v>0</v>
      </c>
    </row>
    <row r="3994" spans="1:17" x14ac:dyDescent="0.2">
      <c r="A3994" s="12" t="str">
        <f>INDEX('рабочие дни  %ФОТ'!$F$3:$F$67,MATCH('загрузка табеля'!$H3994,'рабочие дни  %ФОТ'!$H$3:$H$67,0),1)</f>
        <v>ХХХ YYY-506</v>
      </c>
      <c r="B3994" s="21">
        <f t="shared" si="186"/>
        <v>1416.78</v>
      </c>
      <c r="C3994" s="22">
        <f t="shared" si="187"/>
        <v>3</v>
      </c>
      <c r="D3994" s="23">
        <f t="shared" si="188"/>
        <v>34</v>
      </c>
      <c r="E3994" s="21">
        <f>SUMIFS(тарифы!G:G,тарифы!B:B,J3994)</f>
        <v>41.67</v>
      </c>
      <c r="F3994" s="21"/>
      <c r="G3994" s="12" t="str">
        <f>IFERROR(INDEX(Таблица1[#All],MATCH('загрузка табеля'!J3994,тарифы!B:B,0),4),"")</f>
        <v>пекарь 4 разряда* ((В-506)цех по выпечке хлебобулочных изделий)</v>
      </c>
      <c r="H3994" s="12" t="s">
        <v>17244</v>
      </c>
      <c r="I3994" s="12" t="s">
        <v>16876</v>
      </c>
      <c r="J3994" s="12" t="s">
        <v>8395</v>
      </c>
      <c r="K3994" s="12" t="s">
        <v>8396</v>
      </c>
      <c r="L3994" s="12">
        <v>11.5</v>
      </c>
      <c r="M3994" s="12">
        <v>11.5</v>
      </c>
      <c r="N3994" s="12">
        <v>11</v>
      </c>
    </row>
    <row r="3995" spans="1:17" x14ac:dyDescent="0.2">
      <c r="A3995" s="12" t="str">
        <f>INDEX('рабочие дни  %ФОТ'!$F$3:$F$67,MATCH('загрузка табеля'!$H3995,'рабочие дни  %ФОТ'!$H$3:$H$67,0),1)</f>
        <v>ХХХ YYY-506</v>
      </c>
      <c r="B3995" s="21">
        <f t="shared" si="186"/>
        <v>895.90500000000009</v>
      </c>
      <c r="C3995" s="22">
        <f t="shared" si="187"/>
        <v>2</v>
      </c>
      <c r="D3995" s="23">
        <f t="shared" si="188"/>
        <v>21.5</v>
      </c>
      <c r="E3995" s="21">
        <f>SUMIFS(тарифы!G:G,тарифы!B:B,J3995)</f>
        <v>41.67</v>
      </c>
      <c r="F3995" s="21"/>
      <c r="G3995" s="12" t="str">
        <f>IFERROR(INDEX(Таблица1[#All],MATCH('загрузка табеля'!J3995,тарифы!B:B,0),4),"")</f>
        <v>пекарь 4 разряда* ((В-506)цех по выпечке хлебобулочных изделий)</v>
      </c>
      <c r="H3995" s="12" t="s">
        <v>17244</v>
      </c>
      <c r="I3995" s="12" t="s">
        <v>16876</v>
      </c>
      <c r="J3995" s="12" t="s">
        <v>8385</v>
      </c>
      <c r="K3995" s="12" t="s">
        <v>8386</v>
      </c>
      <c r="L3995" s="12">
        <v>10.5</v>
      </c>
      <c r="M3995" s="12">
        <v>11</v>
      </c>
      <c r="N3995" s="12">
        <v>0</v>
      </c>
    </row>
    <row r="3996" spans="1:17" x14ac:dyDescent="0.2">
      <c r="A3996" s="12" t="str">
        <f>INDEX('рабочие дни  %ФОТ'!$F$3:$F$67,MATCH('загрузка табеля'!$H3996,'рабочие дни  %ФОТ'!$H$3:$H$67,0),1)</f>
        <v>ХХХ YYY-506</v>
      </c>
      <c r="B3996" s="21">
        <f t="shared" si="186"/>
        <v>1250.1000000000001</v>
      </c>
      <c r="C3996" s="22">
        <f t="shared" si="187"/>
        <v>3</v>
      </c>
      <c r="D3996" s="23">
        <f t="shared" si="188"/>
        <v>30</v>
      </c>
      <c r="E3996" s="21">
        <f>SUMIFS(тарифы!G:G,тарифы!B:B,J3996)</f>
        <v>41.67</v>
      </c>
      <c r="F3996" s="21"/>
      <c r="G3996" s="12" t="str">
        <f>IFERROR(INDEX(Таблица1[#All],MATCH('загрузка табеля'!J3996,тарифы!B:B,0),4),"")</f>
        <v>пекарь 4 разряда* ((В-506)цех по выпечке хлебобулочных изделий)</v>
      </c>
      <c r="H3996" s="12" t="s">
        <v>17244</v>
      </c>
      <c r="I3996" s="12" t="s">
        <v>16876</v>
      </c>
      <c r="J3996" s="12" t="s">
        <v>8397</v>
      </c>
      <c r="K3996" s="12" t="s">
        <v>8398</v>
      </c>
      <c r="L3996" s="12">
        <v>11</v>
      </c>
      <c r="M3996" s="12">
        <v>8.5</v>
      </c>
      <c r="N3996" s="12">
        <v>10.5</v>
      </c>
      <c r="O3996" s="12">
        <v>0</v>
      </c>
    </row>
    <row r="3997" spans="1:17" x14ac:dyDescent="0.2">
      <c r="A3997" s="12" t="str">
        <f>INDEX('рабочие дни  %ФОТ'!$F$3:$F$67,MATCH('загрузка табеля'!$H3997,'рабочие дни  %ФОТ'!$H$3:$H$67,0),1)</f>
        <v>ХХХ YYY-506</v>
      </c>
      <c r="B3997" s="21">
        <f t="shared" si="186"/>
        <v>1695.2380952380952</v>
      </c>
      <c r="C3997" s="22">
        <f t="shared" si="187"/>
        <v>4</v>
      </c>
      <c r="D3997" s="23">
        <f t="shared" si="188"/>
        <v>13.5</v>
      </c>
      <c r="E3997" s="21">
        <f>SUMIFS(тарифы!G:G,тарифы!B:B,J3997)</f>
        <v>8900</v>
      </c>
      <c r="F3997" s="21"/>
      <c r="G3997" s="12" t="str">
        <f>IFERROR(INDEX(Таблица1[#All],MATCH('загрузка табеля'!J3997,тарифы!B:B,0),4),"")</f>
        <v>заместитель управляющего магазином по производству ((В-506)цех по выпечке хлебобулочных изделий)</v>
      </c>
      <c r="H3997" s="12" t="s">
        <v>17244</v>
      </c>
      <c r="I3997" s="12" t="s">
        <v>16876</v>
      </c>
      <c r="J3997" s="12" t="s">
        <v>11889</v>
      </c>
      <c r="K3997" s="12" t="s">
        <v>11888</v>
      </c>
      <c r="L3997" s="12">
        <v>3.5</v>
      </c>
      <c r="M3997" s="12">
        <v>3.5</v>
      </c>
      <c r="N3997" s="12">
        <v>3.5</v>
      </c>
      <c r="O3997" s="12">
        <v>3</v>
      </c>
    </row>
    <row r="3998" spans="1:17" x14ac:dyDescent="0.2">
      <c r="A3998" s="12" t="str">
        <f>INDEX('рабочие дни  %ФОТ'!$F$3:$F$67,MATCH('загрузка табеля'!$H3998,'рабочие дни  %ФОТ'!$H$3:$H$67,0),1)</f>
        <v>ХХХ YYY-506</v>
      </c>
      <c r="B3998" s="21">
        <f t="shared" si="186"/>
        <v>12.366666666666665</v>
      </c>
      <c r="C3998" s="22">
        <f t="shared" si="187"/>
        <v>5</v>
      </c>
      <c r="D3998" s="23">
        <f t="shared" si="188"/>
        <v>53.5</v>
      </c>
      <c r="E3998" s="21">
        <f>SUMIFS(тарифы!G:G,тарифы!B:B,J3998)</f>
        <v>51.94</v>
      </c>
      <c r="F3998" s="21"/>
      <c r="G3998" s="12" t="str">
        <f>IFERROR(INDEX(Таблица1[#All],MATCH('загрузка табеля'!J3998,тарифы!B:B,0),4),"")</f>
        <v>обвальщик мяса мастер-класс 2 категории ((В-506)цех по переработке мяса)</v>
      </c>
      <c r="H3998" s="12" t="s">
        <v>17244</v>
      </c>
      <c r="I3998" s="12" t="s">
        <v>16877</v>
      </c>
      <c r="J3998" s="12" t="s">
        <v>8403</v>
      </c>
      <c r="K3998" s="12" t="s">
        <v>8404</v>
      </c>
      <c r="L3998" s="12">
        <v>10.5</v>
      </c>
      <c r="M3998" s="12">
        <v>10.5</v>
      </c>
      <c r="N3998" s="12">
        <v>10.5</v>
      </c>
      <c r="O3998" s="12">
        <v>10.5</v>
      </c>
      <c r="P3998" s="12">
        <v>11.5</v>
      </c>
    </row>
    <row r="3999" spans="1:17" x14ac:dyDescent="0.2">
      <c r="A3999" s="12" t="str">
        <f>INDEX('рабочие дни  %ФОТ'!$F$3:$F$67,MATCH('загрузка табеля'!$H3999,'рабочие дни  %ФОТ'!$H$3:$H$67,0),1)</f>
        <v>ХХХ YYY-506</v>
      </c>
      <c r="B3999" s="21">
        <f t="shared" si="186"/>
        <v>1695.2380952380952</v>
      </c>
      <c r="C3999" s="22">
        <f t="shared" si="187"/>
        <v>4</v>
      </c>
      <c r="D3999" s="23">
        <f t="shared" si="188"/>
        <v>10</v>
      </c>
      <c r="E3999" s="21">
        <f>SUMIFS(тарифы!G:G,тарифы!B:B,J3999)</f>
        <v>8900</v>
      </c>
      <c r="F3999" s="21"/>
      <c r="G3999" s="12" t="str">
        <f>IFERROR(INDEX(Таблица1[#All],MATCH('загрузка табеля'!J3999,тарифы!B:B,0),4),"")</f>
        <v>заместитель управляющего магазином по производству ((В-506)цех по выпечке хлебобулочных изделий)</v>
      </c>
      <c r="H3999" s="12" t="s">
        <v>17244</v>
      </c>
      <c r="I3999" s="12" t="s">
        <v>16877</v>
      </c>
      <c r="J3999" s="12" t="s">
        <v>11889</v>
      </c>
      <c r="K3999" s="12" t="s">
        <v>11888</v>
      </c>
      <c r="L3999" s="12">
        <v>2.5</v>
      </c>
      <c r="M3999" s="12">
        <v>2.5</v>
      </c>
      <c r="N3999" s="12">
        <v>2.5</v>
      </c>
      <c r="O3999" s="12">
        <v>2.5</v>
      </c>
    </row>
    <row r="4000" spans="1:17" x14ac:dyDescent="0.2">
      <c r="A4000" s="12" t="str">
        <f>INDEX('рабочие дни  %ФОТ'!$F$3:$F$67,MATCH('загрузка табеля'!$H4000,'рабочие дни  %ФОТ'!$H$3:$H$67,0),1)</f>
        <v>ХХХ YYY-508</v>
      </c>
      <c r="B4000" s="21">
        <f t="shared" si="186"/>
        <v>1912.825</v>
      </c>
      <c r="C4000" s="22">
        <f t="shared" si="187"/>
        <v>5</v>
      </c>
      <c r="D4000" s="23">
        <f t="shared" si="188"/>
        <v>47.5</v>
      </c>
      <c r="E4000" s="21">
        <f>SUMIFS(тарифы!G:G,тарифы!B:B,J4000)</f>
        <v>40.270000000000003</v>
      </c>
      <c r="F4000" s="21"/>
      <c r="G4000" s="12" t="str">
        <f>IFERROR(INDEX(Таблица1[#All],MATCH('загрузка табеля'!J4000,тарифы!B:B,0),4),"")</f>
        <v>бригадир продавцов продовольственных товаров 2 категории ((В-508)отдел гастрономии)</v>
      </c>
      <c r="H4000" s="12" t="s">
        <v>17245</v>
      </c>
      <c r="I4000" s="12" t="s">
        <v>16878</v>
      </c>
      <c r="J4000" s="12" t="s">
        <v>8476</v>
      </c>
      <c r="K4000" s="12" t="s">
        <v>8477</v>
      </c>
      <c r="L4000" s="12">
        <v>9</v>
      </c>
      <c r="M4000" s="12">
        <v>10</v>
      </c>
      <c r="N4000" s="12">
        <v>9.5</v>
      </c>
      <c r="O4000" s="12">
        <v>9.5</v>
      </c>
      <c r="P4000" s="12">
        <v>9.5</v>
      </c>
    </row>
    <row r="4001" spans="1:16" x14ac:dyDescent="0.2">
      <c r="A4001" s="12" t="str">
        <f>INDEX('рабочие дни  %ФОТ'!$F$3:$F$67,MATCH('загрузка табеля'!$H4001,'рабочие дни  %ФОТ'!$H$3:$H$67,0),1)</f>
        <v>ХХХ YYY-508</v>
      </c>
      <c r="B4001" s="21">
        <f t="shared" si="186"/>
        <v>798.5</v>
      </c>
      <c r="C4001" s="22">
        <f t="shared" si="187"/>
        <v>2</v>
      </c>
      <c r="D4001" s="23">
        <f t="shared" si="188"/>
        <v>25</v>
      </c>
      <c r="E4001" s="21">
        <f>SUMIFS(тарифы!G:G,тарифы!B:B,J4001)</f>
        <v>31.94</v>
      </c>
      <c r="F4001" s="21"/>
      <c r="G4001" s="12" t="str">
        <f>IFERROR(INDEX(Таблица1[#All],MATCH('загрузка табеля'!J4001,тарифы!B:B,0),4),"")</f>
        <v>продавец продовольственных товаров 3 категории ((В-508)отдел гастрономии)</v>
      </c>
      <c r="H4001" s="12" t="s">
        <v>17245</v>
      </c>
      <c r="I4001" s="12" t="s">
        <v>16878</v>
      </c>
      <c r="J4001" s="12" t="s">
        <v>8445</v>
      </c>
      <c r="K4001" s="12" t="s">
        <v>8446</v>
      </c>
      <c r="L4001" s="12">
        <v>15</v>
      </c>
      <c r="M4001" s="12">
        <v>10</v>
      </c>
      <c r="N4001" s="12">
        <v>0</v>
      </c>
    </row>
    <row r="4002" spans="1:16" x14ac:dyDescent="0.2">
      <c r="A4002" s="12" t="str">
        <f>INDEX('рабочие дни  %ФОТ'!$F$3:$F$67,MATCH('загрузка табеля'!$H4002,'рабочие дни  %ФОТ'!$H$3:$H$67,0),1)</f>
        <v>ХХХ YYY-508</v>
      </c>
      <c r="B4002" s="21">
        <f t="shared" si="186"/>
        <v>351.34000000000003</v>
      </c>
      <c r="C4002" s="22">
        <f t="shared" si="187"/>
        <v>1</v>
      </c>
      <c r="D4002" s="23">
        <f t="shared" si="188"/>
        <v>11</v>
      </c>
      <c r="E4002" s="21">
        <f>SUMIFS(тарифы!G:G,тарифы!B:B,J4002)</f>
        <v>31.94</v>
      </c>
      <c r="F4002" s="21"/>
      <c r="G4002" s="12" t="str">
        <f>IFERROR(INDEX(Таблица1[#All],MATCH('загрузка табеля'!J4002,тарифы!B:B,0),4),"")</f>
        <v>продавец продовольственных товаров 3 категории ((В-508)отдел гастрономии)</v>
      </c>
      <c r="H4002" s="12" t="s">
        <v>17245</v>
      </c>
      <c r="I4002" s="12" t="s">
        <v>16878</v>
      </c>
      <c r="J4002" s="12" t="s">
        <v>8468</v>
      </c>
      <c r="K4002" s="12" t="s">
        <v>8469</v>
      </c>
      <c r="L4002" s="12">
        <v>11</v>
      </c>
      <c r="M4002" s="12">
        <v>0</v>
      </c>
    </row>
    <row r="4003" spans="1:16" x14ac:dyDescent="0.2">
      <c r="A4003" s="12" t="str">
        <f>INDEX('рабочие дни  %ФОТ'!$F$3:$F$67,MATCH('загрузка табеля'!$H4003,'рабочие дни  %ФОТ'!$H$3:$H$67,0),1)</f>
        <v>ХХХ YYY-508</v>
      </c>
      <c r="B4003" s="21">
        <f t="shared" si="186"/>
        <v>1006.11</v>
      </c>
      <c r="C4003" s="22">
        <f t="shared" si="187"/>
        <v>3</v>
      </c>
      <c r="D4003" s="23">
        <f t="shared" si="188"/>
        <v>31.5</v>
      </c>
      <c r="E4003" s="21">
        <f>SUMIFS(тарифы!G:G,тарифы!B:B,J4003)</f>
        <v>31.94</v>
      </c>
      <c r="F4003" s="21"/>
      <c r="G4003" s="12" t="str">
        <f>IFERROR(INDEX(Таблица1[#All],MATCH('загрузка табеля'!J4003,тарифы!B:B,0),4),"")</f>
        <v>продавец продовольственных товаров 3 категории ((В-508)отдел гастрономии)</v>
      </c>
      <c r="H4003" s="12" t="s">
        <v>17245</v>
      </c>
      <c r="I4003" s="12" t="s">
        <v>16878</v>
      </c>
      <c r="J4003" s="12" t="s">
        <v>12149</v>
      </c>
      <c r="K4003" s="12" t="s">
        <v>12148</v>
      </c>
      <c r="L4003" s="12">
        <v>9.5</v>
      </c>
      <c r="M4003" s="12">
        <v>11</v>
      </c>
      <c r="N4003" s="12">
        <v>11</v>
      </c>
    </row>
    <row r="4004" spans="1:16" x14ac:dyDescent="0.2">
      <c r="A4004" s="12" t="str">
        <f>INDEX('рабочие дни  %ФОТ'!$F$3:$F$67,MATCH('загрузка табеля'!$H4004,'рабочие дни  %ФОТ'!$H$3:$H$67,0),1)</f>
        <v>ХХХ YYY-508</v>
      </c>
      <c r="B4004" s="21">
        <f t="shared" si="186"/>
        <v>1181.78</v>
      </c>
      <c r="C4004" s="22">
        <f t="shared" si="187"/>
        <v>4</v>
      </c>
      <c r="D4004" s="23">
        <f t="shared" si="188"/>
        <v>37</v>
      </c>
      <c r="E4004" s="21">
        <f>SUMIFS(тарифы!G:G,тарифы!B:B,J4004)</f>
        <v>31.94</v>
      </c>
      <c r="F4004" s="21"/>
      <c r="G4004" s="12" t="str">
        <f>IFERROR(INDEX(Таблица1[#All],MATCH('загрузка табеля'!J4004,тарифы!B:B,0),4),"")</f>
        <v>продавец продовольственных товаров 3 категории ((В-508)отдел гастрономии)</v>
      </c>
      <c r="H4004" s="12" t="s">
        <v>17245</v>
      </c>
      <c r="I4004" s="12" t="s">
        <v>16878</v>
      </c>
      <c r="J4004" s="12" t="s">
        <v>12155</v>
      </c>
      <c r="K4004" s="12" t="s">
        <v>12154</v>
      </c>
      <c r="L4004" s="12">
        <v>9</v>
      </c>
      <c r="M4004" s="12">
        <v>9</v>
      </c>
      <c r="N4004" s="12">
        <v>11.5</v>
      </c>
      <c r="O4004" s="12">
        <v>7.5</v>
      </c>
    </row>
    <row r="4005" spans="1:16" x14ac:dyDescent="0.2">
      <c r="A4005" s="12" t="str">
        <f>INDEX('рабочие дни  %ФОТ'!$F$3:$F$67,MATCH('загрузка табеля'!$H4005,'рабочие дни  %ФОТ'!$H$3:$H$67,0),1)</f>
        <v>ХХХ YYY-508</v>
      </c>
      <c r="B4005" s="21">
        <f t="shared" si="186"/>
        <v>734.62</v>
      </c>
      <c r="C4005" s="22">
        <f t="shared" si="187"/>
        <v>2</v>
      </c>
      <c r="D4005" s="23">
        <f t="shared" si="188"/>
        <v>23</v>
      </c>
      <c r="E4005" s="21">
        <f>SUMIFS(тарифы!G:G,тарифы!B:B,J4005)</f>
        <v>31.94</v>
      </c>
      <c r="F4005" s="21"/>
      <c r="G4005" s="12" t="str">
        <f>IFERROR(INDEX(Таблица1[#All],MATCH('загрузка табеля'!J4005,тарифы!B:B,0),4),"")</f>
        <v>продавец продовольственных товаров 3 категории ((В-508)отдел гастрономии)</v>
      </c>
      <c r="H4005" s="12" t="s">
        <v>17245</v>
      </c>
      <c r="I4005" s="12" t="s">
        <v>16878</v>
      </c>
      <c r="J4005" s="12" t="s">
        <v>12153</v>
      </c>
      <c r="K4005" s="12" t="s">
        <v>12152</v>
      </c>
      <c r="L4005" s="12">
        <v>11.5</v>
      </c>
      <c r="M4005" s="12">
        <v>11.5</v>
      </c>
      <c r="N4005" s="12">
        <v>0</v>
      </c>
    </row>
    <row r="4006" spans="1:16" x14ac:dyDescent="0.2">
      <c r="A4006" s="12" t="str">
        <f>INDEX('рабочие дни  %ФОТ'!$F$3:$F$67,MATCH('загрузка табеля'!$H4006,'рабочие дни  %ФОТ'!$H$3:$H$67,0),1)</f>
        <v>ХХХ YYY-508</v>
      </c>
      <c r="B4006" s="21">
        <f t="shared" si="186"/>
        <v>1405.6</v>
      </c>
      <c r="C4006" s="22">
        <f t="shared" si="187"/>
        <v>4</v>
      </c>
      <c r="D4006" s="23">
        <f t="shared" si="188"/>
        <v>40</v>
      </c>
      <c r="E4006" s="21">
        <f>SUMIFS(тарифы!G:G,тарифы!B:B,J4006)</f>
        <v>35.14</v>
      </c>
      <c r="F4006" s="21"/>
      <c r="G4006" s="12" t="str">
        <f>IFERROR(INDEX(Таблица1[#All],MATCH('загрузка табеля'!J4006,тарифы!B:B,0),4),"")</f>
        <v>продавец продовольственных товаров 2 категории ((В-508)отдел кондитерских изделий)</v>
      </c>
      <c r="H4006" s="12" t="s">
        <v>17245</v>
      </c>
      <c r="I4006" s="12" t="s">
        <v>16879</v>
      </c>
      <c r="J4006" s="12" t="s">
        <v>8479</v>
      </c>
      <c r="K4006" s="12" t="s">
        <v>8480</v>
      </c>
      <c r="L4006" s="12">
        <v>10</v>
      </c>
      <c r="M4006" s="12">
        <v>10</v>
      </c>
      <c r="N4006" s="12">
        <v>10</v>
      </c>
      <c r="O4006" s="12">
        <v>10</v>
      </c>
    </row>
    <row r="4007" spans="1:16" x14ac:dyDescent="0.2">
      <c r="A4007" s="12" t="str">
        <f>INDEX('рабочие дни  %ФОТ'!$F$3:$F$67,MATCH('загрузка табеля'!$H4007,'рабочие дни  %ФОТ'!$H$3:$H$67,0),1)</f>
        <v>ХХХ YYY-508</v>
      </c>
      <c r="B4007" s="21">
        <f t="shared" si="186"/>
        <v>766.59999999999991</v>
      </c>
      <c r="C4007" s="22">
        <f t="shared" si="187"/>
        <v>2</v>
      </c>
      <c r="D4007" s="23">
        <f t="shared" si="188"/>
        <v>20</v>
      </c>
      <c r="E4007" s="21">
        <f>SUMIFS(тарифы!G:G,тарифы!B:B,J4007)</f>
        <v>38.33</v>
      </c>
      <c r="F4007" s="21"/>
      <c r="G4007" s="12" t="str">
        <f>IFERROR(INDEX(Таблица1[#All],MATCH('загрузка табеля'!J4007,тарифы!B:B,0),4),"")</f>
        <v>продавец продовольственных товаров 1 категории ((В-508)отдел кондитерских изделий)</v>
      </c>
      <c r="H4007" s="12" t="s">
        <v>17245</v>
      </c>
      <c r="I4007" s="12" t="s">
        <v>16879</v>
      </c>
      <c r="J4007" s="12" t="s">
        <v>8484</v>
      </c>
      <c r="K4007" s="12" t="s">
        <v>8485</v>
      </c>
      <c r="L4007" s="12">
        <v>10</v>
      </c>
      <c r="M4007" s="12">
        <v>10</v>
      </c>
      <c r="N4007" s="12">
        <v>0</v>
      </c>
    </row>
    <row r="4008" spans="1:16" x14ac:dyDescent="0.2">
      <c r="A4008" s="12" t="str">
        <f>INDEX('рабочие дни  %ФОТ'!$F$3:$F$67,MATCH('загрузка табеля'!$H4008,'рабочие дни  %ФОТ'!$H$3:$H$67,0),1)</f>
        <v>ХХХ YYY-508</v>
      </c>
      <c r="B4008" s="21">
        <f t="shared" si="186"/>
        <v>1405.6</v>
      </c>
      <c r="C4008" s="22">
        <f t="shared" si="187"/>
        <v>4</v>
      </c>
      <c r="D4008" s="23">
        <f t="shared" si="188"/>
        <v>40</v>
      </c>
      <c r="E4008" s="21">
        <f>SUMIFS(тарифы!G:G,тарифы!B:B,J4008)</f>
        <v>35.14</v>
      </c>
      <c r="F4008" s="21"/>
      <c r="G4008" s="12" t="str">
        <f>IFERROR(INDEX(Таблица1[#All],MATCH('загрузка табеля'!J4008,тарифы!B:B,0),4),"")</f>
        <v>продавец продовольственных товаров 2 категории ((В-508)отдел кондитерских изделий)</v>
      </c>
      <c r="H4008" s="12" t="s">
        <v>17245</v>
      </c>
      <c r="I4008" s="12" t="s">
        <v>16879</v>
      </c>
      <c r="J4008" s="12" t="s">
        <v>8493</v>
      </c>
      <c r="K4008" s="12" t="s">
        <v>8494</v>
      </c>
      <c r="L4008" s="12">
        <v>10</v>
      </c>
      <c r="M4008" s="12">
        <v>10</v>
      </c>
      <c r="N4008" s="12">
        <v>10</v>
      </c>
      <c r="O4008" s="12">
        <v>10</v>
      </c>
    </row>
    <row r="4009" spans="1:16" x14ac:dyDescent="0.2">
      <c r="A4009" s="12" t="str">
        <f>INDEX('рабочие дни  %ФОТ'!$F$3:$F$67,MATCH('загрузка табеля'!$H4009,'рабочие дни  %ФОТ'!$H$3:$H$67,0),1)</f>
        <v>ХХХ YYY-508</v>
      </c>
      <c r="B4009" s="21">
        <f t="shared" si="186"/>
        <v>1089.3399999999999</v>
      </c>
      <c r="C4009" s="22">
        <f t="shared" si="187"/>
        <v>3</v>
      </c>
      <c r="D4009" s="23">
        <f t="shared" si="188"/>
        <v>31</v>
      </c>
      <c r="E4009" s="21">
        <f>SUMIFS(тарифы!G:G,тарифы!B:B,J4009)</f>
        <v>35.14</v>
      </c>
      <c r="F4009" s="21"/>
      <c r="G4009" s="12" t="str">
        <f>IFERROR(INDEX(Таблица1[#All],MATCH('загрузка табеля'!J4009,тарифы!B:B,0),4),"")</f>
        <v>продавец продовольственных товаров 2 категории ((В-508)отдел кондитерских изделий)</v>
      </c>
      <c r="H4009" s="12" t="s">
        <v>17245</v>
      </c>
      <c r="I4009" s="12" t="s">
        <v>16879</v>
      </c>
      <c r="J4009" s="12" t="s">
        <v>8452</v>
      </c>
      <c r="K4009" s="12" t="s">
        <v>8453</v>
      </c>
      <c r="L4009" s="12">
        <v>10.5</v>
      </c>
      <c r="M4009" s="12">
        <v>10</v>
      </c>
      <c r="N4009" s="12">
        <v>10.5</v>
      </c>
      <c r="O4009" s="12">
        <v>0</v>
      </c>
    </row>
    <row r="4010" spans="1:16" x14ac:dyDescent="0.2">
      <c r="A4010" s="12" t="str">
        <f>INDEX('рабочие дни  %ФОТ'!$F$3:$F$67,MATCH('загрузка табеля'!$H4010,'рабочие дни  %ФОТ'!$H$3:$H$67,0),1)</f>
        <v>ХХХ YYY-508</v>
      </c>
      <c r="B4010" s="21">
        <f t="shared" si="186"/>
        <v>919.92</v>
      </c>
      <c r="C4010" s="22">
        <f t="shared" si="187"/>
        <v>2</v>
      </c>
      <c r="D4010" s="23">
        <f t="shared" si="188"/>
        <v>24</v>
      </c>
      <c r="E4010" s="21">
        <f>SUMIFS(тарифы!G:G,тарифы!B:B,J4010)</f>
        <v>38.33</v>
      </c>
      <c r="F4010" s="21"/>
      <c r="G4010" s="12" t="str">
        <f>IFERROR(INDEX(Таблица1[#All],MATCH('загрузка табеля'!J4010,тарифы!B:B,0),4),"")</f>
        <v>продавец продовольственных товаров 1 категории ((В-508)отдел кондитерских изделий)</v>
      </c>
      <c r="H4010" s="12" t="s">
        <v>17245</v>
      </c>
      <c r="I4010" s="12" t="s">
        <v>16879</v>
      </c>
      <c r="J4010" s="12" t="s">
        <v>8488</v>
      </c>
      <c r="K4010" s="12" t="s">
        <v>8489</v>
      </c>
      <c r="L4010" s="12">
        <v>12</v>
      </c>
      <c r="M4010" s="12">
        <v>12</v>
      </c>
      <c r="N4010" s="12">
        <v>0</v>
      </c>
    </row>
    <row r="4011" spans="1:16" x14ac:dyDescent="0.2">
      <c r="A4011" s="12" t="str">
        <f>INDEX('рабочие дни  %ФОТ'!$F$3:$F$67,MATCH('загрузка табеля'!$H4011,'рабочие дни  %ФОТ'!$H$3:$H$67,0),1)</f>
        <v>ХХХ YYY-508</v>
      </c>
      <c r="B4011" s="21">
        <f t="shared" si="186"/>
        <v>1409.4849999999999</v>
      </c>
      <c r="C4011" s="22">
        <f t="shared" si="187"/>
        <v>4</v>
      </c>
      <c r="D4011" s="23">
        <f t="shared" si="188"/>
        <v>38.5</v>
      </c>
      <c r="E4011" s="21">
        <f>SUMIFS(тарифы!G:G,тарифы!B:B,J4011)</f>
        <v>36.61</v>
      </c>
      <c r="F4011" s="21"/>
      <c r="G4011" s="12" t="str">
        <f>IFERROR(INDEX(Таблица1[#All],MATCH('загрузка табеля'!J4011,тарифы!B:B,0),4),"")</f>
        <v>бригадир продавцов продовольственных товаров 3 категории ((В-508)отдел кондитерских изделий)</v>
      </c>
      <c r="H4011" s="12" t="s">
        <v>17245</v>
      </c>
      <c r="I4011" s="12" t="s">
        <v>16879</v>
      </c>
      <c r="J4011" s="12" t="s">
        <v>12157</v>
      </c>
      <c r="K4011" s="12" t="s">
        <v>12156</v>
      </c>
      <c r="L4011" s="12">
        <v>9.5</v>
      </c>
      <c r="M4011" s="12">
        <v>9.5</v>
      </c>
      <c r="N4011" s="12">
        <v>10</v>
      </c>
      <c r="O4011" s="12">
        <v>9.5</v>
      </c>
      <c r="P4011" s="12">
        <v>0</v>
      </c>
    </row>
    <row r="4012" spans="1:16" x14ac:dyDescent="0.2">
      <c r="A4012" s="12" t="str">
        <f>INDEX('рабочие дни  %ФОТ'!$F$3:$F$67,MATCH('загрузка табеля'!$H4012,'рабочие дни  %ФОТ'!$H$3:$H$67,0),1)</f>
        <v>ХХХ YYY-508</v>
      </c>
      <c r="B4012" s="21">
        <f t="shared" si="186"/>
        <v>1277.6000000000001</v>
      </c>
      <c r="C4012" s="22">
        <f t="shared" si="187"/>
        <v>4</v>
      </c>
      <c r="D4012" s="23">
        <f t="shared" si="188"/>
        <v>40</v>
      </c>
      <c r="E4012" s="21">
        <f>SUMIFS(тарифы!G:G,тарифы!B:B,J4012)</f>
        <v>31.94</v>
      </c>
      <c r="F4012" s="21"/>
      <c r="G4012" s="12" t="str">
        <f>IFERROR(INDEX(Таблица1[#All],MATCH('загрузка табеля'!J4012,тарифы!B:B,0),4),"")</f>
        <v>продавец продовольственных товаров 3 категории ((В-508)отдел кондитерских изделий)</v>
      </c>
      <c r="H4012" s="12" t="s">
        <v>17245</v>
      </c>
      <c r="I4012" s="12" t="s">
        <v>16879</v>
      </c>
      <c r="J4012" s="12" t="s">
        <v>12151</v>
      </c>
      <c r="K4012" s="12" t="s">
        <v>12150</v>
      </c>
      <c r="L4012" s="12">
        <v>10</v>
      </c>
      <c r="M4012" s="12">
        <v>10</v>
      </c>
      <c r="N4012" s="12">
        <v>10</v>
      </c>
      <c r="O4012" s="12">
        <v>10</v>
      </c>
      <c r="P4012" s="12">
        <v>0</v>
      </c>
    </row>
    <row r="4013" spans="1:16" x14ac:dyDescent="0.2">
      <c r="A4013" s="12" t="str">
        <f>INDEX('рабочие дни  %ФОТ'!$F$3:$F$67,MATCH('загрузка табеля'!$H4013,'рабочие дни  %ФОТ'!$H$3:$H$67,0),1)</f>
        <v>ХХХ YYY-508</v>
      </c>
      <c r="B4013" s="21">
        <f t="shared" si="186"/>
        <v>805.40000000000009</v>
      </c>
      <c r="C4013" s="22">
        <f t="shared" si="187"/>
        <v>4</v>
      </c>
      <c r="D4013" s="23">
        <f t="shared" si="188"/>
        <v>20</v>
      </c>
      <c r="E4013" s="21">
        <f>SUMIFS(тарифы!G:G,тарифы!B:B,J4013)</f>
        <v>40.270000000000003</v>
      </c>
      <c r="F4013" s="21"/>
      <c r="G4013" s="12" t="str">
        <f>IFERROR(INDEX(Таблица1[#All],MATCH('загрузка табеля'!J4013,тарифы!B:B,0),4),"")</f>
        <v>бригадир продавцов непродовольственных товаров 2 категории ((В-508)отдел непродовольственных товаров</v>
      </c>
      <c r="H4013" s="12" t="s">
        <v>17245</v>
      </c>
      <c r="I4013" s="12" t="s">
        <v>16880</v>
      </c>
      <c r="J4013" s="12" t="s">
        <v>8510</v>
      </c>
      <c r="K4013" s="12" t="s">
        <v>8511</v>
      </c>
      <c r="L4013" s="12">
        <v>5</v>
      </c>
      <c r="M4013" s="12">
        <v>5</v>
      </c>
      <c r="N4013" s="12">
        <v>5</v>
      </c>
      <c r="O4013" s="12">
        <v>5</v>
      </c>
    </row>
    <row r="4014" spans="1:16" x14ac:dyDescent="0.2">
      <c r="A4014" s="12" t="str">
        <f>INDEX('рабочие дни  %ФОТ'!$F$3:$F$67,MATCH('загрузка табеля'!$H4014,'рабочие дни  %ФОТ'!$H$3:$H$67,0),1)</f>
        <v>ХХХ YYY-508</v>
      </c>
      <c r="B4014" s="21">
        <f t="shared" si="186"/>
        <v>1341.48</v>
      </c>
      <c r="C4014" s="22">
        <f t="shared" si="187"/>
        <v>4</v>
      </c>
      <c r="D4014" s="23">
        <f t="shared" si="188"/>
        <v>42</v>
      </c>
      <c r="E4014" s="21">
        <f>SUMIFS(тарифы!G:G,тарифы!B:B,J4014)</f>
        <v>31.94</v>
      </c>
      <c r="F4014" s="21"/>
      <c r="G4014" s="12" t="str">
        <f>IFERROR(INDEX(Таблица1[#All],MATCH('загрузка табеля'!J4014,тарифы!B:B,0),4),"")</f>
        <v>продавец продовольственных товаров 3 категории ((В-508)отдел напитков)</v>
      </c>
      <c r="H4014" s="12" t="s">
        <v>17245</v>
      </c>
      <c r="I4014" s="12" t="s">
        <v>16880</v>
      </c>
      <c r="J4014" s="12" t="s">
        <v>8503</v>
      </c>
      <c r="K4014" s="12" t="s">
        <v>8504</v>
      </c>
      <c r="L4014" s="12">
        <v>10.5</v>
      </c>
      <c r="M4014" s="12">
        <v>10.5</v>
      </c>
      <c r="N4014" s="12">
        <v>10.5</v>
      </c>
      <c r="O4014" s="12">
        <v>10.5</v>
      </c>
      <c r="P4014" s="12">
        <v>0</v>
      </c>
    </row>
    <row r="4015" spans="1:16" x14ac:dyDescent="0.2">
      <c r="A4015" s="12" t="str">
        <f>INDEX('рабочие дни  %ФОТ'!$F$3:$F$67,MATCH('загрузка табеля'!$H4015,'рабочие дни  %ФОТ'!$H$3:$H$67,0),1)</f>
        <v>ХХХ YYY-508</v>
      </c>
      <c r="B4015" s="21">
        <f t="shared" si="186"/>
        <v>654.77</v>
      </c>
      <c r="C4015" s="22">
        <f t="shared" si="187"/>
        <v>2</v>
      </c>
      <c r="D4015" s="23">
        <f t="shared" si="188"/>
        <v>20.5</v>
      </c>
      <c r="E4015" s="21">
        <f>SUMIFS(тарифы!G:G,тарифы!B:B,J4015)</f>
        <v>31.94</v>
      </c>
      <c r="F4015" s="21"/>
      <c r="G4015" s="12" t="str">
        <f>IFERROR(INDEX(Таблица1[#All],MATCH('загрузка табеля'!J4015,тарифы!B:B,0),4),"")</f>
        <v>продавец непродовольственных товаров 3 категории ((В-508)отдел непродовольственных товаров)</v>
      </c>
      <c r="H4015" s="12" t="s">
        <v>17245</v>
      </c>
      <c r="I4015" s="12" t="s">
        <v>16880</v>
      </c>
      <c r="J4015" s="12" t="s">
        <v>8507</v>
      </c>
      <c r="K4015" s="12" t="s">
        <v>8508</v>
      </c>
      <c r="L4015" s="12">
        <v>10</v>
      </c>
      <c r="M4015" s="12">
        <v>10.5</v>
      </c>
    </row>
    <row r="4016" spans="1:16" x14ac:dyDescent="0.2">
      <c r="A4016" s="12" t="str">
        <f>INDEX('рабочие дни  %ФОТ'!$F$3:$F$67,MATCH('загрузка табеля'!$H4016,'рабочие дни  %ФОТ'!$H$3:$H$67,0),1)</f>
        <v>ХХХ YYY-508</v>
      </c>
      <c r="B4016" s="21">
        <f t="shared" si="186"/>
        <v>0</v>
      </c>
      <c r="C4016" s="22">
        <f t="shared" si="187"/>
        <v>1</v>
      </c>
      <c r="D4016" s="23">
        <f t="shared" si="188"/>
        <v>10</v>
      </c>
      <c r="E4016" s="21">
        <f>SUMIFS(тарифы!G:G,тарифы!B:B,J4016)</f>
        <v>0</v>
      </c>
      <c r="F4016" s="21"/>
      <c r="G4016" s="12" t="str">
        <f>IFERROR(INDEX(Таблица1[#All],MATCH('загрузка табеля'!J4016,тарифы!B:B,0),4),"")</f>
        <v/>
      </c>
      <c r="H4016" s="12" t="s">
        <v>17245</v>
      </c>
      <c r="I4016" s="12" t="s">
        <v>16880</v>
      </c>
      <c r="J4016" s="12" t="s">
        <v>16881</v>
      </c>
      <c r="K4016" s="12" t="s">
        <v>16882</v>
      </c>
      <c r="L4016" s="12">
        <v>10</v>
      </c>
      <c r="M4016" s="12">
        <v>0</v>
      </c>
    </row>
    <row r="4017" spans="1:17" x14ac:dyDescent="0.2">
      <c r="A4017" s="12" t="str">
        <f>INDEX('рабочие дни  %ФОТ'!$F$3:$F$67,MATCH('загрузка табеля'!$H4017,'рабочие дни  %ФОТ'!$H$3:$H$67,0),1)</f>
        <v>ХХХ YYY-508</v>
      </c>
      <c r="B4017" s="21">
        <f t="shared" si="186"/>
        <v>0</v>
      </c>
      <c r="C4017" s="22">
        <f t="shared" si="187"/>
        <v>1</v>
      </c>
      <c r="D4017" s="23">
        <f t="shared" si="188"/>
        <v>9.5</v>
      </c>
      <c r="E4017" s="21">
        <f>SUMIFS(тарифы!G:G,тарифы!B:B,J4017)</f>
        <v>0</v>
      </c>
      <c r="F4017" s="21"/>
      <c r="G4017" s="12" t="str">
        <f>IFERROR(INDEX(Таблица1[#All],MATCH('загрузка табеля'!J4017,тарифы!B:B,0),4),"")</f>
        <v/>
      </c>
      <c r="H4017" s="12" t="s">
        <v>17245</v>
      </c>
      <c r="I4017" s="12" t="s">
        <v>16880</v>
      </c>
      <c r="J4017" s="12" t="s">
        <v>16883</v>
      </c>
      <c r="K4017" s="12" t="s">
        <v>16884</v>
      </c>
      <c r="L4017" s="12">
        <v>9.5</v>
      </c>
      <c r="M4017" s="12">
        <v>0</v>
      </c>
    </row>
    <row r="4018" spans="1:17" x14ac:dyDescent="0.2">
      <c r="A4018" s="12" t="str">
        <f>INDEX('рабочие дни  %ФОТ'!$F$3:$F$67,MATCH('загрузка табеля'!$H4018,'рабочие дни  %ФОТ'!$H$3:$H$67,0),1)</f>
        <v>ХХХ YYY-508</v>
      </c>
      <c r="B4018" s="21">
        <f t="shared" si="186"/>
        <v>1440.74</v>
      </c>
      <c r="C4018" s="22">
        <f t="shared" si="187"/>
        <v>4</v>
      </c>
      <c r="D4018" s="23">
        <f t="shared" si="188"/>
        <v>41</v>
      </c>
      <c r="E4018" s="21">
        <f>SUMIFS(тарифы!G:G,тарифы!B:B,J4018)</f>
        <v>35.14</v>
      </c>
      <c r="F4018" s="21"/>
      <c r="G4018" s="12" t="str">
        <f>IFERROR(INDEX(Таблица1[#All],MATCH('загрузка табеля'!J4018,тарифы!B:B,0),4),"")</f>
        <v>продавец непродовольственных товаров 2 категории ((В-508)отдел непродовольственных товаров)</v>
      </c>
      <c r="H4018" s="12" t="s">
        <v>17245</v>
      </c>
      <c r="I4018" s="12" t="s">
        <v>16885</v>
      </c>
      <c r="J4018" s="12" t="s">
        <v>8512</v>
      </c>
      <c r="K4018" s="12" t="s">
        <v>8513</v>
      </c>
      <c r="L4018" s="12">
        <v>10.5</v>
      </c>
      <c r="M4018" s="12">
        <v>10.5</v>
      </c>
      <c r="N4018" s="12">
        <v>10</v>
      </c>
      <c r="O4018" s="12">
        <v>10</v>
      </c>
    </row>
    <row r="4019" spans="1:17" x14ac:dyDescent="0.2">
      <c r="A4019" s="12" t="str">
        <f>INDEX('рабочие дни  %ФОТ'!$F$3:$F$67,MATCH('загрузка табеля'!$H4019,'рабочие дни  %ФОТ'!$H$3:$H$67,0),1)</f>
        <v>ХХХ YYY-508</v>
      </c>
      <c r="B4019" s="21">
        <f t="shared" si="186"/>
        <v>785.2650000000001</v>
      </c>
      <c r="C4019" s="22">
        <f t="shared" si="187"/>
        <v>4</v>
      </c>
      <c r="D4019" s="23">
        <f t="shared" si="188"/>
        <v>19.5</v>
      </c>
      <c r="E4019" s="21">
        <f>SUMIFS(тарифы!G:G,тарифы!B:B,J4019)</f>
        <v>40.270000000000003</v>
      </c>
      <c r="F4019" s="21"/>
      <c r="G4019" s="12" t="str">
        <f>IFERROR(INDEX(Таблица1[#All],MATCH('загрузка табеля'!J4019,тарифы!B:B,0),4),"")</f>
        <v>бригадир продавцов непродовольственных товаров 2 категории ((В-508)отдел непродовольственных товаров</v>
      </c>
      <c r="H4019" s="12" t="s">
        <v>17245</v>
      </c>
      <c r="I4019" s="12" t="s">
        <v>16885</v>
      </c>
      <c r="J4019" s="12" t="s">
        <v>8510</v>
      </c>
      <c r="K4019" s="12" t="s">
        <v>8511</v>
      </c>
      <c r="L4019" s="12">
        <v>4.5</v>
      </c>
      <c r="M4019" s="12">
        <v>5</v>
      </c>
      <c r="N4019" s="12">
        <v>4.5</v>
      </c>
      <c r="O4019" s="12">
        <v>5.5</v>
      </c>
    </row>
    <row r="4020" spans="1:17" x14ac:dyDescent="0.2">
      <c r="A4020" s="12" t="str">
        <f>INDEX('рабочие дни  %ФОТ'!$F$3:$F$67,MATCH('загрузка табеля'!$H4020,'рабочие дни  %ФОТ'!$H$3:$H$67,0),1)</f>
        <v>ХХХ YYY-508</v>
      </c>
      <c r="B4020" s="21">
        <f t="shared" si="186"/>
        <v>319.40000000000003</v>
      </c>
      <c r="C4020" s="22">
        <f t="shared" si="187"/>
        <v>1</v>
      </c>
      <c r="D4020" s="23">
        <f t="shared" si="188"/>
        <v>10</v>
      </c>
      <c r="E4020" s="21">
        <f>SUMIFS(тарифы!G:G,тарифы!B:B,J4020)</f>
        <v>31.94</v>
      </c>
      <c r="F4020" s="21"/>
      <c r="G4020" s="12" t="str">
        <f>IFERROR(INDEX(Таблица1[#All],MATCH('загрузка табеля'!J4020,тарифы!B:B,0),4),"")</f>
        <v>продавец непродовольственных товаров 3 категории ((В-508)отдел непродовольственных товаров)</v>
      </c>
      <c r="H4020" s="12" t="s">
        <v>17245</v>
      </c>
      <c r="I4020" s="12" t="s">
        <v>16885</v>
      </c>
      <c r="J4020" s="12" t="s">
        <v>8507</v>
      </c>
      <c r="K4020" s="12" t="s">
        <v>8508</v>
      </c>
      <c r="L4020" s="12">
        <v>10</v>
      </c>
      <c r="M4020" s="12">
        <v>0</v>
      </c>
    </row>
    <row r="4021" spans="1:17" x14ac:dyDescent="0.2">
      <c r="A4021" s="12" t="str">
        <f>INDEX('рабочие дни  %ФОТ'!$F$3:$F$67,MATCH('загрузка табеля'!$H4021,'рабочие дни  %ФОТ'!$H$3:$H$67,0),1)</f>
        <v>ХХХ YYY-508</v>
      </c>
      <c r="B4021" s="21">
        <f t="shared" si="186"/>
        <v>5.1323809523809523</v>
      </c>
      <c r="C4021" s="22">
        <f t="shared" si="187"/>
        <v>2</v>
      </c>
      <c r="D4021" s="23">
        <f t="shared" si="188"/>
        <v>22.5</v>
      </c>
      <c r="E4021" s="21">
        <f>SUMIFS(тарифы!G:G,тарифы!B:B,J4021)</f>
        <v>53.89</v>
      </c>
      <c r="F4021" s="21"/>
      <c r="G4021" s="12" t="str">
        <f>IFERROR(INDEX(Таблица1[#All],MATCH('загрузка табеля'!J4021,тарифы!B:B,0),4),"")</f>
        <v>бригадир производственной бригады* ((В-508)кулинарный цех)</v>
      </c>
      <c r="H4021" s="12" t="s">
        <v>17245</v>
      </c>
      <c r="I4021" s="12" t="s">
        <v>16886</v>
      </c>
      <c r="J4021" s="12" t="s">
        <v>8426</v>
      </c>
      <c r="K4021" s="12" t="s">
        <v>8427</v>
      </c>
      <c r="L4021" s="12">
        <v>11</v>
      </c>
      <c r="M4021" s="12">
        <v>11.5</v>
      </c>
    </row>
    <row r="4022" spans="1:17" x14ac:dyDescent="0.2">
      <c r="A4022" s="12" t="str">
        <f>INDEX('рабочие дни  %ФОТ'!$F$3:$F$67,MATCH('загрузка табеля'!$H4022,'рабочие дни  %ФОТ'!$H$3:$H$67,0),1)</f>
        <v>ХХХ YYY-508</v>
      </c>
      <c r="B4022" s="21">
        <f t="shared" si="186"/>
        <v>454.5</v>
      </c>
      <c r="C4022" s="22">
        <f t="shared" si="187"/>
        <v>1</v>
      </c>
      <c r="D4022" s="23">
        <f t="shared" si="188"/>
        <v>12.5</v>
      </c>
      <c r="E4022" s="21">
        <f>SUMIFS(тарифы!G:G,тарифы!B:B,J4022)</f>
        <v>36.36</v>
      </c>
      <c r="F4022" s="21"/>
      <c r="G4022" s="12" t="str">
        <f>IFERROR(INDEX(Таблица1[#All],MATCH('загрузка табеля'!J4022,тарифы!B:B,0),4),"")</f>
        <v>продавец продовольственных товаров 2 категории ((В-508)кулинарный цех)</v>
      </c>
      <c r="H4022" s="12" t="s">
        <v>17245</v>
      </c>
      <c r="I4022" s="12" t="s">
        <v>16886</v>
      </c>
      <c r="J4022" s="12" t="s">
        <v>8428</v>
      </c>
      <c r="K4022" s="12" t="s">
        <v>8429</v>
      </c>
      <c r="L4022" s="12">
        <v>12.5</v>
      </c>
    </row>
    <row r="4023" spans="1:17" x14ac:dyDescent="0.2">
      <c r="A4023" s="12" t="str">
        <f>INDEX('рабочие дни  %ФОТ'!$F$3:$F$67,MATCH('загрузка табеля'!$H4023,'рабочие дни  %ФОТ'!$H$3:$H$67,0),1)</f>
        <v>ХХХ YYY-508</v>
      </c>
      <c r="B4023" s="21">
        <f t="shared" si="186"/>
        <v>1692.2857142857142</v>
      </c>
      <c r="C4023" s="22">
        <f t="shared" si="187"/>
        <v>3</v>
      </c>
      <c r="D4023" s="23">
        <f t="shared" si="188"/>
        <v>8.5</v>
      </c>
      <c r="E4023" s="21">
        <f>SUMIFS(тарифы!G:G,тарифы!B:B,J4023)</f>
        <v>11846</v>
      </c>
      <c r="F4023" s="21"/>
      <c r="G4023" s="12" t="str">
        <f>IFERROR(INDEX(Таблица1[#All],MATCH('загрузка табеля'!J4023,тарифы!B:B,0),4),"")</f>
        <v xml:space="preserve">заместитель управляющего магазином по производству 2 категории ((В-508)цех по выпечке хлебобулочных </v>
      </c>
      <c r="H4023" s="12" t="s">
        <v>17245</v>
      </c>
      <c r="I4023" s="12" t="s">
        <v>16886</v>
      </c>
      <c r="J4023" s="12" t="s">
        <v>8616</v>
      </c>
      <c r="K4023" s="12" t="s">
        <v>8617</v>
      </c>
      <c r="L4023" s="12">
        <v>2.5</v>
      </c>
      <c r="M4023" s="12">
        <v>3</v>
      </c>
      <c r="N4023" s="12">
        <v>3</v>
      </c>
    </row>
    <row r="4024" spans="1:17" x14ac:dyDescent="0.2">
      <c r="A4024" s="12" t="str">
        <f>INDEX('рабочие дни  %ФОТ'!$F$3:$F$67,MATCH('загрузка табеля'!$H4024,'рабочие дни  %ФОТ'!$H$3:$H$67,0),1)</f>
        <v>ХХХ YYY-508</v>
      </c>
      <c r="B4024" s="21">
        <f t="shared" si="186"/>
        <v>1715.6399999999999</v>
      </c>
      <c r="C4024" s="22">
        <f t="shared" si="187"/>
        <v>4</v>
      </c>
      <c r="D4024" s="23">
        <f t="shared" si="188"/>
        <v>43.5</v>
      </c>
      <c r="E4024" s="21">
        <f>SUMIFS(тарифы!G:G,тарифы!B:B,J4024)</f>
        <v>39.44</v>
      </c>
      <c r="F4024" s="21"/>
      <c r="G4024" s="12" t="str">
        <f>IFERROR(INDEX(Таблица1[#All],MATCH('загрузка табеля'!J4024,тарифы!B:B,0),4),"")</f>
        <v>повар 4 разряда* ((В-508)кулинарный цех)</v>
      </c>
      <c r="H4024" s="12" t="s">
        <v>17245</v>
      </c>
      <c r="I4024" s="12" t="s">
        <v>16886</v>
      </c>
      <c r="J4024" s="12" t="s">
        <v>8433</v>
      </c>
      <c r="K4024" s="12" t="s">
        <v>8434</v>
      </c>
      <c r="L4024" s="12">
        <v>11</v>
      </c>
      <c r="M4024" s="12">
        <v>10.5</v>
      </c>
      <c r="N4024" s="12">
        <v>10.5</v>
      </c>
      <c r="O4024" s="12">
        <v>11.5</v>
      </c>
    </row>
    <row r="4025" spans="1:17" x14ac:dyDescent="0.2">
      <c r="A4025" s="12" t="str">
        <f>INDEX('рабочие дни  %ФОТ'!$F$3:$F$67,MATCH('загрузка табеля'!$H4025,'рабочие дни  %ФОТ'!$H$3:$H$67,0),1)</f>
        <v>ХХХ YYY-508</v>
      </c>
      <c r="B4025" s="21">
        <f t="shared" si="186"/>
        <v>414.12</v>
      </c>
      <c r="C4025" s="22">
        <f t="shared" si="187"/>
        <v>1</v>
      </c>
      <c r="D4025" s="23">
        <f t="shared" si="188"/>
        <v>10.5</v>
      </c>
      <c r="E4025" s="21">
        <f>SUMIFS(тарифы!G:G,тарифы!B:B,J4025)</f>
        <v>39.44</v>
      </c>
      <c r="F4025" s="21"/>
      <c r="G4025" s="12" t="str">
        <f>IFERROR(INDEX(Таблица1[#All],MATCH('загрузка табеля'!J4025,тарифы!B:B,0),4),"")</f>
        <v>повар 4 разряда* ((В-508)кулинарный цех)</v>
      </c>
      <c r="H4025" s="12" t="s">
        <v>17245</v>
      </c>
      <c r="I4025" s="12" t="s">
        <v>16886</v>
      </c>
      <c r="J4025" s="12" t="s">
        <v>8420</v>
      </c>
      <c r="K4025" s="12" t="s">
        <v>8421</v>
      </c>
      <c r="L4025" s="12">
        <v>10.5</v>
      </c>
    </row>
    <row r="4026" spans="1:17" x14ac:dyDescent="0.2">
      <c r="A4026" s="12" t="str">
        <f>INDEX('рабочие дни  %ФОТ'!$F$3:$F$67,MATCH('загрузка табеля'!$H4026,'рабочие дни  %ФОТ'!$H$3:$H$67,0),1)</f>
        <v>ХХХ YYY-508</v>
      </c>
      <c r="B4026" s="21">
        <f t="shared" si="186"/>
        <v>2228.3599999999997</v>
      </c>
      <c r="C4026" s="22">
        <f t="shared" si="187"/>
        <v>5</v>
      </c>
      <c r="D4026" s="23">
        <f t="shared" si="188"/>
        <v>56.5</v>
      </c>
      <c r="E4026" s="21">
        <f>SUMIFS(тарифы!G:G,тарифы!B:B,J4026)</f>
        <v>39.44</v>
      </c>
      <c r="F4026" s="21"/>
      <c r="G4026" s="12" t="str">
        <f>IFERROR(INDEX(Таблица1[#All],MATCH('загрузка табеля'!J4026,тарифы!B:B,0),4),"")</f>
        <v>повар 4 разряда* ((В-508)кулинарный цех)</v>
      </c>
      <c r="H4026" s="12" t="s">
        <v>17245</v>
      </c>
      <c r="I4026" s="12" t="s">
        <v>16886</v>
      </c>
      <c r="J4026" s="12" t="s">
        <v>8415</v>
      </c>
      <c r="K4026" s="12" t="s">
        <v>8416</v>
      </c>
      <c r="L4026" s="12">
        <v>11</v>
      </c>
      <c r="M4026" s="12">
        <v>11</v>
      </c>
      <c r="N4026" s="12">
        <v>11</v>
      </c>
      <c r="O4026" s="12">
        <v>12.5</v>
      </c>
      <c r="P4026" s="12">
        <v>11</v>
      </c>
      <c r="Q4026" s="12">
        <v>0</v>
      </c>
    </row>
    <row r="4027" spans="1:17" x14ac:dyDescent="0.2">
      <c r="A4027" s="12" t="str">
        <f>INDEX('рабочие дни  %ФОТ'!$F$3:$F$67,MATCH('загрузка табеля'!$H4027,'рабочие дни  %ФОТ'!$H$3:$H$67,0),1)</f>
        <v>ХХХ YYY-508</v>
      </c>
      <c r="B4027" s="21">
        <f t="shared" si="186"/>
        <v>1680</v>
      </c>
      <c r="C4027" s="22">
        <f t="shared" si="187"/>
        <v>4</v>
      </c>
      <c r="D4027" s="23">
        <f t="shared" si="188"/>
        <v>48</v>
      </c>
      <c r="E4027" s="21">
        <f>SUMIFS(тарифы!G:G,тарифы!B:B,J4027)</f>
        <v>35</v>
      </c>
      <c r="F4027" s="21"/>
      <c r="G4027" s="12" t="str">
        <f>IFERROR(INDEX(Таблица1[#All],MATCH('загрузка табеля'!J4027,тарифы!B:B,0),4),"")</f>
        <v>повар 3 разряда ((В-508)кулинарный цех)</v>
      </c>
      <c r="H4027" s="12" t="s">
        <v>17245</v>
      </c>
      <c r="I4027" s="12" t="s">
        <v>16886</v>
      </c>
      <c r="J4027" s="12" t="s">
        <v>8412</v>
      </c>
      <c r="K4027" s="12" t="s">
        <v>8413</v>
      </c>
      <c r="L4027" s="12">
        <v>12</v>
      </c>
      <c r="M4027" s="12">
        <v>11</v>
      </c>
      <c r="N4027" s="12">
        <v>13</v>
      </c>
      <c r="O4027" s="12">
        <v>12</v>
      </c>
      <c r="P4027" s="12">
        <v>0</v>
      </c>
    </row>
    <row r="4028" spans="1:17" x14ac:dyDescent="0.2">
      <c r="A4028" s="12" t="str">
        <f>INDEX('рабочие дни  %ФОТ'!$F$3:$F$67,MATCH('загрузка табеля'!$H4028,'рабочие дни  %ФОТ'!$H$3:$H$67,0),1)</f>
        <v>ХХХ YYY-508</v>
      </c>
      <c r="B4028" s="21">
        <f t="shared" si="186"/>
        <v>380.19000000000005</v>
      </c>
      <c r="C4028" s="22">
        <f t="shared" si="187"/>
        <v>1</v>
      </c>
      <c r="D4028" s="23">
        <f t="shared" si="188"/>
        <v>11.5</v>
      </c>
      <c r="E4028" s="21">
        <f>SUMIFS(тарифы!G:G,тарифы!B:B,J4028)</f>
        <v>33.06</v>
      </c>
      <c r="F4028" s="21"/>
      <c r="G4028" s="12" t="str">
        <f>IFERROR(INDEX(Таблица1[#All],MATCH('загрузка табеля'!J4028,тарифы!B:B,0),4),"")</f>
        <v>продавец продовольственных товаров 3 категории ((В-508)кулинарный цех)</v>
      </c>
      <c r="H4028" s="12" t="s">
        <v>17245</v>
      </c>
      <c r="I4028" s="12" t="s">
        <v>16886</v>
      </c>
      <c r="J4028" s="12" t="s">
        <v>8430</v>
      </c>
      <c r="K4028" s="12" t="s">
        <v>8431</v>
      </c>
      <c r="L4028" s="12">
        <v>11.5</v>
      </c>
    </row>
    <row r="4029" spans="1:17" x14ac:dyDescent="0.2">
      <c r="A4029" s="12" t="str">
        <f>INDEX('рабочие дни  %ФОТ'!$F$3:$F$67,MATCH('загрузка табеля'!$H4029,'рабочие дни  %ФОТ'!$H$3:$H$67,0),1)</f>
        <v>ХХХ YYY-508</v>
      </c>
      <c r="B4029" s="21">
        <f t="shared" si="186"/>
        <v>1907.5</v>
      </c>
      <c r="C4029" s="22">
        <f t="shared" si="187"/>
        <v>5</v>
      </c>
      <c r="D4029" s="23">
        <f t="shared" si="188"/>
        <v>54.5</v>
      </c>
      <c r="E4029" s="21">
        <f>SUMIFS(тарифы!G:G,тарифы!B:B,J4029)</f>
        <v>35</v>
      </c>
      <c r="F4029" s="21"/>
      <c r="G4029" s="12" t="str">
        <f>IFERROR(INDEX(Таблица1[#All],MATCH('загрузка табеля'!J4029,тарифы!B:B,0),4),"")</f>
        <v>повар 3 разряда ((В-508)кулинарный цех)</v>
      </c>
      <c r="H4029" s="12" t="s">
        <v>17245</v>
      </c>
      <c r="I4029" s="12" t="s">
        <v>16886</v>
      </c>
      <c r="J4029" s="12" t="s">
        <v>12159</v>
      </c>
      <c r="K4029" s="12" t="s">
        <v>12158</v>
      </c>
      <c r="L4029" s="12">
        <v>10</v>
      </c>
      <c r="M4029" s="12">
        <v>11</v>
      </c>
      <c r="N4029" s="12">
        <v>11.5</v>
      </c>
      <c r="O4029" s="12">
        <v>11</v>
      </c>
      <c r="P4029" s="12">
        <v>11</v>
      </c>
      <c r="Q4029" s="12">
        <v>0</v>
      </c>
    </row>
    <row r="4030" spans="1:17" x14ac:dyDescent="0.2">
      <c r="A4030" s="12" t="str">
        <f>INDEX('рабочие дни  %ФОТ'!$F$3:$F$67,MATCH('загрузка табеля'!$H4030,'рабочие дни  %ФОТ'!$H$3:$H$67,0),1)</f>
        <v>ХХХ YYY-508</v>
      </c>
      <c r="B4030" s="21">
        <f t="shared" si="186"/>
        <v>0</v>
      </c>
      <c r="C4030" s="22">
        <f t="shared" si="187"/>
        <v>5</v>
      </c>
      <c r="D4030" s="23">
        <f t="shared" si="188"/>
        <v>59.5</v>
      </c>
      <c r="E4030" s="21">
        <f>SUMIFS(тарифы!G:G,тарифы!B:B,J4030)</f>
        <v>0</v>
      </c>
      <c r="F4030" s="21"/>
      <c r="G4030" s="12" t="str">
        <f>IFERROR(INDEX(Таблица1[#All],MATCH('загрузка табеля'!J4030,тарифы!B:B,0),4),"")</f>
        <v/>
      </c>
      <c r="H4030" s="12" t="s">
        <v>17245</v>
      </c>
      <c r="I4030" s="12" t="s">
        <v>16886</v>
      </c>
      <c r="J4030" s="12" t="s">
        <v>16887</v>
      </c>
      <c r="K4030" s="12" t="s">
        <v>16888</v>
      </c>
      <c r="L4030" s="12">
        <v>12</v>
      </c>
      <c r="M4030" s="12">
        <v>12</v>
      </c>
      <c r="N4030" s="12">
        <v>11.5</v>
      </c>
      <c r="O4030" s="12">
        <v>12</v>
      </c>
      <c r="P4030" s="12">
        <v>12</v>
      </c>
      <c r="Q4030" s="12">
        <v>0</v>
      </c>
    </row>
    <row r="4031" spans="1:17" x14ac:dyDescent="0.2">
      <c r="A4031" s="12" t="str">
        <f>INDEX('рабочие дни  %ФОТ'!$F$3:$F$67,MATCH('загрузка табеля'!$H4031,'рабочие дни  %ФОТ'!$H$3:$H$67,0),1)</f>
        <v>ХХХ YYY-508</v>
      </c>
      <c r="B4031" s="21">
        <f t="shared" si="186"/>
        <v>766.59999999999991</v>
      </c>
      <c r="C4031" s="22">
        <f t="shared" si="187"/>
        <v>2</v>
      </c>
      <c r="D4031" s="23">
        <f t="shared" si="188"/>
        <v>20</v>
      </c>
      <c r="E4031" s="21">
        <f>SUMIFS(тарифы!G:G,тарифы!B:B,J4031)</f>
        <v>38.33</v>
      </c>
      <c r="F4031" s="21"/>
      <c r="G4031" s="12" t="str">
        <f>IFERROR(INDEX(Таблица1[#All],MATCH('загрузка табеля'!J4031,тарифы!B:B,0),4),"")</f>
        <v>продавец продовольственных товаров 1 категории ((В-508)молочный отдел)</v>
      </c>
      <c r="H4031" s="12" t="s">
        <v>17245</v>
      </c>
      <c r="I4031" s="12" t="s">
        <v>16889</v>
      </c>
      <c r="J4031" s="12" t="s">
        <v>8436</v>
      </c>
      <c r="K4031" s="12" t="s">
        <v>8437</v>
      </c>
      <c r="L4031" s="12">
        <v>10</v>
      </c>
      <c r="M4031" s="12">
        <v>10</v>
      </c>
      <c r="N4031" s="12">
        <v>0</v>
      </c>
    </row>
    <row r="4032" spans="1:17" x14ac:dyDescent="0.2">
      <c r="A4032" s="12" t="str">
        <f>INDEX('рабочие дни  %ФОТ'!$F$3:$F$67,MATCH('загрузка табеля'!$H4032,'рабочие дни  %ФОТ'!$H$3:$H$67,0),1)</f>
        <v>ХХХ YYY-508</v>
      </c>
      <c r="B4032" s="21">
        <f t="shared" si="186"/>
        <v>1537.55</v>
      </c>
      <c r="C4032" s="22">
        <f t="shared" si="187"/>
        <v>4</v>
      </c>
      <c r="D4032" s="23">
        <f t="shared" si="188"/>
        <v>35</v>
      </c>
      <c r="E4032" s="21">
        <f>SUMIFS(тарифы!G:G,тарифы!B:B,J4032)</f>
        <v>43.93</v>
      </c>
      <c r="F4032" s="21"/>
      <c r="G4032" s="12" t="str">
        <f>IFERROR(INDEX(Таблица1[#All],MATCH('загрузка табеля'!J4032,тарифы!B:B,0),4),"")</f>
        <v>бригадир продавцов продовольственных товаров 1 категории ((В-508)молочный отдел)</v>
      </c>
      <c r="H4032" s="12" t="s">
        <v>17245</v>
      </c>
      <c r="I4032" s="12" t="s">
        <v>16889</v>
      </c>
      <c r="J4032" s="12" t="s">
        <v>8447</v>
      </c>
      <c r="K4032" s="12" t="s">
        <v>8448</v>
      </c>
      <c r="L4032" s="12">
        <v>9</v>
      </c>
      <c r="M4032" s="12">
        <v>8.5</v>
      </c>
      <c r="N4032" s="12">
        <v>8.5</v>
      </c>
      <c r="O4032" s="12">
        <v>9</v>
      </c>
    </row>
    <row r="4033" spans="1:17" x14ac:dyDescent="0.2">
      <c r="A4033" s="12" t="str">
        <f>INDEX('рабочие дни  %ФОТ'!$F$3:$F$67,MATCH('загрузка табеля'!$H4033,'рабочие дни  %ФОТ'!$H$3:$H$67,0),1)</f>
        <v>ХХХ YYY-508</v>
      </c>
      <c r="B4033" s="21">
        <f t="shared" si="186"/>
        <v>958.2</v>
      </c>
      <c r="C4033" s="22">
        <f t="shared" si="187"/>
        <v>3</v>
      </c>
      <c r="D4033" s="23">
        <f t="shared" si="188"/>
        <v>30</v>
      </c>
      <c r="E4033" s="21">
        <f>SUMIFS(тарифы!G:G,тарифы!B:B,J4033)</f>
        <v>31.94</v>
      </c>
      <c r="F4033" s="21"/>
      <c r="G4033" s="12" t="str">
        <f>IFERROR(INDEX(Таблица1[#All],MATCH('загрузка табеля'!J4033,тарифы!B:B,0),4),"")</f>
        <v>продавец продовольственных товаров 3 категории ((В-508)молочный отдел)</v>
      </c>
      <c r="H4033" s="12" t="s">
        <v>17245</v>
      </c>
      <c r="I4033" s="12" t="s">
        <v>16889</v>
      </c>
      <c r="J4033" s="12" t="s">
        <v>8439</v>
      </c>
      <c r="K4033" s="12" t="s">
        <v>8440</v>
      </c>
      <c r="L4033" s="12">
        <v>10</v>
      </c>
      <c r="M4033" s="12">
        <v>10</v>
      </c>
      <c r="N4033" s="12">
        <v>10</v>
      </c>
    </row>
    <row r="4034" spans="1:17" x14ac:dyDescent="0.2">
      <c r="A4034" s="12" t="str">
        <f>INDEX('рабочие дни  %ФОТ'!$F$3:$F$67,MATCH('загрузка табеля'!$H4034,'рабочие дни  %ФОТ'!$H$3:$H$67,0),1)</f>
        <v>ХХХ YYY-508</v>
      </c>
      <c r="B4034" s="21">
        <f t="shared" si="186"/>
        <v>0</v>
      </c>
      <c r="C4034" s="22">
        <f t="shared" si="187"/>
        <v>3</v>
      </c>
      <c r="D4034" s="23">
        <f t="shared" si="188"/>
        <v>31</v>
      </c>
      <c r="E4034" s="21">
        <f>SUMIFS(тарифы!G:G,тарифы!B:B,J4034)</f>
        <v>0</v>
      </c>
      <c r="F4034" s="21"/>
      <c r="G4034" s="12" t="str">
        <f>IFERROR(INDEX(Таблица1[#All],MATCH('загрузка табеля'!J4034,тарифы!B:B,0),4),"")</f>
        <v/>
      </c>
      <c r="H4034" s="12" t="s">
        <v>17245</v>
      </c>
      <c r="I4034" s="12" t="s">
        <v>16889</v>
      </c>
      <c r="J4034" s="12" t="s">
        <v>16890</v>
      </c>
      <c r="K4034" s="12" t="s">
        <v>16891</v>
      </c>
      <c r="L4034" s="12">
        <v>10.5</v>
      </c>
      <c r="M4034" s="12">
        <v>10</v>
      </c>
      <c r="N4034" s="12">
        <v>10.5</v>
      </c>
    </row>
    <row r="4035" spans="1:17" x14ac:dyDescent="0.2">
      <c r="A4035" s="12" t="str">
        <f>INDEX('рабочие дни  %ФОТ'!$F$3:$F$67,MATCH('загрузка табеля'!$H4035,'рабочие дни  %ФОТ'!$H$3:$H$67,0),1)</f>
        <v>ХХХ YYY-508</v>
      </c>
      <c r="B4035" s="21">
        <f t="shared" si="186"/>
        <v>1321.31</v>
      </c>
      <c r="C4035" s="22">
        <f t="shared" si="187"/>
        <v>4</v>
      </c>
      <c r="D4035" s="23">
        <f t="shared" si="188"/>
        <v>35.5</v>
      </c>
      <c r="E4035" s="21">
        <f>SUMIFS(тарифы!G:G,тарифы!B:B,J4035)</f>
        <v>37.22</v>
      </c>
      <c r="F4035" s="21"/>
      <c r="G4035" s="12" t="str">
        <f>IFERROR(INDEX(Таблица1[#All],MATCH('загрузка табеля'!J4035,тарифы!B:B,0),4),"")</f>
        <v>бригадир продавцов продовольственных товаров ((В-508)овощной отдел)</v>
      </c>
      <c r="H4035" s="12" t="s">
        <v>17245</v>
      </c>
      <c r="I4035" s="12" t="s">
        <v>16892</v>
      </c>
      <c r="J4035" s="12" t="s">
        <v>8460</v>
      </c>
      <c r="K4035" s="12" t="s">
        <v>8461</v>
      </c>
      <c r="L4035" s="12">
        <v>8.5</v>
      </c>
      <c r="M4035" s="12">
        <v>9</v>
      </c>
      <c r="N4035" s="12">
        <v>9</v>
      </c>
      <c r="O4035" s="12">
        <v>9</v>
      </c>
    </row>
    <row r="4036" spans="1:17" x14ac:dyDescent="0.2">
      <c r="A4036" s="12" t="str">
        <f>INDEX('рабочие дни  %ФОТ'!$F$3:$F$67,MATCH('загрузка табеля'!$H4036,'рабочие дни  %ФОТ'!$H$3:$H$67,0),1)</f>
        <v>ХХХ YYY-508</v>
      </c>
      <c r="B4036" s="21">
        <f t="shared" si="186"/>
        <v>1885.7142857142858</v>
      </c>
      <c r="C4036" s="22">
        <f t="shared" si="187"/>
        <v>5</v>
      </c>
      <c r="D4036" s="23">
        <f t="shared" si="188"/>
        <v>48</v>
      </c>
      <c r="E4036" s="21">
        <f>SUMIFS(тарифы!G:G,тарифы!B:B,J4036)</f>
        <v>7920</v>
      </c>
      <c r="F4036" s="21"/>
      <c r="G4036" s="12" t="str">
        <f>IFERROR(INDEX(Таблица1[#All],MATCH('загрузка табеля'!J4036,тарифы!B:B,0),4),"")</f>
        <v>менеджер по сбыту 2 категории ((В-508)овощной отдел)</v>
      </c>
      <c r="H4036" s="12" t="s">
        <v>17245</v>
      </c>
      <c r="I4036" s="12" t="s">
        <v>16892</v>
      </c>
      <c r="J4036" s="12" t="s">
        <v>8603</v>
      </c>
      <c r="K4036" s="12" t="s">
        <v>8604</v>
      </c>
      <c r="L4036" s="12">
        <v>11</v>
      </c>
      <c r="M4036" s="12">
        <v>9</v>
      </c>
      <c r="N4036" s="12">
        <v>9.5</v>
      </c>
      <c r="O4036" s="12">
        <v>9.5</v>
      </c>
      <c r="P4036" s="12">
        <v>9</v>
      </c>
    </row>
    <row r="4037" spans="1:17" x14ac:dyDescent="0.2">
      <c r="A4037" s="12" t="str">
        <f>INDEX('рабочие дни  %ФОТ'!$F$3:$F$67,MATCH('загрузка табеля'!$H4037,'рабочие дни  %ФОТ'!$H$3:$H$67,0),1)</f>
        <v>ХХХ YYY-508</v>
      </c>
      <c r="B4037" s="21">
        <f t="shared" si="186"/>
        <v>1090.8</v>
      </c>
      <c r="C4037" s="22">
        <f t="shared" si="187"/>
        <v>3</v>
      </c>
      <c r="D4037" s="23">
        <f t="shared" si="188"/>
        <v>30</v>
      </c>
      <c r="E4037" s="21">
        <f>SUMIFS(тарифы!G:G,тарифы!B:B,J4037)</f>
        <v>36.36</v>
      </c>
      <c r="F4037" s="21"/>
      <c r="G4037" s="12" t="str">
        <f>IFERROR(INDEX(Таблица1[#All],MATCH('загрузка табеля'!J4037,тарифы!B:B,0),4),"")</f>
        <v>продавец продовольственных товаров 2 категории ((В-508)овощной отдел)</v>
      </c>
      <c r="H4037" s="12" t="s">
        <v>17245</v>
      </c>
      <c r="I4037" s="12" t="s">
        <v>16892</v>
      </c>
      <c r="J4037" s="12" t="s">
        <v>8456</v>
      </c>
      <c r="K4037" s="12" t="s">
        <v>8457</v>
      </c>
      <c r="L4037" s="12">
        <v>10</v>
      </c>
      <c r="M4037" s="12">
        <v>10</v>
      </c>
      <c r="N4037" s="12">
        <v>10</v>
      </c>
    </row>
    <row r="4038" spans="1:17" x14ac:dyDescent="0.2">
      <c r="A4038" s="12" t="str">
        <f>INDEX('рабочие дни  %ФОТ'!$F$3:$F$67,MATCH('загрузка табеля'!$H4038,'рабочие дни  %ФОТ'!$H$3:$H$67,0),1)</f>
        <v>ХХХ YYY-508</v>
      </c>
      <c r="B4038" s="21">
        <f t="shared" ref="B4038:B4101" si="189">IF(AND(F4038&lt;50,F4038&gt;0),F4038*D4038,IF(F4038&gt;50,F4038/$C$1*C4038,IF(AND(E4038&lt;50,E4038&gt;0),E4038*D4038,E4038/$C$1*C4038)))</f>
        <v>1454.4</v>
      </c>
      <c r="C4038" s="22">
        <f t="shared" si="187"/>
        <v>4</v>
      </c>
      <c r="D4038" s="23">
        <f t="shared" si="188"/>
        <v>40</v>
      </c>
      <c r="E4038" s="21">
        <f>SUMIFS(тарифы!G:G,тарифы!B:B,J4038)</f>
        <v>36.36</v>
      </c>
      <c r="F4038" s="21"/>
      <c r="G4038" s="12" t="str">
        <f>IFERROR(INDEX(Таблица1[#All],MATCH('загрузка табеля'!J4038,тарифы!B:B,0),4),"")</f>
        <v>продавец продовольственных товаров 2 категории ((В-508)овощной отдел)</v>
      </c>
      <c r="H4038" s="12" t="s">
        <v>17245</v>
      </c>
      <c r="I4038" s="12" t="s">
        <v>16892</v>
      </c>
      <c r="J4038" s="12" t="s">
        <v>8450</v>
      </c>
      <c r="K4038" s="12" t="s">
        <v>8451</v>
      </c>
      <c r="L4038" s="12">
        <v>11</v>
      </c>
      <c r="M4038" s="12">
        <v>10</v>
      </c>
      <c r="N4038" s="12">
        <v>9.5</v>
      </c>
      <c r="O4038" s="12">
        <v>9.5</v>
      </c>
      <c r="P4038" s="12">
        <v>0</v>
      </c>
    </row>
    <row r="4039" spans="1:17" x14ac:dyDescent="0.2">
      <c r="A4039" s="12" t="str">
        <f>INDEX('рабочие дни  %ФОТ'!$F$3:$F$67,MATCH('загрузка табеля'!$H4039,'рабочие дни  %ФОТ'!$H$3:$H$67,0),1)</f>
        <v>ХХХ YYY-508</v>
      </c>
      <c r="B4039" s="21">
        <f t="shared" si="189"/>
        <v>347.13</v>
      </c>
      <c r="C4039" s="22">
        <f t="shared" ref="C4039:C4102" si="190">COUNTIF(L4039:AP4039,"&gt;0")</f>
        <v>1</v>
      </c>
      <c r="D4039" s="23">
        <f t="shared" ref="D4039:D4102" si="191">IF(SUM(L4039:AP4039)&gt;0,SUM(L4039:AP4039),"")</f>
        <v>10.5</v>
      </c>
      <c r="E4039" s="21">
        <f>SUMIFS(тарифы!G:G,тарифы!B:B,J4039)</f>
        <v>33.06</v>
      </c>
      <c r="F4039" s="21"/>
      <c r="G4039" s="12" t="str">
        <f>IFERROR(INDEX(Таблица1[#All],MATCH('загрузка табеля'!J4039,тарифы!B:B,0),4),"")</f>
        <v>продавец продовольственных товаров 3 категории ((В-508)овощной отдел)</v>
      </c>
      <c r="H4039" s="12" t="s">
        <v>17245</v>
      </c>
      <c r="I4039" s="12" t="s">
        <v>16892</v>
      </c>
      <c r="J4039" s="12" t="s">
        <v>8463</v>
      </c>
      <c r="K4039" s="12" t="s">
        <v>8464</v>
      </c>
      <c r="L4039" s="12">
        <v>10.5</v>
      </c>
    </row>
    <row r="4040" spans="1:17" x14ac:dyDescent="0.2">
      <c r="A4040" s="12" t="str">
        <f>INDEX('рабочие дни  %ФОТ'!$F$3:$F$67,MATCH('загрузка табеля'!$H4040,'рабочие дни  %ФОТ'!$H$3:$H$67,0),1)</f>
        <v>ХХХ YYY-508</v>
      </c>
      <c r="B4040" s="21">
        <f t="shared" si="189"/>
        <v>0</v>
      </c>
      <c r="C4040" s="22">
        <f t="shared" si="190"/>
        <v>4</v>
      </c>
      <c r="D4040" s="23">
        <f t="shared" si="191"/>
        <v>41</v>
      </c>
      <c r="E4040" s="21">
        <f>SUMIFS(тарифы!G:G,тарифы!B:B,J4040)</f>
        <v>0</v>
      </c>
      <c r="F4040" s="21"/>
      <c r="G4040" s="12" t="str">
        <f>IFERROR(INDEX(Таблица1[#All],MATCH('загрузка табеля'!J4040,тарифы!B:B,0),4),"")</f>
        <v/>
      </c>
      <c r="H4040" s="12" t="s">
        <v>17245</v>
      </c>
      <c r="I4040" s="12" t="s">
        <v>16892</v>
      </c>
      <c r="J4040" s="12" t="s">
        <v>16893</v>
      </c>
      <c r="K4040" s="12" t="s">
        <v>16894</v>
      </c>
      <c r="L4040" s="12">
        <v>10.5</v>
      </c>
      <c r="M4040" s="12">
        <v>10</v>
      </c>
      <c r="N4040" s="12">
        <v>10.5</v>
      </c>
      <c r="O4040" s="12">
        <v>10</v>
      </c>
      <c r="P4040" s="12">
        <v>0</v>
      </c>
    </row>
    <row r="4041" spans="1:17" x14ac:dyDescent="0.2">
      <c r="A4041" s="12" t="str">
        <f>INDEX('рабочие дни  %ФОТ'!$F$3:$F$67,MATCH('загрузка табеля'!$H4041,'рабочие дни  %ФОТ'!$H$3:$H$67,0),1)</f>
        <v>ХХХ YYY-508</v>
      </c>
      <c r="B4041" s="21">
        <f t="shared" si="189"/>
        <v>1801.8200000000002</v>
      </c>
      <c r="C4041" s="22">
        <f t="shared" si="190"/>
        <v>4</v>
      </c>
      <c r="D4041" s="23">
        <f t="shared" si="191"/>
        <v>46</v>
      </c>
      <c r="E4041" s="21">
        <f>SUMIFS(тарифы!G:G,тарифы!B:B,J4041)</f>
        <v>39.17</v>
      </c>
      <c r="F4041" s="21"/>
      <c r="G4041" s="12" t="str">
        <f>IFERROR(INDEX(Таблица1[#All],MATCH('загрузка табеля'!J4041,тарифы!B:B,0),4),"")</f>
        <v>старший кассир торгового зала ((В-508)расчетно-кассовая зона)</v>
      </c>
      <c r="H4041" s="12" t="s">
        <v>17245</v>
      </c>
      <c r="I4041" s="12" t="s">
        <v>16895</v>
      </c>
      <c r="J4041" s="12" t="s">
        <v>8520</v>
      </c>
      <c r="K4041" s="12" t="s">
        <v>8521</v>
      </c>
      <c r="L4041" s="12">
        <v>12</v>
      </c>
      <c r="M4041" s="12">
        <v>10</v>
      </c>
      <c r="N4041" s="12">
        <v>12</v>
      </c>
      <c r="O4041" s="12">
        <v>12</v>
      </c>
      <c r="P4041" s="12">
        <v>0</v>
      </c>
    </row>
    <row r="4042" spans="1:17" x14ac:dyDescent="0.2">
      <c r="A4042" s="12" t="str">
        <f>INDEX('рабочие дни  %ФОТ'!$F$3:$F$67,MATCH('загрузка табеля'!$H4042,'рабочие дни  %ФОТ'!$H$3:$H$67,0),1)</f>
        <v>ХХХ YYY-508</v>
      </c>
      <c r="B4042" s="21">
        <f t="shared" si="189"/>
        <v>2972.9850000000001</v>
      </c>
      <c r="C4042" s="22">
        <f t="shared" si="190"/>
        <v>6</v>
      </c>
      <c r="D4042" s="23">
        <f t="shared" si="191"/>
        <v>70.5</v>
      </c>
      <c r="E4042" s="21">
        <f>SUMIFS(тарифы!G:G,тарифы!B:B,J4042)</f>
        <v>42.17</v>
      </c>
      <c r="F4042" s="21"/>
      <c r="G4042" s="12" t="str">
        <f>IFERROR(INDEX(Таблица1[#All],MATCH('загрузка табеля'!J4042,тарифы!B:B,0),4),"")</f>
        <v>заместитель управляющего магазином по кассовой зоне 2 категории ((В-508)расчетно-кассовая зона)</v>
      </c>
      <c r="H4042" s="12" t="s">
        <v>17245</v>
      </c>
      <c r="I4042" s="12" t="s">
        <v>16895</v>
      </c>
      <c r="J4042" s="12" t="s">
        <v>8572</v>
      </c>
      <c r="K4042" s="12" t="s">
        <v>8573</v>
      </c>
      <c r="L4042" s="12">
        <v>13.5</v>
      </c>
      <c r="M4042" s="12">
        <v>14</v>
      </c>
      <c r="N4042" s="12">
        <v>11</v>
      </c>
      <c r="O4042" s="12">
        <v>10</v>
      </c>
      <c r="P4042" s="12">
        <v>11</v>
      </c>
      <c r="Q4042" s="12">
        <v>11</v>
      </c>
    </row>
    <row r="4043" spans="1:17" x14ac:dyDescent="0.2">
      <c r="A4043" s="12" t="str">
        <f>INDEX('рабочие дни  %ФОТ'!$F$3:$F$67,MATCH('загрузка табеля'!$H4043,'рабочие дни  %ФОТ'!$H$3:$H$67,0),1)</f>
        <v>ХХХ YYY-508</v>
      </c>
      <c r="B4043" s="21">
        <f t="shared" si="189"/>
        <v>1643.43</v>
      </c>
      <c r="C4043" s="22">
        <f t="shared" si="190"/>
        <v>5</v>
      </c>
      <c r="D4043" s="23">
        <f t="shared" si="191"/>
        <v>43.5</v>
      </c>
      <c r="E4043" s="21">
        <f>SUMIFS(тарифы!G:G,тарифы!B:B,J4043)</f>
        <v>37.78</v>
      </c>
      <c r="F4043" s="21"/>
      <c r="G4043" s="12" t="str">
        <f>IFERROR(INDEX(Таблица1[#All],MATCH('загрузка табеля'!J4043,тарифы!B:B,0),4),"")</f>
        <v>кассир торгового зала ((В-508)расчетно-кассовая зона)</v>
      </c>
      <c r="H4043" s="12" t="s">
        <v>17245</v>
      </c>
      <c r="I4043" s="12" t="s">
        <v>16895</v>
      </c>
      <c r="J4043" s="12" t="s">
        <v>8577</v>
      </c>
      <c r="K4043" s="12" t="s">
        <v>8578</v>
      </c>
      <c r="L4043" s="12">
        <v>8</v>
      </c>
      <c r="M4043" s="12">
        <v>8.5</v>
      </c>
      <c r="N4043" s="12">
        <v>11</v>
      </c>
      <c r="O4043" s="12">
        <v>8</v>
      </c>
      <c r="P4043" s="12">
        <v>8</v>
      </c>
    </row>
    <row r="4044" spans="1:17" x14ac:dyDescent="0.2">
      <c r="A4044" s="12" t="str">
        <f>INDEX('рабочие дни  %ФОТ'!$F$3:$F$67,MATCH('загрузка табеля'!$H4044,'рабочие дни  %ФОТ'!$H$3:$H$67,0),1)</f>
        <v>ХХХ YYY-508</v>
      </c>
      <c r="B4044" s="21">
        <f t="shared" si="189"/>
        <v>1264.8899999999999</v>
      </c>
      <c r="C4044" s="22">
        <f t="shared" si="190"/>
        <v>3</v>
      </c>
      <c r="D4044" s="23">
        <f t="shared" si="191"/>
        <v>33</v>
      </c>
      <c r="E4044" s="21">
        <f>SUMIFS(тарифы!G:G,тарифы!B:B,J4044)</f>
        <v>38.33</v>
      </c>
      <c r="F4044" s="21"/>
      <c r="G4044" s="12" t="str">
        <f>IFERROR(INDEX(Таблица1[#All],MATCH('загрузка табеля'!J4044,тарифы!B:B,0),4),"")</f>
        <v>заместитель управляющего магазином по кассовой зоне 3 категории ((В-508)расчетно-кассовая зона)</v>
      </c>
      <c r="H4044" s="12" t="s">
        <v>17245</v>
      </c>
      <c r="I4044" s="12" t="s">
        <v>16895</v>
      </c>
      <c r="J4044" s="12" t="s">
        <v>8549</v>
      </c>
      <c r="K4044" s="12" t="s">
        <v>8550</v>
      </c>
      <c r="L4044" s="12">
        <v>11</v>
      </c>
      <c r="M4044" s="12">
        <v>11</v>
      </c>
      <c r="N4044" s="12">
        <v>11</v>
      </c>
      <c r="O4044" s="12">
        <v>0</v>
      </c>
    </row>
    <row r="4045" spans="1:17" x14ac:dyDescent="0.2">
      <c r="A4045" s="12" t="str">
        <f>INDEX('рабочие дни  %ФОТ'!$F$3:$F$67,MATCH('загрузка табеля'!$H4045,'рабочие дни  %ФОТ'!$H$3:$H$67,0),1)</f>
        <v>ХХХ YYY-508</v>
      </c>
      <c r="B4045" s="21">
        <f t="shared" si="189"/>
        <v>415.58000000000004</v>
      </c>
      <c r="C4045" s="22">
        <f t="shared" si="190"/>
        <v>2</v>
      </c>
      <c r="D4045" s="23">
        <f t="shared" si="191"/>
        <v>11</v>
      </c>
      <c r="E4045" s="21">
        <f>SUMIFS(тарифы!G:G,тарифы!B:B,J4045)</f>
        <v>37.78</v>
      </c>
      <c r="F4045" s="21"/>
      <c r="G4045" s="12" t="str">
        <f>IFERROR(INDEX(Таблица1[#All],MATCH('загрузка табеля'!J4045,тарифы!B:B,0),4),"")</f>
        <v>кассир торгового зала ((В-508)расчетно-кассовая зона)</v>
      </c>
      <c r="H4045" s="12" t="s">
        <v>17245</v>
      </c>
      <c r="I4045" s="12" t="s">
        <v>16895</v>
      </c>
      <c r="J4045" s="12" t="s">
        <v>8525</v>
      </c>
      <c r="K4045" s="12" t="s">
        <v>8526</v>
      </c>
      <c r="L4045" s="12">
        <v>5.5</v>
      </c>
      <c r="M4045" s="12">
        <v>5.5</v>
      </c>
    </row>
    <row r="4046" spans="1:17" x14ac:dyDescent="0.2">
      <c r="A4046" s="12" t="str">
        <f>INDEX('рабочие дни  %ФОТ'!$F$3:$F$67,MATCH('загрузка табеля'!$H4046,'рабочие дни  %ФОТ'!$H$3:$H$67,0),1)</f>
        <v>ХХХ YYY-508</v>
      </c>
      <c r="B4046" s="21">
        <f t="shared" si="189"/>
        <v>793.38</v>
      </c>
      <c r="C4046" s="22">
        <f t="shared" si="190"/>
        <v>2</v>
      </c>
      <c r="D4046" s="23">
        <f t="shared" si="191"/>
        <v>21</v>
      </c>
      <c r="E4046" s="21">
        <f>SUMIFS(тарифы!G:G,тарифы!B:B,J4046)</f>
        <v>37.78</v>
      </c>
      <c r="F4046" s="21"/>
      <c r="G4046" s="12" t="str">
        <f>IFERROR(INDEX(Таблица1[#All],MATCH('загрузка табеля'!J4046,тарифы!B:B,0),4),"")</f>
        <v>кассир торгового зала ((В-508)расчетно-кассовая зона)</v>
      </c>
      <c r="H4046" s="12" t="s">
        <v>17245</v>
      </c>
      <c r="I4046" s="12" t="s">
        <v>16895</v>
      </c>
      <c r="J4046" s="12" t="s">
        <v>8545</v>
      </c>
      <c r="K4046" s="12" t="s">
        <v>8546</v>
      </c>
      <c r="L4046" s="12">
        <v>10.5</v>
      </c>
      <c r="M4046" s="12">
        <v>10.5</v>
      </c>
      <c r="N4046" s="12">
        <v>0</v>
      </c>
    </row>
    <row r="4047" spans="1:17" x14ac:dyDescent="0.2">
      <c r="A4047" s="12" t="str">
        <f>INDEX('рабочие дни  %ФОТ'!$F$3:$F$67,MATCH('загрузка табеля'!$H4047,'рабочие дни  %ФОТ'!$H$3:$H$67,0),1)</f>
        <v>ХХХ YYY-508</v>
      </c>
      <c r="B4047" s="21">
        <f t="shared" si="189"/>
        <v>1397.8600000000001</v>
      </c>
      <c r="C4047" s="22">
        <f t="shared" si="190"/>
        <v>3</v>
      </c>
      <c r="D4047" s="23">
        <f t="shared" si="191"/>
        <v>37</v>
      </c>
      <c r="E4047" s="21">
        <f>SUMIFS(тарифы!G:G,тарифы!B:B,J4047)</f>
        <v>37.78</v>
      </c>
      <c r="F4047" s="21"/>
      <c r="G4047" s="12" t="str">
        <f>IFERROR(INDEX(Таблица1[#All],MATCH('загрузка табеля'!J4047,тарифы!B:B,0),4),"")</f>
        <v>кассир торгового зала ((В-508)расчетно-кассовая зона)</v>
      </c>
      <c r="H4047" s="12" t="s">
        <v>17245</v>
      </c>
      <c r="I4047" s="12" t="s">
        <v>16895</v>
      </c>
      <c r="J4047" s="12" t="s">
        <v>8527</v>
      </c>
      <c r="K4047" s="12" t="s">
        <v>8528</v>
      </c>
      <c r="L4047" s="12">
        <v>12.5</v>
      </c>
      <c r="M4047" s="12">
        <v>12.5</v>
      </c>
      <c r="N4047" s="12">
        <v>12</v>
      </c>
      <c r="O4047" s="12">
        <v>0</v>
      </c>
    </row>
    <row r="4048" spans="1:17" x14ac:dyDescent="0.2">
      <c r="A4048" s="12" t="str">
        <f>INDEX('рабочие дни  %ФОТ'!$F$3:$F$67,MATCH('загрузка табеля'!$H4048,'рабочие дни  %ФОТ'!$H$3:$H$67,0),1)</f>
        <v>ХХХ YYY-508</v>
      </c>
      <c r="B4048" s="21">
        <f t="shared" si="189"/>
        <v>490.25</v>
      </c>
      <c r="C4048" s="22">
        <f t="shared" si="190"/>
        <v>2</v>
      </c>
      <c r="D4048" s="23">
        <f t="shared" si="191"/>
        <v>26.5</v>
      </c>
      <c r="E4048" s="21">
        <f>SUMIFS(тарифы!G:G,тарифы!B:B,J4048)</f>
        <v>18.5</v>
      </c>
      <c r="F4048" s="21"/>
      <c r="G4048" s="12" t="str">
        <f>IFERROR(INDEX(Таблица1[#All],MATCH('загрузка табеля'!J4048,тарифы!B:B,0),4),"")</f>
        <v>подсобный рабочий (сборщик тележек) ((В-508)расчетно-кассовая зона)</v>
      </c>
      <c r="H4048" s="12" t="s">
        <v>17245</v>
      </c>
      <c r="I4048" s="12" t="s">
        <v>16895</v>
      </c>
      <c r="J4048" s="12" t="s">
        <v>8534</v>
      </c>
      <c r="K4048" s="12" t="s">
        <v>8535</v>
      </c>
      <c r="L4048" s="12">
        <v>13</v>
      </c>
      <c r="M4048" s="12">
        <v>13.5</v>
      </c>
    </row>
    <row r="4049" spans="1:16" x14ac:dyDescent="0.2">
      <c r="A4049" s="12" t="str">
        <f>INDEX('рабочие дни  %ФОТ'!$F$3:$F$67,MATCH('загрузка табеля'!$H4049,'рабочие дни  %ФОТ'!$H$3:$H$67,0),1)</f>
        <v>ХХХ YYY-508</v>
      </c>
      <c r="B4049" s="21">
        <f t="shared" si="189"/>
        <v>934.25</v>
      </c>
      <c r="C4049" s="22">
        <f t="shared" si="190"/>
        <v>4</v>
      </c>
      <c r="D4049" s="23">
        <f t="shared" si="191"/>
        <v>50.5</v>
      </c>
      <c r="E4049" s="21">
        <f>SUMIFS(тарифы!G:G,тарифы!B:B,J4049)</f>
        <v>18.5</v>
      </c>
      <c r="F4049" s="21"/>
      <c r="G4049" s="12" t="str">
        <f>IFERROR(INDEX(Таблица1[#All],MATCH('загрузка табеля'!J4049,тарифы!B:B,0),4),"")</f>
        <v>подсобный рабочий (сборщик тележек) ((В-508)расчетно-кассовая зона)</v>
      </c>
      <c r="H4049" s="12" t="s">
        <v>17245</v>
      </c>
      <c r="I4049" s="12" t="s">
        <v>16895</v>
      </c>
      <c r="J4049" s="12" t="s">
        <v>8529</v>
      </c>
      <c r="K4049" s="12" t="s">
        <v>8530</v>
      </c>
      <c r="L4049" s="12">
        <v>12.5</v>
      </c>
      <c r="M4049" s="12">
        <v>13</v>
      </c>
      <c r="N4049" s="12">
        <v>12.5</v>
      </c>
      <c r="O4049" s="12">
        <v>12.5</v>
      </c>
      <c r="P4049" s="12">
        <v>0</v>
      </c>
    </row>
    <row r="4050" spans="1:16" x14ac:dyDescent="0.2">
      <c r="A4050" s="12" t="str">
        <f>INDEX('рабочие дни  %ФОТ'!$F$3:$F$67,MATCH('загрузка табеля'!$H4050,'рабочие дни  %ФОТ'!$H$3:$H$67,0),1)</f>
        <v>ХХХ YYY-508</v>
      </c>
      <c r="B4050" s="21">
        <f t="shared" si="189"/>
        <v>1492.31</v>
      </c>
      <c r="C4050" s="22">
        <f t="shared" si="190"/>
        <v>4</v>
      </c>
      <c r="D4050" s="23">
        <f t="shared" si="191"/>
        <v>39.5</v>
      </c>
      <c r="E4050" s="21">
        <f>SUMIFS(тарифы!G:G,тарифы!B:B,J4050)</f>
        <v>37.78</v>
      </c>
      <c r="F4050" s="21"/>
      <c r="G4050" s="12" t="str">
        <f>IFERROR(INDEX(Таблица1[#All],MATCH('загрузка табеля'!J4050,тарифы!B:B,0),4),"")</f>
        <v>кассир торгового зала ((В-508)расчетно-кассовая зона)</v>
      </c>
      <c r="H4050" s="12" t="s">
        <v>17245</v>
      </c>
      <c r="I4050" s="12" t="s">
        <v>16895</v>
      </c>
      <c r="J4050" s="12" t="s">
        <v>8523</v>
      </c>
      <c r="K4050" s="12" t="s">
        <v>8524</v>
      </c>
      <c r="L4050" s="12">
        <v>6</v>
      </c>
      <c r="M4050" s="12">
        <v>10.5</v>
      </c>
      <c r="N4050" s="12">
        <v>11.5</v>
      </c>
      <c r="O4050" s="12">
        <v>11.5</v>
      </c>
      <c r="P4050" s="12">
        <v>0</v>
      </c>
    </row>
    <row r="4051" spans="1:16" x14ac:dyDescent="0.2">
      <c r="A4051" s="12" t="str">
        <f>INDEX('рабочие дни  %ФОТ'!$F$3:$F$67,MATCH('загрузка табеля'!$H4051,'рабочие дни  %ФОТ'!$H$3:$H$67,0),1)</f>
        <v>ХХХ YYY-508</v>
      </c>
      <c r="B4051" s="21">
        <f t="shared" si="189"/>
        <v>1208.96</v>
      </c>
      <c r="C4051" s="22">
        <f t="shared" si="190"/>
        <v>4</v>
      </c>
      <c r="D4051" s="23">
        <f t="shared" si="191"/>
        <v>32</v>
      </c>
      <c r="E4051" s="21">
        <f>SUMIFS(тарифы!G:G,тарифы!B:B,J4051)</f>
        <v>37.78</v>
      </c>
      <c r="F4051" s="21"/>
      <c r="G4051" s="12" t="str">
        <f>IFERROR(INDEX(Таблица1[#All],MATCH('загрузка табеля'!J4051,тарифы!B:B,0),4),"")</f>
        <v>кассир торгового зала ((В-508)расчетно-кассовая зона)</v>
      </c>
      <c r="H4051" s="12" t="s">
        <v>17245</v>
      </c>
      <c r="I4051" s="12" t="s">
        <v>16895</v>
      </c>
      <c r="J4051" s="12" t="s">
        <v>8532</v>
      </c>
      <c r="K4051" s="12" t="s">
        <v>8533</v>
      </c>
      <c r="L4051" s="12">
        <v>8</v>
      </c>
      <c r="M4051" s="12">
        <v>8</v>
      </c>
      <c r="N4051" s="12">
        <v>8</v>
      </c>
      <c r="O4051" s="12">
        <v>8</v>
      </c>
    </row>
    <row r="4052" spans="1:16" x14ac:dyDescent="0.2">
      <c r="A4052" s="12" t="str">
        <f>INDEX('рабочие дни  %ФОТ'!$F$3:$F$67,MATCH('загрузка табеля'!$H4052,'рабочие дни  %ФОТ'!$H$3:$H$67,0),1)</f>
        <v>ХХХ YYY-508</v>
      </c>
      <c r="B4052" s="21">
        <f t="shared" si="189"/>
        <v>1926.78</v>
      </c>
      <c r="C4052" s="22">
        <f t="shared" si="190"/>
        <v>5</v>
      </c>
      <c r="D4052" s="23">
        <f t="shared" si="191"/>
        <v>51</v>
      </c>
      <c r="E4052" s="21">
        <f>SUMIFS(тарифы!G:G,тарифы!B:B,J4052)</f>
        <v>37.78</v>
      </c>
      <c r="F4052" s="21"/>
      <c r="G4052" s="12" t="str">
        <f>IFERROR(INDEX(Таблица1[#All],MATCH('загрузка табеля'!J4052,тарифы!B:B,0),4),"")</f>
        <v>кассир торгового зала ((В-508)расчетно-кассовая зона)</v>
      </c>
      <c r="H4052" s="12" t="s">
        <v>17245</v>
      </c>
      <c r="I4052" s="12" t="s">
        <v>16895</v>
      </c>
      <c r="J4052" s="12" t="s">
        <v>8556</v>
      </c>
      <c r="K4052" s="12" t="s">
        <v>8557</v>
      </c>
      <c r="L4052" s="12">
        <v>11.5</v>
      </c>
      <c r="M4052" s="12">
        <v>11.5</v>
      </c>
      <c r="N4052" s="12">
        <v>11</v>
      </c>
      <c r="O4052" s="12">
        <v>6</v>
      </c>
      <c r="P4052" s="12">
        <v>11</v>
      </c>
    </row>
    <row r="4053" spans="1:16" x14ac:dyDescent="0.2">
      <c r="A4053" s="12" t="str">
        <f>INDEX('рабочие дни  %ФОТ'!$F$3:$F$67,MATCH('загрузка табеля'!$H4053,'рабочие дни  %ФОТ'!$H$3:$H$67,0),1)</f>
        <v>ХХХ YYY-508</v>
      </c>
      <c r="B4053" s="21">
        <f t="shared" si="189"/>
        <v>1899.7450000000001</v>
      </c>
      <c r="C4053" s="22">
        <f t="shared" si="190"/>
        <v>4</v>
      </c>
      <c r="D4053" s="23">
        <f t="shared" si="191"/>
        <v>48.5</v>
      </c>
      <c r="E4053" s="21">
        <f>SUMIFS(тарифы!G:G,тарифы!B:B,J4053)</f>
        <v>39.17</v>
      </c>
      <c r="F4053" s="21"/>
      <c r="G4053" s="12" t="str">
        <f>IFERROR(INDEX(Таблица1[#All],MATCH('загрузка табеля'!J4053,тарифы!B:B,0),4),"")</f>
        <v>старший кассир торгового зала ((В-508)расчетно-кассовая зона)</v>
      </c>
      <c r="H4053" s="12" t="s">
        <v>17245</v>
      </c>
      <c r="I4053" s="12" t="s">
        <v>16895</v>
      </c>
      <c r="J4053" s="12" t="s">
        <v>8564</v>
      </c>
      <c r="K4053" s="12" t="s">
        <v>8565</v>
      </c>
      <c r="L4053" s="12">
        <v>12.5</v>
      </c>
      <c r="M4053" s="12">
        <v>12.5</v>
      </c>
      <c r="N4053" s="12">
        <v>11</v>
      </c>
      <c r="O4053" s="12">
        <v>12.5</v>
      </c>
    </row>
    <row r="4054" spans="1:16" x14ac:dyDescent="0.2">
      <c r="A4054" s="12" t="str">
        <f>INDEX('рабочие дни  %ФОТ'!$F$3:$F$67,MATCH('загрузка табеля'!$H4054,'рабочие дни  %ФОТ'!$H$3:$H$67,0),1)</f>
        <v>ХХХ YYY-508</v>
      </c>
      <c r="B4054" s="21">
        <f t="shared" si="189"/>
        <v>831.16000000000008</v>
      </c>
      <c r="C4054" s="22">
        <f t="shared" si="190"/>
        <v>2</v>
      </c>
      <c r="D4054" s="23">
        <f t="shared" si="191"/>
        <v>22</v>
      </c>
      <c r="E4054" s="21">
        <f>SUMIFS(тарифы!G:G,тарифы!B:B,J4054)</f>
        <v>37.78</v>
      </c>
      <c r="F4054" s="21"/>
      <c r="G4054" s="12" t="str">
        <f>IFERROR(INDEX(Таблица1[#All],MATCH('загрузка табеля'!J4054,тарифы!B:B,0),4),"")</f>
        <v>кассир торгового зала ((В-508)расчетно-кассовая зона)</v>
      </c>
      <c r="H4054" s="12" t="s">
        <v>17245</v>
      </c>
      <c r="I4054" s="12" t="s">
        <v>16895</v>
      </c>
      <c r="J4054" s="12" t="s">
        <v>8568</v>
      </c>
      <c r="K4054" s="12" t="s">
        <v>8569</v>
      </c>
      <c r="L4054" s="12">
        <v>11</v>
      </c>
      <c r="M4054" s="12">
        <v>11</v>
      </c>
      <c r="N4054" s="12">
        <v>0</v>
      </c>
    </row>
    <row r="4055" spans="1:16" x14ac:dyDescent="0.2">
      <c r="A4055" s="12" t="str">
        <f>INDEX('рабочие дни  %ФОТ'!$F$3:$F$67,MATCH('загрузка табеля'!$H4055,'рабочие дни  %ФОТ'!$H$3:$H$67,0),1)</f>
        <v>ХХХ YYY-508</v>
      </c>
      <c r="B4055" s="21">
        <f t="shared" si="189"/>
        <v>1397.8600000000001</v>
      </c>
      <c r="C4055" s="22">
        <f t="shared" si="190"/>
        <v>3</v>
      </c>
      <c r="D4055" s="23">
        <f t="shared" si="191"/>
        <v>37</v>
      </c>
      <c r="E4055" s="21">
        <f>SUMIFS(тарифы!G:G,тарифы!B:B,J4055)</f>
        <v>37.78</v>
      </c>
      <c r="F4055" s="21"/>
      <c r="G4055" s="12" t="str">
        <f>IFERROR(INDEX(Таблица1[#All],MATCH('загрузка табеля'!J4055,тарифы!B:B,0),4),"")</f>
        <v>кассир торгового зала ((В-508)расчетно-кассовая зона)</v>
      </c>
      <c r="H4055" s="12" t="s">
        <v>17245</v>
      </c>
      <c r="I4055" s="12" t="s">
        <v>16895</v>
      </c>
      <c r="J4055" s="12" t="s">
        <v>8566</v>
      </c>
      <c r="K4055" s="12" t="s">
        <v>8567</v>
      </c>
      <c r="L4055" s="12">
        <v>13</v>
      </c>
      <c r="M4055" s="12">
        <v>12</v>
      </c>
      <c r="N4055" s="12">
        <v>12</v>
      </c>
    </row>
    <row r="4056" spans="1:16" x14ac:dyDescent="0.2">
      <c r="A4056" s="12" t="str">
        <f>INDEX('рабочие дни  %ФОТ'!$F$3:$F$67,MATCH('загрузка табеля'!$H4056,'рабочие дни  %ФОТ'!$H$3:$H$67,0),1)</f>
        <v>ХХХ YYY-508</v>
      </c>
      <c r="B4056" s="21">
        <f t="shared" si="189"/>
        <v>1246.74</v>
      </c>
      <c r="C4056" s="22">
        <f t="shared" si="190"/>
        <v>3</v>
      </c>
      <c r="D4056" s="23">
        <f t="shared" si="191"/>
        <v>33</v>
      </c>
      <c r="E4056" s="21">
        <f>SUMIFS(тарифы!G:G,тарифы!B:B,J4056)</f>
        <v>37.78</v>
      </c>
      <c r="F4056" s="21"/>
      <c r="G4056" s="12" t="str">
        <f>IFERROR(INDEX(Таблица1[#All],MATCH('загрузка табеля'!J4056,тарифы!B:B,0),4),"")</f>
        <v>кассир торгового зала ((В-508)расчетно-кассовая зона)</v>
      </c>
      <c r="H4056" s="12" t="s">
        <v>17245</v>
      </c>
      <c r="I4056" s="12" t="s">
        <v>16895</v>
      </c>
      <c r="J4056" s="12" t="s">
        <v>8536</v>
      </c>
      <c r="K4056" s="12" t="s">
        <v>8537</v>
      </c>
      <c r="L4056" s="12">
        <v>11</v>
      </c>
      <c r="M4056" s="12">
        <v>11</v>
      </c>
      <c r="N4056" s="12">
        <v>11</v>
      </c>
      <c r="O4056" s="12">
        <v>0</v>
      </c>
    </row>
    <row r="4057" spans="1:16" x14ac:dyDescent="0.2">
      <c r="A4057" s="12" t="str">
        <f>INDEX('рабочие дни  %ФОТ'!$F$3:$F$67,MATCH('загрузка табеля'!$H4057,'рабочие дни  %ФОТ'!$H$3:$H$67,0),1)</f>
        <v>ХХХ YYY-508</v>
      </c>
      <c r="B4057" s="21">
        <f t="shared" si="189"/>
        <v>850.05000000000007</v>
      </c>
      <c r="C4057" s="22">
        <f t="shared" si="190"/>
        <v>2</v>
      </c>
      <c r="D4057" s="23">
        <f t="shared" si="191"/>
        <v>22.5</v>
      </c>
      <c r="E4057" s="21">
        <f>SUMIFS(тарифы!G:G,тарифы!B:B,J4057)</f>
        <v>37.78</v>
      </c>
      <c r="F4057" s="21"/>
      <c r="G4057" s="12" t="str">
        <f>IFERROR(INDEX(Таблица1[#All],MATCH('загрузка табеля'!J4057,тарифы!B:B,0),4),"")</f>
        <v>кассир торгового зала ((В-508)расчетно-кассовая зона)</v>
      </c>
      <c r="H4057" s="12" t="s">
        <v>17245</v>
      </c>
      <c r="I4057" s="12" t="s">
        <v>16895</v>
      </c>
      <c r="J4057" s="12" t="s">
        <v>12173</v>
      </c>
      <c r="K4057" s="12" t="s">
        <v>12172</v>
      </c>
      <c r="L4057" s="12">
        <v>11.5</v>
      </c>
      <c r="M4057" s="12">
        <v>11</v>
      </c>
      <c r="N4057" s="12">
        <v>0</v>
      </c>
    </row>
    <row r="4058" spans="1:16" x14ac:dyDescent="0.2">
      <c r="A4058" s="12" t="str">
        <f>INDEX('рабочие дни  %ФОТ'!$F$3:$F$67,MATCH('загрузка табеля'!$H4058,'рабочие дни  %ФОТ'!$H$3:$H$67,0),1)</f>
        <v>ХХХ YYY-508</v>
      </c>
      <c r="B4058" s="21">
        <f t="shared" si="189"/>
        <v>843.26</v>
      </c>
      <c r="C4058" s="22">
        <f t="shared" si="190"/>
        <v>2</v>
      </c>
      <c r="D4058" s="23">
        <f t="shared" si="191"/>
        <v>22</v>
      </c>
      <c r="E4058" s="21">
        <f>SUMIFS(тарифы!G:G,тарифы!B:B,J4058)</f>
        <v>38.33</v>
      </c>
      <c r="F4058" s="21"/>
      <c r="G4058" s="12" t="str">
        <f>IFERROR(INDEX(Таблица1[#All],MATCH('загрузка табеля'!J4058,тарифы!B:B,0),4),"")</f>
        <v>заместитель управляющего магазином по кассовой зоне 3 категории ((В-508)расчетно-кассовая зона)</v>
      </c>
      <c r="H4058" s="12" t="s">
        <v>17245</v>
      </c>
      <c r="I4058" s="12" t="s">
        <v>16895</v>
      </c>
      <c r="J4058" s="12" t="s">
        <v>12175</v>
      </c>
      <c r="K4058" s="12" t="s">
        <v>12174</v>
      </c>
      <c r="L4058" s="12">
        <v>11</v>
      </c>
      <c r="M4058" s="12">
        <v>11</v>
      </c>
    </row>
    <row r="4059" spans="1:16" x14ac:dyDescent="0.2">
      <c r="A4059" s="12" t="str">
        <f>INDEX('рабочие дни  %ФОТ'!$F$3:$F$67,MATCH('загрузка табеля'!$H4059,'рабочие дни  %ФОТ'!$H$3:$H$67,0),1)</f>
        <v>ХХХ YYY-508</v>
      </c>
      <c r="B4059" s="21">
        <f t="shared" si="189"/>
        <v>1435.64</v>
      </c>
      <c r="C4059" s="22">
        <f t="shared" si="190"/>
        <v>4</v>
      </c>
      <c r="D4059" s="23">
        <f t="shared" si="191"/>
        <v>38</v>
      </c>
      <c r="E4059" s="21">
        <f>SUMIFS(тарифы!G:G,тарифы!B:B,J4059)</f>
        <v>37.78</v>
      </c>
      <c r="F4059" s="21"/>
      <c r="G4059" s="12" t="str">
        <f>IFERROR(INDEX(Таблица1[#All],MATCH('загрузка табеля'!J4059,тарифы!B:B,0),4),"")</f>
        <v>кассир торгового зала ((В-508)расчетно-кассовая зона)</v>
      </c>
      <c r="H4059" s="12" t="s">
        <v>17245</v>
      </c>
      <c r="I4059" s="12" t="s">
        <v>16895</v>
      </c>
      <c r="J4059" s="12" t="s">
        <v>12169</v>
      </c>
      <c r="K4059" s="12" t="s">
        <v>12168</v>
      </c>
      <c r="L4059" s="12">
        <v>10.5</v>
      </c>
      <c r="M4059" s="12">
        <v>11</v>
      </c>
      <c r="N4059" s="12">
        <v>5.5</v>
      </c>
      <c r="O4059" s="12">
        <v>11</v>
      </c>
    </row>
    <row r="4060" spans="1:16" x14ac:dyDescent="0.2">
      <c r="A4060" s="12" t="str">
        <f>INDEX('рабочие дни  %ФОТ'!$F$3:$F$67,MATCH('загрузка табеля'!$H4060,'рабочие дни  %ФОТ'!$H$3:$H$67,0),1)</f>
        <v>ХХХ YYY-508</v>
      </c>
      <c r="B4060" s="21">
        <f t="shared" si="189"/>
        <v>736.71</v>
      </c>
      <c r="C4060" s="22">
        <f t="shared" si="190"/>
        <v>3</v>
      </c>
      <c r="D4060" s="23">
        <f t="shared" si="191"/>
        <v>19.5</v>
      </c>
      <c r="E4060" s="21">
        <f>SUMIFS(тарифы!G:G,тарифы!B:B,J4060)</f>
        <v>37.78</v>
      </c>
      <c r="F4060" s="21"/>
      <c r="G4060" s="12" t="str">
        <f>IFERROR(INDEX(Таблица1[#All],MATCH('загрузка табеля'!J4060,тарифы!B:B,0),4),"")</f>
        <v>кассир торгового зала ((В-508)расчетно-кассовая зона)</v>
      </c>
      <c r="H4060" s="12" t="s">
        <v>17245</v>
      </c>
      <c r="I4060" s="12" t="s">
        <v>16895</v>
      </c>
      <c r="J4060" s="12" t="s">
        <v>12165</v>
      </c>
      <c r="K4060" s="12" t="s">
        <v>12164</v>
      </c>
      <c r="L4060" s="12">
        <v>11</v>
      </c>
      <c r="M4060" s="12">
        <v>6</v>
      </c>
      <c r="N4060" s="12">
        <v>2.5</v>
      </c>
      <c r="O4060" s="12">
        <v>0</v>
      </c>
    </row>
    <row r="4061" spans="1:16" x14ac:dyDescent="0.2">
      <c r="A4061" s="12" t="str">
        <f>INDEX('рабочие дни  %ФОТ'!$F$3:$F$67,MATCH('загрузка табеля'!$H4061,'рабочие дни  %ФОТ'!$H$3:$H$67,0),1)</f>
        <v>ХХХ YYY-508</v>
      </c>
      <c r="B4061" s="21">
        <f t="shared" si="189"/>
        <v>1133.4000000000001</v>
      </c>
      <c r="C4061" s="22">
        <f t="shared" si="190"/>
        <v>3</v>
      </c>
      <c r="D4061" s="23">
        <f t="shared" si="191"/>
        <v>30</v>
      </c>
      <c r="E4061" s="21">
        <f>SUMIFS(тарифы!G:G,тарифы!B:B,J4061)</f>
        <v>37.78</v>
      </c>
      <c r="F4061" s="21"/>
      <c r="G4061" s="12" t="str">
        <f>IFERROR(INDEX(Таблица1[#All],MATCH('загрузка табеля'!J4061,тарифы!B:B,0),4),"")</f>
        <v>кассир торгового зала ((В-508)расчетно-кассовая зона)</v>
      </c>
      <c r="H4061" s="12" t="s">
        <v>17245</v>
      </c>
      <c r="I4061" s="12" t="s">
        <v>16895</v>
      </c>
      <c r="J4061" s="12" t="s">
        <v>12171</v>
      </c>
      <c r="K4061" s="12" t="s">
        <v>12170</v>
      </c>
      <c r="L4061" s="12">
        <v>10</v>
      </c>
      <c r="M4061" s="12">
        <v>10</v>
      </c>
      <c r="N4061" s="12">
        <v>10</v>
      </c>
    </row>
    <row r="4062" spans="1:16" x14ac:dyDescent="0.2">
      <c r="A4062" s="12" t="str">
        <f>INDEX('рабочие дни  %ФОТ'!$F$3:$F$67,MATCH('загрузка табеля'!$H4062,'рабочие дни  %ФОТ'!$H$3:$H$67,0),1)</f>
        <v>ХХХ YYY-508</v>
      </c>
      <c r="B4062" s="21">
        <f t="shared" si="189"/>
        <v>1718.99</v>
      </c>
      <c r="C4062" s="22">
        <f t="shared" si="190"/>
        <v>4</v>
      </c>
      <c r="D4062" s="23">
        <f t="shared" si="191"/>
        <v>45.5</v>
      </c>
      <c r="E4062" s="21">
        <f>SUMIFS(тарифы!G:G,тарифы!B:B,J4062)</f>
        <v>37.78</v>
      </c>
      <c r="F4062" s="21"/>
      <c r="G4062" s="12" t="str">
        <f>IFERROR(INDEX(Таблица1[#All],MATCH('загрузка табеля'!J4062,тарифы!B:B,0),4),"")</f>
        <v>кассир торгового зала ((В-508)расчетно-кассовая зона)</v>
      </c>
      <c r="H4062" s="12" t="s">
        <v>17245</v>
      </c>
      <c r="I4062" s="12" t="s">
        <v>16895</v>
      </c>
      <c r="J4062" s="12" t="s">
        <v>12167</v>
      </c>
      <c r="K4062" s="12" t="s">
        <v>12166</v>
      </c>
      <c r="L4062" s="12">
        <v>11.5</v>
      </c>
      <c r="M4062" s="12">
        <v>11.5</v>
      </c>
      <c r="N4062" s="12">
        <v>11.5</v>
      </c>
      <c r="O4062" s="12">
        <v>11</v>
      </c>
    </row>
    <row r="4063" spans="1:16" x14ac:dyDescent="0.2">
      <c r="A4063" s="12" t="str">
        <f>INDEX('рабочие дни  %ФОТ'!$F$3:$F$67,MATCH('загрузка табеля'!$H4063,'рабочие дни  %ФОТ'!$H$3:$H$67,0),1)</f>
        <v>ХХХ YYY-508</v>
      </c>
      <c r="B4063" s="21">
        <f t="shared" si="189"/>
        <v>0</v>
      </c>
      <c r="C4063" s="22">
        <f t="shared" si="190"/>
        <v>2</v>
      </c>
      <c r="D4063" s="23">
        <f t="shared" si="191"/>
        <v>22</v>
      </c>
      <c r="E4063" s="21">
        <f>SUMIFS(тарифы!G:G,тарифы!B:B,J4063)</f>
        <v>0</v>
      </c>
      <c r="F4063" s="21"/>
      <c r="G4063" s="12" t="str">
        <f>IFERROR(INDEX(Таблица1[#All],MATCH('загрузка табеля'!J4063,тарифы!B:B,0),4),"")</f>
        <v/>
      </c>
      <c r="H4063" s="12" t="s">
        <v>17245</v>
      </c>
      <c r="I4063" s="12" t="s">
        <v>16895</v>
      </c>
      <c r="J4063" s="12" t="s">
        <v>16896</v>
      </c>
      <c r="K4063" s="12" t="s">
        <v>16897</v>
      </c>
      <c r="L4063" s="12">
        <v>11</v>
      </c>
      <c r="M4063" s="12">
        <v>11</v>
      </c>
    </row>
    <row r="4064" spans="1:16" x14ac:dyDescent="0.2">
      <c r="A4064" s="12" t="str">
        <f>INDEX('рабочие дни  %ФОТ'!$F$3:$F$67,MATCH('загрузка табеля'!$H4064,'рабочие дни  %ФОТ'!$H$3:$H$67,0),1)</f>
        <v>ХХХ YYY-508</v>
      </c>
      <c r="B4064" s="21">
        <f t="shared" si="189"/>
        <v>0</v>
      </c>
      <c r="C4064" s="22">
        <f t="shared" si="190"/>
        <v>3</v>
      </c>
      <c r="D4064" s="23">
        <f t="shared" si="191"/>
        <v>33</v>
      </c>
      <c r="E4064" s="21">
        <f>SUMIFS(тарифы!G:G,тарифы!B:B,J4064)</f>
        <v>0</v>
      </c>
      <c r="F4064" s="21"/>
      <c r="G4064" s="12" t="str">
        <f>IFERROR(INDEX(Таблица1[#All],MATCH('загрузка табеля'!J4064,тарифы!B:B,0),4),"")</f>
        <v/>
      </c>
      <c r="H4064" s="12" t="s">
        <v>17245</v>
      </c>
      <c r="I4064" s="12" t="s">
        <v>16895</v>
      </c>
      <c r="J4064" s="12" t="s">
        <v>16898</v>
      </c>
      <c r="K4064" s="12" t="s">
        <v>16899</v>
      </c>
      <c r="L4064" s="12">
        <v>11</v>
      </c>
      <c r="M4064" s="12">
        <v>11</v>
      </c>
      <c r="N4064" s="12">
        <v>11</v>
      </c>
      <c r="O4064" s="12">
        <v>0</v>
      </c>
    </row>
    <row r="4065" spans="1:16" x14ac:dyDescent="0.2">
      <c r="A4065" s="12" t="str">
        <f>INDEX('рабочие дни  %ФОТ'!$F$3:$F$67,MATCH('загрузка табеля'!$H4065,'рабочие дни  %ФОТ'!$H$3:$H$67,0),1)</f>
        <v>ХХХ YYY-508</v>
      </c>
      <c r="B4065" s="21">
        <f t="shared" si="189"/>
        <v>467.09523809523807</v>
      </c>
      <c r="C4065" s="22">
        <f t="shared" si="190"/>
        <v>1</v>
      </c>
      <c r="D4065" s="23">
        <f t="shared" si="191"/>
        <v>7</v>
      </c>
      <c r="E4065" s="21">
        <f>SUMIFS(тарифы!G:G,тарифы!B:B,J4065)</f>
        <v>9809</v>
      </c>
      <c r="F4065" s="21"/>
      <c r="G4065" s="12" t="str">
        <f>IFERROR(INDEX(Таблица1[#All],MATCH('загрузка табеля'!J4065,тарифы!B:B,0),4),"")</f>
        <v>заместитель управляющего магазином 1 категории ((В-508)сектор непродовольственных товаров)</v>
      </c>
      <c r="H4065" s="12" t="s">
        <v>17245</v>
      </c>
      <c r="I4065" s="12" t="s">
        <v>16900</v>
      </c>
      <c r="J4065" s="12" t="s">
        <v>8581</v>
      </c>
      <c r="K4065" s="12" t="s">
        <v>8582</v>
      </c>
      <c r="L4065" s="12">
        <v>7</v>
      </c>
      <c r="M4065" s="12">
        <v>0</v>
      </c>
    </row>
    <row r="4066" spans="1:16" x14ac:dyDescent="0.2">
      <c r="A4066" s="12" t="str">
        <f>INDEX('рабочие дни  %ФОТ'!$F$3:$F$67,MATCH('загрузка табеля'!$H4066,'рабочие дни  %ФОТ'!$H$3:$H$67,0),1)</f>
        <v>ХХХ YYY-508</v>
      </c>
      <c r="B4066" s="21">
        <f t="shared" si="189"/>
        <v>0</v>
      </c>
      <c r="C4066" s="22">
        <f t="shared" si="190"/>
        <v>3</v>
      </c>
      <c r="D4066" s="23">
        <f t="shared" si="191"/>
        <v>25.5</v>
      </c>
      <c r="E4066" s="21">
        <f>SUMIFS(тарифы!G:G,тарифы!B:B,J4066)</f>
        <v>0</v>
      </c>
      <c r="F4066" s="21"/>
      <c r="G4066" s="12" t="str">
        <f>IFERROR(INDEX(Таблица1[#All],MATCH('загрузка табеля'!J4066,тарифы!B:B,0),4),"")</f>
        <v/>
      </c>
      <c r="H4066" s="12" t="s">
        <v>17245</v>
      </c>
      <c r="I4066" s="12" t="s">
        <v>16900</v>
      </c>
      <c r="J4066" s="12" t="s">
        <v>16881</v>
      </c>
      <c r="K4066" s="12" t="s">
        <v>16882</v>
      </c>
      <c r="L4066" s="12">
        <v>10</v>
      </c>
      <c r="M4066" s="12">
        <v>8</v>
      </c>
      <c r="N4066" s="12">
        <v>7.5</v>
      </c>
    </row>
    <row r="4067" spans="1:16" x14ac:dyDescent="0.2">
      <c r="A4067" s="12" t="str">
        <f>INDEX('рабочие дни  %ФОТ'!$F$3:$F$67,MATCH('загрузка табеля'!$H4067,'рабочие дни  %ФОТ'!$H$3:$H$67,0),1)</f>
        <v>ХХХ YYY-508</v>
      </c>
      <c r="B4067" s="21">
        <f t="shared" si="189"/>
        <v>2335.4761904761904</v>
      </c>
      <c r="C4067" s="22">
        <f t="shared" si="190"/>
        <v>5</v>
      </c>
      <c r="D4067" s="23">
        <f t="shared" si="191"/>
        <v>45</v>
      </c>
      <c r="E4067" s="21">
        <f>SUMIFS(тарифы!G:G,тарифы!B:B,J4067)</f>
        <v>9809</v>
      </c>
      <c r="F4067" s="21"/>
      <c r="G4067" s="12" t="str">
        <f>IFERROR(INDEX(Таблица1[#All],MATCH('загрузка табеля'!J4067,тарифы!B:B,0),4),"")</f>
        <v>заместитель управляющего магазином 1 категории ((В-508)сектор непродовольственных товаров)</v>
      </c>
      <c r="H4067" s="12" t="s">
        <v>17245</v>
      </c>
      <c r="I4067" s="12" t="s">
        <v>16901</v>
      </c>
      <c r="J4067" s="12" t="s">
        <v>8581</v>
      </c>
      <c r="K4067" s="12" t="s">
        <v>8582</v>
      </c>
      <c r="L4067" s="12">
        <v>9</v>
      </c>
      <c r="M4067" s="12">
        <v>9</v>
      </c>
      <c r="N4067" s="12">
        <v>9</v>
      </c>
      <c r="O4067" s="12">
        <v>9</v>
      </c>
      <c r="P4067" s="12">
        <v>9</v>
      </c>
    </row>
    <row r="4068" spans="1:16" x14ac:dyDescent="0.2">
      <c r="A4068" s="12" t="str">
        <f>INDEX('рабочие дни  %ФОТ'!$F$3:$F$67,MATCH('загрузка табеля'!$H4068,'рабочие дни  %ФОТ'!$H$3:$H$67,0),1)</f>
        <v>ХХХ YYY-508</v>
      </c>
      <c r="B4068" s="21">
        <f t="shared" si="189"/>
        <v>1178.5714285714284</v>
      </c>
      <c r="C4068" s="22">
        <f t="shared" si="190"/>
        <v>3</v>
      </c>
      <c r="D4068" s="23">
        <f t="shared" si="191"/>
        <v>24.5</v>
      </c>
      <c r="E4068" s="21">
        <f>SUMIFS(тарифы!G:G,тарифы!B:B,J4068)</f>
        <v>8250</v>
      </c>
      <c r="F4068" s="21"/>
      <c r="G4068" s="12" t="str">
        <f>IFERROR(INDEX(Таблица1[#All],MATCH('загрузка табеля'!J4068,тарифы!B:B,0),4),"")</f>
        <v>заведующий складом 2 категории ((В-508)склад)</v>
      </c>
      <c r="H4068" s="12" t="s">
        <v>17245</v>
      </c>
      <c r="I4068" s="12" t="s">
        <v>8586</v>
      </c>
      <c r="J4068" s="12" t="s">
        <v>8600</v>
      </c>
      <c r="K4068" s="12" t="s">
        <v>8601</v>
      </c>
      <c r="L4068" s="12">
        <v>8.5</v>
      </c>
      <c r="M4068" s="12">
        <v>8.5</v>
      </c>
      <c r="N4068" s="12">
        <v>7.5</v>
      </c>
    </row>
    <row r="4069" spans="1:16" x14ac:dyDescent="0.2">
      <c r="A4069" s="12" t="str">
        <f>INDEX('рабочие дни  %ФОТ'!$F$3:$F$67,MATCH('загрузка табеля'!$H4069,'рабочие дни  %ФОТ'!$H$3:$H$67,0),1)</f>
        <v>ХХХ YYY-508</v>
      </c>
      <c r="B4069" s="21">
        <f t="shared" si="189"/>
        <v>1234.4750000000001</v>
      </c>
      <c r="C4069" s="22">
        <f t="shared" si="190"/>
        <v>4</v>
      </c>
      <c r="D4069" s="23">
        <f t="shared" si="191"/>
        <v>33.5</v>
      </c>
      <c r="E4069" s="21">
        <f>SUMIFS(тарифы!G:G,тарифы!B:B,J4069)</f>
        <v>36.85</v>
      </c>
      <c r="F4069" s="21"/>
      <c r="G4069" s="12" t="str">
        <f>IFERROR(INDEX(Таблица1[#All],MATCH('загрузка табеля'!J4069,тарифы!B:B,0),4),"")</f>
        <v>кладовщик по приему товара 2 категории ((В-508)склад)</v>
      </c>
      <c r="H4069" s="12" t="s">
        <v>17245</v>
      </c>
      <c r="I4069" s="12" t="s">
        <v>8586</v>
      </c>
      <c r="J4069" s="12" t="s">
        <v>8598</v>
      </c>
      <c r="K4069" s="12" t="s">
        <v>8599</v>
      </c>
      <c r="L4069" s="12">
        <v>8.5</v>
      </c>
      <c r="M4069" s="12">
        <v>7</v>
      </c>
      <c r="N4069" s="12">
        <v>9</v>
      </c>
      <c r="O4069" s="12">
        <v>9</v>
      </c>
    </row>
    <row r="4070" spans="1:16" x14ac:dyDescent="0.2">
      <c r="A4070" s="12" t="str">
        <f>INDEX('рабочие дни  %ФОТ'!$F$3:$F$67,MATCH('загрузка табеля'!$H4070,'рабочие дни  %ФОТ'!$H$3:$H$67,0),1)</f>
        <v>ХХХ YYY-508</v>
      </c>
      <c r="B4070" s="21">
        <f t="shared" si="189"/>
        <v>1345.0250000000001</v>
      </c>
      <c r="C4070" s="22">
        <f t="shared" si="190"/>
        <v>4</v>
      </c>
      <c r="D4070" s="23">
        <f t="shared" si="191"/>
        <v>36.5</v>
      </c>
      <c r="E4070" s="21">
        <f>SUMIFS(тарифы!G:G,тарифы!B:B,J4070)</f>
        <v>36.85</v>
      </c>
      <c r="F4070" s="21"/>
      <c r="G4070" s="12" t="str">
        <f>IFERROR(INDEX(Таблица1[#All],MATCH('загрузка табеля'!J4070,тарифы!B:B,0),4),"")</f>
        <v>кладовщик по приему товара 2 категории ((В-508)склад)</v>
      </c>
      <c r="H4070" s="12" t="s">
        <v>17245</v>
      </c>
      <c r="I4070" s="12" t="s">
        <v>8586</v>
      </c>
      <c r="J4070" s="12" t="s">
        <v>8593</v>
      </c>
      <c r="K4070" s="12" t="s">
        <v>8594</v>
      </c>
      <c r="L4070" s="12">
        <v>9</v>
      </c>
      <c r="M4070" s="12">
        <v>9</v>
      </c>
      <c r="N4070" s="12">
        <v>9</v>
      </c>
      <c r="O4070" s="12">
        <v>9.5</v>
      </c>
    </row>
    <row r="4071" spans="1:16" x14ac:dyDescent="0.2">
      <c r="A4071" s="12" t="str">
        <f>INDEX('рабочие дни  %ФОТ'!$F$3:$F$67,MATCH('загрузка табеля'!$H4071,'рабочие дни  %ФОТ'!$H$3:$H$67,0),1)</f>
        <v>ХХХ YYY-508</v>
      </c>
      <c r="B4071" s="21">
        <f t="shared" si="189"/>
        <v>300</v>
      </c>
      <c r="C4071" s="22">
        <f t="shared" si="190"/>
        <v>1</v>
      </c>
      <c r="D4071" s="23">
        <f t="shared" si="191"/>
        <v>10</v>
      </c>
      <c r="E4071" s="21">
        <f>SUMIFS(тарифы!G:G,тарифы!B:B,J4071)</f>
        <v>30</v>
      </c>
      <c r="F4071" s="21"/>
      <c r="G4071" s="12" t="str">
        <f>IFERROR(INDEX(Таблица1[#All],MATCH('загрузка табеля'!J4071,тарифы!B:B,0),4),"")</f>
        <v>грузчик 3 категории ((В-508)склад)</v>
      </c>
      <c r="H4071" s="12" t="s">
        <v>17245</v>
      </c>
      <c r="I4071" s="12" t="s">
        <v>8586</v>
      </c>
      <c r="J4071" s="12" t="s">
        <v>8589</v>
      </c>
      <c r="K4071" s="12" t="s">
        <v>8590</v>
      </c>
      <c r="L4071" s="12">
        <v>10</v>
      </c>
      <c r="M4071" s="12">
        <v>0</v>
      </c>
    </row>
    <row r="4072" spans="1:16" x14ac:dyDescent="0.2">
      <c r="A4072" s="12" t="str">
        <f>INDEX('рабочие дни  %ФОТ'!$F$3:$F$67,MATCH('загрузка табеля'!$H4072,'рабочие дни  %ФОТ'!$H$3:$H$67,0),1)</f>
        <v>ХХХ YYY-508</v>
      </c>
      <c r="B4072" s="21">
        <f t="shared" si="189"/>
        <v>952.38095238095241</v>
      </c>
      <c r="C4072" s="22">
        <f t="shared" si="190"/>
        <v>4</v>
      </c>
      <c r="D4072" s="23">
        <f t="shared" si="191"/>
        <v>27</v>
      </c>
      <c r="E4072" s="21">
        <f>SUMIFS(тарифы!G:G,тарифы!B:B,J4072)</f>
        <v>5000</v>
      </c>
      <c r="F4072" s="21"/>
      <c r="G4072" s="12" t="str">
        <f>IFERROR(INDEX(Таблица1[#All],MATCH('загрузка табеля'!J4072,тарифы!B:B,0),4),"")</f>
        <v>оператор по вводу данных 3 категории ((В-508)склад)</v>
      </c>
      <c r="H4072" s="12" t="s">
        <v>17245</v>
      </c>
      <c r="I4072" s="12" t="s">
        <v>8586</v>
      </c>
      <c r="J4072" s="12" t="s">
        <v>12163</v>
      </c>
      <c r="K4072" s="12" t="s">
        <v>12162</v>
      </c>
      <c r="L4072" s="12">
        <v>8.5</v>
      </c>
      <c r="M4072" s="12">
        <v>5.5</v>
      </c>
      <c r="N4072" s="12">
        <v>6</v>
      </c>
      <c r="O4072" s="12">
        <v>7</v>
      </c>
    </row>
    <row r="4073" spans="1:16" x14ac:dyDescent="0.2">
      <c r="A4073" s="12" t="str">
        <f>INDEX('рабочие дни  %ФОТ'!$F$3:$F$67,MATCH('загрузка табеля'!$H4073,'рабочие дни  %ФОТ'!$H$3:$H$67,0),1)</f>
        <v>ХХХ YYY-508</v>
      </c>
      <c r="B4073" s="21">
        <f t="shared" si="189"/>
        <v>0</v>
      </c>
      <c r="C4073" s="22">
        <f t="shared" si="190"/>
        <v>1</v>
      </c>
      <c r="D4073" s="23">
        <f t="shared" si="191"/>
        <v>9.5</v>
      </c>
      <c r="E4073" s="21">
        <f>SUMIFS(тарифы!G:G,тарифы!B:B,J4073)</f>
        <v>0</v>
      </c>
      <c r="F4073" s="21"/>
      <c r="G4073" s="12" t="str">
        <f>IFERROR(INDEX(Таблица1[#All],MATCH('загрузка табеля'!J4073,тарифы!B:B,0),4),"")</f>
        <v/>
      </c>
      <c r="H4073" s="12" t="s">
        <v>17245</v>
      </c>
      <c r="I4073" s="12" t="s">
        <v>8586</v>
      </c>
      <c r="J4073" s="12" t="s">
        <v>16902</v>
      </c>
      <c r="K4073" s="12" t="s">
        <v>16903</v>
      </c>
      <c r="L4073" s="12">
        <v>9.5</v>
      </c>
      <c r="M4073" s="12">
        <v>0</v>
      </c>
    </row>
    <row r="4074" spans="1:16" x14ac:dyDescent="0.2">
      <c r="A4074" s="12" t="str">
        <f>INDEX('рабочие дни  %ФОТ'!$F$3:$F$67,MATCH('загрузка табеля'!$H4074,'рабочие дни  %ФОТ'!$H$3:$H$67,0),1)</f>
        <v>ХХХ YYY-508</v>
      </c>
      <c r="B4074" s="21">
        <f t="shared" si="189"/>
        <v>0</v>
      </c>
      <c r="C4074" s="22">
        <f t="shared" si="190"/>
        <v>4</v>
      </c>
      <c r="D4074" s="23">
        <f t="shared" si="191"/>
        <v>63</v>
      </c>
      <c r="E4074" s="21">
        <f>SUMIFS(тарифы!G:G,тарифы!B:B,J4074)</f>
        <v>0</v>
      </c>
      <c r="F4074" s="21"/>
      <c r="G4074" s="12" t="str">
        <f>IFERROR(INDEX(Таблица1[#All],MATCH('загрузка табеля'!J4074,тарифы!B:B,0),4),"")</f>
        <v/>
      </c>
      <c r="H4074" s="12" t="s">
        <v>17245</v>
      </c>
      <c r="I4074" s="12" t="s">
        <v>8586</v>
      </c>
      <c r="J4074" s="12" t="s">
        <v>16904</v>
      </c>
      <c r="K4074" s="12" t="s">
        <v>16905</v>
      </c>
      <c r="L4074" s="12">
        <v>10</v>
      </c>
      <c r="M4074" s="12">
        <v>10</v>
      </c>
      <c r="N4074" s="12">
        <v>10</v>
      </c>
      <c r="O4074" s="12">
        <v>33</v>
      </c>
      <c r="P4074" s="12">
        <v>0</v>
      </c>
    </row>
    <row r="4075" spans="1:16" x14ac:dyDescent="0.2">
      <c r="A4075" s="12" t="str">
        <f>INDEX('рабочие дни  %ФОТ'!$F$3:$F$67,MATCH('загрузка табеля'!$H4075,'рабочие дни  %ФОТ'!$H$3:$H$67,0),1)</f>
        <v>ХХХ YYY-508</v>
      </c>
      <c r="B4075" s="21">
        <f t="shared" si="189"/>
        <v>0</v>
      </c>
      <c r="C4075" s="22">
        <f t="shared" si="190"/>
        <v>5</v>
      </c>
      <c r="D4075" s="23">
        <f t="shared" si="191"/>
        <v>55.5</v>
      </c>
      <c r="E4075" s="21">
        <f>SUMIFS(тарифы!G:G,тарифы!B:B,J4075)</f>
        <v>0</v>
      </c>
      <c r="F4075" s="21"/>
      <c r="G4075" s="12" t="str">
        <f>IFERROR(INDEX(Таблица1[#All],MATCH('загрузка табеля'!J4075,тарифы!B:B,0),4),"")</f>
        <v/>
      </c>
      <c r="H4075" s="12" t="s">
        <v>17245</v>
      </c>
      <c r="I4075" s="12" t="s">
        <v>8586</v>
      </c>
      <c r="J4075" s="12" t="s">
        <v>16906</v>
      </c>
      <c r="K4075" s="12" t="s">
        <v>16907</v>
      </c>
      <c r="L4075" s="12">
        <v>22.5</v>
      </c>
      <c r="M4075" s="12">
        <v>9.5</v>
      </c>
      <c r="N4075" s="12">
        <v>4</v>
      </c>
      <c r="O4075" s="12">
        <v>9.5</v>
      </c>
      <c r="P4075" s="12">
        <v>10</v>
      </c>
    </row>
    <row r="4076" spans="1:16" x14ac:dyDescent="0.2">
      <c r="A4076" s="12" t="str">
        <f>INDEX('рабочие дни  %ФОТ'!$F$3:$F$67,MATCH('загрузка табеля'!$H4076,'рабочие дни  %ФОТ'!$H$3:$H$67,0),1)</f>
        <v>ХХХ YYY-508</v>
      </c>
      <c r="B4076" s="21">
        <f t="shared" si="189"/>
        <v>523.80952380952385</v>
      </c>
      <c r="C4076" s="22">
        <f t="shared" si="190"/>
        <v>1</v>
      </c>
      <c r="D4076" s="23">
        <f t="shared" si="191"/>
        <v>9.5</v>
      </c>
      <c r="E4076" s="21">
        <f>SUMIFS(тарифы!G:G,тарифы!B:B,J4076)</f>
        <v>11000</v>
      </c>
      <c r="F4076" s="21"/>
      <c r="G4076" s="12" t="str">
        <f>IFERROR(INDEX(Таблица1[#All],MATCH('загрузка табеля'!J4076,тарифы!B:B,0),4),"")</f>
        <v>управляющий магазином 3 категории ((В-508)управление)</v>
      </c>
      <c r="H4076" s="12" t="s">
        <v>17245</v>
      </c>
      <c r="I4076" s="12" t="s">
        <v>16908</v>
      </c>
      <c r="J4076" s="12" t="s">
        <v>8382</v>
      </c>
      <c r="K4076" s="12" t="s">
        <v>8383</v>
      </c>
      <c r="L4076" s="12">
        <v>9.5</v>
      </c>
    </row>
    <row r="4077" spans="1:16" x14ac:dyDescent="0.2">
      <c r="A4077" s="12" t="str">
        <f>INDEX('рабочие дни  %ФОТ'!$F$3:$F$67,MATCH('загрузка табеля'!$H4077,'рабочие дни  %ФОТ'!$H$3:$H$67,0),1)</f>
        <v>ХХХ YYY-508</v>
      </c>
      <c r="B4077" s="21">
        <f t="shared" si="189"/>
        <v>657.14285714285711</v>
      </c>
      <c r="C4077" s="22">
        <f t="shared" si="190"/>
        <v>2</v>
      </c>
      <c r="D4077" s="23">
        <f t="shared" si="191"/>
        <v>13.5</v>
      </c>
      <c r="E4077" s="21">
        <f>SUMIFS(тарифы!G:G,тарифы!B:B,J4077)</f>
        <v>6900</v>
      </c>
      <c r="F4077" s="21"/>
      <c r="G4077" s="12" t="str">
        <f>IFERROR(INDEX(Таблица1[#All],MATCH('загрузка табеля'!J4077,тарифы!B:B,0),4),"")</f>
        <v>главный инженер_стажер ((В-508)управление)</v>
      </c>
      <c r="H4077" s="12" t="s">
        <v>17245</v>
      </c>
      <c r="I4077" s="12" t="s">
        <v>16908</v>
      </c>
      <c r="J4077" s="12" t="s">
        <v>8606</v>
      </c>
      <c r="K4077" s="12" t="s">
        <v>8607</v>
      </c>
      <c r="L4077" s="12">
        <v>5.5</v>
      </c>
      <c r="M4077" s="12">
        <v>8</v>
      </c>
      <c r="N4077" s="12">
        <v>0</v>
      </c>
    </row>
    <row r="4078" spans="1:16" x14ac:dyDescent="0.2">
      <c r="A4078" s="12" t="str">
        <f>INDEX('рабочие дни  %ФОТ'!$F$3:$F$67,MATCH('загрузка табеля'!$H4078,'рабочие дни  %ФОТ'!$H$3:$H$67,0),1)</f>
        <v>ХХХ YYY-508</v>
      </c>
      <c r="B4078" s="21">
        <f t="shared" si="189"/>
        <v>0</v>
      </c>
      <c r="C4078" s="22">
        <f t="shared" si="190"/>
        <v>4</v>
      </c>
      <c r="D4078" s="23">
        <f t="shared" si="191"/>
        <v>32</v>
      </c>
      <c r="E4078" s="21">
        <f>SUMIFS(тарифы!G:G,тарифы!B:B,J4078)</f>
        <v>0</v>
      </c>
      <c r="F4078" s="21"/>
      <c r="G4078" s="12" t="str">
        <f>IFERROR(INDEX(Таблица1[#All],MATCH('загрузка табеля'!J4078,тарифы!B:B,0),4),"")</f>
        <v/>
      </c>
      <c r="H4078" s="12" t="s">
        <v>17245</v>
      </c>
      <c r="I4078" s="12" t="s">
        <v>16908</v>
      </c>
      <c r="J4078" s="12" t="s">
        <v>16909</v>
      </c>
      <c r="K4078" s="12" t="s">
        <v>16910</v>
      </c>
      <c r="L4078" s="12">
        <v>8</v>
      </c>
      <c r="M4078" s="12">
        <v>8</v>
      </c>
      <c r="N4078" s="12">
        <v>7.5</v>
      </c>
      <c r="O4078" s="12">
        <v>8.5</v>
      </c>
    </row>
    <row r="4079" spans="1:16" x14ac:dyDescent="0.2">
      <c r="A4079" s="12" t="str">
        <f>INDEX('рабочие дни  %ФОТ'!$F$3:$F$67,MATCH('загрузка табеля'!$H4079,'рабочие дни  %ФОТ'!$H$3:$H$67,0),1)</f>
        <v>ХХХ YYY-508</v>
      </c>
      <c r="B4079" s="21">
        <f t="shared" si="189"/>
        <v>1406.355</v>
      </c>
      <c r="C4079" s="22">
        <f t="shared" si="190"/>
        <v>3</v>
      </c>
      <c r="D4079" s="23">
        <f t="shared" si="191"/>
        <v>30.5</v>
      </c>
      <c r="E4079" s="21">
        <f>SUMIFS(тарифы!G:G,тарифы!B:B,J4079)</f>
        <v>46.11</v>
      </c>
      <c r="F4079" s="21"/>
      <c r="G4079" s="12" t="str">
        <f>IFERROR(INDEX(Таблица1[#All],MATCH('загрузка табеля'!J4079,тарифы!B:B,0),4),"")</f>
        <v>пекарь 5 разряда ((В-508)цех по выпечке хлебобулочных изделий)</v>
      </c>
      <c r="H4079" s="12" t="s">
        <v>17245</v>
      </c>
      <c r="I4079" s="12" t="s">
        <v>16911</v>
      </c>
      <c r="J4079" s="12" t="s">
        <v>8634</v>
      </c>
      <c r="K4079" s="12" t="s">
        <v>8635</v>
      </c>
      <c r="L4079" s="12">
        <v>10</v>
      </c>
      <c r="M4079" s="12">
        <v>10</v>
      </c>
      <c r="N4079" s="12">
        <v>10.5</v>
      </c>
    </row>
    <row r="4080" spans="1:16" x14ac:dyDescent="0.2">
      <c r="A4080" s="12" t="str">
        <f>INDEX('рабочие дни  %ФОТ'!$F$3:$F$67,MATCH('загрузка табеля'!$H4080,'рабочие дни  %ФОТ'!$H$3:$H$67,0),1)</f>
        <v>ХХХ YYY-508</v>
      </c>
      <c r="B4080" s="21">
        <f t="shared" si="189"/>
        <v>7.6985714285714284</v>
      </c>
      <c r="C4080" s="22">
        <f t="shared" si="190"/>
        <v>3</v>
      </c>
      <c r="D4080" s="23">
        <f t="shared" si="191"/>
        <v>34.5</v>
      </c>
      <c r="E4080" s="21">
        <f>SUMIFS(тарифы!G:G,тарифы!B:B,J4080)</f>
        <v>53.89</v>
      </c>
      <c r="F4080" s="21"/>
      <c r="G4080" s="12" t="str">
        <f>IFERROR(INDEX(Таблица1[#All],MATCH('загрузка табеля'!J4080,тарифы!B:B,0),4),"")</f>
        <v>бригадир производственной бригады* ((В-508)цех по выпечке хлебобулочных изделий)</v>
      </c>
      <c r="H4080" s="12" t="s">
        <v>17245</v>
      </c>
      <c r="I4080" s="12" t="s">
        <v>16911</v>
      </c>
      <c r="J4080" s="12" t="s">
        <v>8610</v>
      </c>
      <c r="K4080" s="12" t="s">
        <v>8611</v>
      </c>
      <c r="L4080" s="12">
        <v>11.5</v>
      </c>
      <c r="M4080" s="12">
        <v>11.5</v>
      </c>
      <c r="N4080" s="12">
        <v>11.5</v>
      </c>
    </row>
    <row r="4081" spans="1:17" x14ac:dyDescent="0.2">
      <c r="A4081" s="12" t="str">
        <f>INDEX('рабочие дни  %ФОТ'!$F$3:$F$67,MATCH('загрузка табеля'!$H4081,'рабочие дни  %ФОТ'!$H$3:$H$67,0),1)</f>
        <v>ХХХ YYY-508</v>
      </c>
      <c r="B4081" s="21">
        <f t="shared" si="189"/>
        <v>1692.2857142857142</v>
      </c>
      <c r="C4081" s="22">
        <f t="shared" si="190"/>
        <v>3</v>
      </c>
      <c r="D4081" s="23">
        <f t="shared" si="191"/>
        <v>10</v>
      </c>
      <c r="E4081" s="21">
        <f>SUMIFS(тарифы!G:G,тарифы!B:B,J4081)</f>
        <v>11846</v>
      </c>
      <c r="F4081" s="21"/>
      <c r="G4081" s="12" t="str">
        <f>IFERROR(INDEX(Таблица1[#All],MATCH('загрузка табеля'!J4081,тарифы!B:B,0),4),"")</f>
        <v xml:space="preserve">заместитель управляющего магазином по производству 2 категории ((В-508)цех по выпечке хлебобулочных </v>
      </c>
      <c r="H4081" s="12" t="s">
        <v>17245</v>
      </c>
      <c r="I4081" s="12" t="s">
        <v>16911</v>
      </c>
      <c r="J4081" s="12" t="s">
        <v>8616</v>
      </c>
      <c r="K4081" s="12" t="s">
        <v>8617</v>
      </c>
      <c r="L4081" s="12">
        <v>3.5</v>
      </c>
      <c r="M4081" s="12">
        <v>3</v>
      </c>
      <c r="N4081" s="12">
        <v>3.5</v>
      </c>
    </row>
    <row r="4082" spans="1:17" x14ac:dyDescent="0.2">
      <c r="A4082" s="12" t="str">
        <f>INDEX('рабочие дни  %ФОТ'!$F$3:$F$67,MATCH('загрузка табеля'!$H4082,'рабочие дни  %ФОТ'!$H$3:$H$67,0),1)</f>
        <v>ХХХ YYY-508</v>
      </c>
      <c r="B4082" s="21">
        <f t="shared" si="189"/>
        <v>1038.05</v>
      </c>
      <c r="C4082" s="22">
        <f t="shared" si="190"/>
        <v>4</v>
      </c>
      <c r="D4082" s="23">
        <f t="shared" si="191"/>
        <v>32.5</v>
      </c>
      <c r="E4082" s="21">
        <f>SUMIFS(тарифы!G:G,тарифы!B:B,J4082)</f>
        <v>31.94</v>
      </c>
      <c r="F4082" s="21"/>
      <c r="G4082" s="12" t="str">
        <f>IFERROR(INDEX(Таблица1[#All],MATCH('загрузка табеля'!J4082,тарифы!B:B,0),4),"")</f>
        <v>продавец продовольственных товаров 3 категории ((В-508)цех по выпечке хлебобулочных изделий)</v>
      </c>
      <c r="H4082" s="12" t="s">
        <v>17245</v>
      </c>
      <c r="I4082" s="12" t="s">
        <v>16911</v>
      </c>
      <c r="J4082" s="12" t="s">
        <v>8631</v>
      </c>
      <c r="K4082" s="12" t="s">
        <v>8632</v>
      </c>
      <c r="L4082" s="12">
        <v>8</v>
      </c>
      <c r="M4082" s="12">
        <v>8</v>
      </c>
      <c r="N4082" s="12">
        <v>8</v>
      </c>
      <c r="O4082" s="12">
        <v>8.5</v>
      </c>
    </row>
    <row r="4083" spans="1:17" x14ac:dyDescent="0.2">
      <c r="A4083" s="12" t="str">
        <f>INDEX('рабочие дни  %ФОТ'!$F$3:$F$67,MATCH('загрузка табеля'!$H4083,'рабочие дни  %ФОТ'!$H$3:$H$67,0),1)</f>
        <v>ХХХ YYY-508</v>
      </c>
      <c r="B4083" s="21">
        <f t="shared" si="189"/>
        <v>1613.85</v>
      </c>
      <c r="C4083" s="22">
        <f t="shared" si="190"/>
        <v>3</v>
      </c>
      <c r="D4083" s="23">
        <f t="shared" si="191"/>
        <v>35</v>
      </c>
      <c r="E4083" s="21">
        <f>SUMIFS(тарифы!G:G,тарифы!B:B,J4083)</f>
        <v>46.11</v>
      </c>
      <c r="F4083" s="21"/>
      <c r="G4083" s="12" t="str">
        <f>IFERROR(INDEX(Таблица1[#All],MATCH('загрузка табеля'!J4083,тарифы!B:B,0),4),"")</f>
        <v>пекарь 5 разряда ((В-508)цех по выпечке хлебобулочных изделий)</v>
      </c>
      <c r="H4083" s="12" t="s">
        <v>17245</v>
      </c>
      <c r="I4083" s="12" t="s">
        <v>16911</v>
      </c>
      <c r="J4083" s="12" t="s">
        <v>8626</v>
      </c>
      <c r="K4083" s="12" t="s">
        <v>8627</v>
      </c>
      <c r="L4083" s="12">
        <v>11.5</v>
      </c>
      <c r="M4083" s="12">
        <v>12</v>
      </c>
      <c r="N4083" s="12">
        <v>11.5</v>
      </c>
    </row>
    <row r="4084" spans="1:17" x14ac:dyDescent="0.2">
      <c r="A4084" s="12" t="str">
        <f>INDEX('рабочие дни  %ФОТ'!$F$3:$F$67,MATCH('загрузка табеля'!$H4084,'рабочие дни  %ФОТ'!$H$3:$H$67,0),1)</f>
        <v>ХХХ YYY-508</v>
      </c>
      <c r="B4084" s="21">
        <f t="shared" si="189"/>
        <v>2121.06</v>
      </c>
      <c r="C4084" s="22">
        <f t="shared" si="190"/>
        <v>4</v>
      </c>
      <c r="D4084" s="23">
        <f t="shared" si="191"/>
        <v>46</v>
      </c>
      <c r="E4084" s="21">
        <f>SUMIFS(тарифы!G:G,тарифы!B:B,J4084)</f>
        <v>46.11</v>
      </c>
      <c r="F4084" s="21"/>
      <c r="G4084" s="12" t="str">
        <f>IFERROR(INDEX(Таблица1[#All],MATCH('загрузка табеля'!J4084,тарифы!B:B,0),4),"")</f>
        <v>пекарь 5 разряда ((В-508)цех по выпечке хлебобулочных изделий)</v>
      </c>
      <c r="H4084" s="12" t="s">
        <v>17245</v>
      </c>
      <c r="I4084" s="12" t="s">
        <v>16911</v>
      </c>
      <c r="J4084" s="12" t="s">
        <v>8618</v>
      </c>
      <c r="K4084" s="12" t="s">
        <v>8619</v>
      </c>
      <c r="L4084" s="12">
        <v>11.5</v>
      </c>
      <c r="M4084" s="12">
        <v>11.5</v>
      </c>
      <c r="N4084" s="12">
        <v>11.5</v>
      </c>
      <c r="O4084" s="12">
        <v>11.5</v>
      </c>
    </row>
    <row r="4085" spans="1:17" x14ac:dyDescent="0.2">
      <c r="A4085" s="12" t="str">
        <f>INDEX('рабочие дни  %ФОТ'!$F$3:$F$67,MATCH('загрузка табеля'!$H4085,'рабочие дни  %ФОТ'!$H$3:$H$67,0),1)</f>
        <v>ХХХ YYY-508</v>
      </c>
      <c r="B4085" s="21">
        <f t="shared" si="189"/>
        <v>2051.895</v>
      </c>
      <c r="C4085" s="22">
        <f t="shared" si="190"/>
        <v>5</v>
      </c>
      <c r="D4085" s="23">
        <f t="shared" si="191"/>
        <v>44.5</v>
      </c>
      <c r="E4085" s="21">
        <f>SUMIFS(тарифы!G:G,тарифы!B:B,J4085)</f>
        <v>46.11</v>
      </c>
      <c r="F4085" s="21"/>
      <c r="G4085" s="12" t="str">
        <f>IFERROR(INDEX(Таблица1[#All],MATCH('загрузка табеля'!J4085,тарифы!B:B,0),4),"")</f>
        <v>пекарь 5 разряда ((В-508)цех по выпечке хлебобулочных изделий)</v>
      </c>
      <c r="H4085" s="12" t="s">
        <v>17245</v>
      </c>
      <c r="I4085" s="12" t="s">
        <v>16911</v>
      </c>
      <c r="J4085" s="12" t="s">
        <v>8628</v>
      </c>
      <c r="K4085" s="12" t="s">
        <v>8629</v>
      </c>
      <c r="L4085" s="12">
        <v>8.5</v>
      </c>
      <c r="M4085" s="12">
        <v>8.5</v>
      </c>
      <c r="N4085" s="12">
        <v>8.5</v>
      </c>
      <c r="O4085" s="12">
        <v>8.5</v>
      </c>
      <c r="P4085" s="12">
        <v>10.5</v>
      </c>
      <c r="Q4085" s="12">
        <v>0</v>
      </c>
    </row>
    <row r="4086" spans="1:17" x14ac:dyDescent="0.2">
      <c r="A4086" s="12" t="str">
        <f>INDEX('рабочие дни  %ФОТ'!$F$3:$F$67,MATCH('загрузка табеля'!$H4086,'рабочие дни  %ФОТ'!$H$3:$H$67,0),1)</f>
        <v>ХХХ YYY-508</v>
      </c>
      <c r="B4086" s="21">
        <f t="shared" si="189"/>
        <v>1567.74</v>
      </c>
      <c r="C4086" s="22">
        <f t="shared" si="190"/>
        <v>3</v>
      </c>
      <c r="D4086" s="23">
        <f t="shared" si="191"/>
        <v>34</v>
      </c>
      <c r="E4086" s="21">
        <f>SUMIFS(тарифы!G:G,тарифы!B:B,J4086)</f>
        <v>46.11</v>
      </c>
      <c r="F4086" s="21"/>
      <c r="G4086" s="12" t="str">
        <f>IFERROR(INDEX(Таблица1[#All],MATCH('загрузка табеля'!J4086,тарифы!B:B,0),4),"")</f>
        <v>пекарь 5 разряда ((В-508)цех по выпечке хлебобулочных изделий)</v>
      </c>
      <c r="H4086" s="12" t="s">
        <v>17245</v>
      </c>
      <c r="I4086" s="12" t="s">
        <v>16911</v>
      </c>
      <c r="J4086" s="12" t="s">
        <v>8621</v>
      </c>
      <c r="K4086" s="12" t="s">
        <v>8622</v>
      </c>
      <c r="L4086" s="12">
        <v>11</v>
      </c>
      <c r="M4086" s="12">
        <v>11.5</v>
      </c>
      <c r="N4086" s="12">
        <v>11.5</v>
      </c>
      <c r="O4086" s="12">
        <v>0</v>
      </c>
    </row>
    <row r="4087" spans="1:17" x14ac:dyDescent="0.2">
      <c r="A4087" s="12" t="str">
        <f>INDEX('рабочие дни  %ФОТ'!$F$3:$F$67,MATCH('загрузка табеля'!$H4087,'рабочие дни  %ФОТ'!$H$3:$H$67,0),1)</f>
        <v>ХХХ YYY-508</v>
      </c>
      <c r="B4087" s="21">
        <f t="shared" si="189"/>
        <v>7.6985714285714284</v>
      </c>
      <c r="C4087" s="22">
        <f t="shared" si="190"/>
        <v>3</v>
      </c>
      <c r="D4087" s="23">
        <f t="shared" si="191"/>
        <v>34.5</v>
      </c>
      <c r="E4087" s="21">
        <f>SUMIFS(тарифы!G:G,тарифы!B:B,J4087)</f>
        <v>53.89</v>
      </c>
      <c r="F4087" s="21"/>
      <c r="G4087" s="12" t="str">
        <f>IFERROR(INDEX(Таблица1[#All],MATCH('загрузка табеля'!J4087,тарифы!B:B,0),4),"")</f>
        <v>бригадир производственной бригады* ((В-508)цех по выпечке хлебобулочных изделий)</v>
      </c>
      <c r="H4087" s="12" t="s">
        <v>17245</v>
      </c>
      <c r="I4087" s="12" t="s">
        <v>16911</v>
      </c>
      <c r="J4087" s="12" t="s">
        <v>8636</v>
      </c>
      <c r="K4087" s="12" t="s">
        <v>8637</v>
      </c>
      <c r="L4087" s="12">
        <v>11.5</v>
      </c>
      <c r="M4087" s="12">
        <v>11.5</v>
      </c>
      <c r="N4087" s="12">
        <v>11.5</v>
      </c>
      <c r="O4087" s="12">
        <v>0</v>
      </c>
    </row>
    <row r="4088" spans="1:17" x14ac:dyDescent="0.2">
      <c r="A4088" s="12" t="str">
        <f>INDEX('рабочие дни  %ФОТ'!$F$3:$F$67,MATCH('загрузка табеля'!$H4088,'рабочие дни  %ФОТ'!$H$3:$H$67,0),1)</f>
        <v>ХХХ YYY-508</v>
      </c>
      <c r="B4088" s="21">
        <f t="shared" si="189"/>
        <v>1590.7950000000001</v>
      </c>
      <c r="C4088" s="22">
        <f t="shared" si="190"/>
        <v>3</v>
      </c>
      <c r="D4088" s="23">
        <f t="shared" si="191"/>
        <v>34.5</v>
      </c>
      <c r="E4088" s="21">
        <f>SUMIFS(тарифы!G:G,тарифы!B:B,J4088)</f>
        <v>46.11</v>
      </c>
      <c r="F4088" s="21"/>
      <c r="G4088" s="12" t="str">
        <f>IFERROR(INDEX(Таблица1[#All],MATCH('загрузка табеля'!J4088,тарифы!B:B,0),4),"")</f>
        <v>пекарь 5 разряда ((В-508)цех по выпечке хлебобулочных изделий)</v>
      </c>
      <c r="H4088" s="12" t="s">
        <v>17245</v>
      </c>
      <c r="I4088" s="12" t="s">
        <v>16911</v>
      </c>
      <c r="J4088" s="12" t="s">
        <v>8624</v>
      </c>
      <c r="K4088" s="12" t="s">
        <v>8625</v>
      </c>
      <c r="L4088" s="12">
        <v>11.5</v>
      </c>
      <c r="M4088" s="12">
        <v>11.5</v>
      </c>
      <c r="N4088" s="12">
        <v>11.5</v>
      </c>
      <c r="O4088" s="12">
        <v>0</v>
      </c>
    </row>
    <row r="4089" spans="1:17" x14ac:dyDescent="0.2">
      <c r="A4089" s="12" t="str">
        <f>INDEX('рабочие дни  %ФОТ'!$F$3:$F$67,MATCH('загрузка табеля'!$H4089,'рабочие дни  %ФОТ'!$H$3:$H$67,0),1)</f>
        <v>ХХХ YYY-508</v>
      </c>
      <c r="B4089" s="21">
        <f t="shared" si="189"/>
        <v>968.31</v>
      </c>
      <c r="C4089" s="22">
        <f t="shared" si="190"/>
        <v>2</v>
      </c>
      <c r="D4089" s="23">
        <f t="shared" si="191"/>
        <v>21</v>
      </c>
      <c r="E4089" s="21">
        <f>SUMIFS(тарифы!G:G,тарифы!B:B,J4089)</f>
        <v>46.11</v>
      </c>
      <c r="F4089" s="21"/>
      <c r="G4089" s="12" t="str">
        <f>IFERROR(INDEX(Таблица1[#All],MATCH('загрузка табеля'!J4089,тарифы!B:B,0),4),"")</f>
        <v>пекарь 5 разряда ((В-508)цех по выпечке хлебобулочных изделий)</v>
      </c>
      <c r="H4089" s="12" t="s">
        <v>17245</v>
      </c>
      <c r="I4089" s="12" t="s">
        <v>16911</v>
      </c>
      <c r="J4089" s="12" t="s">
        <v>8639</v>
      </c>
      <c r="K4089" s="12" t="s">
        <v>8640</v>
      </c>
      <c r="L4089" s="12">
        <v>10</v>
      </c>
      <c r="M4089" s="12">
        <v>11</v>
      </c>
      <c r="N4089" s="12">
        <v>0</v>
      </c>
    </row>
    <row r="4090" spans="1:17" x14ac:dyDescent="0.2">
      <c r="A4090" s="12" t="str">
        <f>INDEX('рабочие дни  %ФОТ'!$F$3:$F$67,MATCH('загрузка табеля'!$H4090,'рабочие дни  %ФОТ'!$H$3:$H$67,0),1)</f>
        <v>ХХХ YYY-508</v>
      </c>
      <c r="B4090" s="21">
        <f t="shared" si="189"/>
        <v>1270.9349999999999</v>
      </c>
      <c r="C4090" s="22">
        <f t="shared" si="190"/>
        <v>3</v>
      </c>
      <c r="D4090" s="23">
        <f t="shared" si="191"/>
        <v>30.5</v>
      </c>
      <c r="E4090" s="21">
        <f>SUMIFS(тарифы!G:G,тарифы!B:B,J4090)</f>
        <v>41.67</v>
      </c>
      <c r="F4090" s="21"/>
      <c r="G4090" s="12" t="str">
        <f>IFERROR(INDEX(Таблица1[#All],MATCH('загрузка табеля'!J4090,тарифы!B:B,0),4),"")</f>
        <v>пекарь 4 разряда ((В-508)цех по выпечке хлебобулочных изделий)</v>
      </c>
      <c r="H4090" s="12" t="s">
        <v>17245</v>
      </c>
      <c r="I4090" s="12" t="s">
        <v>16911</v>
      </c>
      <c r="J4090" s="12" t="s">
        <v>12161</v>
      </c>
      <c r="K4090" s="12" t="s">
        <v>12160</v>
      </c>
      <c r="L4090" s="12">
        <v>10.5</v>
      </c>
      <c r="M4090" s="12">
        <v>10</v>
      </c>
      <c r="N4090" s="12">
        <v>10</v>
      </c>
      <c r="O4090" s="12">
        <v>0</v>
      </c>
    </row>
    <row r="4091" spans="1:17" x14ac:dyDescent="0.2">
      <c r="A4091" s="12" t="str">
        <f>INDEX('рабочие дни  %ФОТ'!$F$3:$F$67,MATCH('загрузка табеля'!$H4091,'рабочие дни  %ФОТ'!$H$3:$H$67,0),1)</f>
        <v>ХХХ YYY-508</v>
      </c>
      <c r="B4091" s="21">
        <f t="shared" si="189"/>
        <v>0</v>
      </c>
      <c r="C4091" s="22">
        <f t="shared" si="190"/>
        <v>3</v>
      </c>
      <c r="D4091" s="23">
        <f t="shared" si="191"/>
        <v>34.5</v>
      </c>
      <c r="E4091" s="21">
        <f>SUMIFS(тарифы!G:G,тарифы!B:B,J4091)</f>
        <v>0</v>
      </c>
      <c r="F4091" s="21"/>
      <c r="G4091" s="12" t="str">
        <f>IFERROR(INDEX(Таблица1[#All],MATCH('загрузка табеля'!J4091,тарифы!B:B,0),4),"")</f>
        <v/>
      </c>
      <c r="H4091" s="12" t="s">
        <v>17245</v>
      </c>
      <c r="I4091" s="12" t="s">
        <v>16911</v>
      </c>
      <c r="J4091" s="12" t="s">
        <v>16912</v>
      </c>
      <c r="K4091" s="12" t="s">
        <v>16913</v>
      </c>
      <c r="L4091" s="12">
        <v>11.5</v>
      </c>
      <c r="M4091" s="12">
        <v>11.5</v>
      </c>
      <c r="N4091" s="12">
        <v>11.5</v>
      </c>
    </row>
    <row r="4092" spans="1:17" x14ac:dyDescent="0.2">
      <c r="A4092" s="12" t="str">
        <f>INDEX('рабочие дни  %ФОТ'!$F$3:$F$67,MATCH('загрузка табеля'!$H4092,'рабочие дни  %ФОТ'!$H$3:$H$67,0),1)</f>
        <v>ХХХ YYY-508</v>
      </c>
      <c r="B4092" s="21">
        <f t="shared" si="189"/>
        <v>7.42</v>
      </c>
      <c r="C4092" s="22">
        <f t="shared" si="190"/>
        <v>3</v>
      </c>
      <c r="D4092" s="23">
        <f t="shared" si="191"/>
        <v>31</v>
      </c>
      <c r="E4092" s="21">
        <f>SUMIFS(тарифы!G:G,тарифы!B:B,J4092)</f>
        <v>51.94</v>
      </c>
      <c r="F4092" s="21"/>
      <c r="G4092" s="12" t="str">
        <f>IFERROR(INDEX(Таблица1[#All],MATCH('загрузка табеля'!J4092,тарифы!B:B,0),4),"")</f>
        <v>обвальщик мяса мастер-класс 2 категории ((В-508)цех по переработке мяса)</v>
      </c>
      <c r="H4092" s="12" t="s">
        <v>17245</v>
      </c>
      <c r="I4092" s="12" t="s">
        <v>16914</v>
      </c>
      <c r="J4092" s="12" t="s">
        <v>8649</v>
      </c>
      <c r="K4092" s="12" t="s">
        <v>8650</v>
      </c>
      <c r="L4092" s="12">
        <v>10</v>
      </c>
      <c r="M4092" s="12">
        <v>10</v>
      </c>
      <c r="N4092" s="12">
        <v>11</v>
      </c>
    </row>
    <row r="4093" spans="1:17" x14ac:dyDescent="0.2">
      <c r="A4093" s="12" t="str">
        <f>INDEX('рабочие дни  %ФОТ'!$F$3:$F$67,MATCH('загрузка табеля'!$H4093,'рабочие дни  %ФОТ'!$H$3:$H$67,0),1)</f>
        <v>ХХХ YYY-508</v>
      </c>
      <c r="B4093" s="21">
        <f t="shared" si="189"/>
        <v>2620.71</v>
      </c>
      <c r="C4093" s="22">
        <f t="shared" si="190"/>
        <v>5</v>
      </c>
      <c r="D4093" s="23">
        <f t="shared" si="191"/>
        <v>55.5</v>
      </c>
      <c r="E4093" s="21">
        <f>SUMIFS(тарифы!G:G,тарифы!B:B,J4093)</f>
        <v>47.22</v>
      </c>
      <c r="F4093" s="21"/>
      <c r="G4093" s="12" t="str">
        <f>IFERROR(INDEX(Таблица1[#All],MATCH('загрузка табеля'!J4093,тарифы!B:B,0),4),"")</f>
        <v>обвальщик мяса мастер-класс 3 категории ((В-508)цех по переработке мяса)</v>
      </c>
      <c r="H4093" s="12" t="s">
        <v>17245</v>
      </c>
      <c r="I4093" s="12" t="s">
        <v>16914</v>
      </c>
      <c r="J4093" s="12" t="s">
        <v>8646</v>
      </c>
      <c r="K4093" s="12" t="s">
        <v>8647</v>
      </c>
      <c r="L4093" s="12">
        <v>11</v>
      </c>
      <c r="M4093" s="12">
        <v>11.5</v>
      </c>
      <c r="N4093" s="12">
        <v>12</v>
      </c>
      <c r="O4093" s="12">
        <v>11</v>
      </c>
      <c r="P4093" s="12">
        <v>10</v>
      </c>
      <c r="Q4093" s="12">
        <v>0</v>
      </c>
    </row>
    <row r="4094" spans="1:17" x14ac:dyDescent="0.2">
      <c r="A4094" s="12" t="str">
        <f>INDEX('рабочие дни  %ФОТ'!$F$3:$F$67,MATCH('загрузка табеля'!$H4094,'рабочие дни  %ФОТ'!$H$3:$H$67,0),1)</f>
        <v>ХХХ YYY-508</v>
      </c>
      <c r="B4094" s="21">
        <f t="shared" si="189"/>
        <v>1613.9349999999999</v>
      </c>
      <c r="C4094" s="22">
        <f t="shared" si="190"/>
        <v>4</v>
      </c>
      <c r="D4094" s="23">
        <f t="shared" si="191"/>
        <v>41.5</v>
      </c>
      <c r="E4094" s="21">
        <f>SUMIFS(тарифы!G:G,тарифы!B:B,J4094)</f>
        <v>38.89</v>
      </c>
      <c r="F4094" s="21"/>
      <c r="G4094" s="12" t="str">
        <f>IFERROR(INDEX(Таблица1[#All],MATCH('загрузка табеля'!J4094,тарифы!B:B,0),4),"")</f>
        <v>повар 4 разряда* ((В-508)цех по переработке мяса)</v>
      </c>
      <c r="H4094" s="12" t="s">
        <v>17245</v>
      </c>
      <c r="I4094" s="12" t="s">
        <v>16914</v>
      </c>
      <c r="J4094" s="12" t="s">
        <v>8655</v>
      </c>
      <c r="K4094" s="12" t="s">
        <v>8656</v>
      </c>
      <c r="L4094" s="12">
        <v>10.5</v>
      </c>
      <c r="M4094" s="12">
        <v>10</v>
      </c>
      <c r="N4094" s="12">
        <v>10.5</v>
      </c>
      <c r="O4094" s="12">
        <v>10.5</v>
      </c>
    </row>
    <row r="4095" spans="1:17" x14ac:dyDescent="0.2">
      <c r="A4095" s="12" t="str">
        <f>INDEX('рабочие дни  %ФОТ'!$F$3:$F$67,MATCH('загрузка табеля'!$H4095,'рабочие дни  %ФОТ'!$H$3:$H$67,0),1)</f>
        <v>ХХХ YYY-508</v>
      </c>
      <c r="B4095" s="21">
        <f t="shared" si="189"/>
        <v>1692.2857142857142</v>
      </c>
      <c r="C4095" s="22">
        <f t="shared" si="190"/>
        <v>3</v>
      </c>
      <c r="D4095" s="23">
        <f t="shared" si="191"/>
        <v>8.5</v>
      </c>
      <c r="E4095" s="21">
        <f>SUMIFS(тарифы!G:G,тарифы!B:B,J4095)</f>
        <v>11846</v>
      </c>
      <c r="F4095" s="21"/>
      <c r="G4095" s="12" t="str">
        <f>IFERROR(INDEX(Таблица1[#All],MATCH('загрузка табеля'!J4095,тарифы!B:B,0),4),"")</f>
        <v xml:space="preserve">заместитель управляющего магазином по производству 2 категории ((В-508)цех по выпечке хлебобулочных </v>
      </c>
      <c r="H4095" s="12" t="s">
        <v>17245</v>
      </c>
      <c r="I4095" s="12" t="s">
        <v>16914</v>
      </c>
      <c r="J4095" s="12" t="s">
        <v>8616</v>
      </c>
      <c r="K4095" s="12" t="s">
        <v>8617</v>
      </c>
      <c r="L4095" s="12">
        <v>2.5</v>
      </c>
      <c r="M4095" s="12">
        <v>3</v>
      </c>
      <c r="N4095" s="12">
        <v>3</v>
      </c>
    </row>
    <row r="4096" spans="1:17" x14ac:dyDescent="0.2">
      <c r="A4096" s="12" t="str">
        <f>INDEX('рабочие дни  %ФОТ'!$F$3:$F$67,MATCH('загрузка табеля'!$H4096,'рабочие дни  %ФОТ'!$H$3:$H$67,0),1)</f>
        <v>ХХХ YYY-508</v>
      </c>
      <c r="B4096" s="21">
        <f t="shared" si="189"/>
        <v>909</v>
      </c>
      <c r="C4096" s="22">
        <f t="shared" si="190"/>
        <v>2</v>
      </c>
      <c r="D4096" s="23">
        <f t="shared" si="191"/>
        <v>25</v>
      </c>
      <c r="E4096" s="21">
        <f>SUMIFS(тарифы!G:G,тарифы!B:B,J4096)</f>
        <v>36.36</v>
      </c>
      <c r="F4096" s="21"/>
      <c r="G4096" s="12" t="str">
        <f>IFERROR(INDEX(Таблица1[#All],MATCH('загрузка табеля'!J4096,тарифы!B:B,0),4),"")</f>
        <v>продавец продовольственных товаров 2 категории ((В-508)цех по переработке мяса)</v>
      </c>
      <c r="H4096" s="12" t="s">
        <v>17245</v>
      </c>
      <c r="I4096" s="12" t="s">
        <v>16914</v>
      </c>
      <c r="J4096" s="12" t="s">
        <v>8643</v>
      </c>
      <c r="K4096" s="12" t="s">
        <v>8644</v>
      </c>
      <c r="L4096" s="12">
        <v>12.5</v>
      </c>
      <c r="M4096" s="12">
        <v>12.5</v>
      </c>
    </row>
    <row r="4097" spans="1:17" x14ac:dyDescent="0.2">
      <c r="A4097" s="12" t="str">
        <f>INDEX('рабочие дни  %ФОТ'!$F$3:$F$67,MATCH('загрузка табеля'!$H4097,'рабочие дни  %ФОТ'!$H$3:$H$67,0),1)</f>
        <v>ХХХ YYY-508</v>
      </c>
      <c r="B4097" s="21">
        <f t="shared" si="189"/>
        <v>1603.41</v>
      </c>
      <c r="C4097" s="22">
        <f t="shared" si="190"/>
        <v>4</v>
      </c>
      <c r="D4097" s="23">
        <f t="shared" si="191"/>
        <v>48.5</v>
      </c>
      <c r="E4097" s="21">
        <f>SUMIFS(тарифы!G:G,тарифы!B:B,J4097)</f>
        <v>33.06</v>
      </c>
      <c r="F4097" s="21"/>
      <c r="G4097" s="12" t="str">
        <f>IFERROR(INDEX(Таблица1[#All],MATCH('загрузка табеля'!J4097,тарифы!B:B,0),4),"")</f>
        <v>продавец продовольственных товаров 3 категории ((В-508)цех по переработке мяса)</v>
      </c>
      <c r="H4097" s="12" t="s">
        <v>17245</v>
      </c>
      <c r="I4097" s="12" t="s">
        <v>16914</v>
      </c>
      <c r="J4097" s="12" t="s">
        <v>8652</v>
      </c>
      <c r="K4097" s="12" t="s">
        <v>8653</v>
      </c>
      <c r="L4097" s="12">
        <v>12</v>
      </c>
      <c r="M4097" s="12">
        <v>12</v>
      </c>
      <c r="N4097" s="12">
        <v>12</v>
      </c>
      <c r="O4097" s="12">
        <v>12.5</v>
      </c>
      <c r="P4097" s="12">
        <v>0</v>
      </c>
    </row>
    <row r="4098" spans="1:17" x14ac:dyDescent="0.2">
      <c r="A4098" s="12" t="str">
        <f>INDEX('рабочие дни  %ФОТ'!$F$3:$F$67,MATCH('загрузка табеля'!$H4098,'рабочие дни  %ФОТ'!$H$3:$H$67,0),1)</f>
        <v>ХХХ YYY-509</v>
      </c>
      <c r="B4098" s="21">
        <f t="shared" si="189"/>
        <v>2820.4761904761904</v>
      </c>
      <c r="C4098" s="22">
        <f t="shared" si="190"/>
        <v>5</v>
      </c>
      <c r="D4098" s="23">
        <f t="shared" si="191"/>
        <v>15</v>
      </c>
      <c r="E4098" s="21">
        <f>SUMIFS(тарифы!G:G,тарифы!B:B,J4098)</f>
        <v>11846</v>
      </c>
      <c r="F4098" s="21"/>
      <c r="G4098" s="12" t="str">
        <f>IFERROR(INDEX(Таблица1[#All],MATCH('загрузка табеля'!J4098,тарифы!B:B,0),4),"")</f>
        <v xml:space="preserve">заместитель управляющего магазином по производству 2 категории ((В-509)цех по выпечке хлебобулочных </v>
      </c>
      <c r="H4098" s="12" t="s">
        <v>17246</v>
      </c>
      <c r="I4098" s="12" t="s">
        <v>16915</v>
      </c>
      <c r="J4098" s="12" t="s">
        <v>8755</v>
      </c>
      <c r="K4098" s="12" t="s">
        <v>8756</v>
      </c>
      <c r="L4098" s="12">
        <v>3</v>
      </c>
      <c r="M4098" s="12">
        <v>3</v>
      </c>
      <c r="N4098" s="12">
        <v>3</v>
      </c>
      <c r="O4098" s="12">
        <v>3</v>
      </c>
      <c r="P4098" s="12">
        <v>3</v>
      </c>
    </row>
    <row r="4099" spans="1:17" x14ac:dyDescent="0.2">
      <c r="A4099" s="12" t="str">
        <f>INDEX('рабочие дни  %ФОТ'!$F$3:$F$67,MATCH('загрузка табеля'!$H4099,'рабочие дни  %ФОТ'!$H$3:$H$67,0),1)</f>
        <v>ХХХ YYY-509</v>
      </c>
      <c r="B4099" s="21">
        <f t="shared" si="189"/>
        <v>1202.9199999999998</v>
      </c>
      <c r="C4099" s="22">
        <f t="shared" si="190"/>
        <v>3</v>
      </c>
      <c r="D4099" s="23">
        <f t="shared" si="191"/>
        <v>30.5</v>
      </c>
      <c r="E4099" s="21">
        <f>SUMIFS(тарифы!G:G,тарифы!B:B,J4099)</f>
        <v>39.44</v>
      </c>
      <c r="F4099" s="21"/>
      <c r="G4099" s="12" t="str">
        <f>IFERROR(INDEX(Таблица1[#All],MATCH('загрузка табеля'!J4099,тарифы!B:B,0),4),"")</f>
        <v>повар 4 разряда* ((В-509)кулинарный цех)</v>
      </c>
      <c r="H4099" s="12" t="s">
        <v>17246</v>
      </c>
      <c r="I4099" s="12" t="s">
        <v>16915</v>
      </c>
      <c r="J4099" s="12" t="s">
        <v>8659</v>
      </c>
      <c r="K4099" s="12" t="s">
        <v>8660</v>
      </c>
      <c r="L4099" s="12">
        <v>9</v>
      </c>
      <c r="M4099" s="12">
        <v>11</v>
      </c>
      <c r="N4099" s="12">
        <v>10.5</v>
      </c>
    </row>
    <row r="4100" spans="1:17" x14ac:dyDescent="0.2">
      <c r="A4100" s="12" t="str">
        <f>INDEX('рабочие дни  %ФОТ'!$F$3:$F$67,MATCH('загрузка табеля'!$H4100,'рабочие дни  %ФОТ'!$H$3:$H$67,0),1)</f>
        <v>ХХХ YYY-509</v>
      </c>
      <c r="B4100" s="21">
        <f t="shared" si="189"/>
        <v>1597.32</v>
      </c>
      <c r="C4100" s="22">
        <f t="shared" si="190"/>
        <v>4</v>
      </c>
      <c r="D4100" s="23">
        <f t="shared" si="191"/>
        <v>40.5</v>
      </c>
      <c r="E4100" s="21">
        <f>SUMIFS(тарифы!G:G,тарифы!B:B,J4100)</f>
        <v>39.44</v>
      </c>
      <c r="F4100" s="21"/>
      <c r="G4100" s="12" t="str">
        <f>IFERROR(INDEX(Таблица1[#All],MATCH('загрузка табеля'!J4100,тарифы!B:B,0),4),"")</f>
        <v>повар 4 разряда* ((В-509)кулинарный цех)</v>
      </c>
      <c r="H4100" s="12" t="s">
        <v>17246</v>
      </c>
      <c r="I4100" s="12" t="s">
        <v>16915</v>
      </c>
      <c r="J4100" s="12" t="s">
        <v>8662</v>
      </c>
      <c r="K4100" s="12" t="s">
        <v>8663</v>
      </c>
      <c r="L4100" s="12">
        <v>9</v>
      </c>
      <c r="M4100" s="12">
        <v>10</v>
      </c>
      <c r="N4100" s="12">
        <v>10.5</v>
      </c>
      <c r="O4100" s="12">
        <v>11</v>
      </c>
      <c r="P4100" s="12">
        <v>0</v>
      </c>
    </row>
    <row r="4101" spans="1:17" x14ac:dyDescent="0.2">
      <c r="A4101" s="12" t="str">
        <f>INDEX('рабочие дни  %ФОТ'!$F$3:$F$67,MATCH('загрузка табеля'!$H4101,'рабочие дни  %ФОТ'!$H$3:$H$67,0),1)</f>
        <v>ХХХ YYY-509</v>
      </c>
      <c r="B4101" s="21">
        <f t="shared" si="189"/>
        <v>2531.2600000000002</v>
      </c>
      <c r="C4101" s="22">
        <f t="shared" si="190"/>
        <v>6</v>
      </c>
      <c r="D4101" s="23">
        <f t="shared" si="191"/>
        <v>67</v>
      </c>
      <c r="E4101" s="21">
        <f>SUMIFS(тарифы!G:G,тарифы!B:B,J4101)</f>
        <v>37.78</v>
      </c>
      <c r="F4101" s="21"/>
      <c r="G4101" s="12" t="str">
        <f>IFERROR(INDEX(Таблица1[#All],MATCH('загрузка табеля'!J4101,тарифы!B:B,0),4),"")</f>
        <v>кассир торгового зала ((В-509)расчетно-кассовая зона)</v>
      </c>
      <c r="H4101" s="12" t="s">
        <v>17246</v>
      </c>
      <c r="I4101" s="12" t="s">
        <v>16916</v>
      </c>
      <c r="J4101" s="12" t="s">
        <v>8688</v>
      </c>
      <c r="K4101" s="12" t="s">
        <v>8689</v>
      </c>
      <c r="L4101" s="12">
        <v>11</v>
      </c>
      <c r="M4101" s="12">
        <v>11</v>
      </c>
      <c r="N4101" s="12">
        <v>11</v>
      </c>
      <c r="O4101" s="12">
        <v>11.5</v>
      </c>
      <c r="P4101" s="12">
        <v>11</v>
      </c>
      <c r="Q4101" s="12">
        <v>11.5</v>
      </c>
    </row>
    <row r="4102" spans="1:17" x14ac:dyDescent="0.2">
      <c r="A4102" s="12" t="str">
        <f>INDEX('рабочие дни  %ФОТ'!$F$3:$F$67,MATCH('загрузка табеля'!$H4102,'рабочие дни  %ФОТ'!$H$3:$H$67,0),1)</f>
        <v>ХХХ YYY-509</v>
      </c>
      <c r="B4102" s="21">
        <f t="shared" ref="B4102:B4165" si="192">IF(AND(F4102&lt;50,F4102&gt;0),F4102*D4102,IF(F4102&gt;50,F4102/$C$1*C4102,IF(AND(E4102&lt;50,E4102&gt;0),E4102*D4102,E4102/$C$1*C4102)))</f>
        <v>1899.7450000000001</v>
      </c>
      <c r="C4102" s="22">
        <f t="shared" si="190"/>
        <v>4</v>
      </c>
      <c r="D4102" s="23">
        <f t="shared" si="191"/>
        <v>48.5</v>
      </c>
      <c r="E4102" s="21">
        <f>SUMIFS(тарифы!G:G,тарифы!B:B,J4102)</f>
        <v>39.17</v>
      </c>
      <c r="F4102" s="21"/>
      <c r="G4102" s="12" t="str">
        <f>IFERROR(INDEX(Таблица1[#All],MATCH('загрузка табеля'!J4102,тарифы!B:B,0),4),"")</f>
        <v>старший кассир торгового зала ((В-509)расчетно-кассовая зона)</v>
      </c>
      <c r="H4102" s="12" t="s">
        <v>17246</v>
      </c>
      <c r="I4102" s="12" t="s">
        <v>16916</v>
      </c>
      <c r="J4102" s="12" t="s">
        <v>8672</v>
      </c>
      <c r="K4102" s="12" t="s">
        <v>8673</v>
      </c>
      <c r="L4102" s="12">
        <v>13</v>
      </c>
      <c r="M4102" s="12">
        <v>12.5</v>
      </c>
      <c r="N4102" s="12">
        <v>11</v>
      </c>
      <c r="O4102" s="12">
        <v>12</v>
      </c>
    </row>
    <row r="4103" spans="1:17" x14ac:dyDescent="0.2">
      <c r="A4103" s="12" t="str">
        <f>INDEX('рабочие дни  %ФОТ'!$F$3:$F$67,MATCH('загрузка табеля'!$H4103,'рабочие дни  %ФОТ'!$H$3:$H$67,0),1)</f>
        <v>ХХХ YYY-509</v>
      </c>
      <c r="B4103" s="21">
        <f t="shared" si="192"/>
        <v>1938.9150000000002</v>
      </c>
      <c r="C4103" s="22">
        <f t="shared" ref="C4103:C4166" si="193">COUNTIF(L4103:AP4103,"&gt;0")</f>
        <v>4</v>
      </c>
      <c r="D4103" s="23">
        <f t="shared" ref="D4103:D4166" si="194">IF(SUM(L4103:AP4103)&gt;0,SUM(L4103:AP4103),"")</f>
        <v>49.5</v>
      </c>
      <c r="E4103" s="21">
        <f>SUMIFS(тарифы!G:G,тарифы!B:B,J4103)</f>
        <v>39.17</v>
      </c>
      <c r="F4103" s="21"/>
      <c r="G4103" s="12" t="str">
        <f>IFERROR(INDEX(Таблица1[#All],MATCH('загрузка табеля'!J4103,тарифы!B:B,0),4),"")</f>
        <v>старший кассир торгового зала ((В-509)расчетно-кассовая зона)</v>
      </c>
      <c r="H4103" s="12" t="s">
        <v>17246</v>
      </c>
      <c r="I4103" s="12" t="s">
        <v>16916</v>
      </c>
      <c r="J4103" s="12" t="s">
        <v>8678</v>
      </c>
      <c r="K4103" s="12" t="s">
        <v>8679</v>
      </c>
      <c r="L4103" s="12">
        <v>11.5</v>
      </c>
      <c r="M4103" s="12">
        <v>13</v>
      </c>
      <c r="N4103" s="12">
        <v>12.5</v>
      </c>
      <c r="O4103" s="12">
        <v>12.5</v>
      </c>
      <c r="P4103" s="12">
        <v>0</v>
      </c>
    </row>
    <row r="4104" spans="1:17" x14ac:dyDescent="0.2">
      <c r="A4104" s="12" t="str">
        <f>INDEX('рабочие дни  %ФОТ'!$F$3:$F$67,MATCH('загрузка табеля'!$H4104,'рабочие дни  %ФОТ'!$H$3:$H$67,0),1)</f>
        <v>ХХХ YYY-509</v>
      </c>
      <c r="B4104" s="21">
        <f t="shared" si="192"/>
        <v>1539.2050000000002</v>
      </c>
      <c r="C4104" s="22">
        <f t="shared" si="193"/>
        <v>3</v>
      </c>
      <c r="D4104" s="23">
        <f t="shared" si="194"/>
        <v>36.5</v>
      </c>
      <c r="E4104" s="21">
        <f>SUMIFS(тарифы!G:G,тарифы!B:B,J4104)</f>
        <v>42.17</v>
      </c>
      <c r="F4104" s="21"/>
      <c r="G4104" s="12" t="str">
        <f>IFERROR(INDEX(Таблица1[#All],MATCH('загрузка табеля'!J4104,тарифы!B:B,0),4),"")</f>
        <v>заместитель управляющего магазином по кассовой зоне 2 категории ((В-509)расчетно-кассовая зона)</v>
      </c>
      <c r="H4104" s="12" t="s">
        <v>17246</v>
      </c>
      <c r="I4104" s="12" t="s">
        <v>16916</v>
      </c>
      <c r="J4104" s="12" t="s">
        <v>8686</v>
      </c>
      <c r="K4104" s="12" t="s">
        <v>12141</v>
      </c>
      <c r="L4104" s="12">
        <v>12.5</v>
      </c>
      <c r="M4104" s="12">
        <v>12</v>
      </c>
      <c r="N4104" s="12">
        <v>12</v>
      </c>
    </row>
    <row r="4105" spans="1:17" x14ac:dyDescent="0.2">
      <c r="A4105" s="12" t="str">
        <f>INDEX('рабочие дни  %ФОТ'!$F$3:$F$67,MATCH('загрузка табеля'!$H4105,'рабочие дни  %ФОТ'!$H$3:$H$67,0),1)</f>
        <v>ХХХ YYY-509</v>
      </c>
      <c r="B4105" s="21">
        <f t="shared" si="192"/>
        <v>2229.02</v>
      </c>
      <c r="C4105" s="22">
        <f t="shared" si="193"/>
        <v>5</v>
      </c>
      <c r="D4105" s="23">
        <f t="shared" si="194"/>
        <v>59</v>
      </c>
      <c r="E4105" s="21">
        <f>SUMIFS(тарифы!G:G,тарифы!B:B,J4105)</f>
        <v>37.78</v>
      </c>
      <c r="F4105" s="21"/>
      <c r="G4105" s="12" t="str">
        <f>IFERROR(INDEX(Таблица1[#All],MATCH('загрузка табеля'!J4105,тарифы!B:B,0),4),"")</f>
        <v>кассир торгового зала ((В-509)расчетно-кассовая зона)</v>
      </c>
      <c r="H4105" s="12" t="s">
        <v>17246</v>
      </c>
      <c r="I4105" s="12" t="s">
        <v>16916</v>
      </c>
      <c r="J4105" s="12" t="s">
        <v>8680</v>
      </c>
      <c r="K4105" s="12" t="s">
        <v>8681</v>
      </c>
      <c r="L4105" s="12">
        <v>12</v>
      </c>
      <c r="M4105" s="12">
        <v>12</v>
      </c>
      <c r="N4105" s="12">
        <v>11.5</v>
      </c>
      <c r="O4105" s="12">
        <v>12</v>
      </c>
      <c r="P4105" s="12">
        <v>11.5</v>
      </c>
    </row>
    <row r="4106" spans="1:17" x14ac:dyDescent="0.2">
      <c r="A4106" s="12" t="str">
        <f>INDEX('рабочие дни  %ФОТ'!$F$3:$F$67,MATCH('загрузка табеля'!$H4106,'рабочие дни  %ФОТ'!$H$3:$H$67,0),1)</f>
        <v>ХХХ YYY-509</v>
      </c>
      <c r="B4106" s="21">
        <f t="shared" si="192"/>
        <v>1926.78</v>
      </c>
      <c r="C4106" s="22">
        <f t="shared" si="193"/>
        <v>5</v>
      </c>
      <c r="D4106" s="23">
        <f t="shared" si="194"/>
        <v>51</v>
      </c>
      <c r="E4106" s="21">
        <f>SUMIFS(тарифы!G:G,тарифы!B:B,J4106)</f>
        <v>37.78</v>
      </c>
      <c r="F4106" s="21"/>
      <c r="G4106" s="12" t="str">
        <f>IFERROR(INDEX(Таблица1[#All],MATCH('загрузка табеля'!J4106,тарифы!B:B,0),4),"")</f>
        <v>кассир торгового зала ((В-509)расчетно-кассовая зона)</v>
      </c>
      <c r="H4106" s="12" t="s">
        <v>17246</v>
      </c>
      <c r="I4106" s="12" t="s">
        <v>16916</v>
      </c>
      <c r="J4106" s="12" t="s">
        <v>8683</v>
      </c>
      <c r="K4106" s="12" t="s">
        <v>8684</v>
      </c>
      <c r="L4106" s="12">
        <v>11</v>
      </c>
      <c r="M4106" s="12">
        <v>11</v>
      </c>
      <c r="N4106" s="12">
        <v>11</v>
      </c>
      <c r="O4106" s="12">
        <v>9</v>
      </c>
      <c r="P4106" s="12">
        <v>9</v>
      </c>
    </row>
    <row r="4107" spans="1:17" x14ac:dyDescent="0.2">
      <c r="A4107" s="12" t="str">
        <f>INDEX('рабочие дни  %ФОТ'!$F$3:$F$67,MATCH('загрузка табеля'!$H4107,'рабочие дни  %ФОТ'!$H$3:$H$67,0),1)</f>
        <v>ХХХ YYY-509</v>
      </c>
      <c r="B4107" s="21">
        <f t="shared" si="192"/>
        <v>1284.52</v>
      </c>
      <c r="C4107" s="22">
        <f t="shared" si="193"/>
        <v>3</v>
      </c>
      <c r="D4107" s="23">
        <f t="shared" si="194"/>
        <v>34</v>
      </c>
      <c r="E4107" s="21">
        <f>SUMIFS(тарифы!G:G,тарифы!B:B,J4107)</f>
        <v>37.78</v>
      </c>
      <c r="F4107" s="21"/>
      <c r="G4107" s="12" t="str">
        <f>IFERROR(INDEX(Таблица1[#All],MATCH('загрузка табеля'!J4107,тарифы!B:B,0),4),"")</f>
        <v>кассир торгового зала ((В-509)расчетно-кассовая зона)</v>
      </c>
      <c r="H4107" s="12" t="s">
        <v>17246</v>
      </c>
      <c r="I4107" s="12" t="s">
        <v>16916</v>
      </c>
      <c r="J4107" s="12" t="s">
        <v>8668</v>
      </c>
      <c r="K4107" s="12" t="s">
        <v>8669</v>
      </c>
      <c r="L4107" s="12">
        <v>11</v>
      </c>
      <c r="M4107" s="12">
        <v>11.5</v>
      </c>
      <c r="N4107" s="12">
        <v>11.5</v>
      </c>
    </row>
    <row r="4108" spans="1:17" x14ac:dyDescent="0.2">
      <c r="A4108" s="12" t="str">
        <f>INDEX('рабочие дни  %ФОТ'!$F$3:$F$67,MATCH('загрузка табеля'!$H4108,'рабочие дни  %ФОТ'!$H$3:$H$67,0),1)</f>
        <v>ХХХ YYY-509</v>
      </c>
      <c r="B4108" s="21">
        <f t="shared" si="192"/>
        <v>1303.22</v>
      </c>
      <c r="C4108" s="22">
        <f t="shared" si="193"/>
        <v>3</v>
      </c>
      <c r="D4108" s="23">
        <f t="shared" si="194"/>
        <v>34</v>
      </c>
      <c r="E4108" s="21">
        <f>SUMIFS(тарифы!G:G,тарифы!B:B,J4108)</f>
        <v>38.33</v>
      </c>
      <c r="F4108" s="21"/>
      <c r="G4108" s="12" t="str">
        <f>IFERROR(INDEX(Таблица1[#All],MATCH('загрузка табеля'!J4108,тарифы!B:B,0),4),"")</f>
        <v>заместитель управляющего магазином по кассовой зоне ((В-509)расчетно-кассовая зона)</v>
      </c>
      <c r="H4108" s="12" t="s">
        <v>17246</v>
      </c>
      <c r="I4108" s="12" t="s">
        <v>16916</v>
      </c>
      <c r="J4108" s="12" t="s">
        <v>12143</v>
      </c>
      <c r="K4108" s="12" t="s">
        <v>12142</v>
      </c>
      <c r="L4108" s="12">
        <v>11.5</v>
      </c>
      <c r="M4108" s="12">
        <v>12</v>
      </c>
      <c r="N4108" s="12">
        <v>10.5</v>
      </c>
    </row>
    <row r="4109" spans="1:17" x14ac:dyDescent="0.2">
      <c r="A4109" s="12" t="str">
        <f>INDEX('рабочие дни  %ФОТ'!$F$3:$F$67,MATCH('загрузка табеля'!$H4109,'рабочие дни  %ФОТ'!$H$3:$H$67,0),1)</f>
        <v>ХХХ YYY-509</v>
      </c>
      <c r="B4109" s="21">
        <f t="shared" si="192"/>
        <v>1378.97</v>
      </c>
      <c r="C4109" s="22">
        <f t="shared" si="193"/>
        <v>4</v>
      </c>
      <c r="D4109" s="23">
        <f t="shared" si="194"/>
        <v>36.5</v>
      </c>
      <c r="E4109" s="21">
        <f>SUMIFS(тарифы!G:G,тарифы!B:B,J4109)</f>
        <v>37.78</v>
      </c>
      <c r="F4109" s="21"/>
      <c r="G4109" s="12" t="str">
        <f>IFERROR(INDEX(Таблица1[#All],MATCH('загрузка табеля'!J4109,тарифы!B:B,0),4),"")</f>
        <v>кассир торгового зала ((В-509)расчетно-кассовая зона)</v>
      </c>
      <c r="H4109" s="12" t="s">
        <v>17246</v>
      </c>
      <c r="I4109" s="12" t="s">
        <v>16916</v>
      </c>
      <c r="J4109" s="12" t="s">
        <v>12132</v>
      </c>
      <c r="K4109" s="12" t="s">
        <v>12131</v>
      </c>
      <c r="L4109" s="12">
        <v>3.5</v>
      </c>
      <c r="M4109" s="12">
        <v>11</v>
      </c>
      <c r="N4109" s="12">
        <v>11</v>
      </c>
      <c r="O4109" s="12">
        <v>11</v>
      </c>
      <c r="P4109" s="12">
        <v>0</v>
      </c>
    </row>
    <row r="4110" spans="1:17" x14ac:dyDescent="0.2">
      <c r="A4110" s="12" t="str">
        <f>INDEX('рабочие дни  %ФОТ'!$F$3:$F$67,MATCH('загрузка табеля'!$H4110,'рабочие дни  %ФОТ'!$H$3:$H$67,0),1)</f>
        <v>ХХХ YYY-509</v>
      </c>
      <c r="B4110" s="21">
        <f t="shared" si="192"/>
        <v>415.58000000000004</v>
      </c>
      <c r="C4110" s="22">
        <f t="shared" si="193"/>
        <v>1</v>
      </c>
      <c r="D4110" s="23">
        <f t="shared" si="194"/>
        <v>11</v>
      </c>
      <c r="E4110" s="21">
        <f>SUMIFS(тарифы!G:G,тарифы!B:B,J4110)</f>
        <v>37.78</v>
      </c>
      <c r="F4110" s="21"/>
      <c r="G4110" s="12" t="str">
        <f>IFERROR(INDEX(Таблица1[#All],MATCH('загрузка табеля'!J4110,тарифы!B:B,0),4),"")</f>
        <v>кассир торгового зала ((В-509)расчетно-кассовая зона)</v>
      </c>
      <c r="H4110" s="12" t="s">
        <v>17246</v>
      </c>
      <c r="I4110" s="12" t="s">
        <v>16916</v>
      </c>
      <c r="J4110" s="12" t="s">
        <v>12136</v>
      </c>
      <c r="K4110" s="12" t="s">
        <v>12135</v>
      </c>
      <c r="L4110" s="12">
        <v>11</v>
      </c>
      <c r="M4110" s="12">
        <v>0</v>
      </c>
    </row>
    <row r="4111" spans="1:17" x14ac:dyDescent="0.2">
      <c r="A4111" s="12" t="str">
        <f>INDEX('рабочие дни  %ФОТ'!$F$3:$F$67,MATCH('загрузка табеля'!$H4111,'рабочие дни  %ФОТ'!$H$3:$H$67,0),1)</f>
        <v>ХХХ YYY-509</v>
      </c>
      <c r="B4111" s="21">
        <f t="shared" si="192"/>
        <v>1227.8500000000001</v>
      </c>
      <c r="C4111" s="22">
        <f t="shared" si="193"/>
        <v>3</v>
      </c>
      <c r="D4111" s="23">
        <f t="shared" si="194"/>
        <v>32.5</v>
      </c>
      <c r="E4111" s="21">
        <f>SUMIFS(тарифы!G:G,тарифы!B:B,J4111)</f>
        <v>37.78</v>
      </c>
      <c r="F4111" s="21"/>
      <c r="G4111" s="12" t="str">
        <f>IFERROR(INDEX(Таблица1[#All],MATCH('загрузка табеля'!J4111,тарифы!B:B,0),4),"")</f>
        <v>кассир торгового зала ((В-509)расчетно-кассовая зона)</v>
      </c>
      <c r="H4111" s="12" t="s">
        <v>17246</v>
      </c>
      <c r="I4111" s="12" t="s">
        <v>16916</v>
      </c>
      <c r="J4111" s="12" t="s">
        <v>12134</v>
      </c>
      <c r="K4111" s="12" t="s">
        <v>12133</v>
      </c>
      <c r="L4111" s="12">
        <v>11</v>
      </c>
      <c r="M4111" s="12">
        <v>10.5</v>
      </c>
      <c r="N4111" s="12">
        <v>11</v>
      </c>
      <c r="O4111" s="12">
        <v>0</v>
      </c>
    </row>
    <row r="4112" spans="1:17" x14ac:dyDescent="0.2">
      <c r="A4112" s="12" t="str">
        <f>INDEX('рабочие дни  %ФОТ'!$F$3:$F$67,MATCH('загрузка табеля'!$H4112,'рабочие дни  %ФОТ'!$H$3:$H$67,0),1)</f>
        <v>ХХХ YYY-509</v>
      </c>
      <c r="B4112" s="21">
        <f t="shared" si="192"/>
        <v>831.16000000000008</v>
      </c>
      <c r="C4112" s="22">
        <f t="shared" si="193"/>
        <v>2</v>
      </c>
      <c r="D4112" s="23">
        <f t="shared" si="194"/>
        <v>22</v>
      </c>
      <c r="E4112" s="21">
        <f>SUMIFS(тарифы!G:G,тарифы!B:B,J4112)</f>
        <v>37.78</v>
      </c>
      <c r="F4112" s="21"/>
      <c r="G4112" s="12" t="str">
        <f>IFERROR(INDEX(Таблица1[#All],MATCH('загрузка табеля'!J4112,тарифы!B:B,0),4),"")</f>
        <v>кассир торгового зала ((В-509)расчетно-кассовая зона)</v>
      </c>
      <c r="H4112" s="12" t="s">
        <v>17246</v>
      </c>
      <c r="I4112" s="12" t="s">
        <v>16916</v>
      </c>
      <c r="J4112" s="12" t="s">
        <v>12138</v>
      </c>
      <c r="K4112" s="12" t="s">
        <v>12137</v>
      </c>
      <c r="L4112" s="12">
        <v>11</v>
      </c>
      <c r="M4112" s="12">
        <v>11</v>
      </c>
    </row>
    <row r="4113" spans="1:17" x14ac:dyDescent="0.2">
      <c r="A4113" s="12" t="str">
        <f>INDEX('рабочие дни  %ФОТ'!$F$3:$F$67,MATCH('загрузка табеля'!$H4113,'рабочие дни  %ФОТ'!$H$3:$H$67,0),1)</f>
        <v>ХХХ YYY-509</v>
      </c>
      <c r="B4113" s="21">
        <f t="shared" si="192"/>
        <v>0</v>
      </c>
      <c r="C4113" s="22">
        <f t="shared" si="193"/>
        <v>3</v>
      </c>
      <c r="D4113" s="23">
        <f t="shared" si="194"/>
        <v>35</v>
      </c>
      <c r="E4113" s="21">
        <f>SUMIFS(тарифы!G:G,тарифы!B:B,J4113)</f>
        <v>0</v>
      </c>
      <c r="F4113" s="21"/>
      <c r="G4113" s="12" t="str">
        <f>IFERROR(INDEX(Таблица1[#All],MATCH('загрузка табеля'!J4113,тарифы!B:B,0),4),"")</f>
        <v/>
      </c>
      <c r="H4113" s="12" t="s">
        <v>17246</v>
      </c>
      <c r="I4113" s="12" t="s">
        <v>16916</v>
      </c>
      <c r="J4113" s="12" t="s">
        <v>16917</v>
      </c>
      <c r="K4113" s="12" t="s">
        <v>16918</v>
      </c>
      <c r="L4113" s="12">
        <v>11</v>
      </c>
      <c r="M4113" s="12">
        <v>12</v>
      </c>
      <c r="N4113" s="12">
        <v>12</v>
      </c>
      <c r="O4113" s="12">
        <v>0</v>
      </c>
    </row>
    <row r="4114" spans="1:17" x14ac:dyDescent="0.2">
      <c r="A4114" s="12" t="str">
        <f>INDEX('рабочие дни  %ФОТ'!$F$3:$F$67,MATCH('загрузка табеля'!$H4114,'рабочие дни  %ФОТ'!$H$3:$H$67,0),1)</f>
        <v>ХХХ YYY-509</v>
      </c>
      <c r="B4114" s="21">
        <f t="shared" si="192"/>
        <v>0</v>
      </c>
      <c r="C4114" s="22">
        <f t="shared" si="193"/>
        <v>2</v>
      </c>
      <c r="D4114" s="23">
        <f t="shared" si="194"/>
        <v>21.5</v>
      </c>
      <c r="E4114" s="21">
        <f>SUMIFS(тарифы!G:G,тарифы!B:B,J4114)</f>
        <v>0</v>
      </c>
      <c r="F4114" s="21"/>
      <c r="G4114" s="12" t="str">
        <f>IFERROR(INDEX(Таблица1[#All],MATCH('загрузка табеля'!J4114,тарифы!B:B,0),4),"")</f>
        <v/>
      </c>
      <c r="H4114" s="12" t="s">
        <v>17246</v>
      </c>
      <c r="I4114" s="12" t="s">
        <v>16916</v>
      </c>
      <c r="J4114" s="12" t="s">
        <v>16919</v>
      </c>
      <c r="K4114" s="12" t="s">
        <v>16920</v>
      </c>
      <c r="L4114" s="12">
        <v>10.5</v>
      </c>
      <c r="M4114" s="12">
        <v>11</v>
      </c>
      <c r="N4114" s="12">
        <v>0</v>
      </c>
    </row>
    <row r="4115" spans="1:17" x14ac:dyDescent="0.2">
      <c r="A4115" s="12" t="str">
        <f>INDEX('рабочие дни  %ФОТ'!$F$3:$F$67,MATCH('загрузка табеля'!$H4115,'рабочие дни  %ФОТ'!$H$3:$H$67,0),1)</f>
        <v>ХХХ YYY-509</v>
      </c>
      <c r="B4115" s="21">
        <f t="shared" si="192"/>
        <v>1792.0150000000001</v>
      </c>
      <c r="C4115" s="22">
        <f t="shared" si="193"/>
        <v>4</v>
      </c>
      <c r="D4115" s="23">
        <f t="shared" si="194"/>
        <v>44.5</v>
      </c>
      <c r="E4115" s="21">
        <f>SUMIFS(тарифы!G:G,тарифы!B:B,J4115)</f>
        <v>40.270000000000003</v>
      </c>
      <c r="F4115" s="21"/>
      <c r="G4115" s="12" t="str">
        <f>IFERROR(INDEX(Таблица1[#All],MATCH('загрузка табеля'!J4115,тарифы!B:B,0),4),"")</f>
        <v>бригадир продавцов продовольственных товаров 2 категории ((В-509)сектор зоны скоропорта)</v>
      </c>
      <c r="H4115" s="12" t="s">
        <v>17246</v>
      </c>
      <c r="I4115" s="12" t="s">
        <v>16921</v>
      </c>
      <c r="J4115" s="12" t="s">
        <v>8698</v>
      </c>
      <c r="K4115" s="12" t="s">
        <v>8699</v>
      </c>
      <c r="L4115" s="12">
        <v>10</v>
      </c>
      <c r="M4115" s="12">
        <v>10.5</v>
      </c>
      <c r="N4115" s="12">
        <v>12</v>
      </c>
      <c r="O4115" s="12">
        <v>12</v>
      </c>
    </row>
    <row r="4116" spans="1:17" x14ac:dyDescent="0.2">
      <c r="A4116" s="12" t="str">
        <f>INDEX('рабочие дни  %ФОТ'!$F$3:$F$67,MATCH('загрузка табеля'!$H4116,'рабочие дни  %ФОТ'!$H$3:$H$67,0),1)</f>
        <v>ХХХ YYY-509</v>
      </c>
      <c r="B4116" s="21">
        <f t="shared" si="192"/>
        <v>1570.5300000000002</v>
      </c>
      <c r="C4116" s="22">
        <f t="shared" si="193"/>
        <v>4</v>
      </c>
      <c r="D4116" s="23">
        <f t="shared" si="194"/>
        <v>39</v>
      </c>
      <c r="E4116" s="21">
        <f>SUMIFS(тарифы!G:G,тарифы!B:B,J4116)</f>
        <v>40.270000000000003</v>
      </c>
      <c r="F4116" s="21"/>
      <c r="G4116" s="12" t="str">
        <f>IFERROR(INDEX(Таблица1[#All],MATCH('загрузка табеля'!J4116,тарифы!B:B,0),4),"")</f>
        <v>бригадир продавцов продовольственных товаров 2 категории ((В-509)сектор зоны скоропорта)</v>
      </c>
      <c r="H4116" s="12" t="s">
        <v>17246</v>
      </c>
      <c r="I4116" s="12" t="s">
        <v>16921</v>
      </c>
      <c r="J4116" s="12" t="s">
        <v>8702</v>
      </c>
      <c r="K4116" s="12" t="s">
        <v>8703</v>
      </c>
      <c r="L4116" s="12">
        <v>10</v>
      </c>
      <c r="M4116" s="12">
        <v>10.5</v>
      </c>
      <c r="N4116" s="12">
        <v>9</v>
      </c>
      <c r="O4116" s="12">
        <v>9.5</v>
      </c>
    </row>
    <row r="4117" spans="1:17" x14ac:dyDescent="0.2">
      <c r="A4117" s="12" t="str">
        <f>INDEX('рабочие дни  %ФОТ'!$F$3:$F$67,MATCH('загрузка табеля'!$H4117,'рабочие дни  %ФОТ'!$H$3:$H$67,0),1)</f>
        <v>ХХХ YYY-509</v>
      </c>
      <c r="B4117" s="21">
        <f t="shared" si="192"/>
        <v>1403.8095238095239</v>
      </c>
      <c r="C4117" s="22">
        <f t="shared" si="193"/>
        <v>4</v>
      </c>
      <c r="D4117" s="23">
        <f t="shared" si="194"/>
        <v>32</v>
      </c>
      <c r="E4117" s="21">
        <f>SUMIFS(тарифы!G:G,тарифы!B:B,J4117)</f>
        <v>7370</v>
      </c>
      <c r="F4117" s="21"/>
      <c r="G4117" s="12" t="str">
        <f>IFERROR(INDEX(Таблица1[#All],MATCH('загрузка табеля'!J4117,тарифы!B:B,0),4),"")</f>
        <v>заместитель управляющего магазином 4 категории ((В-509)сектор зоны скоропорта)</v>
      </c>
      <c r="H4117" s="12" t="s">
        <v>17246</v>
      </c>
      <c r="I4117" s="12" t="s">
        <v>16921</v>
      </c>
      <c r="J4117" s="12" t="s">
        <v>8706</v>
      </c>
      <c r="K4117" s="12" t="s">
        <v>8707</v>
      </c>
      <c r="L4117" s="12">
        <v>9.5</v>
      </c>
      <c r="M4117" s="12">
        <v>9.5</v>
      </c>
      <c r="N4117" s="12">
        <v>9</v>
      </c>
      <c r="O4117" s="12">
        <v>4</v>
      </c>
    </row>
    <row r="4118" spans="1:17" x14ac:dyDescent="0.2">
      <c r="A4118" s="12" t="str">
        <f>INDEX('рабочие дни  %ФОТ'!$F$3:$F$67,MATCH('загрузка табеля'!$H4118,'рабочие дни  %ФОТ'!$H$3:$H$67,0),1)</f>
        <v>ХХХ YYY-509</v>
      </c>
      <c r="B4118" s="21">
        <f t="shared" si="192"/>
        <v>2375.9300000000003</v>
      </c>
      <c r="C4118" s="22">
        <f t="shared" si="193"/>
        <v>6</v>
      </c>
      <c r="D4118" s="23">
        <f t="shared" si="194"/>
        <v>59</v>
      </c>
      <c r="E4118" s="21">
        <f>SUMIFS(тарифы!G:G,тарифы!B:B,J4118)</f>
        <v>40.270000000000003</v>
      </c>
      <c r="F4118" s="21"/>
      <c r="G4118" s="12" t="str">
        <f>IFERROR(INDEX(Таблица1[#All],MATCH('загрузка табеля'!J4118,тарифы!B:B,0),4),"")</f>
        <v>бригадир продавцов продовольственных товаров 2 категории ((В-509)сектор зоны скоропорта)</v>
      </c>
      <c r="H4118" s="12" t="s">
        <v>17246</v>
      </c>
      <c r="I4118" s="12" t="s">
        <v>16921</v>
      </c>
      <c r="J4118" s="12" t="s">
        <v>8708</v>
      </c>
      <c r="K4118" s="12" t="s">
        <v>8709</v>
      </c>
      <c r="L4118" s="12">
        <v>10</v>
      </c>
      <c r="M4118" s="12">
        <v>9.5</v>
      </c>
      <c r="N4118" s="12">
        <v>9.5</v>
      </c>
      <c r="O4118" s="12">
        <v>9.5</v>
      </c>
      <c r="P4118" s="12">
        <v>10</v>
      </c>
      <c r="Q4118" s="12">
        <v>10.5</v>
      </c>
    </row>
    <row r="4119" spans="1:17" x14ac:dyDescent="0.2">
      <c r="A4119" s="12" t="str">
        <f>INDEX('рабочие дни  %ФОТ'!$F$3:$F$67,MATCH('загрузка табеля'!$H4119,'рабочие дни  %ФОТ'!$H$3:$H$67,0),1)</f>
        <v>ХХХ YYY-509</v>
      </c>
      <c r="B4119" s="21">
        <f t="shared" si="192"/>
        <v>1277.6000000000001</v>
      </c>
      <c r="C4119" s="22">
        <f t="shared" si="193"/>
        <v>4</v>
      </c>
      <c r="D4119" s="23">
        <f t="shared" si="194"/>
        <v>40</v>
      </c>
      <c r="E4119" s="21">
        <f>SUMIFS(тарифы!G:G,тарифы!B:B,J4119)</f>
        <v>31.94</v>
      </c>
      <c r="F4119" s="21"/>
      <c r="G4119" s="12" t="str">
        <f>IFERROR(INDEX(Таблица1[#All],MATCH('загрузка табеля'!J4119,тарифы!B:B,0),4),"")</f>
        <v>продавец продовольственных товаров 3 категории ((В-509)сектор зоны скоропорта)</v>
      </c>
      <c r="H4119" s="12" t="s">
        <v>17246</v>
      </c>
      <c r="I4119" s="12" t="s">
        <v>16921</v>
      </c>
      <c r="J4119" s="12" t="s">
        <v>8704</v>
      </c>
      <c r="K4119" s="12" t="s">
        <v>8705</v>
      </c>
      <c r="L4119" s="12">
        <v>9</v>
      </c>
      <c r="M4119" s="12">
        <v>10.5</v>
      </c>
      <c r="N4119" s="12">
        <v>10.5</v>
      </c>
      <c r="O4119" s="12">
        <v>10</v>
      </c>
    </row>
    <row r="4120" spans="1:17" x14ac:dyDescent="0.2">
      <c r="A4120" s="12" t="str">
        <f>INDEX('рабочие дни  %ФОТ'!$F$3:$F$67,MATCH('загрузка табеля'!$H4120,'рабочие дни  %ФОТ'!$H$3:$H$67,0),1)</f>
        <v>ХХХ YYY-509</v>
      </c>
      <c r="B4120" s="21">
        <f t="shared" si="192"/>
        <v>1686.72</v>
      </c>
      <c r="C4120" s="22">
        <f t="shared" si="193"/>
        <v>5</v>
      </c>
      <c r="D4120" s="23">
        <f t="shared" si="194"/>
        <v>48</v>
      </c>
      <c r="E4120" s="21">
        <f>SUMIFS(тарифы!G:G,тарифы!B:B,J4120)</f>
        <v>35.14</v>
      </c>
      <c r="F4120" s="21"/>
      <c r="G4120" s="12" t="str">
        <f>IFERROR(INDEX(Таблица1[#All],MATCH('загрузка табеля'!J4120,тарифы!B:B,0),4),"")</f>
        <v>продавец продовольственных товаров 2 категории ((В-509)сектор зоны скоропорта)</v>
      </c>
      <c r="H4120" s="12" t="s">
        <v>17246</v>
      </c>
      <c r="I4120" s="12" t="s">
        <v>16921</v>
      </c>
      <c r="J4120" s="12" t="s">
        <v>12126</v>
      </c>
      <c r="K4120" s="12" t="s">
        <v>12125</v>
      </c>
      <c r="L4120" s="12">
        <v>10</v>
      </c>
      <c r="M4120" s="12">
        <v>10</v>
      </c>
      <c r="N4120" s="12">
        <v>9.5</v>
      </c>
      <c r="O4120" s="12">
        <v>9</v>
      </c>
      <c r="P4120" s="12">
        <v>9.5</v>
      </c>
    </row>
    <row r="4121" spans="1:17" x14ac:dyDescent="0.2">
      <c r="A4121" s="12" t="str">
        <f>INDEX('рабочие дни  %ФОТ'!$F$3:$F$67,MATCH('загрузка табеля'!$H4121,'рабочие дни  %ФОТ'!$H$3:$H$67,0),1)</f>
        <v>ХХХ YYY-509</v>
      </c>
      <c r="B4121" s="21">
        <f t="shared" si="192"/>
        <v>1165.81</v>
      </c>
      <c r="C4121" s="22">
        <f t="shared" si="193"/>
        <v>4</v>
      </c>
      <c r="D4121" s="23">
        <f t="shared" si="194"/>
        <v>36.5</v>
      </c>
      <c r="E4121" s="21">
        <f>SUMIFS(тарифы!G:G,тарифы!B:B,J4121)</f>
        <v>31.94</v>
      </c>
      <c r="F4121" s="21"/>
      <c r="G4121" s="12" t="str">
        <f>IFERROR(INDEX(Таблица1[#All],MATCH('загрузка табеля'!J4121,тарифы!B:B,0),4),"")</f>
        <v>продавец продовольственных товаров 3 категории ((В-509)сектор зоны скоропорта)</v>
      </c>
      <c r="H4121" s="12" t="s">
        <v>17246</v>
      </c>
      <c r="I4121" s="12" t="s">
        <v>16921</v>
      </c>
      <c r="J4121" s="12" t="s">
        <v>12118</v>
      </c>
      <c r="K4121" s="12" t="s">
        <v>12117</v>
      </c>
      <c r="L4121" s="12">
        <v>10</v>
      </c>
      <c r="M4121" s="12">
        <v>11</v>
      </c>
      <c r="N4121" s="12">
        <v>10</v>
      </c>
      <c r="O4121" s="12">
        <v>5.5</v>
      </c>
      <c r="P4121" s="12">
        <v>0</v>
      </c>
    </row>
    <row r="4122" spans="1:17" x14ac:dyDescent="0.2">
      <c r="A4122" s="12" t="str">
        <f>INDEX('рабочие дни  %ФОТ'!$F$3:$F$67,MATCH('загрузка табеля'!$H4122,'рабочие дни  %ФОТ'!$H$3:$H$67,0),1)</f>
        <v>ХХХ YYY-509</v>
      </c>
      <c r="B4122" s="21">
        <f t="shared" si="192"/>
        <v>2012.22</v>
      </c>
      <c r="C4122" s="22">
        <f t="shared" si="193"/>
        <v>5</v>
      </c>
      <c r="D4122" s="23">
        <f t="shared" si="194"/>
        <v>63</v>
      </c>
      <c r="E4122" s="21">
        <f>SUMIFS(тарифы!G:G,тарифы!B:B,J4122)</f>
        <v>31.94</v>
      </c>
      <c r="F4122" s="21"/>
      <c r="G4122" s="12" t="str">
        <f>IFERROR(INDEX(Таблица1[#All],MATCH('загрузка табеля'!J4122,тарифы!B:B,0),4),"")</f>
        <v>продавец продовольственных товаров 3 категории ((В-509)сектор зоны скоропорта)</v>
      </c>
      <c r="H4122" s="12" t="s">
        <v>17246</v>
      </c>
      <c r="I4122" s="12" t="s">
        <v>16921</v>
      </c>
      <c r="J4122" s="12" t="s">
        <v>12122</v>
      </c>
      <c r="K4122" s="12" t="s">
        <v>12121</v>
      </c>
      <c r="L4122" s="12">
        <v>10</v>
      </c>
      <c r="M4122" s="12">
        <v>10</v>
      </c>
      <c r="N4122" s="12">
        <v>11</v>
      </c>
      <c r="O4122" s="12">
        <v>22</v>
      </c>
      <c r="P4122" s="12">
        <v>10</v>
      </c>
      <c r="Q4122" s="12">
        <v>0</v>
      </c>
    </row>
    <row r="4123" spans="1:17" x14ac:dyDescent="0.2">
      <c r="A4123" s="12" t="str">
        <f>INDEX('рабочие дни  %ФОТ'!$F$3:$F$67,MATCH('загрузка табеля'!$H4123,'рабочие дни  %ФОТ'!$H$3:$H$67,0),1)</f>
        <v>ХХХ YYY-509</v>
      </c>
      <c r="B4123" s="21">
        <f t="shared" si="192"/>
        <v>0</v>
      </c>
      <c r="C4123" s="22">
        <f t="shared" si="193"/>
        <v>4</v>
      </c>
      <c r="D4123" s="23">
        <f t="shared" si="194"/>
        <v>40</v>
      </c>
      <c r="E4123" s="21">
        <f>SUMIFS(тарифы!G:G,тарифы!B:B,J4123)</f>
        <v>0</v>
      </c>
      <c r="F4123" s="21"/>
      <c r="G4123" s="12" t="str">
        <f>IFERROR(INDEX(Таблица1[#All],MATCH('загрузка табеля'!J4123,тарифы!B:B,0),4),"")</f>
        <v/>
      </c>
      <c r="H4123" s="12" t="s">
        <v>17246</v>
      </c>
      <c r="I4123" s="12" t="s">
        <v>16921</v>
      </c>
      <c r="J4123" s="12" t="s">
        <v>16922</v>
      </c>
      <c r="K4123" s="12" t="s">
        <v>16923</v>
      </c>
      <c r="L4123" s="12">
        <v>10</v>
      </c>
      <c r="M4123" s="12">
        <v>10</v>
      </c>
      <c r="N4123" s="12">
        <v>10</v>
      </c>
      <c r="O4123" s="12">
        <v>10</v>
      </c>
      <c r="P4123" s="12">
        <v>0</v>
      </c>
    </row>
    <row r="4124" spans="1:17" x14ac:dyDescent="0.2">
      <c r="A4124" s="12" t="str">
        <f>INDEX('рабочие дни  %ФОТ'!$F$3:$F$67,MATCH('загрузка табеля'!$H4124,'рабочие дни  %ФОТ'!$H$3:$H$67,0),1)</f>
        <v>ХХХ YYY-509</v>
      </c>
      <c r="B4124" s="21">
        <f t="shared" si="192"/>
        <v>1756.7</v>
      </c>
      <c r="C4124" s="22">
        <f t="shared" si="193"/>
        <v>5</v>
      </c>
      <c r="D4124" s="23">
        <f t="shared" si="194"/>
        <v>55</v>
      </c>
      <c r="E4124" s="21">
        <f>SUMIFS(тарифы!G:G,тарифы!B:B,J4124)</f>
        <v>31.94</v>
      </c>
      <c r="F4124" s="21"/>
      <c r="G4124" s="12" t="str">
        <f>IFERROR(INDEX(Таблица1[#All],MATCH('загрузка табеля'!J4124,тарифы!B:B,0),4),"")</f>
        <v>продавец продовольственных товаров 3 категории ((В-509)сектор стеллажной зоны)</v>
      </c>
      <c r="H4124" s="12" t="s">
        <v>17246</v>
      </c>
      <c r="I4124" s="12" t="s">
        <v>16924</v>
      </c>
      <c r="J4124" s="12" t="s">
        <v>8713</v>
      </c>
      <c r="K4124" s="12" t="s">
        <v>8714</v>
      </c>
      <c r="L4124" s="12">
        <v>11</v>
      </c>
      <c r="M4124" s="12">
        <v>11</v>
      </c>
      <c r="N4124" s="12">
        <v>11</v>
      </c>
      <c r="O4124" s="12">
        <v>11</v>
      </c>
      <c r="P4124" s="12">
        <v>11</v>
      </c>
    </row>
    <row r="4125" spans="1:17" x14ac:dyDescent="0.2">
      <c r="A4125" s="12" t="str">
        <f>INDEX('рабочие дни  %ФОТ'!$F$3:$F$67,MATCH('загрузка табеля'!$H4125,'рабочие дни  %ФОТ'!$H$3:$H$67,0),1)</f>
        <v>ХХХ YYY-509</v>
      </c>
      <c r="B4125" s="21">
        <f t="shared" si="192"/>
        <v>1403.8095238095239</v>
      </c>
      <c r="C4125" s="22">
        <f t="shared" si="193"/>
        <v>4</v>
      </c>
      <c r="D4125" s="23">
        <f t="shared" si="194"/>
        <v>36</v>
      </c>
      <c r="E4125" s="21">
        <f>SUMIFS(тарифы!G:G,тарифы!B:B,J4125)</f>
        <v>7370</v>
      </c>
      <c r="F4125" s="21"/>
      <c r="G4125" s="12" t="str">
        <f>IFERROR(INDEX(Таблица1[#All],MATCH('загрузка табеля'!J4125,тарифы!B:B,0),4),"")</f>
        <v>заместитель управляющего магазином 4 категории ((В-509)сектор стеллажной зоны)</v>
      </c>
      <c r="H4125" s="12" t="s">
        <v>17246</v>
      </c>
      <c r="I4125" s="12" t="s">
        <v>16924</v>
      </c>
      <c r="J4125" s="12" t="s">
        <v>8720</v>
      </c>
      <c r="K4125" s="12" t="s">
        <v>5214</v>
      </c>
      <c r="L4125" s="12">
        <v>9</v>
      </c>
      <c r="M4125" s="12">
        <v>9</v>
      </c>
      <c r="N4125" s="12">
        <v>8.5</v>
      </c>
      <c r="O4125" s="12">
        <v>9.5</v>
      </c>
    </row>
    <row r="4126" spans="1:17" x14ac:dyDescent="0.2">
      <c r="A4126" s="12" t="str">
        <f>INDEX('рабочие дни  %ФОТ'!$F$3:$F$67,MATCH('загрузка табеля'!$H4126,'рабочие дни  %ФОТ'!$H$3:$H$67,0),1)</f>
        <v>ХХХ YYY-509</v>
      </c>
      <c r="B4126" s="21">
        <f t="shared" si="192"/>
        <v>1610.8000000000002</v>
      </c>
      <c r="C4126" s="22">
        <f t="shared" si="193"/>
        <v>4</v>
      </c>
      <c r="D4126" s="23">
        <f t="shared" si="194"/>
        <v>40</v>
      </c>
      <c r="E4126" s="21">
        <f>SUMIFS(тарифы!G:G,тарифы!B:B,J4126)</f>
        <v>40.270000000000003</v>
      </c>
      <c r="F4126" s="21"/>
      <c r="G4126" s="12" t="str">
        <f>IFERROR(INDEX(Таблица1[#All],MATCH('загрузка табеля'!J4126,тарифы!B:B,0),4),"")</f>
        <v>бригадир продавцов продовольственных товаров 2 категории ((В-509)сектор стеллажной зоны)</v>
      </c>
      <c r="H4126" s="12" t="s">
        <v>17246</v>
      </c>
      <c r="I4126" s="12" t="s">
        <v>16924</v>
      </c>
      <c r="J4126" s="12" t="s">
        <v>8721</v>
      </c>
      <c r="K4126" s="12" t="s">
        <v>8722</v>
      </c>
      <c r="L4126" s="12">
        <v>10</v>
      </c>
      <c r="M4126" s="12">
        <v>10</v>
      </c>
      <c r="N4126" s="12">
        <v>10</v>
      </c>
      <c r="O4126" s="12">
        <v>10</v>
      </c>
    </row>
    <row r="4127" spans="1:17" x14ac:dyDescent="0.2">
      <c r="A4127" s="12" t="str">
        <f>INDEX('рабочие дни  %ФОТ'!$F$3:$F$67,MATCH('загрузка табеля'!$H4127,'рабочие дни  %ФОТ'!$H$3:$H$67,0),1)</f>
        <v>ХХХ YYY-509</v>
      </c>
      <c r="B4127" s="21">
        <f t="shared" si="192"/>
        <v>1069.99</v>
      </c>
      <c r="C4127" s="22">
        <f t="shared" si="193"/>
        <v>3</v>
      </c>
      <c r="D4127" s="23">
        <f t="shared" si="194"/>
        <v>33.5</v>
      </c>
      <c r="E4127" s="21">
        <f>SUMIFS(тарифы!G:G,тарифы!B:B,J4127)</f>
        <v>31.94</v>
      </c>
      <c r="F4127" s="21"/>
      <c r="G4127" s="12" t="str">
        <f>IFERROR(INDEX(Таблица1[#All],MATCH('загрузка табеля'!J4127,тарифы!B:B,0),4),"")</f>
        <v>продавец продовольственных товаров 3 категории ((В-509)сектор стеллажной зоны)</v>
      </c>
      <c r="H4127" s="12" t="s">
        <v>17246</v>
      </c>
      <c r="I4127" s="12" t="s">
        <v>16924</v>
      </c>
      <c r="J4127" s="12" t="s">
        <v>8715</v>
      </c>
      <c r="K4127" s="12" t="s">
        <v>8716</v>
      </c>
      <c r="L4127" s="12">
        <v>11</v>
      </c>
      <c r="M4127" s="12">
        <v>11.5</v>
      </c>
      <c r="N4127" s="12">
        <v>11</v>
      </c>
      <c r="O4127" s="12">
        <v>0</v>
      </c>
    </row>
    <row r="4128" spans="1:17" x14ac:dyDescent="0.2">
      <c r="A4128" s="12" t="str">
        <f>INDEX('рабочие дни  %ФОТ'!$F$3:$F$67,MATCH('загрузка табеля'!$H4128,'рабочие дни  %ФОТ'!$H$3:$H$67,0),1)</f>
        <v>ХХХ YYY-509</v>
      </c>
      <c r="B4128" s="21">
        <f t="shared" si="192"/>
        <v>926.26</v>
      </c>
      <c r="C4128" s="22">
        <f t="shared" si="193"/>
        <v>3</v>
      </c>
      <c r="D4128" s="23">
        <f t="shared" si="194"/>
        <v>29</v>
      </c>
      <c r="E4128" s="21">
        <f>SUMIFS(тарифы!G:G,тарифы!B:B,J4128)</f>
        <v>31.94</v>
      </c>
      <c r="F4128" s="21"/>
      <c r="G4128" s="12" t="str">
        <f>IFERROR(INDEX(Таблица1[#All],MATCH('загрузка табеля'!J4128,тарифы!B:B,0),4),"")</f>
        <v>продавец продовольственных товаров 3 категории ((В-509)сектор стеллажной зоны)</v>
      </c>
      <c r="H4128" s="12" t="s">
        <v>17246</v>
      </c>
      <c r="I4128" s="12" t="s">
        <v>16924</v>
      </c>
      <c r="J4128" s="12" t="s">
        <v>12120</v>
      </c>
      <c r="K4128" s="12" t="s">
        <v>12119</v>
      </c>
      <c r="L4128" s="12">
        <v>9</v>
      </c>
      <c r="M4128" s="12">
        <v>9.5</v>
      </c>
      <c r="N4128" s="12">
        <v>10.5</v>
      </c>
    </row>
    <row r="4129" spans="1:16" x14ac:dyDescent="0.2">
      <c r="A4129" s="12" t="str">
        <f>INDEX('рабочие дни  %ФОТ'!$F$3:$F$67,MATCH('загрузка табеля'!$H4129,'рабочие дни  %ФОТ'!$H$3:$H$67,0),1)</f>
        <v>ХХХ YYY-509</v>
      </c>
      <c r="B4129" s="21">
        <f t="shared" si="192"/>
        <v>0</v>
      </c>
      <c r="C4129" s="22">
        <f t="shared" si="193"/>
        <v>5</v>
      </c>
      <c r="D4129" s="23">
        <f t="shared" si="194"/>
        <v>50</v>
      </c>
      <c r="E4129" s="21">
        <f>SUMIFS(тарифы!G:G,тарифы!B:B,J4129)</f>
        <v>0</v>
      </c>
      <c r="F4129" s="21"/>
      <c r="G4129" s="12" t="str">
        <f>IFERROR(INDEX(Таблица1[#All],MATCH('загрузка табеля'!J4129,тарифы!B:B,0),4),"")</f>
        <v/>
      </c>
      <c r="H4129" s="12" t="s">
        <v>17246</v>
      </c>
      <c r="I4129" s="12" t="s">
        <v>16924</v>
      </c>
      <c r="J4129" s="12" t="s">
        <v>16925</v>
      </c>
      <c r="K4129" s="12" t="s">
        <v>16926</v>
      </c>
      <c r="L4129" s="12">
        <v>10</v>
      </c>
      <c r="M4129" s="12">
        <v>11</v>
      </c>
      <c r="N4129" s="12">
        <v>9.5</v>
      </c>
      <c r="O4129" s="12">
        <v>10</v>
      </c>
      <c r="P4129" s="12">
        <v>9.5</v>
      </c>
    </row>
    <row r="4130" spans="1:16" x14ac:dyDescent="0.2">
      <c r="A4130" s="12" t="str">
        <f>INDEX('рабочие дни  %ФОТ'!$F$3:$F$67,MATCH('загрузка табеля'!$H4130,'рабочие дни  %ФОТ'!$H$3:$H$67,0),1)</f>
        <v>ХХХ YYY-509</v>
      </c>
      <c r="B4130" s="21">
        <f t="shared" si="192"/>
        <v>0</v>
      </c>
      <c r="C4130" s="22">
        <f t="shared" si="193"/>
        <v>4</v>
      </c>
      <c r="D4130" s="23">
        <f t="shared" si="194"/>
        <v>34</v>
      </c>
      <c r="E4130" s="21">
        <f>SUMIFS(тарифы!G:G,тарифы!B:B,J4130)</f>
        <v>0</v>
      </c>
      <c r="F4130" s="21"/>
      <c r="G4130" s="12" t="str">
        <f>IFERROR(INDEX(Таблица1[#All],MATCH('загрузка табеля'!J4130,тарифы!B:B,0),4),"")</f>
        <v/>
      </c>
      <c r="H4130" s="12" t="s">
        <v>17246</v>
      </c>
      <c r="I4130" s="12" t="s">
        <v>16924</v>
      </c>
      <c r="J4130" s="12" t="s">
        <v>16927</v>
      </c>
      <c r="K4130" s="12" t="s">
        <v>16928</v>
      </c>
      <c r="L4130" s="12">
        <v>7</v>
      </c>
      <c r="M4130" s="12">
        <v>9</v>
      </c>
      <c r="N4130" s="12">
        <v>9</v>
      </c>
      <c r="O4130" s="12">
        <v>9</v>
      </c>
    </row>
    <row r="4131" spans="1:16" x14ac:dyDescent="0.2">
      <c r="A4131" s="12" t="str">
        <f>INDEX('рабочие дни  %ФОТ'!$F$3:$F$67,MATCH('загрузка табеля'!$H4131,'рабочие дни  %ФОТ'!$H$3:$H$67,0),1)</f>
        <v>ХХХ YYY-509</v>
      </c>
      <c r="B4131" s="21">
        <f t="shared" si="192"/>
        <v>1303.5</v>
      </c>
      <c r="C4131" s="22">
        <f t="shared" si="193"/>
        <v>4</v>
      </c>
      <c r="D4131" s="23">
        <f t="shared" si="194"/>
        <v>39.5</v>
      </c>
      <c r="E4131" s="21">
        <f>SUMIFS(тарифы!G:G,тарифы!B:B,J4131)</f>
        <v>33</v>
      </c>
      <c r="F4131" s="21"/>
      <c r="G4131" s="12" t="str">
        <f>IFERROR(INDEX(Таблица1[#All],MATCH('загрузка табеля'!J4131,тарифы!B:B,0),4),"")</f>
        <v>грузчик 2 категории ((В-509)склад)</v>
      </c>
      <c r="H4131" s="12" t="s">
        <v>17246</v>
      </c>
      <c r="I4131" s="12" t="s">
        <v>8724</v>
      </c>
      <c r="J4131" s="12" t="s">
        <v>8734</v>
      </c>
      <c r="K4131" s="12" t="s">
        <v>8735</v>
      </c>
      <c r="L4131" s="12">
        <v>10.5</v>
      </c>
      <c r="M4131" s="12">
        <v>9.5</v>
      </c>
      <c r="N4131" s="12">
        <v>10</v>
      </c>
      <c r="O4131" s="12">
        <v>9.5</v>
      </c>
    </row>
    <row r="4132" spans="1:16" x14ac:dyDescent="0.2">
      <c r="A4132" s="12" t="str">
        <f>INDEX('рабочие дни  %ФОТ'!$F$3:$F$67,MATCH('загрузка табеля'!$H4132,'рабочие дни  %ФОТ'!$H$3:$H$67,0),1)</f>
        <v>ХХХ YYY-509</v>
      </c>
      <c r="B4132" s="21">
        <f t="shared" si="192"/>
        <v>1047.6190476190477</v>
      </c>
      <c r="C4132" s="22">
        <f t="shared" si="193"/>
        <v>4</v>
      </c>
      <c r="D4132" s="23">
        <f t="shared" si="194"/>
        <v>35.5</v>
      </c>
      <c r="E4132" s="21">
        <f>SUMIFS(тарифы!G:G,тарифы!B:B,J4132)</f>
        <v>5500</v>
      </c>
      <c r="F4132" s="21"/>
      <c r="G4132" s="12" t="str">
        <f>IFERROR(INDEX(Таблица1[#All],MATCH('загрузка табеля'!J4132,тарифы!B:B,0),4),"")</f>
        <v>оператор по вводу данных 2 категории ((В-509)склад)</v>
      </c>
      <c r="H4132" s="12" t="s">
        <v>17246</v>
      </c>
      <c r="I4132" s="12" t="s">
        <v>8724</v>
      </c>
      <c r="J4132" s="12" t="s">
        <v>8725</v>
      </c>
      <c r="K4132" s="12" t="s">
        <v>8726</v>
      </c>
      <c r="L4132" s="12">
        <v>9.5</v>
      </c>
      <c r="M4132" s="12">
        <v>7</v>
      </c>
      <c r="N4132" s="12">
        <v>9.5</v>
      </c>
      <c r="O4132" s="12">
        <v>9.5</v>
      </c>
    </row>
    <row r="4133" spans="1:16" x14ac:dyDescent="0.2">
      <c r="A4133" s="12" t="str">
        <f>INDEX('рабочие дни  %ФОТ'!$F$3:$F$67,MATCH('загрузка табеля'!$H4133,'рабочие дни  %ФОТ'!$H$3:$H$67,0),1)</f>
        <v>ХХХ YYY-509</v>
      </c>
      <c r="B4133" s="21">
        <f t="shared" si="192"/>
        <v>1333.3333333333333</v>
      </c>
      <c r="C4133" s="22">
        <f t="shared" si="193"/>
        <v>4</v>
      </c>
      <c r="D4133" s="23">
        <f t="shared" si="194"/>
        <v>38.5</v>
      </c>
      <c r="E4133" s="21">
        <f>SUMIFS(тарифы!G:G,тарифы!B:B,J4133)</f>
        <v>7000</v>
      </c>
      <c r="F4133" s="21"/>
      <c r="G4133" s="12" t="str">
        <f>IFERROR(INDEX(Таблица1[#All],MATCH('загрузка табеля'!J4133,тарифы!B:B,0),4),"")</f>
        <v>старший кладовщик 3 категории ((В-509)склад)</v>
      </c>
      <c r="H4133" s="12" t="s">
        <v>17246</v>
      </c>
      <c r="I4133" s="12" t="s">
        <v>8724</v>
      </c>
      <c r="J4133" s="12" t="s">
        <v>8731</v>
      </c>
      <c r="K4133" s="12" t="s">
        <v>8732</v>
      </c>
      <c r="L4133" s="12">
        <v>10</v>
      </c>
      <c r="M4133" s="12">
        <v>9.5</v>
      </c>
      <c r="N4133" s="12">
        <v>9.5</v>
      </c>
      <c r="O4133" s="12">
        <v>9.5</v>
      </c>
    </row>
    <row r="4134" spans="1:16" x14ac:dyDescent="0.2">
      <c r="A4134" s="12" t="str">
        <f>INDEX('рабочие дни  %ФОТ'!$F$3:$F$67,MATCH('загрузка табеля'!$H4134,'рабочие дни  %ФОТ'!$H$3:$H$67,0),1)</f>
        <v>ХХХ YYY-509</v>
      </c>
      <c r="B4134" s="21">
        <f t="shared" si="192"/>
        <v>1080</v>
      </c>
      <c r="C4134" s="22">
        <f t="shared" si="193"/>
        <v>4</v>
      </c>
      <c r="D4134" s="23">
        <f t="shared" si="194"/>
        <v>36</v>
      </c>
      <c r="E4134" s="21">
        <f>SUMIFS(тарифы!G:G,тарифы!B:B,J4134)</f>
        <v>30</v>
      </c>
      <c r="F4134" s="21"/>
      <c r="G4134" s="12" t="str">
        <f>IFERROR(INDEX(Таблица1[#All],MATCH('загрузка табеля'!J4134,тарифы!B:B,0),4),"")</f>
        <v>грузчик 3 категории ((В-509)склад)</v>
      </c>
      <c r="H4134" s="12" t="s">
        <v>17246</v>
      </c>
      <c r="I4134" s="12" t="s">
        <v>8724</v>
      </c>
      <c r="J4134" s="12" t="s">
        <v>8728</v>
      </c>
      <c r="K4134" s="12" t="s">
        <v>8729</v>
      </c>
      <c r="L4134" s="12">
        <v>9</v>
      </c>
      <c r="M4134" s="12">
        <v>9</v>
      </c>
      <c r="N4134" s="12">
        <v>9</v>
      </c>
      <c r="O4134" s="12">
        <v>9</v>
      </c>
    </row>
    <row r="4135" spans="1:16" x14ac:dyDescent="0.2">
      <c r="A4135" s="12" t="str">
        <f>INDEX('рабочие дни  %ФОТ'!$F$3:$F$67,MATCH('загрузка табеля'!$H4135,'рабочие дни  %ФОТ'!$H$3:$H$67,0),1)</f>
        <v>ХХХ YYY-509</v>
      </c>
      <c r="B4135" s="21">
        <f t="shared" si="192"/>
        <v>1658.25</v>
      </c>
      <c r="C4135" s="22">
        <f t="shared" si="193"/>
        <v>5</v>
      </c>
      <c r="D4135" s="23">
        <f t="shared" si="194"/>
        <v>45</v>
      </c>
      <c r="E4135" s="21">
        <f>SUMIFS(тарифы!G:G,тарифы!B:B,J4135)</f>
        <v>36.85</v>
      </c>
      <c r="F4135" s="21"/>
      <c r="G4135" s="12" t="str">
        <f>IFERROR(INDEX(Таблица1[#All],MATCH('загрузка табеля'!J4135,тарифы!B:B,0),4),"")</f>
        <v>кладовщик по приему товара 2 категории ((В-509)склад)</v>
      </c>
      <c r="H4135" s="12" t="s">
        <v>17246</v>
      </c>
      <c r="I4135" s="12" t="s">
        <v>8724</v>
      </c>
      <c r="J4135" s="12" t="s">
        <v>8738</v>
      </c>
      <c r="K4135" s="12" t="s">
        <v>8739</v>
      </c>
      <c r="L4135" s="12">
        <v>9</v>
      </c>
      <c r="M4135" s="12">
        <v>9</v>
      </c>
      <c r="N4135" s="12">
        <v>6.5</v>
      </c>
      <c r="O4135" s="12">
        <v>10.5</v>
      </c>
      <c r="P4135" s="12">
        <v>10</v>
      </c>
    </row>
    <row r="4136" spans="1:16" x14ac:dyDescent="0.2">
      <c r="A4136" s="12" t="str">
        <f>INDEX('рабочие дни  %ФОТ'!$F$3:$F$67,MATCH('загрузка табеля'!$H4136,'рабочие дни  %ФОТ'!$H$3:$H$67,0),1)</f>
        <v>ХХХ YYY-509</v>
      </c>
      <c r="B4136" s="21">
        <f t="shared" si="192"/>
        <v>900</v>
      </c>
      <c r="C4136" s="22">
        <f t="shared" si="193"/>
        <v>3</v>
      </c>
      <c r="D4136" s="23">
        <f t="shared" si="194"/>
        <v>30</v>
      </c>
      <c r="E4136" s="21">
        <f>SUMIFS(тарифы!G:G,тарифы!B:B,J4136)</f>
        <v>30</v>
      </c>
      <c r="F4136" s="21"/>
      <c r="G4136" s="12" t="str">
        <f>IFERROR(INDEX(Таблица1[#All],MATCH('загрузка табеля'!J4136,тарифы!B:B,0),4),"")</f>
        <v>грузчик 3 категории ((В-509)склад)</v>
      </c>
      <c r="H4136" s="12" t="s">
        <v>17246</v>
      </c>
      <c r="I4136" s="12" t="s">
        <v>8724</v>
      </c>
      <c r="J4136" s="12" t="s">
        <v>12145</v>
      </c>
      <c r="K4136" s="12" t="s">
        <v>12144</v>
      </c>
      <c r="L4136" s="12">
        <v>10</v>
      </c>
      <c r="M4136" s="12">
        <v>9.5</v>
      </c>
      <c r="N4136" s="12">
        <v>10.5</v>
      </c>
    </row>
    <row r="4137" spans="1:16" x14ac:dyDescent="0.2">
      <c r="A4137" s="12" t="str">
        <f>INDEX('рабочие дни  %ФОТ'!$F$3:$F$67,MATCH('загрузка табеля'!$H4137,'рабочие дни  %ФОТ'!$H$3:$H$67,0),1)</f>
        <v>ХХХ YYY-509</v>
      </c>
      <c r="B4137" s="21">
        <f t="shared" si="192"/>
        <v>840</v>
      </c>
      <c r="C4137" s="22">
        <f t="shared" si="193"/>
        <v>4</v>
      </c>
      <c r="D4137" s="23">
        <f t="shared" si="194"/>
        <v>28</v>
      </c>
      <c r="E4137" s="21">
        <f>SUMIFS(тарифы!G:G,тарифы!B:B,J4137)</f>
        <v>30</v>
      </c>
      <c r="F4137" s="21"/>
      <c r="G4137" s="12" t="str">
        <f>IFERROR(INDEX(Таблица1[#All],MATCH('загрузка табеля'!J4137,тарифы!B:B,0),4),"")</f>
        <v>грузчик 3 категории ((В-509)склад)</v>
      </c>
      <c r="H4137" s="12" t="s">
        <v>17246</v>
      </c>
      <c r="I4137" s="12" t="s">
        <v>8724</v>
      </c>
      <c r="J4137" s="12" t="s">
        <v>12147</v>
      </c>
      <c r="K4137" s="12" t="s">
        <v>12146</v>
      </c>
      <c r="L4137" s="12">
        <v>9</v>
      </c>
      <c r="M4137" s="12">
        <v>9</v>
      </c>
      <c r="N4137" s="12">
        <v>9</v>
      </c>
      <c r="O4137" s="12">
        <v>1</v>
      </c>
    </row>
    <row r="4138" spans="1:16" x14ac:dyDescent="0.2">
      <c r="A4138" s="12" t="str">
        <f>INDEX('рабочие дни  %ФОТ'!$F$3:$F$67,MATCH('загрузка табеля'!$H4138,'рабочие дни  %ФОТ'!$H$3:$H$67,0),1)</f>
        <v>ХХХ YYY-509</v>
      </c>
      <c r="B4138" s="21">
        <f t="shared" si="192"/>
        <v>0</v>
      </c>
      <c r="C4138" s="22">
        <f t="shared" si="193"/>
        <v>5</v>
      </c>
      <c r="D4138" s="23">
        <f t="shared" si="194"/>
        <v>49.5</v>
      </c>
      <c r="E4138" s="21">
        <f>SUMIFS(тарифы!G:G,тарифы!B:B,J4138)</f>
        <v>0</v>
      </c>
      <c r="F4138" s="21"/>
      <c r="G4138" s="12" t="str">
        <f>IFERROR(INDEX(Таблица1[#All],MATCH('загрузка табеля'!J4138,тарифы!B:B,0),4),"")</f>
        <v/>
      </c>
      <c r="H4138" s="12" t="s">
        <v>17246</v>
      </c>
      <c r="I4138" s="12" t="s">
        <v>8724</v>
      </c>
      <c r="J4138" s="12" t="s">
        <v>16929</v>
      </c>
      <c r="K4138" s="12" t="s">
        <v>16930</v>
      </c>
      <c r="L4138" s="12">
        <v>10</v>
      </c>
      <c r="M4138" s="12">
        <v>10.5</v>
      </c>
      <c r="N4138" s="12">
        <v>10</v>
      </c>
      <c r="O4138" s="12">
        <v>9.5</v>
      </c>
      <c r="P4138" s="12">
        <v>9.5</v>
      </c>
    </row>
    <row r="4139" spans="1:16" x14ac:dyDescent="0.2">
      <c r="A4139" s="12" t="str">
        <f>INDEX('рабочие дни  %ФОТ'!$F$3:$F$67,MATCH('загрузка табеля'!$H4139,'рабочие дни  %ФОТ'!$H$3:$H$67,0),1)</f>
        <v>ХХХ YYY-509</v>
      </c>
      <c r="B4139" s="21">
        <f t="shared" si="192"/>
        <v>2675.4285714285716</v>
      </c>
      <c r="C4139" s="22">
        <f t="shared" si="193"/>
        <v>4</v>
      </c>
      <c r="D4139" s="23">
        <f t="shared" si="194"/>
        <v>38.5</v>
      </c>
      <c r="E4139" s="21">
        <f>SUMIFS(тарифы!G:G,тарифы!B:B,J4139)</f>
        <v>14046</v>
      </c>
      <c r="F4139" s="21"/>
      <c r="G4139" s="12" t="str">
        <f>IFERROR(INDEX(Таблица1[#All],MATCH('загрузка табеля'!J4139,тарифы!B:B,0),4),"")</f>
        <v>управляющий магазином 1 категории ((В-509)управление)</v>
      </c>
      <c r="H4139" s="12" t="s">
        <v>17246</v>
      </c>
      <c r="I4139" s="12" t="s">
        <v>16931</v>
      </c>
      <c r="J4139" s="12" t="s">
        <v>9393</v>
      </c>
      <c r="K4139" s="12" t="s">
        <v>9394</v>
      </c>
      <c r="L4139" s="12">
        <v>21</v>
      </c>
      <c r="M4139" s="12">
        <v>8</v>
      </c>
      <c r="N4139" s="12">
        <v>7.5</v>
      </c>
      <c r="O4139" s="12">
        <v>2</v>
      </c>
      <c r="P4139" s="12">
        <v>0</v>
      </c>
    </row>
    <row r="4140" spans="1:16" x14ac:dyDescent="0.2">
      <c r="A4140" s="12" t="str">
        <f>INDEX('рабочие дни  %ФОТ'!$F$3:$F$67,MATCH('загрузка табеля'!$H4140,'рабочие дни  %ФОТ'!$H$3:$H$67,0),1)</f>
        <v>ХХХ YYY-509</v>
      </c>
      <c r="B4140" s="21">
        <f t="shared" si="192"/>
        <v>404.76190476190476</v>
      </c>
      <c r="C4140" s="22">
        <f t="shared" si="193"/>
        <v>1</v>
      </c>
      <c r="D4140" s="23">
        <f t="shared" si="194"/>
        <v>5.5</v>
      </c>
      <c r="E4140" s="21">
        <f>SUMIFS(тарифы!G:G,тарифы!B:B,J4140)</f>
        <v>8500</v>
      </c>
      <c r="F4140" s="21"/>
      <c r="G4140" s="12" t="str">
        <f>IFERROR(INDEX(Таблица1[#All],MATCH('загрузка табеля'!J4140,тарифы!B:B,0),4),"")</f>
        <v>менеджер по персоналу ((В-509)управление)</v>
      </c>
      <c r="H4140" s="12" t="s">
        <v>17246</v>
      </c>
      <c r="I4140" s="12" t="s">
        <v>16931</v>
      </c>
      <c r="J4140" s="12" t="s">
        <v>12128</v>
      </c>
      <c r="K4140" s="12" t="s">
        <v>12127</v>
      </c>
      <c r="L4140" s="12">
        <v>5.5</v>
      </c>
      <c r="M4140" s="12">
        <v>0</v>
      </c>
    </row>
    <row r="4141" spans="1:16" x14ac:dyDescent="0.2">
      <c r="A4141" s="12" t="str">
        <f>INDEX('рабочие дни  %ФОТ'!$F$3:$F$67,MATCH('загрузка табеля'!$H4141,'рабочие дни  %ФОТ'!$H$3:$H$67,0),1)</f>
        <v>ХХХ YYY-509</v>
      </c>
      <c r="B4141" s="21">
        <f t="shared" si="192"/>
        <v>261.90476190476193</v>
      </c>
      <c r="C4141" s="22">
        <f t="shared" si="193"/>
        <v>1</v>
      </c>
      <c r="D4141" s="23">
        <f t="shared" si="194"/>
        <v>7.5</v>
      </c>
      <c r="E4141" s="21">
        <f>SUMIFS(тарифы!G:G,тарифы!B:B,J4141)</f>
        <v>5500</v>
      </c>
      <c r="F4141" s="21"/>
      <c r="G4141" s="12" t="str">
        <f>IFERROR(INDEX(Таблица1[#All],MATCH('загрузка табеля'!J4141,тарифы!B:B,0),4),"")</f>
        <v>инспектор по инвентаризации 3 категории ((В-509)управление)</v>
      </c>
      <c r="H4141" s="12" t="s">
        <v>17246</v>
      </c>
      <c r="I4141" s="12" t="s">
        <v>16931</v>
      </c>
      <c r="J4141" s="12" t="s">
        <v>12140</v>
      </c>
      <c r="K4141" s="12" t="s">
        <v>12139</v>
      </c>
      <c r="L4141" s="12">
        <v>7.5</v>
      </c>
      <c r="M4141" s="12">
        <v>0</v>
      </c>
    </row>
    <row r="4142" spans="1:16" x14ac:dyDescent="0.2">
      <c r="A4142" s="12" t="str">
        <f>INDEX('рабочие дни  %ФОТ'!$F$3:$F$67,MATCH('загрузка табеля'!$H4142,'рабочие дни  %ФОТ'!$H$3:$H$67,0),1)</f>
        <v>ХХХ YYY-509</v>
      </c>
      <c r="B4142" s="21">
        <f t="shared" si="192"/>
        <v>2820.4761904761904</v>
      </c>
      <c r="C4142" s="22">
        <f t="shared" si="193"/>
        <v>5</v>
      </c>
      <c r="D4142" s="23">
        <f t="shared" si="194"/>
        <v>16</v>
      </c>
      <c r="E4142" s="21">
        <f>SUMIFS(тарифы!G:G,тарифы!B:B,J4142)</f>
        <v>11846</v>
      </c>
      <c r="F4142" s="21"/>
      <c r="G4142" s="12" t="str">
        <f>IFERROR(INDEX(Таблица1[#All],MATCH('загрузка табеля'!J4142,тарифы!B:B,0),4),"")</f>
        <v xml:space="preserve">заместитель управляющего магазином по производству 2 категории ((В-509)цех по выпечке хлебобулочных </v>
      </c>
      <c r="H4142" s="12" t="s">
        <v>17246</v>
      </c>
      <c r="I4142" s="12" t="s">
        <v>16932</v>
      </c>
      <c r="J4142" s="12" t="s">
        <v>8755</v>
      </c>
      <c r="K4142" s="12" t="s">
        <v>8756</v>
      </c>
      <c r="L4142" s="12">
        <v>3</v>
      </c>
      <c r="M4142" s="12">
        <v>3.5</v>
      </c>
      <c r="N4142" s="12">
        <v>3</v>
      </c>
      <c r="O4142" s="12">
        <v>3</v>
      </c>
      <c r="P4142" s="12">
        <v>3.5</v>
      </c>
    </row>
    <row r="4143" spans="1:16" x14ac:dyDescent="0.2">
      <c r="A4143" s="12" t="str">
        <f>INDEX('рабочие дни  %ФОТ'!$F$3:$F$67,MATCH('загрузка табеля'!$H4143,'рабочие дни  %ФОТ'!$H$3:$H$67,0),1)</f>
        <v>ХХХ YYY-509</v>
      </c>
      <c r="B4143" s="21">
        <f t="shared" si="192"/>
        <v>7.6985714285714284</v>
      </c>
      <c r="C4143" s="22">
        <f t="shared" si="193"/>
        <v>3</v>
      </c>
      <c r="D4143" s="23">
        <f t="shared" si="194"/>
        <v>34</v>
      </c>
      <c r="E4143" s="21">
        <f>SUMIFS(тарифы!G:G,тарифы!B:B,J4143)</f>
        <v>53.89</v>
      </c>
      <c r="F4143" s="21"/>
      <c r="G4143" s="12" t="str">
        <f>IFERROR(INDEX(Таблица1[#All],MATCH('загрузка табеля'!J4143,тарифы!B:B,0),4),"")</f>
        <v>бригадир производственной бригады ((В-509)цех по выпечке хлебобулочных изделий)</v>
      </c>
      <c r="H4143" s="12" t="s">
        <v>17246</v>
      </c>
      <c r="I4143" s="12" t="s">
        <v>16932</v>
      </c>
      <c r="J4143" s="12" t="s">
        <v>8757</v>
      </c>
      <c r="K4143" s="12" t="s">
        <v>8758</v>
      </c>
      <c r="L4143" s="12">
        <v>11</v>
      </c>
      <c r="M4143" s="12">
        <v>11</v>
      </c>
      <c r="N4143" s="12">
        <v>12</v>
      </c>
    </row>
    <row r="4144" spans="1:16" x14ac:dyDescent="0.2">
      <c r="A4144" s="12" t="str">
        <f>INDEX('рабочие дни  %ФОТ'!$F$3:$F$67,MATCH('загрузка табеля'!$H4144,'рабочие дни  %ФОТ'!$H$3:$H$67,0),1)</f>
        <v>ХХХ YYY-509</v>
      </c>
      <c r="B4144" s="21">
        <f t="shared" si="192"/>
        <v>1022.08</v>
      </c>
      <c r="C4144" s="22">
        <f t="shared" si="193"/>
        <v>4</v>
      </c>
      <c r="D4144" s="23">
        <f t="shared" si="194"/>
        <v>32</v>
      </c>
      <c r="E4144" s="21">
        <f>SUMIFS(тарифы!G:G,тарифы!B:B,J4144)</f>
        <v>31.94</v>
      </c>
      <c r="F4144" s="21"/>
      <c r="G4144" s="12" t="str">
        <f>IFERROR(INDEX(Таблица1[#All],MATCH('загрузка табеля'!J4144,тарифы!B:B,0),4),"")</f>
        <v>продавец продовольственных товаров 3 категории ((В-509)цех по выпечке хлебобулочных изделий)</v>
      </c>
      <c r="H4144" s="12" t="s">
        <v>17246</v>
      </c>
      <c r="I4144" s="12" t="s">
        <v>16932</v>
      </c>
      <c r="J4144" s="12" t="s">
        <v>8759</v>
      </c>
      <c r="K4144" s="12" t="s">
        <v>8760</v>
      </c>
      <c r="L4144" s="12">
        <v>8</v>
      </c>
      <c r="M4144" s="12">
        <v>8</v>
      </c>
      <c r="N4144" s="12">
        <v>8</v>
      </c>
      <c r="O4144" s="12">
        <v>8</v>
      </c>
    </row>
    <row r="4145" spans="1:16" x14ac:dyDescent="0.2">
      <c r="A4145" s="12" t="str">
        <f>INDEX('рабочие дни  %ФОТ'!$F$3:$F$67,MATCH('загрузка табеля'!$H4145,'рабочие дни  %ФОТ'!$H$3:$H$67,0),1)</f>
        <v>ХХХ YYY-509</v>
      </c>
      <c r="B4145" s="21">
        <f t="shared" si="192"/>
        <v>1775.2349999999999</v>
      </c>
      <c r="C4145" s="22">
        <f t="shared" si="193"/>
        <v>3</v>
      </c>
      <c r="D4145" s="23">
        <f t="shared" si="194"/>
        <v>38.5</v>
      </c>
      <c r="E4145" s="21">
        <f>SUMIFS(тарифы!G:G,тарифы!B:B,J4145)</f>
        <v>46.11</v>
      </c>
      <c r="F4145" s="21"/>
      <c r="G4145" s="12" t="str">
        <f>IFERROR(INDEX(Таблица1[#All],MATCH('загрузка табеля'!J4145,тарифы!B:B,0),4),"")</f>
        <v>пекарь 5 разряда ((В-509)цех по выпечке хлебобулочных изделий)</v>
      </c>
      <c r="H4145" s="12" t="s">
        <v>17246</v>
      </c>
      <c r="I4145" s="12" t="s">
        <v>16932</v>
      </c>
      <c r="J4145" s="12" t="s">
        <v>8749</v>
      </c>
      <c r="K4145" s="12" t="s">
        <v>8750</v>
      </c>
      <c r="L4145" s="12">
        <v>13</v>
      </c>
      <c r="M4145" s="12">
        <v>13</v>
      </c>
      <c r="N4145" s="12">
        <v>12.5</v>
      </c>
      <c r="O4145" s="12">
        <v>0</v>
      </c>
    </row>
    <row r="4146" spans="1:16" x14ac:dyDescent="0.2">
      <c r="A4146" s="12" t="str">
        <f>INDEX('рабочие дни  %ФОТ'!$F$3:$F$67,MATCH('загрузка табеля'!$H4146,'рабочие дни  %ФОТ'!$H$3:$H$67,0),1)</f>
        <v>ХХХ YYY-509</v>
      </c>
      <c r="B4146" s="21">
        <f t="shared" si="192"/>
        <v>1284.52</v>
      </c>
      <c r="C4146" s="22">
        <f t="shared" si="193"/>
        <v>3</v>
      </c>
      <c r="D4146" s="23">
        <f t="shared" si="194"/>
        <v>34</v>
      </c>
      <c r="E4146" s="21">
        <f>SUMIFS(тарифы!G:G,тарифы!B:B,J4146)</f>
        <v>37.78</v>
      </c>
      <c r="F4146" s="21"/>
      <c r="G4146" s="12" t="str">
        <f>IFERROR(INDEX(Таблица1[#All],MATCH('загрузка табеля'!J4146,тарифы!B:B,0),4),"")</f>
        <v>кассир торгового зала ((В-509)расчетно-кассовая зона)</v>
      </c>
      <c r="H4146" s="12" t="s">
        <v>17246</v>
      </c>
      <c r="I4146" s="12" t="s">
        <v>16932</v>
      </c>
      <c r="J4146" s="12" t="s">
        <v>12130</v>
      </c>
      <c r="K4146" s="12" t="s">
        <v>12129</v>
      </c>
      <c r="L4146" s="12">
        <v>11</v>
      </c>
      <c r="M4146" s="12">
        <v>11</v>
      </c>
      <c r="N4146" s="12">
        <v>12</v>
      </c>
    </row>
    <row r="4147" spans="1:16" x14ac:dyDescent="0.2">
      <c r="A4147" s="12" t="str">
        <f>INDEX('рабочие дни  %ФОТ'!$F$3:$F$67,MATCH('загрузка табеля'!$H4147,'рабочие дни  %ФОТ'!$H$3:$H$67,0),1)</f>
        <v>ХХХ YYY-509</v>
      </c>
      <c r="B4147" s="21">
        <f t="shared" si="192"/>
        <v>0</v>
      </c>
      <c r="C4147" s="22">
        <f t="shared" si="193"/>
        <v>3</v>
      </c>
      <c r="D4147" s="23">
        <f t="shared" si="194"/>
        <v>36</v>
      </c>
      <c r="E4147" s="21">
        <f>SUMIFS(тарифы!G:G,тарифы!B:B,J4147)</f>
        <v>0</v>
      </c>
      <c r="F4147" s="21"/>
      <c r="G4147" s="12" t="str">
        <f>IFERROR(INDEX(Таблица1[#All],MATCH('загрузка табеля'!J4147,тарифы!B:B,0),4),"")</f>
        <v/>
      </c>
      <c r="H4147" s="12" t="s">
        <v>17246</v>
      </c>
      <c r="I4147" s="12" t="s">
        <v>16932</v>
      </c>
      <c r="J4147" s="12" t="s">
        <v>16933</v>
      </c>
      <c r="K4147" s="12" t="s">
        <v>16934</v>
      </c>
      <c r="L4147" s="12">
        <v>12</v>
      </c>
      <c r="M4147" s="12">
        <v>12</v>
      </c>
      <c r="N4147" s="12">
        <v>12</v>
      </c>
      <c r="O4147" s="12">
        <v>0</v>
      </c>
    </row>
    <row r="4148" spans="1:16" x14ac:dyDescent="0.2">
      <c r="A4148" s="12" t="str">
        <f>INDEX('рабочие дни  %ФОТ'!$F$3:$F$67,MATCH('загрузка табеля'!$H4148,'рабочие дни  %ФОТ'!$H$3:$H$67,0),1)</f>
        <v>ХХХ YYY-509</v>
      </c>
      <c r="B4148" s="21">
        <f t="shared" si="192"/>
        <v>0</v>
      </c>
      <c r="C4148" s="22">
        <f t="shared" si="193"/>
        <v>3</v>
      </c>
      <c r="D4148" s="23">
        <f t="shared" si="194"/>
        <v>34</v>
      </c>
      <c r="E4148" s="21">
        <f>SUMIFS(тарифы!G:G,тарифы!B:B,J4148)</f>
        <v>0</v>
      </c>
      <c r="F4148" s="21"/>
      <c r="G4148" s="12" t="str">
        <f>IFERROR(INDEX(Таблица1[#All],MATCH('загрузка табеля'!J4148,тарифы!B:B,0),4),"")</f>
        <v/>
      </c>
      <c r="H4148" s="12" t="s">
        <v>17246</v>
      </c>
      <c r="I4148" s="12" t="s">
        <v>16932</v>
      </c>
      <c r="J4148" s="12" t="s">
        <v>16935</v>
      </c>
      <c r="K4148" s="12" t="s">
        <v>16936</v>
      </c>
      <c r="L4148" s="12">
        <v>11</v>
      </c>
      <c r="M4148" s="12">
        <v>11</v>
      </c>
      <c r="N4148" s="12">
        <v>12</v>
      </c>
    </row>
    <row r="4149" spans="1:16" x14ac:dyDescent="0.2">
      <c r="A4149" s="12" t="str">
        <f>INDEX('рабочие дни  %ФОТ'!$F$3:$F$67,MATCH('загрузка табеля'!$H4149,'рабочие дни  %ФОТ'!$H$3:$H$67,0),1)</f>
        <v>ХХХ YYY-509</v>
      </c>
      <c r="B4149" s="21">
        <f t="shared" si="192"/>
        <v>0</v>
      </c>
      <c r="C4149" s="22">
        <f t="shared" si="193"/>
        <v>3</v>
      </c>
      <c r="D4149" s="23">
        <f t="shared" si="194"/>
        <v>36</v>
      </c>
      <c r="E4149" s="21">
        <f>SUMIFS(тарифы!G:G,тарифы!B:B,J4149)</f>
        <v>0</v>
      </c>
      <c r="F4149" s="21"/>
      <c r="G4149" s="12" t="str">
        <f>IFERROR(INDEX(Таблица1[#All],MATCH('загрузка табеля'!J4149,тарифы!B:B,0),4),"")</f>
        <v/>
      </c>
      <c r="H4149" s="12" t="s">
        <v>17246</v>
      </c>
      <c r="I4149" s="12" t="s">
        <v>16932</v>
      </c>
      <c r="J4149" s="12" t="s">
        <v>16937</v>
      </c>
      <c r="K4149" s="12" t="s">
        <v>16938</v>
      </c>
      <c r="L4149" s="12">
        <v>12</v>
      </c>
      <c r="M4149" s="12">
        <v>12</v>
      </c>
      <c r="N4149" s="12">
        <v>12</v>
      </c>
      <c r="O4149" s="12">
        <v>0</v>
      </c>
    </row>
    <row r="4150" spans="1:16" x14ac:dyDescent="0.2">
      <c r="A4150" s="12" t="str">
        <f>INDEX('рабочие дни  %ФОТ'!$F$3:$F$67,MATCH('загрузка табеля'!$H4150,'рабочие дни  %ФОТ'!$H$3:$H$67,0),1)</f>
        <v>ХХХ YYY-509</v>
      </c>
      <c r="B4150" s="21">
        <f t="shared" si="192"/>
        <v>2820.4761904761904</v>
      </c>
      <c r="C4150" s="22">
        <f t="shared" si="193"/>
        <v>5</v>
      </c>
      <c r="D4150" s="23">
        <f t="shared" si="194"/>
        <v>15</v>
      </c>
      <c r="E4150" s="21">
        <f>SUMIFS(тарифы!G:G,тарифы!B:B,J4150)</f>
        <v>11846</v>
      </c>
      <c r="F4150" s="21"/>
      <c r="G4150" s="12" t="str">
        <f>IFERROR(INDEX(Таблица1[#All],MATCH('загрузка табеля'!J4150,тарифы!B:B,0),4),"")</f>
        <v xml:space="preserve">заместитель управляющего магазином по производству 2 категории ((В-509)цех по выпечке хлебобулочных </v>
      </c>
      <c r="H4150" s="12" t="s">
        <v>17246</v>
      </c>
      <c r="I4150" s="12" t="s">
        <v>16939</v>
      </c>
      <c r="J4150" s="12" t="s">
        <v>8755</v>
      </c>
      <c r="K4150" s="12" t="s">
        <v>8756</v>
      </c>
      <c r="L4150" s="12">
        <v>3</v>
      </c>
      <c r="M4150" s="12">
        <v>3</v>
      </c>
      <c r="N4150" s="12">
        <v>3</v>
      </c>
      <c r="O4150" s="12">
        <v>3</v>
      </c>
      <c r="P4150" s="12">
        <v>3</v>
      </c>
    </row>
    <row r="4151" spans="1:16" x14ac:dyDescent="0.2">
      <c r="A4151" s="12" t="str">
        <f>INDEX('рабочие дни  %ФОТ'!$F$3:$F$67,MATCH('загрузка табеля'!$H4151,'рабочие дни  %ФОТ'!$H$3:$H$67,0),1)</f>
        <v>ХХХ YYY-509</v>
      </c>
      <c r="B4151" s="21">
        <f t="shared" si="192"/>
        <v>1400.04</v>
      </c>
      <c r="C4151" s="22">
        <f t="shared" si="193"/>
        <v>3</v>
      </c>
      <c r="D4151" s="23">
        <f t="shared" si="194"/>
        <v>36</v>
      </c>
      <c r="E4151" s="21">
        <f>SUMIFS(тарифы!G:G,тарифы!B:B,J4151)</f>
        <v>38.89</v>
      </c>
      <c r="F4151" s="21"/>
      <c r="G4151" s="12" t="str">
        <f>IFERROR(INDEX(Таблица1[#All],MATCH('загрузка табеля'!J4151,тарифы!B:B,0),4),"")</f>
        <v>повар 4 разряда ((В-509)цех по переработке мяса)</v>
      </c>
      <c r="H4151" s="12" t="s">
        <v>17246</v>
      </c>
      <c r="I4151" s="12" t="s">
        <v>16939</v>
      </c>
      <c r="J4151" s="12" t="s">
        <v>8783</v>
      </c>
      <c r="K4151" s="12" t="s">
        <v>8784</v>
      </c>
      <c r="L4151" s="12">
        <v>12</v>
      </c>
      <c r="M4151" s="12">
        <v>12</v>
      </c>
      <c r="N4151" s="12">
        <v>12</v>
      </c>
      <c r="O4151" s="12">
        <v>0</v>
      </c>
    </row>
    <row r="4152" spans="1:16" x14ac:dyDescent="0.2">
      <c r="A4152" s="12" t="str">
        <f>INDEX('рабочие дни  %ФОТ'!$F$3:$F$67,MATCH('загрузка табеля'!$H4152,'рабочие дни  %ФОТ'!$H$3:$H$67,0),1)</f>
        <v>ХХХ YYY-509</v>
      </c>
      <c r="B4152" s="21">
        <f t="shared" si="192"/>
        <v>1308.96</v>
      </c>
      <c r="C4152" s="22">
        <f t="shared" si="193"/>
        <v>3</v>
      </c>
      <c r="D4152" s="23">
        <f t="shared" si="194"/>
        <v>36</v>
      </c>
      <c r="E4152" s="21">
        <f>SUMIFS(тарифы!G:G,тарифы!B:B,J4152)</f>
        <v>36.36</v>
      </c>
      <c r="F4152" s="21"/>
      <c r="G4152" s="12" t="str">
        <f>IFERROR(INDEX(Таблица1[#All],MATCH('загрузка табеля'!J4152,тарифы!B:B,0),4),"")</f>
        <v>продавец продовольственных товаров 2 категории ((В-509)цех по переработке мяса)</v>
      </c>
      <c r="H4152" s="12" t="s">
        <v>17246</v>
      </c>
      <c r="I4152" s="12" t="s">
        <v>16939</v>
      </c>
      <c r="J4152" s="12" t="s">
        <v>8772</v>
      </c>
      <c r="K4152" s="12" t="s">
        <v>8773</v>
      </c>
      <c r="L4152" s="12">
        <v>12</v>
      </c>
      <c r="M4152" s="12">
        <v>12</v>
      </c>
      <c r="N4152" s="12">
        <v>12</v>
      </c>
    </row>
    <row r="4153" spans="1:16" x14ac:dyDescent="0.2">
      <c r="A4153" s="12" t="str">
        <f>INDEX('рабочие дни  %ФОТ'!$F$3:$F$67,MATCH('загрузка табеля'!$H4153,'рабочие дни  %ФОТ'!$H$3:$H$67,0),1)</f>
        <v>ХХХ YYY-509</v>
      </c>
      <c r="B4153" s="21">
        <f t="shared" si="192"/>
        <v>1199.8799999999999</v>
      </c>
      <c r="C4153" s="22">
        <f t="shared" si="193"/>
        <v>3</v>
      </c>
      <c r="D4153" s="23">
        <f t="shared" si="194"/>
        <v>33</v>
      </c>
      <c r="E4153" s="21">
        <f>SUMIFS(тарифы!G:G,тарифы!B:B,J4153)</f>
        <v>36.36</v>
      </c>
      <c r="F4153" s="21"/>
      <c r="G4153" s="12" t="str">
        <f>IFERROR(INDEX(Таблица1[#All],MATCH('загрузка табеля'!J4153,тарифы!B:B,0),4),"")</f>
        <v>продавец продовольственных товаров 2 категории ((В-509)цех по переработке мяса)</v>
      </c>
      <c r="H4153" s="12" t="s">
        <v>17246</v>
      </c>
      <c r="I4153" s="12" t="s">
        <v>16939</v>
      </c>
      <c r="J4153" s="12" t="s">
        <v>8778</v>
      </c>
      <c r="K4153" s="12" t="s">
        <v>8779</v>
      </c>
      <c r="L4153" s="12">
        <v>11</v>
      </c>
      <c r="M4153" s="12">
        <v>11</v>
      </c>
      <c r="N4153" s="12">
        <v>11</v>
      </c>
      <c r="O4153" s="12">
        <v>0</v>
      </c>
    </row>
    <row r="4154" spans="1:16" x14ac:dyDescent="0.2">
      <c r="A4154" s="12" t="str">
        <f>INDEX('рабочие дни  %ФОТ'!$F$3:$F$67,MATCH('загрузка табеля'!$H4154,'рабочие дни  %ФОТ'!$H$3:$H$67,0),1)</f>
        <v>ХХХ YYY-509</v>
      </c>
      <c r="B4154" s="21">
        <f t="shared" si="192"/>
        <v>4.9466666666666663</v>
      </c>
      <c r="C4154" s="22">
        <f t="shared" si="193"/>
        <v>2</v>
      </c>
      <c r="D4154" s="23">
        <f t="shared" si="194"/>
        <v>24</v>
      </c>
      <c r="E4154" s="21">
        <f>SUMIFS(тарифы!G:G,тарифы!B:B,J4154)</f>
        <v>51.94</v>
      </c>
      <c r="F4154" s="21"/>
      <c r="G4154" s="12" t="str">
        <f>IFERROR(INDEX(Таблица1[#All],MATCH('загрузка табеля'!J4154,тарифы!B:B,0),4),"")</f>
        <v>обвальщик мяса мастер-класс 2 категории ((В-509)цех по переработке мяса)</v>
      </c>
      <c r="H4154" s="12" t="s">
        <v>17246</v>
      </c>
      <c r="I4154" s="12" t="s">
        <v>16939</v>
      </c>
      <c r="J4154" s="12" t="s">
        <v>8769</v>
      </c>
      <c r="K4154" s="12" t="s">
        <v>8770</v>
      </c>
      <c r="L4154" s="12">
        <v>12</v>
      </c>
      <c r="M4154" s="12">
        <v>12</v>
      </c>
    </row>
    <row r="4155" spans="1:16" x14ac:dyDescent="0.2">
      <c r="A4155" s="12" t="str">
        <f>INDEX('рабочие дни  %ФОТ'!$F$3:$F$67,MATCH('загрузка табеля'!$H4155,'рабочие дни  %ФОТ'!$H$3:$H$67,0),1)</f>
        <v>ХХХ YYY-509</v>
      </c>
      <c r="B4155" s="21">
        <f t="shared" si="192"/>
        <v>1419.4850000000001</v>
      </c>
      <c r="C4155" s="22">
        <f t="shared" si="193"/>
        <v>3</v>
      </c>
      <c r="D4155" s="23">
        <f t="shared" si="194"/>
        <v>36.5</v>
      </c>
      <c r="E4155" s="21">
        <f>SUMIFS(тарифы!G:G,тарифы!B:B,J4155)</f>
        <v>38.89</v>
      </c>
      <c r="F4155" s="21"/>
      <c r="G4155" s="12" t="str">
        <f>IFERROR(INDEX(Таблица1[#All],MATCH('загрузка табеля'!J4155,тарифы!B:B,0),4),"")</f>
        <v>повар 4 разряда ((В-509)цех по переработке мяса)</v>
      </c>
      <c r="H4155" s="12" t="s">
        <v>17246</v>
      </c>
      <c r="I4155" s="12" t="s">
        <v>16939</v>
      </c>
      <c r="J4155" s="12" t="s">
        <v>8775</v>
      </c>
      <c r="K4155" s="12" t="s">
        <v>8776</v>
      </c>
      <c r="L4155" s="12">
        <v>12</v>
      </c>
      <c r="M4155" s="12">
        <v>12</v>
      </c>
      <c r="N4155" s="12">
        <v>12.5</v>
      </c>
    </row>
    <row r="4156" spans="1:16" x14ac:dyDescent="0.2">
      <c r="A4156" s="12" t="str">
        <f>INDEX('рабочие дни  %ФОТ'!$F$3:$F$67,MATCH('загрузка табеля'!$H4156,'рабочие дни  %ФОТ'!$H$3:$H$67,0),1)</f>
        <v>ХХХ YYY-509</v>
      </c>
      <c r="B4156" s="21">
        <f t="shared" si="192"/>
        <v>7.42</v>
      </c>
      <c r="C4156" s="22">
        <f t="shared" si="193"/>
        <v>3</v>
      </c>
      <c r="D4156" s="23">
        <f t="shared" si="194"/>
        <v>27</v>
      </c>
      <c r="E4156" s="21">
        <f>SUMIFS(тарифы!G:G,тарифы!B:B,J4156)</f>
        <v>51.94</v>
      </c>
      <c r="F4156" s="21"/>
      <c r="G4156" s="12" t="str">
        <f>IFERROR(INDEX(Таблица1[#All],MATCH('загрузка табеля'!J4156,тарифы!B:B,0),4),"")</f>
        <v>обвальщик мяса мастер-класс 2 категории ((В-512)цех по переработке мяса)</v>
      </c>
      <c r="H4156" s="12" t="s">
        <v>17246</v>
      </c>
      <c r="I4156" s="12" t="s">
        <v>16940</v>
      </c>
      <c r="J4156" s="12" t="s">
        <v>9282</v>
      </c>
      <c r="K4156" s="12" t="s">
        <v>9283</v>
      </c>
      <c r="L4156" s="12">
        <v>8</v>
      </c>
      <c r="M4156" s="12">
        <v>9.5</v>
      </c>
      <c r="N4156" s="12">
        <v>9.5</v>
      </c>
      <c r="O4156" s="12">
        <v>0</v>
      </c>
    </row>
    <row r="4157" spans="1:16" x14ac:dyDescent="0.2">
      <c r="A4157" s="12" t="str">
        <f>INDEX('рабочие дни  %ФОТ'!$F$3:$F$67,MATCH('загрузка табеля'!$H4157,'рабочие дни  %ФОТ'!$H$3:$H$67,0),1)</f>
        <v>ХХХ YYY-509</v>
      </c>
      <c r="B4157" s="21">
        <f t="shared" si="192"/>
        <v>0</v>
      </c>
      <c r="C4157" s="22">
        <f t="shared" si="193"/>
        <v>4</v>
      </c>
      <c r="D4157" s="23">
        <f t="shared" si="194"/>
        <v>37.5</v>
      </c>
      <c r="E4157" s="21">
        <f>SUMIFS(тарифы!G:G,тарифы!B:B,J4157)</f>
        <v>0</v>
      </c>
      <c r="F4157" s="21"/>
      <c r="G4157" s="12" t="str">
        <f>IFERROR(INDEX(Таблица1[#All],MATCH('загрузка табеля'!J4157,тарифы!B:B,0),4),"")</f>
        <v>управляющий магазином 5 категории ((КО)управление)</v>
      </c>
      <c r="H4157" s="12" t="s">
        <v>17246</v>
      </c>
      <c r="I4157" s="12" t="s">
        <v>11766</v>
      </c>
      <c r="J4157" s="12" t="s">
        <v>12116</v>
      </c>
      <c r="K4157" s="12" t="s">
        <v>12115</v>
      </c>
      <c r="L4157" s="12">
        <v>8.5</v>
      </c>
      <c r="M4157" s="12">
        <v>9</v>
      </c>
      <c r="N4157" s="12">
        <v>9.5</v>
      </c>
      <c r="O4157" s="12">
        <v>10.5</v>
      </c>
    </row>
    <row r="4158" spans="1:16" x14ac:dyDescent="0.2">
      <c r="A4158" s="12" t="str">
        <f>INDEX('рабочие дни  %ФОТ'!$F$3:$F$67,MATCH('загрузка табеля'!$H4158,'рабочие дни  %ФОТ'!$H$3:$H$67,0),1)</f>
        <v>ХХХ YYY-509</v>
      </c>
      <c r="B4158" s="21">
        <f t="shared" si="192"/>
        <v>0</v>
      </c>
      <c r="C4158" s="22">
        <f t="shared" si="193"/>
        <v>4</v>
      </c>
      <c r="D4158" s="23">
        <f t="shared" si="194"/>
        <v>38</v>
      </c>
      <c r="E4158" s="21">
        <f>SUMIFS(тарифы!G:G,тарифы!B:B,J4158)</f>
        <v>0</v>
      </c>
      <c r="F4158" s="21"/>
      <c r="G4158" s="12" t="str">
        <f>IFERROR(INDEX(Таблица1[#All],MATCH('загрузка табеля'!J4158,тарифы!B:B,0),4),"")</f>
        <v/>
      </c>
      <c r="H4158" s="12" t="s">
        <v>17246</v>
      </c>
      <c r="I4158" s="12" t="s">
        <v>16941</v>
      </c>
      <c r="J4158" s="12" t="s">
        <v>16942</v>
      </c>
      <c r="K4158" s="12" t="s">
        <v>16943</v>
      </c>
      <c r="L4158" s="12">
        <v>9.5</v>
      </c>
      <c r="M4158" s="12">
        <v>9.5</v>
      </c>
      <c r="N4158" s="12">
        <v>9.5</v>
      </c>
      <c r="O4158" s="12">
        <v>9.5</v>
      </c>
      <c r="P4158" s="12">
        <v>0</v>
      </c>
    </row>
    <row r="4159" spans="1:16" x14ac:dyDescent="0.2">
      <c r="A4159" s="12" t="str">
        <f>INDEX('рабочие дни  %ФОТ'!$F$3:$F$67,MATCH('загрузка табеля'!$H4159,'рабочие дни  %ФОТ'!$H$3:$H$67,0),1)</f>
        <v>ХХХ YYY-51</v>
      </c>
      <c r="B4159" s="21">
        <f t="shared" si="192"/>
        <v>390.47619047619048</v>
      </c>
      <c r="C4159" s="22">
        <f t="shared" si="193"/>
        <v>1</v>
      </c>
      <c r="D4159" s="23">
        <f t="shared" si="194"/>
        <v>10.5</v>
      </c>
      <c r="E4159" s="21">
        <f>SUMIFS(тарифы!G:G,тарифы!B:B,J4159)</f>
        <v>8200</v>
      </c>
      <c r="F4159" s="21"/>
      <c r="G4159" s="12" t="str">
        <f>IFERROR(INDEX(Таблица1[#All],MATCH('загрузка табеля'!J4159,тарифы!B:B,0),4),"")</f>
        <v>начальник отдела ((В-51)отдел безопасности)</v>
      </c>
      <c r="H4159" s="12" t="s">
        <v>17247</v>
      </c>
      <c r="I4159" s="12" t="s">
        <v>16944</v>
      </c>
      <c r="J4159" s="12" t="s">
        <v>8792</v>
      </c>
      <c r="K4159" s="12" t="s">
        <v>8793</v>
      </c>
      <c r="L4159" s="12">
        <v>10.5</v>
      </c>
      <c r="M4159" s="12">
        <v>0</v>
      </c>
    </row>
    <row r="4160" spans="1:16" x14ac:dyDescent="0.2">
      <c r="A4160" s="12" t="str">
        <f>INDEX('рабочие дни  %ФОТ'!$F$3:$F$67,MATCH('загрузка табеля'!$H4160,'рабочие дни  %ФОТ'!$H$3:$H$67,0),1)</f>
        <v>ХХХ YYY-51</v>
      </c>
      <c r="B4160" s="21">
        <f t="shared" si="192"/>
        <v>1019.495</v>
      </c>
      <c r="C4160" s="22">
        <f t="shared" si="193"/>
        <v>3</v>
      </c>
      <c r="D4160" s="23">
        <f t="shared" si="194"/>
        <v>44.5</v>
      </c>
      <c r="E4160" s="21">
        <f>SUMIFS(тарифы!G:G,тарифы!B:B,J4160)</f>
        <v>22.91</v>
      </c>
      <c r="F4160" s="21"/>
      <c r="G4160" s="12" t="str">
        <f>IFERROR(INDEX(Таблица1[#All],MATCH('загрузка табеля'!J4160,тарифы!B:B,0),4),"")</f>
        <v>старший охранник ((В-51)отдел безопасности)</v>
      </c>
      <c r="H4160" s="12" t="s">
        <v>17247</v>
      </c>
      <c r="I4160" s="12" t="s">
        <v>16944</v>
      </c>
      <c r="J4160" s="12" t="s">
        <v>8789</v>
      </c>
      <c r="K4160" s="12" t="s">
        <v>8790</v>
      </c>
      <c r="L4160" s="12">
        <v>14.5</v>
      </c>
      <c r="M4160" s="12">
        <v>15</v>
      </c>
      <c r="N4160" s="12">
        <v>15</v>
      </c>
      <c r="O4160" s="12">
        <v>0</v>
      </c>
    </row>
    <row r="4161" spans="1:17" x14ac:dyDescent="0.2">
      <c r="A4161" s="12" t="str">
        <f>INDEX('рабочие дни  %ФОТ'!$F$3:$F$67,MATCH('загрузка табеля'!$H4161,'рабочие дни  %ФОТ'!$H$3:$H$67,0),1)</f>
        <v>ХХХ YYY-51</v>
      </c>
      <c r="B4161" s="21">
        <f t="shared" si="192"/>
        <v>992.64</v>
      </c>
      <c r="C4161" s="22">
        <f t="shared" si="193"/>
        <v>4</v>
      </c>
      <c r="D4161" s="23">
        <f t="shared" si="194"/>
        <v>48</v>
      </c>
      <c r="E4161" s="21">
        <f>SUMIFS(тарифы!G:G,тарифы!B:B,J4161)</f>
        <v>20.68</v>
      </c>
      <c r="F4161" s="21"/>
      <c r="G4161" s="12" t="str">
        <f>IFERROR(INDEX(Таблица1[#All],MATCH('загрузка табеля'!J4161,тарифы!B:B,0),4),"")</f>
        <v>охоронник ((В-51)отдел безопасности)</v>
      </c>
      <c r="H4161" s="12" t="s">
        <v>17247</v>
      </c>
      <c r="I4161" s="12" t="s">
        <v>16944</v>
      </c>
      <c r="J4161" s="12" t="s">
        <v>14954</v>
      </c>
      <c r="K4161" s="12" t="s">
        <v>14955</v>
      </c>
      <c r="L4161" s="12">
        <v>10</v>
      </c>
      <c r="M4161" s="12">
        <v>10</v>
      </c>
      <c r="N4161" s="12">
        <v>14</v>
      </c>
      <c r="O4161" s="12">
        <v>14</v>
      </c>
    </row>
    <row r="4162" spans="1:17" x14ac:dyDescent="0.2">
      <c r="A4162" s="12" t="str">
        <f>INDEX('рабочие дни  %ФОТ'!$F$3:$F$67,MATCH('загрузка табеля'!$H4162,'рабочие дни  %ФОТ'!$H$3:$H$67,0),1)</f>
        <v>ХХХ YYY-51</v>
      </c>
      <c r="B4162" s="21">
        <f t="shared" si="192"/>
        <v>834.6</v>
      </c>
      <c r="C4162" s="22">
        <f t="shared" si="193"/>
        <v>2</v>
      </c>
      <c r="D4162" s="23">
        <f t="shared" si="194"/>
        <v>30</v>
      </c>
      <c r="E4162" s="21">
        <f>SUMIFS(тарифы!G:G,тарифы!B:B,J4162)</f>
        <v>27.82</v>
      </c>
      <c r="F4162" s="21"/>
      <c r="G4162" s="12" t="str">
        <f>IFERROR(INDEX(Таблица1[#All],MATCH('загрузка табеля'!J4162,тарифы!B:B,0),4),"")</f>
        <v>заместитель начальника отдела ((В-51)отдел безопасности)</v>
      </c>
      <c r="H4162" s="12" t="s">
        <v>17247</v>
      </c>
      <c r="I4162" s="12" t="s">
        <v>16944</v>
      </c>
      <c r="J4162" s="12" t="s">
        <v>12087</v>
      </c>
      <c r="K4162" s="12" t="s">
        <v>12086</v>
      </c>
      <c r="L4162" s="12">
        <v>15</v>
      </c>
      <c r="M4162" s="12">
        <v>15</v>
      </c>
      <c r="N4162" s="12">
        <v>0</v>
      </c>
    </row>
    <row r="4163" spans="1:17" x14ac:dyDescent="0.2">
      <c r="A4163" s="12" t="str">
        <f>INDEX('рабочие дни  %ФОТ'!$F$3:$F$67,MATCH('загрузка табеля'!$H4163,'рабочие дни  %ФОТ'!$H$3:$H$67,0),1)</f>
        <v>ХХХ YYY-51</v>
      </c>
      <c r="B4163" s="21">
        <f t="shared" si="192"/>
        <v>889.24</v>
      </c>
      <c r="C4163" s="22">
        <f t="shared" si="193"/>
        <v>4</v>
      </c>
      <c r="D4163" s="23">
        <f t="shared" si="194"/>
        <v>43</v>
      </c>
      <c r="E4163" s="21">
        <f>SUMIFS(тарифы!G:G,тарифы!B:B,J4163)</f>
        <v>20.68</v>
      </c>
      <c r="F4163" s="21"/>
      <c r="G4163" s="12" t="str">
        <f>IFERROR(INDEX(Таблица1[#All],MATCH('загрузка табеля'!J4163,тарифы!B:B,0),4),"")</f>
        <v>охоронник ((В-51)отдел безопасности)</v>
      </c>
      <c r="H4163" s="12" t="s">
        <v>17247</v>
      </c>
      <c r="I4163" s="12" t="s">
        <v>16944</v>
      </c>
      <c r="J4163" s="12" t="s">
        <v>12044</v>
      </c>
      <c r="K4163" s="12" t="s">
        <v>12043</v>
      </c>
      <c r="L4163" s="12">
        <v>11</v>
      </c>
      <c r="M4163" s="12">
        <v>10.5</v>
      </c>
      <c r="N4163" s="12">
        <v>10.5</v>
      </c>
      <c r="O4163" s="12">
        <v>11</v>
      </c>
    </row>
    <row r="4164" spans="1:17" x14ac:dyDescent="0.2">
      <c r="A4164" s="12" t="str">
        <f>INDEX('рабочие дни  %ФОТ'!$F$3:$F$67,MATCH('загрузка табеля'!$H4164,'рабочие дни  %ФОТ'!$H$3:$H$67,0),1)</f>
        <v>ХХХ YYY-51</v>
      </c>
      <c r="B4164" s="21">
        <f t="shared" si="192"/>
        <v>1251.9000000000001</v>
      </c>
      <c r="C4164" s="22">
        <f t="shared" si="193"/>
        <v>3</v>
      </c>
      <c r="D4164" s="23">
        <f t="shared" si="194"/>
        <v>45</v>
      </c>
      <c r="E4164" s="21">
        <f>SUMIFS(тарифы!G:G,тарифы!B:B,J4164)</f>
        <v>27.82</v>
      </c>
      <c r="F4164" s="21"/>
      <c r="G4164" s="12" t="str">
        <f>IFERROR(INDEX(Таблица1[#All],MATCH('загрузка табеля'!J4164,тарифы!B:B,0),4),"")</f>
        <v>заместитель начальника отдела ((В-51)отдел безопасности)</v>
      </c>
      <c r="H4164" s="12" t="s">
        <v>17247</v>
      </c>
      <c r="I4164" s="12" t="s">
        <v>16944</v>
      </c>
      <c r="J4164" s="12" t="s">
        <v>12089</v>
      </c>
      <c r="K4164" s="12" t="s">
        <v>12088</v>
      </c>
      <c r="L4164" s="12">
        <v>15</v>
      </c>
      <c r="M4164" s="12">
        <v>15</v>
      </c>
      <c r="N4164" s="12">
        <v>15</v>
      </c>
    </row>
    <row r="4165" spans="1:17" x14ac:dyDescent="0.2">
      <c r="A4165" s="12" t="str">
        <f>INDEX('рабочие дни  %ФОТ'!$F$3:$F$67,MATCH('загрузка табеля'!$H4165,'рабочие дни  %ФОТ'!$H$3:$H$67,0),1)</f>
        <v>ХХХ YYY-51</v>
      </c>
      <c r="B4165" s="21">
        <f t="shared" si="192"/>
        <v>858.22</v>
      </c>
      <c r="C4165" s="22">
        <f t="shared" si="193"/>
        <v>3</v>
      </c>
      <c r="D4165" s="23">
        <f t="shared" si="194"/>
        <v>41.5</v>
      </c>
      <c r="E4165" s="21">
        <f>SUMIFS(тарифы!G:G,тарифы!B:B,J4165)</f>
        <v>20.68</v>
      </c>
      <c r="F4165" s="21"/>
      <c r="G4165" s="12" t="str">
        <f>IFERROR(INDEX(Таблица1[#All],MATCH('загрузка табеля'!J4165,тарифы!B:B,0),4),"")</f>
        <v>охоронник ((В-51)отдел безопасности)</v>
      </c>
      <c r="H4165" s="12" t="s">
        <v>17247</v>
      </c>
      <c r="I4165" s="12" t="s">
        <v>16944</v>
      </c>
      <c r="J4165" s="12" t="s">
        <v>12040</v>
      </c>
      <c r="K4165" s="12" t="s">
        <v>12039</v>
      </c>
      <c r="L4165" s="12">
        <v>14</v>
      </c>
      <c r="M4165" s="12">
        <v>14</v>
      </c>
      <c r="N4165" s="12">
        <v>13.5</v>
      </c>
      <c r="O4165" s="12">
        <v>0</v>
      </c>
    </row>
    <row r="4166" spans="1:17" x14ac:dyDescent="0.2">
      <c r="A4166" s="12" t="str">
        <f>INDEX('рабочие дни  %ФОТ'!$F$3:$F$67,MATCH('загрузка табеля'!$H4166,'рабочие дни  %ФОТ'!$H$3:$H$67,0),1)</f>
        <v>ХХХ YYY-51</v>
      </c>
      <c r="B4166" s="21">
        <f t="shared" ref="B4166:B4229" si="195">IF(AND(F4166&lt;50,F4166&gt;0),F4166*D4166,IF(F4166&gt;50,F4166/$C$1*C4166,IF(AND(E4166&lt;50,E4166&gt;0),E4166*D4166,E4166/$C$1*C4166)))</f>
        <v>930.6</v>
      </c>
      <c r="C4166" s="22">
        <f t="shared" si="193"/>
        <v>3</v>
      </c>
      <c r="D4166" s="23">
        <f t="shared" si="194"/>
        <v>45</v>
      </c>
      <c r="E4166" s="21">
        <f>SUMIFS(тарифы!G:G,тарифы!B:B,J4166)</f>
        <v>20.68</v>
      </c>
      <c r="F4166" s="21"/>
      <c r="G4166" s="12" t="str">
        <f>IFERROR(INDEX(Таблица1[#All],MATCH('загрузка табеля'!J4166,тарифы!B:B,0),4),"")</f>
        <v>охоронник ((В-51)отдел безопасности)</v>
      </c>
      <c r="H4166" s="12" t="s">
        <v>17247</v>
      </c>
      <c r="I4166" s="12" t="s">
        <v>16944</v>
      </c>
      <c r="J4166" s="12" t="s">
        <v>12038</v>
      </c>
      <c r="K4166" s="12" t="s">
        <v>12037</v>
      </c>
      <c r="L4166" s="12">
        <v>15</v>
      </c>
      <c r="M4166" s="12">
        <v>15</v>
      </c>
      <c r="N4166" s="12">
        <v>15</v>
      </c>
    </row>
    <row r="4167" spans="1:17" x14ac:dyDescent="0.2">
      <c r="A4167" s="12" t="str">
        <f>INDEX('рабочие дни  %ФОТ'!$F$3:$F$67,MATCH('загрузка табеля'!$H4167,'рабочие дни  %ФОТ'!$H$3:$H$67,0),1)</f>
        <v>ХХХ YYY-51</v>
      </c>
      <c r="B4167" s="21">
        <f t="shared" si="195"/>
        <v>599.72</v>
      </c>
      <c r="C4167" s="22">
        <f t="shared" ref="C4167:C4230" si="196">COUNTIF(L4167:AP4167,"&gt;0")</f>
        <v>2</v>
      </c>
      <c r="D4167" s="23">
        <f t="shared" ref="D4167:D4230" si="197">IF(SUM(L4167:AP4167)&gt;0,SUM(L4167:AP4167),"")</f>
        <v>29</v>
      </c>
      <c r="E4167" s="21">
        <f>SUMIFS(тарифы!G:G,тарифы!B:B,J4167)</f>
        <v>20.68</v>
      </c>
      <c r="F4167" s="21"/>
      <c r="G4167" s="12" t="str">
        <f>IFERROR(INDEX(Таблица1[#All],MATCH('загрузка табеля'!J4167,тарифы!B:B,0),4),"")</f>
        <v>охоронник ((В-51)отдел безопасности)</v>
      </c>
      <c r="H4167" s="12" t="s">
        <v>17247</v>
      </c>
      <c r="I4167" s="12" t="s">
        <v>16944</v>
      </c>
      <c r="J4167" s="12" t="s">
        <v>12042</v>
      </c>
      <c r="K4167" s="12" t="s">
        <v>12041</v>
      </c>
      <c r="L4167" s="12">
        <v>14.5</v>
      </c>
      <c r="M4167" s="12">
        <v>14.5</v>
      </c>
      <c r="N4167" s="12">
        <v>0</v>
      </c>
    </row>
    <row r="4168" spans="1:17" x14ac:dyDescent="0.2">
      <c r="A4168" s="12" t="str">
        <f>INDEX('рабочие дни  %ФОТ'!$F$3:$F$67,MATCH('загрузка табеля'!$H4168,'рабочие дни  %ФОТ'!$H$3:$H$67,0),1)</f>
        <v>ХХХ YYY-51</v>
      </c>
      <c r="B4168" s="21">
        <f t="shared" si="195"/>
        <v>0</v>
      </c>
      <c r="C4168" s="22">
        <f t="shared" si="196"/>
        <v>4</v>
      </c>
      <c r="D4168" s="23">
        <f t="shared" si="197"/>
        <v>43.5</v>
      </c>
      <c r="E4168" s="21">
        <f>SUMIFS(тарифы!G:G,тарифы!B:B,J4168)</f>
        <v>0</v>
      </c>
      <c r="F4168" s="21"/>
      <c r="G4168" s="12" t="str">
        <f>IFERROR(INDEX(Таблица1[#All],MATCH('загрузка табеля'!J4168,тарифы!B:B,0),4),"")</f>
        <v/>
      </c>
      <c r="H4168" s="12" t="s">
        <v>17247</v>
      </c>
      <c r="I4168" s="12" t="s">
        <v>16944</v>
      </c>
      <c r="J4168" s="12" t="s">
        <v>16945</v>
      </c>
      <c r="K4168" s="12" t="s">
        <v>16946</v>
      </c>
      <c r="L4168" s="12">
        <v>11</v>
      </c>
      <c r="M4168" s="12">
        <v>10.5</v>
      </c>
      <c r="N4168" s="12">
        <v>11</v>
      </c>
      <c r="O4168" s="12">
        <v>11</v>
      </c>
      <c r="P4168" s="12">
        <v>0</v>
      </c>
    </row>
    <row r="4169" spans="1:17" x14ac:dyDescent="0.2">
      <c r="A4169" s="12" t="str">
        <f>INDEX('рабочие дни  %ФОТ'!$F$3:$F$67,MATCH('загрузка табеля'!$H4169,'рабочие дни  %ФОТ'!$H$3:$H$67,0),1)</f>
        <v>ХХХ YYY-51</v>
      </c>
      <c r="B4169" s="21">
        <f t="shared" si="195"/>
        <v>1510.1100000000001</v>
      </c>
      <c r="C4169" s="22">
        <f t="shared" si="196"/>
        <v>5</v>
      </c>
      <c r="D4169" s="23">
        <f t="shared" si="197"/>
        <v>47</v>
      </c>
      <c r="E4169" s="21">
        <f>SUMIFS(тарифы!G:G,тарифы!B:B,J4169)</f>
        <v>32.130000000000003</v>
      </c>
      <c r="F4169" s="21"/>
      <c r="G4169" s="12" t="str">
        <f>IFERROR(INDEX(Таблица1[#All],MATCH('загрузка табеля'!J4169,тарифы!B:B,0),4),"")</f>
        <v>бригадир продавцов продовольственных товаров 1 категории ((В-51)отдел гастрономии)</v>
      </c>
      <c r="H4169" s="12" t="s">
        <v>17247</v>
      </c>
      <c r="I4169" s="12" t="s">
        <v>16947</v>
      </c>
      <c r="J4169" s="12" t="s">
        <v>11253</v>
      </c>
      <c r="K4169" s="12" t="s">
        <v>11254</v>
      </c>
      <c r="L4169" s="12">
        <v>9.5</v>
      </c>
      <c r="M4169" s="12">
        <v>10</v>
      </c>
      <c r="N4169" s="12">
        <v>9</v>
      </c>
      <c r="O4169" s="12">
        <v>9.5</v>
      </c>
      <c r="P4169" s="12">
        <v>9</v>
      </c>
      <c r="Q4169" s="12">
        <v>0</v>
      </c>
    </row>
    <row r="4170" spans="1:17" x14ac:dyDescent="0.2">
      <c r="A4170" s="12" t="str">
        <f>INDEX('рабочие дни  %ФОТ'!$F$3:$F$67,MATCH('загрузка табеля'!$H4170,'рабочие дни  %ФОТ'!$H$3:$H$67,0),1)</f>
        <v>ХХХ YYY-51</v>
      </c>
      <c r="B4170" s="21">
        <f t="shared" si="195"/>
        <v>1064.25</v>
      </c>
      <c r="C4170" s="22">
        <f t="shared" si="196"/>
        <v>4</v>
      </c>
      <c r="D4170" s="23">
        <f t="shared" si="197"/>
        <v>43</v>
      </c>
      <c r="E4170" s="21">
        <f>SUMIFS(тарифы!G:G,тарифы!B:B,J4170)</f>
        <v>24.75</v>
      </c>
      <c r="F4170" s="21"/>
      <c r="G4170" s="12" t="str">
        <f>IFERROR(INDEX(Таблица1[#All],MATCH('загрузка табеля'!J4170,тарифы!B:B,0),4),"")</f>
        <v>продавец продовольственных товаров 2 категории ((В-51)отдел гастрономии)</v>
      </c>
      <c r="H4170" s="12" t="s">
        <v>17247</v>
      </c>
      <c r="I4170" s="12" t="s">
        <v>16947</v>
      </c>
      <c r="J4170" s="12" t="s">
        <v>12005</v>
      </c>
      <c r="K4170" s="12" t="s">
        <v>12004</v>
      </c>
      <c r="L4170" s="12">
        <v>11</v>
      </c>
      <c r="M4170" s="12">
        <v>10</v>
      </c>
      <c r="N4170" s="12">
        <v>11</v>
      </c>
      <c r="O4170" s="12">
        <v>11</v>
      </c>
    </row>
    <row r="4171" spans="1:17" x14ac:dyDescent="0.2">
      <c r="A4171" s="12" t="str">
        <f>INDEX('рабочие дни  %ФОТ'!$F$3:$F$67,MATCH('загрузка табеля'!$H4171,'рабочие дни  %ФОТ'!$H$3:$H$67,0),1)</f>
        <v>ХХХ YYY-51</v>
      </c>
      <c r="B4171" s="21">
        <f t="shared" si="195"/>
        <v>977.625</v>
      </c>
      <c r="C4171" s="22">
        <f t="shared" si="196"/>
        <v>4</v>
      </c>
      <c r="D4171" s="23">
        <f t="shared" si="197"/>
        <v>39.5</v>
      </c>
      <c r="E4171" s="21">
        <f>SUMIFS(тарифы!G:G,тарифы!B:B,J4171)</f>
        <v>24.75</v>
      </c>
      <c r="F4171" s="21"/>
      <c r="G4171" s="12" t="str">
        <f>IFERROR(INDEX(Таблица1[#All],MATCH('загрузка табеля'!J4171,тарифы!B:B,0),4),"")</f>
        <v>продавец продовольственных товаров 2 категории ((В-51)отдел гастрономии)</v>
      </c>
      <c r="H4171" s="12" t="s">
        <v>17247</v>
      </c>
      <c r="I4171" s="12" t="s">
        <v>16947</v>
      </c>
      <c r="J4171" s="12" t="s">
        <v>12003</v>
      </c>
      <c r="K4171" s="12" t="s">
        <v>12002</v>
      </c>
      <c r="L4171" s="12">
        <v>10</v>
      </c>
      <c r="M4171" s="12">
        <v>9.5</v>
      </c>
      <c r="N4171" s="12">
        <v>10</v>
      </c>
      <c r="O4171" s="12">
        <v>10</v>
      </c>
    </row>
    <row r="4172" spans="1:17" x14ac:dyDescent="0.2">
      <c r="A4172" s="12" t="str">
        <f>INDEX('рабочие дни  %ФОТ'!$F$3:$F$67,MATCH('загрузка табеля'!$H4172,'рабочие дни  %ФОТ'!$H$3:$H$67,0),1)</f>
        <v>ХХХ YYY-51</v>
      </c>
      <c r="B4172" s="21">
        <f t="shared" si="195"/>
        <v>956.25</v>
      </c>
      <c r="C4172" s="22">
        <f t="shared" si="196"/>
        <v>4</v>
      </c>
      <c r="D4172" s="23">
        <f t="shared" si="197"/>
        <v>42.5</v>
      </c>
      <c r="E4172" s="21">
        <f>SUMIFS(тарифы!G:G,тарифы!B:B,J4172)</f>
        <v>22.5</v>
      </c>
      <c r="F4172" s="21"/>
      <c r="G4172" s="12" t="str">
        <f>IFERROR(INDEX(Таблица1[#All],MATCH('загрузка табеля'!J4172,тарифы!B:B,0),4),"")</f>
        <v>продавец продовольственных товаров 3 категории ((В-51)отдел гастрономии)</v>
      </c>
      <c r="H4172" s="12" t="s">
        <v>17247</v>
      </c>
      <c r="I4172" s="12" t="s">
        <v>16947</v>
      </c>
      <c r="J4172" s="12" t="s">
        <v>11981</v>
      </c>
      <c r="K4172" s="12" t="s">
        <v>11980</v>
      </c>
      <c r="L4172" s="12">
        <v>9</v>
      </c>
      <c r="M4172" s="12">
        <v>11.5</v>
      </c>
      <c r="N4172" s="12">
        <v>11</v>
      </c>
      <c r="O4172" s="12">
        <v>11</v>
      </c>
      <c r="P4172" s="12">
        <v>0</v>
      </c>
    </row>
    <row r="4173" spans="1:17" x14ac:dyDescent="0.2">
      <c r="A4173" s="12" t="str">
        <f>INDEX('рабочие дни  %ФОТ'!$F$3:$F$67,MATCH('загрузка табеля'!$H4173,'рабочие дни  %ФОТ'!$H$3:$H$67,0),1)</f>
        <v>ХХХ YYY-51</v>
      </c>
      <c r="B4173" s="21">
        <f t="shared" si="195"/>
        <v>0</v>
      </c>
      <c r="C4173" s="22">
        <f t="shared" si="196"/>
        <v>2</v>
      </c>
      <c r="D4173" s="23">
        <f t="shared" si="197"/>
        <v>18.5</v>
      </c>
      <c r="E4173" s="21">
        <f>SUMIFS(тарифы!G:G,тарифы!B:B,J4173)</f>
        <v>0</v>
      </c>
      <c r="F4173" s="21"/>
      <c r="G4173" s="12" t="str">
        <f>IFERROR(INDEX(Таблица1[#All],MATCH('загрузка табеля'!J4173,тарифы!B:B,0),4),"")</f>
        <v/>
      </c>
      <c r="H4173" s="12" t="s">
        <v>17247</v>
      </c>
      <c r="I4173" s="12" t="s">
        <v>16947</v>
      </c>
      <c r="J4173" s="12" t="s">
        <v>16948</v>
      </c>
      <c r="K4173" s="12" t="s">
        <v>16949</v>
      </c>
      <c r="L4173" s="12">
        <v>9</v>
      </c>
      <c r="M4173" s="12">
        <v>9.5</v>
      </c>
      <c r="N4173" s="12">
        <v>0</v>
      </c>
    </row>
    <row r="4174" spans="1:17" x14ac:dyDescent="0.2">
      <c r="A4174" s="12" t="str">
        <f>INDEX('рабочие дни  %ФОТ'!$F$3:$F$67,MATCH('загрузка табеля'!$H4174,'рабочие дни  %ФОТ'!$H$3:$H$67,0),1)</f>
        <v>ХХХ YYY-51</v>
      </c>
      <c r="B4174" s="21">
        <f t="shared" si="195"/>
        <v>770</v>
      </c>
      <c r="C4174" s="22">
        <f t="shared" si="196"/>
        <v>3</v>
      </c>
      <c r="D4174" s="23">
        <f t="shared" si="197"/>
        <v>35</v>
      </c>
      <c r="E4174" s="21">
        <f>SUMIFS(тарифы!G:G,тарифы!B:B,J4174)</f>
        <v>22</v>
      </c>
      <c r="F4174" s="21"/>
      <c r="G4174" s="12" t="str">
        <f>IFERROR(INDEX(Таблица1[#All],MATCH('загрузка табеля'!J4174,тарифы!B:B,0),4),"")</f>
        <v>продавец продовольственных товаров 3 категории ((В-51)отдел кондитерских изделий)</v>
      </c>
      <c r="H4174" s="12" t="s">
        <v>17247</v>
      </c>
      <c r="I4174" s="12" t="s">
        <v>16691</v>
      </c>
      <c r="J4174" s="12" t="s">
        <v>11956</v>
      </c>
      <c r="K4174" s="12" t="s">
        <v>11955</v>
      </c>
      <c r="L4174" s="12">
        <v>12</v>
      </c>
      <c r="M4174" s="12">
        <v>12</v>
      </c>
      <c r="N4174" s="12">
        <v>11</v>
      </c>
      <c r="O4174" s="12">
        <v>0</v>
      </c>
    </row>
    <row r="4175" spans="1:17" x14ac:dyDescent="0.2">
      <c r="A4175" s="12" t="str">
        <f>INDEX('рабочие дни  %ФОТ'!$F$3:$F$67,MATCH('загрузка табеля'!$H4175,'рабочие дни  %ФОТ'!$H$3:$H$67,0),1)</f>
        <v>ХХХ YYY-51</v>
      </c>
      <c r="B4175" s="21">
        <f t="shared" si="195"/>
        <v>913</v>
      </c>
      <c r="C4175" s="22">
        <f t="shared" si="196"/>
        <v>4</v>
      </c>
      <c r="D4175" s="23">
        <f t="shared" si="197"/>
        <v>41.5</v>
      </c>
      <c r="E4175" s="21">
        <f>SUMIFS(тарифы!G:G,тарифы!B:B,J4175)</f>
        <v>22</v>
      </c>
      <c r="F4175" s="21"/>
      <c r="G4175" s="12" t="str">
        <f>IFERROR(INDEX(Таблица1[#All],MATCH('загрузка табеля'!J4175,тарифы!B:B,0),4),"")</f>
        <v>продавец продовольственных товаров 3 категории ((В-51)отдел кондитерских изделий)</v>
      </c>
      <c r="H4175" s="12" t="s">
        <v>17247</v>
      </c>
      <c r="I4175" s="12" t="s">
        <v>16691</v>
      </c>
      <c r="J4175" s="12" t="s">
        <v>11997</v>
      </c>
      <c r="K4175" s="12" t="s">
        <v>11996</v>
      </c>
      <c r="L4175" s="12">
        <v>11</v>
      </c>
      <c r="M4175" s="12">
        <v>11</v>
      </c>
      <c r="N4175" s="12">
        <v>10</v>
      </c>
      <c r="O4175" s="12">
        <v>9.5</v>
      </c>
    </row>
    <row r="4176" spans="1:17" x14ac:dyDescent="0.2">
      <c r="A4176" s="12" t="str">
        <f>INDEX('рабочие дни  %ФОТ'!$F$3:$F$67,MATCH('загрузка табеля'!$H4176,'рабочие дни  %ФОТ'!$H$3:$H$67,0),1)</f>
        <v>ХХХ YYY-51</v>
      </c>
      <c r="B4176" s="21">
        <f t="shared" si="195"/>
        <v>264</v>
      </c>
      <c r="C4176" s="22">
        <f t="shared" si="196"/>
        <v>1</v>
      </c>
      <c r="D4176" s="23">
        <f t="shared" si="197"/>
        <v>12</v>
      </c>
      <c r="E4176" s="21">
        <f>SUMIFS(тарифы!G:G,тарифы!B:B,J4176)</f>
        <v>22</v>
      </c>
      <c r="F4176" s="21"/>
      <c r="G4176" s="12" t="str">
        <f>IFERROR(INDEX(Таблица1[#All],MATCH('загрузка табеля'!J4176,тарифы!B:B,0),4),"")</f>
        <v>продавец продовольственных товаров 3 категории ((В-51)отдел кондитерских изделий)</v>
      </c>
      <c r="H4176" s="12" t="s">
        <v>17247</v>
      </c>
      <c r="I4176" s="12" t="s">
        <v>16691</v>
      </c>
      <c r="J4176" s="12" t="s">
        <v>11993</v>
      </c>
      <c r="K4176" s="12" t="s">
        <v>11992</v>
      </c>
      <c r="L4176" s="12">
        <v>12</v>
      </c>
      <c r="M4176" s="12">
        <v>0</v>
      </c>
    </row>
    <row r="4177" spans="1:16" x14ac:dyDescent="0.2">
      <c r="A4177" s="12" t="str">
        <f>INDEX('рабочие дни  %ФОТ'!$F$3:$F$67,MATCH('загрузка табеля'!$H4177,'рабочие дни  %ФОТ'!$H$3:$H$67,0),1)</f>
        <v>ХХХ YYY-51</v>
      </c>
      <c r="B4177" s="21">
        <f t="shared" si="195"/>
        <v>440</v>
      </c>
      <c r="C4177" s="22">
        <f t="shared" si="196"/>
        <v>2</v>
      </c>
      <c r="D4177" s="23">
        <f t="shared" si="197"/>
        <v>20</v>
      </c>
      <c r="E4177" s="21">
        <f>SUMIFS(тарифы!G:G,тарифы!B:B,J4177)</f>
        <v>22</v>
      </c>
      <c r="F4177" s="21"/>
      <c r="G4177" s="12" t="str">
        <f>IFERROR(INDEX(Таблица1[#All],MATCH('загрузка табеля'!J4177,тарифы!B:B,0),4),"")</f>
        <v>продавец продовольственных товаров 3 категории ((В-51)отдел напитков)</v>
      </c>
      <c r="H4177" s="12" t="s">
        <v>17247</v>
      </c>
      <c r="I4177" s="12" t="s">
        <v>16950</v>
      </c>
      <c r="J4177" s="12" t="s">
        <v>11953</v>
      </c>
      <c r="K4177" s="12" t="s">
        <v>11952</v>
      </c>
      <c r="L4177" s="12">
        <v>10</v>
      </c>
      <c r="M4177" s="12">
        <v>10</v>
      </c>
      <c r="N4177" s="12">
        <v>0</v>
      </c>
    </row>
    <row r="4178" spans="1:16" x14ac:dyDescent="0.2">
      <c r="A4178" s="12" t="str">
        <f>INDEX('рабочие дни  %ФОТ'!$F$3:$F$67,MATCH('загрузка табеля'!$H4178,'рабочие дни  %ФОТ'!$H$3:$H$67,0),1)</f>
        <v>ХХХ YYY-51</v>
      </c>
      <c r="B4178" s="21">
        <f t="shared" si="195"/>
        <v>506</v>
      </c>
      <c r="C4178" s="22">
        <f t="shared" si="196"/>
        <v>2</v>
      </c>
      <c r="D4178" s="23">
        <f t="shared" si="197"/>
        <v>23</v>
      </c>
      <c r="E4178" s="21">
        <f>SUMIFS(тарифы!G:G,тарифы!B:B,J4178)</f>
        <v>22</v>
      </c>
      <c r="F4178" s="21"/>
      <c r="G4178" s="12" t="str">
        <f>IFERROR(INDEX(Таблица1[#All],MATCH('загрузка табеля'!J4178,тарифы!B:B,0),4),"")</f>
        <v>продавец продовольственных товаров 3 категории ((В-51)отдел напитков)</v>
      </c>
      <c r="H4178" s="12" t="s">
        <v>17247</v>
      </c>
      <c r="I4178" s="12" t="s">
        <v>16950</v>
      </c>
      <c r="J4178" s="12" t="s">
        <v>11958</v>
      </c>
      <c r="K4178" s="12" t="s">
        <v>11957</v>
      </c>
      <c r="L4178" s="12">
        <v>12</v>
      </c>
      <c r="M4178" s="12">
        <v>11</v>
      </c>
      <c r="N4178" s="12">
        <v>0</v>
      </c>
    </row>
    <row r="4179" spans="1:16" x14ac:dyDescent="0.2">
      <c r="A4179" s="12" t="str">
        <f>INDEX('рабочие дни  %ФОТ'!$F$3:$F$67,MATCH('загрузка табеля'!$H4179,'рабочие дни  %ФОТ'!$H$3:$H$67,0),1)</f>
        <v>ХХХ YYY-51</v>
      </c>
      <c r="B4179" s="21">
        <f t="shared" si="195"/>
        <v>440</v>
      </c>
      <c r="C4179" s="22">
        <f t="shared" si="196"/>
        <v>2</v>
      </c>
      <c r="D4179" s="23">
        <f t="shared" si="197"/>
        <v>20</v>
      </c>
      <c r="E4179" s="21">
        <f>SUMIFS(тарифы!G:G,тарифы!B:B,J4179)</f>
        <v>22</v>
      </c>
      <c r="F4179" s="21"/>
      <c r="G4179" s="12" t="str">
        <f>IFERROR(INDEX(Таблица1[#All],MATCH('загрузка табеля'!J4179,тарифы!B:B,0),4),"")</f>
        <v>продавец продовольственных товаров 3 категории ((В-51)отдел напитков)</v>
      </c>
      <c r="H4179" s="12" t="s">
        <v>17247</v>
      </c>
      <c r="I4179" s="12" t="s">
        <v>16950</v>
      </c>
      <c r="J4179" s="12" t="s">
        <v>11973</v>
      </c>
      <c r="K4179" s="12" t="s">
        <v>11972</v>
      </c>
      <c r="L4179" s="12">
        <v>10</v>
      </c>
      <c r="M4179" s="12">
        <v>10</v>
      </c>
      <c r="N4179" s="12">
        <v>0</v>
      </c>
    </row>
    <row r="4180" spans="1:16" x14ac:dyDescent="0.2">
      <c r="A4180" s="12" t="str">
        <f>INDEX('рабочие дни  %ФОТ'!$F$3:$F$67,MATCH('загрузка табеля'!$H4180,'рабочие дни  %ФОТ'!$H$3:$H$67,0),1)</f>
        <v>ХХХ YYY-51</v>
      </c>
      <c r="B4180" s="21">
        <f t="shared" si="195"/>
        <v>0</v>
      </c>
      <c r="C4180" s="22">
        <f t="shared" si="196"/>
        <v>4</v>
      </c>
      <c r="D4180" s="23">
        <f t="shared" si="197"/>
        <v>44</v>
      </c>
      <c r="E4180" s="21">
        <f>SUMIFS(тарифы!G:G,тарифы!B:B,J4180)</f>
        <v>0</v>
      </c>
      <c r="F4180" s="21"/>
      <c r="G4180" s="12" t="str">
        <f>IFERROR(INDEX(Таблица1[#All],MATCH('загрузка табеля'!J4180,тарифы!B:B,0),4),"")</f>
        <v/>
      </c>
      <c r="H4180" s="12" t="s">
        <v>17247</v>
      </c>
      <c r="I4180" s="12" t="s">
        <v>16950</v>
      </c>
      <c r="J4180" s="12" t="s">
        <v>16951</v>
      </c>
      <c r="K4180" s="12" t="s">
        <v>16952</v>
      </c>
      <c r="L4180" s="12">
        <v>12</v>
      </c>
      <c r="M4180" s="12">
        <v>12</v>
      </c>
      <c r="N4180" s="12">
        <v>10</v>
      </c>
      <c r="O4180" s="12">
        <v>10</v>
      </c>
    </row>
    <row r="4181" spans="1:16" x14ac:dyDescent="0.2">
      <c r="A4181" s="12" t="str">
        <f>INDEX('рабочие дни  %ФОТ'!$F$3:$F$67,MATCH('загрузка табеля'!$H4181,'рабочие дни  %ФОТ'!$H$3:$H$67,0),1)</f>
        <v>ХХХ YYY-51</v>
      </c>
      <c r="B4181" s="21">
        <f t="shared" si="195"/>
        <v>1097.7749999999999</v>
      </c>
      <c r="C4181" s="22">
        <f t="shared" si="196"/>
        <v>4</v>
      </c>
      <c r="D4181" s="23">
        <f t="shared" si="197"/>
        <v>42.5</v>
      </c>
      <c r="E4181" s="21">
        <f>SUMIFS(тарифы!G:G,тарифы!B:B,J4181)</f>
        <v>25.83</v>
      </c>
      <c r="F4181" s="21"/>
      <c r="G4181" s="12" t="str">
        <f>IFERROR(INDEX(Таблица1[#All],MATCH('загрузка табеля'!J4181,тарифы!B:B,0),4),"")</f>
        <v>бригадир продавцов непродовольственных товаров 3 категории ((В-51)отдел непродовольственных товаров)</v>
      </c>
      <c r="H4181" s="12" t="s">
        <v>17247</v>
      </c>
      <c r="I4181" s="12" t="s">
        <v>16692</v>
      </c>
      <c r="J4181" s="12" t="s">
        <v>12114</v>
      </c>
      <c r="K4181" s="12" t="s">
        <v>12113</v>
      </c>
      <c r="L4181" s="12">
        <v>12</v>
      </c>
      <c r="M4181" s="12">
        <v>11</v>
      </c>
      <c r="N4181" s="12">
        <v>10</v>
      </c>
      <c r="O4181" s="12">
        <v>9.5</v>
      </c>
      <c r="P4181" s="12">
        <v>0</v>
      </c>
    </row>
    <row r="4182" spans="1:16" x14ac:dyDescent="0.2">
      <c r="A4182" s="12" t="str">
        <f>INDEX('рабочие дни  %ФОТ'!$F$3:$F$67,MATCH('загрузка табеля'!$H4182,'рабочие дни  %ФОТ'!$H$3:$H$67,0),1)</f>
        <v>ХХХ YYY-51</v>
      </c>
      <c r="B4182" s="21">
        <f t="shared" si="195"/>
        <v>935</v>
      </c>
      <c r="C4182" s="22">
        <f t="shared" si="196"/>
        <v>4</v>
      </c>
      <c r="D4182" s="23">
        <f t="shared" si="197"/>
        <v>42.5</v>
      </c>
      <c r="E4182" s="21">
        <f>SUMIFS(тарифы!G:G,тарифы!B:B,J4182)</f>
        <v>22</v>
      </c>
      <c r="F4182" s="21"/>
      <c r="G4182" s="12" t="str">
        <f>IFERROR(INDEX(Таблица1[#All],MATCH('загрузка табеля'!J4182,тарифы!B:B,0),4),"")</f>
        <v>продавец непродовольственных товаров 3 категории ((В-51)отдел непродовольственных товаров)</v>
      </c>
      <c r="H4182" s="12" t="s">
        <v>17247</v>
      </c>
      <c r="I4182" s="12" t="s">
        <v>16692</v>
      </c>
      <c r="J4182" s="12" t="s">
        <v>12011</v>
      </c>
      <c r="K4182" s="12" t="s">
        <v>12010</v>
      </c>
      <c r="L4182" s="12">
        <v>12</v>
      </c>
      <c r="M4182" s="12">
        <v>12</v>
      </c>
      <c r="N4182" s="12">
        <v>11</v>
      </c>
      <c r="O4182" s="12">
        <v>7.5</v>
      </c>
    </row>
    <row r="4183" spans="1:16" x14ac:dyDescent="0.2">
      <c r="A4183" s="12" t="str">
        <f>INDEX('рабочие дни  %ФОТ'!$F$3:$F$67,MATCH('загрузка табеля'!$H4183,'рабочие дни  %ФОТ'!$H$3:$H$67,0),1)</f>
        <v>ХХХ YYY-51</v>
      </c>
      <c r="B4183" s="21">
        <f t="shared" si="195"/>
        <v>879.75</v>
      </c>
      <c r="C4183" s="22">
        <f t="shared" si="196"/>
        <v>4</v>
      </c>
      <c r="D4183" s="23">
        <f t="shared" si="197"/>
        <v>34.5</v>
      </c>
      <c r="E4183" s="21">
        <f>SUMIFS(тарифы!G:G,тарифы!B:B,J4183)</f>
        <v>25.5</v>
      </c>
      <c r="F4183" s="21"/>
      <c r="G4183" s="12" t="str">
        <f>IFERROR(INDEX(Таблица1[#All],MATCH('загрузка табеля'!J4183,тарифы!B:B,0),4),"")</f>
        <v>кассир торгового зала ((В-51)расчетно-кассовая зона)</v>
      </c>
      <c r="H4183" s="12" t="s">
        <v>17247</v>
      </c>
      <c r="I4183" s="12" t="s">
        <v>16692</v>
      </c>
      <c r="J4183" s="12" t="s">
        <v>12061</v>
      </c>
      <c r="K4183" s="12" t="s">
        <v>12060</v>
      </c>
      <c r="L4183" s="12">
        <v>9</v>
      </c>
      <c r="M4183" s="12">
        <v>9.5</v>
      </c>
      <c r="N4183" s="12">
        <v>8</v>
      </c>
      <c r="O4183" s="12">
        <v>8</v>
      </c>
    </row>
    <row r="4184" spans="1:16" x14ac:dyDescent="0.2">
      <c r="A4184" s="12" t="str">
        <f>INDEX('рабочие дни  %ФОТ'!$F$3:$F$67,MATCH('загрузка табеля'!$H4184,'рабочие дни  %ФОТ'!$H$3:$H$67,0),1)</f>
        <v>ХХХ YYY-51</v>
      </c>
      <c r="B4184" s="21">
        <f t="shared" si="195"/>
        <v>668.57142857142856</v>
      </c>
      <c r="C4184" s="22">
        <f t="shared" si="196"/>
        <v>4</v>
      </c>
      <c r="D4184" s="23">
        <f t="shared" si="197"/>
        <v>38.5</v>
      </c>
      <c r="E4184" s="21">
        <f>SUMIFS(тарифы!G:G,тарифы!B:B,J4184)</f>
        <v>3510</v>
      </c>
      <c r="F4184" s="21"/>
      <c r="G4184" s="12" t="str">
        <f>IFERROR(INDEX(Таблица1[#All],MATCH('загрузка табеля'!J4184,тарифы!B:B,0),4),"")</f>
        <v>заведующий хозяйственной частью 3 категории ((В-51)хозяйственная часть)</v>
      </c>
      <c r="H4184" s="12" t="s">
        <v>17247</v>
      </c>
      <c r="I4184" s="12" t="s">
        <v>16953</v>
      </c>
      <c r="J4184" s="12" t="s">
        <v>12091</v>
      </c>
      <c r="K4184" s="12" t="s">
        <v>12090</v>
      </c>
      <c r="L4184" s="12">
        <v>9.5</v>
      </c>
      <c r="M4184" s="12">
        <v>10</v>
      </c>
      <c r="N4184" s="12">
        <v>10</v>
      </c>
      <c r="O4184" s="12">
        <v>9</v>
      </c>
      <c r="P4184" s="12">
        <v>0</v>
      </c>
    </row>
    <row r="4185" spans="1:16" x14ac:dyDescent="0.2">
      <c r="A4185" s="12" t="str">
        <f>INDEX('рабочие дни  %ФОТ'!$F$3:$F$67,MATCH('загрузка табеля'!$H4185,'рабочие дни  %ФОТ'!$H$3:$H$67,0),1)</f>
        <v>ХХХ YYY-51</v>
      </c>
      <c r="B4185" s="21">
        <f t="shared" si="195"/>
        <v>1571.4285714285713</v>
      </c>
      <c r="C4185" s="22">
        <f t="shared" si="196"/>
        <v>4</v>
      </c>
      <c r="D4185" s="23">
        <f t="shared" si="197"/>
        <v>18</v>
      </c>
      <c r="E4185" s="21">
        <f>SUMIFS(тарифы!G:G,тарифы!B:B,J4185)</f>
        <v>8250</v>
      </c>
      <c r="F4185" s="21"/>
      <c r="G4185" s="12" t="str">
        <f>IFERROR(INDEX(Таблица1[#All],MATCH('загрузка табеля'!J4185,тарифы!B:B,0),4),"")</f>
        <v>заместитель управляющего магазином по производству 4 категории ((В-51)кулинарный цех)</v>
      </c>
      <c r="H4185" s="12" t="s">
        <v>17247</v>
      </c>
      <c r="I4185" s="12" t="s">
        <v>16954</v>
      </c>
      <c r="J4185" s="12" t="s">
        <v>7285</v>
      </c>
      <c r="K4185" s="12" t="s">
        <v>7286</v>
      </c>
      <c r="L4185" s="12">
        <v>4.5</v>
      </c>
      <c r="M4185" s="12">
        <v>4.5</v>
      </c>
      <c r="N4185" s="12">
        <v>4.5</v>
      </c>
      <c r="O4185" s="12">
        <v>4.5</v>
      </c>
    </row>
    <row r="4186" spans="1:16" x14ac:dyDescent="0.2">
      <c r="A4186" s="12" t="str">
        <f>INDEX('рабочие дни  %ФОТ'!$F$3:$F$67,MATCH('загрузка табеля'!$H4186,'рабочие дни  %ФОТ'!$H$3:$H$67,0),1)</f>
        <v>ХХХ YYY-51</v>
      </c>
      <c r="B4186" s="21">
        <f t="shared" si="195"/>
        <v>868</v>
      </c>
      <c r="C4186" s="22">
        <f t="shared" si="196"/>
        <v>3</v>
      </c>
      <c r="D4186" s="23">
        <f t="shared" si="197"/>
        <v>28</v>
      </c>
      <c r="E4186" s="21">
        <f>SUMIFS(тарифы!G:G,тарифы!B:B,J4186)</f>
        <v>31</v>
      </c>
      <c r="F4186" s="21"/>
      <c r="G4186" s="12" t="str">
        <f>IFERROR(INDEX(Таблица1[#All],MATCH('загрузка табеля'!J4186,тарифы!B:B,0),4),"")</f>
        <v>повар пиццеол ((В-51)кулинарный цех)</v>
      </c>
      <c r="H4186" s="12" t="s">
        <v>17247</v>
      </c>
      <c r="I4186" s="12" t="s">
        <v>16954</v>
      </c>
      <c r="J4186" s="12" t="s">
        <v>12020</v>
      </c>
      <c r="K4186" s="12" t="s">
        <v>12019</v>
      </c>
      <c r="L4186" s="12">
        <v>10</v>
      </c>
      <c r="M4186" s="12">
        <v>10</v>
      </c>
      <c r="N4186" s="12">
        <v>8</v>
      </c>
      <c r="O4186" s="12">
        <v>0</v>
      </c>
    </row>
    <row r="4187" spans="1:16" x14ac:dyDescent="0.2">
      <c r="A4187" s="12" t="str">
        <f>INDEX('рабочие дни  %ФОТ'!$F$3:$F$67,MATCH('загрузка табеля'!$H4187,'рабочие дни  %ФОТ'!$H$3:$H$67,0),1)</f>
        <v>ХХХ YYY-51</v>
      </c>
      <c r="B4187" s="21">
        <f t="shared" si="195"/>
        <v>958.5</v>
      </c>
      <c r="C4187" s="22">
        <f t="shared" si="196"/>
        <v>3</v>
      </c>
      <c r="D4187" s="23">
        <f t="shared" si="197"/>
        <v>35.5</v>
      </c>
      <c r="E4187" s="21">
        <f>SUMIFS(тарифы!G:G,тарифы!B:B,J4187)</f>
        <v>27</v>
      </c>
      <c r="F4187" s="21"/>
      <c r="G4187" s="12" t="str">
        <f>IFERROR(INDEX(Таблица1[#All],MATCH('загрузка табеля'!J4187,тарифы!B:B,0),4),"")</f>
        <v>повар 4 разряда ((В-51)кулинарный цех)</v>
      </c>
      <c r="H4187" s="12" t="s">
        <v>17247</v>
      </c>
      <c r="I4187" s="12" t="s">
        <v>16954</v>
      </c>
      <c r="J4187" s="12" t="s">
        <v>12028</v>
      </c>
      <c r="K4187" s="12" t="s">
        <v>12027</v>
      </c>
      <c r="L4187" s="12">
        <v>11</v>
      </c>
      <c r="M4187" s="12">
        <v>12</v>
      </c>
      <c r="N4187" s="12">
        <v>12.5</v>
      </c>
      <c r="O4187" s="12">
        <v>0</v>
      </c>
    </row>
    <row r="4188" spans="1:16" x14ac:dyDescent="0.2">
      <c r="A4188" s="12" t="str">
        <f>INDEX('рабочие дни  %ФОТ'!$F$3:$F$67,MATCH('загрузка табеля'!$H4188,'рабочие дни  %ФОТ'!$H$3:$H$67,0),1)</f>
        <v>ХХХ YYY-51</v>
      </c>
      <c r="B4188" s="21">
        <f t="shared" si="195"/>
        <v>1259.04</v>
      </c>
      <c r="C4188" s="22">
        <f t="shared" si="196"/>
        <v>4</v>
      </c>
      <c r="D4188" s="23">
        <f t="shared" si="197"/>
        <v>43</v>
      </c>
      <c r="E4188" s="21">
        <f>SUMIFS(тарифы!G:G,тарифы!B:B,J4188)</f>
        <v>29.28</v>
      </c>
      <c r="F4188" s="21"/>
      <c r="G4188" s="12" t="str">
        <f>IFERROR(INDEX(Таблица1[#All],MATCH('загрузка табеля'!J4188,тарифы!B:B,0),4),"")</f>
        <v>повар 5 разряда ((В-51)кулинарный цех)</v>
      </c>
      <c r="H4188" s="12" t="s">
        <v>17247</v>
      </c>
      <c r="I4188" s="12" t="s">
        <v>16954</v>
      </c>
      <c r="J4188" s="12" t="s">
        <v>12026</v>
      </c>
      <c r="K4188" s="12" t="s">
        <v>12025</v>
      </c>
      <c r="L4188" s="12">
        <v>8</v>
      </c>
      <c r="M4188" s="12">
        <v>12</v>
      </c>
      <c r="N4188" s="12">
        <v>11</v>
      </c>
      <c r="O4188" s="12">
        <v>12</v>
      </c>
      <c r="P4188" s="12">
        <v>0</v>
      </c>
    </row>
    <row r="4189" spans="1:16" x14ac:dyDescent="0.2">
      <c r="A4189" s="12" t="str">
        <f>INDEX('рабочие дни  %ФОТ'!$F$3:$F$67,MATCH('загрузка табеля'!$H4189,'рабочие дни  %ФОТ'!$H$3:$H$67,0),1)</f>
        <v>ХХХ YYY-51</v>
      </c>
      <c r="B4189" s="21">
        <f t="shared" si="195"/>
        <v>1302.96</v>
      </c>
      <c r="C4189" s="22">
        <f t="shared" si="196"/>
        <v>4</v>
      </c>
      <c r="D4189" s="23">
        <f t="shared" si="197"/>
        <v>44.5</v>
      </c>
      <c r="E4189" s="21">
        <f>SUMIFS(тарифы!G:G,тарифы!B:B,J4189)</f>
        <v>29.28</v>
      </c>
      <c r="F4189" s="21"/>
      <c r="G4189" s="12" t="str">
        <f>IFERROR(INDEX(Таблица1[#All],MATCH('загрузка табеля'!J4189,тарифы!B:B,0),4),"")</f>
        <v>повар 5 разряда ((В-51)кулинарный цех)</v>
      </c>
      <c r="H4189" s="12" t="s">
        <v>17247</v>
      </c>
      <c r="I4189" s="12" t="s">
        <v>16954</v>
      </c>
      <c r="J4189" s="12" t="s">
        <v>12022</v>
      </c>
      <c r="K4189" s="12" t="s">
        <v>12021</v>
      </c>
      <c r="L4189" s="12">
        <v>11.5</v>
      </c>
      <c r="M4189" s="12">
        <v>12</v>
      </c>
      <c r="N4189" s="12">
        <v>10</v>
      </c>
      <c r="O4189" s="12">
        <v>11</v>
      </c>
      <c r="P4189" s="12">
        <v>0</v>
      </c>
    </row>
    <row r="4190" spans="1:16" x14ac:dyDescent="0.2">
      <c r="A4190" s="12" t="str">
        <f>INDEX('рабочие дни  %ФОТ'!$F$3:$F$67,MATCH('загрузка табеля'!$H4190,'рабочие дни  %ФОТ'!$H$3:$H$67,0),1)</f>
        <v>ХХХ YYY-51</v>
      </c>
      <c r="B4190" s="21">
        <f t="shared" si="195"/>
        <v>1100.5</v>
      </c>
      <c r="C4190" s="22">
        <f t="shared" si="196"/>
        <v>4</v>
      </c>
      <c r="D4190" s="23">
        <f t="shared" si="197"/>
        <v>35.5</v>
      </c>
      <c r="E4190" s="21">
        <f>SUMIFS(тарифы!G:G,тарифы!B:B,J4190)</f>
        <v>31</v>
      </c>
      <c r="F4190" s="21"/>
      <c r="G4190" s="12" t="str">
        <f>IFERROR(INDEX(Таблица1[#All],MATCH('загрузка табеля'!J4190,тарифы!B:B,0),4),"")</f>
        <v>повар пиццеол ((В-51)кулинарный цех)</v>
      </c>
      <c r="H4190" s="12" t="s">
        <v>17247</v>
      </c>
      <c r="I4190" s="12" t="s">
        <v>16954</v>
      </c>
      <c r="J4190" s="12" t="s">
        <v>12018</v>
      </c>
      <c r="K4190" s="12" t="s">
        <v>12017</v>
      </c>
      <c r="L4190" s="12">
        <v>4.5</v>
      </c>
      <c r="M4190" s="12">
        <v>10</v>
      </c>
      <c r="N4190" s="12">
        <v>12</v>
      </c>
      <c r="O4190" s="12">
        <v>9</v>
      </c>
      <c r="P4190" s="12">
        <v>0</v>
      </c>
    </row>
    <row r="4191" spans="1:16" x14ac:dyDescent="0.2">
      <c r="A4191" s="12" t="str">
        <f>INDEX('рабочие дни  %ФОТ'!$F$3:$F$67,MATCH('загрузка табеля'!$H4191,'рабочие дни  %ФОТ'!$H$3:$H$67,0),1)</f>
        <v>ХХХ YYY-51</v>
      </c>
      <c r="B4191" s="21">
        <f t="shared" si="195"/>
        <v>1229.76</v>
      </c>
      <c r="C4191" s="22">
        <f t="shared" si="196"/>
        <v>4</v>
      </c>
      <c r="D4191" s="23">
        <f t="shared" si="197"/>
        <v>42</v>
      </c>
      <c r="E4191" s="21">
        <f>SUMIFS(тарифы!G:G,тарифы!B:B,J4191)</f>
        <v>29.28</v>
      </c>
      <c r="F4191" s="21"/>
      <c r="G4191" s="12" t="str">
        <f>IFERROR(INDEX(Таблица1[#All],MATCH('загрузка табеля'!J4191,тарифы!B:B,0),4),"")</f>
        <v>повар 5 разряда ((В-51)кулинарный цех)</v>
      </c>
      <c r="H4191" s="12" t="s">
        <v>17247</v>
      </c>
      <c r="I4191" s="12" t="s">
        <v>16954</v>
      </c>
      <c r="J4191" s="12" t="s">
        <v>12024</v>
      </c>
      <c r="K4191" s="12" t="s">
        <v>12023</v>
      </c>
      <c r="L4191" s="12">
        <v>9</v>
      </c>
      <c r="M4191" s="12">
        <v>11</v>
      </c>
      <c r="N4191" s="12">
        <v>11</v>
      </c>
      <c r="O4191" s="12">
        <v>11</v>
      </c>
    </row>
    <row r="4192" spans="1:16" x14ac:dyDescent="0.2">
      <c r="A4192" s="12" t="str">
        <f>INDEX('рабочие дни  %ФОТ'!$F$3:$F$67,MATCH('загрузка табеля'!$H4192,'рабочие дни  %ФОТ'!$H$3:$H$67,0),1)</f>
        <v>ХХХ YYY-51</v>
      </c>
      <c r="B4192" s="21">
        <f t="shared" si="195"/>
        <v>810</v>
      </c>
      <c r="C4192" s="22">
        <f t="shared" si="196"/>
        <v>3</v>
      </c>
      <c r="D4192" s="23">
        <f t="shared" si="197"/>
        <v>36</v>
      </c>
      <c r="E4192" s="21">
        <f>SUMIFS(тарифы!G:G,тарифы!B:B,J4192)</f>
        <v>22.5</v>
      </c>
      <c r="F4192" s="21"/>
      <c r="G4192" s="12" t="str">
        <f>IFERROR(INDEX(Таблица1[#All],MATCH('загрузка табеля'!J4192,тарифы!B:B,0),4),"")</f>
        <v>продавец продовольственных товаров 3 категории ((В-51)кулинарный цех)</v>
      </c>
      <c r="H4192" s="12" t="s">
        <v>17247</v>
      </c>
      <c r="I4192" s="12" t="s">
        <v>16954</v>
      </c>
      <c r="J4192" s="12" t="s">
        <v>11991</v>
      </c>
      <c r="K4192" s="12" t="s">
        <v>11990</v>
      </c>
      <c r="L4192" s="12">
        <v>12</v>
      </c>
      <c r="M4192" s="12">
        <v>12</v>
      </c>
      <c r="N4192" s="12">
        <v>12</v>
      </c>
      <c r="O4192" s="12">
        <v>0</v>
      </c>
    </row>
    <row r="4193" spans="1:17" x14ac:dyDescent="0.2">
      <c r="A4193" s="12" t="str">
        <f>INDEX('рабочие дни  %ФОТ'!$F$3:$F$67,MATCH('загрузка табеля'!$H4193,'рабочие дни  %ФОТ'!$H$3:$H$67,0),1)</f>
        <v>ХХХ YYY-51</v>
      </c>
      <c r="B4193" s="21">
        <f t="shared" si="195"/>
        <v>1975.8400000000001</v>
      </c>
      <c r="C4193" s="22">
        <f t="shared" si="196"/>
        <v>5</v>
      </c>
      <c r="D4193" s="23">
        <f t="shared" si="197"/>
        <v>53</v>
      </c>
      <c r="E4193" s="21">
        <f>SUMIFS(тарифы!G:G,тарифы!B:B,J4193)</f>
        <v>37.28</v>
      </c>
      <c r="F4193" s="21"/>
      <c r="G4193" s="12" t="str">
        <f>IFERROR(INDEX(Таблица1[#All],MATCH('загрузка табеля'!J4193,тарифы!B:B,0),4),"")</f>
        <v>бригадир производственной бригады ((В-51)кулинарный цех)</v>
      </c>
      <c r="H4193" s="12" t="s">
        <v>17247</v>
      </c>
      <c r="I4193" s="12" t="s">
        <v>16954</v>
      </c>
      <c r="J4193" s="12" t="s">
        <v>12108</v>
      </c>
      <c r="K4193" s="12" t="s">
        <v>12107</v>
      </c>
      <c r="L4193" s="12">
        <v>11.5</v>
      </c>
      <c r="M4193" s="12">
        <v>12</v>
      </c>
      <c r="N4193" s="12">
        <v>10</v>
      </c>
      <c r="O4193" s="12">
        <v>9</v>
      </c>
      <c r="P4193" s="12">
        <v>10.5</v>
      </c>
    </row>
    <row r="4194" spans="1:17" x14ac:dyDescent="0.2">
      <c r="A4194" s="12" t="str">
        <f>INDEX('рабочие дни  %ФОТ'!$F$3:$F$67,MATCH('загрузка табеля'!$H4194,'рабочие дни  %ФОТ'!$H$3:$H$67,0),1)</f>
        <v>ХХХ YYY-51</v>
      </c>
      <c r="B4194" s="21">
        <f t="shared" si="195"/>
        <v>868</v>
      </c>
      <c r="C4194" s="22">
        <f t="shared" si="196"/>
        <v>3</v>
      </c>
      <c r="D4194" s="23">
        <f t="shared" si="197"/>
        <v>28</v>
      </c>
      <c r="E4194" s="21">
        <f>SUMIFS(тарифы!G:G,тарифы!B:B,J4194)</f>
        <v>31</v>
      </c>
      <c r="F4194" s="21"/>
      <c r="G4194" s="12" t="str">
        <f>IFERROR(INDEX(Таблица1[#All],MATCH('загрузка табеля'!J4194,тарифы!B:B,0),4),"")</f>
        <v>повар пиццеол ((В-51)кулинарный цех)</v>
      </c>
      <c r="H4194" s="12" t="s">
        <v>17247</v>
      </c>
      <c r="I4194" s="12" t="s">
        <v>16954</v>
      </c>
      <c r="J4194" s="12" t="s">
        <v>12016</v>
      </c>
      <c r="K4194" s="12" t="s">
        <v>12015</v>
      </c>
      <c r="L4194" s="12">
        <v>10</v>
      </c>
      <c r="M4194" s="12">
        <v>9</v>
      </c>
      <c r="N4194" s="12">
        <v>9</v>
      </c>
      <c r="O4194" s="12">
        <v>0</v>
      </c>
    </row>
    <row r="4195" spans="1:17" x14ac:dyDescent="0.2">
      <c r="A4195" s="12" t="str">
        <f>INDEX('рабочие дни  %ФОТ'!$F$3:$F$67,MATCH('загрузка табеля'!$H4195,'рабочие дни  %ФОТ'!$H$3:$H$67,0),1)</f>
        <v>ХХХ YYY-51</v>
      </c>
      <c r="B4195" s="21">
        <f t="shared" si="195"/>
        <v>0</v>
      </c>
      <c r="C4195" s="22">
        <f t="shared" si="196"/>
        <v>3</v>
      </c>
      <c r="D4195" s="23">
        <f t="shared" si="197"/>
        <v>32.5</v>
      </c>
      <c r="E4195" s="21">
        <f>SUMIFS(тарифы!G:G,тарифы!B:B,J4195)</f>
        <v>0</v>
      </c>
      <c r="F4195" s="21"/>
      <c r="G4195" s="12" t="str">
        <f>IFERROR(INDEX(Таблица1[#All],MATCH('загрузка табеля'!J4195,тарифы!B:B,0),4),"")</f>
        <v/>
      </c>
      <c r="H4195" s="12" t="s">
        <v>17247</v>
      </c>
      <c r="I4195" s="12" t="s">
        <v>16954</v>
      </c>
      <c r="J4195" s="12" t="s">
        <v>16955</v>
      </c>
      <c r="K4195" s="12" t="s">
        <v>16956</v>
      </c>
      <c r="L4195" s="12">
        <v>11</v>
      </c>
      <c r="M4195" s="12">
        <v>11</v>
      </c>
      <c r="N4195" s="12">
        <v>10.5</v>
      </c>
    </row>
    <row r="4196" spans="1:17" x14ac:dyDescent="0.2">
      <c r="A4196" s="12" t="str">
        <f>INDEX('рабочие дни  %ФОТ'!$F$3:$F$67,MATCH('загрузка табеля'!$H4196,'рабочие дни  %ФОТ'!$H$3:$H$67,0),1)</f>
        <v>ХХХ YYY-51</v>
      </c>
      <c r="B4196" s="21">
        <f t="shared" si="195"/>
        <v>0</v>
      </c>
      <c r="C4196" s="22">
        <f t="shared" si="196"/>
        <v>2</v>
      </c>
      <c r="D4196" s="23">
        <f t="shared" si="197"/>
        <v>20</v>
      </c>
      <c r="E4196" s="21">
        <f>SUMIFS(тарифы!G:G,тарифы!B:B,J4196)</f>
        <v>0</v>
      </c>
      <c r="F4196" s="21"/>
      <c r="G4196" s="12" t="str">
        <f>IFERROR(INDEX(Таблица1[#All],MATCH('загрузка табеля'!J4196,тарифы!B:B,0),4),"")</f>
        <v/>
      </c>
      <c r="H4196" s="12" t="s">
        <v>17247</v>
      </c>
      <c r="I4196" s="12" t="s">
        <v>16954</v>
      </c>
      <c r="J4196" s="12" t="s">
        <v>16957</v>
      </c>
      <c r="K4196" s="12" t="s">
        <v>16958</v>
      </c>
      <c r="L4196" s="12">
        <v>11</v>
      </c>
      <c r="M4196" s="12">
        <v>9</v>
      </c>
      <c r="N4196" s="12">
        <v>0</v>
      </c>
    </row>
    <row r="4197" spans="1:17" x14ac:dyDescent="0.2">
      <c r="A4197" s="12" t="str">
        <f>INDEX('рабочие дни  %ФОТ'!$F$3:$F$67,MATCH('загрузка табеля'!$H4197,'рабочие дни  %ФОТ'!$H$3:$H$67,0),1)</f>
        <v>ХХХ YYY-51</v>
      </c>
      <c r="B4197" s="21">
        <f t="shared" si="195"/>
        <v>0</v>
      </c>
      <c r="C4197" s="22">
        <f t="shared" si="196"/>
        <v>3</v>
      </c>
      <c r="D4197" s="23">
        <f t="shared" si="197"/>
        <v>36</v>
      </c>
      <c r="E4197" s="21">
        <f>SUMIFS(тарифы!G:G,тарифы!B:B,J4197)</f>
        <v>0</v>
      </c>
      <c r="F4197" s="21"/>
      <c r="G4197" s="12" t="str">
        <f>IFERROR(INDEX(Таблица1[#All],MATCH('загрузка табеля'!J4197,тарифы!B:B,0),4),"")</f>
        <v/>
      </c>
      <c r="H4197" s="12" t="s">
        <v>17247</v>
      </c>
      <c r="I4197" s="12" t="s">
        <v>16954</v>
      </c>
      <c r="J4197" s="12" t="s">
        <v>16959</v>
      </c>
      <c r="K4197" s="12" t="s">
        <v>16960</v>
      </c>
      <c r="L4197" s="12">
        <v>12</v>
      </c>
      <c r="M4197" s="12">
        <v>12</v>
      </c>
      <c r="N4197" s="12">
        <v>12</v>
      </c>
    </row>
    <row r="4198" spans="1:17" x14ac:dyDescent="0.2">
      <c r="A4198" s="12" t="str">
        <f>INDEX('рабочие дни  %ФОТ'!$F$3:$F$67,MATCH('загрузка табеля'!$H4198,'рабочие дни  %ФОТ'!$H$3:$H$67,0),1)</f>
        <v>ХХХ YYY-51</v>
      </c>
      <c r="B4198" s="21">
        <f t="shared" si="195"/>
        <v>0</v>
      </c>
      <c r="C4198" s="22">
        <f t="shared" si="196"/>
        <v>6</v>
      </c>
      <c r="D4198" s="23">
        <f t="shared" si="197"/>
        <v>46.5</v>
      </c>
      <c r="E4198" s="21">
        <f>SUMIFS(тарифы!G:G,тарифы!B:B,J4198)</f>
        <v>0</v>
      </c>
      <c r="F4198" s="21"/>
      <c r="G4198" s="12" t="str">
        <f>IFERROR(INDEX(Таблица1[#All],MATCH('загрузка табеля'!J4198,тарифы!B:B,0),4),"")</f>
        <v/>
      </c>
      <c r="H4198" s="12" t="s">
        <v>17247</v>
      </c>
      <c r="I4198" s="12" t="s">
        <v>16954</v>
      </c>
      <c r="J4198" s="12" t="s">
        <v>16961</v>
      </c>
      <c r="K4198" s="12" t="s">
        <v>16962</v>
      </c>
      <c r="L4198" s="12">
        <v>6</v>
      </c>
      <c r="M4198" s="12">
        <v>10</v>
      </c>
      <c r="N4198" s="12">
        <v>9</v>
      </c>
      <c r="O4198" s="12">
        <v>8</v>
      </c>
      <c r="P4198" s="12">
        <v>6.5</v>
      </c>
      <c r="Q4198" s="12">
        <v>7</v>
      </c>
    </row>
    <row r="4199" spans="1:17" x14ac:dyDescent="0.2">
      <c r="A4199" s="12" t="str">
        <f>INDEX('рабочие дни  %ФОТ'!$F$3:$F$67,MATCH('загрузка табеля'!$H4199,'рабочие дни  %ФОТ'!$H$3:$H$67,0),1)</f>
        <v>ХХХ YYY-51</v>
      </c>
      <c r="B4199" s="21">
        <f t="shared" si="195"/>
        <v>450</v>
      </c>
      <c r="C4199" s="22">
        <f t="shared" si="196"/>
        <v>2</v>
      </c>
      <c r="D4199" s="23">
        <f t="shared" si="197"/>
        <v>20</v>
      </c>
      <c r="E4199" s="21">
        <f>SUMIFS(тарифы!G:G,тарифы!B:B,J4199)</f>
        <v>22.5</v>
      </c>
      <c r="F4199" s="21"/>
      <c r="G4199" s="12" t="str">
        <f>IFERROR(INDEX(Таблица1[#All],MATCH('загрузка табеля'!J4199,тарифы!B:B,0),4),"")</f>
        <v>продавец продовольственных товаров 3 категории ((В-45)кулинарный цех)</v>
      </c>
      <c r="H4199" s="12" t="s">
        <v>17247</v>
      </c>
      <c r="I4199" s="12" t="s">
        <v>16693</v>
      </c>
      <c r="J4199" s="12" t="s">
        <v>6790</v>
      </c>
      <c r="K4199" s="12" t="s">
        <v>6791</v>
      </c>
      <c r="L4199" s="12">
        <v>9.5</v>
      </c>
      <c r="M4199" s="12">
        <v>10.5</v>
      </c>
      <c r="N4199" s="12">
        <v>0</v>
      </c>
    </row>
    <row r="4200" spans="1:17" x14ac:dyDescent="0.2">
      <c r="A4200" s="12" t="str">
        <f>INDEX('рабочие дни  %ФОТ'!$F$3:$F$67,MATCH('загрузка табеля'!$H4200,'рабочие дни  %ФОТ'!$H$3:$H$67,0),1)</f>
        <v>ХХХ YYY-51</v>
      </c>
      <c r="B4200" s="21">
        <f t="shared" si="195"/>
        <v>1084.5900000000001</v>
      </c>
      <c r="C4200" s="22">
        <f t="shared" si="196"/>
        <v>4</v>
      </c>
      <c r="D4200" s="23">
        <f t="shared" si="197"/>
        <v>40.5</v>
      </c>
      <c r="E4200" s="21">
        <f>SUMIFS(тарифы!G:G,тарифы!B:B,J4200)</f>
        <v>26.78</v>
      </c>
      <c r="F4200" s="21"/>
      <c r="G4200" s="12" t="str">
        <f>IFERROR(INDEX(Таблица1[#All],MATCH('загрузка табеля'!J4200,тарифы!B:B,0),4),"")</f>
        <v>бригадир продавцов продовольственных товаров 3 категории ((В-51)молочный отдел)</v>
      </c>
      <c r="H4200" s="12" t="s">
        <v>17247</v>
      </c>
      <c r="I4200" s="12" t="s">
        <v>16693</v>
      </c>
      <c r="J4200" s="12" t="s">
        <v>12112</v>
      </c>
      <c r="K4200" s="12" t="s">
        <v>12111</v>
      </c>
      <c r="L4200" s="12">
        <v>9.5</v>
      </c>
      <c r="M4200" s="12">
        <v>9</v>
      </c>
      <c r="N4200" s="12">
        <v>11</v>
      </c>
      <c r="O4200" s="12">
        <v>11</v>
      </c>
    </row>
    <row r="4201" spans="1:17" x14ac:dyDescent="0.2">
      <c r="A4201" s="12" t="str">
        <f>INDEX('рабочие дни  %ФОТ'!$F$3:$F$67,MATCH('загрузка табеля'!$H4201,'рабочие дни  %ФОТ'!$H$3:$H$67,0),1)</f>
        <v>ХХХ YYY-51</v>
      </c>
      <c r="B4201" s="21">
        <f t="shared" si="195"/>
        <v>655.875</v>
      </c>
      <c r="C4201" s="22">
        <f t="shared" si="196"/>
        <v>3</v>
      </c>
      <c r="D4201" s="23">
        <f t="shared" si="197"/>
        <v>26.5</v>
      </c>
      <c r="E4201" s="21">
        <f>SUMIFS(тарифы!G:G,тарифы!B:B,J4201)</f>
        <v>24.75</v>
      </c>
      <c r="F4201" s="21"/>
      <c r="G4201" s="12" t="str">
        <f>IFERROR(INDEX(Таблица1[#All],MATCH('загрузка табеля'!J4201,тарифы!B:B,0),4),"")</f>
        <v>продавец продовольственных товаров 2 категории ((В-51)молочный отдел)</v>
      </c>
      <c r="H4201" s="12" t="s">
        <v>17247</v>
      </c>
      <c r="I4201" s="12" t="s">
        <v>16693</v>
      </c>
      <c r="J4201" s="12" t="s">
        <v>12007</v>
      </c>
      <c r="K4201" s="12" t="s">
        <v>12006</v>
      </c>
      <c r="L4201" s="12">
        <v>9</v>
      </c>
      <c r="M4201" s="12">
        <v>9</v>
      </c>
      <c r="N4201" s="12">
        <v>8.5</v>
      </c>
      <c r="O4201" s="12">
        <v>0</v>
      </c>
    </row>
    <row r="4202" spans="1:17" x14ac:dyDescent="0.2">
      <c r="A4202" s="12" t="str">
        <f>INDEX('рабочие дни  %ФОТ'!$F$3:$F$67,MATCH('загрузка табеля'!$H4202,'рабочие дни  %ФОТ'!$H$3:$H$67,0),1)</f>
        <v>ХХХ YYY-51</v>
      </c>
      <c r="B4202" s="21">
        <f t="shared" si="195"/>
        <v>810</v>
      </c>
      <c r="C4202" s="22">
        <f t="shared" si="196"/>
        <v>4</v>
      </c>
      <c r="D4202" s="23">
        <f t="shared" si="197"/>
        <v>36</v>
      </c>
      <c r="E4202" s="21">
        <f>SUMIFS(тарифы!G:G,тарифы!B:B,J4202)</f>
        <v>22.5</v>
      </c>
      <c r="F4202" s="21"/>
      <c r="G4202" s="12" t="str">
        <f>IFERROR(INDEX(Таблица1[#All],MATCH('загрузка табеля'!J4202,тарифы!B:B,0),4),"")</f>
        <v>продавец продовольственных товаров 3 категории ((В-51)отдел гастрономии)</v>
      </c>
      <c r="H4202" s="12" t="s">
        <v>17247</v>
      </c>
      <c r="I4202" s="12" t="s">
        <v>16693</v>
      </c>
      <c r="J4202" s="12" t="s">
        <v>11978</v>
      </c>
      <c r="K4202" s="12" t="s">
        <v>11977</v>
      </c>
      <c r="L4202" s="12">
        <v>9</v>
      </c>
      <c r="M4202" s="12">
        <v>9</v>
      </c>
      <c r="N4202" s="12">
        <v>9</v>
      </c>
      <c r="O4202" s="12">
        <v>9</v>
      </c>
      <c r="P4202" s="12">
        <v>0</v>
      </c>
    </row>
    <row r="4203" spans="1:17" x14ac:dyDescent="0.2">
      <c r="A4203" s="12" t="str">
        <f>INDEX('рабочие дни  %ФОТ'!$F$3:$F$67,MATCH('загрузка табеля'!$H4203,'рабочие дни  %ФОТ'!$H$3:$H$67,0),1)</f>
        <v>ХХХ YYY-51</v>
      </c>
      <c r="B4203" s="21">
        <f t="shared" si="195"/>
        <v>990</v>
      </c>
      <c r="C4203" s="22">
        <f t="shared" si="196"/>
        <v>4</v>
      </c>
      <c r="D4203" s="23">
        <f t="shared" si="197"/>
        <v>40</v>
      </c>
      <c r="E4203" s="21">
        <f>SUMIFS(тарифы!G:G,тарифы!B:B,J4203)</f>
        <v>24.75</v>
      </c>
      <c r="F4203" s="21"/>
      <c r="G4203" s="12" t="str">
        <f>IFERROR(INDEX(Таблица1[#All],MATCH('загрузка табеля'!J4203,тарифы!B:B,0),4),"")</f>
        <v>продавец продовольственных товаров 2 категории ((В-51)молочный отдел)</v>
      </c>
      <c r="H4203" s="12" t="s">
        <v>17247</v>
      </c>
      <c r="I4203" s="12" t="s">
        <v>16693</v>
      </c>
      <c r="J4203" s="12" t="s">
        <v>12009</v>
      </c>
      <c r="K4203" s="12" t="s">
        <v>12008</v>
      </c>
      <c r="L4203" s="12">
        <v>10.5</v>
      </c>
      <c r="M4203" s="12">
        <v>9.5</v>
      </c>
      <c r="N4203" s="12">
        <v>9</v>
      </c>
      <c r="O4203" s="12">
        <v>11</v>
      </c>
    </row>
    <row r="4204" spans="1:17" x14ac:dyDescent="0.2">
      <c r="A4204" s="12" t="str">
        <f>INDEX('рабочие дни  %ФОТ'!$F$3:$F$67,MATCH('загрузка табеля'!$H4204,'рабочие дни  %ФОТ'!$H$3:$H$67,0),1)</f>
        <v>ХХХ YYY-51</v>
      </c>
      <c r="B4204" s="21">
        <f t="shared" si="195"/>
        <v>229.5</v>
      </c>
      <c r="C4204" s="22">
        <f t="shared" si="196"/>
        <v>1</v>
      </c>
      <c r="D4204" s="23">
        <f t="shared" si="197"/>
        <v>9</v>
      </c>
      <c r="E4204" s="21">
        <f>SUMIFS(тарифы!G:G,тарифы!B:B,J4204)</f>
        <v>25.5</v>
      </c>
      <c r="F4204" s="21"/>
      <c r="G4204" s="12" t="str">
        <f>IFERROR(INDEX(Таблица1[#All],MATCH('загрузка табеля'!J4204,тарифы!B:B,0),4),"")</f>
        <v>бригадир продавцов продовольственных товаров 3 категории ((В-51) овощной отдел)</v>
      </c>
      <c r="H4204" s="12" t="s">
        <v>17247</v>
      </c>
      <c r="I4204" s="12" t="s">
        <v>16633</v>
      </c>
      <c r="J4204" s="12" t="s">
        <v>6768</v>
      </c>
      <c r="K4204" s="12" t="s">
        <v>6769</v>
      </c>
      <c r="L4204" s="12">
        <v>9</v>
      </c>
      <c r="M4204" s="12">
        <v>0</v>
      </c>
    </row>
    <row r="4205" spans="1:17" x14ac:dyDescent="0.2">
      <c r="A4205" s="12" t="str">
        <f>INDEX('рабочие дни  %ФОТ'!$F$3:$F$67,MATCH('загрузка табеля'!$H4205,'рабочие дни  %ФОТ'!$H$3:$H$67,0),1)</f>
        <v>ХХХ YYY-51</v>
      </c>
      <c r="B4205" s="21">
        <f t="shared" si="195"/>
        <v>1002.8571428571429</v>
      </c>
      <c r="C4205" s="22">
        <f t="shared" si="196"/>
        <v>3</v>
      </c>
      <c r="D4205" s="23">
        <f t="shared" si="197"/>
        <v>30</v>
      </c>
      <c r="E4205" s="21">
        <f>SUMIFS(тарифы!G:G,тарифы!B:B,J4205)</f>
        <v>7020</v>
      </c>
      <c r="F4205" s="21"/>
      <c r="G4205" s="12" t="str">
        <f>IFERROR(INDEX(Таблица1[#All],MATCH('загрузка табеля'!J4205,тарифы!B:B,0),4),"")</f>
        <v>менеджер по сбыту 1 категории ((В-51) овощной отдел)</v>
      </c>
      <c r="H4205" s="12" t="s">
        <v>17247</v>
      </c>
      <c r="I4205" s="12" t="s">
        <v>16633</v>
      </c>
      <c r="J4205" s="12" t="s">
        <v>8786</v>
      </c>
      <c r="K4205" s="12" t="s">
        <v>8787</v>
      </c>
      <c r="L4205" s="12">
        <v>10.5</v>
      </c>
      <c r="M4205" s="12">
        <v>9.5</v>
      </c>
      <c r="N4205" s="12">
        <v>10</v>
      </c>
      <c r="O4205" s="12">
        <v>0</v>
      </c>
    </row>
    <row r="4206" spans="1:17" x14ac:dyDescent="0.2">
      <c r="A4206" s="12" t="str">
        <f>INDEX('рабочие дни  %ФОТ'!$F$3:$F$67,MATCH('загрузка табеля'!$H4206,'рабочие дни  %ФОТ'!$H$3:$H$67,0),1)</f>
        <v>ХХХ YYY-51</v>
      </c>
      <c r="B4206" s="21">
        <f t="shared" si="195"/>
        <v>810</v>
      </c>
      <c r="C4206" s="22">
        <f t="shared" si="196"/>
        <v>4</v>
      </c>
      <c r="D4206" s="23">
        <f t="shared" si="197"/>
        <v>36</v>
      </c>
      <c r="E4206" s="21">
        <f>SUMIFS(тарифы!G:G,тарифы!B:B,J4206)</f>
        <v>22.5</v>
      </c>
      <c r="F4206" s="21"/>
      <c r="G4206" s="12" t="str">
        <f>IFERROR(INDEX(Таблица1[#All],MATCH('загрузка табеля'!J4206,тарифы!B:B,0),4),"")</f>
        <v>продавец продовольственных товаров 3 категории ((В-51) овощной отдел)</v>
      </c>
      <c r="H4206" s="12" t="s">
        <v>17247</v>
      </c>
      <c r="I4206" s="12" t="s">
        <v>16633</v>
      </c>
      <c r="J4206" s="12" t="s">
        <v>11995</v>
      </c>
      <c r="K4206" s="12" t="s">
        <v>11994</v>
      </c>
      <c r="L4206" s="12">
        <v>9</v>
      </c>
      <c r="M4206" s="12">
        <v>9</v>
      </c>
      <c r="N4206" s="12">
        <v>9</v>
      </c>
      <c r="O4206" s="12">
        <v>9</v>
      </c>
    </row>
    <row r="4207" spans="1:17" x14ac:dyDescent="0.2">
      <c r="A4207" s="12" t="str">
        <f>INDEX('рабочие дни  %ФОТ'!$F$3:$F$67,MATCH('загрузка табеля'!$H4207,'рабочие дни  %ФОТ'!$H$3:$H$67,0),1)</f>
        <v>ХХХ YYY-51</v>
      </c>
      <c r="B4207" s="21">
        <f t="shared" si="195"/>
        <v>787.5</v>
      </c>
      <c r="C4207" s="22">
        <f t="shared" si="196"/>
        <v>4</v>
      </c>
      <c r="D4207" s="23">
        <f t="shared" si="197"/>
        <v>35</v>
      </c>
      <c r="E4207" s="21">
        <f>SUMIFS(тарифы!G:G,тарифы!B:B,J4207)</f>
        <v>22.5</v>
      </c>
      <c r="F4207" s="21"/>
      <c r="G4207" s="12" t="str">
        <f>IFERROR(INDEX(Таблица1[#All],MATCH('загрузка табеля'!J4207,тарифы!B:B,0),4),"")</f>
        <v>продавец продовольственных товаров 3 категории ((В-51) овощной отдел)</v>
      </c>
      <c r="H4207" s="12" t="s">
        <v>17247</v>
      </c>
      <c r="I4207" s="12" t="s">
        <v>16633</v>
      </c>
      <c r="J4207" s="12" t="s">
        <v>11965</v>
      </c>
      <c r="K4207" s="12" t="s">
        <v>11964</v>
      </c>
      <c r="L4207" s="12">
        <v>9</v>
      </c>
      <c r="M4207" s="12">
        <v>9</v>
      </c>
      <c r="N4207" s="12">
        <v>8.5</v>
      </c>
      <c r="O4207" s="12">
        <v>8.5</v>
      </c>
      <c r="P4207" s="12">
        <v>0</v>
      </c>
    </row>
    <row r="4208" spans="1:17" x14ac:dyDescent="0.2">
      <c r="A4208" s="12" t="str">
        <f>INDEX('рабочие дни  %ФОТ'!$F$3:$F$67,MATCH('загрузка табеля'!$H4208,'рабочие дни  %ФОТ'!$H$3:$H$67,0),1)</f>
        <v>ХХХ YYY-51</v>
      </c>
      <c r="B4208" s="21">
        <f t="shared" si="195"/>
        <v>1091.25</v>
      </c>
      <c r="C4208" s="22">
        <f t="shared" si="196"/>
        <v>5</v>
      </c>
      <c r="D4208" s="23">
        <f t="shared" si="197"/>
        <v>48.5</v>
      </c>
      <c r="E4208" s="21">
        <f>SUMIFS(тарифы!G:G,тарифы!B:B,J4208)</f>
        <v>22.5</v>
      </c>
      <c r="F4208" s="21"/>
      <c r="G4208" s="12" t="str">
        <f>IFERROR(INDEX(Таблица1[#All],MATCH('загрузка табеля'!J4208,тарифы!B:B,0),4),"")</f>
        <v>продавец продовольственных товаров 3 категории ((В-51) овощной отдел)</v>
      </c>
      <c r="H4208" s="12" t="s">
        <v>17247</v>
      </c>
      <c r="I4208" s="12" t="s">
        <v>16633</v>
      </c>
      <c r="J4208" s="12" t="s">
        <v>11963</v>
      </c>
      <c r="K4208" s="12" t="s">
        <v>11962</v>
      </c>
      <c r="L4208" s="12">
        <v>10.5</v>
      </c>
      <c r="M4208" s="12">
        <v>9</v>
      </c>
      <c r="N4208" s="12">
        <v>9</v>
      </c>
      <c r="O4208" s="12">
        <v>9</v>
      </c>
      <c r="P4208" s="12">
        <v>11</v>
      </c>
    </row>
    <row r="4209" spans="1:16" x14ac:dyDescent="0.2">
      <c r="A4209" s="12" t="str">
        <f>INDEX('рабочие дни  %ФОТ'!$F$3:$F$67,MATCH('загрузка табеля'!$H4209,'рабочие дни  %ФОТ'!$H$3:$H$67,0),1)</f>
        <v>ХХХ YYY-51</v>
      </c>
      <c r="B4209" s="21">
        <f t="shared" si="195"/>
        <v>686.25</v>
      </c>
      <c r="C4209" s="22">
        <f t="shared" si="196"/>
        <v>3</v>
      </c>
      <c r="D4209" s="23">
        <f t="shared" si="197"/>
        <v>30.5</v>
      </c>
      <c r="E4209" s="21">
        <f>SUMIFS(тарифы!G:G,тарифы!B:B,J4209)</f>
        <v>22.5</v>
      </c>
      <c r="F4209" s="21"/>
      <c r="G4209" s="12" t="str">
        <f>IFERROR(INDEX(Таблица1[#All],MATCH('загрузка табеля'!J4209,тарифы!B:B,0),4),"")</f>
        <v>продавец продовольственных товаров 3 категории ((В-51) овощной отдел)</v>
      </c>
      <c r="H4209" s="12" t="s">
        <v>17247</v>
      </c>
      <c r="I4209" s="12" t="s">
        <v>16633</v>
      </c>
      <c r="J4209" s="12" t="s">
        <v>12001</v>
      </c>
      <c r="K4209" s="12" t="s">
        <v>12000</v>
      </c>
      <c r="L4209" s="12">
        <v>12.5</v>
      </c>
      <c r="M4209" s="12">
        <v>9</v>
      </c>
      <c r="N4209" s="12">
        <v>9</v>
      </c>
      <c r="O4209" s="12">
        <v>0</v>
      </c>
    </row>
    <row r="4210" spans="1:16" x14ac:dyDescent="0.2">
      <c r="A4210" s="12" t="str">
        <f>INDEX('рабочие дни  %ФОТ'!$F$3:$F$67,MATCH('загрузка табеля'!$H4210,'рабочие дни  %ФОТ'!$H$3:$H$67,0),1)</f>
        <v>ХХХ YYY-51</v>
      </c>
      <c r="B4210" s="21">
        <f t="shared" si="195"/>
        <v>1571.4285714285713</v>
      </c>
      <c r="C4210" s="22">
        <f t="shared" si="196"/>
        <v>4</v>
      </c>
      <c r="D4210" s="23">
        <f t="shared" si="197"/>
        <v>17.5</v>
      </c>
      <c r="E4210" s="21">
        <f>SUMIFS(тарифы!G:G,тарифы!B:B,J4210)</f>
        <v>8250</v>
      </c>
      <c r="F4210" s="21"/>
      <c r="G4210" s="12" t="str">
        <f>IFERROR(INDEX(Таблица1[#All],MATCH('загрузка табеля'!J4210,тарифы!B:B,0),4),"")</f>
        <v>заместитель управляющего магазином по производству 4 категории ((В-51)рыбный отдел)</v>
      </c>
      <c r="H4210" s="12" t="s">
        <v>17247</v>
      </c>
      <c r="I4210" s="12" t="s">
        <v>16963</v>
      </c>
      <c r="J4210" s="12" t="s">
        <v>784</v>
      </c>
      <c r="K4210" s="12" t="s">
        <v>785</v>
      </c>
      <c r="L4210" s="12">
        <v>4.5</v>
      </c>
      <c r="M4210" s="12">
        <v>4.5</v>
      </c>
      <c r="N4210" s="12">
        <v>4.5</v>
      </c>
      <c r="O4210" s="12">
        <v>4</v>
      </c>
    </row>
    <row r="4211" spans="1:16" x14ac:dyDescent="0.2">
      <c r="A4211" s="12" t="str">
        <f>INDEX('рабочие дни  %ФОТ'!$F$3:$F$67,MATCH('загрузка табеля'!$H4211,'рабочие дни  %ФОТ'!$H$3:$H$67,0),1)</f>
        <v>ХХХ YYY-51</v>
      </c>
      <c r="B4211" s="21">
        <f t="shared" si="195"/>
        <v>940.5</v>
      </c>
      <c r="C4211" s="22">
        <f t="shared" si="196"/>
        <v>3</v>
      </c>
      <c r="D4211" s="23">
        <f t="shared" si="197"/>
        <v>33</v>
      </c>
      <c r="E4211" s="21">
        <f>SUMIFS(тарифы!G:G,тарифы!B:B,J4211)</f>
        <v>28.5</v>
      </c>
      <c r="F4211" s="21"/>
      <c r="G4211" s="12" t="str">
        <f>IFERROR(INDEX(Таблица1[#All],MATCH('загрузка табеля'!J4211,тарифы!B:B,0),4),"")</f>
        <v>обработчик рыбы 3 категории ((В-51)рыбный отдел)</v>
      </c>
      <c r="H4211" s="12" t="s">
        <v>17247</v>
      </c>
      <c r="I4211" s="12" t="s">
        <v>16963</v>
      </c>
      <c r="J4211" s="12" t="s">
        <v>774</v>
      </c>
      <c r="K4211" s="12" t="s">
        <v>775</v>
      </c>
      <c r="L4211" s="12">
        <v>11</v>
      </c>
      <c r="M4211" s="12">
        <v>11</v>
      </c>
      <c r="N4211" s="12">
        <v>11</v>
      </c>
    </row>
    <row r="4212" spans="1:16" x14ac:dyDescent="0.2">
      <c r="A4212" s="12" t="str">
        <f>INDEX('рабочие дни  %ФОТ'!$F$3:$F$67,MATCH('загрузка табеля'!$H4212,'рабочие дни  %ФОТ'!$H$3:$H$67,0),1)</f>
        <v>ХХХ YYY-51</v>
      </c>
      <c r="B4212" s="21">
        <f t="shared" si="195"/>
        <v>1108.08</v>
      </c>
      <c r="C4212" s="22">
        <f t="shared" si="196"/>
        <v>4</v>
      </c>
      <c r="D4212" s="23">
        <f t="shared" si="197"/>
        <v>36</v>
      </c>
      <c r="E4212" s="21">
        <f>SUMIFS(тарифы!G:G,тарифы!B:B,J4212)</f>
        <v>30.78</v>
      </c>
      <c r="F4212" s="21"/>
      <c r="G4212" s="12" t="str">
        <f>IFERROR(INDEX(Таблица1[#All],MATCH('загрузка табеля'!J4212,тарифы!B:B,0),4),"")</f>
        <v>бригадир продавцов продовольственных товаров 3 категории ((В-51)рыбный отдел)</v>
      </c>
      <c r="H4212" s="12" t="s">
        <v>17247</v>
      </c>
      <c r="I4212" s="12" t="s">
        <v>16963</v>
      </c>
      <c r="J4212" s="12" t="s">
        <v>790</v>
      </c>
      <c r="K4212" s="12" t="s">
        <v>791</v>
      </c>
      <c r="L4212" s="12">
        <v>9</v>
      </c>
      <c r="M4212" s="12">
        <v>9</v>
      </c>
      <c r="N4212" s="12">
        <v>8.5</v>
      </c>
      <c r="O4212" s="12">
        <v>9.5</v>
      </c>
    </row>
    <row r="4213" spans="1:16" x14ac:dyDescent="0.2">
      <c r="A4213" s="12" t="str">
        <f>INDEX('рабочие дни  %ФОТ'!$F$3:$F$67,MATCH('загрузка табеля'!$H4213,'рабочие дни  %ФОТ'!$H$3:$H$67,0),1)</f>
        <v>ХХХ YYY-51</v>
      </c>
      <c r="B4213" s="21">
        <f t="shared" si="195"/>
        <v>936</v>
      </c>
      <c r="C4213" s="22">
        <f t="shared" si="196"/>
        <v>4</v>
      </c>
      <c r="D4213" s="23">
        <f t="shared" si="197"/>
        <v>39</v>
      </c>
      <c r="E4213" s="21">
        <f>SUMIFS(тарифы!G:G,тарифы!B:B,J4213)</f>
        <v>24</v>
      </c>
      <c r="F4213" s="21"/>
      <c r="G4213" s="12" t="str">
        <f>IFERROR(INDEX(Таблица1[#All],MATCH('загрузка табеля'!J4213,тарифы!B:B,0),4),"")</f>
        <v>продавец продовольственных товаров 3 категории ((В-51)рыбный отдел)</v>
      </c>
      <c r="H4213" s="12" t="s">
        <v>17247</v>
      </c>
      <c r="I4213" s="12" t="s">
        <v>16963</v>
      </c>
      <c r="J4213" s="12" t="s">
        <v>902</v>
      </c>
      <c r="K4213" s="12" t="s">
        <v>903</v>
      </c>
      <c r="L4213" s="12">
        <v>9.5</v>
      </c>
      <c r="M4213" s="12">
        <v>10.5</v>
      </c>
      <c r="N4213" s="12">
        <v>9.5</v>
      </c>
      <c r="O4213" s="12">
        <v>9.5</v>
      </c>
    </row>
    <row r="4214" spans="1:16" x14ac:dyDescent="0.2">
      <c r="A4214" s="12" t="str">
        <f>INDEX('рабочие дни  %ФОТ'!$F$3:$F$67,MATCH('загрузка табеля'!$H4214,'рабочие дни  %ФОТ'!$H$3:$H$67,0),1)</f>
        <v>ХХХ YYY-51</v>
      </c>
      <c r="B4214" s="21">
        <f t="shared" si="195"/>
        <v>456</v>
      </c>
      <c r="C4214" s="22">
        <f t="shared" si="196"/>
        <v>2</v>
      </c>
      <c r="D4214" s="23">
        <f t="shared" si="197"/>
        <v>19</v>
      </c>
      <c r="E4214" s="21">
        <f>SUMIFS(тарифы!G:G,тарифы!B:B,J4214)</f>
        <v>24</v>
      </c>
      <c r="F4214" s="21"/>
      <c r="G4214" s="12" t="str">
        <f>IFERROR(INDEX(Таблица1[#All],MATCH('загрузка табеля'!J4214,тарифы!B:B,0),4),"")</f>
        <v>продавец продовольственных товаров 3 категории ((В-51)рыбный отдел)</v>
      </c>
      <c r="H4214" s="12" t="s">
        <v>17247</v>
      </c>
      <c r="I4214" s="12" t="s">
        <v>16963</v>
      </c>
      <c r="J4214" s="12" t="s">
        <v>11970</v>
      </c>
      <c r="K4214" s="12" t="s">
        <v>11969</v>
      </c>
      <c r="L4214" s="12">
        <v>9.5</v>
      </c>
      <c r="M4214" s="12">
        <v>9.5</v>
      </c>
      <c r="N4214" s="12">
        <v>0</v>
      </c>
    </row>
    <row r="4215" spans="1:16" x14ac:dyDescent="0.2">
      <c r="A4215" s="12" t="str">
        <f>INDEX('рабочие дни  %ФОТ'!$F$3:$F$67,MATCH('загрузка табеля'!$H4215,'рабочие дни  %ФОТ'!$H$3:$H$67,0),1)</f>
        <v>ХХХ YYY-51</v>
      </c>
      <c r="B4215" s="21">
        <f t="shared" si="195"/>
        <v>1026</v>
      </c>
      <c r="C4215" s="22">
        <f t="shared" si="196"/>
        <v>3</v>
      </c>
      <c r="D4215" s="23">
        <f t="shared" si="197"/>
        <v>36</v>
      </c>
      <c r="E4215" s="21">
        <f>SUMIFS(тарифы!G:G,тарифы!B:B,J4215)</f>
        <v>28.5</v>
      </c>
      <c r="F4215" s="21"/>
      <c r="G4215" s="12" t="str">
        <f>IFERROR(INDEX(Таблица1[#All],MATCH('загрузка табеля'!J4215,тарифы!B:B,0),4),"")</f>
        <v>обработчик рыбы 3 категории ((В-51)рыбный отдел)</v>
      </c>
      <c r="H4215" s="12" t="s">
        <v>17247</v>
      </c>
      <c r="I4215" s="12" t="s">
        <v>16963</v>
      </c>
      <c r="J4215" s="12" t="s">
        <v>12051</v>
      </c>
      <c r="K4215" s="12" t="s">
        <v>12050</v>
      </c>
      <c r="L4215" s="12">
        <v>12</v>
      </c>
      <c r="M4215" s="12">
        <v>12</v>
      </c>
      <c r="N4215" s="12">
        <v>12</v>
      </c>
      <c r="O4215" s="12">
        <v>0</v>
      </c>
    </row>
    <row r="4216" spans="1:16" x14ac:dyDescent="0.2">
      <c r="A4216" s="12" t="str">
        <f>INDEX('рабочие дни  %ФОТ'!$F$3:$F$67,MATCH('загрузка табеля'!$H4216,'рабочие дни  %ФОТ'!$H$3:$H$67,0),1)</f>
        <v>ХХХ YYY-51</v>
      </c>
      <c r="B4216" s="21">
        <f t="shared" si="195"/>
        <v>888</v>
      </c>
      <c r="C4216" s="22">
        <f t="shared" si="196"/>
        <v>4</v>
      </c>
      <c r="D4216" s="23">
        <f t="shared" si="197"/>
        <v>37</v>
      </c>
      <c r="E4216" s="21">
        <f>SUMIFS(тарифы!G:G,тарифы!B:B,J4216)</f>
        <v>24</v>
      </c>
      <c r="F4216" s="21"/>
      <c r="G4216" s="12" t="str">
        <f>IFERROR(INDEX(Таблица1[#All],MATCH('загрузка табеля'!J4216,тарифы!B:B,0),4),"")</f>
        <v>продавец продовольственных товаров 3 категории ((В-51)рыбный отдел)</v>
      </c>
      <c r="H4216" s="12" t="s">
        <v>17247</v>
      </c>
      <c r="I4216" s="12" t="s">
        <v>16963</v>
      </c>
      <c r="J4216" s="12" t="s">
        <v>11985</v>
      </c>
      <c r="K4216" s="12" t="s">
        <v>11984</v>
      </c>
      <c r="L4216" s="12">
        <v>9</v>
      </c>
      <c r="M4216" s="12">
        <v>9</v>
      </c>
      <c r="N4216" s="12">
        <v>10</v>
      </c>
      <c r="O4216" s="12">
        <v>9</v>
      </c>
    </row>
    <row r="4217" spans="1:16" x14ac:dyDescent="0.2">
      <c r="A4217" s="12" t="str">
        <f>INDEX('рабочие дни  %ФОТ'!$F$3:$F$67,MATCH('загрузка табеля'!$H4217,'рабочие дни  %ФОТ'!$H$3:$H$67,0),1)</f>
        <v>ХХХ YYY-51</v>
      </c>
      <c r="B4217" s="21">
        <f t="shared" si="195"/>
        <v>1285.25</v>
      </c>
      <c r="C4217" s="22">
        <f t="shared" si="196"/>
        <v>4</v>
      </c>
      <c r="D4217" s="23">
        <f t="shared" si="197"/>
        <v>48.5</v>
      </c>
      <c r="E4217" s="21">
        <f>SUMIFS(тарифы!G:G,тарифы!B:B,J4217)</f>
        <v>26.5</v>
      </c>
      <c r="F4217" s="21"/>
      <c r="G4217" s="12" t="str">
        <f>IFERROR(INDEX(Таблица1[#All],MATCH('загрузка табеля'!J4217,тарифы!B:B,0),4),"")</f>
        <v>старший кассир торгового зала ((В-51)расчетно-кассовая зона)</v>
      </c>
      <c r="H4217" s="12" t="s">
        <v>17247</v>
      </c>
      <c r="I4217" s="12" t="s">
        <v>16964</v>
      </c>
      <c r="J4217" s="12" t="s">
        <v>7250</v>
      </c>
      <c r="K4217" s="12" t="s">
        <v>7251</v>
      </c>
      <c r="L4217" s="12">
        <v>11</v>
      </c>
      <c r="M4217" s="12">
        <v>12.5</v>
      </c>
      <c r="N4217" s="12">
        <v>12.5</v>
      </c>
      <c r="O4217" s="12">
        <v>12.5</v>
      </c>
    </row>
    <row r="4218" spans="1:16" x14ac:dyDescent="0.2">
      <c r="A4218" s="12" t="str">
        <f>INDEX('рабочие дни  %ФОТ'!$F$3:$F$67,MATCH('загрузка табеля'!$H4218,'рабочие дни  %ФОТ'!$H$3:$H$67,0),1)</f>
        <v>ХХХ YYY-51</v>
      </c>
      <c r="B4218" s="21">
        <f t="shared" si="195"/>
        <v>1215</v>
      </c>
      <c r="C4218" s="22">
        <f t="shared" si="196"/>
        <v>3</v>
      </c>
      <c r="D4218" s="23">
        <f t="shared" si="197"/>
        <v>40.5</v>
      </c>
      <c r="E4218" s="21">
        <f>SUMIFS(тарифы!G:G,тарифы!B:B,J4218)</f>
        <v>30</v>
      </c>
      <c r="F4218" s="21"/>
      <c r="G4218" s="12" t="str">
        <f>IFERROR(INDEX(Таблица1[#All],MATCH('загрузка табеля'!J4218,тарифы!B:B,0),4),"")</f>
        <v>заместитель управляющего магазином по кассовой зоне ((В-51)расчетно-кассовая зона)</v>
      </c>
      <c r="H4218" s="12" t="s">
        <v>17247</v>
      </c>
      <c r="I4218" s="12" t="s">
        <v>16964</v>
      </c>
      <c r="J4218" s="12" t="s">
        <v>6931</v>
      </c>
      <c r="K4218" s="12" t="s">
        <v>6932</v>
      </c>
      <c r="L4218" s="12">
        <v>13.5</v>
      </c>
      <c r="M4218" s="12">
        <v>15</v>
      </c>
      <c r="N4218" s="12">
        <v>12</v>
      </c>
      <c r="O4218" s="12">
        <v>0</v>
      </c>
    </row>
    <row r="4219" spans="1:16" x14ac:dyDescent="0.2">
      <c r="A4219" s="12" t="str">
        <f>INDEX('рабочие дни  %ФОТ'!$F$3:$F$67,MATCH('загрузка табеля'!$H4219,'рабочие дни  %ФОТ'!$H$3:$H$67,0),1)</f>
        <v>ХХХ YYY-51</v>
      </c>
      <c r="B4219" s="21">
        <f t="shared" si="195"/>
        <v>1228.5</v>
      </c>
      <c r="C4219" s="22">
        <f t="shared" si="196"/>
        <v>4</v>
      </c>
      <c r="D4219" s="23">
        <f t="shared" si="197"/>
        <v>45.5</v>
      </c>
      <c r="E4219" s="21">
        <f>SUMIFS(тарифы!G:G,тарифы!B:B,J4219)</f>
        <v>27</v>
      </c>
      <c r="F4219" s="21"/>
      <c r="G4219" s="12" t="str">
        <f>IFERROR(INDEX(Таблица1[#All],MATCH('загрузка табеля'!J4219,тарифы!B:B,0),4),"")</f>
        <v>продавец-консультант ((В-47)расчетно-кассовая зона)</v>
      </c>
      <c r="H4219" s="12" t="s">
        <v>17247</v>
      </c>
      <c r="I4219" s="12" t="s">
        <v>16964</v>
      </c>
      <c r="J4219" s="12" t="s">
        <v>7255</v>
      </c>
      <c r="K4219" s="12" t="s">
        <v>7256</v>
      </c>
      <c r="L4219" s="12">
        <v>11.5</v>
      </c>
      <c r="M4219" s="12">
        <v>11.5</v>
      </c>
      <c r="N4219" s="12">
        <v>11</v>
      </c>
      <c r="O4219" s="12">
        <v>11.5</v>
      </c>
    </row>
    <row r="4220" spans="1:16" x14ac:dyDescent="0.2">
      <c r="A4220" s="12" t="str">
        <f>INDEX('рабочие дни  %ФОТ'!$F$3:$F$67,MATCH('загрузка табеля'!$H4220,'рабочие дни  %ФОТ'!$H$3:$H$67,0),1)</f>
        <v>ХХХ YYY-51</v>
      </c>
      <c r="B4220" s="21">
        <f t="shared" si="195"/>
        <v>931.5</v>
      </c>
      <c r="C4220" s="22">
        <f t="shared" si="196"/>
        <v>3</v>
      </c>
      <c r="D4220" s="23">
        <f t="shared" si="197"/>
        <v>34.5</v>
      </c>
      <c r="E4220" s="21">
        <f>SUMIFS(тарифы!G:G,тарифы!B:B,J4220)</f>
        <v>27</v>
      </c>
      <c r="F4220" s="21"/>
      <c r="G4220" s="12" t="str">
        <f>IFERROR(INDEX(Таблица1[#All],MATCH('загрузка табеля'!J4220,тарифы!B:B,0),4),"")</f>
        <v>продавец-консультант ((В-47)расчетно-кассовая зона)</v>
      </c>
      <c r="H4220" s="12" t="s">
        <v>17247</v>
      </c>
      <c r="I4220" s="12" t="s">
        <v>16964</v>
      </c>
      <c r="J4220" s="12" t="s">
        <v>7248</v>
      </c>
      <c r="K4220" s="12" t="s">
        <v>7249</v>
      </c>
      <c r="L4220" s="12">
        <v>11.5</v>
      </c>
      <c r="M4220" s="12">
        <v>11.5</v>
      </c>
      <c r="N4220" s="12">
        <v>11.5</v>
      </c>
    </row>
    <row r="4221" spans="1:16" x14ac:dyDescent="0.2">
      <c r="A4221" s="12" t="str">
        <f>INDEX('рабочие дни  %ФОТ'!$F$3:$F$67,MATCH('загрузка табеля'!$H4221,'рабочие дни  %ФОТ'!$H$3:$H$67,0),1)</f>
        <v>ХХХ YYY-51</v>
      </c>
      <c r="B4221" s="21">
        <f t="shared" si="195"/>
        <v>969</v>
      </c>
      <c r="C4221" s="22">
        <f t="shared" si="196"/>
        <v>4</v>
      </c>
      <c r="D4221" s="23">
        <f t="shared" si="197"/>
        <v>38</v>
      </c>
      <c r="E4221" s="21">
        <f>SUMIFS(тарифы!G:G,тарифы!B:B,J4221)</f>
        <v>25.5</v>
      </c>
      <c r="F4221" s="21"/>
      <c r="G4221" s="12" t="str">
        <f>IFERROR(INDEX(Таблица1[#All],MATCH('загрузка табеля'!J4221,тарифы!B:B,0),4),"")</f>
        <v>кассир торгового зала ((В-51)расчетно-кассовая зона)</v>
      </c>
      <c r="H4221" s="12" t="s">
        <v>17247</v>
      </c>
      <c r="I4221" s="12" t="s">
        <v>16964</v>
      </c>
      <c r="J4221" s="12" t="s">
        <v>8804</v>
      </c>
      <c r="K4221" s="12" t="s">
        <v>8805</v>
      </c>
      <c r="L4221" s="12">
        <v>9.5</v>
      </c>
      <c r="M4221" s="12">
        <v>9.5</v>
      </c>
      <c r="N4221" s="12">
        <v>9.5</v>
      </c>
      <c r="O4221" s="12">
        <v>9.5</v>
      </c>
    </row>
    <row r="4222" spans="1:16" x14ac:dyDescent="0.2">
      <c r="A4222" s="12" t="str">
        <f>INDEX('рабочие дни  %ФОТ'!$F$3:$F$67,MATCH('загрузка табеля'!$H4222,'рабочие дни  %ФОТ'!$H$3:$H$67,0),1)</f>
        <v>ХХХ YYY-51</v>
      </c>
      <c r="B4222" s="21">
        <f t="shared" si="195"/>
        <v>1122</v>
      </c>
      <c r="C4222" s="22">
        <f t="shared" si="196"/>
        <v>4</v>
      </c>
      <c r="D4222" s="23">
        <f t="shared" si="197"/>
        <v>44</v>
      </c>
      <c r="E4222" s="21">
        <f>SUMIFS(тарифы!G:G,тарифы!B:B,J4222)</f>
        <v>25.5</v>
      </c>
      <c r="F4222" s="21"/>
      <c r="G4222" s="12" t="str">
        <f>IFERROR(INDEX(Таблица1[#All],MATCH('загрузка табеля'!J4222,тарифы!B:B,0),4),"")</f>
        <v>кассир торгового зала ((В-51)расчетно-кассовая зона)</v>
      </c>
      <c r="H4222" s="12" t="s">
        <v>17247</v>
      </c>
      <c r="I4222" s="12" t="s">
        <v>16964</v>
      </c>
      <c r="J4222" s="12" t="s">
        <v>8801</v>
      </c>
      <c r="K4222" s="12" t="s">
        <v>8802</v>
      </c>
      <c r="L4222" s="12">
        <v>11</v>
      </c>
      <c r="M4222" s="12">
        <v>11</v>
      </c>
      <c r="N4222" s="12">
        <v>11</v>
      </c>
      <c r="O4222" s="12">
        <v>11</v>
      </c>
    </row>
    <row r="4223" spans="1:16" x14ac:dyDescent="0.2">
      <c r="A4223" s="12" t="str">
        <f>INDEX('рабочие дни  %ФОТ'!$F$3:$F$67,MATCH('загрузка табеля'!$H4223,'рабочие дни  %ФОТ'!$H$3:$H$67,0),1)</f>
        <v>ХХХ YYY-51</v>
      </c>
      <c r="B4223" s="21">
        <f t="shared" si="195"/>
        <v>1099.75</v>
      </c>
      <c r="C4223" s="22">
        <f t="shared" si="196"/>
        <v>4</v>
      </c>
      <c r="D4223" s="23">
        <f t="shared" si="197"/>
        <v>41.5</v>
      </c>
      <c r="E4223" s="21">
        <f>SUMIFS(тарифы!G:G,тарифы!B:B,J4223)</f>
        <v>26.5</v>
      </c>
      <c r="F4223" s="21"/>
      <c r="G4223" s="12" t="str">
        <f>IFERROR(INDEX(Таблица1[#All],MATCH('загрузка табеля'!J4223,тарифы!B:B,0),4),"")</f>
        <v>старший кассир торгового зала ((В-51)расчетно-кассовая зона)</v>
      </c>
      <c r="H4223" s="12" t="s">
        <v>17247</v>
      </c>
      <c r="I4223" s="12" t="s">
        <v>16964</v>
      </c>
      <c r="J4223" s="12" t="s">
        <v>11946</v>
      </c>
      <c r="K4223" s="12" t="s">
        <v>11945</v>
      </c>
      <c r="L4223" s="12">
        <v>13.5</v>
      </c>
      <c r="M4223" s="12">
        <v>13</v>
      </c>
      <c r="N4223" s="12">
        <v>12.5</v>
      </c>
      <c r="O4223" s="12">
        <v>2.5</v>
      </c>
      <c r="P4223" s="12">
        <v>0</v>
      </c>
    </row>
    <row r="4224" spans="1:16" x14ac:dyDescent="0.2">
      <c r="A4224" s="12" t="str">
        <f>INDEX('рабочие дни  %ФОТ'!$F$3:$F$67,MATCH('загрузка табеля'!$H4224,'рабочие дни  %ФОТ'!$H$3:$H$67,0),1)</f>
        <v>ХХХ YYY-51</v>
      </c>
      <c r="B4224" s="21">
        <f t="shared" si="195"/>
        <v>1140</v>
      </c>
      <c r="C4224" s="22">
        <f t="shared" si="196"/>
        <v>3</v>
      </c>
      <c r="D4224" s="23">
        <f t="shared" si="197"/>
        <v>38</v>
      </c>
      <c r="E4224" s="21">
        <f>SUMIFS(тарифы!G:G,тарифы!B:B,J4224)</f>
        <v>30</v>
      </c>
      <c r="F4224" s="21"/>
      <c r="G4224" s="12" t="str">
        <f>IFERROR(INDEX(Таблица1[#All],MATCH('загрузка табеля'!J4224,тарифы!B:B,0),4),"")</f>
        <v>заместитель управляющего магазином по кассовой зоне ((В-51)расчетно-кассовая зона)</v>
      </c>
      <c r="H4224" s="12" t="s">
        <v>17247</v>
      </c>
      <c r="I4224" s="12" t="s">
        <v>16964</v>
      </c>
      <c r="J4224" s="12" t="s">
        <v>12081</v>
      </c>
      <c r="K4224" s="12" t="s">
        <v>12080</v>
      </c>
      <c r="L4224" s="12">
        <v>12.5</v>
      </c>
      <c r="M4224" s="12">
        <v>12.5</v>
      </c>
      <c r="N4224" s="12">
        <v>13</v>
      </c>
    </row>
    <row r="4225" spans="1:17" x14ac:dyDescent="0.2">
      <c r="A4225" s="12" t="str">
        <f>INDEX('рабочие дни  %ФОТ'!$F$3:$F$67,MATCH('загрузка табеля'!$H4225,'рабочие дни  %ФОТ'!$H$3:$H$67,0),1)</f>
        <v>ХХХ YYY-51</v>
      </c>
      <c r="B4225" s="21">
        <f t="shared" si="195"/>
        <v>598.32000000000005</v>
      </c>
      <c r="C4225" s="22">
        <f t="shared" si="196"/>
        <v>3</v>
      </c>
      <c r="D4225" s="23">
        <f t="shared" si="197"/>
        <v>36</v>
      </c>
      <c r="E4225" s="21">
        <f>SUMIFS(тарифы!G:G,тарифы!B:B,J4225)</f>
        <v>16.62</v>
      </c>
      <c r="F4225" s="21"/>
      <c r="G4225" s="12" t="str">
        <f>IFERROR(INDEX(Таблица1[#All],MATCH('загрузка табеля'!J4225,тарифы!B:B,0),4),"")</f>
        <v>подсобный рабочий (сборщик тележек) ((В-51)расчетно-кассовая зона)</v>
      </c>
      <c r="H4225" s="12" t="s">
        <v>17247</v>
      </c>
      <c r="I4225" s="12" t="s">
        <v>16964</v>
      </c>
      <c r="J4225" s="12" t="s">
        <v>12014</v>
      </c>
      <c r="K4225" s="12" t="s">
        <v>12013</v>
      </c>
      <c r="L4225" s="12">
        <v>12</v>
      </c>
      <c r="M4225" s="12">
        <v>12</v>
      </c>
      <c r="N4225" s="12">
        <v>12</v>
      </c>
      <c r="O4225" s="12">
        <v>0</v>
      </c>
    </row>
    <row r="4226" spans="1:17" x14ac:dyDescent="0.2">
      <c r="A4226" s="12" t="str">
        <f>INDEX('рабочие дни  %ФОТ'!$F$3:$F$67,MATCH('загрузка табеля'!$H4226,'рабочие дни  %ФОТ'!$H$3:$H$67,0),1)</f>
        <v>ХХХ YYY-51</v>
      </c>
      <c r="B4226" s="21">
        <f t="shared" si="195"/>
        <v>446.25</v>
      </c>
      <c r="C4226" s="22">
        <f t="shared" si="196"/>
        <v>3</v>
      </c>
      <c r="D4226" s="23">
        <f t="shared" si="197"/>
        <v>17.5</v>
      </c>
      <c r="E4226" s="21">
        <f>SUMIFS(тарифы!G:G,тарифы!B:B,J4226)</f>
        <v>25.5</v>
      </c>
      <c r="F4226" s="21"/>
      <c r="G4226" s="12" t="str">
        <f>IFERROR(INDEX(Таблица1[#All],MATCH('загрузка табеля'!J4226,тарифы!B:B,0),4),"")</f>
        <v>кассир торгового зала ((В-51)расчетно-кассовая зона)</v>
      </c>
      <c r="H4226" s="12" t="s">
        <v>17247</v>
      </c>
      <c r="I4226" s="12" t="s">
        <v>16964</v>
      </c>
      <c r="J4226" s="12" t="s">
        <v>12077</v>
      </c>
      <c r="K4226" s="12" t="s">
        <v>12076</v>
      </c>
      <c r="L4226" s="12">
        <v>6</v>
      </c>
      <c r="M4226" s="12">
        <v>5.5</v>
      </c>
      <c r="N4226" s="12">
        <v>6</v>
      </c>
    </row>
    <row r="4227" spans="1:17" x14ac:dyDescent="0.2">
      <c r="A4227" s="12" t="str">
        <f>INDEX('рабочие дни  %ФОТ'!$F$3:$F$67,MATCH('загрузка табеля'!$H4227,'рабочие дни  %ФОТ'!$H$3:$H$67,0),1)</f>
        <v>ХХХ YYY-51</v>
      </c>
      <c r="B4227" s="21">
        <f t="shared" si="195"/>
        <v>1211.25</v>
      </c>
      <c r="C4227" s="22">
        <f t="shared" si="196"/>
        <v>5</v>
      </c>
      <c r="D4227" s="23">
        <f t="shared" si="197"/>
        <v>47.5</v>
      </c>
      <c r="E4227" s="21">
        <f>SUMIFS(тарифы!G:G,тарифы!B:B,J4227)</f>
        <v>25.5</v>
      </c>
      <c r="F4227" s="21"/>
      <c r="G4227" s="12" t="str">
        <f>IFERROR(INDEX(Таблица1[#All],MATCH('загрузка табеля'!J4227,тарифы!B:B,0),4),"")</f>
        <v>кассир торгового зала ((В-51)расчетно-кассовая зона)</v>
      </c>
      <c r="H4227" s="12" t="s">
        <v>17247</v>
      </c>
      <c r="I4227" s="12" t="s">
        <v>16964</v>
      </c>
      <c r="J4227" s="12" t="s">
        <v>12063</v>
      </c>
      <c r="K4227" s="12" t="s">
        <v>12062</v>
      </c>
      <c r="L4227" s="12">
        <v>11</v>
      </c>
      <c r="M4227" s="12">
        <v>10</v>
      </c>
      <c r="N4227" s="12">
        <v>9</v>
      </c>
      <c r="O4227" s="12">
        <v>10</v>
      </c>
      <c r="P4227" s="12">
        <v>7.5</v>
      </c>
      <c r="Q4227" s="12">
        <v>0</v>
      </c>
    </row>
    <row r="4228" spans="1:17" x14ac:dyDescent="0.2">
      <c r="A4228" s="12" t="str">
        <f>INDEX('рабочие дни  %ФОТ'!$F$3:$F$67,MATCH('загрузка табеля'!$H4228,'рабочие дни  %ФОТ'!$H$3:$H$67,0),1)</f>
        <v>ХХХ YYY-51</v>
      </c>
      <c r="B4228" s="21">
        <f t="shared" si="195"/>
        <v>867</v>
      </c>
      <c r="C4228" s="22">
        <f t="shared" si="196"/>
        <v>4</v>
      </c>
      <c r="D4228" s="23">
        <f t="shared" si="197"/>
        <v>34</v>
      </c>
      <c r="E4228" s="21">
        <f>SUMIFS(тарифы!G:G,тарифы!B:B,J4228)</f>
        <v>25.5</v>
      </c>
      <c r="F4228" s="21"/>
      <c r="G4228" s="12" t="str">
        <f>IFERROR(INDEX(Таблица1[#All],MATCH('загрузка табеля'!J4228,тарифы!B:B,0),4),"")</f>
        <v>кассир торгового зала ((В-51)расчетно-кассовая зона)</v>
      </c>
      <c r="H4228" s="12" t="s">
        <v>17247</v>
      </c>
      <c r="I4228" s="12" t="s">
        <v>16964</v>
      </c>
      <c r="J4228" s="12" t="s">
        <v>12079</v>
      </c>
      <c r="K4228" s="12" t="s">
        <v>12078</v>
      </c>
      <c r="L4228" s="12">
        <v>11</v>
      </c>
      <c r="M4228" s="12">
        <v>11</v>
      </c>
      <c r="N4228" s="12">
        <v>6.5</v>
      </c>
      <c r="O4228" s="12">
        <v>5.5</v>
      </c>
      <c r="P4228" s="12">
        <v>0</v>
      </c>
    </row>
    <row r="4229" spans="1:17" x14ac:dyDescent="0.2">
      <c r="A4229" s="12" t="str">
        <f>INDEX('рабочие дни  %ФОТ'!$F$3:$F$67,MATCH('загрузка табеля'!$H4229,'рабочие дни  %ФОТ'!$H$3:$H$67,0),1)</f>
        <v>ХХХ YYY-51</v>
      </c>
      <c r="B4229" s="21">
        <f t="shared" si="195"/>
        <v>752.25</v>
      </c>
      <c r="C4229" s="22">
        <f t="shared" si="196"/>
        <v>3</v>
      </c>
      <c r="D4229" s="23">
        <f t="shared" si="197"/>
        <v>29.5</v>
      </c>
      <c r="E4229" s="21">
        <f>SUMIFS(тарифы!G:G,тарифы!B:B,J4229)</f>
        <v>25.5</v>
      </c>
      <c r="F4229" s="21"/>
      <c r="G4229" s="12" t="str">
        <f>IFERROR(INDEX(Таблица1[#All],MATCH('загрузка табеля'!J4229,тарифы!B:B,0),4),"")</f>
        <v>кассир торгового зала ((В-51)расчетно-кассовая зона)</v>
      </c>
      <c r="H4229" s="12" t="s">
        <v>17247</v>
      </c>
      <c r="I4229" s="12" t="s">
        <v>16964</v>
      </c>
      <c r="J4229" s="12" t="s">
        <v>12067</v>
      </c>
      <c r="K4229" s="12" t="s">
        <v>12066</v>
      </c>
      <c r="L4229" s="12">
        <v>11</v>
      </c>
      <c r="M4229" s="12">
        <v>11</v>
      </c>
      <c r="N4229" s="12">
        <v>7.5</v>
      </c>
      <c r="O4229" s="12">
        <v>0</v>
      </c>
    </row>
    <row r="4230" spans="1:17" x14ac:dyDescent="0.2">
      <c r="A4230" s="12" t="str">
        <f>INDEX('рабочие дни  %ФОТ'!$F$3:$F$67,MATCH('загрузка табеля'!$H4230,'рабочие дни  %ФОТ'!$H$3:$H$67,0),1)</f>
        <v>ХХХ YYY-51</v>
      </c>
      <c r="B4230" s="21">
        <f t="shared" ref="B4230:B4293" si="198">IF(AND(F4230&lt;50,F4230&gt;0),F4230*D4230,IF(F4230&gt;50,F4230/$C$1*C4230,IF(AND(E4230&lt;50,E4230&gt;0),E4230*D4230,E4230/$C$1*C4230)))</f>
        <v>841.5</v>
      </c>
      <c r="C4230" s="22">
        <f t="shared" si="196"/>
        <v>3</v>
      </c>
      <c r="D4230" s="23">
        <f t="shared" si="197"/>
        <v>33</v>
      </c>
      <c r="E4230" s="21">
        <f>SUMIFS(тарифы!G:G,тарифы!B:B,J4230)</f>
        <v>25.5</v>
      </c>
      <c r="F4230" s="21"/>
      <c r="G4230" s="12" t="str">
        <f>IFERROR(INDEX(Таблица1[#All],MATCH('загрузка табеля'!J4230,тарифы!B:B,0),4),"")</f>
        <v>кассир торгового зала ((В-51)расчетно-кассовая зона)</v>
      </c>
      <c r="H4230" s="12" t="s">
        <v>17247</v>
      </c>
      <c r="I4230" s="12" t="s">
        <v>16964</v>
      </c>
      <c r="J4230" s="12" t="s">
        <v>12065</v>
      </c>
      <c r="K4230" s="12" t="s">
        <v>12064</v>
      </c>
      <c r="L4230" s="12">
        <v>11</v>
      </c>
      <c r="M4230" s="12">
        <v>11</v>
      </c>
      <c r="N4230" s="12">
        <v>11</v>
      </c>
      <c r="O4230" s="12">
        <v>0</v>
      </c>
    </row>
    <row r="4231" spans="1:17" x14ac:dyDescent="0.2">
      <c r="A4231" s="12" t="str">
        <f>INDEX('рабочие дни  %ФОТ'!$F$3:$F$67,MATCH('загрузка табеля'!$H4231,'рабочие дни  %ФОТ'!$H$3:$H$67,0),1)</f>
        <v>ХХХ YYY-51</v>
      </c>
      <c r="B4231" s="21">
        <f t="shared" si="198"/>
        <v>905.25</v>
      </c>
      <c r="C4231" s="22">
        <f t="shared" ref="C4231:C4294" si="199">COUNTIF(L4231:AP4231,"&gt;0")</f>
        <v>4</v>
      </c>
      <c r="D4231" s="23">
        <f t="shared" ref="D4231:D4294" si="200">IF(SUM(L4231:AP4231)&gt;0,SUM(L4231:AP4231),"")</f>
        <v>35.5</v>
      </c>
      <c r="E4231" s="21">
        <f>SUMIFS(тарифы!G:G,тарифы!B:B,J4231)</f>
        <v>25.5</v>
      </c>
      <c r="F4231" s="21"/>
      <c r="G4231" s="12" t="str">
        <f>IFERROR(INDEX(Таблица1[#All],MATCH('загрузка табеля'!J4231,тарифы!B:B,0),4),"")</f>
        <v>кассир торгового зала ((В-51)расчетно-кассовая зона)</v>
      </c>
      <c r="H4231" s="12" t="s">
        <v>17247</v>
      </c>
      <c r="I4231" s="12" t="s">
        <v>16964</v>
      </c>
      <c r="J4231" s="12" t="s">
        <v>12059</v>
      </c>
      <c r="K4231" s="12" t="s">
        <v>12058</v>
      </c>
      <c r="L4231" s="12">
        <v>11</v>
      </c>
      <c r="M4231" s="12">
        <v>11.5</v>
      </c>
      <c r="N4231" s="12">
        <v>6.5</v>
      </c>
      <c r="O4231" s="12">
        <v>6.5</v>
      </c>
      <c r="P4231" s="12">
        <v>0</v>
      </c>
    </row>
    <row r="4232" spans="1:17" x14ac:dyDescent="0.2">
      <c r="A4232" s="12" t="str">
        <f>INDEX('рабочие дни  %ФОТ'!$F$3:$F$67,MATCH('загрузка табеля'!$H4232,'рабочие дни  %ФОТ'!$H$3:$H$67,0),1)</f>
        <v>ХХХ YYY-51</v>
      </c>
      <c r="B4232" s="21">
        <f t="shared" si="198"/>
        <v>0</v>
      </c>
      <c r="C4232" s="22">
        <f t="shared" si="199"/>
        <v>4</v>
      </c>
      <c r="D4232" s="23">
        <f t="shared" si="200"/>
        <v>44</v>
      </c>
      <c r="E4232" s="21">
        <f>SUMIFS(тарифы!G:G,тарифы!B:B,J4232)</f>
        <v>0</v>
      </c>
      <c r="F4232" s="21"/>
      <c r="G4232" s="12" t="str">
        <f>IFERROR(INDEX(Таблица1[#All],MATCH('загрузка табеля'!J4232,тарифы!B:B,0),4),"")</f>
        <v/>
      </c>
      <c r="H4232" s="12" t="s">
        <v>17247</v>
      </c>
      <c r="I4232" s="12" t="s">
        <v>16964</v>
      </c>
      <c r="J4232" s="12" t="s">
        <v>16965</v>
      </c>
      <c r="K4232" s="12" t="s">
        <v>16966</v>
      </c>
      <c r="L4232" s="12">
        <v>11</v>
      </c>
      <c r="M4232" s="12">
        <v>11</v>
      </c>
      <c r="N4232" s="12">
        <v>11</v>
      </c>
      <c r="O4232" s="12">
        <v>11</v>
      </c>
      <c r="P4232" s="12">
        <v>0</v>
      </c>
    </row>
    <row r="4233" spans="1:17" x14ac:dyDescent="0.2">
      <c r="A4233" s="12" t="str">
        <f>INDEX('рабочие дни  %ФОТ'!$F$3:$F$67,MATCH('загрузка табеля'!$H4233,'рабочие дни  %ФОТ'!$H$3:$H$67,0),1)</f>
        <v>ХХХ YYY-51</v>
      </c>
      <c r="B4233" s="21">
        <f t="shared" si="198"/>
        <v>0</v>
      </c>
      <c r="C4233" s="22">
        <f t="shared" si="199"/>
        <v>2</v>
      </c>
      <c r="D4233" s="23">
        <f t="shared" si="200"/>
        <v>22</v>
      </c>
      <c r="E4233" s="21">
        <f>SUMIFS(тарифы!G:G,тарифы!B:B,J4233)</f>
        <v>0</v>
      </c>
      <c r="F4233" s="21"/>
      <c r="G4233" s="12" t="str">
        <f>IFERROR(INDEX(Таблица1[#All],MATCH('загрузка табеля'!J4233,тарифы!B:B,0),4),"")</f>
        <v/>
      </c>
      <c r="H4233" s="12" t="s">
        <v>17247</v>
      </c>
      <c r="I4233" s="12" t="s">
        <v>16964</v>
      </c>
      <c r="J4233" s="12" t="s">
        <v>16967</v>
      </c>
      <c r="K4233" s="12" t="s">
        <v>16968</v>
      </c>
      <c r="L4233" s="12">
        <v>11</v>
      </c>
      <c r="M4233" s="12">
        <v>11</v>
      </c>
      <c r="N4233" s="12">
        <v>0</v>
      </c>
    </row>
    <row r="4234" spans="1:17" x14ac:dyDescent="0.2">
      <c r="A4234" s="12" t="str">
        <f>INDEX('рабочие дни  %ФОТ'!$F$3:$F$67,MATCH('загрузка табеля'!$H4234,'рабочие дни  %ФОТ'!$H$3:$H$67,0),1)</f>
        <v>ХХХ YYY-51</v>
      </c>
      <c r="B4234" s="21">
        <f t="shared" si="198"/>
        <v>0</v>
      </c>
      <c r="C4234" s="22">
        <f t="shared" si="199"/>
        <v>4</v>
      </c>
      <c r="D4234" s="23">
        <f t="shared" si="200"/>
        <v>44</v>
      </c>
      <c r="E4234" s="21">
        <f>SUMIFS(тарифы!G:G,тарифы!B:B,J4234)</f>
        <v>0</v>
      </c>
      <c r="F4234" s="21"/>
      <c r="G4234" s="12" t="str">
        <f>IFERROR(INDEX(Таблица1[#All],MATCH('загрузка табеля'!J4234,тарифы!B:B,0),4),"")</f>
        <v/>
      </c>
      <c r="H4234" s="12" t="s">
        <v>17247</v>
      </c>
      <c r="I4234" s="12" t="s">
        <v>16964</v>
      </c>
      <c r="J4234" s="12" t="s">
        <v>16969</v>
      </c>
      <c r="K4234" s="12" t="s">
        <v>16970</v>
      </c>
      <c r="L4234" s="12">
        <v>11</v>
      </c>
      <c r="M4234" s="12">
        <v>11</v>
      </c>
      <c r="N4234" s="12">
        <v>11</v>
      </c>
      <c r="O4234" s="12">
        <v>11</v>
      </c>
      <c r="P4234" s="12">
        <v>0</v>
      </c>
    </row>
    <row r="4235" spans="1:17" x14ac:dyDescent="0.2">
      <c r="A4235" s="12" t="str">
        <f>INDEX('рабочие дни  %ФОТ'!$F$3:$F$67,MATCH('загрузка табеля'!$H4235,'рабочие дни  %ФОТ'!$H$3:$H$67,0),1)</f>
        <v>ХХХ YYY-51</v>
      </c>
      <c r="B4235" s="21">
        <f t="shared" si="198"/>
        <v>1333.3333333333333</v>
      </c>
      <c r="C4235" s="22">
        <f t="shared" si="199"/>
        <v>4</v>
      </c>
      <c r="D4235" s="23">
        <f t="shared" si="200"/>
        <v>37.5</v>
      </c>
      <c r="E4235" s="21">
        <f>SUMIFS(тарифы!G:G,тарифы!B:B,J4235)</f>
        <v>7000</v>
      </c>
      <c r="F4235" s="21"/>
      <c r="G4235" s="12" t="str">
        <f>IFERROR(INDEX(Таблица1[#All],MATCH('загрузка табеля'!J4235,тарифы!B:B,0),4),"")</f>
        <v>заместитель управляющего магазином 5 категории ((В-51)сектор зоны скоропорта)</v>
      </c>
      <c r="H4235" s="12" t="s">
        <v>17247</v>
      </c>
      <c r="I4235" s="12" t="s">
        <v>16971</v>
      </c>
      <c r="J4235" s="12" t="s">
        <v>12084</v>
      </c>
      <c r="K4235" s="12" t="s">
        <v>12083</v>
      </c>
      <c r="L4235" s="12">
        <v>9</v>
      </c>
      <c r="M4235" s="12">
        <v>9.5</v>
      </c>
      <c r="N4235" s="12">
        <v>9.5</v>
      </c>
      <c r="O4235" s="12">
        <v>9.5</v>
      </c>
    </row>
    <row r="4236" spans="1:17" x14ac:dyDescent="0.2">
      <c r="A4236" s="12" t="str">
        <f>INDEX('рабочие дни  %ФОТ'!$F$3:$F$67,MATCH('загрузка табеля'!$H4236,'рабочие дни  %ФОТ'!$H$3:$H$67,0),1)</f>
        <v>ХХХ YYY-51</v>
      </c>
      <c r="B4236" s="21">
        <f t="shared" si="198"/>
        <v>1333.3333333333333</v>
      </c>
      <c r="C4236" s="22">
        <f t="shared" si="199"/>
        <v>4</v>
      </c>
      <c r="D4236" s="23">
        <f t="shared" si="200"/>
        <v>39</v>
      </c>
      <c r="E4236" s="21">
        <f>SUMIFS(тарифы!G:G,тарифы!B:B,J4236)</f>
        <v>7000</v>
      </c>
      <c r="F4236" s="21"/>
      <c r="G4236" s="12" t="str">
        <f>IFERROR(INDEX(Таблица1[#All],MATCH('загрузка табеля'!J4236,тарифы!B:B,0),4),"")</f>
        <v>заместитель управляющего магазином 5 категории ((В-51)сектор стеллажной зоны)</v>
      </c>
      <c r="H4236" s="12" t="s">
        <v>17247</v>
      </c>
      <c r="I4236" s="12" t="s">
        <v>16972</v>
      </c>
      <c r="J4236" s="12" t="s">
        <v>723</v>
      </c>
      <c r="K4236" s="12" t="s">
        <v>724</v>
      </c>
      <c r="L4236" s="12">
        <v>10.5</v>
      </c>
      <c r="M4236" s="12">
        <v>10.5</v>
      </c>
      <c r="N4236" s="12">
        <v>9</v>
      </c>
      <c r="O4236" s="12">
        <v>9</v>
      </c>
    </row>
    <row r="4237" spans="1:17" x14ac:dyDescent="0.2">
      <c r="A4237" s="12" t="str">
        <f>INDEX('рабочие дни  %ФОТ'!$F$3:$F$67,MATCH('загрузка табеля'!$H4237,'рабочие дни  %ФОТ'!$H$3:$H$67,0),1)</f>
        <v>ХХХ YYY-51</v>
      </c>
      <c r="B4237" s="21">
        <f t="shared" si="198"/>
        <v>1080</v>
      </c>
      <c r="C4237" s="22">
        <f t="shared" si="199"/>
        <v>3</v>
      </c>
      <c r="D4237" s="23">
        <f t="shared" si="200"/>
        <v>26</v>
      </c>
      <c r="E4237" s="21">
        <f>SUMIFS(тарифы!G:G,тарифы!B:B,J4237)</f>
        <v>7560</v>
      </c>
      <c r="F4237" s="21"/>
      <c r="G4237" s="12" t="str">
        <f>IFERROR(INDEX(Таблица1[#All],MATCH('загрузка табеля'!J4237,тарифы!B:B,0),4),"")</f>
        <v>заведующий складом 1 категории ((В-51)склад)</v>
      </c>
      <c r="H4237" s="12" t="s">
        <v>17247</v>
      </c>
      <c r="I4237" s="12" t="s">
        <v>12047</v>
      </c>
      <c r="J4237" s="12" t="s">
        <v>7274</v>
      </c>
      <c r="K4237" s="12" t="s">
        <v>7275</v>
      </c>
      <c r="L4237" s="12">
        <v>9</v>
      </c>
      <c r="M4237" s="12">
        <v>9</v>
      </c>
      <c r="N4237" s="12">
        <v>8</v>
      </c>
    </row>
    <row r="4238" spans="1:17" x14ac:dyDescent="0.2">
      <c r="A4238" s="12" t="str">
        <f>INDEX('рабочие дни  %ФОТ'!$F$3:$F$67,MATCH('загрузка табеля'!$H4238,'рабочие дни  %ФОТ'!$H$3:$H$67,0),1)</f>
        <v>ХХХ YYY-51</v>
      </c>
      <c r="B4238" s="21">
        <f t="shared" si="198"/>
        <v>617.14285714285711</v>
      </c>
      <c r="C4238" s="22">
        <f t="shared" si="199"/>
        <v>3</v>
      </c>
      <c r="D4238" s="23">
        <f t="shared" si="200"/>
        <v>27</v>
      </c>
      <c r="E4238" s="21">
        <f>SUMIFS(тарифы!G:G,тарифы!B:B,J4238)</f>
        <v>4320</v>
      </c>
      <c r="F4238" s="21"/>
      <c r="G4238" s="12" t="str">
        <f>IFERROR(INDEX(Таблица1[#All],MATCH('загрузка табеля'!J4238,тарифы!B:B,0),4),"")</f>
        <v>оператор по вводу данных 1 категории ((В-51)склад)</v>
      </c>
      <c r="H4238" s="12" t="s">
        <v>17247</v>
      </c>
      <c r="I4238" s="12" t="s">
        <v>12047</v>
      </c>
      <c r="J4238" s="12" t="s">
        <v>7272</v>
      </c>
      <c r="K4238" s="12" t="s">
        <v>7273</v>
      </c>
      <c r="L4238" s="12">
        <v>9</v>
      </c>
      <c r="M4238" s="12">
        <v>9</v>
      </c>
      <c r="N4238" s="12">
        <v>9</v>
      </c>
      <c r="O4238" s="12">
        <v>0</v>
      </c>
    </row>
    <row r="4239" spans="1:17" x14ac:dyDescent="0.2">
      <c r="A4239" s="12" t="str">
        <f>INDEX('рабочие дни  %ФОТ'!$F$3:$F$67,MATCH('загрузка табеля'!$H4239,'рабочие дни  %ФОТ'!$H$3:$H$67,0),1)</f>
        <v>ХХХ YYY-51</v>
      </c>
      <c r="B4239" s="21">
        <f t="shared" si="198"/>
        <v>1054</v>
      </c>
      <c r="C4239" s="22">
        <f t="shared" si="199"/>
        <v>4</v>
      </c>
      <c r="D4239" s="23">
        <f t="shared" si="200"/>
        <v>40</v>
      </c>
      <c r="E4239" s="21">
        <f>SUMIFS(тарифы!G:G,тарифы!B:B,J4239)</f>
        <v>26.35</v>
      </c>
      <c r="F4239" s="21"/>
      <c r="G4239" s="12" t="str">
        <f>IFERROR(INDEX(Таблица1[#All],MATCH('загрузка табеля'!J4239,тарифы!B:B,0),4),"")</f>
        <v>кладовщик по приему товара 3 категории ((В-51)склад)</v>
      </c>
      <c r="H4239" s="12" t="s">
        <v>17247</v>
      </c>
      <c r="I4239" s="12" t="s">
        <v>12047</v>
      </c>
      <c r="J4239" s="12" t="s">
        <v>12055</v>
      </c>
      <c r="K4239" s="12" t="s">
        <v>12054</v>
      </c>
      <c r="L4239" s="12">
        <v>11</v>
      </c>
      <c r="M4239" s="12">
        <v>9</v>
      </c>
      <c r="N4239" s="12">
        <v>10</v>
      </c>
      <c r="O4239" s="12">
        <v>10</v>
      </c>
    </row>
    <row r="4240" spans="1:17" x14ac:dyDescent="0.2">
      <c r="A4240" s="12" t="str">
        <f>INDEX('рабочие дни  %ФОТ'!$F$3:$F$67,MATCH('загрузка табеля'!$H4240,'рабочие дни  %ФОТ'!$H$3:$H$67,0),1)</f>
        <v>ХХХ YYY-51</v>
      </c>
      <c r="B4240" s="21">
        <f t="shared" si="198"/>
        <v>882.45</v>
      </c>
      <c r="C4240" s="22">
        <f t="shared" si="199"/>
        <v>4</v>
      </c>
      <c r="D4240" s="23">
        <f t="shared" si="200"/>
        <v>37</v>
      </c>
      <c r="E4240" s="21">
        <f>SUMIFS(тарифы!G:G,тарифы!B:B,J4240)</f>
        <v>23.85</v>
      </c>
      <c r="F4240" s="21"/>
      <c r="G4240" s="12" t="str">
        <f>IFERROR(INDEX(Таблица1[#All],MATCH('загрузка табеля'!J4240,тарифы!B:B,0),4),"")</f>
        <v>грузчик 3 категории ((В-51)склад)</v>
      </c>
      <c r="H4240" s="12" t="s">
        <v>17247</v>
      </c>
      <c r="I4240" s="12" t="s">
        <v>12047</v>
      </c>
      <c r="J4240" s="12" t="s">
        <v>12094</v>
      </c>
      <c r="K4240" s="12" t="s">
        <v>12093</v>
      </c>
      <c r="L4240" s="12">
        <v>10</v>
      </c>
      <c r="M4240" s="12">
        <v>9</v>
      </c>
      <c r="N4240" s="12">
        <v>9</v>
      </c>
      <c r="O4240" s="12">
        <v>9</v>
      </c>
      <c r="P4240" s="12">
        <v>0</v>
      </c>
    </row>
    <row r="4241" spans="1:17" x14ac:dyDescent="0.2">
      <c r="A4241" s="12" t="str">
        <f>INDEX('рабочие дни  %ФОТ'!$F$3:$F$67,MATCH('загрузка табеля'!$H4241,'рабочие дни  %ФОТ'!$H$3:$H$67,0),1)</f>
        <v>ХХХ YYY-51</v>
      </c>
      <c r="B4241" s="21">
        <f t="shared" si="198"/>
        <v>894.375</v>
      </c>
      <c r="C4241" s="22">
        <f t="shared" si="199"/>
        <v>4</v>
      </c>
      <c r="D4241" s="23">
        <f t="shared" si="200"/>
        <v>37.5</v>
      </c>
      <c r="E4241" s="21">
        <f>SUMIFS(тарифы!G:G,тарифы!B:B,J4241)</f>
        <v>23.85</v>
      </c>
      <c r="F4241" s="21"/>
      <c r="G4241" s="12" t="str">
        <f>IFERROR(INDEX(Таблица1[#All],MATCH('загрузка табеля'!J4241,тарифы!B:B,0),4),"")</f>
        <v>грузчик 3 категории ((В-51)склад)</v>
      </c>
      <c r="H4241" s="12" t="s">
        <v>17247</v>
      </c>
      <c r="I4241" s="12" t="s">
        <v>12047</v>
      </c>
      <c r="J4241" s="12" t="s">
        <v>12102</v>
      </c>
      <c r="K4241" s="12" t="s">
        <v>12101</v>
      </c>
      <c r="L4241" s="12">
        <v>10</v>
      </c>
      <c r="M4241" s="12">
        <v>10</v>
      </c>
      <c r="N4241" s="12">
        <v>9</v>
      </c>
      <c r="O4241" s="12">
        <v>8.5</v>
      </c>
    </row>
    <row r="4242" spans="1:17" x14ac:dyDescent="0.2">
      <c r="A4242" s="12" t="str">
        <f>INDEX('рабочие дни  %ФОТ'!$F$3:$F$67,MATCH('загрузка табеля'!$H4242,'рабочие дни  %ФОТ'!$H$3:$H$67,0),1)</f>
        <v>ХХХ YYY-51</v>
      </c>
      <c r="B4242" s="21">
        <f t="shared" si="198"/>
        <v>685.71428571428567</v>
      </c>
      <c r="C4242" s="22">
        <f t="shared" si="199"/>
        <v>4</v>
      </c>
      <c r="D4242" s="23">
        <f t="shared" si="200"/>
        <v>36</v>
      </c>
      <c r="E4242" s="21">
        <f>SUMIFS(тарифы!G:G,тарифы!B:B,J4242)</f>
        <v>3600</v>
      </c>
      <c r="F4242" s="21"/>
      <c r="G4242" s="12" t="str">
        <f>IFERROR(INDEX(Таблица1[#All],MATCH('загрузка табеля'!J4242,тарифы!B:B,0),4),"")</f>
        <v>оператор по вводу данных 3 категории ((В-51)склад)</v>
      </c>
      <c r="H4242" s="12" t="s">
        <v>17247</v>
      </c>
      <c r="I4242" s="12" t="s">
        <v>12047</v>
      </c>
      <c r="J4242" s="12" t="s">
        <v>12046</v>
      </c>
      <c r="K4242" s="12" t="s">
        <v>12045</v>
      </c>
      <c r="L4242" s="12">
        <v>9</v>
      </c>
      <c r="M4242" s="12">
        <v>9</v>
      </c>
      <c r="N4242" s="12">
        <v>9</v>
      </c>
      <c r="O4242" s="12">
        <v>9</v>
      </c>
    </row>
    <row r="4243" spans="1:17" x14ac:dyDescent="0.2">
      <c r="A4243" s="12" t="str">
        <f>INDEX('рабочие дни  %ФОТ'!$F$3:$F$67,MATCH('загрузка табеля'!$H4243,'рабочие дни  %ФОТ'!$H$3:$H$67,0),1)</f>
        <v>ХХХ YYY-51</v>
      </c>
      <c r="B4243" s="21">
        <f t="shared" si="198"/>
        <v>948.6</v>
      </c>
      <c r="C4243" s="22">
        <f t="shared" si="199"/>
        <v>4</v>
      </c>
      <c r="D4243" s="23">
        <f t="shared" si="200"/>
        <v>36</v>
      </c>
      <c r="E4243" s="21">
        <f>SUMIFS(тарифы!G:G,тарифы!B:B,J4243)</f>
        <v>26.35</v>
      </c>
      <c r="F4243" s="21"/>
      <c r="G4243" s="12" t="str">
        <f>IFERROR(INDEX(Таблица1[#All],MATCH('загрузка табеля'!J4243,тарифы!B:B,0),4),"")</f>
        <v>кладовщик по приему товара 3 категории ((В-51)склад)</v>
      </c>
      <c r="H4243" s="12" t="s">
        <v>17247</v>
      </c>
      <c r="I4243" s="12" t="s">
        <v>12047</v>
      </c>
      <c r="J4243" s="12" t="s">
        <v>12053</v>
      </c>
      <c r="K4243" s="12" t="s">
        <v>12052</v>
      </c>
      <c r="L4243" s="12">
        <v>9</v>
      </c>
      <c r="M4243" s="12">
        <v>9</v>
      </c>
      <c r="N4243" s="12">
        <v>9</v>
      </c>
      <c r="O4243" s="12">
        <v>9</v>
      </c>
    </row>
    <row r="4244" spans="1:17" x14ac:dyDescent="0.2">
      <c r="A4244" s="12" t="str">
        <f>INDEX('рабочие дни  %ФОТ'!$F$3:$F$67,MATCH('загрузка табеля'!$H4244,'рабочие дни  %ФОТ'!$H$3:$H$67,0),1)</f>
        <v>ХХХ YYY-51</v>
      </c>
      <c r="B4244" s="21">
        <f t="shared" si="198"/>
        <v>0</v>
      </c>
      <c r="C4244" s="22">
        <f t="shared" si="199"/>
        <v>4</v>
      </c>
      <c r="D4244" s="23">
        <f t="shared" si="200"/>
        <v>37</v>
      </c>
      <c r="E4244" s="21">
        <f>SUMIFS(тарифы!G:G,тарифы!B:B,J4244)</f>
        <v>0</v>
      </c>
      <c r="F4244" s="21"/>
      <c r="G4244" s="12" t="str">
        <f>IFERROR(INDEX(Таблица1[#All],MATCH('загрузка табеля'!J4244,тарифы!B:B,0),4),"")</f>
        <v/>
      </c>
      <c r="H4244" s="12" t="s">
        <v>17247</v>
      </c>
      <c r="I4244" s="12" t="s">
        <v>12047</v>
      </c>
      <c r="J4244" s="12" t="s">
        <v>16973</v>
      </c>
      <c r="K4244" s="12" t="s">
        <v>16974</v>
      </c>
      <c r="L4244" s="12">
        <v>10</v>
      </c>
      <c r="M4244" s="12">
        <v>9</v>
      </c>
      <c r="N4244" s="12">
        <v>9</v>
      </c>
      <c r="O4244" s="12">
        <v>9</v>
      </c>
    </row>
    <row r="4245" spans="1:17" x14ac:dyDescent="0.2">
      <c r="A4245" s="12" t="str">
        <f>INDEX('рабочие дни  %ФОТ'!$F$3:$F$67,MATCH('загрузка табеля'!$H4245,'рабочие дни  %ФОТ'!$H$3:$H$67,0),1)</f>
        <v>ХХХ YYY-51</v>
      </c>
      <c r="B4245" s="21">
        <f t="shared" si="198"/>
        <v>0</v>
      </c>
      <c r="C4245" s="22">
        <f t="shared" si="199"/>
        <v>1</v>
      </c>
      <c r="D4245" s="23">
        <f t="shared" si="200"/>
        <v>9</v>
      </c>
      <c r="E4245" s="21">
        <f>SUMIFS(тарифы!G:G,тарифы!B:B,J4245)</f>
        <v>0</v>
      </c>
      <c r="F4245" s="21"/>
      <c r="G4245" s="12" t="str">
        <f>IFERROR(INDEX(Таблица1[#All],MATCH('загрузка табеля'!J4245,тарифы!B:B,0),4),"")</f>
        <v/>
      </c>
      <c r="H4245" s="12" t="s">
        <v>17247</v>
      </c>
      <c r="I4245" s="12" t="s">
        <v>12047</v>
      </c>
      <c r="J4245" s="12" t="s">
        <v>16975</v>
      </c>
      <c r="K4245" s="12" t="s">
        <v>16976</v>
      </c>
      <c r="L4245" s="12">
        <v>9</v>
      </c>
      <c r="M4245" s="12">
        <v>0</v>
      </c>
    </row>
    <row r="4246" spans="1:17" x14ac:dyDescent="0.2">
      <c r="A4246" s="12" t="str">
        <f>INDEX('рабочие дни  %ФОТ'!$F$3:$F$67,MATCH('загрузка табеля'!$H4246,'рабочие дни  %ФОТ'!$H$3:$H$67,0),1)</f>
        <v>ХХХ YYY-51</v>
      </c>
      <c r="B4246" s="21">
        <f t="shared" si="198"/>
        <v>0</v>
      </c>
      <c r="C4246" s="22">
        <f t="shared" si="199"/>
        <v>5</v>
      </c>
      <c r="D4246" s="23">
        <f t="shared" si="200"/>
        <v>61</v>
      </c>
      <c r="E4246" s="21">
        <f>SUMIFS(тарифы!G:G,тарифы!B:B,J4246)</f>
        <v>0</v>
      </c>
      <c r="F4246" s="21"/>
      <c r="G4246" s="12" t="str">
        <f>IFERROR(INDEX(Таблица1[#All],MATCH('загрузка табеля'!J4246,тарифы!B:B,0),4),"")</f>
        <v/>
      </c>
      <c r="H4246" s="12" t="s">
        <v>17247</v>
      </c>
      <c r="I4246" s="12" t="s">
        <v>12047</v>
      </c>
      <c r="J4246" s="12" t="s">
        <v>16977</v>
      </c>
      <c r="K4246" s="12" t="s">
        <v>16978</v>
      </c>
      <c r="L4246" s="12">
        <v>13</v>
      </c>
      <c r="M4246" s="12">
        <v>9</v>
      </c>
      <c r="N4246" s="12">
        <v>13</v>
      </c>
      <c r="O4246" s="12">
        <v>13</v>
      </c>
      <c r="P4246" s="12">
        <v>13</v>
      </c>
      <c r="Q4246" s="12">
        <v>0</v>
      </c>
    </row>
    <row r="4247" spans="1:17" x14ac:dyDescent="0.2">
      <c r="A4247" s="12" t="str">
        <f>INDEX('рабочие дни  %ФОТ'!$F$3:$F$67,MATCH('загрузка табеля'!$H4247,'рабочие дни  %ФОТ'!$H$3:$H$67,0),1)</f>
        <v>ХХХ YYY-51</v>
      </c>
      <c r="B4247" s="21">
        <f t="shared" si="198"/>
        <v>2310.6666666666665</v>
      </c>
      <c r="C4247" s="22">
        <f t="shared" si="199"/>
        <v>4</v>
      </c>
      <c r="D4247" s="23">
        <f t="shared" si="200"/>
        <v>39.5</v>
      </c>
      <c r="E4247" s="21">
        <f>SUMIFS(тарифы!G:G,тарифы!B:B,J4247)</f>
        <v>12131</v>
      </c>
      <c r="F4247" s="21"/>
      <c r="G4247" s="12" t="str">
        <f>IFERROR(INDEX(Таблица1[#All],MATCH('загрузка табеля'!J4247,тарифы!B:B,0),4),"")</f>
        <v>управляющий магазином 3 категории ((В-51)управление)</v>
      </c>
      <c r="H4247" s="12" t="s">
        <v>17247</v>
      </c>
      <c r="I4247" s="12" t="s">
        <v>16979</v>
      </c>
      <c r="J4247" s="12" t="s">
        <v>7287</v>
      </c>
      <c r="K4247" s="12" t="s">
        <v>7288</v>
      </c>
      <c r="L4247" s="12">
        <v>10</v>
      </c>
      <c r="M4247" s="12">
        <v>10</v>
      </c>
      <c r="N4247" s="12">
        <v>9</v>
      </c>
      <c r="O4247" s="12">
        <v>10.5</v>
      </c>
    </row>
    <row r="4248" spans="1:17" x14ac:dyDescent="0.2">
      <c r="A4248" s="12" t="str">
        <f>INDEX('рабочие дни  %ФОТ'!$F$3:$F$67,MATCH('загрузка табеля'!$H4248,'рабочие дни  %ФОТ'!$H$3:$H$67,0),1)</f>
        <v>ХХХ YYY-51</v>
      </c>
      <c r="B4248" s="21">
        <f t="shared" si="198"/>
        <v>828.57142857142867</v>
      </c>
      <c r="C4248" s="22">
        <f t="shared" si="199"/>
        <v>3</v>
      </c>
      <c r="D4248" s="23">
        <f t="shared" si="200"/>
        <v>27.5</v>
      </c>
      <c r="E4248" s="21">
        <f>SUMIFS(тарифы!G:G,тарифы!B:B,J4248)</f>
        <v>5800</v>
      </c>
      <c r="F4248" s="21"/>
      <c r="G4248" s="12" t="str">
        <f>IFERROR(INDEX(Таблица1[#All],MATCH('загрузка табеля'!J4248,тарифы!B:B,0),4),"")</f>
        <v>главный инженер ((В-51)управление)</v>
      </c>
      <c r="H4248" s="12" t="s">
        <v>17247</v>
      </c>
      <c r="I4248" s="12" t="s">
        <v>16979</v>
      </c>
      <c r="J4248" s="12" t="s">
        <v>6937</v>
      </c>
      <c r="K4248" s="12" t="s">
        <v>6938</v>
      </c>
      <c r="L4248" s="12">
        <v>9</v>
      </c>
      <c r="M4248" s="12">
        <v>9</v>
      </c>
      <c r="N4248" s="12">
        <v>9.5</v>
      </c>
    </row>
    <row r="4249" spans="1:17" x14ac:dyDescent="0.2">
      <c r="A4249" s="12" t="str">
        <f>INDEX('рабочие дни  %ФОТ'!$F$3:$F$67,MATCH('загрузка табеля'!$H4249,'рабочие дни  %ФОТ'!$H$3:$H$67,0),1)</f>
        <v>ХХХ YYY-51</v>
      </c>
      <c r="B4249" s="21">
        <f t="shared" si="198"/>
        <v>1547.6190476190477</v>
      </c>
      <c r="C4249" s="22">
        <f t="shared" si="199"/>
        <v>5</v>
      </c>
      <c r="D4249" s="23">
        <f t="shared" si="200"/>
        <v>43</v>
      </c>
      <c r="E4249" s="21">
        <f>SUMIFS(тарифы!G:G,тарифы!B:B,J4249)</f>
        <v>6500</v>
      </c>
      <c r="F4249" s="21"/>
      <c r="G4249" s="12" t="str">
        <f>IFERROR(INDEX(Таблица1[#All],MATCH('загрузка табеля'!J4249,тарифы!B:B,0),4),"")</f>
        <v>менеджер по персоналу ((В-51)управление)</v>
      </c>
      <c r="H4249" s="12" t="s">
        <v>17247</v>
      </c>
      <c r="I4249" s="12" t="s">
        <v>16979</v>
      </c>
      <c r="J4249" s="12" t="s">
        <v>8807</v>
      </c>
      <c r="K4249" s="12" t="s">
        <v>8808</v>
      </c>
      <c r="L4249" s="12">
        <v>9</v>
      </c>
      <c r="M4249" s="12">
        <v>9</v>
      </c>
      <c r="N4249" s="12">
        <v>9</v>
      </c>
      <c r="O4249" s="12">
        <v>9</v>
      </c>
      <c r="P4249" s="12">
        <v>7</v>
      </c>
    </row>
    <row r="4250" spans="1:17" x14ac:dyDescent="0.2">
      <c r="A4250" s="12" t="str">
        <f>INDEX('рабочие дни  %ФОТ'!$F$3:$F$67,MATCH('загрузка табеля'!$H4250,'рабочие дни  %ФОТ'!$H$3:$H$67,0),1)</f>
        <v>ХХХ YYY-51</v>
      </c>
      <c r="B4250" s="21">
        <f t="shared" si="198"/>
        <v>1156</v>
      </c>
      <c r="C4250" s="22">
        <f t="shared" si="199"/>
        <v>3</v>
      </c>
      <c r="D4250" s="23">
        <f t="shared" si="200"/>
        <v>34</v>
      </c>
      <c r="E4250" s="21">
        <f>SUMIFS(тарифы!G:G,тарифы!B:B,J4250)</f>
        <v>34</v>
      </c>
      <c r="F4250" s="21"/>
      <c r="G4250" s="12" t="str">
        <f>IFERROR(INDEX(Таблица1[#All],MATCH('загрузка табеля'!J4250,тарифы!B:B,0),4),"")</f>
        <v>пекарь 6 разряда ((В-51)цех по выпечке хлебобулочных изделий)</v>
      </c>
      <c r="H4250" s="12" t="s">
        <v>17247</v>
      </c>
      <c r="I4250" s="12" t="s">
        <v>16980</v>
      </c>
      <c r="J4250" s="12" t="s">
        <v>890</v>
      </c>
      <c r="K4250" s="12" t="s">
        <v>891</v>
      </c>
      <c r="L4250" s="12">
        <v>12</v>
      </c>
      <c r="M4250" s="12">
        <v>11</v>
      </c>
      <c r="N4250" s="12">
        <v>11</v>
      </c>
      <c r="O4250" s="12">
        <v>0</v>
      </c>
    </row>
    <row r="4251" spans="1:17" x14ac:dyDescent="0.2">
      <c r="A4251" s="12" t="str">
        <f>INDEX('рабочие дни  %ФОТ'!$F$3:$F$67,MATCH('загрузка табеля'!$H4251,'рабочие дни  %ФОТ'!$H$3:$H$67,0),1)</f>
        <v>ХХХ YYY-51</v>
      </c>
      <c r="B4251" s="21">
        <f t="shared" si="198"/>
        <v>1571.4285714285713</v>
      </c>
      <c r="C4251" s="22">
        <f t="shared" si="199"/>
        <v>4</v>
      </c>
      <c r="D4251" s="23">
        <f t="shared" si="200"/>
        <v>18.5</v>
      </c>
      <c r="E4251" s="21">
        <f>SUMIFS(тарифы!G:G,тарифы!B:B,J4251)</f>
        <v>8250</v>
      </c>
      <c r="F4251" s="21"/>
      <c r="G4251" s="12" t="str">
        <f>IFERROR(INDEX(Таблица1[#All],MATCH('загрузка табеля'!J4251,тарифы!B:B,0),4),"")</f>
        <v>заместитель управляющего магазином по производству 4 категории ((В-51)кулинарный цех)</v>
      </c>
      <c r="H4251" s="12" t="s">
        <v>17247</v>
      </c>
      <c r="I4251" s="12" t="s">
        <v>16980</v>
      </c>
      <c r="J4251" s="12" t="s">
        <v>7285</v>
      </c>
      <c r="K4251" s="12" t="s">
        <v>7286</v>
      </c>
      <c r="L4251" s="12">
        <v>4.5</v>
      </c>
      <c r="M4251" s="12">
        <v>4.5</v>
      </c>
      <c r="N4251" s="12">
        <v>4.5</v>
      </c>
      <c r="O4251" s="12">
        <v>5</v>
      </c>
    </row>
    <row r="4252" spans="1:17" x14ac:dyDescent="0.2">
      <c r="A4252" s="12" t="str">
        <f>INDEX('рабочие дни  %ФОТ'!$F$3:$F$67,MATCH('загрузка табеля'!$H4252,'рабочие дни  %ФОТ'!$H$3:$H$67,0),1)</f>
        <v>ХХХ YYY-51</v>
      </c>
      <c r="B4252" s="21">
        <f t="shared" si="198"/>
        <v>1063.52</v>
      </c>
      <c r="C4252" s="22">
        <f t="shared" si="199"/>
        <v>3</v>
      </c>
      <c r="D4252" s="23">
        <f t="shared" si="200"/>
        <v>34</v>
      </c>
      <c r="E4252" s="21">
        <f>SUMIFS(тарифы!G:G,тарифы!B:B,J4252)</f>
        <v>31.28</v>
      </c>
      <c r="F4252" s="21"/>
      <c r="G4252" s="12" t="str">
        <f>IFERROR(INDEX(Таблица1[#All],MATCH('загрузка табеля'!J4252,тарифы!B:B,0),4),"")</f>
        <v>пекарь 5 разряда ((В-51)цех по выпечке хлебобулочных изделий)</v>
      </c>
      <c r="H4252" s="12" t="s">
        <v>17247</v>
      </c>
      <c r="I4252" s="12" t="s">
        <v>16980</v>
      </c>
      <c r="J4252" s="12" t="s">
        <v>6946</v>
      </c>
      <c r="K4252" s="12" t="s">
        <v>6947</v>
      </c>
      <c r="L4252" s="12">
        <v>11</v>
      </c>
      <c r="M4252" s="12">
        <v>12</v>
      </c>
      <c r="N4252" s="12">
        <v>11</v>
      </c>
      <c r="O4252" s="12">
        <v>0</v>
      </c>
    </row>
    <row r="4253" spans="1:17" x14ac:dyDescent="0.2">
      <c r="A4253" s="12" t="str">
        <f>INDEX('рабочие дни  %ФОТ'!$F$3:$F$67,MATCH('загрузка табеля'!$H4253,'рабочие дни  %ФОТ'!$H$3:$H$67,0),1)</f>
        <v>ХХХ YYY-51</v>
      </c>
      <c r="B4253" s="21">
        <f t="shared" si="198"/>
        <v>1428</v>
      </c>
      <c r="C4253" s="22">
        <f t="shared" si="199"/>
        <v>4</v>
      </c>
      <c r="D4253" s="23">
        <f t="shared" si="200"/>
        <v>42</v>
      </c>
      <c r="E4253" s="21">
        <f>SUMIFS(тарифы!G:G,тарифы!B:B,J4253)</f>
        <v>34</v>
      </c>
      <c r="F4253" s="21"/>
      <c r="G4253" s="12" t="str">
        <f>IFERROR(INDEX(Таблица1[#All],MATCH('загрузка табеля'!J4253,тарифы!B:B,0),4),"")</f>
        <v>пекарь 6 разряда ((В-51)цех по выпечке хлебобулочных изделий)</v>
      </c>
      <c r="H4253" s="12" t="s">
        <v>17247</v>
      </c>
      <c r="I4253" s="12" t="s">
        <v>16980</v>
      </c>
      <c r="J4253" s="12" t="s">
        <v>6958</v>
      </c>
      <c r="K4253" s="12" t="s">
        <v>6959</v>
      </c>
      <c r="L4253" s="12">
        <v>11</v>
      </c>
      <c r="M4253" s="12">
        <v>10</v>
      </c>
      <c r="N4253" s="12">
        <v>10</v>
      </c>
      <c r="O4253" s="12">
        <v>11</v>
      </c>
    </row>
    <row r="4254" spans="1:17" x14ac:dyDescent="0.2">
      <c r="A4254" s="12" t="str">
        <f>INDEX('рабочие дни  %ФОТ'!$F$3:$F$67,MATCH('загрузка табеля'!$H4254,'рабочие дни  %ФОТ'!$H$3:$H$67,0),1)</f>
        <v>ХХХ YYY-51</v>
      </c>
      <c r="B4254" s="21">
        <f t="shared" si="198"/>
        <v>319</v>
      </c>
      <c r="C4254" s="22">
        <f t="shared" si="199"/>
        <v>1</v>
      </c>
      <c r="D4254" s="23">
        <f t="shared" si="200"/>
        <v>11</v>
      </c>
      <c r="E4254" s="21">
        <f>SUMIFS(тарифы!G:G,тарифы!B:B,J4254)</f>
        <v>29</v>
      </c>
      <c r="F4254" s="21"/>
      <c r="G4254" s="12" t="str">
        <f>IFERROR(INDEX(Таблица1[#All],MATCH('загрузка табеля'!J4254,тарифы!B:B,0),4),"")</f>
        <v>пекарь 4 разряда ((В-51)цех по выпечке хлебобулочных изделий)</v>
      </c>
      <c r="H4254" s="12" t="s">
        <v>17247</v>
      </c>
      <c r="I4254" s="12" t="s">
        <v>16980</v>
      </c>
      <c r="J4254" s="12" t="s">
        <v>12036</v>
      </c>
      <c r="K4254" s="12" t="s">
        <v>12035</v>
      </c>
      <c r="L4254" s="12">
        <v>11</v>
      </c>
      <c r="M4254" s="12">
        <v>0</v>
      </c>
    </row>
    <row r="4255" spans="1:17" x14ac:dyDescent="0.2">
      <c r="A4255" s="12" t="str">
        <f>INDEX('рабочие дни  %ФОТ'!$F$3:$F$67,MATCH('загрузка табеля'!$H4255,'рабочие дни  %ФОТ'!$H$3:$H$67,0),1)</f>
        <v>ХХХ YYY-51</v>
      </c>
      <c r="B4255" s="21">
        <f t="shared" si="198"/>
        <v>1640.3200000000002</v>
      </c>
      <c r="C4255" s="22">
        <f t="shared" si="199"/>
        <v>4</v>
      </c>
      <c r="D4255" s="23">
        <f t="shared" si="200"/>
        <v>44</v>
      </c>
      <c r="E4255" s="21">
        <f>SUMIFS(тарифы!G:G,тарифы!B:B,J4255)</f>
        <v>37.28</v>
      </c>
      <c r="F4255" s="21"/>
      <c r="G4255" s="12" t="str">
        <f>IFERROR(INDEX(Таблица1[#All],MATCH('загрузка табеля'!J4255,тарифы!B:B,0),4),"")</f>
        <v>бригадир производственной бригады ((В-51)цех по выпечке хлебобулочных изделий)</v>
      </c>
      <c r="H4255" s="12" t="s">
        <v>17247</v>
      </c>
      <c r="I4255" s="12" t="s">
        <v>16980</v>
      </c>
      <c r="J4255" s="12" t="s">
        <v>12110</v>
      </c>
      <c r="K4255" s="12" t="s">
        <v>12109</v>
      </c>
      <c r="L4255" s="12">
        <v>11</v>
      </c>
      <c r="M4255" s="12">
        <v>11</v>
      </c>
      <c r="N4255" s="12">
        <v>11</v>
      </c>
      <c r="O4255" s="12">
        <v>11</v>
      </c>
      <c r="P4255" s="12">
        <v>0</v>
      </c>
    </row>
    <row r="4256" spans="1:17" x14ac:dyDescent="0.2">
      <c r="A4256" s="12" t="str">
        <f>INDEX('рабочие дни  %ФОТ'!$F$3:$F$67,MATCH('загрузка табеля'!$H4256,'рабочие дни  %ФОТ'!$H$3:$H$67,0),1)</f>
        <v>ХХХ YYY-51</v>
      </c>
      <c r="B4256" s="21">
        <f t="shared" si="198"/>
        <v>986</v>
      </c>
      <c r="C4256" s="22">
        <f t="shared" si="199"/>
        <v>3</v>
      </c>
      <c r="D4256" s="23">
        <f t="shared" si="200"/>
        <v>34</v>
      </c>
      <c r="E4256" s="21">
        <f>SUMIFS(тарифы!G:G,тарифы!B:B,J4256)</f>
        <v>29</v>
      </c>
      <c r="F4256" s="21"/>
      <c r="G4256" s="12" t="str">
        <f>IFERROR(INDEX(Таблица1[#All],MATCH('загрузка табеля'!J4256,тарифы!B:B,0),4),"")</f>
        <v>пекарь 4 разряда ((В-51)цех по выпечке хлебобулочных изделий)</v>
      </c>
      <c r="H4256" s="12" t="s">
        <v>17247</v>
      </c>
      <c r="I4256" s="12" t="s">
        <v>16980</v>
      </c>
      <c r="J4256" s="12" t="s">
        <v>12034</v>
      </c>
      <c r="K4256" s="12" t="s">
        <v>12033</v>
      </c>
      <c r="L4256" s="12">
        <v>12</v>
      </c>
      <c r="M4256" s="12">
        <v>11</v>
      </c>
      <c r="N4256" s="12">
        <v>11</v>
      </c>
      <c r="O4256" s="12">
        <v>0</v>
      </c>
    </row>
    <row r="4257" spans="1:17" x14ac:dyDescent="0.2">
      <c r="A4257" s="12" t="str">
        <f>INDEX('рабочие дни  %ФОТ'!$F$3:$F$67,MATCH('загрузка табеля'!$H4257,'рабочие дни  %ФОТ'!$H$3:$H$67,0),1)</f>
        <v>ХХХ YYY-51</v>
      </c>
      <c r="B4257" s="21">
        <f t="shared" si="198"/>
        <v>1230.24</v>
      </c>
      <c r="C4257" s="22">
        <f t="shared" si="199"/>
        <v>3</v>
      </c>
      <c r="D4257" s="23">
        <f t="shared" si="200"/>
        <v>33</v>
      </c>
      <c r="E4257" s="21">
        <f>SUMIFS(тарифы!G:G,тарифы!B:B,J4257)</f>
        <v>37.28</v>
      </c>
      <c r="F4257" s="21"/>
      <c r="G4257" s="12" t="str">
        <f>IFERROR(INDEX(Таблица1[#All],MATCH('загрузка табеля'!J4257,тарифы!B:B,0),4),"")</f>
        <v>бригадир производственной бригады ((В-51)цех по выпечке хлебобулочных изделий)</v>
      </c>
      <c r="H4257" s="12" t="s">
        <v>17247</v>
      </c>
      <c r="I4257" s="12" t="s">
        <v>16980</v>
      </c>
      <c r="J4257" s="12" t="s">
        <v>12106</v>
      </c>
      <c r="K4257" s="12" t="s">
        <v>12105</v>
      </c>
      <c r="L4257" s="12">
        <v>11</v>
      </c>
      <c r="M4257" s="12">
        <v>11</v>
      </c>
      <c r="N4257" s="12">
        <v>11</v>
      </c>
    </row>
    <row r="4258" spans="1:17" x14ac:dyDescent="0.2">
      <c r="A4258" s="12" t="str">
        <f>INDEX('рабочие дни  %ФОТ'!$F$3:$F$67,MATCH('загрузка табеля'!$H4258,'рабочие дни  %ФОТ'!$H$3:$H$67,0),1)</f>
        <v>ХХХ YYY-51</v>
      </c>
      <c r="B4258" s="21">
        <f t="shared" si="198"/>
        <v>1532.72</v>
      </c>
      <c r="C4258" s="22">
        <f t="shared" si="199"/>
        <v>5</v>
      </c>
      <c r="D4258" s="23">
        <f t="shared" si="200"/>
        <v>49</v>
      </c>
      <c r="E4258" s="21">
        <f>SUMIFS(тарифы!G:G,тарифы!B:B,J4258)</f>
        <v>31.28</v>
      </c>
      <c r="F4258" s="21"/>
      <c r="G4258" s="12" t="str">
        <f>IFERROR(INDEX(Таблица1[#All],MATCH('загрузка табеля'!J4258,тарифы!B:B,0),4),"")</f>
        <v>пекарь 5 разряда ((В-51)цех по выпечке хлебобулочных изделий)</v>
      </c>
      <c r="H4258" s="12" t="s">
        <v>17247</v>
      </c>
      <c r="I4258" s="12" t="s">
        <v>16980</v>
      </c>
      <c r="J4258" s="12" t="s">
        <v>12030</v>
      </c>
      <c r="K4258" s="12" t="s">
        <v>12029</v>
      </c>
      <c r="L4258" s="12">
        <v>11</v>
      </c>
      <c r="M4258" s="12">
        <v>8</v>
      </c>
      <c r="N4258" s="12">
        <v>8</v>
      </c>
      <c r="O4258" s="12">
        <v>11</v>
      </c>
      <c r="P4258" s="12">
        <v>11</v>
      </c>
    </row>
    <row r="4259" spans="1:17" x14ac:dyDescent="0.2">
      <c r="A4259" s="12" t="str">
        <f>INDEX('рабочие дни  %ФОТ'!$F$3:$F$67,MATCH('загрузка табеля'!$H4259,'рабочие дни  %ФОТ'!$H$3:$H$67,0),1)</f>
        <v>ХХХ YYY-51</v>
      </c>
      <c r="B4259" s="21">
        <f t="shared" si="198"/>
        <v>957</v>
      </c>
      <c r="C4259" s="22">
        <f t="shared" si="199"/>
        <v>3</v>
      </c>
      <c r="D4259" s="23">
        <f t="shared" si="200"/>
        <v>33</v>
      </c>
      <c r="E4259" s="21">
        <f>SUMIFS(тарифы!G:G,тарифы!B:B,J4259)</f>
        <v>29</v>
      </c>
      <c r="F4259" s="21"/>
      <c r="G4259" s="12" t="str">
        <f>IFERROR(INDEX(Таблица1[#All],MATCH('загрузка табеля'!J4259,тарифы!B:B,0),4),"")</f>
        <v>пекарь 4 разряда ((В-51)цех по выпечке хлебобулочных изделий)</v>
      </c>
      <c r="H4259" s="12" t="s">
        <v>17247</v>
      </c>
      <c r="I4259" s="12" t="s">
        <v>16980</v>
      </c>
      <c r="J4259" s="12" t="s">
        <v>12032</v>
      </c>
      <c r="K4259" s="12" t="s">
        <v>12031</v>
      </c>
      <c r="L4259" s="12">
        <v>11</v>
      </c>
      <c r="M4259" s="12">
        <v>11</v>
      </c>
      <c r="N4259" s="12">
        <v>11</v>
      </c>
    </row>
    <row r="4260" spans="1:17" x14ac:dyDescent="0.2">
      <c r="A4260" s="12" t="str">
        <f>INDEX('рабочие дни  %ФОТ'!$F$3:$F$67,MATCH('загрузка табеля'!$H4260,'рабочие дни  %ФОТ'!$H$3:$H$67,0),1)</f>
        <v>ХХХ YYY-51</v>
      </c>
      <c r="B4260" s="21">
        <f t="shared" si="198"/>
        <v>0</v>
      </c>
      <c r="C4260" s="22">
        <f t="shared" si="199"/>
        <v>5</v>
      </c>
      <c r="D4260" s="23">
        <f t="shared" si="200"/>
        <v>55</v>
      </c>
      <c r="E4260" s="21">
        <f>SUMIFS(тарифы!G:G,тарифы!B:B,J4260)</f>
        <v>0</v>
      </c>
      <c r="F4260" s="21"/>
      <c r="G4260" s="12" t="str">
        <f>IFERROR(INDEX(Таблица1[#All],MATCH('загрузка табеля'!J4260,тарифы!B:B,0),4),"")</f>
        <v/>
      </c>
      <c r="H4260" s="12" t="s">
        <v>17247</v>
      </c>
      <c r="I4260" s="12" t="s">
        <v>16980</v>
      </c>
      <c r="J4260" s="12" t="s">
        <v>16981</v>
      </c>
      <c r="K4260" s="12" t="s">
        <v>16982</v>
      </c>
      <c r="L4260" s="12">
        <v>11</v>
      </c>
      <c r="M4260" s="12">
        <v>11</v>
      </c>
      <c r="N4260" s="12">
        <v>11</v>
      </c>
      <c r="O4260" s="12">
        <v>11</v>
      </c>
      <c r="P4260" s="12">
        <v>11</v>
      </c>
      <c r="Q4260" s="12">
        <v>0</v>
      </c>
    </row>
    <row r="4261" spans="1:17" x14ac:dyDescent="0.2">
      <c r="A4261" s="12" t="str">
        <f>INDEX('рабочие дни  %ФОТ'!$F$3:$F$67,MATCH('загрузка табеля'!$H4261,'рабочие дни  %ФОТ'!$H$3:$H$67,0),1)</f>
        <v>ХХХ YYY-51</v>
      </c>
      <c r="B4261" s="21">
        <f t="shared" si="198"/>
        <v>999</v>
      </c>
      <c r="C4261" s="22">
        <f t="shared" si="199"/>
        <v>4</v>
      </c>
      <c r="D4261" s="23">
        <f t="shared" si="200"/>
        <v>37</v>
      </c>
      <c r="E4261" s="21">
        <f>SUMIFS(тарифы!G:G,тарифы!B:B,J4261)</f>
        <v>27</v>
      </c>
      <c r="F4261" s="21"/>
      <c r="G4261" s="12" t="str">
        <f>IFERROR(INDEX(Таблица1[#All],MATCH('загрузка табеля'!J4261,тарифы!B:B,0),4),"")</f>
        <v>продавец продовольственных товаров 1 категории ((В-51)цех по переработке мяса)</v>
      </c>
      <c r="H4261" s="12" t="s">
        <v>17247</v>
      </c>
      <c r="I4261" s="12" t="s">
        <v>16983</v>
      </c>
      <c r="J4261" s="12" t="s">
        <v>913</v>
      </c>
      <c r="K4261" s="12" t="s">
        <v>914</v>
      </c>
      <c r="L4261" s="12">
        <v>8.5</v>
      </c>
      <c r="M4261" s="12">
        <v>10</v>
      </c>
      <c r="N4261" s="12">
        <v>10</v>
      </c>
      <c r="O4261" s="12">
        <v>8.5</v>
      </c>
      <c r="P4261" s="12">
        <v>0</v>
      </c>
    </row>
    <row r="4262" spans="1:17" x14ac:dyDescent="0.2">
      <c r="A4262" s="12" t="str">
        <f>INDEX('рабочие дни  %ФОТ'!$F$3:$F$67,MATCH('загрузка табеля'!$H4262,'рабочие дни  %ФОТ'!$H$3:$H$67,0),1)</f>
        <v>ХХХ YYY-51</v>
      </c>
      <c r="B4262" s="21">
        <f t="shared" si="198"/>
        <v>1571.4285714285713</v>
      </c>
      <c r="C4262" s="22">
        <f t="shared" si="199"/>
        <v>4</v>
      </c>
      <c r="D4262" s="23">
        <f t="shared" si="200"/>
        <v>18</v>
      </c>
      <c r="E4262" s="21">
        <f>SUMIFS(тарифы!G:G,тарифы!B:B,J4262)</f>
        <v>8250</v>
      </c>
      <c r="F4262" s="21"/>
      <c r="G4262" s="12" t="str">
        <f>IFERROR(INDEX(Таблица1[#All],MATCH('загрузка табеля'!J4262,тарифы!B:B,0),4),"")</f>
        <v>заместитель управляющего магазином по производству 4 категории ((В-51)рыбный отдел)</v>
      </c>
      <c r="H4262" s="12" t="s">
        <v>17247</v>
      </c>
      <c r="I4262" s="12" t="s">
        <v>16983</v>
      </c>
      <c r="J4262" s="12" t="s">
        <v>784</v>
      </c>
      <c r="K4262" s="12" t="s">
        <v>785</v>
      </c>
      <c r="L4262" s="12">
        <v>4.5</v>
      </c>
      <c r="M4262" s="12">
        <v>4.5</v>
      </c>
      <c r="N4262" s="12">
        <v>4.5</v>
      </c>
      <c r="O4262" s="12">
        <v>4.5</v>
      </c>
    </row>
    <row r="4263" spans="1:17" x14ac:dyDescent="0.2">
      <c r="A4263" s="12" t="str">
        <f>INDEX('рабочие дни  %ФОТ'!$F$3:$F$67,MATCH('загрузка табеля'!$H4263,'рабочие дни  %ФОТ'!$H$3:$H$67,0),1)</f>
        <v>ХХХ YYY-51</v>
      </c>
      <c r="B4263" s="21">
        <f t="shared" si="198"/>
        <v>945</v>
      </c>
      <c r="C4263" s="22">
        <f t="shared" si="199"/>
        <v>3</v>
      </c>
      <c r="D4263" s="23">
        <f t="shared" si="200"/>
        <v>31.5</v>
      </c>
      <c r="E4263" s="21">
        <f>SUMIFS(тарифы!G:G,тарифы!B:B,J4263)</f>
        <v>30</v>
      </c>
      <c r="F4263" s="21"/>
      <c r="G4263" s="12" t="str">
        <f>IFERROR(INDEX(Таблица1[#All],MATCH('загрузка табеля'!J4263,тарифы!B:B,0),4),"")</f>
        <v>специалист мясного производства 3 категории ((В-51)цех по переработке мяса)</v>
      </c>
      <c r="H4263" s="12" t="s">
        <v>17247</v>
      </c>
      <c r="I4263" s="12" t="s">
        <v>16983</v>
      </c>
      <c r="J4263" s="12" t="s">
        <v>11948</v>
      </c>
      <c r="K4263" s="12" t="s">
        <v>11947</v>
      </c>
      <c r="L4263" s="12">
        <v>11</v>
      </c>
      <c r="M4263" s="12">
        <v>9.5</v>
      </c>
      <c r="N4263" s="12">
        <v>11</v>
      </c>
    </row>
    <row r="4264" spans="1:17" x14ac:dyDescent="0.2">
      <c r="A4264" s="12" t="str">
        <f>INDEX('рабочие дни  %ФОТ'!$F$3:$F$67,MATCH('загрузка табеля'!$H4264,'рабочие дни  %ФОТ'!$H$3:$H$67,0),1)</f>
        <v>ХХХ YYY-51</v>
      </c>
      <c r="B4264" s="21">
        <f t="shared" si="198"/>
        <v>618.75</v>
      </c>
      <c r="C4264" s="22">
        <f t="shared" si="199"/>
        <v>3</v>
      </c>
      <c r="D4264" s="23">
        <f t="shared" si="200"/>
        <v>25</v>
      </c>
      <c r="E4264" s="21">
        <f>SUMIFS(тарифы!G:G,тарифы!B:B,J4264)</f>
        <v>24.75</v>
      </c>
      <c r="F4264" s="21"/>
      <c r="G4264" s="12" t="str">
        <f>IFERROR(INDEX(Таблица1[#All],MATCH('загрузка табеля'!J4264,тарифы!B:B,0),4),"")</f>
        <v>продавец продовольственных товаров 2 категории ((В-51)цех по переработке мяса)</v>
      </c>
      <c r="H4264" s="12" t="s">
        <v>17247</v>
      </c>
      <c r="I4264" s="12" t="s">
        <v>16983</v>
      </c>
      <c r="J4264" s="12" t="s">
        <v>11983</v>
      </c>
      <c r="K4264" s="12" t="s">
        <v>11982</v>
      </c>
      <c r="L4264" s="12">
        <v>8</v>
      </c>
      <c r="M4264" s="12">
        <v>9</v>
      </c>
      <c r="N4264" s="12">
        <v>8</v>
      </c>
    </row>
    <row r="4265" spans="1:17" x14ac:dyDescent="0.2">
      <c r="A4265" s="12" t="str">
        <f>INDEX('рабочие дни  %ФОТ'!$F$3:$F$67,MATCH('загрузка табеля'!$H4265,'рабочие дни  %ФОТ'!$H$3:$H$67,0),1)</f>
        <v>ХХХ YYY-51</v>
      </c>
      <c r="B4265" s="21">
        <f t="shared" si="198"/>
        <v>933.75</v>
      </c>
      <c r="C4265" s="22">
        <f t="shared" si="199"/>
        <v>5</v>
      </c>
      <c r="D4265" s="23">
        <f t="shared" si="200"/>
        <v>41.5</v>
      </c>
      <c r="E4265" s="21">
        <f>SUMIFS(тарифы!G:G,тарифы!B:B,J4265)</f>
        <v>22.5</v>
      </c>
      <c r="F4265" s="21"/>
      <c r="G4265" s="12" t="str">
        <f>IFERROR(INDEX(Таблица1[#All],MATCH('загрузка табеля'!J4265,тарифы!B:B,0),4),"")</f>
        <v>продавец продовольственных товаров 3 категории ((В-51)цех по переработке мяса)</v>
      </c>
      <c r="H4265" s="12" t="s">
        <v>17247</v>
      </c>
      <c r="I4265" s="12" t="s">
        <v>16983</v>
      </c>
      <c r="J4265" s="12" t="s">
        <v>11989</v>
      </c>
      <c r="K4265" s="12" t="s">
        <v>11988</v>
      </c>
      <c r="L4265" s="12">
        <v>7.5</v>
      </c>
      <c r="M4265" s="12">
        <v>10</v>
      </c>
      <c r="N4265" s="12">
        <v>8</v>
      </c>
      <c r="O4265" s="12">
        <v>8</v>
      </c>
      <c r="P4265" s="12">
        <v>8</v>
      </c>
    </row>
    <row r="4266" spans="1:17" x14ac:dyDescent="0.2">
      <c r="A4266" s="12" t="str">
        <f>INDEX('рабочие дни  %ФОТ'!$F$3:$F$67,MATCH('загрузка табеля'!$H4266,'рабочие дни  %ФОТ'!$H$3:$H$67,0),1)</f>
        <v>ХХХ YYY-51</v>
      </c>
      <c r="B4266" s="21">
        <f t="shared" si="198"/>
        <v>990</v>
      </c>
      <c r="C4266" s="22">
        <f t="shared" si="199"/>
        <v>3</v>
      </c>
      <c r="D4266" s="23">
        <f t="shared" si="200"/>
        <v>33</v>
      </c>
      <c r="E4266" s="21">
        <f>SUMIFS(тарифы!G:G,тарифы!B:B,J4266)</f>
        <v>30</v>
      </c>
      <c r="F4266" s="21"/>
      <c r="G4266" s="12" t="str">
        <f>IFERROR(INDEX(Таблица1[#All],MATCH('загрузка табеля'!J4266,тарифы!B:B,0),4),"")</f>
        <v>специалист мясного производства 3 категории ((В-51)цех по переработке мяса)</v>
      </c>
      <c r="H4266" s="12" t="s">
        <v>17247</v>
      </c>
      <c r="I4266" s="12" t="s">
        <v>16983</v>
      </c>
      <c r="J4266" s="12" t="s">
        <v>11951</v>
      </c>
      <c r="K4266" s="12" t="s">
        <v>11950</v>
      </c>
      <c r="L4266" s="12">
        <v>11</v>
      </c>
      <c r="M4266" s="12">
        <v>11</v>
      </c>
      <c r="N4266" s="12">
        <v>11</v>
      </c>
      <c r="O4266" s="12">
        <v>0</v>
      </c>
    </row>
    <row r="4267" spans="1:17" x14ac:dyDescent="0.2">
      <c r="A4267" s="12" t="str">
        <f>INDEX('рабочие дни  %ФОТ'!$F$3:$F$67,MATCH('загрузка табеля'!$H4267,'рабочие дни  %ФОТ'!$H$3:$H$67,0),1)</f>
        <v>ХХХ YYY-51</v>
      </c>
      <c r="B4267" s="21">
        <f t="shared" si="198"/>
        <v>0</v>
      </c>
      <c r="C4267" s="22">
        <f t="shared" si="199"/>
        <v>4</v>
      </c>
      <c r="D4267" s="23">
        <f t="shared" si="200"/>
        <v>37</v>
      </c>
      <c r="E4267" s="21">
        <f>SUMIFS(тарифы!G:G,тарифы!B:B,J4267)</f>
        <v>0</v>
      </c>
      <c r="F4267" s="21"/>
      <c r="G4267" s="12" t="str">
        <f>IFERROR(INDEX(Таблица1[#All],MATCH('загрузка табеля'!J4267,тарифы!B:B,0),4),"")</f>
        <v/>
      </c>
      <c r="H4267" s="12" t="s">
        <v>17247</v>
      </c>
      <c r="I4267" s="12" t="s">
        <v>16983</v>
      </c>
      <c r="J4267" s="12" t="s">
        <v>16984</v>
      </c>
      <c r="K4267" s="12" t="s">
        <v>16985</v>
      </c>
      <c r="L4267" s="12">
        <v>10</v>
      </c>
      <c r="M4267" s="12">
        <v>9</v>
      </c>
      <c r="N4267" s="12">
        <v>10</v>
      </c>
      <c r="O4267" s="12">
        <v>8</v>
      </c>
      <c r="P4267" s="12">
        <v>0</v>
      </c>
    </row>
    <row r="4268" spans="1:17" x14ac:dyDescent="0.2">
      <c r="A4268" s="12" t="str">
        <f>INDEX('рабочие дни  %ФОТ'!$F$3:$F$67,MATCH('загрузка табеля'!$H4268,'рабочие дни  %ФОТ'!$H$3:$H$67,0),1)</f>
        <v>ХХХ YYY-51</v>
      </c>
      <c r="B4268" s="21">
        <f t="shared" si="198"/>
        <v>0</v>
      </c>
      <c r="C4268" s="22">
        <f t="shared" si="199"/>
        <v>1</v>
      </c>
      <c r="D4268" s="23">
        <f t="shared" si="200"/>
        <v>22</v>
      </c>
      <c r="E4268" s="21">
        <f>SUMIFS(тарифы!G:G,тарифы!B:B,J4268)</f>
        <v>0</v>
      </c>
      <c r="F4268" s="21"/>
      <c r="G4268" s="12" t="str">
        <f>IFERROR(INDEX(Таблица1[#All],MATCH('загрузка табеля'!J4268,тарифы!B:B,0),4),"")</f>
        <v/>
      </c>
      <c r="H4268" s="12" t="s">
        <v>17247</v>
      </c>
      <c r="I4268" s="12" t="s">
        <v>16986</v>
      </c>
      <c r="J4268" s="12" t="s">
        <v>16987</v>
      </c>
      <c r="K4268" s="12" t="s">
        <v>16988</v>
      </c>
      <c r="L4268" s="12">
        <v>22</v>
      </c>
      <c r="M4268" s="12">
        <v>0</v>
      </c>
    </row>
    <row r="4269" spans="1:17" x14ac:dyDescent="0.2">
      <c r="A4269" s="12" t="str">
        <f>INDEX('рабочие дни  %ФОТ'!$F$3:$F$67,MATCH('загрузка табеля'!$H4269,'рабочие дни  %ФОТ'!$H$3:$H$67,0),1)</f>
        <v>ХХХ YYY-51</v>
      </c>
      <c r="B4269" s="21">
        <f t="shared" si="198"/>
        <v>0</v>
      </c>
      <c r="C4269" s="22">
        <f t="shared" si="199"/>
        <v>1</v>
      </c>
      <c r="D4269" s="23">
        <f t="shared" si="200"/>
        <v>22</v>
      </c>
      <c r="E4269" s="21">
        <f>SUMIFS(тарифы!G:G,тарифы!B:B,J4269)</f>
        <v>0</v>
      </c>
      <c r="F4269" s="21"/>
      <c r="G4269" s="12" t="str">
        <f>IFERROR(INDEX(Таблица1[#All],MATCH('загрузка табеля'!J4269,тарифы!B:B,0),4),"")</f>
        <v/>
      </c>
      <c r="H4269" s="12" t="s">
        <v>17247</v>
      </c>
      <c r="I4269" s="12" t="s">
        <v>16986</v>
      </c>
      <c r="J4269" s="12" t="s">
        <v>16989</v>
      </c>
      <c r="K4269" s="12" t="s">
        <v>16990</v>
      </c>
      <c r="L4269" s="12">
        <v>22</v>
      </c>
      <c r="M4269" s="12">
        <v>0</v>
      </c>
    </row>
    <row r="4270" spans="1:17" x14ac:dyDescent="0.2">
      <c r="A4270" s="12" t="str">
        <f>INDEX('рабочие дни  %ФОТ'!$F$3:$F$67,MATCH('загрузка табеля'!$H4270,'рабочие дни  %ФОТ'!$H$3:$H$67,0),1)</f>
        <v>ХХХ YYY-51</v>
      </c>
      <c r="B4270" s="21">
        <f t="shared" si="198"/>
        <v>0</v>
      </c>
      <c r="C4270" s="22">
        <f t="shared" si="199"/>
        <v>2</v>
      </c>
      <c r="D4270" s="23">
        <f t="shared" si="200"/>
        <v>44</v>
      </c>
      <c r="E4270" s="21">
        <f>SUMIFS(тарифы!G:G,тарифы!B:B,J4270)</f>
        <v>0</v>
      </c>
      <c r="F4270" s="21"/>
      <c r="G4270" s="12" t="str">
        <f>IFERROR(INDEX(Таблица1[#All],MATCH('загрузка табеля'!J4270,тарифы!B:B,0),4),"")</f>
        <v/>
      </c>
      <c r="H4270" s="12" t="s">
        <v>17247</v>
      </c>
      <c r="I4270" s="12" t="s">
        <v>16986</v>
      </c>
      <c r="J4270" s="12" t="s">
        <v>16991</v>
      </c>
      <c r="K4270" s="12" t="s">
        <v>16992</v>
      </c>
      <c r="L4270" s="12">
        <v>22</v>
      </c>
      <c r="M4270" s="12">
        <v>22</v>
      </c>
    </row>
    <row r="4271" spans="1:17" x14ac:dyDescent="0.2">
      <c r="A4271" s="12" t="str">
        <f>INDEX('рабочие дни  %ФОТ'!$F$3:$F$67,MATCH('загрузка табеля'!$H4271,'рабочие дни  %ФОТ'!$H$3:$H$67,0),1)</f>
        <v>ХХХ YYY-51</v>
      </c>
      <c r="B4271" s="21">
        <f t="shared" si="198"/>
        <v>0</v>
      </c>
      <c r="C4271" s="22">
        <f t="shared" si="199"/>
        <v>2</v>
      </c>
      <c r="D4271" s="23">
        <f t="shared" si="200"/>
        <v>43.5</v>
      </c>
      <c r="E4271" s="21">
        <f>SUMIFS(тарифы!G:G,тарифы!B:B,J4271)</f>
        <v>0</v>
      </c>
      <c r="F4271" s="21"/>
      <c r="G4271" s="12" t="str">
        <f>IFERROR(INDEX(Таблица1[#All],MATCH('загрузка табеля'!J4271,тарифы!B:B,0),4),"")</f>
        <v/>
      </c>
      <c r="H4271" s="12" t="s">
        <v>17247</v>
      </c>
      <c r="I4271" s="12" t="s">
        <v>16986</v>
      </c>
      <c r="J4271" s="12" t="s">
        <v>16993</v>
      </c>
      <c r="K4271" s="12" t="s">
        <v>16994</v>
      </c>
      <c r="L4271" s="12">
        <v>21.5</v>
      </c>
      <c r="M4271" s="12">
        <v>22</v>
      </c>
      <c r="N4271" s="12">
        <v>0</v>
      </c>
    </row>
    <row r="4272" spans="1:17" x14ac:dyDescent="0.2">
      <c r="A4272" s="12" t="str">
        <f>INDEX('рабочие дни  %ФОТ'!$F$3:$F$67,MATCH('загрузка табеля'!$H4272,'рабочие дни  %ФОТ'!$H$3:$H$67,0),1)</f>
        <v>ХХХ YYY-51</v>
      </c>
      <c r="B4272" s="21">
        <f t="shared" si="198"/>
        <v>0</v>
      </c>
      <c r="C4272" s="22">
        <f t="shared" si="199"/>
        <v>1</v>
      </c>
      <c r="D4272" s="23">
        <f t="shared" si="200"/>
        <v>21.5</v>
      </c>
      <c r="E4272" s="21">
        <f>SUMIFS(тарифы!G:G,тарифы!B:B,J4272)</f>
        <v>0</v>
      </c>
      <c r="F4272" s="21"/>
      <c r="G4272" s="12" t="str">
        <f>IFERROR(INDEX(Таблица1[#All],MATCH('загрузка табеля'!J4272,тарифы!B:B,0),4),"")</f>
        <v/>
      </c>
      <c r="H4272" s="12" t="s">
        <v>17247</v>
      </c>
      <c r="I4272" s="12" t="s">
        <v>16986</v>
      </c>
      <c r="J4272" s="12" t="s">
        <v>16995</v>
      </c>
      <c r="K4272" s="12" t="s">
        <v>16996</v>
      </c>
      <c r="L4272" s="12">
        <v>21.5</v>
      </c>
      <c r="M4272" s="12">
        <v>0</v>
      </c>
    </row>
    <row r="4273" spans="1:16" x14ac:dyDescent="0.2">
      <c r="A4273" s="12" t="str">
        <f>INDEX('рабочие дни  %ФОТ'!$F$3:$F$67,MATCH('загрузка табеля'!$H4273,'рабочие дни  %ФОТ'!$H$3:$H$67,0),1)</f>
        <v>ХХХ YYY-51</v>
      </c>
      <c r="B4273" s="21">
        <f t="shared" si="198"/>
        <v>0</v>
      </c>
      <c r="C4273" s="22">
        <f t="shared" si="199"/>
        <v>2</v>
      </c>
      <c r="D4273" s="23">
        <f t="shared" si="200"/>
        <v>43.5</v>
      </c>
      <c r="E4273" s="21">
        <f>SUMIFS(тарифы!G:G,тарифы!B:B,J4273)</f>
        <v>0</v>
      </c>
      <c r="F4273" s="21"/>
      <c r="G4273" s="12" t="str">
        <f>IFERROR(INDEX(Таблица1[#All],MATCH('загрузка табеля'!J4273,тарифы!B:B,0),4),"")</f>
        <v/>
      </c>
      <c r="H4273" s="12" t="s">
        <v>17247</v>
      </c>
      <c r="I4273" s="12" t="s">
        <v>16986</v>
      </c>
      <c r="J4273" s="12" t="s">
        <v>16997</v>
      </c>
      <c r="K4273" s="12" t="s">
        <v>16998</v>
      </c>
      <c r="L4273" s="12">
        <v>22</v>
      </c>
      <c r="M4273" s="12">
        <v>21.5</v>
      </c>
      <c r="N4273" s="12">
        <v>0</v>
      </c>
    </row>
    <row r="4274" spans="1:16" x14ac:dyDescent="0.2">
      <c r="A4274" s="12" t="str">
        <f>INDEX('рабочие дни  %ФОТ'!$F$3:$F$67,MATCH('загрузка табеля'!$H4274,'рабочие дни  %ФОТ'!$H$3:$H$67,0),1)</f>
        <v>ХХХ YYY-510</v>
      </c>
      <c r="B4274" s="21">
        <f t="shared" si="198"/>
        <v>8.095714285714287</v>
      </c>
      <c r="C4274" s="22">
        <f t="shared" si="199"/>
        <v>3</v>
      </c>
      <c r="D4274" s="23">
        <f t="shared" si="200"/>
        <v>28</v>
      </c>
      <c r="E4274" s="21">
        <f>SUMIFS(тарифы!G:G,тарифы!B:B,J4274)</f>
        <v>56.67</v>
      </c>
      <c r="F4274" s="21"/>
      <c r="G4274" s="12" t="str">
        <f>IFERROR(INDEX(Таблица1[#All],MATCH('загрузка табеля'!J4274,тарифы!B:B,0),4),"")</f>
        <v>обвальщик мяса мастер-класс 1 категории ((В-502)цех по переработке мяса)</v>
      </c>
      <c r="H4274" s="12" t="s">
        <v>17248</v>
      </c>
      <c r="I4274" s="12" t="s">
        <v>16801</v>
      </c>
      <c r="J4274" s="12" t="s">
        <v>7705</v>
      </c>
      <c r="K4274" s="12" t="s">
        <v>7706</v>
      </c>
      <c r="L4274" s="12">
        <v>10</v>
      </c>
      <c r="M4274" s="12">
        <v>10</v>
      </c>
      <c r="N4274" s="12">
        <v>8</v>
      </c>
      <c r="O4274" s="12">
        <v>0</v>
      </c>
    </row>
    <row r="4275" spans="1:16" x14ac:dyDescent="0.2">
      <c r="A4275" s="12" t="str">
        <f>INDEX('рабочие дни  %ФОТ'!$F$3:$F$67,MATCH('загрузка табеля'!$H4275,'рабочие дни  %ФОТ'!$H$3:$H$67,0),1)</f>
        <v>ХХХ YYY-510</v>
      </c>
      <c r="B4275" s="21">
        <f t="shared" si="198"/>
        <v>1271.4285714285713</v>
      </c>
      <c r="C4275" s="22">
        <f t="shared" si="199"/>
        <v>3</v>
      </c>
      <c r="D4275" s="23">
        <f t="shared" si="200"/>
        <v>22.5</v>
      </c>
      <c r="E4275" s="21">
        <f>SUMIFS(тарифы!G:G,тарифы!B:B,J4275)</f>
        <v>8900</v>
      </c>
      <c r="F4275" s="21"/>
      <c r="G4275" s="12" t="str">
        <f>IFERROR(INDEX(Таблица1[#All],MATCH('загрузка табеля'!J4275,тарифы!B:B,0),4),"")</f>
        <v>начальник отдела ((В-510)отдел безопасности)</v>
      </c>
      <c r="H4275" s="12" t="s">
        <v>17248</v>
      </c>
      <c r="I4275" s="12" t="s">
        <v>15472</v>
      </c>
      <c r="J4275" s="12" t="s">
        <v>8900</v>
      </c>
      <c r="K4275" s="12" t="s">
        <v>8901</v>
      </c>
      <c r="L4275" s="12">
        <v>10</v>
      </c>
      <c r="M4275" s="12">
        <v>10</v>
      </c>
      <c r="N4275" s="12">
        <v>2.5</v>
      </c>
      <c r="O4275" s="12">
        <v>0</v>
      </c>
    </row>
    <row r="4276" spans="1:16" x14ac:dyDescent="0.2">
      <c r="A4276" s="12" t="str">
        <f>INDEX('рабочие дни  %ФОТ'!$F$3:$F$67,MATCH('загрузка табеля'!$H4276,'рабочие дни  %ФОТ'!$H$3:$H$67,0),1)</f>
        <v>ХХХ YYY-510</v>
      </c>
      <c r="B4276" s="21">
        <f t="shared" si="198"/>
        <v>1298.22</v>
      </c>
      <c r="C4276" s="22">
        <f t="shared" si="199"/>
        <v>3</v>
      </c>
      <c r="D4276" s="23">
        <f t="shared" si="200"/>
        <v>42</v>
      </c>
      <c r="E4276" s="21">
        <f>SUMIFS(тарифы!G:G,тарифы!B:B,J4276)</f>
        <v>30.91</v>
      </c>
      <c r="F4276" s="21"/>
      <c r="G4276" s="12" t="str">
        <f>IFERROR(INDEX(Таблица1[#All],MATCH('загрузка табеля'!J4276,тарифы!B:B,0),4),"")</f>
        <v>заместитель начальника отдела ((В-510)отдел безопасности)</v>
      </c>
      <c r="H4276" s="12" t="s">
        <v>17248</v>
      </c>
      <c r="I4276" s="12" t="s">
        <v>15472</v>
      </c>
      <c r="J4276" s="12" t="s">
        <v>8905</v>
      </c>
      <c r="K4276" s="12" t="s">
        <v>8906</v>
      </c>
      <c r="L4276" s="12">
        <v>14</v>
      </c>
      <c r="M4276" s="12">
        <v>14</v>
      </c>
      <c r="N4276" s="12">
        <v>14</v>
      </c>
      <c r="O4276" s="12">
        <v>0</v>
      </c>
    </row>
    <row r="4277" spans="1:16" x14ac:dyDescent="0.2">
      <c r="A4277" s="12" t="str">
        <f>INDEX('рабочие дни  %ФОТ'!$F$3:$F$67,MATCH('загрузка табеля'!$H4277,'рабочие дни  %ФОТ'!$H$3:$H$67,0),1)</f>
        <v>ХХХ YYY-510</v>
      </c>
      <c r="B4277" s="21">
        <f t="shared" si="198"/>
        <v>850.02499999999998</v>
      </c>
      <c r="C4277" s="22">
        <f t="shared" si="199"/>
        <v>2</v>
      </c>
      <c r="D4277" s="23">
        <f t="shared" si="200"/>
        <v>27.5</v>
      </c>
      <c r="E4277" s="21">
        <f>SUMIFS(тарифы!G:G,тарифы!B:B,J4277)</f>
        <v>30.91</v>
      </c>
      <c r="F4277" s="21"/>
      <c r="G4277" s="12" t="str">
        <f>IFERROR(INDEX(Таблица1[#All],MATCH('загрузка табеля'!J4277,тарифы!B:B,0),4),"")</f>
        <v>специалист ((В-504)отдел безопасности)</v>
      </c>
      <c r="H4277" s="12" t="s">
        <v>17248</v>
      </c>
      <c r="I4277" s="12" t="s">
        <v>15472</v>
      </c>
      <c r="J4277" s="12" t="s">
        <v>12235</v>
      </c>
      <c r="K4277" s="12" t="s">
        <v>12234</v>
      </c>
      <c r="L4277" s="12">
        <v>14</v>
      </c>
      <c r="M4277" s="12">
        <v>13.5</v>
      </c>
      <c r="N4277" s="12">
        <v>0</v>
      </c>
    </row>
    <row r="4278" spans="1:16" x14ac:dyDescent="0.2">
      <c r="A4278" s="12" t="str">
        <f>INDEX('рабочие дни  %ФОТ'!$F$3:$F$67,MATCH('загрузка табеля'!$H4278,'рабочие дни  %ФОТ'!$H$3:$H$67,0),1)</f>
        <v>ХХХ YYY-510</v>
      </c>
      <c r="B4278" s="21">
        <f t="shared" si="198"/>
        <v>1771.88</v>
      </c>
      <c r="C4278" s="22">
        <f t="shared" si="199"/>
        <v>5</v>
      </c>
      <c r="D4278" s="23">
        <f t="shared" si="200"/>
        <v>44</v>
      </c>
      <c r="E4278" s="21">
        <f>SUMIFS(тарифы!G:G,тарифы!B:B,J4278)</f>
        <v>40.270000000000003</v>
      </c>
      <c r="F4278" s="21"/>
      <c r="G4278" s="12" t="str">
        <f>IFERROR(INDEX(Таблица1[#All],MATCH('загрузка табеля'!J4278,тарифы!B:B,0),4),"")</f>
        <v>бригадир продавцов продовольственных товаров 2 категории ((В-510)отдел гастрономии)</v>
      </c>
      <c r="H4278" s="12" t="s">
        <v>17248</v>
      </c>
      <c r="I4278" s="12" t="s">
        <v>15473</v>
      </c>
      <c r="J4278" s="12" t="s">
        <v>8911</v>
      </c>
      <c r="K4278" s="12" t="s">
        <v>8912</v>
      </c>
      <c r="L4278" s="12">
        <v>9</v>
      </c>
      <c r="M4278" s="12">
        <v>9</v>
      </c>
      <c r="N4278" s="12">
        <v>9</v>
      </c>
      <c r="O4278" s="12">
        <v>7.5</v>
      </c>
      <c r="P4278" s="12">
        <v>9.5</v>
      </c>
    </row>
    <row r="4279" spans="1:16" x14ac:dyDescent="0.2">
      <c r="A4279" s="12" t="str">
        <f>INDEX('рабочие дни  %ФОТ'!$F$3:$F$67,MATCH('загрузка табеля'!$H4279,'рабочие дни  %ФОТ'!$H$3:$H$67,0),1)</f>
        <v>ХХХ YYY-510</v>
      </c>
      <c r="B4279" s="21">
        <f t="shared" si="198"/>
        <v>1705.6849999999999</v>
      </c>
      <c r="C4279" s="22">
        <f t="shared" si="199"/>
        <v>5</v>
      </c>
      <c r="D4279" s="23">
        <f t="shared" si="200"/>
        <v>44.5</v>
      </c>
      <c r="E4279" s="21">
        <f>SUMIFS(тарифы!G:G,тарифы!B:B,J4279)</f>
        <v>38.33</v>
      </c>
      <c r="F4279" s="21"/>
      <c r="G4279" s="12" t="str">
        <f>IFERROR(INDEX(Таблица1[#All],MATCH('загрузка табеля'!J4279,тарифы!B:B,0),4),"")</f>
        <v>продавец продовольственных товаров 1 категории ((В-510)отдел гастрономии)</v>
      </c>
      <c r="H4279" s="12" t="s">
        <v>17248</v>
      </c>
      <c r="I4279" s="12" t="s">
        <v>15473</v>
      </c>
      <c r="J4279" s="12" t="s">
        <v>8908</v>
      </c>
      <c r="K4279" s="12" t="s">
        <v>8909</v>
      </c>
      <c r="L4279" s="12">
        <v>9</v>
      </c>
      <c r="M4279" s="12">
        <v>8.5</v>
      </c>
      <c r="N4279" s="12">
        <v>9</v>
      </c>
      <c r="O4279" s="12">
        <v>9</v>
      </c>
      <c r="P4279" s="12">
        <v>9</v>
      </c>
    </row>
    <row r="4280" spans="1:16" x14ac:dyDescent="0.2">
      <c r="A4280" s="12" t="str">
        <f>INDEX('рабочие дни  %ФОТ'!$F$3:$F$67,MATCH('загрузка табеля'!$H4280,'рабочие дни  %ФОТ'!$H$3:$H$67,0),1)</f>
        <v>ХХХ YYY-510</v>
      </c>
      <c r="B4280" s="21">
        <f t="shared" si="198"/>
        <v>983.92000000000007</v>
      </c>
      <c r="C4280" s="22">
        <f t="shared" si="199"/>
        <v>3</v>
      </c>
      <c r="D4280" s="23">
        <f t="shared" si="200"/>
        <v>28</v>
      </c>
      <c r="E4280" s="21">
        <f>SUMIFS(тарифы!G:G,тарифы!B:B,J4280)</f>
        <v>35.14</v>
      </c>
      <c r="F4280" s="21"/>
      <c r="G4280" s="12" t="str">
        <f>IFERROR(INDEX(Таблица1[#All],MATCH('загрузка табеля'!J4280,тарифы!B:B,0),4),"")</f>
        <v>продавец продовольственных товаров 2 категории ((В-510)отдел гастрономии)</v>
      </c>
      <c r="H4280" s="12" t="s">
        <v>17248</v>
      </c>
      <c r="I4280" s="12" t="s">
        <v>15473</v>
      </c>
      <c r="J4280" s="12" t="s">
        <v>8914</v>
      </c>
      <c r="K4280" s="12" t="s">
        <v>8915</v>
      </c>
      <c r="L4280" s="12">
        <v>9</v>
      </c>
      <c r="M4280" s="12">
        <v>10</v>
      </c>
      <c r="N4280" s="12">
        <v>9</v>
      </c>
    </row>
    <row r="4281" spans="1:16" x14ac:dyDescent="0.2">
      <c r="A4281" s="12" t="str">
        <f>INDEX('рабочие дни  %ФОТ'!$F$3:$F$67,MATCH('загрузка табеля'!$H4281,'рабочие дни  %ФОТ'!$H$3:$H$67,0),1)</f>
        <v>ХХХ YYY-510</v>
      </c>
      <c r="B4281" s="21">
        <f t="shared" si="198"/>
        <v>1261.6300000000001</v>
      </c>
      <c r="C4281" s="22">
        <f t="shared" si="199"/>
        <v>4</v>
      </c>
      <c r="D4281" s="23">
        <f t="shared" si="200"/>
        <v>39.5</v>
      </c>
      <c r="E4281" s="21">
        <f>SUMIFS(тарифы!G:G,тарифы!B:B,J4281)</f>
        <v>31.94</v>
      </c>
      <c r="F4281" s="21"/>
      <c r="G4281" s="12" t="str">
        <f>IFERROR(INDEX(Таблица1[#All],MATCH('загрузка табеля'!J4281,тарифы!B:B,0),4),"")</f>
        <v>продавец продовольственных товаров 3 категории ((В-510)отдел гастрономии)</v>
      </c>
      <c r="H4281" s="12" t="s">
        <v>17248</v>
      </c>
      <c r="I4281" s="12" t="s">
        <v>15473</v>
      </c>
      <c r="J4281" s="12" t="s">
        <v>11910</v>
      </c>
      <c r="K4281" s="12" t="s">
        <v>11909</v>
      </c>
      <c r="L4281" s="12">
        <v>9.5</v>
      </c>
      <c r="M4281" s="12">
        <v>9.5</v>
      </c>
      <c r="N4281" s="12">
        <v>9</v>
      </c>
      <c r="O4281" s="12">
        <v>11.5</v>
      </c>
      <c r="P4281" s="12">
        <v>0</v>
      </c>
    </row>
    <row r="4282" spans="1:16" x14ac:dyDescent="0.2">
      <c r="A4282" s="12" t="str">
        <f>INDEX('рабочие дни  %ФОТ'!$F$3:$F$67,MATCH('загрузка табеля'!$H4282,'рабочие дни  %ФОТ'!$H$3:$H$67,0),1)</f>
        <v>ХХХ YYY-510</v>
      </c>
      <c r="B4282" s="21">
        <f t="shared" si="198"/>
        <v>0</v>
      </c>
      <c r="C4282" s="22">
        <f t="shared" si="199"/>
        <v>3</v>
      </c>
      <c r="D4282" s="23">
        <f t="shared" si="200"/>
        <v>30.5</v>
      </c>
      <c r="E4282" s="21">
        <f>SUMIFS(тарифы!G:G,тарифы!B:B,J4282)</f>
        <v>0</v>
      </c>
      <c r="F4282" s="21"/>
      <c r="G4282" s="12" t="str">
        <f>IFERROR(INDEX(Таблица1[#All],MATCH('загрузка табеля'!J4282,тарифы!B:B,0),4),"")</f>
        <v/>
      </c>
      <c r="H4282" s="12" t="s">
        <v>17248</v>
      </c>
      <c r="I4282" s="12" t="s">
        <v>15473</v>
      </c>
      <c r="J4282" s="12" t="s">
        <v>16999</v>
      </c>
      <c r="K4282" s="12" t="s">
        <v>17000</v>
      </c>
      <c r="L4282" s="12">
        <v>10.5</v>
      </c>
      <c r="M4282" s="12">
        <v>10</v>
      </c>
      <c r="N4282" s="12">
        <v>10</v>
      </c>
      <c r="O4282" s="12">
        <v>0</v>
      </c>
    </row>
    <row r="4283" spans="1:16" x14ac:dyDescent="0.2">
      <c r="A4283" s="12" t="str">
        <f>INDEX('рабочие дни  %ФОТ'!$F$3:$F$67,MATCH('загрузка табеля'!$H4283,'рабочие дни  %ФОТ'!$H$3:$H$67,0),1)</f>
        <v>ХХХ YYY-510</v>
      </c>
      <c r="B4283" s="21">
        <f t="shared" si="198"/>
        <v>1300.18</v>
      </c>
      <c r="C4283" s="22">
        <f t="shared" si="199"/>
        <v>3</v>
      </c>
      <c r="D4283" s="23">
        <f t="shared" si="200"/>
        <v>37</v>
      </c>
      <c r="E4283" s="21">
        <f>SUMIFS(тарифы!G:G,тарифы!B:B,J4283)</f>
        <v>35.14</v>
      </c>
      <c r="F4283" s="21"/>
      <c r="G4283" s="12" t="str">
        <f>IFERROR(INDEX(Таблица1[#All],MATCH('загрузка табеля'!J4283,тарифы!B:B,0),4),"")</f>
        <v>продавец продовольственных товаров 2 категории ((В-510)отдел кондитерских изделий)</v>
      </c>
      <c r="H4283" s="12" t="s">
        <v>17248</v>
      </c>
      <c r="I4283" s="12" t="s">
        <v>15474</v>
      </c>
      <c r="J4283" s="12" t="s">
        <v>8927</v>
      </c>
      <c r="K4283" s="12" t="s">
        <v>8928</v>
      </c>
      <c r="L4283" s="12">
        <v>12.5</v>
      </c>
      <c r="M4283" s="12">
        <v>12</v>
      </c>
      <c r="N4283" s="12">
        <v>12.5</v>
      </c>
    </row>
    <row r="4284" spans="1:16" x14ac:dyDescent="0.2">
      <c r="A4284" s="12" t="str">
        <f>INDEX('рабочие дни  %ФОТ'!$F$3:$F$67,MATCH('загрузка табеля'!$H4284,'рабочие дни  %ФОТ'!$H$3:$H$67,0),1)</f>
        <v>ХХХ YYY-510</v>
      </c>
      <c r="B4284" s="21">
        <f t="shared" si="198"/>
        <v>1247.47</v>
      </c>
      <c r="C4284" s="22">
        <f t="shared" si="199"/>
        <v>4</v>
      </c>
      <c r="D4284" s="23">
        <f t="shared" si="200"/>
        <v>35.5</v>
      </c>
      <c r="E4284" s="21">
        <f>SUMIFS(тарифы!G:G,тарифы!B:B,J4284)</f>
        <v>35.14</v>
      </c>
      <c r="F4284" s="21"/>
      <c r="G4284" s="12" t="str">
        <f>IFERROR(INDEX(Таблица1[#All],MATCH('загрузка табеля'!J4284,тарифы!B:B,0),4),"")</f>
        <v>продавец продовольственных товаров 2 категории ((В-510)отдел кондитерских изделий)</v>
      </c>
      <c r="H4284" s="12" t="s">
        <v>17248</v>
      </c>
      <c r="I4284" s="12" t="s">
        <v>15474</v>
      </c>
      <c r="J4284" s="12" t="s">
        <v>8929</v>
      </c>
      <c r="K4284" s="12" t="s">
        <v>8930</v>
      </c>
      <c r="L4284" s="12">
        <v>9</v>
      </c>
      <c r="M4284" s="12">
        <v>9</v>
      </c>
      <c r="N4284" s="12">
        <v>8.5</v>
      </c>
      <c r="O4284" s="12">
        <v>9</v>
      </c>
      <c r="P4284" s="12">
        <v>0</v>
      </c>
    </row>
    <row r="4285" spans="1:16" x14ac:dyDescent="0.2">
      <c r="A4285" s="12" t="str">
        <f>INDEX('рабочие дни  %ФОТ'!$F$3:$F$67,MATCH('загрузка табеля'!$H4285,'рабочие дни  %ФОТ'!$H$3:$H$67,0),1)</f>
        <v>ХХХ YYY-510</v>
      </c>
      <c r="B4285" s="21">
        <f t="shared" si="198"/>
        <v>475.93</v>
      </c>
      <c r="C4285" s="22">
        <f t="shared" si="199"/>
        <v>2</v>
      </c>
      <c r="D4285" s="23">
        <f t="shared" si="200"/>
        <v>13</v>
      </c>
      <c r="E4285" s="21">
        <f>SUMIFS(тарифы!G:G,тарифы!B:B,J4285)</f>
        <v>36.61</v>
      </c>
      <c r="F4285" s="21"/>
      <c r="G4285" s="12" t="str">
        <f>IFERROR(INDEX(Таблица1[#All],MATCH('загрузка табеля'!J4285,тарифы!B:B,0),4),"")</f>
        <v>бригадир продавцов продовольственных товаров 3 категории ((В-510)отдел напитков)</v>
      </c>
      <c r="H4285" s="12" t="s">
        <v>17248</v>
      </c>
      <c r="I4285" s="12" t="s">
        <v>15474</v>
      </c>
      <c r="J4285" s="12" t="s">
        <v>11942</v>
      </c>
      <c r="K4285" s="12" t="s">
        <v>11941</v>
      </c>
      <c r="L4285" s="12">
        <v>6.5</v>
      </c>
      <c r="M4285" s="12">
        <v>6.5</v>
      </c>
      <c r="N4285" s="12">
        <v>0</v>
      </c>
    </row>
    <row r="4286" spans="1:16" x14ac:dyDescent="0.2">
      <c r="A4286" s="12" t="str">
        <f>INDEX('рабочие дни  %ФОТ'!$F$3:$F$67,MATCH('загрузка табеля'!$H4286,'рабочие дни  %ФОТ'!$H$3:$H$67,0),1)</f>
        <v>ХХХ YYY-510</v>
      </c>
      <c r="B4286" s="21">
        <f t="shared" si="198"/>
        <v>0</v>
      </c>
      <c r="C4286" s="22">
        <f t="shared" si="199"/>
        <v>4</v>
      </c>
      <c r="D4286" s="23">
        <f t="shared" si="200"/>
        <v>31</v>
      </c>
      <c r="E4286" s="21">
        <f>SUMIFS(тарифы!G:G,тарифы!B:B,J4286)</f>
        <v>0</v>
      </c>
      <c r="F4286" s="21"/>
      <c r="G4286" s="12" t="str">
        <f>IFERROR(INDEX(Таблица1[#All],MATCH('загрузка табеля'!J4286,тарифы!B:B,0),4),"")</f>
        <v/>
      </c>
      <c r="H4286" s="12" t="s">
        <v>17248</v>
      </c>
      <c r="I4286" s="12" t="s">
        <v>15474</v>
      </c>
      <c r="J4286" s="12" t="s">
        <v>17001</v>
      </c>
      <c r="K4286" s="12" t="s">
        <v>17002</v>
      </c>
      <c r="L4286" s="12">
        <v>7.5</v>
      </c>
      <c r="M4286" s="12">
        <v>7.5</v>
      </c>
      <c r="N4286" s="12">
        <v>8.5</v>
      </c>
      <c r="O4286" s="12">
        <v>7.5</v>
      </c>
    </row>
    <row r="4287" spans="1:16" x14ac:dyDescent="0.2">
      <c r="A4287" s="12" t="str">
        <f>INDEX('рабочие дни  %ФОТ'!$F$3:$F$67,MATCH('загрузка табеля'!$H4287,'рабочие дни  %ФОТ'!$H$3:$H$67,0),1)</f>
        <v>ХХХ YYY-510</v>
      </c>
      <c r="B4287" s="21">
        <f t="shared" si="198"/>
        <v>0</v>
      </c>
      <c r="C4287" s="22">
        <f t="shared" si="199"/>
        <v>2</v>
      </c>
      <c r="D4287" s="23">
        <f t="shared" si="200"/>
        <v>17.5</v>
      </c>
      <c r="E4287" s="21">
        <f>SUMIFS(тарифы!G:G,тарифы!B:B,J4287)</f>
        <v>0</v>
      </c>
      <c r="F4287" s="21"/>
      <c r="G4287" s="12" t="str">
        <f>IFERROR(INDEX(Таблица1[#All],MATCH('загрузка табеля'!J4287,тарифы!B:B,0),4),"")</f>
        <v/>
      </c>
      <c r="H4287" s="12" t="s">
        <v>17248</v>
      </c>
      <c r="I4287" s="12" t="s">
        <v>15474</v>
      </c>
      <c r="J4287" s="12" t="s">
        <v>17003</v>
      </c>
      <c r="K4287" s="12" t="s">
        <v>17004</v>
      </c>
      <c r="L4287" s="12">
        <v>8.5</v>
      </c>
      <c r="M4287" s="12">
        <v>9</v>
      </c>
      <c r="N4287" s="12">
        <v>0</v>
      </c>
    </row>
    <row r="4288" spans="1:16" x14ac:dyDescent="0.2">
      <c r="A4288" s="12" t="str">
        <f>INDEX('рабочие дни  %ФОТ'!$F$3:$F$67,MATCH('загрузка табеля'!$H4288,'рабочие дни  %ФОТ'!$H$3:$H$67,0),1)</f>
        <v>ХХХ YYY-510</v>
      </c>
      <c r="B4288" s="21">
        <f t="shared" si="198"/>
        <v>1704.29</v>
      </c>
      <c r="C4288" s="22">
        <f t="shared" si="199"/>
        <v>5</v>
      </c>
      <c r="D4288" s="23">
        <f t="shared" si="200"/>
        <v>48.5</v>
      </c>
      <c r="E4288" s="21">
        <f>SUMIFS(тарифы!G:G,тарифы!B:B,J4288)</f>
        <v>35.14</v>
      </c>
      <c r="F4288" s="21"/>
      <c r="G4288" s="12" t="str">
        <f>IFERROR(INDEX(Таблица1[#All],MATCH('загрузка табеля'!J4288,тарифы!B:B,0),4),"")</f>
        <v>продавец продовольственных товаров 2 категории ((В-510)отдел напитков)</v>
      </c>
      <c r="H4288" s="12" t="s">
        <v>17248</v>
      </c>
      <c r="I4288" s="12" t="s">
        <v>15475</v>
      </c>
      <c r="J4288" s="12" t="s">
        <v>8932</v>
      </c>
      <c r="K4288" s="12" t="s">
        <v>8933</v>
      </c>
      <c r="L4288" s="12">
        <v>8.5</v>
      </c>
      <c r="M4288" s="12">
        <v>10</v>
      </c>
      <c r="N4288" s="12">
        <v>10</v>
      </c>
      <c r="O4288" s="12">
        <v>10</v>
      </c>
      <c r="P4288" s="12">
        <v>10</v>
      </c>
    </row>
    <row r="4289" spans="1:16" x14ac:dyDescent="0.2">
      <c r="A4289" s="12" t="str">
        <f>INDEX('рабочие дни  %ФОТ'!$F$3:$F$67,MATCH('загрузка табеля'!$H4289,'рабочие дни  %ФОТ'!$H$3:$H$67,0),1)</f>
        <v>ХХХ YYY-510</v>
      </c>
      <c r="B4289" s="21">
        <f t="shared" si="198"/>
        <v>1416.75</v>
      </c>
      <c r="C4289" s="22">
        <f t="shared" si="199"/>
        <v>4</v>
      </c>
      <c r="D4289" s="23">
        <f t="shared" si="200"/>
        <v>37.5</v>
      </c>
      <c r="E4289" s="21">
        <f>SUMIFS(тарифы!G:G,тарифы!B:B,J4289)</f>
        <v>37.78</v>
      </c>
      <c r="F4289" s="21"/>
      <c r="G4289" s="12" t="str">
        <f>IFERROR(INDEX(Таблица1[#All],MATCH('загрузка табеля'!J4289,тарифы!B:B,0),4),"")</f>
        <v>кассир торгового зала ((В-510)расчетно-кассовая зона)</v>
      </c>
      <c r="H4289" s="12" t="s">
        <v>17248</v>
      </c>
      <c r="I4289" s="12" t="s">
        <v>15475</v>
      </c>
      <c r="J4289" s="12" t="s">
        <v>8951</v>
      </c>
      <c r="K4289" s="12" t="s">
        <v>8952</v>
      </c>
      <c r="L4289" s="12">
        <v>9.5</v>
      </c>
      <c r="M4289" s="12">
        <v>9.5</v>
      </c>
      <c r="N4289" s="12">
        <v>9</v>
      </c>
      <c r="O4289" s="12">
        <v>9.5</v>
      </c>
      <c r="P4289" s="12">
        <v>0</v>
      </c>
    </row>
    <row r="4290" spans="1:16" x14ac:dyDescent="0.2">
      <c r="A4290" s="12" t="str">
        <f>INDEX('рабочие дни  %ФОТ'!$F$3:$F$67,MATCH('загрузка табеля'!$H4290,'рабочие дни  %ФОТ'!$H$3:$H$67,0),1)</f>
        <v>ХХХ YYY-510</v>
      </c>
      <c r="B4290" s="21">
        <f t="shared" si="198"/>
        <v>1357.45</v>
      </c>
      <c r="C4290" s="22">
        <f t="shared" si="199"/>
        <v>4</v>
      </c>
      <c r="D4290" s="23">
        <f t="shared" si="200"/>
        <v>42.5</v>
      </c>
      <c r="E4290" s="21">
        <f>SUMIFS(тарифы!G:G,тарифы!B:B,J4290)</f>
        <v>31.94</v>
      </c>
      <c r="F4290" s="21"/>
      <c r="G4290" s="12" t="str">
        <f>IFERROR(INDEX(Таблица1[#All],MATCH('загрузка табеля'!J4290,тарифы!B:B,0),4),"")</f>
        <v>продавец продовольственных товаров 3 категории ((В-510)отдел напитков)</v>
      </c>
      <c r="H4290" s="12" t="s">
        <v>17248</v>
      </c>
      <c r="I4290" s="12" t="s">
        <v>15475</v>
      </c>
      <c r="J4290" s="12" t="s">
        <v>11914</v>
      </c>
      <c r="K4290" s="12" t="s">
        <v>11913</v>
      </c>
      <c r="L4290" s="12">
        <v>10.5</v>
      </c>
      <c r="M4290" s="12">
        <v>11</v>
      </c>
      <c r="N4290" s="12">
        <v>10.5</v>
      </c>
      <c r="O4290" s="12">
        <v>10.5</v>
      </c>
      <c r="P4290" s="12">
        <v>0</v>
      </c>
    </row>
    <row r="4291" spans="1:16" x14ac:dyDescent="0.2">
      <c r="A4291" s="12" t="str">
        <f>INDEX('рабочие дни  %ФОТ'!$F$3:$F$67,MATCH('загрузка табеля'!$H4291,'рабочие дни  %ФОТ'!$H$3:$H$67,0),1)</f>
        <v>ХХХ YYY-510</v>
      </c>
      <c r="B4291" s="21">
        <f t="shared" si="198"/>
        <v>475.93</v>
      </c>
      <c r="C4291" s="22">
        <f t="shared" si="199"/>
        <v>2</v>
      </c>
      <c r="D4291" s="23">
        <f t="shared" si="200"/>
        <v>13</v>
      </c>
      <c r="E4291" s="21">
        <f>SUMIFS(тарифы!G:G,тарифы!B:B,J4291)</f>
        <v>36.61</v>
      </c>
      <c r="F4291" s="21"/>
      <c r="G4291" s="12" t="str">
        <f>IFERROR(INDEX(Таблица1[#All],MATCH('загрузка табеля'!J4291,тарифы!B:B,0),4),"")</f>
        <v>бригадир продавцов продовольственных товаров 3 категории ((В-510)отдел напитков)</v>
      </c>
      <c r="H4291" s="12" t="s">
        <v>17248</v>
      </c>
      <c r="I4291" s="12" t="s">
        <v>15475</v>
      </c>
      <c r="J4291" s="12" t="s">
        <v>11942</v>
      </c>
      <c r="K4291" s="12" t="s">
        <v>11941</v>
      </c>
      <c r="L4291" s="12">
        <v>6.5</v>
      </c>
      <c r="M4291" s="12">
        <v>6.5</v>
      </c>
      <c r="N4291" s="12">
        <v>0</v>
      </c>
    </row>
    <row r="4292" spans="1:16" x14ac:dyDescent="0.2">
      <c r="A4292" s="12" t="str">
        <f>INDEX('рабочие дни  %ФОТ'!$F$3:$F$67,MATCH('загрузка табеля'!$H4292,'рабочие дни  %ФОТ'!$H$3:$H$67,0),1)</f>
        <v>ХХХ YYY-510</v>
      </c>
      <c r="B4292" s="21">
        <f t="shared" si="198"/>
        <v>1026.885</v>
      </c>
      <c r="C4292" s="22">
        <f t="shared" si="199"/>
        <v>3</v>
      </c>
      <c r="D4292" s="23">
        <f t="shared" si="200"/>
        <v>25.5</v>
      </c>
      <c r="E4292" s="21">
        <f>SUMIFS(тарифы!G:G,тарифы!B:B,J4292)</f>
        <v>40.270000000000003</v>
      </c>
      <c r="F4292" s="21"/>
      <c r="G4292" s="12" t="str">
        <f>IFERROR(INDEX(Таблица1[#All],MATCH('загрузка табеля'!J4292,тарифы!B:B,0),4),"")</f>
        <v>бригадир продавцов непродовольственных товаров 2 категории ((В-510)отдел непродовольственных товаров</v>
      </c>
      <c r="H4292" s="12" t="s">
        <v>17248</v>
      </c>
      <c r="I4292" s="12" t="s">
        <v>15476</v>
      </c>
      <c r="J4292" s="12" t="s">
        <v>8939</v>
      </c>
      <c r="K4292" s="12" t="s">
        <v>8940</v>
      </c>
      <c r="L4292" s="12">
        <v>8.5</v>
      </c>
      <c r="M4292" s="12">
        <v>8.5</v>
      </c>
      <c r="N4292" s="12">
        <v>8.5</v>
      </c>
      <c r="O4292" s="12">
        <v>0</v>
      </c>
    </row>
    <row r="4293" spans="1:16" x14ac:dyDescent="0.2">
      <c r="A4293" s="12" t="str">
        <f>INDEX('рабочие дни  %ФОТ'!$F$3:$F$67,MATCH('загрузка табеля'!$H4293,'рабочие дни  %ФОТ'!$H$3:$H$67,0),1)</f>
        <v>ХХХ YYY-510</v>
      </c>
      <c r="B4293" s="21">
        <f t="shared" si="198"/>
        <v>1935.665</v>
      </c>
      <c r="C4293" s="22">
        <f t="shared" si="199"/>
        <v>5</v>
      </c>
      <c r="D4293" s="23">
        <f t="shared" si="200"/>
        <v>50.5</v>
      </c>
      <c r="E4293" s="21">
        <f>SUMIFS(тарифы!G:G,тарифы!B:B,J4293)</f>
        <v>38.33</v>
      </c>
      <c r="F4293" s="21"/>
      <c r="G4293" s="12" t="str">
        <f>IFERROR(INDEX(Таблица1[#All],MATCH('загрузка табеля'!J4293,тарифы!B:B,0),4),"")</f>
        <v>продавец продовольственных товаров 1 категории ((В-510)отдел непродовольственных товаров)</v>
      </c>
      <c r="H4293" s="12" t="s">
        <v>17248</v>
      </c>
      <c r="I4293" s="12" t="s">
        <v>15476</v>
      </c>
      <c r="J4293" s="12" t="s">
        <v>8942</v>
      </c>
      <c r="K4293" s="12" t="s">
        <v>8943</v>
      </c>
      <c r="L4293" s="12">
        <v>10</v>
      </c>
      <c r="M4293" s="12">
        <v>10</v>
      </c>
      <c r="N4293" s="12">
        <v>10</v>
      </c>
      <c r="O4293" s="12">
        <v>10.5</v>
      </c>
      <c r="P4293" s="12">
        <v>10</v>
      </c>
    </row>
    <row r="4294" spans="1:16" x14ac:dyDescent="0.2">
      <c r="A4294" s="12" t="str">
        <f>INDEX('рабочие дни  %ФОТ'!$F$3:$F$67,MATCH('загрузка табеля'!$H4294,'рабочие дни  %ФОТ'!$H$3:$H$67,0),1)</f>
        <v>ХХХ YYY-510</v>
      </c>
      <c r="B4294" s="21">
        <f t="shared" ref="B4294:B4357" si="201">IF(AND(F4294&lt;50,F4294&gt;0),F4294*D4294,IF(F4294&gt;50,F4294/$C$1*C4294,IF(AND(E4294&lt;50,E4294&gt;0),E4294*D4294,E4294/$C$1*C4294)))</f>
        <v>977.68</v>
      </c>
      <c r="C4294" s="22">
        <f t="shared" si="199"/>
        <v>2</v>
      </c>
      <c r="D4294" s="23">
        <f t="shared" si="200"/>
        <v>22</v>
      </c>
      <c r="E4294" s="21">
        <f>SUMIFS(тарифы!G:G,тарифы!B:B,J4294)</f>
        <v>44.44</v>
      </c>
      <c r="F4294" s="21"/>
      <c r="G4294" s="12" t="str">
        <f>IFERROR(INDEX(Таблица1[#All],MATCH('загрузка табеля'!J4294,тарифы!B:B,0),4),"")</f>
        <v>кондитер 4 разряда ((В-510)кондитерский цех)</v>
      </c>
      <c r="H4294" s="12" t="s">
        <v>17248</v>
      </c>
      <c r="I4294" s="12" t="s">
        <v>15477</v>
      </c>
      <c r="J4294" s="12" t="s">
        <v>8814</v>
      </c>
      <c r="K4294" s="12" t="s">
        <v>8815</v>
      </c>
      <c r="L4294" s="12">
        <v>11</v>
      </c>
      <c r="M4294" s="12">
        <v>11</v>
      </c>
      <c r="N4294" s="12">
        <v>0</v>
      </c>
    </row>
    <row r="4295" spans="1:16" x14ac:dyDescent="0.2">
      <c r="A4295" s="12" t="str">
        <f>INDEX('рабочие дни  %ФОТ'!$F$3:$F$67,MATCH('загрузка табеля'!$H4295,'рабочие дни  %ФОТ'!$H$3:$H$67,0),1)</f>
        <v>ХХХ YYY-510</v>
      </c>
      <c r="B4295" s="21">
        <f t="shared" si="201"/>
        <v>10.053333333333333</v>
      </c>
      <c r="C4295" s="22">
        <f t="shared" ref="C4295:C4358" si="202">COUNTIF(L4295:AP4295,"&gt;0")</f>
        <v>4</v>
      </c>
      <c r="D4295" s="23">
        <f t="shared" ref="D4295:D4358" si="203">IF(SUM(L4295:AP4295)&gt;0,SUM(L4295:AP4295),"")</f>
        <v>44</v>
      </c>
      <c r="E4295" s="21">
        <f>SUMIFS(тарифы!G:G,тарифы!B:B,J4295)</f>
        <v>52.78</v>
      </c>
      <c r="F4295" s="21"/>
      <c r="G4295" s="12" t="str">
        <f>IFERROR(INDEX(Таблица1[#All],MATCH('загрузка табеля'!J4295,тарифы!B:B,0),4),"")</f>
        <v>кондитер мастер ((В-510)кондитерский цех)</v>
      </c>
      <c r="H4295" s="12" t="s">
        <v>17248</v>
      </c>
      <c r="I4295" s="12" t="s">
        <v>15477</v>
      </c>
      <c r="J4295" s="12" t="s">
        <v>8834</v>
      </c>
      <c r="K4295" s="12" t="s">
        <v>8835</v>
      </c>
      <c r="L4295" s="12">
        <v>11</v>
      </c>
      <c r="M4295" s="12">
        <v>11.5</v>
      </c>
      <c r="N4295" s="12">
        <v>11</v>
      </c>
      <c r="O4295" s="12">
        <v>10.5</v>
      </c>
      <c r="P4295" s="12">
        <v>0</v>
      </c>
    </row>
    <row r="4296" spans="1:16" x14ac:dyDescent="0.2">
      <c r="A4296" s="12" t="str">
        <f>INDEX('рабочие дни  %ФОТ'!$F$3:$F$67,MATCH('загрузка табеля'!$H4296,'рабочие дни  %ФОТ'!$H$3:$H$67,0),1)</f>
        <v>ХХХ YYY-510</v>
      </c>
      <c r="B4296" s="21">
        <f t="shared" si="201"/>
        <v>8.095714285714287</v>
      </c>
      <c r="C4296" s="22">
        <f t="shared" si="202"/>
        <v>3</v>
      </c>
      <c r="D4296" s="23">
        <f t="shared" si="203"/>
        <v>35.5</v>
      </c>
      <c r="E4296" s="21">
        <f>SUMIFS(тарифы!G:G,тарифы!B:B,J4296)</f>
        <v>56.67</v>
      </c>
      <c r="F4296" s="21"/>
      <c r="G4296" s="12" t="str">
        <f>IFERROR(INDEX(Таблица1[#All],MATCH('загрузка табеля'!J4296,тарифы!B:B,0),4),"")</f>
        <v>бригадир производственной бригады* ((В-510)кондитерский цех)</v>
      </c>
      <c r="H4296" s="12" t="s">
        <v>17248</v>
      </c>
      <c r="I4296" s="12" t="s">
        <v>15477</v>
      </c>
      <c r="J4296" s="12" t="s">
        <v>8820</v>
      </c>
      <c r="K4296" s="12" t="s">
        <v>8821</v>
      </c>
      <c r="L4296" s="12">
        <v>11</v>
      </c>
      <c r="M4296" s="12">
        <v>11</v>
      </c>
      <c r="N4296" s="12">
        <v>13.5</v>
      </c>
    </row>
    <row r="4297" spans="1:16" x14ac:dyDescent="0.2">
      <c r="A4297" s="12" t="str">
        <f>INDEX('рабочие дни  %ФОТ'!$F$3:$F$67,MATCH('загрузка табеля'!$H4297,'рабочие дни  %ФОТ'!$H$3:$H$67,0),1)</f>
        <v>ХХХ YYY-510</v>
      </c>
      <c r="B4297" s="21">
        <f t="shared" si="201"/>
        <v>10.794285714285715</v>
      </c>
      <c r="C4297" s="22">
        <f t="shared" si="202"/>
        <v>4</v>
      </c>
      <c r="D4297" s="23">
        <f t="shared" si="203"/>
        <v>44</v>
      </c>
      <c r="E4297" s="21">
        <f>SUMIFS(тарифы!G:G,тарифы!B:B,J4297)</f>
        <v>56.67</v>
      </c>
      <c r="F4297" s="21"/>
      <c r="G4297" s="12" t="str">
        <f>IFERROR(INDEX(Таблица1[#All],MATCH('загрузка табеля'!J4297,тарифы!B:B,0),4),"")</f>
        <v>бригадир производственной бригады* ((В-510)кондитерский цех)</v>
      </c>
      <c r="H4297" s="12" t="s">
        <v>17248</v>
      </c>
      <c r="I4297" s="12" t="s">
        <v>15477</v>
      </c>
      <c r="J4297" s="12" t="s">
        <v>8824</v>
      </c>
      <c r="K4297" s="12" t="s">
        <v>8825</v>
      </c>
      <c r="L4297" s="12">
        <v>11</v>
      </c>
      <c r="M4297" s="12">
        <v>11</v>
      </c>
      <c r="N4297" s="12">
        <v>11</v>
      </c>
      <c r="O4297" s="12">
        <v>11</v>
      </c>
      <c r="P4297" s="12">
        <v>0</v>
      </c>
    </row>
    <row r="4298" spans="1:16" x14ac:dyDescent="0.2">
      <c r="A4298" s="12" t="str">
        <f>INDEX('рабочие дни  %ФОТ'!$F$3:$F$67,MATCH('загрузка табеля'!$H4298,'рабочие дни  %ФОТ'!$H$3:$H$67,0),1)</f>
        <v>ХХХ YYY-510</v>
      </c>
      <c r="B4298" s="21">
        <f t="shared" si="201"/>
        <v>2256.3809523809523</v>
      </c>
      <c r="C4298" s="22">
        <f t="shared" si="202"/>
        <v>4</v>
      </c>
      <c r="D4298" s="23">
        <f t="shared" si="203"/>
        <v>20.5</v>
      </c>
      <c r="E4298" s="21">
        <f>SUMIFS(тарифы!G:G,тарифы!B:B,J4298)</f>
        <v>11846</v>
      </c>
      <c r="F4298" s="21"/>
      <c r="G4298" s="12" t="str">
        <f>IFERROR(INDEX(Таблица1[#All],MATCH('загрузка табеля'!J4298,тарифы!B:B,0),4),"")</f>
        <v xml:space="preserve">заместитель управляющего магазином по производству 2 категории ((В-510)цех по выпечке хлебобулочных </v>
      </c>
      <c r="H4298" s="12" t="s">
        <v>17248</v>
      </c>
      <c r="I4298" s="12" t="s">
        <v>15477</v>
      </c>
      <c r="J4298" s="12" t="s">
        <v>9054</v>
      </c>
      <c r="K4298" s="12" t="s">
        <v>9055</v>
      </c>
      <c r="L4298" s="12">
        <v>4.5</v>
      </c>
      <c r="M4298" s="12">
        <v>6</v>
      </c>
      <c r="N4298" s="12">
        <v>5</v>
      </c>
      <c r="O4298" s="12">
        <v>5</v>
      </c>
    </row>
    <row r="4299" spans="1:16" x14ac:dyDescent="0.2">
      <c r="A4299" s="12" t="str">
        <f>INDEX('рабочие дни  %ФОТ'!$F$3:$F$67,MATCH('загрузка табеля'!$H4299,'рабочие дни  %ФОТ'!$H$3:$H$67,0),1)</f>
        <v>ХХХ YYY-510</v>
      </c>
      <c r="B4299" s="21">
        <f t="shared" si="201"/>
        <v>1057.3200000000002</v>
      </c>
      <c r="C4299" s="22">
        <f t="shared" si="202"/>
        <v>2</v>
      </c>
      <c r="D4299" s="23">
        <f t="shared" si="203"/>
        <v>22</v>
      </c>
      <c r="E4299" s="21">
        <f>SUMIFS(тарифы!G:G,тарифы!B:B,J4299)</f>
        <v>48.06</v>
      </c>
      <c r="F4299" s="21"/>
      <c r="G4299" s="12" t="str">
        <f>IFERROR(INDEX(Таблица1[#All],MATCH('загрузка табеля'!J4299,тарифы!B:B,0),4),"")</f>
        <v>кондитер 5 разряда* ((В-510)кондитерский цех)</v>
      </c>
      <c r="H4299" s="12" t="s">
        <v>17248</v>
      </c>
      <c r="I4299" s="12" t="s">
        <v>15477</v>
      </c>
      <c r="J4299" s="12" t="s">
        <v>8817</v>
      </c>
      <c r="K4299" s="12" t="s">
        <v>8818</v>
      </c>
      <c r="L4299" s="12">
        <v>11</v>
      </c>
      <c r="M4299" s="12">
        <v>11</v>
      </c>
      <c r="N4299" s="12">
        <v>0</v>
      </c>
    </row>
    <row r="4300" spans="1:16" x14ac:dyDescent="0.2">
      <c r="A4300" s="12" t="str">
        <f>INDEX('рабочие дни  %ФОТ'!$F$3:$F$67,MATCH('загрузка табеля'!$H4300,'рабочие дни  %ФОТ'!$H$3:$H$67,0),1)</f>
        <v>ХХХ YYY-510</v>
      </c>
      <c r="B4300" s="21">
        <f t="shared" si="201"/>
        <v>2162.7000000000003</v>
      </c>
      <c r="C4300" s="22">
        <f t="shared" si="202"/>
        <v>4</v>
      </c>
      <c r="D4300" s="23">
        <f t="shared" si="203"/>
        <v>45</v>
      </c>
      <c r="E4300" s="21">
        <f>SUMIFS(тарифы!G:G,тарифы!B:B,J4300)</f>
        <v>48.06</v>
      </c>
      <c r="F4300" s="21"/>
      <c r="G4300" s="12" t="str">
        <f>IFERROR(INDEX(Таблица1[#All],MATCH('загрузка табеля'!J4300,тарифы!B:B,0),4),"")</f>
        <v>кондитер-пекарь 5 разряда* ((В-510)кондитерский цех)</v>
      </c>
      <c r="H4300" s="12" t="s">
        <v>17248</v>
      </c>
      <c r="I4300" s="12" t="s">
        <v>15477</v>
      </c>
      <c r="J4300" s="12" t="s">
        <v>8828</v>
      </c>
      <c r="K4300" s="12" t="s">
        <v>8829</v>
      </c>
      <c r="L4300" s="12">
        <v>11</v>
      </c>
      <c r="M4300" s="12">
        <v>11</v>
      </c>
      <c r="N4300" s="12">
        <v>11</v>
      </c>
      <c r="O4300" s="12">
        <v>12</v>
      </c>
    </row>
    <row r="4301" spans="1:16" x14ac:dyDescent="0.2">
      <c r="A4301" s="12" t="str">
        <f>INDEX('рабочие дни  %ФОТ'!$F$3:$F$67,MATCH('загрузка табеля'!$H4301,'рабочие дни  %ФОТ'!$H$3:$H$67,0),1)</f>
        <v>ХХХ YYY-510</v>
      </c>
      <c r="B4301" s="21">
        <f t="shared" si="201"/>
        <v>528.66000000000008</v>
      </c>
      <c r="C4301" s="22">
        <f t="shared" si="202"/>
        <v>1</v>
      </c>
      <c r="D4301" s="23">
        <f t="shared" si="203"/>
        <v>11</v>
      </c>
      <c r="E4301" s="21">
        <f>SUMIFS(тарифы!G:G,тарифы!B:B,J4301)</f>
        <v>48.06</v>
      </c>
      <c r="F4301" s="21"/>
      <c r="G4301" s="12" t="str">
        <f>IFERROR(INDEX(Таблица1[#All],MATCH('загрузка табеля'!J4301,тарифы!B:B,0),4),"")</f>
        <v>кондитер 5 разряда* ((В-510)кондитерский цех)</v>
      </c>
      <c r="H4301" s="12" t="s">
        <v>17248</v>
      </c>
      <c r="I4301" s="12" t="s">
        <v>15477</v>
      </c>
      <c r="J4301" s="12" t="s">
        <v>8832</v>
      </c>
      <c r="K4301" s="12" t="s">
        <v>8833</v>
      </c>
      <c r="L4301" s="12">
        <v>11</v>
      </c>
      <c r="M4301" s="12">
        <v>0</v>
      </c>
    </row>
    <row r="4302" spans="1:16" x14ac:dyDescent="0.2">
      <c r="A4302" s="12" t="str">
        <f>INDEX('рабочие дни  %ФОТ'!$F$3:$F$67,MATCH('загрузка табеля'!$H4302,'рабочие дни  %ФОТ'!$H$3:$H$67,0),1)</f>
        <v>ХХХ YYY-510</v>
      </c>
      <c r="B4302" s="21">
        <f t="shared" si="201"/>
        <v>1586.88</v>
      </c>
      <c r="C4302" s="22">
        <f t="shared" si="202"/>
        <v>4</v>
      </c>
      <c r="D4302" s="23">
        <f t="shared" si="203"/>
        <v>48</v>
      </c>
      <c r="E4302" s="21">
        <f>SUMIFS(тарифы!G:G,тарифы!B:B,J4302)</f>
        <v>33.06</v>
      </c>
      <c r="F4302" s="21"/>
      <c r="G4302" s="12" t="str">
        <f>IFERROR(INDEX(Таблица1[#All],MATCH('загрузка табеля'!J4302,тарифы!B:B,0),4),"")</f>
        <v>продавец продовольственных товаров 3 категории ((В-510)кондитерский цех)</v>
      </c>
      <c r="H4302" s="12" t="s">
        <v>17248</v>
      </c>
      <c r="I4302" s="12" t="s">
        <v>15477</v>
      </c>
      <c r="J4302" s="12" t="s">
        <v>11918</v>
      </c>
      <c r="K4302" s="12" t="s">
        <v>11917</v>
      </c>
      <c r="L4302" s="12">
        <v>12</v>
      </c>
      <c r="M4302" s="12">
        <v>12</v>
      </c>
      <c r="N4302" s="12">
        <v>12</v>
      </c>
      <c r="O4302" s="12">
        <v>12</v>
      </c>
    </row>
    <row r="4303" spans="1:16" x14ac:dyDescent="0.2">
      <c r="A4303" s="12" t="str">
        <f>INDEX('рабочие дни  %ФОТ'!$F$3:$F$67,MATCH('загрузка табеля'!$H4303,'рабочие дни  %ФОТ'!$H$3:$H$67,0),1)</f>
        <v>ХХХ YYY-510</v>
      </c>
      <c r="B4303" s="21">
        <f t="shared" si="201"/>
        <v>1955.36</v>
      </c>
      <c r="C4303" s="22">
        <f t="shared" si="202"/>
        <v>4</v>
      </c>
      <c r="D4303" s="23">
        <f t="shared" si="203"/>
        <v>44</v>
      </c>
      <c r="E4303" s="21">
        <f>SUMIFS(тарифы!G:G,тарифы!B:B,J4303)</f>
        <v>44.44</v>
      </c>
      <c r="F4303" s="21"/>
      <c r="G4303" s="12" t="str">
        <f>IFERROR(INDEX(Таблица1[#All],MATCH('загрузка табеля'!J4303,тарифы!B:B,0),4),"")</f>
        <v>кондитер 4 разряда ((В-510)кондитерский цех)</v>
      </c>
      <c r="H4303" s="12" t="s">
        <v>17248</v>
      </c>
      <c r="I4303" s="12" t="s">
        <v>15477</v>
      </c>
      <c r="J4303" s="12" t="s">
        <v>11923</v>
      </c>
      <c r="K4303" s="12" t="s">
        <v>11922</v>
      </c>
      <c r="L4303" s="12">
        <v>11</v>
      </c>
      <c r="M4303" s="12">
        <v>11</v>
      </c>
      <c r="N4303" s="12">
        <v>11</v>
      </c>
      <c r="O4303" s="12">
        <v>11</v>
      </c>
      <c r="P4303" s="12">
        <v>0</v>
      </c>
    </row>
    <row r="4304" spans="1:16" x14ac:dyDescent="0.2">
      <c r="A4304" s="12" t="str">
        <f>INDEX('рабочие дни  %ФОТ'!$F$3:$F$67,MATCH('загрузка табеля'!$H4304,'рабочие дни  %ФОТ'!$H$3:$H$67,0),1)</f>
        <v>ХХХ YYY-510</v>
      </c>
      <c r="B4304" s="21">
        <f t="shared" si="201"/>
        <v>5.0266666666666664</v>
      </c>
      <c r="C4304" s="22">
        <f t="shared" si="202"/>
        <v>2</v>
      </c>
      <c r="D4304" s="23">
        <f t="shared" si="203"/>
        <v>22</v>
      </c>
      <c r="E4304" s="21">
        <f>SUMIFS(тарифы!G:G,тарифы!B:B,J4304)</f>
        <v>52.78</v>
      </c>
      <c r="F4304" s="21"/>
      <c r="G4304" s="12" t="str">
        <f>IFERROR(INDEX(Таблица1[#All],MATCH('загрузка табеля'!J4304,тарифы!B:B,0),4),"")</f>
        <v>кондитер мастер ((В-510)кондитерский цех)</v>
      </c>
      <c r="H4304" s="12" t="s">
        <v>17248</v>
      </c>
      <c r="I4304" s="12" t="s">
        <v>15477</v>
      </c>
      <c r="J4304" s="12" t="s">
        <v>11921</v>
      </c>
      <c r="K4304" s="12" t="s">
        <v>11920</v>
      </c>
      <c r="L4304" s="12">
        <v>11</v>
      </c>
      <c r="M4304" s="12">
        <v>11</v>
      </c>
      <c r="N4304" s="12">
        <v>0</v>
      </c>
    </row>
    <row r="4305" spans="1:17" x14ac:dyDescent="0.2">
      <c r="A4305" s="12" t="str">
        <f>INDEX('рабочие дни  %ФОТ'!$F$3:$F$67,MATCH('загрузка табеля'!$H4305,'рабочие дни  %ФОТ'!$H$3:$H$67,0),1)</f>
        <v>ХХХ YYY-510</v>
      </c>
      <c r="B4305" s="21">
        <f t="shared" si="201"/>
        <v>0</v>
      </c>
      <c r="C4305" s="22">
        <f t="shared" si="202"/>
        <v>3</v>
      </c>
      <c r="D4305" s="23">
        <f t="shared" si="203"/>
        <v>36</v>
      </c>
      <c r="E4305" s="21">
        <f>SUMIFS(тарифы!G:G,тарифы!B:B,J4305)</f>
        <v>0</v>
      </c>
      <c r="F4305" s="21"/>
      <c r="G4305" s="12" t="str">
        <f>IFERROR(INDEX(Таблица1[#All],MATCH('загрузка табеля'!J4305,тарифы!B:B,0),4),"")</f>
        <v/>
      </c>
      <c r="H4305" s="12" t="s">
        <v>17248</v>
      </c>
      <c r="I4305" s="12" t="s">
        <v>15477</v>
      </c>
      <c r="J4305" s="12" t="s">
        <v>17005</v>
      </c>
      <c r="K4305" s="12" t="s">
        <v>17006</v>
      </c>
      <c r="L4305" s="12">
        <v>12</v>
      </c>
      <c r="M4305" s="12">
        <v>12</v>
      </c>
      <c r="N4305" s="12">
        <v>12</v>
      </c>
      <c r="O4305" s="12">
        <v>0</v>
      </c>
    </row>
    <row r="4306" spans="1:17" x14ac:dyDescent="0.2">
      <c r="A4306" s="12" t="str">
        <f>INDEX('рабочие дни  %ФОТ'!$F$3:$F$67,MATCH('загрузка табеля'!$H4306,'рабочие дни  %ФОТ'!$H$3:$H$67,0),1)</f>
        <v>ХХХ YYY-510</v>
      </c>
      <c r="B4306" s="21">
        <f t="shared" si="201"/>
        <v>493</v>
      </c>
      <c r="C4306" s="22">
        <f t="shared" si="202"/>
        <v>1</v>
      </c>
      <c r="D4306" s="23">
        <f t="shared" si="203"/>
        <v>12.5</v>
      </c>
      <c r="E4306" s="21">
        <f>SUMIFS(тарифы!G:G,тарифы!B:B,J4306)</f>
        <v>39.44</v>
      </c>
      <c r="F4306" s="21"/>
      <c r="G4306" s="12" t="str">
        <f>IFERROR(INDEX(Таблица1[#All],MATCH('загрузка табеля'!J4306,тарифы!B:B,0),4),"")</f>
        <v>повар 4 разряда ((В-510)кулинарный цех)</v>
      </c>
      <c r="H4306" s="12" t="s">
        <v>17248</v>
      </c>
      <c r="I4306" s="12" t="s">
        <v>15478</v>
      </c>
      <c r="J4306" s="12" t="s">
        <v>8855</v>
      </c>
      <c r="K4306" s="12" t="s">
        <v>8856</v>
      </c>
      <c r="L4306" s="12">
        <v>12.5</v>
      </c>
    </row>
    <row r="4307" spans="1:17" x14ac:dyDescent="0.2">
      <c r="A4307" s="12" t="str">
        <f>INDEX('рабочие дни  %ФОТ'!$F$3:$F$67,MATCH('загрузка табеля'!$H4307,'рабочие дни  %ФОТ'!$H$3:$H$67,0),1)</f>
        <v>ХХХ YYY-510</v>
      </c>
      <c r="B4307" s="21">
        <f t="shared" si="201"/>
        <v>2383.15</v>
      </c>
      <c r="C4307" s="22">
        <f t="shared" si="202"/>
        <v>5</v>
      </c>
      <c r="D4307" s="23">
        <f t="shared" si="203"/>
        <v>55</v>
      </c>
      <c r="E4307" s="21">
        <f>SUMIFS(тарифы!G:G,тарифы!B:B,J4307)</f>
        <v>43.33</v>
      </c>
      <c r="F4307" s="21"/>
      <c r="G4307" s="12" t="str">
        <f>IFERROR(INDEX(Таблица1[#All],MATCH('загрузка табеля'!J4307,тарифы!B:B,0),4),"")</f>
        <v>повар 5 разряда ((В-510)кулинарный цех)</v>
      </c>
      <c r="H4307" s="12" t="s">
        <v>17248</v>
      </c>
      <c r="I4307" s="12" t="s">
        <v>15478</v>
      </c>
      <c r="J4307" s="12" t="s">
        <v>8841</v>
      </c>
      <c r="K4307" s="12" t="s">
        <v>8842</v>
      </c>
      <c r="L4307" s="12">
        <v>11</v>
      </c>
      <c r="M4307" s="12">
        <v>11</v>
      </c>
      <c r="N4307" s="12">
        <v>11</v>
      </c>
      <c r="O4307" s="12">
        <v>11</v>
      </c>
      <c r="P4307" s="12">
        <v>11</v>
      </c>
      <c r="Q4307" s="12">
        <v>0</v>
      </c>
    </row>
    <row r="4308" spans="1:17" x14ac:dyDescent="0.2">
      <c r="A4308" s="12" t="str">
        <f>INDEX('рабочие дни  %ФОТ'!$F$3:$F$67,MATCH('загрузка табеля'!$H4308,'рабочие дни  %ФОТ'!$H$3:$H$67,0),1)</f>
        <v>ХХХ YYY-510</v>
      </c>
      <c r="B4308" s="21">
        <f t="shared" si="201"/>
        <v>476.63</v>
      </c>
      <c r="C4308" s="22">
        <f t="shared" si="202"/>
        <v>1</v>
      </c>
      <c r="D4308" s="23">
        <f t="shared" si="203"/>
        <v>11</v>
      </c>
      <c r="E4308" s="21">
        <f>SUMIFS(тарифы!G:G,тарифы!B:B,J4308)</f>
        <v>43.33</v>
      </c>
      <c r="F4308" s="21"/>
      <c r="G4308" s="12" t="str">
        <f>IFERROR(INDEX(Таблица1[#All],MATCH('загрузка табеля'!J4308,тарифы!B:B,0),4),"")</f>
        <v>повар 5 разряда ((В-510)кулинарный цех)</v>
      </c>
      <c r="H4308" s="12" t="s">
        <v>17248</v>
      </c>
      <c r="I4308" s="12" t="s">
        <v>15478</v>
      </c>
      <c r="J4308" s="12" t="s">
        <v>8853</v>
      </c>
      <c r="K4308" s="12" t="s">
        <v>8854</v>
      </c>
      <c r="L4308" s="12">
        <v>11</v>
      </c>
    </row>
    <row r="4309" spans="1:17" x14ac:dyDescent="0.2">
      <c r="A4309" s="12" t="str">
        <f>INDEX('рабочие дни  %ФОТ'!$F$3:$F$67,MATCH('загрузка табеля'!$H4309,'рабочие дни  %ФОТ'!$H$3:$H$67,0),1)</f>
        <v>ХХХ YYY-510</v>
      </c>
      <c r="B4309" s="21">
        <f t="shared" si="201"/>
        <v>2129.7599999999998</v>
      </c>
      <c r="C4309" s="22">
        <f t="shared" si="202"/>
        <v>5</v>
      </c>
      <c r="D4309" s="23">
        <f t="shared" si="203"/>
        <v>54</v>
      </c>
      <c r="E4309" s="21">
        <f>SUMIFS(тарифы!G:G,тарифы!B:B,J4309)</f>
        <v>39.44</v>
      </c>
      <c r="F4309" s="21"/>
      <c r="G4309" s="12" t="str">
        <f>IFERROR(INDEX(Таблица1[#All],MATCH('загрузка табеля'!J4309,тарифы!B:B,0),4),"")</f>
        <v>повар 4 разряда ((В-510)кулинарный цех)</v>
      </c>
      <c r="H4309" s="12" t="s">
        <v>17248</v>
      </c>
      <c r="I4309" s="12" t="s">
        <v>15478</v>
      </c>
      <c r="J4309" s="12" t="s">
        <v>8845</v>
      </c>
      <c r="K4309" s="12" t="s">
        <v>8846</v>
      </c>
      <c r="L4309" s="12">
        <v>10.5</v>
      </c>
      <c r="M4309" s="12">
        <v>11</v>
      </c>
      <c r="N4309" s="12">
        <v>10.5</v>
      </c>
      <c r="O4309" s="12">
        <v>11</v>
      </c>
      <c r="P4309" s="12">
        <v>11</v>
      </c>
      <c r="Q4309" s="12">
        <v>0</v>
      </c>
    </row>
    <row r="4310" spans="1:17" x14ac:dyDescent="0.2">
      <c r="A4310" s="12" t="str">
        <f>INDEX('рабочие дни  %ФОТ'!$F$3:$F$67,MATCH('загрузка табеля'!$H4310,'рабочие дни  %ФОТ'!$H$3:$H$67,0),1)</f>
        <v>ХХХ YYY-510</v>
      </c>
      <c r="B4310" s="21">
        <f t="shared" si="201"/>
        <v>12.830952380952381</v>
      </c>
      <c r="C4310" s="22">
        <f t="shared" si="202"/>
        <v>5</v>
      </c>
      <c r="D4310" s="23">
        <f t="shared" si="203"/>
        <v>48</v>
      </c>
      <c r="E4310" s="21">
        <f>SUMIFS(тарифы!G:G,тарифы!B:B,J4310)</f>
        <v>53.89</v>
      </c>
      <c r="F4310" s="21"/>
      <c r="G4310" s="12" t="str">
        <f>IFERROR(INDEX(Таблица1[#All],MATCH('загрузка табеля'!J4310,тарифы!B:B,0),4),"")</f>
        <v>бригадир производственной бригады* ((В-510)кулинарный цех)</v>
      </c>
      <c r="H4310" s="12" t="s">
        <v>17248</v>
      </c>
      <c r="I4310" s="12" t="s">
        <v>15478</v>
      </c>
      <c r="J4310" s="12" t="s">
        <v>8848</v>
      </c>
      <c r="K4310" s="12" t="s">
        <v>8849</v>
      </c>
      <c r="L4310" s="12">
        <v>10</v>
      </c>
      <c r="M4310" s="12">
        <v>10</v>
      </c>
      <c r="N4310" s="12">
        <v>11</v>
      </c>
      <c r="O4310" s="12">
        <v>8.5</v>
      </c>
      <c r="P4310" s="12">
        <v>8.5</v>
      </c>
      <c r="Q4310" s="12">
        <v>0</v>
      </c>
    </row>
    <row r="4311" spans="1:17" x14ac:dyDescent="0.2">
      <c r="A4311" s="12" t="str">
        <f>INDEX('рабочие дни  %ФОТ'!$F$3:$F$67,MATCH('загрузка табеля'!$H4311,'рабочие дни  %ФОТ'!$H$3:$H$67,0),1)</f>
        <v>ХХХ YYY-510</v>
      </c>
      <c r="B4311" s="21">
        <f t="shared" si="201"/>
        <v>2169.1999999999998</v>
      </c>
      <c r="C4311" s="22">
        <f t="shared" si="202"/>
        <v>5</v>
      </c>
      <c r="D4311" s="23">
        <f t="shared" si="203"/>
        <v>55</v>
      </c>
      <c r="E4311" s="21">
        <f>SUMIFS(тарифы!G:G,тарифы!B:B,J4311)</f>
        <v>39.44</v>
      </c>
      <c r="F4311" s="21"/>
      <c r="G4311" s="12" t="str">
        <f>IFERROR(INDEX(Таблица1[#All],MATCH('загрузка табеля'!J4311,тарифы!B:B,0),4),"")</f>
        <v>повар 4 разряда ((В-510)кулинарный цех)</v>
      </c>
      <c r="H4311" s="12" t="s">
        <v>17248</v>
      </c>
      <c r="I4311" s="12" t="s">
        <v>15478</v>
      </c>
      <c r="J4311" s="12" t="s">
        <v>8838</v>
      </c>
      <c r="K4311" s="12" t="s">
        <v>8839</v>
      </c>
      <c r="L4311" s="12">
        <v>11</v>
      </c>
      <c r="M4311" s="12">
        <v>11</v>
      </c>
      <c r="N4311" s="12">
        <v>11</v>
      </c>
      <c r="O4311" s="12">
        <v>11</v>
      </c>
      <c r="P4311" s="12">
        <v>11</v>
      </c>
      <c r="Q4311" s="12">
        <v>0</v>
      </c>
    </row>
    <row r="4312" spans="1:17" x14ac:dyDescent="0.2">
      <c r="A4312" s="12" t="str">
        <f>INDEX('рабочие дни  %ФОТ'!$F$3:$F$67,MATCH('загрузка табеля'!$H4312,'рабочие дни  %ФОТ'!$H$3:$H$67,0),1)</f>
        <v>ХХХ YYY-510</v>
      </c>
      <c r="B4312" s="21">
        <f t="shared" si="201"/>
        <v>488.84</v>
      </c>
      <c r="C4312" s="22">
        <f t="shared" si="202"/>
        <v>1</v>
      </c>
      <c r="D4312" s="23">
        <f t="shared" si="203"/>
        <v>11</v>
      </c>
      <c r="E4312" s="21">
        <f>SUMIFS(тарифы!G:G,тарифы!B:B,J4312)</f>
        <v>44.44</v>
      </c>
      <c r="F4312" s="21"/>
      <c r="G4312" s="12" t="str">
        <f>IFERROR(INDEX(Таблица1[#All],MATCH('загрузка табеля'!J4312,тарифы!B:B,0),4),"")</f>
        <v>повар пиццеол ((В-510)кулинарный цех)</v>
      </c>
      <c r="H4312" s="12" t="s">
        <v>17248</v>
      </c>
      <c r="I4312" s="12" t="s">
        <v>15478</v>
      </c>
      <c r="J4312" s="12" t="s">
        <v>8865</v>
      </c>
      <c r="K4312" s="12" t="s">
        <v>8866</v>
      </c>
      <c r="L4312" s="12">
        <v>11</v>
      </c>
      <c r="M4312" s="12">
        <v>0</v>
      </c>
    </row>
    <row r="4313" spans="1:17" x14ac:dyDescent="0.2">
      <c r="A4313" s="12" t="str">
        <f>INDEX('рабочие дни  %ФОТ'!$F$3:$F$67,MATCH('загрузка табеля'!$H4313,'рабочие дни  %ФОТ'!$H$3:$H$67,0),1)</f>
        <v>ХХХ YYY-510</v>
      </c>
      <c r="B4313" s="21">
        <f t="shared" si="201"/>
        <v>473.28</v>
      </c>
      <c r="C4313" s="22">
        <f t="shared" si="202"/>
        <v>1</v>
      </c>
      <c r="D4313" s="23">
        <f t="shared" si="203"/>
        <v>12</v>
      </c>
      <c r="E4313" s="21">
        <f>SUMIFS(тарифы!G:G,тарифы!B:B,J4313)</f>
        <v>39.44</v>
      </c>
      <c r="F4313" s="21"/>
      <c r="G4313" s="12" t="str">
        <f>IFERROR(INDEX(Таблица1[#All],MATCH('загрузка табеля'!J4313,тарифы!B:B,0),4),"")</f>
        <v>повар 4 разряда ((В-510)кулинарный цех)</v>
      </c>
      <c r="H4313" s="12" t="s">
        <v>17248</v>
      </c>
      <c r="I4313" s="12" t="s">
        <v>15478</v>
      </c>
      <c r="J4313" s="12" t="s">
        <v>8857</v>
      </c>
      <c r="K4313" s="12" t="s">
        <v>8858</v>
      </c>
      <c r="L4313" s="12">
        <v>12</v>
      </c>
    </row>
    <row r="4314" spans="1:17" x14ac:dyDescent="0.2">
      <c r="A4314" s="12" t="str">
        <f>INDEX('рабочие дни  %ФОТ'!$F$3:$F$67,MATCH('загрузка табеля'!$H4314,'рабочие дни  %ФОТ'!$H$3:$H$67,0),1)</f>
        <v>ХХХ YYY-510</v>
      </c>
      <c r="B4314" s="21">
        <f t="shared" si="201"/>
        <v>519.96</v>
      </c>
      <c r="C4314" s="22">
        <f t="shared" si="202"/>
        <v>1</v>
      </c>
      <c r="D4314" s="23">
        <f t="shared" si="203"/>
        <v>12</v>
      </c>
      <c r="E4314" s="21">
        <f>SUMIFS(тарифы!G:G,тарифы!B:B,J4314)</f>
        <v>43.33</v>
      </c>
      <c r="F4314" s="21"/>
      <c r="G4314" s="12" t="str">
        <f>IFERROR(INDEX(Таблица1[#All],MATCH('загрузка табеля'!J4314,тарифы!B:B,0),4),"")</f>
        <v>повар 5 разряда ((В-510)кулинарный цех)</v>
      </c>
      <c r="H4314" s="12" t="s">
        <v>17248</v>
      </c>
      <c r="I4314" s="12" t="s">
        <v>15478</v>
      </c>
      <c r="J4314" s="12" t="s">
        <v>8851</v>
      </c>
      <c r="K4314" s="12" t="s">
        <v>8852</v>
      </c>
      <c r="L4314" s="12">
        <v>12</v>
      </c>
    </row>
    <row r="4315" spans="1:17" x14ac:dyDescent="0.2">
      <c r="A4315" s="12" t="str">
        <f>INDEX('рабочие дни  %ФОТ'!$F$3:$F$67,MATCH('загрузка табеля'!$H4315,'рабочие дни  %ФОТ'!$H$3:$H$67,0),1)</f>
        <v>ХХХ YYY-510</v>
      </c>
      <c r="B4315" s="21">
        <f t="shared" si="201"/>
        <v>437.5</v>
      </c>
      <c r="C4315" s="22">
        <f t="shared" si="202"/>
        <v>1</v>
      </c>
      <c r="D4315" s="23">
        <f t="shared" si="203"/>
        <v>12.5</v>
      </c>
      <c r="E4315" s="21">
        <f>SUMIFS(тарифы!G:G,тарифы!B:B,J4315)</f>
        <v>35</v>
      </c>
      <c r="F4315" s="21"/>
      <c r="G4315" s="12" t="str">
        <f>IFERROR(INDEX(Таблица1[#All],MATCH('загрузка табеля'!J4315,тарифы!B:B,0),4),"")</f>
        <v>повар 3 разряда ((В-510)кулинарный цех)</v>
      </c>
      <c r="H4315" s="12" t="s">
        <v>17248</v>
      </c>
      <c r="I4315" s="12" t="s">
        <v>15478</v>
      </c>
      <c r="J4315" s="12" t="s">
        <v>8859</v>
      </c>
      <c r="K4315" s="12" t="s">
        <v>8860</v>
      </c>
      <c r="L4315" s="12">
        <v>12.5</v>
      </c>
    </row>
    <row r="4316" spans="1:17" x14ac:dyDescent="0.2">
      <c r="A4316" s="12" t="str">
        <f>INDEX('рабочие дни  %ФОТ'!$F$3:$F$67,MATCH('загрузка табеля'!$H4316,'рабочие дни  %ФОТ'!$H$3:$H$67,0),1)</f>
        <v>ХХХ YYY-510</v>
      </c>
      <c r="B4316" s="21">
        <f t="shared" si="201"/>
        <v>2383.15</v>
      </c>
      <c r="C4316" s="22">
        <f t="shared" si="202"/>
        <v>5</v>
      </c>
      <c r="D4316" s="23">
        <f t="shared" si="203"/>
        <v>55</v>
      </c>
      <c r="E4316" s="21">
        <f>SUMIFS(тарифы!G:G,тарифы!B:B,J4316)</f>
        <v>43.33</v>
      </c>
      <c r="F4316" s="21"/>
      <c r="G4316" s="12" t="str">
        <f>IFERROR(INDEX(Таблица1[#All],MATCH('загрузка табеля'!J4316,тарифы!B:B,0),4),"")</f>
        <v>повар 5 разряда ((В-510)кулинарный цех)</v>
      </c>
      <c r="H4316" s="12" t="s">
        <v>17248</v>
      </c>
      <c r="I4316" s="12" t="s">
        <v>15478</v>
      </c>
      <c r="J4316" s="12" t="s">
        <v>8862</v>
      </c>
      <c r="K4316" s="12" t="s">
        <v>8863</v>
      </c>
      <c r="L4316" s="12">
        <v>11</v>
      </c>
      <c r="M4316" s="12">
        <v>11</v>
      </c>
      <c r="N4316" s="12">
        <v>11</v>
      </c>
      <c r="O4316" s="12">
        <v>11</v>
      </c>
      <c r="P4316" s="12">
        <v>11</v>
      </c>
      <c r="Q4316" s="12">
        <v>0</v>
      </c>
    </row>
    <row r="4317" spans="1:17" x14ac:dyDescent="0.2">
      <c r="A4317" s="12" t="str">
        <f>INDEX('рабочие дни  %ФОТ'!$F$3:$F$67,MATCH('загрузка табеля'!$H4317,'рабочие дни  %ФОТ'!$H$3:$H$67,0),1)</f>
        <v>ХХХ YYY-510</v>
      </c>
      <c r="B4317" s="21">
        <f t="shared" si="201"/>
        <v>1867.89</v>
      </c>
      <c r="C4317" s="22">
        <f t="shared" si="202"/>
        <v>5</v>
      </c>
      <c r="D4317" s="23">
        <f t="shared" si="203"/>
        <v>56.5</v>
      </c>
      <c r="E4317" s="21">
        <f>SUMIFS(тарифы!G:G,тарифы!B:B,J4317)</f>
        <v>33.06</v>
      </c>
      <c r="F4317" s="21"/>
      <c r="G4317" s="12" t="str">
        <f>IFERROR(INDEX(Таблица1[#All],MATCH('загрузка табеля'!J4317,тарифы!B:B,0),4),"")</f>
        <v>продавец продовольственных товаров 3 категории ((В-510)кулинарный цех)</v>
      </c>
      <c r="H4317" s="12" t="s">
        <v>17248</v>
      </c>
      <c r="I4317" s="12" t="s">
        <v>15478</v>
      </c>
      <c r="J4317" s="12" t="s">
        <v>8868</v>
      </c>
      <c r="K4317" s="12" t="s">
        <v>8869</v>
      </c>
      <c r="L4317" s="12">
        <v>11</v>
      </c>
      <c r="M4317" s="12">
        <v>12</v>
      </c>
      <c r="N4317" s="12">
        <v>10.5</v>
      </c>
      <c r="O4317" s="12">
        <v>11</v>
      </c>
      <c r="P4317" s="12">
        <v>12</v>
      </c>
      <c r="Q4317" s="12">
        <v>0</v>
      </c>
    </row>
    <row r="4318" spans="1:17" x14ac:dyDescent="0.2">
      <c r="A4318" s="12" t="str">
        <f>INDEX('рабочие дни  %ФОТ'!$F$3:$F$67,MATCH('загрузка табеля'!$H4318,'рабочие дни  %ФОТ'!$H$3:$H$67,0),1)</f>
        <v>ХХХ YYY-510</v>
      </c>
      <c r="B4318" s="21">
        <f t="shared" si="201"/>
        <v>1864.7619047619048</v>
      </c>
      <c r="C4318" s="22">
        <f t="shared" si="202"/>
        <v>4</v>
      </c>
      <c r="D4318" s="23">
        <f t="shared" si="203"/>
        <v>14</v>
      </c>
      <c r="E4318" s="21">
        <f>SUMIFS(тарифы!G:G,тарифы!B:B,J4318)</f>
        <v>9790</v>
      </c>
      <c r="F4318" s="21"/>
      <c r="G4318" s="12" t="str">
        <f>IFERROR(INDEX(Таблица1[#All],MATCH('загрузка табеля'!J4318,тарифы!B:B,0),4),"")</f>
        <v>заместитель управляющего магазином по производству 4 категории ((В-510)кулинарный цех)</v>
      </c>
      <c r="H4318" s="12" t="s">
        <v>17248</v>
      </c>
      <c r="I4318" s="12" t="s">
        <v>15478</v>
      </c>
      <c r="J4318" s="12" t="s">
        <v>8843</v>
      </c>
      <c r="K4318" s="12" t="s">
        <v>8844</v>
      </c>
      <c r="L4318" s="12">
        <v>1</v>
      </c>
      <c r="M4318" s="12">
        <v>2</v>
      </c>
      <c r="N4318" s="12">
        <v>5</v>
      </c>
      <c r="O4318" s="12">
        <v>6</v>
      </c>
    </row>
    <row r="4319" spans="1:17" x14ac:dyDescent="0.2">
      <c r="A4319" s="12" t="str">
        <f>INDEX('рабочие дни  %ФОТ'!$F$3:$F$67,MATCH('загрузка табеля'!$H4319,'рабочие дни  %ФОТ'!$H$3:$H$67,0),1)</f>
        <v>ХХХ YYY-510</v>
      </c>
      <c r="B4319" s="21">
        <f t="shared" si="201"/>
        <v>383.28000000000003</v>
      </c>
      <c r="C4319" s="22">
        <f t="shared" si="202"/>
        <v>1</v>
      </c>
      <c r="D4319" s="23">
        <f t="shared" si="203"/>
        <v>12</v>
      </c>
      <c r="E4319" s="21">
        <f>SUMIFS(тарифы!G:G,тарифы!B:B,J4319)</f>
        <v>31.94</v>
      </c>
      <c r="F4319" s="21"/>
      <c r="G4319" s="12" t="str">
        <f>IFERROR(INDEX(Таблица1[#All],MATCH('загрузка табеля'!J4319,тарифы!B:B,0),4),"")</f>
        <v>продавец продовольственных товаров 3 категории ((В-512)сектор стеллажной зоны)</v>
      </c>
      <c r="H4319" s="12" t="s">
        <v>17248</v>
      </c>
      <c r="I4319" s="12" t="s">
        <v>15478</v>
      </c>
      <c r="J4319" s="12" t="s">
        <v>11864</v>
      </c>
      <c r="K4319" s="12" t="s">
        <v>11863</v>
      </c>
      <c r="L4319" s="12">
        <v>12</v>
      </c>
    </row>
    <row r="4320" spans="1:17" x14ac:dyDescent="0.2">
      <c r="A4320" s="12" t="str">
        <f>INDEX('рабочие дни  %ФОТ'!$F$3:$F$67,MATCH('загрузка табеля'!$H4320,'рабочие дни  %ФОТ'!$H$3:$H$67,0),1)</f>
        <v>ХХХ YYY-510</v>
      </c>
      <c r="B4320" s="21">
        <f t="shared" si="201"/>
        <v>1925</v>
      </c>
      <c r="C4320" s="22">
        <f t="shared" si="202"/>
        <v>5</v>
      </c>
      <c r="D4320" s="23">
        <f t="shared" si="203"/>
        <v>55</v>
      </c>
      <c r="E4320" s="21">
        <f>SUMIFS(тарифы!G:G,тарифы!B:B,J4320)</f>
        <v>35</v>
      </c>
      <c r="F4320" s="21"/>
      <c r="G4320" s="12" t="str">
        <f>IFERROR(INDEX(Таблица1[#All],MATCH('загрузка табеля'!J4320,тарифы!B:B,0),4),"")</f>
        <v>повар 3 разряда ((В-510)кулинарный цех)</v>
      </c>
      <c r="H4320" s="12" t="s">
        <v>17248</v>
      </c>
      <c r="I4320" s="12" t="s">
        <v>15478</v>
      </c>
      <c r="J4320" s="12" t="s">
        <v>13875</v>
      </c>
      <c r="K4320" s="12" t="s">
        <v>13874</v>
      </c>
      <c r="L4320" s="12">
        <v>11</v>
      </c>
      <c r="M4320" s="12">
        <v>11</v>
      </c>
      <c r="N4320" s="12">
        <v>11</v>
      </c>
      <c r="O4320" s="12">
        <v>11</v>
      </c>
      <c r="P4320" s="12">
        <v>11</v>
      </c>
      <c r="Q4320" s="12">
        <v>0</v>
      </c>
    </row>
    <row r="4321" spans="1:16" x14ac:dyDescent="0.2">
      <c r="A4321" s="12" t="str">
        <f>INDEX('рабочие дни  %ФОТ'!$F$3:$F$67,MATCH('загрузка табеля'!$H4321,'рабочие дни  %ФОТ'!$H$3:$H$67,0),1)</f>
        <v>ХХХ YYY-510</v>
      </c>
      <c r="B4321" s="21">
        <f t="shared" si="201"/>
        <v>1705.6849999999999</v>
      </c>
      <c r="C4321" s="22">
        <f t="shared" si="202"/>
        <v>4</v>
      </c>
      <c r="D4321" s="23">
        <f t="shared" si="203"/>
        <v>44.5</v>
      </c>
      <c r="E4321" s="21">
        <f>SUMIFS(тарифы!G:G,тарифы!B:B,J4321)</f>
        <v>38.33</v>
      </c>
      <c r="F4321" s="21"/>
      <c r="G4321" s="12" t="str">
        <f>IFERROR(INDEX(Таблица1[#All],MATCH('загрузка табеля'!J4321,тарифы!B:B,0),4),"")</f>
        <v>продавец продовольственных товаров 1 категории ((В-510)молочный отдел)</v>
      </c>
      <c r="H4321" s="12" t="s">
        <v>17248</v>
      </c>
      <c r="I4321" s="12" t="s">
        <v>15479</v>
      </c>
      <c r="J4321" s="12" t="s">
        <v>8880</v>
      </c>
      <c r="K4321" s="12" t="s">
        <v>8881</v>
      </c>
      <c r="L4321" s="12">
        <v>11</v>
      </c>
      <c r="M4321" s="12">
        <v>11</v>
      </c>
      <c r="N4321" s="12">
        <v>11</v>
      </c>
      <c r="O4321" s="12">
        <v>11.5</v>
      </c>
    </row>
    <row r="4322" spans="1:16" x14ac:dyDescent="0.2">
      <c r="A4322" s="12" t="str">
        <f>INDEX('рабочие дни  %ФОТ'!$F$3:$F$67,MATCH('загрузка табеля'!$H4322,'рабочие дни  %ФОТ'!$H$3:$H$67,0),1)</f>
        <v>ХХХ YYY-510</v>
      </c>
      <c r="B4322" s="21">
        <f t="shared" si="201"/>
        <v>1288.6400000000001</v>
      </c>
      <c r="C4322" s="22">
        <f t="shared" si="202"/>
        <v>4</v>
      </c>
      <c r="D4322" s="23">
        <f t="shared" si="203"/>
        <v>32</v>
      </c>
      <c r="E4322" s="21">
        <f>SUMIFS(тарифы!G:G,тарифы!B:B,J4322)</f>
        <v>40.270000000000003</v>
      </c>
      <c r="F4322" s="21"/>
      <c r="G4322" s="12" t="str">
        <f>IFERROR(INDEX(Таблица1[#All],MATCH('загрузка табеля'!J4322,тарифы!B:B,0),4),"")</f>
        <v>бригадир продавцов продовольственных товаров 2 категории ((В-510)молочный отдел)</v>
      </c>
      <c r="H4322" s="12" t="s">
        <v>17248</v>
      </c>
      <c r="I4322" s="12" t="s">
        <v>15479</v>
      </c>
      <c r="J4322" s="12" t="s">
        <v>8875</v>
      </c>
      <c r="K4322" s="12" t="s">
        <v>8876</v>
      </c>
      <c r="L4322" s="12">
        <v>9.5</v>
      </c>
      <c r="M4322" s="12">
        <v>9.5</v>
      </c>
      <c r="N4322" s="12">
        <v>10</v>
      </c>
      <c r="O4322" s="12">
        <v>3</v>
      </c>
    </row>
    <row r="4323" spans="1:16" x14ac:dyDescent="0.2">
      <c r="A4323" s="12" t="str">
        <f>INDEX('рабочие дни  %ФОТ'!$F$3:$F$67,MATCH('загрузка табеля'!$H4323,'рабочие дни  %ФОТ'!$H$3:$H$67,0),1)</f>
        <v>ХХХ YYY-510</v>
      </c>
      <c r="B4323" s="21">
        <f t="shared" si="201"/>
        <v>1511.02</v>
      </c>
      <c r="C4323" s="22">
        <f t="shared" si="202"/>
        <v>4</v>
      </c>
      <c r="D4323" s="23">
        <f t="shared" si="203"/>
        <v>43</v>
      </c>
      <c r="E4323" s="21">
        <f>SUMIFS(тарифы!G:G,тарифы!B:B,J4323)</f>
        <v>35.14</v>
      </c>
      <c r="F4323" s="21"/>
      <c r="G4323" s="12" t="str">
        <f>IFERROR(INDEX(Таблица1[#All],MATCH('загрузка табеля'!J4323,тарифы!B:B,0),4),"")</f>
        <v>продавец продовольственных товаров 2 категории ((В-510)молочный отдел)</v>
      </c>
      <c r="H4323" s="12" t="s">
        <v>17248</v>
      </c>
      <c r="I4323" s="12" t="s">
        <v>15479</v>
      </c>
      <c r="J4323" s="12" t="s">
        <v>8872</v>
      </c>
      <c r="K4323" s="12" t="s">
        <v>8873</v>
      </c>
      <c r="L4323" s="12">
        <v>10.5</v>
      </c>
      <c r="M4323" s="12">
        <v>11</v>
      </c>
      <c r="N4323" s="12">
        <v>10.5</v>
      </c>
      <c r="O4323" s="12">
        <v>11</v>
      </c>
    </row>
    <row r="4324" spans="1:16" x14ac:dyDescent="0.2">
      <c r="A4324" s="12" t="str">
        <f>INDEX('рабочие дни  %ФОТ'!$F$3:$F$67,MATCH('загрузка табеля'!$H4324,'рабочие дни  %ФОТ'!$H$3:$H$67,0),1)</f>
        <v>ХХХ YYY-510</v>
      </c>
      <c r="B4324" s="21">
        <f t="shared" si="201"/>
        <v>1506.96</v>
      </c>
      <c r="C4324" s="22">
        <f t="shared" si="202"/>
        <v>4</v>
      </c>
      <c r="D4324" s="23">
        <f t="shared" si="203"/>
        <v>36</v>
      </c>
      <c r="E4324" s="21">
        <f>SUMIFS(тарифы!G:G,тарифы!B:B,J4324)</f>
        <v>41.86</v>
      </c>
      <c r="F4324" s="21"/>
      <c r="G4324" s="12" t="str">
        <f>IFERROR(INDEX(Таблица1[#All],MATCH('загрузка табеля'!J4324,тарифы!B:B,0),4),"")</f>
        <v>бригадир продавцов продовольственных товаров 2 категории ((В-510)овощной отдел)</v>
      </c>
      <c r="H4324" s="12" t="s">
        <v>17248</v>
      </c>
      <c r="I4324" s="12" t="s">
        <v>15480</v>
      </c>
      <c r="J4324" s="12" t="s">
        <v>8887</v>
      </c>
      <c r="K4324" s="12" t="s">
        <v>8888</v>
      </c>
      <c r="L4324" s="12">
        <v>9</v>
      </c>
      <c r="M4324" s="12">
        <v>9</v>
      </c>
      <c r="N4324" s="12">
        <v>9</v>
      </c>
      <c r="O4324" s="12">
        <v>9</v>
      </c>
    </row>
    <row r="4325" spans="1:16" x14ac:dyDescent="0.2">
      <c r="A4325" s="12" t="str">
        <f>INDEX('рабочие дни  %ФОТ'!$F$3:$F$67,MATCH('загрузка табеля'!$H4325,'рабочие дни  %ФОТ'!$H$3:$H$67,0),1)</f>
        <v>ХХХ YYY-510</v>
      </c>
      <c r="B4325" s="21">
        <f t="shared" si="201"/>
        <v>1487.625</v>
      </c>
      <c r="C4325" s="22">
        <f t="shared" si="202"/>
        <v>4</v>
      </c>
      <c r="D4325" s="23">
        <f t="shared" si="203"/>
        <v>37.5</v>
      </c>
      <c r="E4325" s="21">
        <f>SUMIFS(тарифы!G:G,тарифы!B:B,J4325)</f>
        <v>39.67</v>
      </c>
      <c r="F4325" s="21"/>
      <c r="G4325" s="12" t="str">
        <f>IFERROR(INDEX(Таблица1[#All],MATCH('загрузка табеля'!J4325,тарифы!B:B,0),4),"")</f>
        <v>продавец продовольственных товаров 1 категории ((В-510)овощной отдел)</v>
      </c>
      <c r="H4325" s="12" t="s">
        <v>17248</v>
      </c>
      <c r="I4325" s="12" t="s">
        <v>15480</v>
      </c>
      <c r="J4325" s="12" t="s">
        <v>8893</v>
      </c>
      <c r="K4325" s="12" t="s">
        <v>8894</v>
      </c>
      <c r="L4325" s="12">
        <v>10</v>
      </c>
      <c r="M4325" s="12">
        <v>8</v>
      </c>
      <c r="N4325" s="12">
        <v>11.5</v>
      </c>
      <c r="O4325" s="12">
        <v>8</v>
      </c>
    </row>
    <row r="4326" spans="1:16" x14ac:dyDescent="0.2">
      <c r="A4326" s="12" t="str">
        <f>INDEX('рабочие дни  %ФОТ'!$F$3:$F$67,MATCH('загрузка табеля'!$H4326,'рабочие дни  %ФОТ'!$H$3:$H$67,0),1)</f>
        <v>ХХХ YYY-510</v>
      </c>
      <c r="B4326" s="21">
        <f t="shared" si="201"/>
        <v>0</v>
      </c>
      <c r="C4326" s="22">
        <f t="shared" si="202"/>
        <v>5</v>
      </c>
      <c r="D4326" s="23">
        <f t="shared" si="203"/>
        <v>55</v>
      </c>
      <c r="E4326" s="21">
        <f>SUMIFS(тарифы!G:G,тарифы!B:B,J4326)</f>
        <v>0</v>
      </c>
      <c r="F4326" s="21"/>
      <c r="G4326" s="12" t="str">
        <f>IFERROR(INDEX(Таблица1[#All],MATCH('загрузка табеля'!J4326,тарифы!B:B,0),4),"")</f>
        <v/>
      </c>
      <c r="H4326" s="12" t="s">
        <v>17248</v>
      </c>
      <c r="I4326" s="12" t="s">
        <v>15480</v>
      </c>
      <c r="J4326" s="12" t="s">
        <v>17007</v>
      </c>
      <c r="K4326" s="12" t="s">
        <v>17008</v>
      </c>
      <c r="L4326" s="12">
        <v>11</v>
      </c>
      <c r="M4326" s="12">
        <v>11</v>
      </c>
      <c r="N4326" s="12">
        <v>11</v>
      </c>
      <c r="O4326" s="12">
        <v>11</v>
      </c>
      <c r="P4326" s="12">
        <v>11</v>
      </c>
    </row>
    <row r="4327" spans="1:16" x14ac:dyDescent="0.2">
      <c r="A4327" s="12" t="str">
        <f>INDEX('рабочие дни  %ФОТ'!$F$3:$F$67,MATCH('загрузка табеля'!$H4327,'рабочие дни  %ФОТ'!$H$3:$H$67,0),1)</f>
        <v>ХХХ YYY-510</v>
      </c>
      <c r="B4327" s="21">
        <f t="shared" si="201"/>
        <v>0</v>
      </c>
      <c r="C4327" s="22">
        <f t="shared" si="202"/>
        <v>5</v>
      </c>
      <c r="D4327" s="23">
        <f t="shared" si="203"/>
        <v>54.5</v>
      </c>
      <c r="E4327" s="21">
        <f>SUMIFS(тарифы!G:G,тарифы!B:B,J4327)</f>
        <v>0</v>
      </c>
      <c r="F4327" s="21"/>
      <c r="G4327" s="12" t="str">
        <f>IFERROR(INDEX(Таблица1[#All],MATCH('загрузка табеля'!J4327,тарифы!B:B,0),4),"")</f>
        <v/>
      </c>
      <c r="H4327" s="12" t="s">
        <v>17248</v>
      </c>
      <c r="I4327" s="12" t="s">
        <v>15480</v>
      </c>
      <c r="J4327" s="12" t="s">
        <v>17009</v>
      </c>
      <c r="K4327" s="12" t="s">
        <v>17010</v>
      </c>
      <c r="L4327" s="12">
        <v>11</v>
      </c>
      <c r="M4327" s="12">
        <v>11</v>
      </c>
      <c r="N4327" s="12">
        <v>11</v>
      </c>
      <c r="O4327" s="12">
        <v>10.5</v>
      </c>
      <c r="P4327" s="12">
        <v>11</v>
      </c>
    </row>
    <row r="4328" spans="1:16" x14ac:dyDescent="0.2">
      <c r="A4328" s="12" t="str">
        <f>INDEX('рабочие дни  %ФОТ'!$F$3:$F$67,MATCH('загрузка табеля'!$H4328,'рабочие дни  %ФОТ'!$H$3:$H$67,0),1)</f>
        <v>ХХХ YYY-510</v>
      </c>
      <c r="B4328" s="21">
        <f t="shared" si="201"/>
        <v>12.221428571428572</v>
      </c>
      <c r="C4328" s="22">
        <f t="shared" si="202"/>
        <v>5</v>
      </c>
      <c r="D4328" s="23">
        <f t="shared" si="203"/>
        <v>46</v>
      </c>
      <c r="E4328" s="21">
        <f>SUMIFS(тарифы!G:G,тарифы!B:B,J4328)</f>
        <v>51.33</v>
      </c>
      <c r="F4328" s="21"/>
      <c r="G4328" s="12" t="str">
        <f>IFERROR(INDEX(Таблица1[#All],MATCH('загрузка табеля'!J4328,тарифы!B:B,0),4),"")</f>
        <v>бригадир продавцов продовольственных товаров 2 категории ((В-510)рыбный отдел)</v>
      </c>
      <c r="H4328" s="12" t="s">
        <v>17248</v>
      </c>
      <c r="I4328" s="12" t="s">
        <v>15481</v>
      </c>
      <c r="J4328" s="12" t="s">
        <v>9002</v>
      </c>
      <c r="K4328" s="12" t="s">
        <v>9003</v>
      </c>
      <c r="L4328" s="12">
        <v>9.5</v>
      </c>
      <c r="M4328" s="12">
        <v>10</v>
      </c>
      <c r="N4328" s="12">
        <v>9</v>
      </c>
      <c r="O4328" s="12">
        <v>9</v>
      </c>
      <c r="P4328" s="12">
        <v>8.5</v>
      </c>
    </row>
    <row r="4329" spans="1:16" x14ac:dyDescent="0.2">
      <c r="A4329" s="12" t="str">
        <f>INDEX('рабочие дни  %ФОТ'!$F$3:$F$67,MATCH('загрузка табеля'!$H4329,'рабочие дни  %ФОТ'!$H$3:$H$67,0),1)</f>
        <v>ХХХ YYY-510</v>
      </c>
      <c r="B4329" s="21">
        <f t="shared" si="201"/>
        <v>2209.7150000000001</v>
      </c>
      <c r="C4329" s="22">
        <f t="shared" si="202"/>
        <v>5</v>
      </c>
      <c r="D4329" s="23">
        <f t="shared" si="203"/>
        <v>56.5</v>
      </c>
      <c r="E4329" s="21">
        <f>SUMIFS(тарифы!G:G,тарифы!B:B,J4329)</f>
        <v>39.11</v>
      </c>
      <c r="F4329" s="21"/>
      <c r="G4329" s="12" t="str">
        <f>IFERROR(INDEX(Таблица1[#All],MATCH('загрузка табеля'!J4329,тарифы!B:B,0),4),"")</f>
        <v>продавец продовольственных товаров 2 категории ((В-510)рыбный отдел)</v>
      </c>
      <c r="H4329" s="12" t="s">
        <v>17248</v>
      </c>
      <c r="I4329" s="12" t="s">
        <v>15481</v>
      </c>
      <c r="J4329" s="12" t="s">
        <v>9004</v>
      </c>
      <c r="K4329" s="12" t="s">
        <v>9005</v>
      </c>
      <c r="L4329" s="12">
        <v>11.5</v>
      </c>
      <c r="M4329" s="12">
        <v>10</v>
      </c>
      <c r="N4329" s="12">
        <v>12.5</v>
      </c>
      <c r="O4329" s="12">
        <v>11.5</v>
      </c>
      <c r="P4329" s="12">
        <v>11</v>
      </c>
    </row>
    <row r="4330" spans="1:16" x14ac:dyDescent="0.2">
      <c r="A4330" s="12" t="str">
        <f>INDEX('рабочие дни  %ФОТ'!$F$3:$F$67,MATCH('загрузка табеля'!$H4330,'рабочие дни  %ФОТ'!$H$3:$H$67,0),1)</f>
        <v>ХХХ YYY-510</v>
      </c>
      <c r="B4330" s="21">
        <f t="shared" si="201"/>
        <v>1670.63</v>
      </c>
      <c r="C4330" s="22">
        <f t="shared" si="202"/>
        <v>4</v>
      </c>
      <c r="D4330" s="23">
        <f t="shared" si="203"/>
        <v>35.5</v>
      </c>
      <c r="E4330" s="21">
        <f>SUMIFS(тарифы!G:G,тарифы!B:B,J4330)</f>
        <v>47.06</v>
      </c>
      <c r="F4330" s="21"/>
      <c r="G4330" s="12" t="str">
        <f>IFERROR(INDEX(Таблица1[#All],MATCH('загрузка табеля'!J4330,тарифы!B:B,0),4),"")</f>
        <v>обработчик рыбы 2 категории ((В-510)рыбный отдел)</v>
      </c>
      <c r="H4330" s="12" t="s">
        <v>17248</v>
      </c>
      <c r="I4330" s="12" t="s">
        <v>15481</v>
      </c>
      <c r="J4330" s="12" t="s">
        <v>8999</v>
      </c>
      <c r="K4330" s="12" t="s">
        <v>9000</v>
      </c>
      <c r="L4330" s="12">
        <v>9.5</v>
      </c>
      <c r="M4330" s="12">
        <v>9</v>
      </c>
      <c r="N4330" s="12">
        <v>8</v>
      </c>
      <c r="O4330" s="12">
        <v>9</v>
      </c>
      <c r="P4330" s="12">
        <v>0</v>
      </c>
    </row>
    <row r="4331" spans="1:16" x14ac:dyDescent="0.2">
      <c r="A4331" s="12" t="str">
        <f>INDEX('рабочие дни  %ФОТ'!$F$3:$F$67,MATCH('загрузка табеля'!$H4331,'рабочие дни  %ФОТ'!$H$3:$H$67,0),1)</f>
        <v>ХХХ YYY-510</v>
      </c>
      <c r="B4331" s="21">
        <f t="shared" si="201"/>
        <v>351.99</v>
      </c>
      <c r="C4331" s="22">
        <f t="shared" si="202"/>
        <v>1</v>
      </c>
      <c r="D4331" s="23">
        <f t="shared" si="203"/>
        <v>9</v>
      </c>
      <c r="E4331" s="21">
        <f>SUMIFS(тарифы!G:G,тарифы!B:B,J4331)</f>
        <v>39.11</v>
      </c>
      <c r="F4331" s="21"/>
      <c r="G4331" s="12" t="str">
        <f>IFERROR(INDEX(Таблица1[#All],MATCH('загрузка табеля'!J4331,тарифы!B:B,0),4),"")</f>
        <v>продавец продовольственных товаров 2 категории ((В-510)рыбный отдел)</v>
      </c>
      <c r="H4331" s="12" t="s">
        <v>17248</v>
      </c>
      <c r="I4331" s="12" t="s">
        <v>15481</v>
      </c>
      <c r="J4331" s="12" t="s">
        <v>8996</v>
      </c>
      <c r="K4331" s="12" t="s">
        <v>8997</v>
      </c>
      <c r="L4331" s="12">
        <v>9</v>
      </c>
    </row>
    <row r="4332" spans="1:16" x14ac:dyDescent="0.2">
      <c r="A4332" s="12" t="str">
        <f>INDEX('рабочие дни  %ФОТ'!$F$3:$F$67,MATCH('загрузка табеля'!$H4332,'рабочие дни  %ФОТ'!$H$3:$H$67,0),1)</f>
        <v>ХХХ YYY-510</v>
      </c>
      <c r="B4332" s="21">
        <f t="shared" si="201"/>
        <v>1564.64</v>
      </c>
      <c r="C4332" s="22">
        <f t="shared" si="202"/>
        <v>4</v>
      </c>
      <c r="D4332" s="23">
        <f t="shared" si="203"/>
        <v>44</v>
      </c>
      <c r="E4332" s="21">
        <f>SUMIFS(тарифы!G:G,тарифы!B:B,J4332)</f>
        <v>35.56</v>
      </c>
      <c r="F4332" s="21"/>
      <c r="G4332" s="12" t="str">
        <f>IFERROR(INDEX(Таблица1[#All],MATCH('загрузка табеля'!J4332,тарифы!B:B,0),4),"")</f>
        <v>продавец продовольственных товаров 3 категории ((В-510)рыбный отдел)</v>
      </c>
      <c r="H4332" s="12" t="s">
        <v>17248</v>
      </c>
      <c r="I4332" s="12" t="s">
        <v>15481</v>
      </c>
      <c r="J4332" s="12" t="s">
        <v>9006</v>
      </c>
      <c r="K4332" s="12" t="s">
        <v>11908</v>
      </c>
      <c r="L4332" s="12">
        <v>9</v>
      </c>
      <c r="M4332" s="12">
        <v>12</v>
      </c>
      <c r="N4332" s="12">
        <v>11.5</v>
      </c>
      <c r="O4332" s="12">
        <v>11.5</v>
      </c>
    </row>
    <row r="4333" spans="1:16" x14ac:dyDescent="0.2">
      <c r="A4333" s="12" t="str">
        <f>INDEX('рабочие дни  %ФОТ'!$F$3:$F$67,MATCH('загрузка табеля'!$H4333,'рабочие дни  %ФОТ'!$H$3:$H$67,0),1)</f>
        <v>ХХХ YYY-510</v>
      </c>
      <c r="B4333" s="21">
        <f t="shared" si="201"/>
        <v>1001.1700000000001</v>
      </c>
      <c r="C4333" s="22">
        <f t="shared" si="202"/>
        <v>3</v>
      </c>
      <c r="D4333" s="23">
        <f t="shared" si="203"/>
        <v>26.5</v>
      </c>
      <c r="E4333" s="21">
        <f>SUMIFS(тарифы!G:G,тарифы!B:B,J4333)</f>
        <v>37.78</v>
      </c>
      <c r="F4333" s="21"/>
      <c r="G4333" s="12" t="str">
        <f>IFERROR(INDEX(Таблица1[#All],MATCH('загрузка табеля'!J4333,тарифы!B:B,0),4),"")</f>
        <v>кассир торгового зала ((В-510)расчетно-кассовая зона)</v>
      </c>
      <c r="H4333" s="12" t="s">
        <v>17248</v>
      </c>
      <c r="I4333" s="12" t="s">
        <v>15482</v>
      </c>
      <c r="J4333" s="12" t="s">
        <v>8971</v>
      </c>
      <c r="K4333" s="12" t="s">
        <v>8972</v>
      </c>
      <c r="L4333" s="12">
        <v>7.5</v>
      </c>
      <c r="M4333" s="12">
        <v>11</v>
      </c>
      <c r="N4333" s="12">
        <v>8</v>
      </c>
      <c r="O4333" s="12">
        <v>0</v>
      </c>
    </row>
    <row r="4334" spans="1:16" x14ac:dyDescent="0.2">
      <c r="A4334" s="12" t="str">
        <f>INDEX('рабочие дни  %ФОТ'!$F$3:$F$67,MATCH('загрузка табеля'!$H4334,'рабочие дни  %ФОТ'!$H$3:$H$67,0),1)</f>
        <v>ХХХ YYY-510</v>
      </c>
      <c r="B4334" s="21">
        <f t="shared" si="201"/>
        <v>1718.99</v>
      </c>
      <c r="C4334" s="22">
        <f t="shared" si="202"/>
        <v>4</v>
      </c>
      <c r="D4334" s="23">
        <f t="shared" si="203"/>
        <v>45.5</v>
      </c>
      <c r="E4334" s="21">
        <f>SUMIFS(тарифы!G:G,тарифы!B:B,J4334)</f>
        <v>37.78</v>
      </c>
      <c r="F4334" s="21"/>
      <c r="G4334" s="12" t="str">
        <f>IFERROR(INDEX(Таблица1[#All],MATCH('загрузка табеля'!J4334,тарифы!B:B,0),4),"")</f>
        <v>кассир торгового зала ((В-510)расчетно-кассовая зона)</v>
      </c>
      <c r="H4334" s="12" t="s">
        <v>17248</v>
      </c>
      <c r="I4334" s="12" t="s">
        <v>15482</v>
      </c>
      <c r="J4334" s="12" t="s">
        <v>8958</v>
      </c>
      <c r="K4334" s="12" t="s">
        <v>8959</v>
      </c>
      <c r="L4334" s="12">
        <v>11.5</v>
      </c>
      <c r="M4334" s="12">
        <v>11.5</v>
      </c>
      <c r="N4334" s="12">
        <v>11</v>
      </c>
      <c r="O4334" s="12">
        <v>11.5</v>
      </c>
    </row>
    <row r="4335" spans="1:16" x14ac:dyDescent="0.2">
      <c r="A4335" s="12" t="str">
        <f>INDEX('рабочие дни  %ФОТ'!$F$3:$F$67,MATCH('загрузка табеля'!$H4335,'рабочие дни  %ФОТ'!$H$3:$H$67,0),1)</f>
        <v>ХХХ YYY-510</v>
      </c>
      <c r="B4335" s="21">
        <f t="shared" si="201"/>
        <v>1433.78</v>
      </c>
      <c r="C4335" s="22">
        <f t="shared" si="202"/>
        <v>3</v>
      </c>
      <c r="D4335" s="23">
        <f t="shared" si="203"/>
        <v>34</v>
      </c>
      <c r="E4335" s="21">
        <f>SUMIFS(тарифы!G:G,тарифы!B:B,J4335)</f>
        <v>42.17</v>
      </c>
      <c r="F4335" s="21"/>
      <c r="G4335" s="12" t="str">
        <f>IFERROR(INDEX(Таблица1[#All],MATCH('загрузка табеля'!J4335,тарифы!B:B,0),4),"")</f>
        <v>заместитель управляющего магазином по кассовой зоне 2 категории ((В-510)расчетно-кассовая зона)</v>
      </c>
      <c r="H4335" s="12" t="s">
        <v>17248</v>
      </c>
      <c r="I4335" s="12" t="s">
        <v>15482</v>
      </c>
      <c r="J4335" s="12" t="s">
        <v>8955</v>
      </c>
      <c r="K4335" s="12" t="s">
        <v>8956</v>
      </c>
      <c r="L4335" s="12">
        <v>12</v>
      </c>
      <c r="M4335" s="12">
        <v>11</v>
      </c>
      <c r="N4335" s="12">
        <v>11</v>
      </c>
    </row>
    <row r="4336" spans="1:16" x14ac:dyDescent="0.2">
      <c r="A4336" s="12" t="str">
        <f>INDEX('рабочие дни  %ФОТ'!$F$3:$F$67,MATCH('загрузка табеля'!$H4336,'рабочие дни  %ФОТ'!$H$3:$H$67,0),1)</f>
        <v>ХХХ YYY-510</v>
      </c>
      <c r="B4336" s="21">
        <f t="shared" si="201"/>
        <v>1410.1200000000001</v>
      </c>
      <c r="C4336" s="22">
        <f t="shared" si="202"/>
        <v>3</v>
      </c>
      <c r="D4336" s="23">
        <f t="shared" si="203"/>
        <v>36</v>
      </c>
      <c r="E4336" s="21">
        <f>SUMIFS(тарифы!G:G,тарифы!B:B,J4336)</f>
        <v>39.17</v>
      </c>
      <c r="F4336" s="21"/>
      <c r="G4336" s="12" t="str">
        <f>IFERROR(INDEX(Таблица1[#All],MATCH('загрузка табеля'!J4336,тарифы!B:B,0),4),"")</f>
        <v>старший кассир торгового зала ((В-510)расчетно-кассовая зона)</v>
      </c>
      <c r="H4336" s="12" t="s">
        <v>17248</v>
      </c>
      <c r="I4336" s="12" t="s">
        <v>15482</v>
      </c>
      <c r="J4336" s="12" t="s">
        <v>8968</v>
      </c>
      <c r="K4336" s="12" t="s">
        <v>8969</v>
      </c>
      <c r="L4336" s="12">
        <v>12</v>
      </c>
      <c r="M4336" s="12">
        <v>12</v>
      </c>
      <c r="N4336" s="12">
        <v>12</v>
      </c>
    </row>
    <row r="4337" spans="1:16" x14ac:dyDescent="0.2">
      <c r="A4337" s="12" t="str">
        <f>INDEX('рабочие дни  %ФОТ'!$F$3:$F$67,MATCH('загрузка табеля'!$H4337,'рабочие дни  %ФОТ'!$H$3:$H$67,0),1)</f>
        <v>ХХХ YYY-510</v>
      </c>
      <c r="B4337" s="21">
        <f t="shared" si="201"/>
        <v>1284.52</v>
      </c>
      <c r="C4337" s="22">
        <f t="shared" si="202"/>
        <v>3</v>
      </c>
      <c r="D4337" s="23">
        <f t="shared" si="203"/>
        <v>34</v>
      </c>
      <c r="E4337" s="21">
        <f>SUMIFS(тарифы!G:G,тарифы!B:B,J4337)</f>
        <v>37.78</v>
      </c>
      <c r="F4337" s="21"/>
      <c r="G4337" s="12" t="str">
        <f>IFERROR(INDEX(Таблица1[#All],MATCH('загрузка табеля'!J4337,тарифы!B:B,0),4),"")</f>
        <v>кассир торгового зала ((В-510)расчетно-кассовая зона)</v>
      </c>
      <c r="H4337" s="12" t="s">
        <v>17248</v>
      </c>
      <c r="I4337" s="12" t="s">
        <v>15482</v>
      </c>
      <c r="J4337" s="12" t="s">
        <v>8973</v>
      </c>
      <c r="K4337" s="12" t="s">
        <v>8974</v>
      </c>
      <c r="L4337" s="12">
        <v>11.5</v>
      </c>
      <c r="M4337" s="12">
        <v>11.5</v>
      </c>
      <c r="N4337" s="12">
        <v>11</v>
      </c>
      <c r="O4337" s="12">
        <v>0</v>
      </c>
    </row>
    <row r="4338" spans="1:16" x14ac:dyDescent="0.2">
      <c r="A4338" s="12" t="str">
        <f>INDEX('рабочие дни  %ФОТ'!$F$3:$F$67,MATCH('загрузка табеля'!$H4338,'рабочие дни  %ФОТ'!$H$3:$H$67,0),1)</f>
        <v>ХХХ YYY-510</v>
      </c>
      <c r="B4338" s="21">
        <f t="shared" si="201"/>
        <v>1429.7050000000002</v>
      </c>
      <c r="C4338" s="22">
        <f t="shared" si="202"/>
        <v>3</v>
      </c>
      <c r="D4338" s="23">
        <f t="shared" si="203"/>
        <v>36.5</v>
      </c>
      <c r="E4338" s="21">
        <f>SUMIFS(тарифы!G:G,тарифы!B:B,J4338)</f>
        <v>39.17</v>
      </c>
      <c r="F4338" s="21"/>
      <c r="G4338" s="12" t="str">
        <f>IFERROR(INDEX(Таблица1[#All],MATCH('загрузка табеля'!J4338,тарифы!B:B,0),4),"")</f>
        <v>старший кассир торгового зала ((В-510)расчетно-кассовая зона)</v>
      </c>
      <c r="H4338" s="12" t="s">
        <v>17248</v>
      </c>
      <c r="I4338" s="12" t="s">
        <v>15482</v>
      </c>
      <c r="J4338" s="12" t="s">
        <v>8985</v>
      </c>
      <c r="K4338" s="12" t="s">
        <v>8986</v>
      </c>
      <c r="L4338" s="12">
        <v>12</v>
      </c>
      <c r="M4338" s="12">
        <v>12.5</v>
      </c>
      <c r="N4338" s="12">
        <v>12</v>
      </c>
      <c r="O4338" s="12">
        <v>0</v>
      </c>
    </row>
    <row r="4339" spans="1:16" x14ac:dyDescent="0.2">
      <c r="A4339" s="12" t="str">
        <f>INDEX('рабочие дни  %ФОТ'!$F$3:$F$67,MATCH('загрузка табеля'!$H4339,'рабочие дни  %ФОТ'!$H$3:$H$67,0),1)</f>
        <v>ХХХ YYY-510</v>
      </c>
      <c r="B4339" s="21">
        <f t="shared" si="201"/>
        <v>1718.99</v>
      </c>
      <c r="C4339" s="22">
        <f t="shared" si="202"/>
        <v>4</v>
      </c>
      <c r="D4339" s="23">
        <f t="shared" si="203"/>
        <v>45.5</v>
      </c>
      <c r="E4339" s="21">
        <f>SUMIFS(тарифы!G:G,тарифы!B:B,J4339)</f>
        <v>37.78</v>
      </c>
      <c r="F4339" s="21"/>
      <c r="G4339" s="12" t="str">
        <f>IFERROR(INDEX(Таблица1[#All],MATCH('загрузка табеля'!J4339,тарифы!B:B,0),4),"")</f>
        <v>кассир торгового зала ((В-510)расчетно-кассовая зона)</v>
      </c>
      <c r="H4339" s="12" t="s">
        <v>17248</v>
      </c>
      <c r="I4339" s="12" t="s">
        <v>15482</v>
      </c>
      <c r="J4339" s="12" t="s">
        <v>8976</v>
      </c>
      <c r="K4339" s="12" t="s">
        <v>8977</v>
      </c>
      <c r="L4339" s="12">
        <v>12</v>
      </c>
      <c r="M4339" s="12">
        <v>12</v>
      </c>
      <c r="N4339" s="12">
        <v>12</v>
      </c>
      <c r="O4339" s="12">
        <v>9.5</v>
      </c>
      <c r="P4339" s="12">
        <v>0</v>
      </c>
    </row>
    <row r="4340" spans="1:16" x14ac:dyDescent="0.2">
      <c r="A4340" s="12" t="str">
        <f>INDEX('рабочие дни  %ФОТ'!$F$3:$F$67,MATCH('загрузка табеля'!$H4340,'рабочие дни  %ФОТ'!$H$3:$H$67,0),1)</f>
        <v>ХХХ YYY-510</v>
      </c>
      <c r="B4340" s="21">
        <f t="shared" si="201"/>
        <v>1643.43</v>
      </c>
      <c r="C4340" s="22">
        <f t="shared" si="202"/>
        <v>4</v>
      </c>
      <c r="D4340" s="23">
        <f t="shared" si="203"/>
        <v>43.5</v>
      </c>
      <c r="E4340" s="21">
        <f>SUMIFS(тарифы!G:G,тарифы!B:B,J4340)</f>
        <v>37.78</v>
      </c>
      <c r="F4340" s="21"/>
      <c r="G4340" s="12" t="str">
        <f>IFERROR(INDEX(Таблица1[#All],MATCH('загрузка табеля'!J4340,тарифы!B:B,0),4),"")</f>
        <v>кассир торгового зала ((В-510)расчетно-кассовая зона)</v>
      </c>
      <c r="H4340" s="12" t="s">
        <v>17248</v>
      </c>
      <c r="I4340" s="12" t="s">
        <v>15482</v>
      </c>
      <c r="J4340" s="12" t="s">
        <v>8987</v>
      </c>
      <c r="K4340" s="12" t="s">
        <v>8988</v>
      </c>
      <c r="L4340" s="12">
        <v>11</v>
      </c>
      <c r="M4340" s="12">
        <v>10.5</v>
      </c>
      <c r="N4340" s="12">
        <v>11</v>
      </c>
      <c r="O4340" s="12">
        <v>11</v>
      </c>
      <c r="P4340" s="12">
        <v>0</v>
      </c>
    </row>
    <row r="4341" spans="1:16" x14ac:dyDescent="0.2">
      <c r="A4341" s="12" t="str">
        <f>INDEX('рабочие дни  %ФОТ'!$F$3:$F$67,MATCH('загрузка табеля'!$H4341,'рабочие дни  %ФОТ'!$H$3:$H$67,0),1)</f>
        <v>ХХХ YYY-510</v>
      </c>
      <c r="B4341" s="21">
        <f t="shared" si="201"/>
        <v>1379.8799999999999</v>
      </c>
      <c r="C4341" s="22">
        <f t="shared" si="202"/>
        <v>3</v>
      </c>
      <c r="D4341" s="23">
        <f t="shared" si="203"/>
        <v>36</v>
      </c>
      <c r="E4341" s="21">
        <f>SUMIFS(тарифы!G:G,тарифы!B:B,J4341)</f>
        <v>38.33</v>
      </c>
      <c r="F4341" s="21"/>
      <c r="G4341" s="12" t="str">
        <f>IFERROR(INDEX(Таблица1[#All],MATCH('загрузка табеля'!J4341,тарифы!B:B,0),4),"")</f>
        <v>заместитель управляющего магазином по кассовой зоне ((В-510)расчетно-кассовая зона)</v>
      </c>
      <c r="H4341" s="12" t="s">
        <v>17248</v>
      </c>
      <c r="I4341" s="12" t="s">
        <v>15482</v>
      </c>
      <c r="J4341" s="12" t="s">
        <v>8962</v>
      </c>
      <c r="K4341" s="12" t="s">
        <v>8963</v>
      </c>
      <c r="L4341" s="12">
        <v>11.5</v>
      </c>
      <c r="M4341" s="12">
        <v>12</v>
      </c>
      <c r="N4341" s="12">
        <v>12.5</v>
      </c>
      <c r="O4341" s="12">
        <v>0</v>
      </c>
    </row>
    <row r="4342" spans="1:16" x14ac:dyDescent="0.2">
      <c r="A4342" s="12" t="str">
        <f>INDEX('рабочие дни  %ФОТ'!$F$3:$F$67,MATCH('загрузка табеля'!$H4342,'рабочие дни  %ФОТ'!$H$3:$H$67,0),1)</f>
        <v>ХХХ YYY-510</v>
      </c>
      <c r="B4342" s="21">
        <f t="shared" si="201"/>
        <v>831.16000000000008</v>
      </c>
      <c r="C4342" s="22">
        <f t="shared" si="202"/>
        <v>2</v>
      </c>
      <c r="D4342" s="23">
        <f t="shared" si="203"/>
        <v>22</v>
      </c>
      <c r="E4342" s="21">
        <f>SUMIFS(тарифы!G:G,тарифы!B:B,J4342)</f>
        <v>37.78</v>
      </c>
      <c r="F4342" s="21"/>
      <c r="G4342" s="12" t="str">
        <f>IFERROR(INDEX(Таблица1[#All],MATCH('загрузка табеля'!J4342,тарифы!B:B,0),4),"")</f>
        <v>кассир торгового зала ((В-510)расчетно-кассовая зона)</v>
      </c>
      <c r="H4342" s="12" t="s">
        <v>17248</v>
      </c>
      <c r="I4342" s="12" t="s">
        <v>15482</v>
      </c>
      <c r="J4342" s="12" t="s">
        <v>8993</v>
      </c>
      <c r="K4342" s="12" t="s">
        <v>8994</v>
      </c>
      <c r="L4342" s="12">
        <v>11</v>
      </c>
      <c r="M4342" s="12">
        <v>11</v>
      </c>
    </row>
    <row r="4343" spans="1:16" x14ac:dyDescent="0.2">
      <c r="A4343" s="12" t="str">
        <f>INDEX('рабочие дни  %ФОТ'!$F$3:$F$67,MATCH('загрузка табеля'!$H4343,'рабочие дни  %ФОТ'!$H$3:$H$67,0),1)</f>
        <v>ХХХ YYY-510</v>
      </c>
      <c r="B4343" s="21">
        <f t="shared" si="201"/>
        <v>1718.99</v>
      </c>
      <c r="C4343" s="22">
        <f t="shared" si="202"/>
        <v>4</v>
      </c>
      <c r="D4343" s="23">
        <f t="shared" si="203"/>
        <v>45.5</v>
      </c>
      <c r="E4343" s="21">
        <f>SUMIFS(тарифы!G:G,тарифы!B:B,J4343)</f>
        <v>37.78</v>
      </c>
      <c r="F4343" s="21"/>
      <c r="G4343" s="12" t="str">
        <f>IFERROR(INDEX(Таблица1[#All],MATCH('загрузка табеля'!J4343,тарифы!B:B,0),4),"")</f>
        <v>кассир торгового зала ((В-510)расчетно-кассовая зона)</v>
      </c>
      <c r="H4343" s="12" t="s">
        <v>17248</v>
      </c>
      <c r="I4343" s="12" t="s">
        <v>15482</v>
      </c>
      <c r="J4343" s="12" t="s">
        <v>8978</v>
      </c>
      <c r="K4343" s="12" t="s">
        <v>8979</v>
      </c>
      <c r="L4343" s="12">
        <v>11.5</v>
      </c>
      <c r="M4343" s="12">
        <v>11.5</v>
      </c>
      <c r="N4343" s="12">
        <v>11.5</v>
      </c>
      <c r="O4343" s="12">
        <v>11</v>
      </c>
    </row>
    <row r="4344" spans="1:16" x14ac:dyDescent="0.2">
      <c r="A4344" s="12" t="str">
        <f>INDEX('рабочие дни  %ФОТ'!$F$3:$F$67,MATCH('загрузка табеля'!$H4344,'рабочие дни  %ФОТ'!$H$3:$H$67,0),1)</f>
        <v>ХХХ YYY-510</v>
      </c>
      <c r="B4344" s="21">
        <f t="shared" si="201"/>
        <v>831.16000000000008</v>
      </c>
      <c r="C4344" s="22">
        <f t="shared" si="202"/>
        <v>2</v>
      </c>
      <c r="D4344" s="23">
        <f t="shared" si="203"/>
        <v>22</v>
      </c>
      <c r="E4344" s="21">
        <f>SUMIFS(тарифы!G:G,тарифы!B:B,J4344)</f>
        <v>37.78</v>
      </c>
      <c r="F4344" s="21"/>
      <c r="G4344" s="12" t="str">
        <f>IFERROR(INDEX(Таблица1[#All],MATCH('загрузка табеля'!J4344,тарифы!B:B,0),4),"")</f>
        <v>кассир торгового зала ((В-510)расчетно-кассовая зона)</v>
      </c>
      <c r="H4344" s="12" t="s">
        <v>17248</v>
      </c>
      <c r="I4344" s="12" t="s">
        <v>15482</v>
      </c>
      <c r="J4344" s="12" t="s">
        <v>8980</v>
      </c>
      <c r="K4344" s="12" t="s">
        <v>8981</v>
      </c>
      <c r="L4344" s="12">
        <v>11</v>
      </c>
      <c r="M4344" s="12">
        <v>11</v>
      </c>
      <c r="N4344" s="12">
        <v>0</v>
      </c>
    </row>
    <row r="4345" spans="1:16" x14ac:dyDescent="0.2">
      <c r="A4345" s="12" t="str">
        <f>INDEX('рабочие дни  %ФОТ'!$F$3:$F$67,MATCH('загрузка табеля'!$H4345,'рабочие дни  %ФОТ'!$H$3:$H$67,0),1)</f>
        <v>ХХХ YYY-510</v>
      </c>
      <c r="B4345" s="21">
        <f t="shared" si="201"/>
        <v>1700.1000000000001</v>
      </c>
      <c r="C4345" s="22">
        <f t="shared" si="202"/>
        <v>4</v>
      </c>
      <c r="D4345" s="23">
        <f t="shared" si="203"/>
        <v>45</v>
      </c>
      <c r="E4345" s="21">
        <f>SUMIFS(тарифы!G:G,тарифы!B:B,J4345)</f>
        <v>37.78</v>
      </c>
      <c r="F4345" s="21"/>
      <c r="G4345" s="12" t="str">
        <f>IFERROR(INDEX(Таблица1[#All],MATCH('загрузка табеля'!J4345,тарифы!B:B,0),4),"")</f>
        <v>кассир торгового зала ((В-510)расчетно-кассовая зона)</v>
      </c>
      <c r="H4345" s="12" t="s">
        <v>17248</v>
      </c>
      <c r="I4345" s="12" t="s">
        <v>15482</v>
      </c>
      <c r="J4345" s="12" t="s">
        <v>8982</v>
      </c>
      <c r="K4345" s="12" t="s">
        <v>8983</v>
      </c>
      <c r="L4345" s="12">
        <v>11.5</v>
      </c>
      <c r="M4345" s="12">
        <v>11.5</v>
      </c>
      <c r="N4345" s="12">
        <v>11</v>
      </c>
      <c r="O4345" s="12">
        <v>11</v>
      </c>
      <c r="P4345" s="12">
        <v>0</v>
      </c>
    </row>
    <row r="4346" spans="1:16" x14ac:dyDescent="0.2">
      <c r="A4346" s="12" t="str">
        <f>INDEX('рабочие дни  %ФОТ'!$F$3:$F$67,MATCH('загрузка табеля'!$H4346,'рабочие дни  %ФОТ'!$H$3:$H$67,0),1)</f>
        <v>ХХХ YYY-510</v>
      </c>
      <c r="B4346" s="21">
        <f t="shared" si="201"/>
        <v>1303.4100000000001</v>
      </c>
      <c r="C4346" s="22">
        <f t="shared" si="202"/>
        <v>3</v>
      </c>
      <c r="D4346" s="23">
        <f t="shared" si="203"/>
        <v>34.5</v>
      </c>
      <c r="E4346" s="21">
        <f>SUMIFS(тарифы!G:G,тарифы!B:B,J4346)</f>
        <v>37.78</v>
      </c>
      <c r="F4346" s="21"/>
      <c r="G4346" s="12" t="str">
        <f>IFERROR(INDEX(Таблица1[#All],MATCH('загрузка табеля'!J4346,тарифы!B:B,0),4),"")</f>
        <v>кассир торгового зала ((В-510)расчетно-кассовая зона)</v>
      </c>
      <c r="H4346" s="12" t="s">
        <v>17248</v>
      </c>
      <c r="I4346" s="12" t="s">
        <v>15482</v>
      </c>
      <c r="J4346" s="12" t="s">
        <v>8949</v>
      </c>
      <c r="K4346" s="12" t="s">
        <v>8950</v>
      </c>
      <c r="L4346" s="12">
        <v>11.5</v>
      </c>
      <c r="M4346" s="12">
        <v>11.5</v>
      </c>
      <c r="N4346" s="12">
        <v>11.5</v>
      </c>
      <c r="O4346" s="12">
        <v>0</v>
      </c>
    </row>
    <row r="4347" spans="1:16" x14ac:dyDescent="0.2">
      <c r="A4347" s="12" t="str">
        <f>INDEX('рабочие дни  %ФОТ'!$F$3:$F$67,MATCH('загрузка табеля'!$H4347,'рабочие дни  %ФОТ'!$H$3:$H$67,0),1)</f>
        <v>ХХХ YYY-510</v>
      </c>
      <c r="B4347" s="21">
        <f t="shared" si="201"/>
        <v>2323.4700000000003</v>
      </c>
      <c r="C4347" s="22">
        <f t="shared" si="202"/>
        <v>5</v>
      </c>
      <c r="D4347" s="23">
        <f t="shared" si="203"/>
        <v>61.5</v>
      </c>
      <c r="E4347" s="21">
        <f>SUMIFS(тарифы!G:G,тарифы!B:B,J4347)</f>
        <v>37.78</v>
      </c>
      <c r="F4347" s="21"/>
      <c r="G4347" s="12" t="str">
        <f>IFERROR(INDEX(Таблица1[#All],MATCH('загрузка табеля'!J4347,тарифы!B:B,0),4),"")</f>
        <v>кассир торгового зала ((В-510)расчетно-кассовая зона)</v>
      </c>
      <c r="H4347" s="12" t="s">
        <v>17248</v>
      </c>
      <c r="I4347" s="12" t="s">
        <v>15482</v>
      </c>
      <c r="J4347" s="12" t="s">
        <v>8953</v>
      </c>
      <c r="K4347" s="12" t="s">
        <v>8954</v>
      </c>
      <c r="L4347" s="12">
        <v>11.5</v>
      </c>
      <c r="M4347" s="12">
        <v>11.5</v>
      </c>
      <c r="N4347" s="12">
        <v>11.5</v>
      </c>
      <c r="O4347" s="12">
        <v>11.5</v>
      </c>
      <c r="P4347" s="12">
        <v>15.5</v>
      </c>
    </row>
    <row r="4348" spans="1:16" x14ac:dyDescent="0.2">
      <c r="A4348" s="12" t="str">
        <f>INDEX('рабочие дни  %ФОТ'!$F$3:$F$67,MATCH('загрузка табеля'!$H4348,'рабочие дни  %ФОТ'!$H$3:$H$67,0),1)</f>
        <v>ХХХ YYY-510</v>
      </c>
      <c r="B4348" s="21">
        <f t="shared" si="201"/>
        <v>1303.22</v>
      </c>
      <c r="C4348" s="22">
        <f t="shared" si="202"/>
        <v>3</v>
      </c>
      <c r="D4348" s="23">
        <f t="shared" si="203"/>
        <v>34</v>
      </c>
      <c r="E4348" s="21">
        <f>SUMIFS(тарифы!G:G,тарифы!B:B,J4348)</f>
        <v>38.33</v>
      </c>
      <c r="F4348" s="21"/>
      <c r="G4348" s="12" t="str">
        <f>IFERROR(INDEX(Таблица1[#All],MATCH('загрузка табеля'!J4348,тарифы!B:B,0),4),"")</f>
        <v>заместитель управляющего магазином по кассовой зоне ((В-510)расчетно-кассовая зона)</v>
      </c>
      <c r="H4348" s="12" t="s">
        <v>17248</v>
      </c>
      <c r="I4348" s="12" t="s">
        <v>15482</v>
      </c>
      <c r="J4348" s="12" t="s">
        <v>11935</v>
      </c>
      <c r="K4348" s="12" t="s">
        <v>11934</v>
      </c>
      <c r="L4348" s="12">
        <v>11</v>
      </c>
      <c r="M4348" s="12">
        <v>11.5</v>
      </c>
      <c r="N4348" s="12">
        <v>11.5</v>
      </c>
    </row>
    <row r="4349" spans="1:16" x14ac:dyDescent="0.2">
      <c r="A4349" s="12" t="str">
        <f>INDEX('рабочие дни  %ФОТ'!$F$3:$F$67,MATCH('загрузка табеля'!$H4349,'рабочие дни  %ФОТ'!$H$3:$H$67,0),1)</f>
        <v>ХХХ YYY-510</v>
      </c>
      <c r="B4349" s="21">
        <f t="shared" si="201"/>
        <v>2153.46</v>
      </c>
      <c r="C4349" s="22">
        <f t="shared" si="202"/>
        <v>5</v>
      </c>
      <c r="D4349" s="23">
        <f t="shared" si="203"/>
        <v>57</v>
      </c>
      <c r="E4349" s="21">
        <f>SUMIFS(тарифы!G:G,тарифы!B:B,J4349)</f>
        <v>37.78</v>
      </c>
      <c r="F4349" s="21"/>
      <c r="G4349" s="12" t="str">
        <f>IFERROR(INDEX(Таблица1[#All],MATCH('загрузка табеля'!J4349,тарифы!B:B,0),4),"")</f>
        <v>кассир торгового зала ((В-510)расчетно-кассовая зона)</v>
      </c>
      <c r="H4349" s="12" t="s">
        <v>17248</v>
      </c>
      <c r="I4349" s="12" t="s">
        <v>15482</v>
      </c>
      <c r="J4349" s="12" t="s">
        <v>11925</v>
      </c>
      <c r="K4349" s="12" t="s">
        <v>11924</v>
      </c>
      <c r="L4349" s="12">
        <v>11</v>
      </c>
      <c r="M4349" s="12">
        <v>11.5</v>
      </c>
      <c r="N4349" s="12">
        <v>11.5</v>
      </c>
      <c r="O4349" s="12">
        <v>11</v>
      </c>
      <c r="P4349" s="12">
        <v>12</v>
      </c>
    </row>
    <row r="4350" spans="1:16" x14ac:dyDescent="0.2">
      <c r="A4350" s="12" t="str">
        <f>INDEX('рабочие дни  %ФОТ'!$F$3:$F$67,MATCH('загрузка табеля'!$H4350,'рабочие дни  %ФОТ'!$H$3:$H$67,0),1)</f>
        <v>ХХХ YYY-510</v>
      </c>
      <c r="B4350" s="21">
        <f t="shared" si="201"/>
        <v>868.94</v>
      </c>
      <c r="C4350" s="22">
        <f t="shared" si="202"/>
        <v>2</v>
      </c>
      <c r="D4350" s="23">
        <f t="shared" si="203"/>
        <v>23</v>
      </c>
      <c r="E4350" s="21">
        <f>SUMIFS(тарифы!G:G,тарифы!B:B,J4350)</f>
        <v>37.78</v>
      </c>
      <c r="F4350" s="21"/>
      <c r="G4350" s="12" t="str">
        <f>IFERROR(INDEX(Таблица1[#All],MATCH('загрузка табеля'!J4350,тарифы!B:B,0),4),"")</f>
        <v>кассир торгового зала ((В-510)расчетно-кассовая зона)</v>
      </c>
      <c r="H4350" s="12" t="s">
        <v>17248</v>
      </c>
      <c r="I4350" s="12" t="s">
        <v>15482</v>
      </c>
      <c r="J4350" s="12" t="s">
        <v>11927</v>
      </c>
      <c r="K4350" s="12" t="s">
        <v>11926</v>
      </c>
      <c r="L4350" s="12">
        <v>11.5</v>
      </c>
      <c r="M4350" s="12">
        <v>11.5</v>
      </c>
      <c r="N4350" s="12">
        <v>0</v>
      </c>
    </row>
    <row r="4351" spans="1:16" x14ac:dyDescent="0.2">
      <c r="A4351" s="12" t="str">
        <f>INDEX('рабочие дни  %ФОТ'!$F$3:$F$67,MATCH('загрузка табеля'!$H4351,'рабочие дни  %ФОТ'!$H$3:$H$67,0),1)</f>
        <v>ХХХ YYY-510</v>
      </c>
      <c r="B4351" s="21">
        <f t="shared" si="201"/>
        <v>1284.0549999999998</v>
      </c>
      <c r="C4351" s="22">
        <f t="shared" si="202"/>
        <v>3</v>
      </c>
      <c r="D4351" s="23">
        <f t="shared" si="203"/>
        <v>33.5</v>
      </c>
      <c r="E4351" s="21">
        <f>SUMIFS(тарифы!G:G,тарифы!B:B,J4351)</f>
        <v>38.33</v>
      </c>
      <c r="F4351" s="21"/>
      <c r="G4351" s="12" t="str">
        <f>IFERROR(INDEX(Таблица1[#All],MATCH('загрузка табеля'!J4351,тарифы!B:B,0),4),"")</f>
        <v>заместитель управляющего магазином по кассовой зоне 3 категории ((В-510)расчетно-кассовая зона)</v>
      </c>
      <c r="H4351" s="12" t="s">
        <v>17248</v>
      </c>
      <c r="I4351" s="12" t="s">
        <v>15482</v>
      </c>
      <c r="J4351" s="12" t="s">
        <v>11933</v>
      </c>
      <c r="K4351" s="12" t="s">
        <v>11932</v>
      </c>
      <c r="L4351" s="12">
        <v>11</v>
      </c>
      <c r="M4351" s="12">
        <v>11.5</v>
      </c>
      <c r="N4351" s="12">
        <v>11</v>
      </c>
      <c r="O4351" s="12">
        <v>0</v>
      </c>
    </row>
    <row r="4352" spans="1:16" x14ac:dyDescent="0.2">
      <c r="A4352" s="12" t="str">
        <f>INDEX('рабочие дни  %ФОТ'!$F$3:$F$67,MATCH('загрузка табеля'!$H4352,'рабочие дни  %ФОТ'!$H$3:$H$67,0),1)</f>
        <v>ХХХ YYY-510</v>
      </c>
      <c r="B4352" s="21">
        <f t="shared" si="201"/>
        <v>1662.3200000000002</v>
      </c>
      <c r="C4352" s="22">
        <f t="shared" si="202"/>
        <v>4</v>
      </c>
      <c r="D4352" s="23">
        <f t="shared" si="203"/>
        <v>44</v>
      </c>
      <c r="E4352" s="21">
        <f>SUMIFS(тарифы!G:G,тарифы!B:B,J4352)</f>
        <v>37.78</v>
      </c>
      <c r="F4352" s="21"/>
      <c r="G4352" s="12" t="str">
        <f>IFERROR(INDEX(Таблица1[#All],MATCH('загрузка табеля'!J4352,тарифы!B:B,0),4),"")</f>
        <v>кассир торгового зала ((В-510)расчетно-кассовая зона)</v>
      </c>
      <c r="H4352" s="12" t="s">
        <v>17248</v>
      </c>
      <c r="I4352" s="12" t="s">
        <v>15482</v>
      </c>
      <c r="J4352" s="12" t="s">
        <v>13877</v>
      </c>
      <c r="K4352" s="12" t="s">
        <v>13876</v>
      </c>
      <c r="L4352" s="12">
        <v>11</v>
      </c>
      <c r="M4352" s="12">
        <v>11</v>
      </c>
      <c r="N4352" s="12">
        <v>11</v>
      </c>
      <c r="O4352" s="12">
        <v>11</v>
      </c>
      <c r="P4352" s="12">
        <v>0</v>
      </c>
    </row>
    <row r="4353" spans="1:16" x14ac:dyDescent="0.2">
      <c r="A4353" s="12" t="str">
        <f>INDEX('рабочие дни  %ФОТ'!$F$3:$F$67,MATCH('загрузка табеля'!$H4353,'рабочие дни  %ФОТ'!$H$3:$H$67,0),1)</f>
        <v>ХХХ YYY-510</v>
      </c>
      <c r="B4353" s="21">
        <f t="shared" si="201"/>
        <v>793.38</v>
      </c>
      <c r="C4353" s="22">
        <f t="shared" si="202"/>
        <v>2</v>
      </c>
      <c r="D4353" s="23">
        <f t="shared" si="203"/>
        <v>21</v>
      </c>
      <c r="E4353" s="21">
        <f>SUMIFS(тарифы!G:G,тарифы!B:B,J4353)</f>
        <v>37.78</v>
      </c>
      <c r="F4353" s="21"/>
      <c r="G4353" s="12" t="str">
        <f>IFERROR(INDEX(Таблица1[#All],MATCH('загрузка табеля'!J4353,тарифы!B:B,0),4),"")</f>
        <v>кассир торгового зала ((В-510)расчетно-кассовая зона)</v>
      </c>
      <c r="H4353" s="12" t="s">
        <v>17248</v>
      </c>
      <c r="I4353" s="12" t="s">
        <v>15482</v>
      </c>
      <c r="J4353" s="12" t="s">
        <v>13881</v>
      </c>
      <c r="K4353" s="12" t="s">
        <v>13880</v>
      </c>
      <c r="L4353" s="12">
        <v>10.5</v>
      </c>
      <c r="M4353" s="12">
        <v>10.5</v>
      </c>
      <c r="N4353" s="12">
        <v>0</v>
      </c>
    </row>
    <row r="4354" spans="1:16" x14ac:dyDescent="0.2">
      <c r="A4354" s="12" t="str">
        <f>INDEX('рабочие дни  %ФОТ'!$F$3:$F$67,MATCH('загрузка табеля'!$H4354,'рабочие дни  %ФОТ'!$H$3:$H$67,0),1)</f>
        <v>ХХХ YYY-510</v>
      </c>
      <c r="B4354" s="21">
        <f t="shared" si="201"/>
        <v>1246.74</v>
      </c>
      <c r="C4354" s="22">
        <f t="shared" si="202"/>
        <v>3</v>
      </c>
      <c r="D4354" s="23">
        <f t="shared" si="203"/>
        <v>33</v>
      </c>
      <c r="E4354" s="21">
        <f>SUMIFS(тарифы!G:G,тарифы!B:B,J4354)</f>
        <v>37.78</v>
      </c>
      <c r="F4354" s="21"/>
      <c r="G4354" s="12" t="str">
        <f>IFERROR(INDEX(Таблица1[#All],MATCH('загрузка табеля'!J4354,тарифы!B:B,0),4),"")</f>
        <v>кассир торгового зала ((В-510)расчетно-кассовая зона)</v>
      </c>
      <c r="H4354" s="12" t="s">
        <v>17248</v>
      </c>
      <c r="I4354" s="12" t="s">
        <v>15482</v>
      </c>
      <c r="J4354" s="12" t="s">
        <v>13879</v>
      </c>
      <c r="K4354" s="12" t="s">
        <v>13878</v>
      </c>
      <c r="L4354" s="12">
        <v>11</v>
      </c>
      <c r="M4354" s="12">
        <v>11</v>
      </c>
      <c r="N4354" s="12">
        <v>11</v>
      </c>
    </row>
    <row r="4355" spans="1:16" x14ac:dyDescent="0.2">
      <c r="A4355" s="12" t="str">
        <f>INDEX('рабочие дни  %ФОТ'!$F$3:$F$67,MATCH('загрузка табеля'!$H4355,'рабочие дни  %ФОТ'!$H$3:$H$67,0),1)</f>
        <v>ХХХ YYY-510</v>
      </c>
      <c r="B4355" s="21">
        <f t="shared" si="201"/>
        <v>0</v>
      </c>
      <c r="C4355" s="22">
        <f t="shared" si="202"/>
        <v>4</v>
      </c>
      <c r="D4355" s="23">
        <f t="shared" si="203"/>
        <v>44.5</v>
      </c>
      <c r="E4355" s="21">
        <f>SUMIFS(тарифы!G:G,тарифы!B:B,J4355)</f>
        <v>0</v>
      </c>
      <c r="F4355" s="21"/>
      <c r="G4355" s="12" t="str">
        <f>IFERROR(INDEX(Таблица1[#All],MATCH('загрузка табеля'!J4355,тарифы!B:B,0),4),"")</f>
        <v/>
      </c>
      <c r="H4355" s="12" t="s">
        <v>17248</v>
      </c>
      <c r="I4355" s="12" t="s">
        <v>15482</v>
      </c>
      <c r="J4355" s="12" t="s">
        <v>17011</v>
      </c>
      <c r="K4355" s="12" t="s">
        <v>17012</v>
      </c>
      <c r="L4355" s="12">
        <v>11</v>
      </c>
      <c r="M4355" s="12">
        <v>11</v>
      </c>
      <c r="N4355" s="12">
        <v>11</v>
      </c>
      <c r="O4355" s="12">
        <v>11.5</v>
      </c>
    </row>
    <row r="4356" spans="1:16" x14ac:dyDescent="0.2">
      <c r="A4356" s="12" t="str">
        <f>INDEX('рабочие дни  %ФОТ'!$F$3:$F$67,MATCH('загрузка табеля'!$H4356,'рабочие дни  %ФОТ'!$H$3:$H$67,0),1)</f>
        <v>ХХХ YYY-510</v>
      </c>
      <c r="B4356" s="21">
        <f t="shared" si="201"/>
        <v>0</v>
      </c>
      <c r="C4356" s="22">
        <f t="shared" si="202"/>
        <v>4</v>
      </c>
      <c r="D4356" s="23">
        <f t="shared" si="203"/>
        <v>44.5</v>
      </c>
      <c r="E4356" s="21">
        <f>SUMIFS(тарифы!G:G,тарифы!B:B,J4356)</f>
        <v>0</v>
      </c>
      <c r="F4356" s="21"/>
      <c r="G4356" s="12" t="str">
        <f>IFERROR(INDEX(Таблица1[#All],MATCH('загрузка табеля'!J4356,тарифы!B:B,0),4),"")</f>
        <v/>
      </c>
      <c r="H4356" s="12" t="s">
        <v>17248</v>
      </c>
      <c r="I4356" s="12" t="s">
        <v>15482</v>
      </c>
      <c r="J4356" s="12" t="s">
        <v>17013</v>
      </c>
      <c r="K4356" s="12" t="s">
        <v>17014</v>
      </c>
      <c r="L4356" s="12">
        <v>11</v>
      </c>
      <c r="M4356" s="12">
        <v>11</v>
      </c>
      <c r="N4356" s="12">
        <v>11</v>
      </c>
      <c r="O4356" s="12">
        <v>11.5</v>
      </c>
    </row>
    <row r="4357" spans="1:16" x14ac:dyDescent="0.2">
      <c r="A4357" s="12" t="str">
        <f>INDEX('рабочие дни  %ФОТ'!$F$3:$F$67,MATCH('загрузка табеля'!$H4357,'рабочие дни  %ФОТ'!$H$3:$H$67,0),1)</f>
        <v>ХХХ YYY-510</v>
      </c>
      <c r="B4357" s="21">
        <f t="shared" si="201"/>
        <v>0</v>
      </c>
      <c r="C4357" s="22">
        <f t="shared" si="202"/>
        <v>4</v>
      </c>
      <c r="D4357" s="23">
        <f t="shared" si="203"/>
        <v>32</v>
      </c>
      <c r="E4357" s="21">
        <f>SUMIFS(тарифы!G:G,тарифы!B:B,J4357)</f>
        <v>0</v>
      </c>
      <c r="F4357" s="21"/>
      <c r="G4357" s="12" t="str">
        <f>IFERROR(INDEX(Таблица1[#All],MATCH('загрузка табеля'!J4357,тарифы!B:B,0),4),"")</f>
        <v/>
      </c>
      <c r="H4357" s="12" t="s">
        <v>17248</v>
      </c>
      <c r="I4357" s="12" t="s">
        <v>15482</v>
      </c>
      <c r="J4357" s="12" t="s">
        <v>17015</v>
      </c>
      <c r="K4357" s="12" t="s">
        <v>17016</v>
      </c>
      <c r="L4357" s="12">
        <v>10.5</v>
      </c>
      <c r="M4357" s="12">
        <v>10.5</v>
      </c>
      <c r="N4357" s="12">
        <v>6</v>
      </c>
      <c r="O4357" s="12">
        <v>5</v>
      </c>
      <c r="P4357" s="12">
        <v>0</v>
      </c>
    </row>
    <row r="4358" spans="1:16" x14ac:dyDescent="0.2">
      <c r="A4358" s="12" t="str">
        <f>INDEX('рабочие дни  %ФОТ'!$F$3:$F$67,MATCH('загрузка табеля'!$H4358,'рабочие дни  %ФОТ'!$H$3:$H$67,0),1)</f>
        <v>ХХХ YYY-510</v>
      </c>
      <c r="B4358" s="21">
        <f t="shared" ref="B4358:B4421" si="204">IF(AND(F4358&lt;50,F4358&gt;0),F4358*D4358,IF(F4358&gt;50,F4358/$C$1*C4358,IF(AND(E4358&lt;50,E4358&gt;0),E4358*D4358,E4358/$C$1*C4358)))</f>
        <v>1676.1904761904761</v>
      </c>
      <c r="C4358" s="22">
        <f t="shared" si="202"/>
        <v>4</v>
      </c>
      <c r="D4358" s="23">
        <f t="shared" si="203"/>
        <v>37</v>
      </c>
      <c r="E4358" s="21">
        <f>SUMIFS(тарифы!G:G,тарифы!B:B,J4358)</f>
        <v>8800</v>
      </c>
      <c r="F4358" s="21"/>
      <c r="G4358" s="12" t="str">
        <f>IFERROR(INDEX(Таблица1[#All],MATCH('загрузка табеля'!J4358,тарифы!B:B,0),4),"")</f>
        <v>заместитель управляющего магазином 4 категории ((В-510)сектор зоны скоропорта)</v>
      </c>
      <c r="H4358" s="12" t="s">
        <v>17248</v>
      </c>
      <c r="I4358" s="12" t="s">
        <v>15483</v>
      </c>
      <c r="J4358" s="12" t="s">
        <v>8458</v>
      </c>
      <c r="K4358" s="12" t="s">
        <v>8459</v>
      </c>
      <c r="L4358" s="12">
        <v>9.5</v>
      </c>
      <c r="M4358" s="12">
        <v>9</v>
      </c>
      <c r="N4358" s="12">
        <v>9.5</v>
      </c>
      <c r="O4358" s="12">
        <v>9</v>
      </c>
    </row>
    <row r="4359" spans="1:16" x14ac:dyDescent="0.2">
      <c r="A4359" s="12" t="str">
        <f>INDEX('рабочие дни  %ФОТ'!$F$3:$F$67,MATCH('загрузка табеля'!$H4359,'рабочие дни  %ФОТ'!$H$3:$H$67,0),1)</f>
        <v>ХХХ YYY-510</v>
      </c>
      <c r="B4359" s="21">
        <f t="shared" si="204"/>
        <v>2028.1904761904761</v>
      </c>
      <c r="C4359" s="22">
        <f t="shared" ref="C4359:C4422" si="205">COUNTIF(L4359:AP4359,"&gt;0")</f>
        <v>4</v>
      </c>
      <c r="D4359" s="23">
        <f t="shared" ref="D4359:D4422" si="206">IF(SUM(L4359:AP4359)&gt;0,SUM(L4359:AP4359),"")</f>
        <v>36.5</v>
      </c>
      <c r="E4359" s="21">
        <f>SUMIFS(тарифы!G:G,тарифы!B:B,J4359)</f>
        <v>10648</v>
      </c>
      <c r="F4359" s="21"/>
      <c r="G4359" s="12" t="str">
        <f>IFERROR(INDEX(Таблица1[#All],MATCH('загрузка табеля'!J4359,тарифы!B:B,0),4),"")</f>
        <v>заместитель управляющего магазином 2 категории ((В-510)сектор зоны фреш)</v>
      </c>
      <c r="H4359" s="12" t="s">
        <v>17248</v>
      </c>
      <c r="I4359" s="12" t="s">
        <v>15484</v>
      </c>
      <c r="J4359" s="12" t="s">
        <v>9009</v>
      </c>
      <c r="K4359" s="12" t="s">
        <v>9010</v>
      </c>
      <c r="L4359" s="12">
        <v>8.5</v>
      </c>
      <c r="M4359" s="12">
        <v>9</v>
      </c>
      <c r="N4359" s="12">
        <v>10</v>
      </c>
      <c r="O4359" s="12">
        <v>9</v>
      </c>
    </row>
    <row r="4360" spans="1:16" x14ac:dyDescent="0.2">
      <c r="A4360" s="12" t="str">
        <f>INDEX('рабочие дни  %ФОТ'!$F$3:$F$67,MATCH('загрузка табеля'!$H4360,'рабочие дни  %ФОТ'!$H$3:$H$67,0),1)</f>
        <v>ХХХ YYY-510</v>
      </c>
      <c r="B4360" s="21">
        <f t="shared" si="204"/>
        <v>1648.2</v>
      </c>
      <c r="C4360" s="22">
        <f t="shared" si="205"/>
        <v>4</v>
      </c>
      <c r="D4360" s="23">
        <f t="shared" si="206"/>
        <v>41</v>
      </c>
      <c r="E4360" s="21">
        <f>SUMIFS(тарифы!G:G,тарифы!B:B,J4360)</f>
        <v>40.200000000000003</v>
      </c>
      <c r="F4360" s="21"/>
      <c r="G4360" s="12" t="str">
        <f>IFERROR(INDEX(Таблица1[#All],MATCH('загрузка табеля'!J4360,тарифы!B:B,0),4),"")</f>
        <v>кладовщик по приему товара 1 категории ((В-510)склад)</v>
      </c>
      <c r="H4360" s="12" t="s">
        <v>17248</v>
      </c>
      <c r="I4360" s="12" t="s">
        <v>9014</v>
      </c>
      <c r="J4360" s="12" t="s">
        <v>9024</v>
      </c>
      <c r="K4360" s="12" t="s">
        <v>9025</v>
      </c>
      <c r="L4360" s="12">
        <v>11</v>
      </c>
      <c r="M4360" s="12">
        <v>11</v>
      </c>
      <c r="N4360" s="12">
        <v>8</v>
      </c>
      <c r="O4360" s="12">
        <v>11</v>
      </c>
    </row>
    <row r="4361" spans="1:16" x14ac:dyDescent="0.2">
      <c r="A4361" s="12" t="str">
        <f>INDEX('рабочие дни  %ФОТ'!$F$3:$F$67,MATCH('загрузка табеля'!$H4361,'рабочие дни  %ФОТ'!$H$3:$H$67,0),1)</f>
        <v>ХХХ YYY-510</v>
      </c>
      <c r="B4361" s="21">
        <f t="shared" si="204"/>
        <v>1142.8571428571429</v>
      </c>
      <c r="C4361" s="22">
        <f t="shared" si="205"/>
        <v>4</v>
      </c>
      <c r="D4361" s="23">
        <f t="shared" si="206"/>
        <v>48</v>
      </c>
      <c r="E4361" s="21">
        <f>SUMIFS(тарифы!G:G,тарифы!B:B,J4361)</f>
        <v>6000</v>
      </c>
      <c r="F4361" s="21"/>
      <c r="G4361" s="12" t="str">
        <f>IFERROR(INDEX(Таблица1[#All],MATCH('загрузка табеля'!J4361,тарифы!B:B,0),4),"")</f>
        <v>оператор по вводу данных 1 категории ((В-510)склад)</v>
      </c>
      <c r="H4361" s="12" t="s">
        <v>17248</v>
      </c>
      <c r="I4361" s="12" t="s">
        <v>9014</v>
      </c>
      <c r="J4361" s="12" t="s">
        <v>9015</v>
      </c>
      <c r="K4361" s="12" t="s">
        <v>11919</v>
      </c>
      <c r="L4361" s="12">
        <v>13</v>
      </c>
      <c r="M4361" s="12">
        <v>13</v>
      </c>
      <c r="N4361" s="12">
        <v>11</v>
      </c>
      <c r="O4361" s="12">
        <v>11</v>
      </c>
    </row>
    <row r="4362" spans="1:16" x14ac:dyDescent="0.2">
      <c r="A4362" s="12" t="str">
        <f>INDEX('рабочие дни  %ФОТ'!$F$3:$F$67,MATCH('загрузка табеля'!$H4362,'рабочие дни  %ФОТ'!$H$3:$H$67,0),1)</f>
        <v>ХХХ YYY-510</v>
      </c>
      <c r="B4362" s="21">
        <f t="shared" si="204"/>
        <v>1326.6000000000001</v>
      </c>
      <c r="C4362" s="22">
        <f t="shared" si="205"/>
        <v>3</v>
      </c>
      <c r="D4362" s="23">
        <f t="shared" si="206"/>
        <v>33</v>
      </c>
      <c r="E4362" s="21">
        <f>SUMIFS(тарифы!G:G,тарифы!B:B,J4362)</f>
        <v>40.200000000000003</v>
      </c>
      <c r="F4362" s="21"/>
      <c r="G4362" s="12" t="str">
        <f>IFERROR(INDEX(Таблица1[#All],MATCH('загрузка табеля'!J4362,тарифы!B:B,0),4),"")</f>
        <v>кладовщик по приему товара 1 категории ((В-510)склад)</v>
      </c>
      <c r="H4362" s="12" t="s">
        <v>17248</v>
      </c>
      <c r="I4362" s="12" t="s">
        <v>9014</v>
      </c>
      <c r="J4362" s="12" t="s">
        <v>9017</v>
      </c>
      <c r="K4362" s="12" t="s">
        <v>9018</v>
      </c>
      <c r="L4362" s="12">
        <v>11</v>
      </c>
      <c r="M4362" s="12">
        <v>11</v>
      </c>
      <c r="N4362" s="12">
        <v>11</v>
      </c>
      <c r="O4362" s="12">
        <v>0</v>
      </c>
    </row>
    <row r="4363" spans="1:16" x14ac:dyDescent="0.2">
      <c r="A4363" s="12" t="str">
        <f>INDEX('рабочие дни  %ФОТ'!$F$3:$F$67,MATCH('загрузка табеля'!$H4363,'рабочие дни  %ФОТ'!$H$3:$H$67,0),1)</f>
        <v>ХХХ YYY-510</v>
      </c>
      <c r="B4363" s="21">
        <f t="shared" si="204"/>
        <v>1336.5</v>
      </c>
      <c r="C4363" s="22">
        <f t="shared" si="205"/>
        <v>4</v>
      </c>
      <c r="D4363" s="23">
        <f t="shared" si="206"/>
        <v>40.5</v>
      </c>
      <c r="E4363" s="21">
        <f>SUMIFS(тарифы!G:G,тарифы!B:B,J4363)</f>
        <v>33</v>
      </c>
      <c r="F4363" s="21"/>
      <c r="G4363" s="12" t="str">
        <f>IFERROR(INDEX(Таблица1[#All],MATCH('загрузка табеля'!J4363,тарифы!B:B,0),4),"")</f>
        <v>грузчик 2 категории ((В-510)склад)</v>
      </c>
      <c r="H4363" s="12" t="s">
        <v>17248</v>
      </c>
      <c r="I4363" s="12" t="s">
        <v>9014</v>
      </c>
      <c r="J4363" s="12" t="s">
        <v>9020</v>
      </c>
      <c r="K4363" s="12" t="s">
        <v>9021</v>
      </c>
      <c r="L4363" s="12">
        <v>11</v>
      </c>
      <c r="M4363" s="12">
        <v>11</v>
      </c>
      <c r="N4363" s="12">
        <v>10.5</v>
      </c>
      <c r="O4363" s="12">
        <v>8</v>
      </c>
      <c r="P4363" s="12">
        <v>0</v>
      </c>
    </row>
    <row r="4364" spans="1:16" x14ac:dyDescent="0.2">
      <c r="A4364" s="12" t="str">
        <f>INDEX('рабочие дни  %ФОТ'!$F$3:$F$67,MATCH('загрузка табеля'!$H4364,'рабочие дни  %ФОТ'!$H$3:$H$67,0),1)</f>
        <v>ХХХ YYY-510</v>
      </c>
      <c r="B4364" s="21">
        <f t="shared" si="204"/>
        <v>1571.4285714285713</v>
      </c>
      <c r="C4364" s="22">
        <f t="shared" si="205"/>
        <v>4</v>
      </c>
      <c r="D4364" s="23">
        <f t="shared" si="206"/>
        <v>34.5</v>
      </c>
      <c r="E4364" s="21">
        <f>SUMIFS(тарифы!G:G,тарифы!B:B,J4364)</f>
        <v>8250</v>
      </c>
      <c r="F4364" s="21"/>
      <c r="G4364" s="12" t="str">
        <f>IFERROR(INDEX(Таблица1[#All],MATCH('загрузка табеля'!J4364,тарифы!B:B,0),4),"")</f>
        <v>заведующий складом 2 категории ((В-510)склад)</v>
      </c>
      <c r="H4364" s="12" t="s">
        <v>17248</v>
      </c>
      <c r="I4364" s="12" t="s">
        <v>9014</v>
      </c>
      <c r="J4364" s="12" t="s">
        <v>11938</v>
      </c>
      <c r="K4364" s="12" t="s">
        <v>11937</v>
      </c>
      <c r="L4364" s="12">
        <v>9</v>
      </c>
      <c r="M4364" s="12">
        <v>8</v>
      </c>
      <c r="N4364" s="12">
        <v>9</v>
      </c>
      <c r="O4364" s="12">
        <v>8.5</v>
      </c>
    </row>
    <row r="4365" spans="1:16" x14ac:dyDescent="0.2">
      <c r="A4365" s="12" t="str">
        <f>INDEX('рабочие дни  %ФОТ'!$F$3:$F$67,MATCH('загрузка табеля'!$H4365,'рабочие дни  %ФОТ'!$H$3:$H$67,0),1)</f>
        <v>ХХХ YYY-510</v>
      </c>
      <c r="B4365" s="21">
        <f t="shared" si="204"/>
        <v>0</v>
      </c>
      <c r="C4365" s="22">
        <f t="shared" si="205"/>
        <v>4</v>
      </c>
      <c r="D4365" s="23">
        <f t="shared" si="206"/>
        <v>44</v>
      </c>
      <c r="E4365" s="21">
        <f>SUMIFS(тарифы!G:G,тарифы!B:B,J4365)</f>
        <v>0</v>
      </c>
      <c r="F4365" s="21"/>
      <c r="G4365" s="12" t="str">
        <f>IFERROR(INDEX(Таблица1[#All],MATCH('загрузка табеля'!J4365,тарифы!B:B,0),4),"")</f>
        <v/>
      </c>
      <c r="H4365" s="12" t="s">
        <v>17248</v>
      </c>
      <c r="I4365" s="12" t="s">
        <v>9014</v>
      </c>
      <c r="J4365" s="12" t="s">
        <v>17017</v>
      </c>
      <c r="K4365" s="12" t="s">
        <v>17018</v>
      </c>
      <c r="L4365" s="12">
        <v>11</v>
      </c>
      <c r="M4365" s="12">
        <v>11</v>
      </c>
      <c r="N4365" s="12">
        <v>11</v>
      </c>
      <c r="O4365" s="12">
        <v>11</v>
      </c>
    </row>
    <row r="4366" spans="1:16" x14ac:dyDescent="0.2">
      <c r="A4366" s="12" t="str">
        <f>INDEX('рабочие дни  %ФОТ'!$F$3:$F$67,MATCH('загрузка табеля'!$H4366,'рабочие дни  %ФОТ'!$H$3:$H$67,0),1)</f>
        <v>ХХХ YYY-510</v>
      </c>
      <c r="B4366" s="21">
        <f t="shared" si="204"/>
        <v>2367.6190476190477</v>
      </c>
      <c r="C4366" s="22">
        <f t="shared" si="205"/>
        <v>4</v>
      </c>
      <c r="D4366" s="23">
        <f t="shared" si="206"/>
        <v>37</v>
      </c>
      <c r="E4366" s="21">
        <f>SUMIFS(тарифы!G:G,тарифы!B:B,J4366)</f>
        <v>12430</v>
      </c>
      <c r="F4366" s="21"/>
      <c r="G4366" s="12" t="str">
        <f>IFERROR(INDEX(Таблица1[#All],MATCH('загрузка табеля'!J4366,тарифы!B:B,0),4),"")</f>
        <v>управляющий магазином 4 категории ((В-510)управление)</v>
      </c>
      <c r="H4366" s="12" t="s">
        <v>17248</v>
      </c>
      <c r="I4366" s="12" t="s">
        <v>15486</v>
      </c>
      <c r="J4366" s="12" t="s">
        <v>9027</v>
      </c>
      <c r="K4366" s="12" t="s">
        <v>9028</v>
      </c>
      <c r="L4366" s="12">
        <v>9.5</v>
      </c>
      <c r="M4366" s="12">
        <v>9</v>
      </c>
      <c r="N4366" s="12">
        <v>9</v>
      </c>
      <c r="O4366" s="12">
        <v>9.5</v>
      </c>
    </row>
    <row r="4367" spans="1:16" x14ac:dyDescent="0.2">
      <c r="A4367" s="12" t="str">
        <f>INDEX('рабочие дни  %ФОТ'!$F$3:$F$67,MATCH('загрузка табеля'!$H4367,'рабочие дни  %ФОТ'!$H$3:$H$67,0),1)</f>
        <v>ХХХ YYY-510</v>
      </c>
      <c r="B4367" s="21">
        <f t="shared" si="204"/>
        <v>657.14285714285711</v>
      </c>
      <c r="C4367" s="22">
        <f t="shared" si="205"/>
        <v>2</v>
      </c>
      <c r="D4367" s="23">
        <f t="shared" si="206"/>
        <v>17.5</v>
      </c>
      <c r="E4367" s="21">
        <f>SUMIFS(тарифы!G:G,тарифы!B:B,J4367)</f>
        <v>6900</v>
      </c>
      <c r="F4367" s="21"/>
      <c r="G4367" s="12" t="str">
        <f>IFERROR(INDEX(Таблица1[#All],MATCH('загрузка табеля'!J4367,тарифы!B:B,0),4),"")</f>
        <v>главный инженер ((В-510)управление)</v>
      </c>
      <c r="H4367" s="12" t="s">
        <v>17248</v>
      </c>
      <c r="I4367" s="12" t="s">
        <v>15486</v>
      </c>
      <c r="J4367" s="12" t="s">
        <v>11842</v>
      </c>
      <c r="K4367" s="12" t="s">
        <v>11841</v>
      </c>
      <c r="L4367" s="12">
        <v>8.5</v>
      </c>
      <c r="M4367" s="12">
        <v>9</v>
      </c>
    </row>
    <row r="4368" spans="1:16" x14ac:dyDescent="0.2">
      <c r="A4368" s="12" t="str">
        <f>INDEX('рабочие дни  %ФОТ'!$F$3:$F$67,MATCH('загрузка табеля'!$H4368,'рабочие дни  %ФОТ'!$H$3:$H$67,0),1)</f>
        <v>ХХХ YYY-510</v>
      </c>
      <c r="B4368" s="21">
        <f t="shared" si="204"/>
        <v>0</v>
      </c>
      <c r="C4368" s="22">
        <f t="shared" si="205"/>
        <v>1</v>
      </c>
      <c r="D4368" s="23">
        <f t="shared" si="206"/>
        <v>8.5</v>
      </c>
      <c r="E4368" s="21">
        <f>SUMIFS(тарифы!G:G,тарифы!B:B,J4368)</f>
        <v>0</v>
      </c>
      <c r="F4368" s="21"/>
      <c r="G4368" s="12" t="str">
        <f>IFERROR(INDEX(Таблица1[#All],MATCH('загрузка табеля'!J4368,тарифы!B:B,0),4),"")</f>
        <v/>
      </c>
      <c r="H4368" s="12" t="s">
        <v>17248</v>
      </c>
      <c r="I4368" s="12" t="s">
        <v>15486</v>
      </c>
      <c r="J4368" s="12" t="s">
        <v>17019</v>
      </c>
      <c r="K4368" s="12" t="s">
        <v>17020</v>
      </c>
      <c r="L4368" s="12">
        <v>8.5</v>
      </c>
      <c r="M4368" s="12">
        <v>0</v>
      </c>
    </row>
    <row r="4369" spans="1:17" x14ac:dyDescent="0.2">
      <c r="A4369" s="12" t="str">
        <f>INDEX('рабочие дни  %ФОТ'!$F$3:$F$67,MATCH('загрузка табеля'!$H4369,'рабочие дни  %ФОТ'!$H$3:$H$67,0),1)</f>
        <v>ХХХ YYY-510</v>
      </c>
      <c r="B4369" s="21">
        <f t="shared" si="204"/>
        <v>10.264761904761905</v>
      </c>
      <c r="C4369" s="22">
        <f t="shared" si="205"/>
        <v>4</v>
      </c>
      <c r="D4369" s="23">
        <f t="shared" si="206"/>
        <v>44</v>
      </c>
      <c r="E4369" s="21">
        <f>SUMIFS(тарифы!G:G,тарифы!B:B,J4369)</f>
        <v>53.89</v>
      </c>
      <c r="F4369" s="21"/>
      <c r="G4369" s="12" t="str">
        <f>IFERROR(INDEX(Таблица1[#All],MATCH('загрузка табеля'!J4369,тарифы!B:B,0),4),"")</f>
        <v>бригадир производственной бригады* ((В-510)цех по выпечке хлебобулочных изделий)</v>
      </c>
      <c r="H4369" s="12" t="s">
        <v>17248</v>
      </c>
      <c r="I4369" s="12" t="s">
        <v>15487</v>
      </c>
      <c r="J4369" s="12" t="s">
        <v>9036</v>
      </c>
      <c r="K4369" s="12" t="s">
        <v>9037</v>
      </c>
      <c r="L4369" s="12">
        <v>11.5</v>
      </c>
      <c r="M4369" s="12">
        <v>11</v>
      </c>
      <c r="N4369" s="12">
        <v>10.5</v>
      </c>
      <c r="O4369" s="12">
        <v>11</v>
      </c>
      <c r="P4369" s="12">
        <v>0</v>
      </c>
    </row>
    <row r="4370" spans="1:17" x14ac:dyDescent="0.2">
      <c r="A4370" s="12" t="str">
        <f>INDEX('рабочие дни  %ФОТ'!$F$3:$F$67,MATCH('загрузка табеля'!$H4370,'рабочие дни  %ФОТ'!$H$3:$H$67,0),1)</f>
        <v>ХХХ YYY-510</v>
      </c>
      <c r="B4370" s="21">
        <f t="shared" si="204"/>
        <v>1833.48</v>
      </c>
      <c r="C4370" s="22">
        <f t="shared" si="205"/>
        <v>4</v>
      </c>
      <c r="D4370" s="23">
        <f t="shared" si="206"/>
        <v>44</v>
      </c>
      <c r="E4370" s="21">
        <f>SUMIFS(тарифы!G:G,тарифы!B:B,J4370)</f>
        <v>41.67</v>
      </c>
      <c r="F4370" s="21"/>
      <c r="G4370" s="12" t="str">
        <f>IFERROR(INDEX(Таблица1[#All],MATCH('загрузка табеля'!J4370,тарифы!B:B,0),4),"")</f>
        <v>пекарь 4 разряда* ((В-510)цех по выпечке хлебобулочных изделий)</v>
      </c>
      <c r="H4370" s="12" t="s">
        <v>17248</v>
      </c>
      <c r="I4370" s="12" t="s">
        <v>15487</v>
      </c>
      <c r="J4370" s="12" t="s">
        <v>9034</v>
      </c>
      <c r="K4370" s="12" t="s">
        <v>9035</v>
      </c>
      <c r="L4370" s="12">
        <v>11.5</v>
      </c>
      <c r="M4370" s="12">
        <v>10.5</v>
      </c>
      <c r="N4370" s="12">
        <v>11</v>
      </c>
      <c r="O4370" s="12">
        <v>11</v>
      </c>
    </row>
    <row r="4371" spans="1:17" x14ac:dyDescent="0.2">
      <c r="A4371" s="12" t="str">
        <f>INDEX('рабочие дни  %ФОТ'!$F$3:$F$67,MATCH('загрузка табеля'!$H4371,'рабочие дни  %ФОТ'!$H$3:$H$67,0),1)</f>
        <v>ХХХ YYY-510</v>
      </c>
      <c r="B4371" s="21">
        <f t="shared" si="204"/>
        <v>1198.8599999999999</v>
      </c>
      <c r="C4371" s="22">
        <f t="shared" si="205"/>
        <v>3</v>
      </c>
      <c r="D4371" s="23">
        <f t="shared" si="206"/>
        <v>26</v>
      </c>
      <c r="E4371" s="21">
        <f>SUMIFS(тарифы!G:G,тарифы!B:B,J4371)</f>
        <v>46.11</v>
      </c>
      <c r="F4371" s="21"/>
      <c r="G4371" s="12" t="str">
        <f>IFERROR(INDEX(Таблица1[#All],MATCH('загрузка табеля'!J4371,тарифы!B:B,0),4),"")</f>
        <v>пекарь 5 разряда* ((В-510)цех по выпечке хлебобулочных изделий)</v>
      </c>
      <c r="H4371" s="12" t="s">
        <v>17248</v>
      </c>
      <c r="I4371" s="12" t="s">
        <v>15487</v>
      </c>
      <c r="J4371" s="12" t="s">
        <v>9039</v>
      </c>
      <c r="K4371" s="12" t="s">
        <v>9040</v>
      </c>
      <c r="L4371" s="12">
        <v>12.5</v>
      </c>
      <c r="M4371" s="12">
        <v>11</v>
      </c>
      <c r="N4371" s="12">
        <v>2.5</v>
      </c>
      <c r="O4371" s="12">
        <v>0</v>
      </c>
    </row>
    <row r="4372" spans="1:17" x14ac:dyDescent="0.2">
      <c r="A4372" s="12" t="str">
        <f>INDEX('рабочие дни  %ФОТ'!$F$3:$F$67,MATCH('загрузка табеля'!$H4372,'рабочие дни  %ФОТ'!$H$3:$H$67,0),1)</f>
        <v>ХХХ YYY-510</v>
      </c>
      <c r="B4372" s="21">
        <f t="shared" si="204"/>
        <v>5.1323809523809523</v>
      </c>
      <c r="C4372" s="22">
        <f t="shared" si="205"/>
        <v>2</v>
      </c>
      <c r="D4372" s="23">
        <f t="shared" si="206"/>
        <v>23</v>
      </c>
      <c r="E4372" s="21">
        <f>SUMIFS(тарифы!G:G,тарифы!B:B,J4372)</f>
        <v>53.89</v>
      </c>
      <c r="F4372" s="21"/>
      <c r="G4372" s="12" t="str">
        <f>IFERROR(INDEX(Таблица1[#All],MATCH('загрузка табеля'!J4372,тарифы!B:B,0),4),"")</f>
        <v>бригадир производственной бригады* ((В-510)цех по выпечке хлебобулочных изделий)</v>
      </c>
      <c r="H4372" s="12" t="s">
        <v>17248</v>
      </c>
      <c r="I4372" s="12" t="s">
        <v>15487</v>
      </c>
      <c r="J4372" s="12" t="s">
        <v>9056</v>
      </c>
      <c r="K4372" s="12" t="s">
        <v>9057</v>
      </c>
      <c r="L4372" s="12">
        <v>11.5</v>
      </c>
      <c r="M4372" s="12">
        <v>11.5</v>
      </c>
    </row>
    <row r="4373" spans="1:17" x14ac:dyDescent="0.2">
      <c r="A4373" s="12" t="str">
        <f>INDEX('рабочие дни  %ФОТ'!$F$3:$F$67,MATCH('загрузка табеля'!$H4373,'рабочие дни  %ФОТ'!$H$3:$H$67,0),1)</f>
        <v>ХХХ YYY-510</v>
      </c>
      <c r="B4373" s="21">
        <f t="shared" si="204"/>
        <v>2256.3809523809523</v>
      </c>
      <c r="C4373" s="22">
        <f t="shared" si="205"/>
        <v>4</v>
      </c>
      <c r="D4373" s="23">
        <f t="shared" si="206"/>
        <v>20.5</v>
      </c>
      <c r="E4373" s="21">
        <f>SUMIFS(тарифы!G:G,тарифы!B:B,J4373)</f>
        <v>11846</v>
      </c>
      <c r="F4373" s="21"/>
      <c r="G4373" s="12" t="str">
        <f>IFERROR(INDEX(Таблица1[#All],MATCH('загрузка табеля'!J4373,тарифы!B:B,0),4),"")</f>
        <v xml:space="preserve">заместитель управляющего магазином по производству 2 категории ((В-510)цех по выпечке хлебобулочных </v>
      </c>
      <c r="H4373" s="12" t="s">
        <v>17248</v>
      </c>
      <c r="I4373" s="12" t="s">
        <v>15487</v>
      </c>
      <c r="J4373" s="12" t="s">
        <v>9054</v>
      </c>
      <c r="K4373" s="12" t="s">
        <v>9055</v>
      </c>
      <c r="L4373" s="12">
        <v>4.5</v>
      </c>
      <c r="M4373" s="12">
        <v>5.5</v>
      </c>
      <c r="N4373" s="12">
        <v>5</v>
      </c>
      <c r="O4373" s="12">
        <v>5.5</v>
      </c>
    </row>
    <row r="4374" spans="1:17" x14ac:dyDescent="0.2">
      <c r="A4374" s="12" t="str">
        <f>INDEX('рабочие дни  %ФОТ'!$F$3:$F$67,MATCH('загрузка табеля'!$H4374,'рабочие дни  %ФОТ'!$H$3:$H$67,0),1)</f>
        <v>ХХХ YYY-510</v>
      </c>
      <c r="B4374" s="21">
        <f t="shared" si="204"/>
        <v>766.56000000000006</v>
      </c>
      <c r="C4374" s="22">
        <f t="shared" si="205"/>
        <v>2</v>
      </c>
      <c r="D4374" s="23">
        <f t="shared" si="206"/>
        <v>24</v>
      </c>
      <c r="E4374" s="21">
        <f>SUMIFS(тарифы!G:G,тарифы!B:B,J4374)</f>
        <v>31.94</v>
      </c>
      <c r="F4374" s="21"/>
      <c r="G4374" s="12" t="str">
        <f>IFERROR(INDEX(Таблица1[#All],MATCH('загрузка табеля'!J4374,тарифы!B:B,0),4),"")</f>
        <v>продавец продовольственных товаров 3 категории ((В-510)цех по выпечке хлебобулочных изделий)</v>
      </c>
      <c r="H4374" s="12" t="s">
        <v>17248</v>
      </c>
      <c r="I4374" s="12" t="s">
        <v>15487</v>
      </c>
      <c r="J4374" s="12" t="s">
        <v>9050</v>
      </c>
      <c r="K4374" s="12" t="s">
        <v>9051</v>
      </c>
      <c r="L4374" s="12">
        <v>12</v>
      </c>
      <c r="M4374" s="12">
        <v>12</v>
      </c>
      <c r="N4374" s="12">
        <v>0</v>
      </c>
    </row>
    <row r="4375" spans="1:17" x14ac:dyDescent="0.2">
      <c r="A4375" s="12" t="str">
        <f>INDEX('рабочие дни  %ФОТ'!$F$3:$F$67,MATCH('загрузка табеля'!$H4375,'рабочие дни  %ФОТ'!$H$3:$H$67,0),1)</f>
        <v>ХХХ YYY-510</v>
      </c>
      <c r="B4375" s="21">
        <f t="shared" si="204"/>
        <v>1544.6849999999999</v>
      </c>
      <c r="C4375" s="22">
        <f t="shared" si="205"/>
        <v>3</v>
      </c>
      <c r="D4375" s="23">
        <f t="shared" si="206"/>
        <v>33.5</v>
      </c>
      <c r="E4375" s="21">
        <f>SUMIFS(тарифы!G:G,тарифы!B:B,J4375)</f>
        <v>46.11</v>
      </c>
      <c r="F4375" s="21"/>
      <c r="G4375" s="12" t="str">
        <f>IFERROR(INDEX(Таблица1[#All],MATCH('загрузка табеля'!J4375,тарифы!B:B,0),4),"")</f>
        <v>пекарь 5 разряда* ((В-510)цех по выпечке хлебобулочных изделий)</v>
      </c>
      <c r="H4375" s="12" t="s">
        <v>17248</v>
      </c>
      <c r="I4375" s="12" t="s">
        <v>15487</v>
      </c>
      <c r="J4375" s="12" t="s">
        <v>9042</v>
      </c>
      <c r="K4375" s="12" t="s">
        <v>9043</v>
      </c>
      <c r="L4375" s="12">
        <v>11.5</v>
      </c>
      <c r="M4375" s="12">
        <v>11</v>
      </c>
      <c r="N4375" s="12">
        <v>11</v>
      </c>
    </row>
    <row r="4376" spans="1:17" x14ac:dyDescent="0.2">
      <c r="A4376" s="12" t="str">
        <f>INDEX('рабочие дни  %ФОТ'!$F$3:$F$67,MATCH('загрузка табеля'!$H4376,'рабочие дни  %ФОТ'!$H$3:$H$67,0),1)</f>
        <v>ХХХ YYY-510</v>
      </c>
      <c r="B4376" s="21">
        <f t="shared" si="204"/>
        <v>1395.9450000000002</v>
      </c>
      <c r="C4376" s="22">
        <f t="shared" si="205"/>
        <v>3</v>
      </c>
      <c r="D4376" s="23">
        <f t="shared" si="206"/>
        <v>33.5</v>
      </c>
      <c r="E4376" s="21">
        <f>SUMIFS(тарифы!G:G,тарифы!B:B,J4376)</f>
        <v>41.67</v>
      </c>
      <c r="F4376" s="21"/>
      <c r="G4376" s="12" t="str">
        <f>IFERROR(INDEX(Таблица1[#All],MATCH('загрузка табеля'!J4376,тарифы!B:B,0),4),"")</f>
        <v>пекарь 4 разряда* ((В-510)цех по выпечке хлебобулочных изделий)</v>
      </c>
      <c r="H4376" s="12" t="s">
        <v>17248</v>
      </c>
      <c r="I4376" s="12" t="s">
        <v>15487</v>
      </c>
      <c r="J4376" s="12" t="s">
        <v>9031</v>
      </c>
      <c r="K4376" s="12" t="s">
        <v>9032</v>
      </c>
      <c r="L4376" s="12">
        <v>11.5</v>
      </c>
      <c r="M4376" s="12">
        <v>11</v>
      </c>
      <c r="N4376" s="12">
        <v>11</v>
      </c>
      <c r="O4376" s="12">
        <v>0</v>
      </c>
    </row>
    <row r="4377" spans="1:17" x14ac:dyDescent="0.2">
      <c r="A4377" s="12" t="str">
        <f>INDEX('рабочие дни  %ФОТ'!$F$3:$F$67,MATCH('загрузка табеля'!$H4377,'рабочие дни  %ФОТ'!$H$3:$H$67,0),1)</f>
        <v>ХХХ YYY-510</v>
      </c>
      <c r="B4377" s="21">
        <f t="shared" si="204"/>
        <v>1916.8200000000002</v>
      </c>
      <c r="C4377" s="22">
        <f t="shared" si="205"/>
        <v>4</v>
      </c>
      <c r="D4377" s="23">
        <f t="shared" si="206"/>
        <v>46</v>
      </c>
      <c r="E4377" s="21">
        <f>SUMIFS(тарифы!G:G,тарифы!B:B,J4377)</f>
        <v>41.67</v>
      </c>
      <c r="F4377" s="21"/>
      <c r="G4377" s="12" t="str">
        <f>IFERROR(INDEX(Таблица1[#All],MATCH('загрузка табеля'!J4377,тарифы!B:B,0),4),"")</f>
        <v>пекарь 4 разряда* ((В-510)цех по выпечке хлебобулочных изделий)</v>
      </c>
      <c r="H4377" s="12" t="s">
        <v>17248</v>
      </c>
      <c r="I4377" s="12" t="s">
        <v>15487</v>
      </c>
      <c r="J4377" s="12" t="s">
        <v>9052</v>
      </c>
      <c r="K4377" s="12" t="s">
        <v>9053</v>
      </c>
      <c r="L4377" s="12">
        <v>11.5</v>
      </c>
      <c r="M4377" s="12">
        <v>11.5</v>
      </c>
      <c r="N4377" s="12">
        <v>11.5</v>
      </c>
      <c r="O4377" s="12">
        <v>11.5</v>
      </c>
    </row>
    <row r="4378" spans="1:17" x14ac:dyDescent="0.2">
      <c r="A4378" s="12" t="str">
        <f>INDEX('рабочие дни  %ФОТ'!$F$3:$F$67,MATCH('загрузка табеля'!$H4378,'рабочие дни  %ФОТ'!$H$3:$H$67,0),1)</f>
        <v>ХХХ YYY-510</v>
      </c>
      <c r="B4378" s="21">
        <f t="shared" si="204"/>
        <v>373.38</v>
      </c>
      <c r="C4378" s="22">
        <f t="shared" si="205"/>
        <v>1</v>
      </c>
      <c r="D4378" s="23">
        <f t="shared" si="206"/>
        <v>10.5</v>
      </c>
      <c r="E4378" s="21">
        <f>SUMIFS(тарифы!G:G,тарифы!B:B,J4378)</f>
        <v>35.56</v>
      </c>
      <c r="F4378" s="21"/>
      <c r="G4378" s="12" t="str">
        <f>IFERROR(INDEX(Таблица1[#All],MATCH('загрузка табеля'!J4378,тарифы!B:B,0),4),"")</f>
        <v>продавец продовольственных товаров 3 категории ((В-510)рыбный отдел)</v>
      </c>
      <c r="H4378" s="12" t="s">
        <v>17248</v>
      </c>
      <c r="I4378" s="12" t="s">
        <v>15487</v>
      </c>
      <c r="J4378" s="12" t="s">
        <v>9006</v>
      </c>
      <c r="K4378" s="12" t="s">
        <v>11908</v>
      </c>
      <c r="L4378" s="12">
        <v>10.5</v>
      </c>
      <c r="M4378" s="12">
        <v>0</v>
      </c>
    </row>
    <row r="4379" spans="1:17" x14ac:dyDescent="0.2">
      <c r="A4379" s="12" t="str">
        <f>INDEX('рабочие дни  %ФОТ'!$F$3:$F$67,MATCH('загрузка табеля'!$H4379,'рабочие дни  %ФОТ'!$H$3:$H$67,0),1)</f>
        <v>ХХХ YYY-510</v>
      </c>
      <c r="B4379" s="21">
        <f t="shared" si="204"/>
        <v>680.57500000000005</v>
      </c>
      <c r="C4379" s="22">
        <f t="shared" si="205"/>
        <v>2</v>
      </c>
      <c r="D4379" s="23">
        <f t="shared" si="206"/>
        <v>17.5</v>
      </c>
      <c r="E4379" s="21">
        <f>SUMIFS(тарифы!G:G,тарифы!B:B,J4379)</f>
        <v>38.89</v>
      </c>
      <c r="F4379" s="21"/>
      <c r="G4379" s="12" t="str">
        <f>IFERROR(INDEX(Таблица1[#All],MATCH('загрузка табеля'!J4379,тарифы!B:B,0),4),"")</f>
        <v>повар 4 разряда* ((В-510)цех по переработке мяса)</v>
      </c>
      <c r="H4379" s="12" t="s">
        <v>17248</v>
      </c>
      <c r="I4379" s="12" t="s">
        <v>15488</v>
      </c>
      <c r="J4379" s="12" t="s">
        <v>9059</v>
      </c>
      <c r="K4379" s="12" t="s">
        <v>9060</v>
      </c>
      <c r="L4379" s="12">
        <v>8</v>
      </c>
      <c r="M4379" s="12">
        <v>9.5</v>
      </c>
    </row>
    <row r="4380" spans="1:17" x14ac:dyDescent="0.2">
      <c r="A4380" s="12" t="str">
        <f>INDEX('рабочие дни  %ФОТ'!$F$3:$F$67,MATCH('загрузка табеля'!$H4380,'рабочие дни  %ФОТ'!$H$3:$H$67,0),1)</f>
        <v>ХХХ YYY-510</v>
      </c>
      <c r="B4380" s="21">
        <f t="shared" si="204"/>
        <v>14.84</v>
      </c>
      <c r="C4380" s="22">
        <f t="shared" si="205"/>
        <v>6</v>
      </c>
      <c r="D4380" s="23">
        <f t="shared" si="206"/>
        <v>60.5</v>
      </c>
      <c r="E4380" s="21">
        <f>SUMIFS(тарифы!G:G,тарифы!B:B,J4380)</f>
        <v>51.94</v>
      </c>
      <c r="F4380" s="21"/>
      <c r="G4380" s="12" t="str">
        <f>IFERROR(INDEX(Таблица1[#All],MATCH('загрузка табеля'!J4380,тарифы!B:B,0),4),"")</f>
        <v>обвальщик мяса мастер-класс 2 категории ((В-510)цех по переработке мяса)</v>
      </c>
      <c r="H4380" s="12" t="s">
        <v>17248</v>
      </c>
      <c r="I4380" s="12" t="s">
        <v>15488</v>
      </c>
      <c r="J4380" s="12" t="s">
        <v>9065</v>
      </c>
      <c r="K4380" s="12" t="s">
        <v>9066</v>
      </c>
      <c r="L4380" s="12">
        <v>10</v>
      </c>
      <c r="M4380" s="12">
        <v>10</v>
      </c>
      <c r="N4380" s="12">
        <v>10</v>
      </c>
      <c r="O4380" s="12">
        <v>10</v>
      </c>
      <c r="P4380" s="12">
        <v>10.5</v>
      </c>
      <c r="Q4380" s="12">
        <v>10</v>
      </c>
    </row>
    <row r="4381" spans="1:17" x14ac:dyDescent="0.2">
      <c r="A4381" s="12" t="str">
        <f>INDEX('рабочие дни  %ФОТ'!$F$3:$F$67,MATCH('загрузка табеля'!$H4381,'рабочие дни  %ФОТ'!$H$3:$H$67,0),1)</f>
        <v>ХХХ YYY-510</v>
      </c>
      <c r="B4381" s="21">
        <f t="shared" si="204"/>
        <v>1864.7619047619048</v>
      </c>
      <c r="C4381" s="22">
        <f t="shared" si="205"/>
        <v>4</v>
      </c>
      <c r="D4381" s="23">
        <f t="shared" si="206"/>
        <v>15.5</v>
      </c>
      <c r="E4381" s="21">
        <f>SUMIFS(тарифы!G:G,тарифы!B:B,J4381)</f>
        <v>9790</v>
      </c>
      <c r="F4381" s="21"/>
      <c r="G4381" s="12" t="str">
        <f>IFERROR(INDEX(Таблица1[#All],MATCH('загрузка табеля'!J4381,тарифы!B:B,0),4),"")</f>
        <v>заместитель управляющего магазином по производству 4 категории ((В-510)кулинарный цех)</v>
      </c>
      <c r="H4381" s="12" t="s">
        <v>17248</v>
      </c>
      <c r="I4381" s="12" t="s">
        <v>15488</v>
      </c>
      <c r="J4381" s="12" t="s">
        <v>8843</v>
      </c>
      <c r="K4381" s="12" t="s">
        <v>8844</v>
      </c>
      <c r="L4381" s="12">
        <v>1.5</v>
      </c>
      <c r="M4381" s="12">
        <v>2.5</v>
      </c>
      <c r="N4381" s="12">
        <v>5.5</v>
      </c>
      <c r="O4381" s="12">
        <v>6</v>
      </c>
    </row>
    <row r="4382" spans="1:17" x14ac:dyDescent="0.2">
      <c r="A4382" s="12" t="str">
        <f>INDEX('рабочие дни  %ФОТ'!$F$3:$F$67,MATCH('загрузка табеля'!$H4382,'рабочие дни  %ФОТ'!$H$3:$H$67,0),1)</f>
        <v>ХХХ YYY-510</v>
      </c>
      <c r="B4382" s="21">
        <f t="shared" si="204"/>
        <v>545.49</v>
      </c>
      <c r="C4382" s="22">
        <f t="shared" si="205"/>
        <v>2</v>
      </c>
      <c r="D4382" s="23">
        <f t="shared" si="206"/>
        <v>16.5</v>
      </c>
      <c r="E4382" s="21">
        <f>SUMIFS(тарифы!G:G,тарифы!B:B,J4382)</f>
        <v>33.06</v>
      </c>
      <c r="F4382" s="21"/>
      <c r="G4382" s="12" t="str">
        <f>IFERROR(INDEX(Таблица1[#All],MATCH('загрузка табеля'!J4382,тарифы!B:B,0),4),"")</f>
        <v>продавец продовольственных товаров 3 категории ((В-510)цех по переработке мяса)</v>
      </c>
      <c r="H4382" s="12" t="s">
        <v>17248</v>
      </c>
      <c r="I4382" s="12" t="s">
        <v>15488</v>
      </c>
      <c r="J4382" s="12" t="s">
        <v>11916</v>
      </c>
      <c r="K4382" s="12" t="s">
        <v>11915</v>
      </c>
      <c r="L4382" s="12">
        <v>8</v>
      </c>
      <c r="M4382" s="12">
        <v>8.5</v>
      </c>
      <c r="N4382" s="12">
        <v>0</v>
      </c>
    </row>
    <row r="4383" spans="1:17" x14ac:dyDescent="0.2">
      <c r="A4383" s="12" t="str">
        <f>INDEX('рабочие дни  %ФОТ'!$F$3:$F$67,MATCH('загрузка табеля'!$H4383,'рабочие дни  %ФОТ'!$H$3:$H$67,0),1)</f>
        <v>ХХХ YYY-510</v>
      </c>
      <c r="B4383" s="21">
        <f t="shared" si="204"/>
        <v>2314.2000000000003</v>
      </c>
      <c r="C4383" s="22">
        <f t="shared" si="205"/>
        <v>6</v>
      </c>
      <c r="D4383" s="23">
        <f t="shared" si="206"/>
        <v>70</v>
      </c>
      <c r="E4383" s="21">
        <f>SUMIFS(тарифы!G:G,тарифы!B:B,J4383)</f>
        <v>33.06</v>
      </c>
      <c r="F4383" s="21"/>
      <c r="G4383" s="12" t="str">
        <f>IFERROR(INDEX(Таблица1[#All],MATCH('загрузка табеля'!J4383,тарифы!B:B,0),4),"")</f>
        <v>продавец продовольственных товаров 3 категории ((В-510)цех по переработке мяса)</v>
      </c>
      <c r="H4383" s="12" t="s">
        <v>17248</v>
      </c>
      <c r="I4383" s="12" t="s">
        <v>15488</v>
      </c>
      <c r="J4383" s="12" t="s">
        <v>11912</v>
      </c>
      <c r="K4383" s="12" t="s">
        <v>11911</v>
      </c>
      <c r="L4383" s="12">
        <v>12</v>
      </c>
      <c r="M4383" s="12">
        <v>12</v>
      </c>
      <c r="N4383" s="12">
        <v>12</v>
      </c>
      <c r="O4383" s="12">
        <v>11.5</v>
      </c>
      <c r="P4383" s="12">
        <v>11</v>
      </c>
      <c r="Q4383" s="12">
        <v>11.5</v>
      </c>
    </row>
    <row r="4384" spans="1:17" x14ac:dyDescent="0.2">
      <c r="A4384" s="12" t="str">
        <f>INDEX('рабочие дни  %ФОТ'!$F$3:$F$67,MATCH('загрузка табеля'!$H4384,'рабочие дни  %ФОТ'!$H$3:$H$67,0),1)</f>
        <v>ХХХ YYY-510</v>
      </c>
      <c r="B4384" s="21">
        <f t="shared" si="204"/>
        <v>479.20500000000004</v>
      </c>
      <c r="C4384" s="22">
        <f t="shared" si="205"/>
        <v>1</v>
      </c>
      <c r="D4384" s="23">
        <f t="shared" si="206"/>
        <v>11.5</v>
      </c>
      <c r="E4384" s="21">
        <f>SUMIFS(тарифы!G:G,тарифы!B:B,J4384)</f>
        <v>41.67</v>
      </c>
      <c r="F4384" s="21"/>
      <c r="G4384" s="12" t="str">
        <f>IFERROR(INDEX(Таблица1[#All],MATCH('загрузка табеля'!J4384,тарифы!B:B,0),4),"")</f>
        <v>пекарь 4 разряда ((В-515)цех по выпечке хлебобулочных изделий)</v>
      </c>
      <c r="H4384" s="12" t="s">
        <v>17248</v>
      </c>
      <c r="I4384" s="12" t="s">
        <v>17021</v>
      </c>
      <c r="J4384" s="12" t="s">
        <v>9700</v>
      </c>
      <c r="K4384" s="12" t="s">
        <v>9701</v>
      </c>
      <c r="L4384" s="12">
        <v>11.5</v>
      </c>
      <c r="M4384" s="12">
        <v>0</v>
      </c>
    </row>
    <row r="4385" spans="1:17" x14ac:dyDescent="0.2">
      <c r="A4385" s="12" t="str">
        <f>INDEX('рабочие дни  %ФОТ'!$F$3:$F$67,MATCH('загрузка табеля'!$H4385,'рабочие дни  %ФОТ'!$H$3:$H$67,0),1)</f>
        <v>ХХХ YYY-510</v>
      </c>
      <c r="B4385" s="21">
        <f t="shared" si="204"/>
        <v>0</v>
      </c>
      <c r="C4385" s="22">
        <f t="shared" si="205"/>
        <v>4</v>
      </c>
      <c r="D4385" s="23">
        <f t="shared" si="206"/>
        <v>35.5</v>
      </c>
      <c r="E4385" s="21">
        <f>SUMIFS(тарифы!G:G,тарифы!B:B,J4385)</f>
        <v>0</v>
      </c>
      <c r="F4385" s="21"/>
      <c r="G4385" s="12" t="str">
        <f>IFERROR(INDEX(Таблица1[#All],MATCH('загрузка табеля'!J4385,тарифы!B:B,0),4),"")</f>
        <v>заместитель управляющего магазином(скоропорт) ((КО)управление)</v>
      </c>
      <c r="H4385" s="12" t="s">
        <v>17248</v>
      </c>
      <c r="I4385" s="12" t="s">
        <v>11766</v>
      </c>
      <c r="J4385" s="12" t="s">
        <v>11931</v>
      </c>
      <c r="K4385" s="12" t="s">
        <v>11930</v>
      </c>
      <c r="L4385" s="12">
        <v>9.5</v>
      </c>
      <c r="M4385" s="12">
        <v>9</v>
      </c>
      <c r="N4385" s="12">
        <v>8</v>
      </c>
      <c r="O4385" s="12">
        <v>9</v>
      </c>
    </row>
    <row r="4386" spans="1:17" x14ac:dyDescent="0.2">
      <c r="A4386" s="12" t="str">
        <f>INDEX('рабочие дни  %ФОТ'!$F$3:$F$67,MATCH('загрузка табеля'!$H4386,'рабочие дни  %ФОТ'!$H$3:$H$67,0),1)</f>
        <v>ХХХ YYY-510</v>
      </c>
      <c r="B4386" s="21">
        <f t="shared" si="204"/>
        <v>0</v>
      </c>
      <c r="C4386" s="22">
        <f t="shared" si="205"/>
        <v>4</v>
      </c>
      <c r="D4386" s="23">
        <f t="shared" si="206"/>
        <v>36</v>
      </c>
      <c r="E4386" s="21">
        <f>SUMIFS(тарифы!G:G,тарифы!B:B,J4386)</f>
        <v>0</v>
      </c>
      <c r="F4386" s="21"/>
      <c r="G4386" s="12" t="str">
        <f>IFERROR(INDEX(Таблица1[#All],MATCH('загрузка табеля'!J4386,тарифы!B:B,0),4),"")</f>
        <v>заместитель управляющего магазином(стелажка) ((КО)управление)</v>
      </c>
      <c r="H4386" s="12" t="s">
        <v>17248</v>
      </c>
      <c r="I4386" s="12" t="s">
        <v>11766</v>
      </c>
      <c r="J4386" s="12" t="s">
        <v>11929</v>
      </c>
      <c r="K4386" s="12" t="s">
        <v>11928</v>
      </c>
      <c r="L4386" s="12">
        <v>8.5</v>
      </c>
      <c r="M4386" s="12">
        <v>9</v>
      </c>
      <c r="N4386" s="12">
        <v>10</v>
      </c>
      <c r="O4386" s="12">
        <v>8.5</v>
      </c>
      <c r="P4386" s="12">
        <v>0</v>
      </c>
    </row>
    <row r="4387" spans="1:17" x14ac:dyDescent="0.2">
      <c r="A4387" s="12" t="str">
        <f>INDEX('рабочие дни  %ФОТ'!$F$3:$F$67,MATCH('загрузка табеля'!$H4387,'рабочие дни  %ФОТ'!$H$3:$H$67,0),1)</f>
        <v>ХХХ YYY-511</v>
      </c>
      <c r="B4387" s="21">
        <f t="shared" si="204"/>
        <v>836.28</v>
      </c>
      <c r="C4387" s="22">
        <f t="shared" si="205"/>
        <v>2</v>
      </c>
      <c r="D4387" s="23">
        <f t="shared" si="206"/>
        <v>23</v>
      </c>
      <c r="E4387" s="21">
        <f>SUMIFS(тарифы!G:G,тарифы!B:B,J4387)</f>
        <v>36.36</v>
      </c>
      <c r="F4387" s="21"/>
      <c r="G4387" s="12" t="str">
        <f>IFERROR(INDEX(Таблица1[#All],MATCH('загрузка табеля'!J4387,тарифы!B:B,0),4),"")</f>
        <v>продавец продовольственных товаров 2 категории ((В-511)кулинарный цех)</v>
      </c>
      <c r="H4387" s="12" t="s">
        <v>17249</v>
      </c>
      <c r="I4387" s="12" t="s">
        <v>17022</v>
      </c>
      <c r="J4387" s="12" t="s">
        <v>9077</v>
      </c>
      <c r="K4387" s="12" t="s">
        <v>9078</v>
      </c>
      <c r="L4387" s="12">
        <v>11</v>
      </c>
      <c r="M4387" s="12">
        <v>12</v>
      </c>
    </row>
    <row r="4388" spans="1:17" x14ac:dyDescent="0.2">
      <c r="A4388" s="12" t="str">
        <f>INDEX('рабочие дни  %ФОТ'!$F$3:$F$67,MATCH('загрузка табеля'!$H4388,'рабочие дни  %ФОТ'!$H$3:$H$67,0),1)</f>
        <v>ХХХ YYY-511</v>
      </c>
      <c r="B4388" s="21">
        <f t="shared" si="204"/>
        <v>1864.7619047619048</v>
      </c>
      <c r="C4388" s="22">
        <f t="shared" si="205"/>
        <v>4</v>
      </c>
      <c r="D4388" s="23">
        <f t="shared" si="206"/>
        <v>12</v>
      </c>
      <c r="E4388" s="21">
        <f>SUMIFS(тарифы!G:G,тарифы!B:B,J4388)</f>
        <v>9790</v>
      </c>
      <c r="F4388" s="21"/>
      <c r="G4388" s="12" t="str">
        <f>IFERROR(INDEX(Таблица1[#All],MATCH('загрузка табеля'!J4388,тарифы!B:B,0),4),"")</f>
        <v xml:space="preserve">заместитель управляющего магазином по производству 4 категории ((В-511)цех по выпечке хлебобулочных </v>
      </c>
      <c r="H4388" s="12" t="s">
        <v>17249</v>
      </c>
      <c r="I4388" s="12" t="s">
        <v>17022</v>
      </c>
      <c r="J4388" s="12" t="s">
        <v>9148</v>
      </c>
      <c r="K4388" s="12" t="s">
        <v>9149</v>
      </c>
      <c r="L4388" s="12">
        <v>3</v>
      </c>
      <c r="M4388" s="12">
        <v>3</v>
      </c>
      <c r="N4388" s="12">
        <v>3</v>
      </c>
      <c r="O4388" s="12">
        <v>3</v>
      </c>
    </row>
    <row r="4389" spans="1:17" x14ac:dyDescent="0.2">
      <c r="A4389" s="12" t="str">
        <f>INDEX('рабочие дни  %ФОТ'!$F$3:$F$67,MATCH('загрузка табеля'!$H4389,'рабочие дни  %ФОТ'!$H$3:$H$67,0),1)</f>
        <v>ХХХ YYY-511</v>
      </c>
      <c r="B4389" s="21">
        <f t="shared" si="204"/>
        <v>2198.4900000000002</v>
      </c>
      <c r="C4389" s="22">
        <f t="shared" si="205"/>
        <v>5</v>
      </c>
      <c r="D4389" s="23">
        <f t="shared" si="206"/>
        <v>66.5</v>
      </c>
      <c r="E4389" s="21">
        <f>SUMIFS(тарифы!G:G,тарифы!B:B,J4389)</f>
        <v>33.06</v>
      </c>
      <c r="F4389" s="21"/>
      <c r="G4389" s="12" t="str">
        <f>IFERROR(INDEX(Таблица1[#All],MATCH('загрузка табеля'!J4389,тарифы!B:B,0),4),"")</f>
        <v>продавец продовольственных товаров 3 категории ((В-511)кулинарный цех)</v>
      </c>
      <c r="H4389" s="12" t="s">
        <v>17249</v>
      </c>
      <c r="I4389" s="12" t="s">
        <v>17022</v>
      </c>
      <c r="J4389" s="12" t="s">
        <v>9082</v>
      </c>
      <c r="K4389" s="12" t="s">
        <v>9083</v>
      </c>
      <c r="L4389" s="12">
        <v>12</v>
      </c>
      <c r="M4389" s="12">
        <v>13.5</v>
      </c>
      <c r="N4389" s="12">
        <v>13</v>
      </c>
      <c r="O4389" s="12">
        <v>14</v>
      </c>
      <c r="P4389" s="12">
        <v>14</v>
      </c>
      <c r="Q4389" s="12">
        <v>0</v>
      </c>
    </row>
    <row r="4390" spans="1:17" x14ac:dyDescent="0.2">
      <c r="A4390" s="12" t="str">
        <f>INDEX('рабочие дни  %ФОТ'!$F$3:$F$67,MATCH('загрузка табеля'!$H4390,'рабочие дни  %ФОТ'!$H$3:$H$67,0),1)</f>
        <v>ХХХ YYY-511</v>
      </c>
      <c r="B4390" s="21">
        <f t="shared" si="204"/>
        <v>12.566666666666666</v>
      </c>
      <c r="C4390" s="22">
        <f t="shared" si="205"/>
        <v>5</v>
      </c>
      <c r="D4390" s="23">
        <f t="shared" si="206"/>
        <v>51.5</v>
      </c>
      <c r="E4390" s="21">
        <f>SUMIFS(тарифы!G:G,тарифы!B:B,J4390)</f>
        <v>52.78</v>
      </c>
      <c r="F4390" s="21"/>
      <c r="G4390" s="12" t="str">
        <f>IFERROR(INDEX(Таблица1[#All],MATCH('загрузка табеля'!J4390,тарифы!B:B,0),4),"")</f>
        <v>бригадир производственной бригады ((В-511)кулинарный цех)</v>
      </c>
      <c r="H4390" s="12" t="s">
        <v>17249</v>
      </c>
      <c r="I4390" s="12" t="s">
        <v>17022</v>
      </c>
      <c r="J4390" s="12" t="s">
        <v>9074</v>
      </c>
      <c r="K4390" s="12" t="s">
        <v>9075</v>
      </c>
      <c r="L4390" s="12">
        <v>10</v>
      </c>
      <c r="M4390" s="12">
        <v>10.5</v>
      </c>
      <c r="N4390" s="12">
        <v>10</v>
      </c>
      <c r="O4390" s="12">
        <v>10.5</v>
      </c>
      <c r="P4390" s="12">
        <v>10.5</v>
      </c>
      <c r="Q4390" s="12">
        <v>0</v>
      </c>
    </row>
    <row r="4391" spans="1:17" x14ac:dyDescent="0.2">
      <c r="A4391" s="12" t="str">
        <f>INDEX('рабочие дни  %ФОТ'!$F$3:$F$67,MATCH('загрузка табеля'!$H4391,'рабочие дни  %ФОТ'!$H$3:$H$67,0),1)</f>
        <v>ХХХ YYY-511</v>
      </c>
      <c r="B4391" s="21">
        <f t="shared" si="204"/>
        <v>1085</v>
      </c>
      <c r="C4391" s="22">
        <f t="shared" si="205"/>
        <v>3</v>
      </c>
      <c r="D4391" s="23">
        <f t="shared" si="206"/>
        <v>31</v>
      </c>
      <c r="E4391" s="21">
        <f>SUMIFS(тарифы!G:G,тарифы!B:B,J4391)</f>
        <v>35</v>
      </c>
      <c r="F4391" s="21"/>
      <c r="G4391" s="12" t="str">
        <f>IFERROR(INDEX(Таблица1[#All],MATCH('загрузка табеля'!J4391,тарифы!B:B,0),4),"")</f>
        <v>повар 3 разряда* ((В-511)кулинарный цех)</v>
      </c>
      <c r="H4391" s="12" t="s">
        <v>17249</v>
      </c>
      <c r="I4391" s="12" t="s">
        <v>17022</v>
      </c>
      <c r="J4391" s="12" t="s">
        <v>9071</v>
      </c>
      <c r="K4391" s="12" t="s">
        <v>9072</v>
      </c>
      <c r="L4391" s="12">
        <v>10.5</v>
      </c>
      <c r="M4391" s="12">
        <v>10.5</v>
      </c>
      <c r="N4391" s="12">
        <v>10</v>
      </c>
    </row>
    <row r="4392" spans="1:17" x14ac:dyDescent="0.2">
      <c r="A4392" s="12" t="str">
        <f>INDEX('рабочие дни  %ФОТ'!$F$3:$F$67,MATCH('загрузка табеля'!$H4392,'рабочие дни  %ФОТ'!$H$3:$H$67,0),1)</f>
        <v>ХХХ YYY-511</v>
      </c>
      <c r="B4392" s="21">
        <f t="shared" si="204"/>
        <v>5.0266666666666664</v>
      </c>
      <c r="C4392" s="22">
        <f t="shared" si="205"/>
        <v>2</v>
      </c>
      <c r="D4392" s="23">
        <f t="shared" si="206"/>
        <v>21.5</v>
      </c>
      <c r="E4392" s="21">
        <f>SUMIFS(тарифы!G:G,тарифы!B:B,J4392)</f>
        <v>52.78</v>
      </c>
      <c r="F4392" s="21"/>
      <c r="G4392" s="12" t="str">
        <f>IFERROR(INDEX(Таблица1[#All],MATCH('загрузка табеля'!J4392,тарифы!B:B,0),4),"")</f>
        <v>бригадир производственной бригады ((В-511)кулинарный цех)</v>
      </c>
      <c r="H4392" s="12" t="s">
        <v>17249</v>
      </c>
      <c r="I4392" s="12" t="s">
        <v>17022</v>
      </c>
      <c r="J4392" s="12" t="s">
        <v>9080</v>
      </c>
      <c r="K4392" s="12" t="s">
        <v>9081</v>
      </c>
      <c r="L4392" s="12">
        <v>10.5</v>
      </c>
      <c r="M4392" s="12">
        <v>11</v>
      </c>
    </row>
    <row r="4393" spans="1:17" x14ac:dyDescent="0.2">
      <c r="A4393" s="12" t="str">
        <f>INDEX('рабочие дни  %ФОТ'!$F$3:$F$67,MATCH('загрузка табеля'!$H4393,'рабочие дни  %ФОТ'!$H$3:$H$67,0),1)</f>
        <v>ХХХ YYY-511</v>
      </c>
      <c r="B4393" s="21">
        <f t="shared" si="204"/>
        <v>774.49</v>
      </c>
      <c r="C4393" s="22">
        <f t="shared" si="205"/>
        <v>2</v>
      </c>
      <c r="D4393" s="23">
        <f t="shared" si="206"/>
        <v>20.5</v>
      </c>
      <c r="E4393" s="21">
        <f>SUMIFS(тарифы!G:G,тарифы!B:B,J4393)</f>
        <v>37.78</v>
      </c>
      <c r="F4393" s="21"/>
      <c r="G4393" s="12" t="str">
        <f>IFERROR(INDEX(Таблица1[#All],MATCH('загрузка табеля'!J4393,тарифы!B:B,0),4),"")</f>
        <v>кассир торгового зала ((В-511)расчетно-кассовая зона)</v>
      </c>
      <c r="H4393" s="12" t="s">
        <v>17249</v>
      </c>
      <c r="I4393" s="12" t="s">
        <v>17023</v>
      </c>
      <c r="J4393" s="12" t="s">
        <v>9087</v>
      </c>
      <c r="K4393" s="12" t="s">
        <v>9088</v>
      </c>
      <c r="L4393" s="12">
        <v>12</v>
      </c>
      <c r="M4393" s="12">
        <v>8.5</v>
      </c>
      <c r="N4393" s="12">
        <v>0</v>
      </c>
    </row>
    <row r="4394" spans="1:17" x14ac:dyDescent="0.2">
      <c r="A4394" s="12" t="str">
        <f>INDEX('рабочие дни  %ФОТ'!$F$3:$F$67,MATCH('загрузка табеля'!$H4394,'рабочие дни  %ФОТ'!$H$3:$H$67,0),1)</f>
        <v>ХХХ YYY-511</v>
      </c>
      <c r="B4394" s="21">
        <f t="shared" si="204"/>
        <v>1665.7150000000001</v>
      </c>
      <c r="C4394" s="22">
        <f t="shared" si="205"/>
        <v>3</v>
      </c>
      <c r="D4394" s="23">
        <f t="shared" si="206"/>
        <v>39.5</v>
      </c>
      <c r="E4394" s="21">
        <f>SUMIFS(тарифы!G:G,тарифы!B:B,J4394)</f>
        <v>42.17</v>
      </c>
      <c r="F4394" s="21"/>
      <c r="G4394" s="12" t="str">
        <f>IFERROR(INDEX(Таблица1[#All],MATCH('загрузка табеля'!J4394,тарифы!B:B,0),4),"")</f>
        <v>заместитель управляющего магазином по кассовой зоне 2 категории ((В-511)расчетно-кассовая зона)</v>
      </c>
      <c r="H4394" s="12" t="s">
        <v>17249</v>
      </c>
      <c r="I4394" s="12" t="s">
        <v>17023</v>
      </c>
      <c r="J4394" s="12" t="s">
        <v>9093</v>
      </c>
      <c r="K4394" s="12" t="s">
        <v>9094</v>
      </c>
      <c r="L4394" s="12">
        <v>15</v>
      </c>
      <c r="M4394" s="12">
        <v>9.5</v>
      </c>
      <c r="N4394" s="12">
        <v>15</v>
      </c>
    </row>
    <row r="4395" spans="1:17" x14ac:dyDescent="0.2">
      <c r="A4395" s="12" t="str">
        <f>INDEX('рабочие дни  %ФОТ'!$F$3:$F$67,MATCH('загрузка табеля'!$H4395,'рабочие дни  %ФОТ'!$H$3:$H$67,0),1)</f>
        <v>ХХХ YYY-511</v>
      </c>
      <c r="B4395" s="21">
        <f t="shared" si="204"/>
        <v>2280.6349999999998</v>
      </c>
      <c r="C4395" s="22">
        <f t="shared" si="205"/>
        <v>4</v>
      </c>
      <c r="D4395" s="23">
        <f t="shared" si="206"/>
        <v>59.5</v>
      </c>
      <c r="E4395" s="21">
        <f>SUMIFS(тарифы!G:G,тарифы!B:B,J4395)</f>
        <v>38.33</v>
      </c>
      <c r="F4395" s="21"/>
      <c r="G4395" s="12" t="str">
        <f>IFERROR(INDEX(Таблица1[#All],MATCH('загрузка табеля'!J4395,тарифы!B:B,0),4),"")</f>
        <v>заместитель управляющего магазином по кассовой зоне 3 категории ((В-511)расчетно-кассовая зона)</v>
      </c>
      <c r="H4395" s="12" t="s">
        <v>17249</v>
      </c>
      <c r="I4395" s="12" t="s">
        <v>17023</v>
      </c>
      <c r="J4395" s="12" t="s">
        <v>9091</v>
      </c>
      <c r="K4395" s="12" t="s">
        <v>9092</v>
      </c>
      <c r="L4395" s="12">
        <v>15</v>
      </c>
      <c r="M4395" s="12">
        <v>14.5</v>
      </c>
      <c r="N4395" s="12">
        <v>15</v>
      </c>
      <c r="O4395" s="12">
        <v>15</v>
      </c>
      <c r="P4395" s="12">
        <v>0</v>
      </c>
    </row>
    <row r="4396" spans="1:17" x14ac:dyDescent="0.2">
      <c r="A4396" s="12" t="str">
        <f>INDEX('рабочие дни  %ФОТ'!$F$3:$F$67,MATCH('загрузка табеля'!$H4396,'рабочие дни  %ФОТ'!$H$3:$H$67,0),1)</f>
        <v>ХХХ YYY-511</v>
      </c>
      <c r="B4396" s="21">
        <f t="shared" si="204"/>
        <v>1038.0050000000001</v>
      </c>
      <c r="C4396" s="22">
        <f t="shared" si="205"/>
        <v>3</v>
      </c>
      <c r="D4396" s="23">
        <f t="shared" si="206"/>
        <v>26.5</v>
      </c>
      <c r="E4396" s="21">
        <f>SUMIFS(тарифы!G:G,тарифы!B:B,J4396)</f>
        <v>39.17</v>
      </c>
      <c r="F4396" s="21"/>
      <c r="G4396" s="12" t="str">
        <f>IFERROR(INDEX(Таблица1[#All],MATCH('загрузка табеля'!J4396,тарифы!B:B,0),4),"")</f>
        <v>старший кассир торгового зала ((В-511)расчетно-кассовая зона)</v>
      </c>
      <c r="H4396" s="12" t="s">
        <v>17249</v>
      </c>
      <c r="I4396" s="12" t="s">
        <v>17023</v>
      </c>
      <c r="J4396" s="12" t="s">
        <v>11895</v>
      </c>
      <c r="K4396" s="12" t="s">
        <v>11894</v>
      </c>
      <c r="L4396" s="12">
        <v>7.5</v>
      </c>
      <c r="M4396" s="12">
        <v>9.5</v>
      </c>
      <c r="N4396" s="12">
        <v>9.5</v>
      </c>
    </row>
    <row r="4397" spans="1:17" x14ac:dyDescent="0.2">
      <c r="A4397" s="12" t="str">
        <f>INDEX('рабочие дни  %ФОТ'!$F$3:$F$67,MATCH('загрузка табеля'!$H4397,'рабочие дни  %ФОТ'!$H$3:$H$67,0),1)</f>
        <v>ХХХ YYY-511</v>
      </c>
      <c r="B4397" s="21">
        <f t="shared" si="204"/>
        <v>1643.43</v>
      </c>
      <c r="C4397" s="22">
        <f t="shared" si="205"/>
        <v>4</v>
      </c>
      <c r="D4397" s="23">
        <f t="shared" si="206"/>
        <v>43.5</v>
      </c>
      <c r="E4397" s="21">
        <f>SUMIFS(тарифы!G:G,тарифы!B:B,J4397)</f>
        <v>37.78</v>
      </c>
      <c r="F4397" s="21"/>
      <c r="G4397" s="12" t="str">
        <f>IFERROR(INDEX(Таблица1[#All],MATCH('загрузка табеля'!J4397,тарифы!B:B,0),4),"")</f>
        <v>кассир торгового зала ((В-511)расчетно-кассовая зона)</v>
      </c>
      <c r="H4397" s="12" t="s">
        <v>17249</v>
      </c>
      <c r="I4397" s="12" t="s">
        <v>17023</v>
      </c>
      <c r="J4397" s="12" t="s">
        <v>11903</v>
      </c>
      <c r="K4397" s="12" t="s">
        <v>11902</v>
      </c>
      <c r="L4397" s="12">
        <v>7.5</v>
      </c>
      <c r="M4397" s="12">
        <v>12</v>
      </c>
      <c r="N4397" s="12">
        <v>12</v>
      </c>
      <c r="O4397" s="12">
        <v>12</v>
      </c>
      <c r="P4397" s="12">
        <v>0</v>
      </c>
    </row>
    <row r="4398" spans="1:17" x14ac:dyDescent="0.2">
      <c r="A4398" s="12" t="str">
        <f>INDEX('рабочие дни  %ФОТ'!$F$3:$F$67,MATCH('загрузка табеля'!$H4398,'рабочие дни  %ФОТ'!$H$3:$H$67,0),1)</f>
        <v>ХХХ YYY-511</v>
      </c>
      <c r="B4398" s="21">
        <f t="shared" si="204"/>
        <v>0</v>
      </c>
      <c r="C4398" s="22">
        <f t="shared" si="205"/>
        <v>4</v>
      </c>
      <c r="D4398" s="23">
        <f t="shared" si="206"/>
        <v>48</v>
      </c>
      <c r="E4398" s="21">
        <f>SUMIFS(тарифы!G:G,тарифы!B:B,J4398)</f>
        <v>0</v>
      </c>
      <c r="F4398" s="21"/>
      <c r="G4398" s="12" t="str">
        <f>IFERROR(INDEX(Таблица1[#All],MATCH('загрузка табеля'!J4398,тарифы!B:B,0),4),"")</f>
        <v/>
      </c>
      <c r="H4398" s="12" t="s">
        <v>17249</v>
      </c>
      <c r="I4398" s="12" t="s">
        <v>17023</v>
      </c>
      <c r="J4398" s="12" t="s">
        <v>17024</v>
      </c>
      <c r="K4398" s="12" t="s">
        <v>17025</v>
      </c>
      <c r="L4398" s="12">
        <v>12.5</v>
      </c>
      <c r="M4398" s="12">
        <v>11.5</v>
      </c>
      <c r="N4398" s="12">
        <v>12</v>
      </c>
      <c r="O4398" s="12">
        <v>12</v>
      </c>
    </row>
    <row r="4399" spans="1:17" x14ac:dyDescent="0.2">
      <c r="A4399" s="12" t="str">
        <f>INDEX('рабочие дни  %ФОТ'!$F$3:$F$67,MATCH('загрузка табеля'!$H4399,'рабочие дни  %ФОТ'!$H$3:$H$67,0),1)</f>
        <v>ХХХ YYY-511</v>
      </c>
      <c r="B4399" s="21">
        <f t="shared" si="204"/>
        <v>0</v>
      </c>
      <c r="C4399" s="22">
        <f t="shared" si="205"/>
        <v>4</v>
      </c>
      <c r="D4399" s="23">
        <f t="shared" si="206"/>
        <v>46</v>
      </c>
      <c r="E4399" s="21">
        <f>SUMIFS(тарифы!G:G,тарифы!B:B,J4399)</f>
        <v>0</v>
      </c>
      <c r="F4399" s="21"/>
      <c r="G4399" s="12" t="str">
        <f>IFERROR(INDEX(Таблица1[#All],MATCH('загрузка табеля'!J4399,тарифы!B:B,0),4),"")</f>
        <v/>
      </c>
      <c r="H4399" s="12" t="s">
        <v>17249</v>
      </c>
      <c r="I4399" s="12" t="s">
        <v>17023</v>
      </c>
      <c r="J4399" s="12" t="s">
        <v>17026</v>
      </c>
      <c r="K4399" s="12" t="s">
        <v>17027</v>
      </c>
      <c r="L4399" s="12">
        <v>12</v>
      </c>
      <c r="M4399" s="12">
        <v>12</v>
      </c>
      <c r="N4399" s="12">
        <v>10</v>
      </c>
      <c r="O4399" s="12">
        <v>12</v>
      </c>
      <c r="P4399" s="12">
        <v>0</v>
      </c>
    </row>
    <row r="4400" spans="1:17" x14ac:dyDescent="0.2">
      <c r="A4400" s="12" t="str">
        <f>INDEX('рабочие дни  %ФОТ'!$F$3:$F$67,MATCH('загрузка табеля'!$H4400,'рабочие дни  %ФОТ'!$H$3:$H$67,0),1)</f>
        <v>ХХХ YYY-511</v>
      </c>
      <c r="B4400" s="21">
        <f t="shared" si="204"/>
        <v>0</v>
      </c>
      <c r="C4400" s="22">
        <f t="shared" si="205"/>
        <v>3</v>
      </c>
      <c r="D4400" s="23">
        <f t="shared" si="206"/>
        <v>37.5</v>
      </c>
      <c r="E4400" s="21">
        <f>SUMIFS(тарифы!G:G,тарифы!B:B,J4400)</f>
        <v>0</v>
      </c>
      <c r="F4400" s="21"/>
      <c r="G4400" s="12" t="str">
        <f>IFERROR(INDEX(Таблица1[#All],MATCH('загрузка табеля'!J4400,тарифы!B:B,0),4),"")</f>
        <v/>
      </c>
      <c r="H4400" s="12" t="s">
        <v>17249</v>
      </c>
      <c r="I4400" s="12" t="s">
        <v>17023</v>
      </c>
      <c r="J4400" s="12" t="s">
        <v>17028</v>
      </c>
      <c r="K4400" s="12" t="s">
        <v>3295</v>
      </c>
      <c r="L4400" s="12">
        <v>12.5</v>
      </c>
      <c r="M4400" s="12">
        <v>12.5</v>
      </c>
      <c r="N4400" s="12">
        <v>12.5</v>
      </c>
      <c r="O4400" s="12">
        <v>0</v>
      </c>
    </row>
    <row r="4401" spans="1:17" x14ac:dyDescent="0.2">
      <c r="A4401" s="12" t="str">
        <f>INDEX('рабочие дни  %ФОТ'!$F$3:$F$67,MATCH('загрузка табеля'!$H4401,'рабочие дни  %ФОТ'!$H$3:$H$67,0),1)</f>
        <v>ХХХ YYY-511</v>
      </c>
      <c r="B4401" s="21">
        <f t="shared" si="204"/>
        <v>0</v>
      </c>
      <c r="C4401" s="22">
        <f t="shared" si="205"/>
        <v>5</v>
      </c>
      <c r="D4401" s="23">
        <f t="shared" si="206"/>
        <v>61</v>
      </c>
      <c r="E4401" s="21">
        <f>SUMIFS(тарифы!G:G,тарифы!B:B,J4401)</f>
        <v>0</v>
      </c>
      <c r="F4401" s="21"/>
      <c r="G4401" s="12" t="str">
        <f>IFERROR(INDEX(Таблица1[#All],MATCH('загрузка табеля'!J4401,тарифы!B:B,0),4),"")</f>
        <v/>
      </c>
      <c r="H4401" s="12" t="s">
        <v>17249</v>
      </c>
      <c r="I4401" s="12" t="s">
        <v>17023</v>
      </c>
      <c r="J4401" s="12" t="s">
        <v>17029</v>
      </c>
      <c r="K4401" s="12" t="s">
        <v>17030</v>
      </c>
      <c r="L4401" s="12">
        <v>12</v>
      </c>
      <c r="M4401" s="12">
        <v>12</v>
      </c>
      <c r="N4401" s="12">
        <v>12</v>
      </c>
      <c r="O4401" s="12">
        <v>12</v>
      </c>
      <c r="P4401" s="12">
        <v>13</v>
      </c>
    </row>
    <row r="4402" spans="1:17" x14ac:dyDescent="0.2">
      <c r="A4402" s="12" t="str">
        <f>INDEX('рабочие дни  %ФОТ'!$F$3:$F$67,MATCH('загрузка табеля'!$H4402,'рабочие дни  %ФОТ'!$H$3:$H$67,0),1)</f>
        <v>ХХХ YYY-511</v>
      </c>
      <c r="B4402" s="21">
        <f t="shared" si="204"/>
        <v>0</v>
      </c>
      <c r="C4402" s="22">
        <f t="shared" si="205"/>
        <v>4</v>
      </c>
      <c r="D4402" s="23">
        <f t="shared" si="206"/>
        <v>48</v>
      </c>
      <c r="E4402" s="21">
        <f>SUMIFS(тарифы!G:G,тарифы!B:B,J4402)</f>
        <v>0</v>
      </c>
      <c r="F4402" s="21"/>
      <c r="G4402" s="12" t="str">
        <f>IFERROR(INDEX(Таблица1[#All],MATCH('загрузка табеля'!J4402,тарифы!B:B,0),4),"")</f>
        <v/>
      </c>
      <c r="H4402" s="12" t="s">
        <v>17249</v>
      </c>
      <c r="I4402" s="12" t="s">
        <v>17023</v>
      </c>
      <c r="J4402" s="12" t="s">
        <v>17031</v>
      </c>
      <c r="K4402" s="12" t="s">
        <v>17032</v>
      </c>
      <c r="L4402" s="12">
        <v>12</v>
      </c>
      <c r="M4402" s="12">
        <v>12</v>
      </c>
      <c r="N4402" s="12">
        <v>12</v>
      </c>
      <c r="O4402" s="12">
        <v>12</v>
      </c>
    </row>
    <row r="4403" spans="1:17" x14ac:dyDescent="0.2">
      <c r="A4403" s="12" t="str">
        <f>INDEX('рабочие дни  %ФОТ'!$F$3:$F$67,MATCH('загрузка табеля'!$H4403,'рабочие дни  %ФОТ'!$H$3:$H$67,0),1)</f>
        <v>ХХХ YYY-511</v>
      </c>
      <c r="B4403" s="21">
        <f t="shared" si="204"/>
        <v>1303.5</v>
      </c>
      <c r="C4403" s="22">
        <f t="shared" si="205"/>
        <v>4</v>
      </c>
      <c r="D4403" s="23">
        <f t="shared" si="206"/>
        <v>39.5</v>
      </c>
      <c r="E4403" s="21">
        <f>SUMIFS(тарифы!G:G,тарифы!B:B,J4403)</f>
        <v>33</v>
      </c>
      <c r="F4403" s="21"/>
      <c r="G4403" s="12" t="str">
        <f>IFERROR(INDEX(Таблица1[#All],MATCH('загрузка табеля'!J4403,тарифы!B:B,0),4),"")</f>
        <v>грузчик 2 категории ((В-511)склад)</v>
      </c>
      <c r="H4403" s="12" t="s">
        <v>17249</v>
      </c>
      <c r="I4403" s="12" t="s">
        <v>9095</v>
      </c>
      <c r="J4403" s="12" t="s">
        <v>9104</v>
      </c>
      <c r="K4403" s="12" t="s">
        <v>9105</v>
      </c>
      <c r="L4403" s="12">
        <v>9.5</v>
      </c>
      <c r="M4403" s="12">
        <v>10.5</v>
      </c>
      <c r="N4403" s="12">
        <v>9.5</v>
      </c>
      <c r="O4403" s="12">
        <v>10</v>
      </c>
    </row>
    <row r="4404" spans="1:17" x14ac:dyDescent="0.2">
      <c r="A4404" s="12" t="str">
        <f>INDEX('рабочие дни  %ФОТ'!$F$3:$F$67,MATCH('загрузка табеля'!$H4404,'рабочие дни  %ФОТ'!$H$3:$H$67,0),1)</f>
        <v>ХХХ YYY-511</v>
      </c>
      <c r="B4404" s="21">
        <f t="shared" si="204"/>
        <v>1466.6666666666667</v>
      </c>
      <c r="C4404" s="22">
        <f t="shared" si="205"/>
        <v>4</v>
      </c>
      <c r="D4404" s="23">
        <f t="shared" si="206"/>
        <v>44</v>
      </c>
      <c r="E4404" s="21">
        <f>SUMIFS(тарифы!G:G,тарифы!B:B,J4404)</f>
        <v>7700</v>
      </c>
      <c r="F4404" s="21"/>
      <c r="G4404" s="12" t="str">
        <f>IFERROR(INDEX(Таблица1[#All],MATCH('загрузка табеля'!J4404,тарифы!B:B,0),4),"")</f>
        <v>старший кладовщик 2 категории ((В-511)склад)</v>
      </c>
      <c r="H4404" s="12" t="s">
        <v>17249</v>
      </c>
      <c r="I4404" s="12" t="s">
        <v>9095</v>
      </c>
      <c r="J4404" s="12" t="s">
        <v>9101</v>
      </c>
      <c r="K4404" s="12" t="s">
        <v>9102</v>
      </c>
      <c r="L4404" s="12">
        <v>10</v>
      </c>
      <c r="M4404" s="12">
        <v>10.5</v>
      </c>
      <c r="N4404" s="12">
        <v>12</v>
      </c>
      <c r="O4404" s="12">
        <v>11.5</v>
      </c>
    </row>
    <row r="4405" spans="1:17" x14ac:dyDescent="0.2">
      <c r="A4405" s="12" t="str">
        <f>INDEX('рабочие дни  %ФОТ'!$F$3:$F$67,MATCH('загрузка табеля'!$H4405,'рабочие дни  %ФОТ'!$H$3:$H$67,0),1)</f>
        <v>ХХХ YYY-511</v>
      </c>
      <c r="B4405" s="21">
        <f t="shared" si="204"/>
        <v>1275</v>
      </c>
      <c r="C4405" s="22">
        <f t="shared" si="205"/>
        <v>4</v>
      </c>
      <c r="D4405" s="23">
        <f t="shared" si="206"/>
        <v>42.5</v>
      </c>
      <c r="E4405" s="21">
        <f>SUMIFS(тарифы!G:G,тарифы!B:B,J4405)</f>
        <v>30</v>
      </c>
      <c r="F4405" s="21"/>
      <c r="G4405" s="12" t="str">
        <f>IFERROR(INDEX(Таблица1[#All],MATCH('загрузка табеля'!J4405,тарифы!B:B,0),4),"")</f>
        <v>грузчик 3 категории ((В-511)склад)</v>
      </c>
      <c r="H4405" s="12" t="s">
        <v>17249</v>
      </c>
      <c r="I4405" s="12" t="s">
        <v>9095</v>
      </c>
      <c r="J4405" s="12" t="s">
        <v>9096</v>
      </c>
      <c r="K4405" s="12" t="s">
        <v>9097</v>
      </c>
      <c r="L4405" s="12">
        <v>10.5</v>
      </c>
      <c r="M4405" s="12">
        <v>11</v>
      </c>
      <c r="N4405" s="12">
        <v>10</v>
      </c>
      <c r="O4405" s="12">
        <v>11</v>
      </c>
    </row>
    <row r="4406" spans="1:17" x14ac:dyDescent="0.2">
      <c r="A4406" s="12" t="str">
        <f>INDEX('рабочие дни  %ФОТ'!$F$3:$F$67,MATCH('загрузка табеля'!$H4406,'рабочие дни  %ФОТ'!$H$3:$H$67,0),1)</f>
        <v>ХХХ YYY-511</v>
      </c>
      <c r="B4406" s="21">
        <f t="shared" si="204"/>
        <v>1440.5</v>
      </c>
      <c r="C4406" s="22">
        <f t="shared" si="205"/>
        <v>4</v>
      </c>
      <c r="D4406" s="23">
        <f t="shared" si="206"/>
        <v>43</v>
      </c>
      <c r="E4406" s="21">
        <f>SUMIFS(тарифы!G:G,тарифы!B:B,J4406)</f>
        <v>33.5</v>
      </c>
      <c r="F4406" s="21"/>
      <c r="G4406" s="12" t="str">
        <f>IFERROR(INDEX(Таблица1[#All],MATCH('загрузка табеля'!J4406,тарифы!B:B,0),4),"")</f>
        <v>кладовщик по приему товара 3 категории ((В-511)склад)</v>
      </c>
      <c r="H4406" s="12" t="s">
        <v>17249</v>
      </c>
      <c r="I4406" s="12" t="s">
        <v>9095</v>
      </c>
      <c r="J4406" s="12" t="s">
        <v>9099</v>
      </c>
      <c r="K4406" s="12" t="s">
        <v>9100</v>
      </c>
      <c r="L4406" s="12">
        <v>10</v>
      </c>
      <c r="M4406" s="12">
        <v>11</v>
      </c>
      <c r="N4406" s="12">
        <v>11</v>
      </c>
      <c r="O4406" s="12">
        <v>11</v>
      </c>
    </row>
    <row r="4407" spans="1:17" x14ac:dyDescent="0.2">
      <c r="A4407" s="12" t="str">
        <f>INDEX('рабочие дни  %ФОТ'!$F$3:$F$67,MATCH('загрузка табеля'!$H4407,'рабочие дни  %ФОТ'!$H$3:$H$67,0),1)</f>
        <v>ХХХ YYY-511</v>
      </c>
      <c r="B4407" s="21">
        <f t="shared" si="204"/>
        <v>1410</v>
      </c>
      <c r="C4407" s="22">
        <f t="shared" si="205"/>
        <v>5</v>
      </c>
      <c r="D4407" s="23">
        <f t="shared" si="206"/>
        <v>47</v>
      </c>
      <c r="E4407" s="21">
        <f>SUMIFS(тарифы!G:G,тарифы!B:B,J4407)</f>
        <v>30</v>
      </c>
      <c r="F4407" s="21"/>
      <c r="G4407" s="12" t="str">
        <f>IFERROR(INDEX(Таблица1[#All],MATCH('загрузка табеля'!J4407,тарифы!B:B,0),4),"")</f>
        <v>грузчик 3 категории ((В-511)склад)</v>
      </c>
      <c r="H4407" s="12" t="s">
        <v>17249</v>
      </c>
      <c r="I4407" s="12" t="s">
        <v>9095</v>
      </c>
      <c r="J4407" s="12" t="s">
        <v>11905</v>
      </c>
      <c r="K4407" s="12" t="s">
        <v>11904</v>
      </c>
      <c r="L4407" s="12">
        <v>9.5</v>
      </c>
      <c r="M4407" s="12">
        <v>9</v>
      </c>
      <c r="N4407" s="12">
        <v>9</v>
      </c>
      <c r="O4407" s="12">
        <v>9</v>
      </c>
      <c r="P4407" s="12">
        <v>10.5</v>
      </c>
    </row>
    <row r="4408" spans="1:17" x14ac:dyDescent="0.2">
      <c r="A4408" s="12" t="str">
        <f>INDEX('рабочие дни  %ФОТ'!$F$3:$F$67,MATCH('загрузка табеля'!$H4408,'рабочие дни  %ФОТ'!$H$3:$H$67,0),1)</f>
        <v>ХХХ YYY-511</v>
      </c>
      <c r="B4408" s="21">
        <f t="shared" si="204"/>
        <v>1159.6200000000001</v>
      </c>
      <c r="C4408" s="22">
        <f t="shared" si="205"/>
        <v>3</v>
      </c>
      <c r="D4408" s="23">
        <f t="shared" si="206"/>
        <v>33</v>
      </c>
      <c r="E4408" s="21">
        <f>SUMIFS(тарифы!G:G,тарифы!B:B,J4408)</f>
        <v>35.14</v>
      </c>
      <c r="F4408" s="21"/>
      <c r="G4408" s="12" t="str">
        <f>IFERROR(INDEX(Таблица1[#All],MATCH('загрузка табеля'!J4408,тарифы!B:B,0),4),"")</f>
        <v>продавец продовольственных товаров 2 категории ((В-511)торговый зал)</v>
      </c>
      <c r="H4408" s="12" t="s">
        <v>17249</v>
      </c>
      <c r="I4408" s="12" t="s">
        <v>17033</v>
      </c>
      <c r="J4408" s="12" t="s">
        <v>9125</v>
      </c>
      <c r="K4408" s="12" t="s">
        <v>9126</v>
      </c>
      <c r="L4408" s="12">
        <v>11</v>
      </c>
      <c r="M4408" s="12">
        <v>11</v>
      </c>
      <c r="N4408" s="12">
        <v>11</v>
      </c>
    </row>
    <row r="4409" spans="1:17" x14ac:dyDescent="0.2">
      <c r="A4409" s="12" t="str">
        <f>INDEX('рабочие дни  %ФОТ'!$F$3:$F$67,MATCH('загрузка табеля'!$H4409,'рабочие дни  %ФОТ'!$H$3:$H$67,0),1)</f>
        <v>ХХХ YYY-511</v>
      </c>
      <c r="B4409" s="21">
        <f t="shared" si="204"/>
        <v>720.37</v>
      </c>
      <c r="C4409" s="22">
        <f t="shared" si="205"/>
        <v>2</v>
      </c>
      <c r="D4409" s="23">
        <f t="shared" si="206"/>
        <v>20.5</v>
      </c>
      <c r="E4409" s="21">
        <f>SUMIFS(тарифы!G:G,тарифы!B:B,J4409)</f>
        <v>35.14</v>
      </c>
      <c r="F4409" s="21"/>
      <c r="G4409" s="12" t="str">
        <f>IFERROR(INDEX(Таблица1[#All],MATCH('загрузка табеля'!J4409,тарифы!B:B,0),4),"")</f>
        <v>продавец продовольственных товаров 2 категории ((В-511)торговый зал)</v>
      </c>
      <c r="H4409" s="12" t="s">
        <v>17249</v>
      </c>
      <c r="I4409" s="12" t="s">
        <v>17033</v>
      </c>
      <c r="J4409" s="12" t="s">
        <v>9129</v>
      </c>
      <c r="K4409" s="12" t="s">
        <v>9130</v>
      </c>
      <c r="L4409" s="12">
        <v>10.5</v>
      </c>
      <c r="M4409" s="12">
        <v>10</v>
      </c>
    </row>
    <row r="4410" spans="1:17" x14ac:dyDescent="0.2">
      <c r="A4410" s="12" t="str">
        <f>INDEX('рабочие дни  %ФОТ'!$F$3:$F$67,MATCH('загрузка табеля'!$H4410,'рабочие дни  %ФОТ'!$H$3:$H$67,0),1)</f>
        <v>ХХХ YYY-511</v>
      </c>
      <c r="B4410" s="21">
        <f t="shared" si="204"/>
        <v>426.72</v>
      </c>
      <c r="C4410" s="22">
        <f t="shared" si="205"/>
        <v>1</v>
      </c>
      <c r="D4410" s="23">
        <f t="shared" si="206"/>
        <v>12</v>
      </c>
      <c r="E4410" s="21">
        <f>SUMIFS(тарифы!G:G,тарифы!B:B,J4410)</f>
        <v>35.56</v>
      </c>
      <c r="F4410" s="21"/>
      <c r="G4410" s="12" t="str">
        <f>IFERROR(INDEX(Таблица1[#All],MATCH('загрузка табеля'!J4410,тарифы!B:B,0),4),"")</f>
        <v>бригадир продавцов ((В-511)торговый зал)</v>
      </c>
      <c r="H4410" s="12" t="s">
        <v>17249</v>
      </c>
      <c r="I4410" s="12" t="s">
        <v>17033</v>
      </c>
      <c r="J4410" s="12" t="s">
        <v>9119</v>
      </c>
      <c r="K4410" s="12" t="s">
        <v>9120</v>
      </c>
      <c r="L4410" s="12">
        <v>12</v>
      </c>
      <c r="M4410" s="12">
        <v>0</v>
      </c>
    </row>
    <row r="4411" spans="1:17" x14ac:dyDescent="0.2">
      <c r="A4411" s="12" t="str">
        <f>INDEX('рабочие дни  %ФОТ'!$F$3:$F$67,MATCH('загрузка табеля'!$H4411,'рабочие дни  %ФОТ'!$H$3:$H$67,0),1)</f>
        <v>ХХХ YYY-511</v>
      </c>
      <c r="B4411" s="21">
        <f t="shared" si="204"/>
        <v>1651.58</v>
      </c>
      <c r="C4411" s="22">
        <f t="shared" si="205"/>
        <v>5</v>
      </c>
      <c r="D4411" s="23">
        <f t="shared" si="206"/>
        <v>47</v>
      </c>
      <c r="E4411" s="21">
        <f>SUMIFS(тарифы!G:G,тарифы!B:B,J4411)</f>
        <v>35.14</v>
      </c>
      <c r="F4411" s="21"/>
      <c r="G4411" s="12" t="str">
        <f>IFERROR(INDEX(Таблица1[#All],MATCH('загрузка табеля'!J4411,тарифы!B:B,0),4),"")</f>
        <v>продавец продовольственных товаров 2 категории ((В-511)торговый зал)</v>
      </c>
      <c r="H4411" s="12" t="s">
        <v>17249</v>
      </c>
      <c r="I4411" s="12" t="s">
        <v>17033</v>
      </c>
      <c r="J4411" s="12" t="s">
        <v>9122</v>
      </c>
      <c r="K4411" s="12" t="s">
        <v>9123</v>
      </c>
      <c r="L4411" s="12">
        <v>10</v>
      </c>
      <c r="M4411" s="12">
        <v>9.5</v>
      </c>
      <c r="N4411" s="12">
        <v>9.5</v>
      </c>
      <c r="O4411" s="12">
        <v>9</v>
      </c>
      <c r="P4411" s="12">
        <v>9</v>
      </c>
    </row>
    <row r="4412" spans="1:17" x14ac:dyDescent="0.2">
      <c r="A4412" s="12" t="str">
        <f>INDEX('рабочие дни  %ФОТ'!$F$3:$F$67,MATCH('загрузка табеля'!$H4412,'рабочие дни  %ФОТ'!$H$3:$H$67,0),1)</f>
        <v>ХХХ YYY-511</v>
      </c>
      <c r="B4412" s="21">
        <f t="shared" si="204"/>
        <v>1634.01</v>
      </c>
      <c r="C4412" s="22">
        <f t="shared" si="205"/>
        <v>5</v>
      </c>
      <c r="D4412" s="23">
        <f t="shared" si="206"/>
        <v>46.5</v>
      </c>
      <c r="E4412" s="21">
        <f>SUMIFS(тарифы!G:G,тарифы!B:B,J4412)</f>
        <v>35.14</v>
      </c>
      <c r="F4412" s="21"/>
      <c r="G4412" s="12" t="str">
        <f>IFERROR(INDEX(Таблица1[#All],MATCH('загрузка табеля'!J4412,тарифы!B:B,0),4),"")</f>
        <v>продавец продовольственных товаров 2 категории ((В-511)торговый зал)</v>
      </c>
      <c r="H4412" s="12" t="s">
        <v>17249</v>
      </c>
      <c r="I4412" s="12" t="s">
        <v>17033</v>
      </c>
      <c r="J4412" s="12" t="s">
        <v>9114</v>
      </c>
      <c r="K4412" s="12" t="s">
        <v>9115</v>
      </c>
      <c r="L4412" s="12">
        <v>10</v>
      </c>
      <c r="M4412" s="12">
        <v>10.5</v>
      </c>
      <c r="N4412" s="12">
        <v>9.5</v>
      </c>
      <c r="O4412" s="12">
        <v>7.5</v>
      </c>
      <c r="P4412" s="12">
        <v>9</v>
      </c>
      <c r="Q4412" s="12">
        <v>0</v>
      </c>
    </row>
    <row r="4413" spans="1:17" x14ac:dyDescent="0.2">
      <c r="A4413" s="12" t="str">
        <f>INDEX('рабочие дни  %ФОТ'!$F$3:$F$67,MATCH('загрузка табеля'!$H4413,'рабочие дни  %ФОТ'!$H$3:$H$67,0),1)</f>
        <v>ХХХ YYY-511</v>
      </c>
      <c r="B4413" s="21">
        <f t="shared" si="204"/>
        <v>1648.1899999999998</v>
      </c>
      <c r="C4413" s="22">
        <f t="shared" si="205"/>
        <v>4</v>
      </c>
      <c r="D4413" s="23">
        <f t="shared" si="206"/>
        <v>43</v>
      </c>
      <c r="E4413" s="21">
        <f>SUMIFS(тарифы!G:G,тарифы!B:B,J4413)</f>
        <v>38.33</v>
      </c>
      <c r="F4413" s="21"/>
      <c r="G4413" s="12" t="str">
        <f>IFERROR(INDEX(Таблица1[#All],MATCH('загрузка табеля'!J4413,тарифы!B:B,0),4),"")</f>
        <v>продавец продовольственных товаров 1 категории ((В-511)торговый зал)</v>
      </c>
      <c r="H4413" s="12" t="s">
        <v>17249</v>
      </c>
      <c r="I4413" s="12" t="s">
        <v>17033</v>
      </c>
      <c r="J4413" s="12" t="s">
        <v>9117</v>
      </c>
      <c r="K4413" s="12" t="s">
        <v>9118</v>
      </c>
      <c r="L4413" s="12">
        <v>10</v>
      </c>
      <c r="M4413" s="12">
        <v>11</v>
      </c>
      <c r="N4413" s="12">
        <v>10</v>
      </c>
      <c r="O4413" s="12">
        <v>12</v>
      </c>
    </row>
    <row r="4414" spans="1:17" x14ac:dyDescent="0.2">
      <c r="A4414" s="12" t="str">
        <f>INDEX('рабочие дни  %ФОТ'!$F$3:$F$67,MATCH('загрузка табеля'!$H4414,'рабочие дни  %ФОТ'!$H$3:$H$67,0),1)</f>
        <v>ХХХ YYY-511</v>
      </c>
      <c r="B4414" s="21">
        <f t="shared" si="204"/>
        <v>1101.93</v>
      </c>
      <c r="C4414" s="22">
        <f t="shared" si="205"/>
        <v>3</v>
      </c>
      <c r="D4414" s="23">
        <f t="shared" si="206"/>
        <v>34.5</v>
      </c>
      <c r="E4414" s="21">
        <f>SUMIFS(тарифы!G:G,тарифы!B:B,J4414)</f>
        <v>31.94</v>
      </c>
      <c r="F4414" s="21"/>
      <c r="G4414" s="12" t="str">
        <f>IFERROR(INDEX(Таблица1[#All],MATCH('загрузка табеля'!J4414,тарифы!B:B,0),4),"")</f>
        <v>продавец продовольственных товаров 3 категории ((В-511)торговый зал)</v>
      </c>
      <c r="H4414" s="12" t="s">
        <v>17249</v>
      </c>
      <c r="I4414" s="12" t="s">
        <v>17033</v>
      </c>
      <c r="J4414" s="12" t="s">
        <v>9132</v>
      </c>
      <c r="K4414" s="12" t="s">
        <v>9133</v>
      </c>
      <c r="L4414" s="12">
        <v>11</v>
      </c>
      <c r="M4414" s="12">
        <v>11</v>
      </c>
      <c r="N4414" s="12">
        <v>12.5</v>
      </c>
      <c r="O4414" s="12">
        <v>0</v>
      </c>
    </row>
    <row r="4415" spans="1:17" x14ac:dyDescent="0.2">
      <c r="A4415" s="12" t="str">
        <f>INDEX('рабочие дни  %ФОТ'!$F$3:$F$67,MATCH('загрузка табеля'!$H4415,'рабочие дни  %ФОТ'!$H$3:$H$67,0),1)</f>
        <v>ХХХ YYY-511</v>
      </c>
      <c r="B4415" s="21">
        <f t="shared" si="204"/>
        <v>1386.8400000000001</v>
      </c>
      <c r="C4415" s="22">
        <f t="shared" si="205"/>
        <v>4</v>
      </c>
      <c r="D4415" s="23">
        <f t="shared" si="206"/>
        <v>39</v>
      </c>
      <c r="E4415" s="21">
        <f>SUMIFS(тарифы!G:G,тарифы!B:B,J4415)</f>
        <v>35.56</v>
      </c>
      <c r="F4415" s="21"/>
      <c r="G4415" s="12" t="str">
        <f>IFERROR(INDEX(Таблица1[#All],MATCH('загрузка табеля'!J4415,тарифы!B:B,0),4),"")</f>
        <v>бригадир продавцов продовольственных товаров 3 категории ((В-511)торговый зал)</v>
      </c>
      <c r="H4415" s="12" t="s">
        <v>17249</v>
      </c>
      <c r="I4415" s="12" t="s">
        <v>17033</v>
      </c>
      <c r="J4415" s="12" t="s">
        <v>9111</v>
      </c>
      <c r="K4415" s="12" t="s">
        <v>9112</v>
      </c>
      <c r="L4415" s="12">
        <v>8.5</v>
      </c>
      <c r="M4415" s="12">
        <v>12</v>
      </c>
      <c r="N4415" s="12">
        <v>9</v>
      </c>
      <c r="O4415" s="12">
        <v>9.5</v>
      </c>
    </row>
    <row r="4416" spans="1:17" x14ac:dyDescent="0.2">
      <c r="A4416" s="12" t="str">
        <f>INDEX('рабочие дни  %ФОТ'!$F$3:$F$67,MATCH('загрузка табеля'!$H4416,'рабочие дни  %ФОТ'!$H$3:$H$67,0),1)</f>
        <v>ХХХ YYY-511</v>
      </c>
      <c r="B4416" s="21">
        <f t="shared" si="204"/>
        <v>2020.55</v>
      </c>
      <c r="C4416" s="22">
        <f t="shared" si="205"/>
        <v>5</v>
      </c>
      <c r="D4416" s="23">
        <f t="shared" si="206"/>
        <v>57.5</v>
      </c>
      <c r="E4416" s="21">
        <f>SUMIFS(тарифы!G:G,тарифы!B:B,J4416)</f>
        <v>35.14</v>
      </c>
      <c r="F4416" s="21"/>
      <c r="G4416" s="12" t="str">
        <f>IFERROR(INDEX(Таблица1[#All],MATCH('загрузка табеля'!J4416,тарифы!B:B,0),4),"")</f>
        <v>продавец продовольственных товаров 2 категории ((В-511)торговый зал)</v>
      </c>
      <c r="H4416" s="12" t="s">
        <v>17249</v>
      </c>
      <c r="I4416" s="12" t="s">
        <v>17033</v>
      </c>
      <c r="J4416" s="12" t="s">
        <v>11899</v>
      </c>
      <c r="K4416" s="12" t="s">
        <v>11898</v>
      </c>
      <c r="L4416" s="12">
        <v>10.5</v>
      </c>
      <c r="M4416" s="12">
        <v>11</v>
      </c>
      <c r="N4416" s="12">
        <v>11.5</v>
      </c>
      <c r="O4416" s="12">
        <v>12</v>
      </c>
      <c r="P4416" s="12">
        <v>12.5</v>
      </c>
      <c r="Q4416" s="12">
        <v>0</v>
      </c>
    </row>
    <row r="4417" spans="1:17" x14ac:dyDescent="0.2">
      <c r="A4417" s="12" t="str">
        <f>INDEX('рабочие дни  %ФОТ'!$F$3:$F$67,MATCH('загрузка табеля'!$H4417,'рабочие дни  %ФОТ'!$H$3:$H$67,0),1)</f>
        <v>ХХХ YYY-511</v>
      </c>
      <c r="B4417" s="21">
        <f t="shared" si="204"/>
        <v>1006.11</v>
      </c>
      <c r="C4417" s="22">
        <f t="shared" si="205"/>
        <v>3</v>
      </c>
      <c r="D4417" s="23">
        <f t="shared" si="206"/>
        <v>31.5</v>
      </c>
      <c r="E4417" s="21">
        <f>SUMIFS(тарифы!G:G,тарифы!B:B,J4417)</f>
        <v>31.94</v>
      </c>
      <c r="F4417" s="21"/>
      <c r="G4417" s="12" t="str">
        <f>IFERROR(INDEX(Таблица1[#All],MATCH('загрузка табеля'!J4417,тарифы!B:B,0),4),"")</f>
        <v>продавец продовольственных товаров 3 категории ((В-511)торговый зал)</v>
      </c>
      <c r="H4417" s="12" t="s">
        <v>17249</v>
      </c>
      <c r="I4417" s="12" t="s">
        <v>17033</v>
      </c>
      <c r="J4417" s="12" t="s">
        <v>11897</v>
      </c>
      <c r="K4417" s="12" t="s">
        <v>11896</v>
      </c>
      <c r="L4417" s="12">
        <v>10.5</v>
      </c>
      <c r="M4417" s="12">
        <v>10.5</v>
      </c>
      <c r="N4417" s="12">
        <v>10.5</v>
      </c>
      <c r="O4417" s="12">
        <v>0</v>
      </c>
    </row>
    <row r="4418" spans="1:17" x14ac:dyDescent="0.2">
      <c r="A4418" s="12" t="str">
        <f>INDEX('рабочие дни  %ФОТ'!$F$3:$F$67,MATCH('загрузка табеля'!$H4418,'рабочие дни  %ФОТ'!$H$3:$H$67,0),1)</f>
        <v>ХХХ YYY-511</v>
      </c>
      <c r="B4418" s="21">
        <f t="shared" si="204"/>
        <v>1403.8095238095239</v>
      </c>
      <c r="C4418" s="22">
        <f t="shared" si="205"/>
        <v>4</v>
      </c>
      <c r="D4418" s="23">
        <f t="shared" si="206"/>
        <v>35</v>
      </c>
      <c r="E4418" s="21">
        <f>SUMIFS(тарифы!G:G,тарифы!B:B,J4418)</f>
        <v>7370</v>
      </c>
      <c r="F4418" s="21"/>
      <c r="G4418" s="12" t="str">
        <f>IFERROR(INDEX(Таблица1[#All],MATCH('загрузка табеля'!J4418,тарифы!B:B,0),4),"")</f>
        <v>заместитель управляющего магазином 4 категории ((В-511)управление)</v>
      </c>
      <c r="H4418" s="12" t="s">
        <v>17249</v>
      </c>
      <c r="I4418" s="12" t="s">
        <v>17034</v>
      </c>
      <c r="J4418" s="12" t="s">
        <v>9137</v>
      </c>
      <c r="K4418" s="12" t="s">
        <v>9138</v>
      </c>
      <c r="L4418" s="12">
        <v>10.5</v>
      </c>
      <c r="M4418" s="12">
        <v>7.5</v>
      </c>
      <c r="N4418" s="12">
        <v>9</v>
      </c>
      <c r="O4418" s="12">
        <v>8</v>
      </c>
    </row>
    <row r="4419" spans="1:17" x14ac:dyDescent="0.2">
      <c r="A4419" s="12" t="str">
        <f>INDEX('рабочие дни  %ФОТ'!$F$3:$F$67,MATCH('загрузка табеля'!$H4419,'рабочие дни  %ФОТ'!$H$3:$H$67,0),1)</f>
        <v>ХХХ YYY-511</v>
      </c>
      <c r="B4419" s="21">
        <f t="shared" si="204"/>
        <v>1854.2857142857142</v>
      </c>
      <c r="C4419" s="22">
        <f t="shared" si="205"/>
        <v>4</v>
      </c>
      <c r="D4419" s="23">
        <f t="shared" si="206"/>
        <v>35</v>
      </c>
      <c r="E4419" s="21">
        <f>SUMIFS(тарифы!G:G,тарифы!B:B,J4419)</f>
        <v>9735</v>
      </c>
      <c r="F4419" s="21"/>
      <c r="G4419" s="12" t="str">
        <f>IFERROR(INDEX(Таблица1[#All],MATCH('загрузка табеля'!J4419,тарифы!B:B,0),4),"")</f>
        <v>управляющий магазином 4 категории ((В-511)управление)</v>
      </c>
      <c r="H4419" s="12" t="s">
        <v>17249</v>
      </c>
      <c r="I4419" s="12" t="s">
        <v>17034</v>
      </c>
      <c r="J4419" s="12" t="s">
        <v>9135</v>
      </c>
      <c r="K4419" s="12" t="s">
        <v>9136</v>
      </c>
      <c r="L4419" s="12">
        <v>7.5</v>
      </c>
      <c r="M4419" s="12">
        <v>9.5</v>
      </c>
      <c r="N4419" s="12">
        <v>9.5</v>
      </c>
      <c r="O4419" s="12">
        <v>8.5</v>
      </c>
      <c r="P4419" s="12">
        <v>0</v>
      </c>
    </row>
    <row r="4420" spans="1:17" x14ac:dyDescent="0.2">
      <c r="A4420" s="12" t="str">
        <f>INDEX('рабочие дни  %ФОТ'!$F$3:$F$67,MATCH('загрузка табеля'!$H4420,'рабочие дни  %ФОТ'!$H$3:$H$67,0),1)</f>
        <v>ХХХ YYY-511</v>
      </c>
      <c r="B4420" s="21">
        <f t="shared" si="204"/>
        <v>1864.7619047619048</v>
      </c>
      <c r="C4420" s="22">
        <f t="shared" si="205"/>
        <v>4</v>
      </c>
      <c r="D4420" s="23">
        <f t="shared" si="206"/>
        <v>13</v>
      </c>
      <c r="E4420" s="21">
        <f>SUMIFS(тарифы!G:G,тарифы!B:B,J4420)</f>
        <v>9790</v>
      </c>
      <c r="F4420" s="21"/>
      <c r="G4420" s="12" t="str">
        <f>IFERROR(INDEX(Таблица1[#All],MATCH('загрузка табеля'!J4420,тарифы!B:B,0),4),"")</f>
        <v xml:space="preserve">заместитель управляющего магазином по производству 4 категории ((В-511)цех по выпечке хлебобулочных </v>
      </c>
      <c r="H4420" s="12" t="s">
        <v>17249</v>
      </c>
      <c r="I4420" s="12" t="s">
        <v>17035</v>
      </c>
      <c r="J4420" s="12" t="s">
        <v>9148</v>
      </c>
      <c r="K4420" s="12" t="s">
        <v>9149</v>
      </c>
      <c r="L4420" s="12">
        <v>3</v>
      </c>
      <c r="M4420" s="12">
        <v>3.5</v>
      </c>
      <c r="N4420" s="12">
        <v>3</v>
      </c>
      <c r="O4420" s="12">
        <v>3.5</v>
      </c>
    </row>
    <row r="4421" spans="1:17" x14ac:dyDescent="0.2">
      <c r="A4421" s="12" t="str">
        <f>INDEX('рабочие дни  %ФОТ'!$F$3:$F$67,MATCH('загрузка табеля'!$H4421,'рабочие дни  %ФОТ'!$H$3:$H$67,0),1)</f>
        <v>ХХХ YYY-511</v>
      </c>
      <c r="B4421" s="21">
        <f t="shared" si="204"/>
        <v>12.566666666666666</v>
      </c>
      <c r="C4421" s="22">
        <f t="shared" si="205"/>
        <v>5</v>
      </c>
      <c r="D4421" s="23">
        <f t="shared" si="206"/>
        <v>55.5</v>
      </c>
      <c r="E4421" s="21">
        <f>SUMIFS(тарифы!G:G,тарифы!B:B,J4421)</f>
        <v>52.78</v>
      </c>
      <c r="F4421" s="21"/>
      <c r="G4421" s="12" t="str">
        <f>IFERROR(INDEX(Таблица1[#All],MATCH('загрузка табеля'!J4421,тарифы!B:B,0),4),"")</f>
        <v>бригадир производственной бригады ((В-511)цех по выпечке хлебобулочных изделий)</v>
      </c>
      <c r="H4421" s="12" t="s">
        <v>17249</v>
      </c>
      <c r="I4421" s="12" t="s">
        <v>17035</v>
      </c>
      <c r="J4421" s="12" t="s">
        <v>9143</v>
      </c>
      <c r="K4421" s="12" t="s">
        <v>9144</v>
      </c>
      <c r="L4421" s="12">
        <v>11</v>
      </c>
      <c r="M4421" s="12">
        <v>11</v>
      </c>
      <c r="N4421" s="12">
        <v>10.5</v>
      </c>
      <c r="O4421" s="12">
        <v>12</v>
      </c>
      <c r="P4421" s="12">
        <v>11</v>
      </c>
      <c r="Q4421" s="12">
        <v>0</v>
      </c>
    </row>
    <row r="4422" spans="1:17" x14ac:dyDescent="0.2">
      <c r="A4422" s="12" t="str">
        <f>INDEX('рабочие дни  %ФОТ'!$F$3:$F$67,MATCH('загрузка табеля'!$H4422,'рабочие дни  %ФОТ'!$H$3:$H$67,0),1)</f>
        <v>ХХХ YYY-511</v>
      </c>
      <c r="B4422" s="21">
        <f t="shared" ref="B4422:B4485" si="207">IF(AND(F4422&lt;50,F4422&gt;0),F4422*D4422,IF(F4422&gt;50,F4422/$C$1*C4422,IF(AND(E4422&lt;50,E4422&gt;0),E4422*D4422,E4422/$C$1*C4422)))</f>
        <v>1500.1200000000001</v>
      </c>
      <c r="C4422" s="22">
        <f t="shared" si="205"/>
        <v>5</v>
      </c>
      <c r="D4422" s="23">
        <f t="shared" si="206"/>
        <v>36</v>
      </c>
      <c r="E4422" s="21">
        <f>SUMIFS(тарифы!G:G,тарифы!B:B,J4422)</f>
        <v>41.67</v>
      </c>
      <c r="F4422" s="21"/>
      <c r="G4422" s="12" t="str">
        <f>IFERROR(INDEX(Таблица1[#All],MATCH('загрузка табеля'!J4422,тарифы!B:B,0),4),"")</f>
        <v>пекарь 4 разряда* ((В-511)цех по выпечке хлебобулочных изделий)</v>
      </c>
      <c r="H4422" s="12" t="s">
        <v>17249</v>
      </c>
      <c r="I4422" s="12" t="s">
        <v>17035</v>
      </c>
      <c r="J4422" s="12" t="s">
        <v>9140</v>
      </c>
      <c r="K4422" s="12" t="s">
        <v>9141</v>
      </c>
      <c r="L4422" s="12">
        <v>8</v>
      </c>
      <c r="M4422" s="12">
        <v>8</v>
      </c>
      <c r="N4422" s="12">
        <v>7.5</v>
      </c>
      <c r="O4422" s="12">
        <v>7.5</v>
      </c>
      <c r="P4422" s="12">
        <v>5</v>
      </c>
    </row>
    <row r="4423" spans="1:17" x14ac:dyDescent="0.2">
      <c r="A4423" s="12" t="str">
        <f>INDEX('рабочие дни  %ФОТ'!$F$3:$F$67,MATCH('загрузка табеля'!$H4423,'рабочие дни  %ФОТ'!$H$3:$H$67,0),1)</f>
        <v>ХХХ YYY-511</v>
      </c>
      <c r="B4423" s="21">
        <f t="shared" si="207"/>
        <v>1864.7619047619048</v>
      </c>
      <c r="C4423" s="22">
        <f t="shared" ref="C4423:C4486" si="208">COUNTIF(L4423:AP4423,"&gt;0")</f>
        <v>4</v>
      </c>
      <c r="D4423" s="23">
        <f t="shared" ref="D4423:D4486" si="209">IF(SUM(L4423:AP4423)&gt;0,SUM(L4423:AP4423),"")</f>
        <v>12</v>
      </c>
      <c r="E4423" s="21">
        <f>SUMIFS(тарифы!G:G,тарифы!B:B,J4423)</f>
        <v>9790</v>
      </c>
      <c r="F4423" s="21"/>
      <c r="G4423" s="12" t="str">
        <f>IFERROR(INDEX(Таблица1[#All],MATCH('загрузка табеля'!J4423,тарифы!B:B,0),4),"")</f>
        <v xml:space="preserve">заместитель управляющего магазином по производству 4 категории ((В-511)цех по выпечке хлебобулочных </v>
      </c>
      <c r="H4423" s="12" t="s">
        <v>17249</v>
      </c>
      <c r="I4423" s="12" t="s">
        <v>17036</v>
      </c>
      <c r="J4423" s="12" t="s">
        <v>9148</v>
      </c>
      <c r="K4423" s="12" t="s">
        <v>9149</v>
      </c>
      <c r="L4423" s="12">
        <v>3</v>
      </c>
      <c r="M4423" s="12">
        <v>3</v>
      </c>
      <c r="N4423" s="12">
        <v>3</v>
      </c>
      <c r="O4423" s="12">
        <v>3</v>
      </c>
    </row>
    <row r="4424" spans="1:17" x14ac:dyDescent="0.2">
      <c r="A4424" s="12" t="str">
        <f>INDEX('рабочие дни  %ФОТ'!$F$3:$F$67,MATCH('загрузка табеля'!$H4424,'рабочие дни  %ФОТ'!$H$3:$H$67,0),1)</f>
        <v>ХХХ YYY-511</v>
      </c>
      <c r="B4424" s="21">
        <f t="shared" si="207"/>
        <v>2041.7250000000001</v>
      </c>
      <c r="C4424" s="22">
        <f t="shared" si="208"/>
        <v>5</v>
      </c>
      <c r="D4424" s="23">
        <f t="shared" si="209"/>
        <v>52.5</v>
      </c>
      <c r="E4424" s="21">
        <f>SUMIFS(тарифы!G:G,тарифы!B:B,J4424)</f>
        <v>38.89</v>
      </c>
      <c r="F4424" s="21"/>
      <c r="G4424" s="12" t="str">
        <f>IFERROR(INDEX(Таблица1[#All],MATCH('загрузка табеля'!J4424,тарифы!B:B,0),4),"")</f>
        <v>повар 4 разряда* ((В-511)цех по переработке мяса)</v>
      </c>
      <c r="H4424" s="12" t="s">
        <v>17249</v>
      </c>
      <c r="I4424" s="12" t="s">
        <v>17036</v>
      </c>
      <c r="J4424" s="12" t="s">
        <v>9151</v>
      </c>
      <c r="K4424" s="12" t="s">
        <v>9152</v>
      </c>
      <c r="L4424" s="12">
        <v>10.5</v>
      </c>
      <c r="M4424" s="12">
        <v>10.5</v>
      </c>
      <c r="N4424" s="12">
        <v>10.5</v>
      </c>
      <c r="O4424" s="12">
        <v>10.5</v>
      </c>
      <c r="P4424" s="12">
        <v>10.5</v>
      </c>
      <c r="Q4424" s="12">
        <v>0</v>
      </c>
    </row>
    <row r="4425" spans="1:17" x14ac:dyDescent="0.2">
      <c r="A4425" s="12" t="str">
        <f>INDEX('рабочие дни  %ФОТ'!$F$3:$F$67,MATCH('загрузка табеля'!$H4425,'рабочие дни  %ФОТ'!$H$3:$H$67,0),1)</f>
        <v>ХХХ YYY-511</v>
      </c>
      <c r="B4425" s="21">
        <f t="shared" si="207"/>
        <v>1345.32</v>
      </c>
      <c r="C4425" s="22">
        <f t="shared" si="208"/>
        <v>4</v>
      </c>
      <c r="D4425" s="23">
        <f t="shared" si="209"/>
        <v>37</v>
      </c>
      <c r="E4425" s="21">
        <f>SUMIFS(тарифы!G:G,тарифы!B:B,J4425)</f>
        <v>36.36</v>
      </c>
      <c r="F4425" s="21"/>
      <c r="G4425" s="12" t="str">
        <f>IFERROR(INDEX(Таблица1[#All],MATCH('загрузка табеля'!J4425,тарифы!B:B,0),4),"")</f>
        <v>продавец продовольственных товаров 2 категории ((В-511)кулинарный цех)</v>
      </c>
      <c r="H4425" s="12" t="s">
        <v>17249</v>
      </c>
      <c r="I4425" s="12" t="s">
        <v>17036</v>
      </c>
      <c r="J4425" s="12" t="s">
        <v>9068</v>
      </c>
      <c r="K4425" s="12" t="s">
        <v>9069</v>
      </c>
      <c r="L4425" s="12">
        <v>8</v>
      </c>
      <c r="M4425" s="12">
        <v>11</v>
      </c>
      <c r="N4425" s="12">
        <v>9</v>
      </c>
      <c r="O4425" s="12">
        <v>9</v>
      </c>
      <c r="P4425" s="12">
        <v>0</v>
      </c>
    </row>
    <row r="4426" spans="1:17" x14ac:dyDescent="0.2">
      <c r="A4426" s="12" t="str">
        <f>INDEX('рабочие дни  %ФОТ'!$F$3:$F$67,MATCH('загрузка табеля'!$H4426,'рабочие дни  %ФОТ'!$H$3:$H$67,0),1)</f>
        <v>ХХХ YYY-512</v>
      </c>
      <c r="B4426" s="21">
        <f t="shared" si="207"/>
        <v>1400.12</v>
      </c>
      <c r="C4426" s="22">
        <f t="shared" si="208"/>
        <v>3</v>
      </c>
      <c r="D4426" s="23">
        <f t="shared" si="209"/>
        <v>35.5</v>
      </c>
      <c r="E4426" s="21">
        <f>SUMIFS(тарифы!G:G,тарифы!B:B,J4426)</f>
        <v>39.44</v>
      </c>
      <c r="F4426" s="21"/>
      <c r="G4426" s="12" t="str">
        <f>IFERROR(INDEX(Таблица1[#All],MATCH('загрузка табеля'!J4426,тарифы!B:B,0),4),"")</f>
        <v>повар 4 разряда ((В-512)кулинарный цех)</v>
      </c>
      <c r="H4426" s="12" t="s">
        <v>17250</v>
      </c>
      <c r="I4426" s="12" t="s">
        <v>17037</v>
      </c>
      <c r="J4426" s="12" t="s">
        <v>9165</v>
      </c>
      <c r="K4426" s="12" t="s">
        <v>9166</v>
      </c>
      <c r="L4426" s="12">
        <v>12</v>
      </c>
      <c r="M4426" s="12">
        <v>12</v>
      </c>
      <c r="N4426" s="12">
        <v>11.5</v>
      </c>
      <c r="O4426" s="12">
        <v>0</v>
      </c>
    </row>
    <row r="4427" spans="1:17" x14ac:dyDescent="0.2">
      <c r="A4427" s="12" t="str">
        <f>INDEX('рабочие дни  %ФОТ'!$F$3:$F$67,MATCH('загрузка табеля'!$H4427,'рабочие дни  %ФОТ'!$H$3:$H$67,0),1)</f>
        <v>ХХХ YYY-512</v>
      </c>
      <c r="B4427" s="21">
        <f t="shared" si="207"/>
        <v>7.6985714285714284</v>
      </c>
      <c r="C4427" s="22">
        <f t="shared" si="208"/>
        <v>3</v>
      </c>
      <c r="D4427" s="23">
        <f t="shared" si="209"/>
        <v>38</v>
      </c>
      <c r="E4427" s="21">
        <f>SUMIFS(тарифы!G:G,тарифы!B:B,J4427)</f>
        <v>53.89</v>
      </c>
      <c r="F4427" s="21"/>
      <c r="G4427" s="12" t="str">
        <f>IFERROR(INDEX(Таблица1[#All],MATCH('загрузка табеля'!J4427,тарифы!B:B,0),4),"")</f>
        <v>бригадир производственной бригады ((В-512)кулинарный цех)</v>
      </c>
      <c r="H4427" s="12" t="s">
        <v>17250</v>
      </c>
      <c r="I4427" s="12" t="s">
        <v>17037</v>
      </c>
      <c r="J4427" s="12" t="s">
        <v>9163</v>
      </c>
      <c r="K4427" s="12" t="s">
        <v>9164</v>
      </c>
      <c r="L4427" s="12">
        <v>12.5</v>
      </c>
      <c r="M4427" s="12">
        <v>12.5</v>
      </c>
      <c r="N4427" s="12">
        <v>13</v>
      </c>
      <c r="O4427" s="12">
        <v>0</v>
      </c>
    </row>
    <row r="4428" spans="1:17" x14ac:dyDescent="0.2">
      <c r="A4428" s="12" t="str">
        <f>INDEX('рабочие дни  %ФОТ'!$F$3:$F$67,MATCH('загрузка табеля'!$H4428,'рабочие дни  %ФОТ'!$H$3:$H$67,0),1)</f>
        <v>ХХХ YYY-512</v>
      </c>
      <c r="B4428" s="21">
        <f t="shared" si="207"/>
        <v>927.18</v>
      </c>
      <c r="C4428" s="22">
        <f t="shared" si="208"/>
        <v>2</v>
      </c>
      <c r="D4428" s="23">
        <f t="shared" si="209"/>
        <v>25.5</v>
      </c>
      <c r="E4428" s="21">
        <f>SUMIFS(тарифы!G:G,тарифы!B:B,J4428)</f>
        <v>36.36</v>
      </c>
      <c r="F4428" s="21"/>
      <c r="G4428" s="12" t="str">
        <f>IFERROR(INDEX(Таблица1[#All],MATCH('загрузка табеля'!J4428,тарифы!B:B,0),4),"")</f>
        <v>продавец продовольственных товаров 2 категории ((В-512)кулинарный цех)</v>
      </c>
      <c r="H4428" s="12" t="s">
        <v>17250</v>
      </c>
      <c r="I4428" s="12" t="s">
        <v>17037</v>
      </c>
      <c r="J4428" s="12" t="s">
        <v>9159</v>
      </c>
      <c r="K4428" s="12" t="s">
        <v>9160</v>
      </c>
      <c r="L4428" s="12">
        <v>12.5</v>
      </c>
      <c r="M4428" s="12">
        <v>13</v>
      </c>
      <c r="N4428" s="12">
        <v>0</v>
      </c>
    </row>
    <row r="4429" spans="1:17" x14ac:dyDescent="0.2">
      <c r="A4429" s="12" t="str">
        <f>INDEX('рабочие дни  %ФОТ'!$F$3:$F$67,MATCH('загрузка табеля'!$H4429,'рабочие дни  %ФОТ'!$H$3:$H$67,0),1)</f>
        <v>ХХХ YYY-512</v>
      </c>
      <c r="B4429" s="21">
        <f t="shared" si="207"/>
        <v>1745.28</v>
      </c>
      <c r="C4429" s="22">
        <f t="shared" si="208"/>
        <v>4</v>
      </c>
      <c r="D4429" s="23">
        <f t="shared" si="209"/>
        <v>48</v>
      </c>
      <c r="E4429" s="21">
        <f>SUMIFS(тарифы!G:G,тарифы!B:B,J4429)</f>
        <v>36.36</v>
      </c>
      <c r="F4429" s="21"/>
      <c r="G4429" s="12" t="str">
        <f>IFERROR(INDEX(Таблица1[#All],MATCH('загрузка табеля'!J4429,тарифы!B:B,0),4),"")</f>
        <v>продавец продовольственных товаров 2 категории ((В-512)кулинарный цех)</v>
      </c>
      <c r="H4429" s="12" t="s">
        <v>17250</v>
      </c>
      <c r="I4429" s="12" t="s">
        <v>17037</v>
      </c>
      <c r="J4429" s="12" t="s">
        <v>9171</v>
      </c>
      <c r="K4429" s="12" t="s">
        <v>9172</v>
      </c>
      <c r="L4429" s="12">
        <v>12</v>
      </c>
      <c r="M4429" s="12">
        <v>12</v>
      </c>
      <c r="N4429" s="12">
        <v>12</v>
      </c>
      <c r="O4429" s="12">
        <v>12</v>
      </c>
    </row>
    <row r="4430" spans="1:17" x14ac:dyDescent="0.2">
      <c r="A4430" s="12" t="str">
        <f>INDEX('рабочие дни  %ФОТ'!$F$3:$F$67,MATCH('загрузка табеля'!$H4430,'рабочие дни  %ФОТ'!$H$3:$H$67,0),1)</f>
        <v>ХХХ YYY-512</v>
      </c>
      <c r="B4430" s="21">
        <f t="shared" si="207"/>
        <v>2564.0476190476193</v>
      </c>
      <c r="C4430" s="22">
        <f t="shared" si="208"/>
        <v>5</v>
      </c>
      <c r="D4430" s="23">
        <f t="shared" si="209"/>
        <v>14.5</v>
      </c>
      <c r="E4430" s="21">
        <f>SUMIFS(тарифы!G:G,тарифы!B:B,J4430)</f>
        <v>10769</v>
      </c>
      <c r="F4430" s="21"/>
      <c r="G4430" s="12" t="str">
        <f>IFERROR(INDEX(Таблица1[#All],MATCH('загрузка табеля'!J4430,тарифы!B:B,0),4),"")</f>
        <v xml:space="preserve">заместитель управляющего магазином по производству 3 категории ((В-512)цех по выпечке хлебобулочных </v>
      </c>
      <c r="H4430" s="12" t="s">
        <v>17250</v>
      </c>
      <c r="I4430" s="12" t="s">
        <v>17037</v>
      </c>
      <c r="J4430" s="12" t="s">
        <v>9256</v>
      </c>
      <c r="K4430" s="12" t="s">
        <v>9257</v>
      </c>
      <c r="L4430" s="12">
        <v>3</v>
      </c>
      <c r="M4430" s="12">
        <v>3</v>
      </c>
      <c r="N4430" s="12">
        <v>2.5</v>
      </c>
      <c r="O4430" s="12">
        <v>3</v>
      </c>
      <c r="P4430" s="12">
        <v>3</v>
      </c>
    </row>
    <row r="4431" spans="1:17" x14ac:dyDescent="0.2">
      <c r="A4431" s="12" t="str">
        <f>INDEX('рабочие дни  %ФОТ'!$F$3:$F$67,MATCH('загрузка табеля'!$H4431,'рабочие дни  %ФОТ'!$H$3:$H$67,0),1)</f>
        <v>ХХХ YYY-512</v>
      </c>
      <c r="B4431" s="21">
        <f t="shared" si="207"/>
        <v>966.28</v>
      </c>
      <c r="C4431" s="22">
        <f t="shared" si="208"/>
        <v>2</v>
      </c>
      <c r="D4431" s="23">
        <f t="shared" si="209"/>
        <v>24.5</v>
      </c>
      <c r="E4431" s="21">
        <f>SUMIFS(тарифы!G:G,тарифы!B:B,J4431)</f>
        <v>39.44</v>
      </c>
      <c r="F4431" s="21"/>
      <c r="G4431" s="12" t="str">
        <f>IFERROR(INDEX(Таблица1[#All],MATCH('загрузка табеля'!J4431,тарифы!B:B,0),4),"")</f>
        <v>повар 4 разряда* ((В-516)кулинарный цех)</v>
      </c>
      <c r="H4431" s="12" t="s">
        <v>17250</v>
      </c>
      <c r="I4431" s="12" t="s">
        <v>17037</v>
      </c>
      <c r="J4431" s="12" t="s">
        <v>9712</v>
      </c>
      <c r="K4431" s="12" t="s">
        <v>9713</v>
      </c>
      <c r="L4431" s="12">
        <v>12</v>
      </c>
      <c r="M4431" s="12">
        <v>12.5</v>
      </c>
    </row>
    <row r="4432" spans="1:17" x14ac:dyDescent="0.2">
      <c r="A4432" s="12" t="str">
        <f>INDEX('рабочие дни  %ФОТ'!$F$3:$F$67,MATCH('загрузка табеля'!$H4432,'рабочие дни  %ФОТ'!$H$3:$H$67,0),1)</f>
        <v>ХХХ YYY-512</v>
      </c>
      <c r="B4432" s="21">
        <f t="shared" si="207"/>
        <v>1277.5</v>
      </c>
      <c r="C4432" s="22">
        <f t="shared" si="208"/>
        <v>3</v>
      </c>
      <c r="D4432" s="23">
        <f t="shared" si="209"/>
        <v>36.5</v>
      </c>
      <c r="E4432" s="21">
        <f>SUMIFS(тарифы!G:G,тарифы!B:B,J4432)</f>
        <v>35</v>
      </c>
      <c r="F4432" s="21"/>
      <c r="G4432" s="12" t="str">
        <f>IFERROR(INDEX(Таблица1[#All],MATCH('загрузка табеля'!J4432,тарифы!B:B,0),4),"")</f>
        <v>повар 3 разряда ((В-512)кулинарный цех)</v>
      </c>
      <c r="H4432" s="12" t="s">
        <v>17250</v>
      </c>
      <c r="I4432" s="12" t="s">
        <v>17037</v>
      </c>
      <c r="J4432" s="12" t="s">
        <v>11874</v>
      </c>
      <c r="K4432" s="12" t="s">
        <v>11873</v>
      </c>
      <c r="L4432" s="12">
        <v>11.5</v>
      </c>
      <c r="M4432" s="12">
        <v>12.5</v>
      </c>
      <c r="N4432" s="12">
        <v>12.5</v>
      </c>
    </row>
    <row r="4433" spans="1:17" x14ac:dyDescent="0.2">
      <c r="A4433" s="12" t="str">
        <f>INDEX('рабочие дни  %ФОТ'!$F$3:$F$67,MATCH('загрузка табеля'!$H4433,'рабочие дни  %ФОТ'!$H$3:$H$67,0),1)</f>
        <v>ХХХ YYY-512</v>
      </c>
      <c r="B4433" s="21">
        <f t="shared" si="207"/>
        <v>0</v>
      </c>
      <c r="C4433" s="22">
        <f t="shared" si="208"/>
        <v>4</v>
      </c>
      <c r="D4433" s="23">
        <f t="shared" si="209"/>
        <v>36.5</v>
      </c>
      <c r="E4433" s="21">
        <f>SUMIFS(тарифы!G:G,тарифы!B:B,J4433)</f>
        <v>0</v>
      </c>
      <c r="F4433" s="21"/>
      <c r="G4433" s="12" t="str">
        <f>IFERROR(INDEX(Таблица1[#All],MATCH('загрузка табеля'!J4433,тарифы!B:B,0),4),"")</f>
        <v/>
      </c>
      <c r="H4433" s="12" t="s">
        <v>17250</v>
      </c>
      <c r="I4433" s="12" t="s">
        <v>17037</v>
      </c>
      <c r="J4433" s="12" t="s">
        <v>17038</v>
      </c>
      <c r="K4433" s="12" t="s">
        <v>17039</v>
      </c>
      <c r="L4433" s="12">
        <v>9</v>
      </c>
      <c r="M4433" s="12">
        <v>9.5</v>
      </c>
      <c r="N4433" s="12">
        <v>9</v>
      </c>
      <c r="O4433" s="12">
        <v>9</v>
      </c>
    </row>
    <row r="4434" spans="1:17" x14ac:dyDescent="0.2">
      <c r="A4434" s="12" t="str">
        <f>INDEX('рабочие дни  %ФОТ'!$F$3:$F$67,MATCH('загрузка табеля'!$H4434,'рабочие дни  %ФОТ'!$H$3:$H$67,0),1)</f>
        <v>ХХХ YYY-512</v>
      </c>
      <c r="B4434" s="21">
        <f t="shared" si="207"/>
        <v>1782.345</v>
      </c>
      <c r="C4434" s="22">
        <f t="shared" si="208"/>
        <v>4</v>
      </c>
      <c r="D4434" s="23">
        <f t="shared" si="209"/>
        <v>46.5</v>
      </c>
      <c r="E4434" s="21">
        <f>SUMIFS(тарифы!G:G,тарифы!B:B,J4434)</f>
        <v>38.33</v>
      </c>
      <c r="F4434" s="21"/>
      <c r="G4434" s="12" t="str">
        <f>IFERROR(INDEX(Таблица1[#All],MATCH('загрузка табеля'!J4434,тарифы!B:B,0),4),"")</f>
        <v>заместитель управляющего магазином по кассовой зоне 3 категории ((В-512)расчетно-кассовая зона)</v>
      </c>
      <c r="H4434" s="12" t="s">
        <v>17250</v>
      </c>
      <c r="I4434" s="12" t="s">
        <v>17040</v>
      </c>
      <c r="J4434" s="12" t="s">
        <v>9179</v>
      </c>
      <c r="K4434" s="12" t="s">
        <v>9180</v>
      </c>
      <c r="L4434" s="12">
        <v>12</v>
      </c>
      <c r="M4434" s="12">
        <v>11.5</v>
      </c>
      <c r="N4434" s="12">
        <v>11.5</v>
      </c>
      <c r="O4434" s="12">
        <v>11.5</v>
      </c>
    </row>
    <row r="4435" spans="1:17" x14ac:dyDescent="0.2">
      <c r="A4435" s="12" t="str">
        <f>INDEX('рабочие дни  %ФОТ'!$F$3:$F$67,MATCH('загрузка табеля'!$H4435,'рабочие дни  %ФОТ'!$H$3:$H$67,0),1)</f>
        <v>ХХХ YYY-512</v>
      </c>
      <c r="B4435" s="21">
        <f t="shared" si="207"/>
        <v>1527.63</v>
      </c>
      <c r="C4435" s="22">
        <f t="shared" si="208"/>
        <v>3</v>
      </c>
      <c r="D4435" s="23">
        <f t="shared" si="209"/>
        <v>39</v>
      </c>
      <c r="E4435" s="21">
        <f>SUMIFS(тарифы!G:G,тарифы!B:B,J4435)</f>
        <v>39.17</v>
      </c>
      <c r="F4435" s="21"/>
      <c r="G4435" s="12" t="str">
        <f>IFERROR(INDEX(Таблица1[#All],MATCH('загрузка табеля'!J4435,тарифы!B:B,0),4),"")</f>
        <v>старший кассир торгового зала ((В-512)расчетно-кассовая зона)</v>
      </c>
      <c r="H4435" s="12" t="s">
        <v>17250</v>
      </c>
      <c r="I4435" s="12" t="s">
        <v>17040</v>
      </c>
      <c r="J4435" s="12" t="s">
        <v>9186</v>
      </c>
      <c r="K4435" s="12" t="s">
        <v>9187</v>
      </c>
      <c r="L4435" s="12">
        <v>13</v>
      </c>
      <c r="M4435" s="12">
        <v>13</v>
      </c>
      <c r="N4435" s="12">
        <v>13</v>
      </c>
    </row>
    <row r="4436" spans="1:17" x14ac:dyDescent="0.2">
      <c r="A4436" s="12" t="str">
        <f>INDEX('рабочие дни  %ФОТ'!$F$3:$F$67,MATCH('загрузка табеля'!$H4436,'рабочие дни  %ФОТ'!$H$3:$H$67,0),1)</f>
        <v>ХХХ YYY-512</v>
      </c>
      <c r="B4436" s="21">
        <f t="shared" si="207"/>
        <v>1840.99</v>
      </c>
      <c r="C4436" s="22">
        <f t="shared" si="208"/>
        <v>4</v>
      </c>
      <c r="D4436" s="23">
        <f t="shared" si="209"/>
        <v>47</v>
      </c>
      <c r="E4436" s="21">
        <f>SUMIFS(тарифы!G:G,тарифы!B:B,J4436)</f>
        <v>39.17</v>
      </c>
      <c r="F4436" s="21"/>
      <c r="G4436" s="12" t="str">
        <f>IFERROR(INDEX(Таблица1[#All],MATCH('загрузка табеля'!J4436,тарифы!B:B,0),4),"")</f>
        <v>старший кассир торгового зала ((В-512)расчетно-кассовая зона)</v>
      </c>
      <c r="H4436" s="12" t="s">
        <v>17250</v>
      </c>
      <c r="I4436" s="12" t="s">
        <v>17040</v>
      </c>
      <c r="J4436" s="12" t="s">
        <v>9181</v>
      </c>
      <c r="K4436" s="12" t="s">
        <v>9182</v>
      </c>
      <c r="L4436" s="12">
        <v>11.5</v>
      </c>
      <c r="M4436" s="12">
        <v>12.5</v>
      </c>
      <c r="N4436" s="12">
        <v>12</v>
      </c>
      <c r="O4436" s="12">
        <v>11</v>
      </c>
    </row>
    <row r="4437" spans="1:17" x14ac:dyDescent="0.2">
      <c r="A4437" s="12" t="str">
        <f>INDEX('рабочие дни  %ФОТ'!$F$3:$F$67,MATCH('загрузка табеля'!$H4437,'рабочие дни  %ФОТ'!$H$3:$H$67,0),1)</f>
        <v>ХХХ YYY-512</v>
      </c>
      <c r="B4437" s="21">
        <f t="shared" si="207"/>
        <v>1246.74</v>
      </c>
      <c r="C4437" s="22">
        <f t="shared" si="208"/>
        <v>3</v>
      </c>
      <c r="D4437" s="23">
        <f t="shared" si="209"/>
        <v>33</v>
      </c>
      <c r="E4437" s="21">
        <f>SUMIFS(тарифы!G:G,тарифы!B:B,J4437)</f>
        <v>37.78</v>
      </c>
      <c r="F4437" s="21"/>
      <c r="G4437" s="12" t="str">
        <f>IFERROR(INDEX(Таблица1[#All],MATCH('загрузка табеля'!J4437,тарифы!B:B,0),4),"")</f>
        <v>кассир торгового зала ((В-512)расчетно-кассовая зона)</v>
      </c>
      <c r="H4437" s="12" t="s">
        <v>17250</v>
      </c>
      <c r="I4437" s="12" t="s">
        <v>17040</v>
      </c>
      <c r="J4437" s="12" t="s">
        <v>9188</v>
      </c>
      <c r="K4437" s="12" t="s">
        <v>9189</v>
      </c>
      <c r="L4437" s="12">
        <v>11</v>
      </c>
      <c r="M4437" s="12">
        <v>11</v>
      </c>
      <c r="N4437" s="12">
        <v>11</v>
      </c>
    </row>
    <row r="4438" spans="1:17" x14ac:dyDescent="0.2">
      <c r="A4438" s="12" t="str">
        <f>INDEX('рабочие дни  %ФОТ'!$F$3:$F$67,MATCH('загрузка табеля'!$H4438,'рабочие дни  %ФОТ'!$H$3:$H$67,0),1)</f>
        <v>ХХХ YYY-512</v>
      </c>
      <c r="B4438" s="21">
        <f t="shared" si="207"/>
        <v>831.16000000000008</v>
      </c>
      <c r="C4438" s="22">
        <f t="shared" si="208"/>
        <v>2</v>
      </c>
      <c r="D4438" s="23">
        <f t="shared" si="209"/>
        <v>22</v>
      </c>
      <c r="E4438" s="21">
        <f>SUMIFS(тарифы!G:G,тарифы!B:B,J4438)</f>
        <v>37.78</v>
      </c>
      <c r="F4438" s="21"/>
      <c r="G4438" s="12" t="str">
        <f>IFERROR(INDEX(Таблица1[#All],MATCH('загрузка табеля'!J4438,тарифы!B:B,0),4),"")</f>
        <v>кассир торгового зала ((В-512)расчетно-кассовая зона)</v>
      </c>
      <c r="H4438" s="12" t="s">
        <v>17250</v>
      </c>
      <c r="I4438" s="12" t="s">
        <v>17040</v>
      </c>
      <c r="J4438" s="12" t="s">
        <v>9201</v>
      </c>
      <c r="K4438" s="12" t="s">
        <v>9202</v>
      </c>
      <c r="L4438" s="12">
        <v>11</v>
      </c>
      <c r="M4438" s="12">
        <v>11</v>
      </c>
      <c r="N4438" s="12">
        <v>0</v>
      </c>
    </row>
    <row r="4439" spans="1:17" x14ac:dyDescent="0.2">
      <c r="A4439" s="12" t="str">
        <f>INDEX('рабочие дни  %ФОТ'!$F$3:$F$67,MATCH('загрузка табеля'!$H4439,'рабочие дни  %ФОТ'!$H$3:$H$67,0),1)</f>
        <v>ХХХ YYY-512</v>
      </c>
      <c r="B4439" s="21">
        <f t="shared" si="207"/>
        <v>913.64</v>
      </c>
      <c r="C4439" s="22">
        <f t="shared" si="208"/>
        <v>5</v>
      </c>
      <c r="D4439" s="23">
        <f t="shared" si="209"/>
        <v>26</v>
      </c>
      <c r="E4439" s="21">
        <f>SUMIFS(тарифы!G:G,тарифы!B:B,J4439)</f>
        <v>35.14</v>
      </c>
      <c r="F4439" s="21"/>
      <c r="G4439" s="12" t="str">
        <f>IFERROR(INDEX(Таблица1[#All],MATCH('загрузка табеля'!J4439,тарифы!B:B,0),4),"")</f>
        <v>продавец продовольственных товаров 2 категории ((В-512)сектор зоны скоропорта)</v>
      </c>
      <c r="H4439" s="12" t="s">
        <v>17250</v>
      </c>
      <c r="I4439" s="12" t="s">
        <v>17040</v>
      </c>
      <c r="J4439" s="12" t="s">
        <v>9216</v>
      </c>
      <c r="K4439" s="12" t="s">
        <v>9217</v>
      </c>
      <c r="L4439" s="12">
        <v>5.5</v>
      </c>
      <c r="M4439" s="12">
        <v>5.5</v>
      </c>
      <c r="N4439" s="12">
        <v>5.5</v>
      </c>
      <c r="O4439" s="12">
        <v>5.5</v>
      </c>
      <c r="P4439" s="12">
        <v>4</v>
      </c>
      <c r="Q4439" s="12">
        <v>0</v>
      </c>
    </row>
    <row r="4440" spans="1:17" x14ac:dyDescent="0.2">
      <c r="A4440" s="12" t="str">
        <f>INDEX('рабочие дни  %ФОТ'!$F$3:$F$67,MATCH('загрузка табеля'!$H4440,'рабочие дни  %ФОТ'!$H$3:$H$67,0),1)</f>
        <v>ХХХ YYY-512</v>
      </c>
      <c r="B4440" s="21">
        <f t="shared" si="207"/>
        <v>2127.3150000000001</v>
      </c>
      <c r="C4440" s="22">
        <f t="shared" si="208"/>
        <v>4</v>
      </c>
      <c r="D4440" s="23">
        <f t="shared" si="209"/>
        <v>55.5</v>
      </c>
      <c r="E4440" s="21">
        <f>SUMIFS(тарифы!G:G,тарифы!B:B,J4440)</f>
        <v>38.33</v>
      </c>
      <c r="F4440" s="21"/>
      <c r="G4440" s="12" t="str">
        <f>IFERROR(INDEX(Таблица1[#All],MATCH('загрузка табеля'!J4440,тарифы!B:B,0),4),"")</f>
        <v>заместитель управляющего магазином по кассовой зоне 3 категории ((В-512)расчетно-кассовая зона)</v>
      </c>
      <c r="H4440" s="12" t="s">
        <v>17250</v>
      </c>
      <c r="I4440" s="12" t="s">
        <v>17040</v>
      </c>
      <c r="J4440" s="12" t="s">
        <v>9199</v>
      </c>
      <c r="K4440" s="12" t="s">
        <v>9200</v>
      </c>
      <c r="L4440" s="12">
        <v>11.5</v>
      </c>
      <c r="M4440" s="12">
        <v>11.5</v>
      </c>
      <c r="N4440" s="12">
        <v>11</v>
      </c>
      <c r="O4440" s="12">
        <v>21.5</v>
      </c>
      <c r="P4440" s="12">
        <v>0</v>
      </c>
    </row>
    <row r="4441" spans="1:17" x14ac:dyDescent="0.2">
      <c r="A4441" s="12" t="str">
        <f>INDEX('рабочие дни  %ФОТ'!$F$3:$F$67,MATCH('загрузка табеля'!$H4441,'рабочие дни  %ФОТ'!$H$3:$H$67,0),1)</f>
        <v>ХХХ YYY-512</v>
      </c>
      <c r="B4441" s="21">
        <f t="shared" si="207"/>
        <v>1397.8600000000001</v>
      </c>
      <c r="C4441" s="22">
        <f t="shared" si="208"/>
        <v>4</v>
      </c>
      <c r="D4441" s="23">
        <f t="shared" si="209"/>
        <v>37</v>
      </c>
      <c r="E4441" s="21">
        <f>SUMIFS(тарифы!G:G,тарифы!B:B,J4441)</f>
        <v>37.78</v>
      </c>
      <c r="F4441" s="21"/>
      <c r="G4441" s="12" t="str">
        <f>IFERROR(INDEX(Таблица1[#All],MATCH('загрузка табеля'!J4441,тарифы!B:B,0),4),"")</f>
        <v>кассир торгового зала ((В-512)расчетно-кассовая зона)</v>
      </c>
      <c r="H4441" s="12" t="s">
        <v>17250</v>
      </c>
      <c r="I4441" s="12" t="s">
        <v>17040</v>
      </c>
      <c r="J4441" s="12" t="s">
        <v>9174</v>
      </c>
      <c r="K4441" s="12" t="s">
        <v>9175</v>
      </c>
      <c r="L4441" s="12">
        <v>11</v>
      </c>
      <c r="M4441" s="12">
        <v>4</v>
      </c>
      <c r="N4441" s="12">
        <v>11</v>
      </c>
      <c r="O4441" s="12">
        <v>11</v>
      </c>
    </row>
    <row r="4442" spans="1:17" x14ac:dyDescent="0.2">
      <c r="A4442" s="12" t="str">
        <f>INDEX('рабочие дни  %ФОТ'!$F$3:$F$67,MATCH('загрузка табеля'!$H4442,'рабочие дни  %ФОТ'!$H$3:$H$67,0),1)</f>
        <v>ХХХ YYY-512</v>
      </c>
      <c r="B4442" s="21">
        <f t="shared" si="207"/>
        <v>2077.9</v>
      </c>
      <c r="C4442" s="22">
        <f t="shared" si="208"/>
        <v>5</v>
      </c>
      <c r="D4442" s="23">
        <f t="shared" si="209"/>
        <v>55</v>
      </c>
      <c r="E4442" s="21">
        <f>SUMIFS(тарифы!G:G,тарифы!B:B,J4442)</f>
        <v>37.78</v>
      </c>
      <c r="F4442" s="21"/>
      <c r="G4442" s="12" t="str">
        <f>IFERROR(INDEX(Таблица1[#All],MATCH('загрузка табеля'!J4442,тарифы!B:B,0),4),"")</f>
        <v>кассир торгового зала ((В-512)расчетно-кассовая зона)</v>
      </c>
      <c r="H4442" s="12" t="s">
        <v>17250</v>
      </c>
      <c r="I4442" s="12" t="s">
        <v>17040</v>
      </c>
      <c r="J4442" s="12" t="s">
        <v>9177</v>
      </c>
      <c r="K4442" s="12" t="s">
        <v>9178</v>
      </c>
      <c r="L4442" s="12">
        <v>10.5</v>
      </c>
      <c r="M4442" s="12">
        <v>11.5</v>
      </c>
      <c r="N4442" s="12">
        <v>11</v>
      </c>
      <c r="O4442" s="12">
        <v>11</v>
      </c>
      <c r="P4442" s="12">
        <v>11</v>
      </c>
      <c r="Q4442" s="12">
        <v>0</v>
      </c>
    </row>
    <row r="4443" spans="1:17" x14ac:dyDescent="0.2">
      <c r="A4443" s="12" t="str">
        <f>INDEX('рабочие дни  %ФОТ'!$F$3:$F$67,MATCH('загрузка табеля'!$H4443,'рабочие дни  %ФОТ'!$H$3:$H$67,0),1)</f>
        <v>ХХХ YYY-512</v>
      </c>
      <c r="B4443" s="21">
        <f t="shared" si="207"/>
        <v>1246.74</v>
      </c>
      <c r="C4443" s="22">
        <f t="shared" si="208"/>
        <v>3</v>
      </c>
      <c r="D4443" s="23">
        <f t="shared" si="209"/>
        <v>33</v>
      </c>
      <c r="E4443" s="21">
        <f>SUMIFS(тарифы!G:G,тарифы!B:B,J4443)</f>
        <v>37.78</v>
      </c>
      <c r="F4443" s="21"/>
      <c r="G4443" s="12" t="str">
        <f>IFERROR(INDEX(Таблица1[#All],MATCH('загрузка табеля'!J4443,тарифы!B:B,0),4),"")</f>
        <v>кассир торгового зала ((В-512)расчетно-кассовая зона)</v>
      </c>
      <c r="H4443" s="12" t="s">
        <v>17250</v>
      </c>
      <c r="I4443" s="12" t="s">
        <v>17040</v>
      </c>
      <c r="J4443" s="12" t="s">
        <v>9196</v>
      </c>
      <c r="K4443" s="12" t="s">
        <v>9197</v>
      </c>
      <c r="L4443" s="12">
        <v>11</v>
      </c>
      <c r="M4443" s="12">
        <v>11</v>
      </c>
      <c r="N4443" s="12">
        <v>11</v>
      </c>
    </row>
    <row r="4444" spans="1:17" x14ac:dyDescent="0.2">
      <c r="A4444" s="12" t="str">
        <f>INDEX('рабочие дни  %ФОТ'!$F$3:$F$67,MATCH('загрузка табеля'!$H4444,'рабочие дни  %ФОТ'!$H$3:$H$67,0),1)</f>
        <v>ХХХ YYY-512</v>
      </c>
      <c r="B4444" s="21">
        <f t="shared" si="207"/>
        <v>1662.3200000000002</v>
      </c>
      <c r="C4444" s="22">
        <f t="shared" si="208"/>
        <v>4</v>
      </c>
      <c r="D4444" s="23">
        <f t="shared" si="209"/>
        <v>44</v>
      </c>
      <c r="E4444" s="21">
        <f>SUMIFS(тарифы!G:G,тарифы!B:B,J4444)</f>
        <v>37.78</v>
      </c>
      <c r="F4444" s="21"/>
      <c r="G4444" s="12" t="str">
        <f>IFERROR(INDEX(Таблица1[#All],MATCH('загрузка табеля'!J4444,тарифы!B:B,0),4),"")</f>
        <v>кассир торгового зала ((В-512)расчетно-кассовая зона)</v>
      </c>
      <c r="H4444" s="12" t="s">
        <v>17250</v>
      </c>
      <c r="I4444" s="12" t="s">
        <v>17040</v>
      </c>
      <c r="J4444" s="12" t="s">
        <v>9184</v>
      </c>
      <c r="K4444" s="12" t="s">
        <v>9185</v>
      </c>
      <c r="L4444" s="12">
        <v>11</v>
      </c>
      <c r="M4444" s="12">
        <v>11</v>
      </c>
      <c r="N4444" s="12">
        <v>11</v>
      </c>
      <c r="O4444" s="12">
        <v>11</v>
      </c>
    </row>
    <row r="4445" spans="1:17" x14ac:dyDescent="0.2">
      <c r="A4445" s="12" t="str">
        <f>INDEX('рабочие дни  %ФОТ'!$F$3:$F$67,MATCH('загрузка табеля'!$H4445,'рабочие дни  %ФОТ'!$H$3:$H$67,0),1)</f>
        <v>ХХХ YYY-512</v>
      </c>
      <c r="B4445" s="21">
        <f t="shared" si="207"/>
        <v>1686.52</v>
      </c>
      <c r="C4445" s="22">
        <f t="shared" si="208"/>
        <v>4</v>
      </c>
      <c r="D4445" s="23">
        <f t="shared" si="209"/>
        <v>44</v>
      </c>
      <c r="E4445" s="21">
        <f>SUMIFS(тарифы!G:G,тарифы!B:B,J4445)</f>
        <v>38.33</v>
      </c>
      <c r="F4445" s="21"/>
      <c r="G4445" s="12" t="str">
        <f>IFERROR(INDEX(Таблица1[#All],MATCH('загрузка табеля'!J4445,тарифы!B:B,0),4),"")</f>
        <v>заместитель управляющего магазином по кассовой зоне 3 категории ((В-512)расчетно-кассовая зона)</v>
      </c>
      <c r="H4445" s="12" t="s">
        <v>17250</v>
      </c>
      <c r="I4445" s="12" t="s">
        <v>17040</v>
      </c>
      <c r="J4445" s="12" t="s">
        <v>9190</v>
      </c>
      <c r="K4445" s="12" t="s">
        <v>9191</v>
      </c>
      <c r="L4445" s="12">
        <v>11</v>
      </c>
      <c r="M4445" s="12">
        <v>11</v>
      </c>
      <c r="N4445" s="12">
        <v>11</v>
      </c>
      <c r="O4445" s="12">
        <v>11</v>
      </c>
    </row>
    <row r="4446" spans="1:17" x14ac:dyDescent="0.2">
      <c r="A4446" s="12" t="str">
        <f>INDEX('рабочие дни  %ФОТ'!$F$3:$F$67,MATCH('загрузка табеля'!$H4446,'рабочие дни  %ФОТ'!$H$3:$H$67,0),1)</f>
        <v>ХХХ YYY-512</v>
      </c>
      <c r="B4446" s="21">
        <f t="shared" si="207"/>
        <v>850.05000000000007</v>
      </c>
      <c r="C4446" s="22">
        <f t="shared" si="208"/>
        <v>2</v>
      </c>
      <c r="D4446" s="23">
        <f t="shared" si="209"/>
        <v>22.5</v>
      </c>
      <c r="E4446" s="21">
        <f>SUMIFS(тарифы!G:G,тарифы!B:B,J4446)</f>
        <v>37.78</v>
      </c>
      <c r="F4446" s="21"/>
      <c r="G4446" s="12" t="str">
        <f>IFERROR(INDEX(Таблица1[#All],MATCH('загрузка табеля'!J4446,тарифы!B:B,0),4),"")</f>
        <v>кассир торгового зала ((В-512)расчетно-кассовая зона)</v>
      </c>
      <c r="H4446" s="12" t="s">
        <v>17250</v>
      </c>
      <c r="I4446" s="12" t="s">
        <v>17040</v>
      </c>
      <c r="J4446" s="12" t="s">
        <v>11887</v>
      </c>
      <c r="K4446" s="12" t="s">
        <v>11886</v>
      </c>
      <c r="L4446" s="12">
        <v>11</v>
      </c>
      <c r="M4446" s="12">
        <v>11.5</v>
      </c>
      <c r="N4446" s="12">
        <v>0</v>
      </c>
    </row>
    <row r="4447" spans="1:17" x14ac:dyDescent="0.2">
      <c r="A4447" s="12" t="str">
        <f>INDEX('рабочие дни  %ФОТ'!$F$3:$F$67,MATCH('загрузка табеля'!$H4447,'рабочие дни  %ФОТ'!$H$3:$H$67,0),1)</f>
        <v>ХХХ YYY-512</v>
      </c>
      <c r="B4447" s="21">
        <f t="shared" si="207"/>
        <v>831.16000000000008</v>
      </c>
      <c r="C4447" s="22">
        <f t="shared" si="208"/>
        <v>2</v>
      </c>
      <c r="D4447" s="23">
        <f t="shared" si="209"/>
        <v>22</v>
      </c>
      <c r="E4447" s="21">
        <f>SUMIFS(тарифы!G:G,тарифы!B:B,J4447)</f>
        <v>37.78</v>
      </c>
      <c r="F4447" s="21"/>
      <c r="G4447" s="12" t="str">
        <f>IFERROR(INDEX(Таблица1[#All],MATCH('загрузка табеля'!J4447,тарифы!B:B,0),4),"")</f>
        <v>кассир торгового зала ((В-512)расчетно-кассовая зона)</v>
      </c>
      <c r="H4447" s="12" t="s">
        <v>17250</v>
      </c>
      <c r="I4447" s="12" t="s">
        <v>17040</v>
      </c>
      <c r="J4447" s="12" t="s">
        <v>11885</v>
      </c>
      <c r="K4447" s="12" t="s">
        <v>11884</v>
      </c>
      <c r="L4447" s="12">
        <v>11</v>
      </c>
      <c r="M4447" s="12">
        <v>11</v>
      </c>
      <c r="N4447" s="12">
        <v>0</v>
      </c>
    </row>
    <row r="4448" spans="1:17" x14ac:dyDescent="0.2">
      <c r="A4448" s="12" t="str">
        <f>INDEX('рабочие дни  %ФОТ'!$F$3:$F$67,MATCH('загрузка табеля'!$H4448,'рабочие дни  %ФОТ'!$H$3:$H$67,0),1)</f>
        <v>ХХХ YYY-512</v>
      </c>
      <c r="B4448" s="21">
        <f t="shared" si="207"/>
        <v>1246.74</v>
      </c>
      <c r="C4448" s="22">
        <f t="shared" si="208"/>
        <v>3</v>
      </c>
      <c r="D4448" s="23">
        <f t="shared" si="209"/>
        <v>33</v>
      </c>
      <c r="E4448" s="21">
        <f>SUMIFS(тарифы!G:G,тарифы!B:B,J4448)</f>
        <v>37.78</v>
      </c>
      <c r="F4448" s="21"/>
      <c r="G4448" s="12" t="str">
        <f>IFERROR(INDEX(Таблица1[#All],MATCH('загрузка табеля'!J4448,тарифы!B:B,0),4),"")</f>
        <v>кассир торгового зала ((В-512)расчетно-кассовая зона)</v>
      </c>
      <c r="H4448" s="12" t="s">
        <v>17250</v>
      </c>
      <c r="I4448" s="12" t="s">
        <v>17040</v>
      </c>
      <c r="J4448" s="12" t="s">
        <v>11881</v>
      </c>
      <c r="K4448" s="12" t="s">
        <v>11880</v>
      </c>
      <c r="L4448" s="12">
        <v>11</v>
      </c>
      <c r="M4448" s="12">
        <v>11</v>
      </c>
      <c r="N4448" s="12">
        <v>11</v>
      </c>
      <c r="O4448" s="12">
        <v>0</v>
      </c>
    </row>
    <row r="4449" spans="1:17" x14ac:dyDescent="0.2">
      <c r="A4449" s="12" t="str">
        <f>INDEX('рабочие дни  %ФОТ'!$F$3:$F$67,MATCH('загрузка табеля'!$H4449,'рабочие дни  %ФОТ'!$H$3:$H$67,0),1)</f>
        <v>ХХХ YYY-512</v>
      </c>
      <c r="B4449" s="21">
        <f t="shared" si="207"/>
        <v>812.27</v>
      </c>
      <c r="C4449" s="22">
        <f t="shared" si="208"/>
        <v>2</v>
      </c>
      <c r="D4449" s="23">
        <f t="shared" si="209"/>
        <v>21.5</v>
      </c>
      <c r="E4449" s="21">
        <f>SUMIFS(тарифы!G:G,тарифы!B:B,J4449)</f>
        <v>37.78</v>
      </c>
      <c r="F4449" s="21"/>
      <c r="G4449" s="12" t="str">
        <f>IFERROR(INDEX(Таблица1[#All],MATCH('загрузка табеля'!J4449,тарифы!B:B,0),4),"")</f>
        <v>кассир торгового зала ((В-512)расчетно-кассовая зона)</v>
      </c>
      <c r="H4449" s="12" t="s">
        <v>17250</v>
      </c>
      <c r="I4449" s="12" t="s">
        <v>17040</v>
      </c>
      <c r="J4449" s="12" t="s">
        <v>11883</v>
      </c>
      <c r="K4449" s="12" t="s">
        <v>11882</v>
      </c>
      <c r="L4449" s="12">
        <v>11</v>
      </c>
      <c r="M4449" s="12">
        <v>10.5</v>
      </c>
      <c r="N4449" s="12">
        <v>0</v>
      </c>
    </row>
    <row r="4450" spans="1:17" x14ac:dyDescent="0.2">
      <c r="A4450" s="12" t="str">
        <f>INDEX('рабочие дни  %ФОТ'!$F$3:$F$67,MATCH('загрузка табеля'!$H4450,'рабочие дни  %ФОТ'!$H$3:$H$67,0),1)</f>
        <v>ХХХ YYY-512</v>
      </c>
      <c r="B4450" s="21">
        <f t="shared" si="207"/>
        <v>0</v>
      </c>
      <c r="C4450" s="22">
        <f t="shared" si="208"/>
        <v>5</v>
      </c>
      <c r="D4450" s="23">
        <f t="shared" si="209"/>
        <v>20.5</v>
      </c>
      <c r="E4450" s="21">
        <f>SUMIFS(тарифы!G:G,тарифы!B:B,J4450)</f>
        <v>0</v>
      </c>
      <c r="F4450" s="21"/>
      <c r="G4450" s="12" t="str">
        <f>IFERROR(INDEX(Таблица1[#All],MATCH('загрузка табеля'!J4450,тарифы!B:B,0),4),"")</f>
        <v/>
      </c>
      <c r="H4450" s="12" t="s">
        <v>17250</v>
      </c>
      <c r="I4450" s="12" t="s">
        <v>17040</v>
      </c>
      <c r="J4450" s="12" t="s">
        <v>17041</v>
      </c>
      <c r="K4450" s="12" t="s">
        <v>17042</v>
      </c>
      <c r="L4450" s="12">
        <v>2.5</v>
      </c>
      <c r="M4450" s="12">
        <v>4.5</v>
      </c>
      <c r="N4450" s="12">
        <v>4.5</v>
      </c>
      <c r="O4450" s="12">
        <v>4.5</v>
      </c>
      <c r="P4450" s="12">
        <v>4.5</v>
      </c>
      <c r="Q4450" s="12">
        <v>0</v>
      </c>
    </row>
    <row r="4451" spans="1:17" x14ac:dyDescent="0.2">
      <c r="A4451" s="12" t="str">
        <f>INDEX('рабочие дни  %ФОТ'!$F$3:$F$67,MATCH('загрузка табеля'!$H4451,'рабочие дни  %ФОТ'!$H$3:$H$67,0),1)</f>
        <v>ХХХ YYY-512</v>
      </c>
      <c r="B4451" s="21">
        <f t="shared" si="207"/>
        <v>367.31</v>
      </c>
      <c r="C4451" s="22">
        <f t="shared" si="208"/>
        <v>1</v>
      </c>
      <c r="D4451" s="23">
        <f t="shared" si="209"/>
        <v>11.5</v>
      </c>
      <c r="E4451" s="21">
        <f>SUMIFS(тарифы!G:G,тарифы!B:B,J4451)</f>
        <v>31.94</v>
      </c>
      <c r="F4451" s="21"/>
      <c r="G4451" s="12" t="str">
        <f>IFERROR(INDEX(Таблица1[#All],MATCH('загрузка табеля'!J4451,тарифы!B:B,0),4),"")</f>
        <v>продавец продовольственных товаров 3 категории ((В-512)сектор зоны скоропорта)</v>
      </c>
      <c r="H4451" s="12" t="s">
        <v>17250</v>
      </c>
      <c r="I4451" s="12" t="s">
        <v>17043</v>
      </c>
      <c r="J4451" s="12" t="s">
        <v>9207</v>
      </c>
      <c r="K4451" s="12" t="s">
        <v>9208</v>
      </c>
      <c r="L4451" s="12">
        <v>11.5</v>
      </c>
      <c r="M4451" s="12">
        <v>0</v>
      </c>
    </row>
    <row r="4452" spans="1:17" x14ac:dyDescent="0.2">
      <c r="A4452" s="12" t="str">
        <f>INDEX('рабочие дни  %ФОТ'!$F$3:$F$67,MATCH('загрузка табеля'!$H4452,'рабочие дни  %ФОТ'!$H$3:$H$67,0),1)</f>
        <v>ХХХ YYY-512</v>
      </c>
      <c r="B4452" s="21">
        <f t="shared" si="207"/>
        <v>1282.6100000000001</v>
      </c>
      <c r="C4452" s="22">
        <f t="shared" si="208"/>
        <v>4</v>
      </c>
      <c r="D4452" s="23">
        <f t="shared" si="209"/>
        <v>36.5</v>
      </c>
      <c r="E4452" s="21">
        <f>SUMIFS(тарифы!G:G,тарифы!B:B,J4452)</f>
        <v>35.14</v>
      </c>
      <c r="F4452" s="21"/>
      <c r="G4452" s="12" t="str">
        <f>IFERROR(INDEX(Таблица1[#All],MATCH('загрузка табеля'!J4452,тарифы!B:B,0),4),"")</f>
        <v>продавец продовольственных товаров 2 категории ((В-512)сектор зоны скоропорта)</v>
      </c>
      <c r="H4452" s="12" t="s">
        <v>17250</v>
      </c>
      <c r="I4452" s="12" t="s">
        <v>17043</v>
      </c>
      <c r="J4452" s="12" t="s">
        <v>9214</v>
      </c>
      <c r="K4452" s="12" t="s">
        <v>9215</v>
      </c>
      <c r="L4452" s="12">
        <v>9</v>
      </c>
      <c r="M4452" s="12">
        <v>9.5</v>
      </c>
      <c r="N4452" s="12">
        <v>9</v>
      </c>
      <c r="O4452" s="12">
        <v>9</v>
      </c>
    </row>
    <row r="4453" spans="1:17" x14ac:dyDescent="0.2">
      <c r="A4453" s="12" t="str">
        <f>INDEX('рабочие дни  %ФОТ'!$F$3:$F$67,MATCH('загрузка табеля'!$H4453,'рабочие дни  %ФОТ'!$H$3:$H$67,0),1)</f>
        <v>ХХХ YYY-512</v>
      </c>
      <c r="B4453" s="21">
        <f t="shared" si="207"/>
        <v>966.35</v>
      </c>
      <c r="C4453" s="22">
        <f t="shared" si="208"/>
        <v>5</v>
      </c>
      <c r="D4453" s="23">
        <f t="shared" si="209"/>
        <v>27.5</v>
      </c>
      <c r="E4453" s="21">
        <f>SUMIFS(тарифы!G:G,тарифы!B:B,J4453)</f>
        <v>35.14</v>
      </c>
      <c r="F4453" s="21"/>
      <c r="G4453" s="12" t="str">
        <f>IFERROR(INDEX(Таблица1[#All],MATCH('загрузка табеля'!J4453,тарифы!B:B,0),4),"")</f>
        <v>продавец продовольственных товаров 2 категории ((В-512)сектор зоны скоропорта)</v>
      </c>
      <c r="H4453" s="12" t="s">
        <v>17250</v>
      </c>
      <c r="I4453" s="12" t="s">
        <v>17043</v>
      </c>
      <c r="J4453" s="12" t="s">
        <v>9216</v>
      </c>
      <c r="K4453" s="12" t="s">
        <v>9217</v>
      </c>
      <c r="L4453" s="12">
        <v>6</v>
      </c>
      <c r="M4453" s="12">
        <v>6</v>
      </c>
      <c r="N4453" s="12">
        <v>5.5</v>
      </c>
      <c r="O4453" s="12">
        <v>6</v>
      </c>
      <c r="P4453" s="12">
        <v>4</v>
      </c>
      <c r="Q4453" s="12">
        <v>0</v>
      </c>
    </row>
    <row r="4454" spans="1:17" x14ac:dyDescent="0.2">
      <c r="A4454" s="12" t="str">
        <f>INDEX('рабочие дни  %ФОТ'!$F$3:$F$67,MATCH('загрузка табеля'!$H4454,'рабочие дни  %ФОТ'!$H$3:$H$67,0),1)</f>
        <v>ХХХ YYY-512</v>
      </c>
      <c r="B4454" s="21">
        <f t="shared" si="207"/>
        <v>1276.1904761904761</v>
      </c>
      <c r="C4454" s="22">
        <f t="shared" si="208"/>
        <v>4</v>
      </c>
      <c r="D4454" s="23">
        <f t="shared" si="209"/>
        <v>39</v>
      </c>
      <c r="E4454" s="21">
        <f>SUMIFS(тарифы!G:G,тарифы!B:B,J4454)</f>
        <v>6700</v>
      </c>
      <c r="F4454" s="21"/>
      <c r="G4454" s="12" t="str">
        <f>IFERROR(INDEX(Таблица1[#All],MATCH('загрузка табеля'!J4454,тарифы!B:B,0),4),"")</f>
        <v>заместитель управляющего магазином ((В-512)сектор стеллажной зоны)</v>
      </c>
      <c r="H4454" s="12" t="s">
        <v>17250</v>
      </c>
      <c r="I4454" s="12" t="s">
        <v>17043</v>
      </c>
      <c r="J4454" s="12" t="s">
        <v>8140</v>
      </c>
      <c r="K4454" s="12" t="s">
        <v>8141</v>
      </c>
      <c r="L4454" s="12">
        <v>9</v>
      </c>
      <c r="M4454" s="12">
        <v>9.5</v>
      </c>
      <c r="N4454" s="12">
        <v>10</v>
      </c>
      <c r="O4454" s="12">
        <v>10.5</v>
      </c>
    </row>
    <row r="4455" spans="1:17" x14ac:dyDescent="0.2">
      <c r="A4455" s="12" t="str">
        <f>INDEX('рабочие дни  %ФОТ'!$F$3:$F$67,MATCH('загрузка табеля'!$H4455,'рабочие дни  %ФОТ'!$H$3:$H$67,0),1)</f>
        <v>ХХХ YYY-512</v>
      </c>
      <c r="B4455" s="21">
        <f t="shared" si="207"/>
        <v>1660.88</v>
      </c>
      <c r="C4455" s="22">
        <f t="shared" si="208"/>
        <v>4</v>
      </c>
      <c r="D4455" s="23">
        <f t="shared" si="209"/>
        <v>52</v>
      </c>
      <c r="E4455" s="21">
        <f>SUMIFS(тарифы!G:G,тарифы!B:B,J4455)</f>
        <v>31.94</v>
      </c>
      <c r="F4455" s="21"/>
      <c r="G4455" s="12" t="str">
        <f>IFERROR(INDEX(Таблица1[#All],MATCH('загрузка табеля'!J4455,тарифы!B:B,0),4),"")</f>
        <v>продавец продовольственных товаров 3 категории ((В-512)сектор зоны скоропорта)</v>
      </c>
      <c r="H4455" s="12" t="s">
        <v>17250</v>
      </c>
      <c r="I4455" s="12" t="s">
        <v>17043</v>
      </c>
      <c r="J4455" s="12" t="s">
        <v>9212</v>
      </c>
      <c r="K4455" s="12" t="s">
        <v>9213</v>
      </c>
      <c r="L4455" s="12">
        <v>13.5</v>
      </c>
      <c r="M4455" s="12">
        <v>15.5</v>
      </c>
      <c r="N4455" s="12">
        <v>12</v>
      </c>
      <c r="O4455" s="12">
        <v>11</v>
      </c>
    </row>
    <row r="4456" spans="1:17" x14ac:dyDescent="0.2">
      <c r="A4456" s="12" t="str">
        <f>INDEX('рабочие дни  %ФОТ'!$F$3:$F$67,MATCH('загрузка табеля'!$H4456,'рабочие дни  %ФОТ'!$H$3:$H$67,0),1)</f>
        <v>ХХХ YYY-512</v>
      </c>
      <c r="B4456" s="21">
        <f t="shared" si="207"/>
        <v>1900.43</v>
      </c>
      <c r="C4456" s="22">
        <f t="shared" si="208"/>
        <v>5</v>
      </c>
      <c r="D4456" s="23">
        <f t="shared" si="209"/>
        <v>59.5</v>
      </c>
      <c r="E4456" s="21">
        <f>SUMIFS(тарифы!G:G,тарифы!B:B,J4456)</f>
        <v>31.94</v>
      </c>
      <c r="F4456" s="21"/>
      <c r="G4456" s="12" t="str">
        <f>IFERROR(INDEX(Таблица1[#All],MATCH('загрузка табеля'!J4456,тарифы!B:B,0),4),"")</f>
        <v>продавец продовольственных товаров 3 категории ((В-512)сектор зоны скоропорта)</v>
      </c>
      <c r="H4456" s="12" t="s">
        <v>17250</v>
      </c>
      <c r="I4456" s="12" t="s">
        <v>17043</v>
      </c>
      <c r="J4456" s="12" t="s">
        <v>11866</v>
      </c>
      <c r="K4456" s="12" t="s">
        <v>11865</v>
      </c>
      <c r="L4456" s="12">
        <v>12</v>
      </c>
      <c r="M4456" s="12">
        <v>11.5</v>
      </c>
      <c r="N4456" s="12">
        <v>12</v>
      </c>
      <c r="O4456" s="12">
        <v>12</v>
      </c>
      <c r="P4456" s="12">
        <v>12</v>
      </c>
    </row>
    <row r="4457" spans="1:17" x14ac:dyDescent="0.2">
      <c r="A4457" s="12" t="str">
        <f>INDEX('рабочие дни  %ФОТ'!$F$3:$F$67,MATCH('загрузка табеля'!$H4457,'рабочие дни  %ФОТ'!$H$3:$H$67,0),1)</f>
        <v>ХХХ YYY-512</v>
      </c>
      <c r="B4457" s="21">
        <f t="shared" si="207"/>
        <v>0</v>
      </c>
      <c r="C4457" s="22">
        <f t="shared" si="208"/>
        <v>5</v>
      </c>
      <c r="D4457" s="23">
        <f t="shared" si="209"/>
        <v>55</v>
      </c>
      <c r="E4457" s="21">
        <f>SUMIFS(тарифы!G:G,тарифы!B:B,J4457)</f>
        <v>0</v>
      </c>
      <c r="F4457" s="21"/>
      <c r="G4457" s="12" t="str">
        <f>IFERROR(INDEX(Таблица1[#All],MATCH('загрузка табеля'!J4457,тарифы!B:B,0),4),"")</f>
        <v/>
      </c>
      <c r="H4457" s="12" t="s">
        <v>17250</v>
      </c>
      <c r="I4457" s="12" t="s">
        <v>17043</v>
      </c>
      <c r="J4457" s="12" t="s">
        <v>17044</v>
      </c>
      <c r="K4457" s="12" t="s">
        <v>17045</v>
      </c>
      <c r="L4457" s="12">
        <v>11</v>
      </c>
      <c r="M4457" s="12">
        <v>10.5</v>
      </c>
      <c r="N4457" s="12">
        <v>9.5</v>
      </c>
      <c r="O4457" s="12">
        <v>12</v>
      </c>
      <c r="P4457" s="12">
        <v>12</v>
      </c>
    </row>
    <row r="4458" spans="1:17" x14ac:dyDescent="0.2">
      <c r="A4458" s="12" t="str">
        <f>INDEX('рабочие дни  %ФОТ'!$F$3:$F$67,MATCH('загрузка табеля'!$H4458,'рабочие дни  %ФОТ'!$H$3:$H$67,0),1)</f>
        <v>ХХХ YYY-512</v>
      </c>
      <c r="B4458" s="21">
        <f t="shared" si="207"/>
        <v>1469.24</v>
      </c>
      <c r="C4458" s="22">
        <f t="shared" si="208"/>
        <v>5</v>
      </c>
      <c r="D4458" s="23">
        <f t="shared" si="209"/>
        <v>46</v>
      </c>
      <c r="E4458" s="21">
        <f>SUMIFS(тарифы!G:G,тарифы!B:B,J4458)</f>
        <v>31.94</v>
      </c>
      <c r="F4458" s="21"/>
      <c r="G4458" s="12" t="str">
        <f>IFERROR(INDEX(Таблица1[#All],MATCH('загрузка табеля'!J4458,тарифы!B:B,0),4),"")</f>
        <v>продавец продовольственных товаров 3 категории ((В-512)сектор стеллажной зоны)</v>
      </c>
      <c r="H4458" s="12" t="s">
        <v>17250</v>
      </c>
      <c r="I4458" s="12" t="s">
        <v>17046</v>
      </c>
      <c r="J4458" s="12" t="s">
        <v>9230</v>
      </c>
      <c r="K4458" s="12" t="s">
        <v>9231</v>
      </c>
      <c r="L4458" s="12">
        <v>9.5</v>
      </c>
      <c r="M4458" s="12">
        <v>9</v>
      </c>
      <c r="N4458" s="12">
        <v>9</v>
      </c>
      <c r="O4458" s="12">
        <v>9</v>
      </c>
      <c r="P4458" s="12">
        <v>9.5</v>
      </c>
      <c r="Q4458" s="12">
        <v>0</v>
      </c>
    </row>
    <row r="4459" spans="1:17" x14ac:dyDescent="0.2">
      <c r="A4459" s="12" t="str">
        <f>INDEX('рабочие дни  %ФОТ'!$F$3:$F$67,MATCH('загрузка табеля'!$H4459,'рабочие дни  %ФОТ'!$H$3:$H$67,0),1)</f>
        <v>ХХХ YYY-512</v>
      </c>
      <c r="B4459" s="21">
        <f t="shared" si="207"/>
        <v>1954.885</v>
      </c>
      <c r="C4459" s="22">
        <f t="shared" si="208"/>
        <v>5</v>
      </c>
      <c r="D4459" s="23">
        <f t="shared" si="209"/>
        <v>44.5</v>
      </c>
      <c r="E4459" s="21">
        <f>SUMIFS(тарифы!G:G,тарифы!B:B,J4459)</f>
        <v>43.93</v>
      </c>
      <c r="F4459" s="21"/>
      <c r="G4459" s="12" t="str">
        <f>IFERROR(INDEX(Таблица1[#All],MATCH('загрузка табеля'!J4459,тарифы!B:B,0),4),"")</f>
        <v>бригадир продавцов продовольственных товаров 1 категории ((В-512)сектор стеллажной зоны)</v>
      </c>
      <c r="H4459" s="12" t="s">
        <v>17250</v>
      </c>
      <c r="I4459" s="12" t="s">
        <v>17046</v>
      </c>
      <c r="J4459" s="12" t="s">
        <v>9210</v>
      </c>
      <c r="K4459" s="12" t="s">
        <v>9211</v>
      </c>
      <c r="L4459" s="12">
        <v>8.5</v>
      </c>
      <c r="M4459" s="12">
        <v>9</v>
      </c>
      <c r="N4459" s="12">
        <v>9</v>
      </c>
      <c r="O4459" s="12">
        <v>9</v>
      </c>
      <c r="P4459" s="12">
        <v>9</v>
      </c>
    </row>
    <row r="4460" spans="1:17" x14ac:dyDescent="0.2">
      <c r="A4460" s="12" t="str">
        <f>INDEX('рабочие дни  %ФОТ'!$F$3:$F$67,MATCH('загрузка табеля'!$H4460,'рабочие дни  %ФОТ'!$H$3:$H$67,0),1)</f>
        <v>ХХХ YYY-512</v>
      </c>
      <c r="B4460" s="21">
        <f t="shared" si="207"/>
        <v>825.79</v>
      </c>
      <c r="C4460" s="22">
        <f t="shared" si="208"/>
        <v>3</v>
      </c>
      <c r="D4460" s="23">
        <f t="shared" si="209"/>
        <v>23.5</v>
      </c>
      <c r="E4460" s="21">
        <f>SUMIFS(тарифы!G:G,тарифы!B:B,J4460)</f>
        <v>35.14</v>
      </c>
      <c r="F4460" s="21"/>
      <c r="G4460" s="12" t="str">
        <f>IFERROR(INDEX(Таблица1[#All],MATCH('загрузка табеля'!J4460,тарифы!B:B,0),4),"")</f>
        <v>продавец продовольственных товаров 2 категории ((В-512)сектор стеллажной зоны)</v>
      </c>
      <c r="H4460" s="12" t="s">
        <v>17250</v>
      </c>
      <c r="I4460" s="12" t="s">
        <v>17046</v>
      </c>
      <c r="J4460" s="12" t="s">
        <v>9227</v>
      </c>
      <c r="K4460" s="12" t="s">
        <v>9228</v>
      </c>
      <c r="L4460" s="12">
        <v>5</v>
      </c>
      <c r="M4460" s="12">
        <v>9</v>
      </c>
      <c r="N4460" s="12">
        <v>9.5</v>
      </c>
    </row>
    <row r="4461" spans="1:17" x14ac:dyDescent="0.2">
      <c r="A4461" s="12" t="str">
        <f>INDEX('рабочие дни  %ФОТ'!$F$3:$F$67,MATCH('загрузка табеля'!$H4461,'рабочие дни  %ФОТ'!$H$3:$H$67,0),1)</f>
        <v>ХХХ YYY-512</v>
      </c>
      <c r="B4461" s="21">
        <f t="shared" si="207"/>
        <v>1754.7619047619048</v>
      </c>
      <c r="C4461" s="22">
        <f t="shared" si="208"/>
        <v>5</v>
      </c>
      <c r="D4461" s="23">
        <f t="shared" si="209"/>
        <v>45.5</v>
      </c>
      <c r="E4461" s="21">
        <f>SUMIFS(тарифы!G:G,тарифы!B:B,J4461)</f>
        <v>7370</v>
      </c>
      <c r="F4461" s="21"/>
      <c r="G4461" s="12" t="str">
        <f>IFERROR(INDEX(Таблица1[#All],MATCH('загрузка табеля'!J4461,тарифы!B:B,0),4),"")</f>
        <v>заместитель управляющего магазином 4 категории ((В-512)сектор стеллажной зоны)</v>
      </c>
      <c r="H4461" s="12" t="s">
        <v>17250</v>
      </c>
      <c r="I4461" s="12" t="s">
        <v>17046</v>
      </c>
      <c r="J4461" s="12" t="s">
        <v>9221</v>
      </c>
      <c r="K4461" s="12" t="s">
        <v>9222</v>
      </c>
      <c r="L4461" s="12">
        <v>9</v>
      </c>
      <c r="M4461" s="12">
        <v>9.5</v>
      </c>
      <c r="N4461" s="12">
        <v>9.5</v>
      </c>
      <c r="O4461" s="12">
        <v>8</v>
      </c>
      <c r="P4461" s="12">
        <v>9.5</v>
      </c>
    </row>
    <row r="4462" spans="1:17" x14ac:dyDescent="0.2">
      <c r="A4462" s="12" t="str">
        <f>INDEX('рабочие дни  %ФОТ'!$F$3:$F$67,MATCH('загрузка табеля'!$H4462,'рабочие дни  %ФОТ'!$H$3:$H$67,0),1)</f>
        <v>ХХХ YYY-512</v>
      </c>
      <c r="B4462" s="21">
        <f t="shared" si="207"/>
        <v>1101.93</v>
      </c>
      <c r="C4462" s="22">
        <f t="shared" si="208"/>
        <v>4</v>
      </c>
      <c r="D4462" s="23">
        <f t="shared" si="209"/>
        <v>34.5</v>
      </c>
      <c r="E4462" s="21">
        <f>SUMIFS(тарифы!G:G,тарифы!B:B,J4462)</f>
        <v>31.94</v>
      </c>
      <c r="F4462" s="21"/>
      <c r="G4462" s="12" t="str">
        <f>IFERROR(INDEX(Таблица1[#All],MATCH('загрузка табеля'!J4462,тарифы!B:B,0),4),"")</f>
        <v>продавец продовольственных товаров 3 категории ((В-512)сектор стеллажной зоны)</v>
      </c>
      <c r="H4462" s="12" t="s">
        <v>17250</v>
      </c>
      <c r="I4462" s="12" t="s">
        <v>17046</v>
      </c>
      <c r="J4462" s="12" t="s">
        <v>9224</v>
      </c>
      <c r="K4462" s="12" t="s">
        <v>9225</v>
      </c>
      <c r="L4462" s="12">
        <v>9</v>
      </c>
      <c r="M4462" s="12">
        <v>7.5</v>
      </c>
      <c r="N4462" s="12">
        <v>9</v>
      </c>
      <c r="O4462" s="12">
        <v>9</v>
      </c>
    </row>
    <row r="4463" spans="1:17" x14ac:dyDescent="0.2">
      <c r="A4463" s="12" t="str">
        <f>INDEX('рабочие дни  %ФОТ'!$F$3:$F$67,MATCH('загрузка табеля'!$H4463,'рабочие дни  %ФОТ'!$H$3:$H$67,0),1)</f>
        <v>ХХХ YYY-512</v>
      </c>
      <c r="B4463" s="21">
        <f t="shared" si="207"/>
        <v>1152.3809523809523</v>
      </c>
      <c r="C4463" s="22">
        <f t="shared" si="208"/>
        <v>4</v>
      </c>
      <c r="D4463" s="23">
        <f t="shared" si="209"/>
        <v>18.5</v>
      </c>
      <c r="E4463" s="21">
        <f>SUMIFS(тарифы!G:G,тарифы!B:B,J4463)</f>
        <v>6050</v>
      </c>
      <c r="F4463" s="21"/>
      <c r="G4463" s="12" t="str">
        <f>IFERROR(INDEX(Таблица1[#All],MATCH('загрузка табеля'!J4463,тарифы!B:B,0),4),"")</f>
        <v>инспектор по инвентаризации 2 категории ((В-512)управление)</v>
      </c>
      <c r="H4463" s="12" t="s">
        <v>17250</v>
      </c>
      <c r="I4463" s="12" t="s">
        <v>17046</v>
      </c>
      <c r="J4463" s="12" t="s">
        <v>11872</v>
      </c>
      <c r="K4463" s="12" t="s">
        <v>11871</v>
      </c>
      <c r="L4463" s="12">
        <v>5</v>
      </c>
      <c r="M4463" s="12">
        <v>4</v>
      </c>
      <c r="N4463" s="12">
        <v>4.5</v>
      </c>
      <c r="O4463" s="12">
        <v>5</v>
      </c>
    </row>
    <row r="4464" spans="1:17" x14ac:dyDescent="0.2">
      <c r="A4464" s="12" t="str">
        <f>INDEX('рабочие дни  %ФОТ'!$F$3:$F$67,MATCH('загрузка табеля'!$H4464,'рабочие дни  %ФОТ'!$H$3:$H$67,0),1)</f>
        <v>ХХХ YYY-512</v>
      </c>
      <c r="B4464" s="21">
        <f t="shared" si="207"/>
        <v>1149.8400000000001</v>
      </c>
      <c r="C4464" s="22">
        <f t="shared" si="208"/>
        <v>4</v>
      </c>
      <c r="D4464" s="23">
        <f t="shared" si="209"/>
        <v>36</v>
      </c>
      <c r="E4464" s="21">
        <f>SUMIFS(тарифы!G:G,тарифы!B:B,J4464)</f>
        <v>31.94</v>
      </c>
      <c r="F4464" s="21"/>
      <c r="G4464" s="12" t="str">
        <f>IFERROR(INDEX(Таблица1[#All],MATCH('загрузка табеля'!J4464,тарифы!B:B,0),4),"")</f>
        <v>продавец продовольственных товаров 3 категории ((В-512)сектор стеллажной зоны)</v>
      </c>
      <c r="H4464" s="12" t="s">
        <v>17250</v>
      </c>
      <c r="I4464" s="12" t="s">
        <v>17046</v>
      </c>
      <c r="J4464" s="12" t="s">
        <v>11868</v>
      </c>
      <c r="K4464" s="12" t="s">
        <v>11867</v>
      </c>
      <c r="L4464" s="12">
        <v>9</v>
      </c>
      <c r="M4464" s="12">
        <v>9</v>
      </c>
      <c r="N4464" s="12">
        <v>9</v>
      </c>
      <c r="O4464" s="12">
        <v>9</v>
      </c>
    </row>
    <row r="4465" spans="1:17" x14ac:dyDescent="0.2">
      <c r="A4465" s="12" t="str">
        <f>INDEX('рабочие дни  %ФОТ'!$F$3:$F$67,MATCH('загрузка табеля'!$H4465,'рабочие дни  %ФОТ'!$H$3:$H$67,0),1)</f>
        <v>ХХХ YYY-512</v>
      </c>
      <c r="B4465" s="21">
        <f t="shared" si="207"/>
        <v>0</v>
      </c>
      <c r="C4465" s="22">
        <f t="shared" si="208"/>
        <v>5</v>
      </c>
      <c r="D4465" s="23">
        <f t="shared" si="209"/>
        <v>20.5</v>
      </c>
      <c r="E4465" s="21">
        <f>SUMIFS(тарифы!G:G,тарифы!B:B,J4465)</f>
        <v>0</v>
      </c>
      <c r="F4465" s="21"/>
      <c r="G4465" s="12" t="str">
        <f>IFERROR(INDEX(Таблица1[#All],MATCH('загрузка табеля'!J4465,тарифы!B:B,0),4),"")</f>
        <v/>
      </c>
      <c r="H4465" s="12" t="s">
        <v>17250</v>
      </c>
      <c r="I4465" s="12" t="s">
        <v>17046</v>
      </c>
      <c r="J4465" s="12" t="s">
        <v>17041</v>
      </c>
      <c r="K4465" s="12" t="s">
        <v>17042</v>
      </c>
      <c r="L4465" s="12">
        <v>2.5</v>
      </c>
      <c r="M4465" s="12">
        <v>4.5</v>
      </c>
      <c r="N4465" s="12">
        <v>4.5</v>
      </c>
      <c r="O4465" s="12">
        <v>4.5</v>
      </c>
      <c r="P4465" s="12">
        <v>4.5</v>
      </c>
      <c r="Q4465" s="12">
        <v>0</v>
      </c>
    </row>
    <row r="4466" spans="1:17" x14ac:dyDescent="0.2">
      <c r="A4466" s="12" t="str">
        <f>INDEX('рабочие дни  %ФОТ'!$F$3:$F$67,MATCH('загрузка табеля'!$H4466,'рабочие дни  %ФОТ'!$H$3:$H$67,0),1)</f>
        <v>ХХХ YYY-512</v>
      </c>
      <c r="B4466" s="21">
        <f t="shared" si="207"/>
        <v>0</v>
      </c>
      <c r="C4466" s="22">
        <f t="shared" si="208"/>
        <v>4</v>
      </c>
      <c r="D4466" s="23">
        <f t="shared" si="209"/>
        <v>42</v>
      </c>
      <c r="E4466" s="21">
        <f>SUMIFS(тарифы!G:G,тарифы!B:B,J4466)</f>
        <v>0</v>
      </c>
      <c r="F4466" s="21"/>
      <c r="G4466" s="12" t="str">
        <f>IFERROR(INDEX(Таблица1[#All],MATCH('загрузка табеля'!J4466,тарифы!B:B,0),4),"")</f>
        <v/>
      </c>
      <c r="H4466" s="12" t="s">
        <v>17250</v>
      </c>
      <c r="I4466" s="12" t="s">
        <v>17046</v>
      </c>
      <c r="J4466" s="12" t="s">
        <v>17047</v>
      </c>
      <c r="K4466" s="12" t="s">
        <v>17048</v>
      </c>
      <c r="L4466" s="12">
        <v>10</v>
      </c>
      <c r="M4466" s="12">
        <v>10.5</v>
      </c>
      <c r="N4466" s="12">
        <v>10.5</v>
      </c>
      <c r="O4466" s="12">
        <v>11</v>
      </c>
      <c r="P4466" s="12">
        <v>0</v>
      </c>
    </row>
    <row r="4467" spans="1:17" x14ac:dyDescent="0.2">
      <c r="A4467" s="12" t="str">
        <f>INDEX('рабочие дни  %ФОТ'!$F$3:$F$67,MATCH('загрузка табеля'!$H4467,'рабочие дни  %ФОТ'!$H$3:$H$67,0),1)</f>
        <v>ХХХ YYY-512</v>
      </c>
      <c r="B4467" s="21">
        <f t="shared" si="207"/>
        <v>1366.8000000000002</v>
      </c>
      <c r="C4467" s="22">
        <f t="shared" si="208"/>
        <v>4</v>
      </c>
      <c r="D4467" s="23">
        <f t="shared" si="209"/>
        <v>34</v>
      </c>
      <c r="E4467" s="21">
        <f>SUMIFS(тарифы!G:G,тарифы!B:B,J4467)</f>
        <v>40.200000000000003</v>
      </c>
      <c r="F4467" s="21"/>
      <c r="G4467" s="12" t="str">
        <f>IFERROR(INDEX(Таблица1[#All],MATCH('загрузка табеля'!J4467,тарифы!B:B,0),4),"")</f>
        <v>кладовщик по приему товара 1 категории ((В-512)склад)</v>
      </c>
      <c r="H4467" s="12" t="s">
        <v>17250</v>
      </c>
      <c r="I4467" s="12" t="s">
        <v>9232</v>
      </c>
      <c r="J4467" s="12" t="s">
        <v>9245</v>
      </c>
      <c r="K4467" s="12" t="s">
        <v>9246</v>
      </c>
      <c r="L4467" s="12">
        <v>8.5</v>
      </c>
      <c r="M4467" s="12">
        <v>8.5</v>
      </c>
      <c r="N4467" s="12">
        <v>8</v>
      </c>
      <c r="O4467" s="12">
        <v>9</v>
      </c>
    </row>
    <row r="4468" spans="1:17" x14ac:dyDescent="0.2">
      <c r="A4468" s="12" t="str">
        <f>INDEX('рабочие дни  %ФОТ'!$F$3:$F$67,MATCH('загрузка табеля'!$H4468,'рабочие дни  %ФОТ'!$H$3:$H$67,0),1)</f>
        <v>ХХХ YYY-512</v>
      </c>
      <c r="B4468" s="21">
        <f t="shared" si="207"/>
        <v>1466.6666666666667</v>
      </c>
      <c r="C4468" s="22">
        <f t="shared" si="208"/>
        <v>4</v>
      </c>
      <c r="D4468" s="23">
        <f t="shared" si="209"/>
        <v>34</v>
      </c>
      <c r="E4468" s="21">
        <f>SUMIFS(тарифы!G:G,тарифы!B:B,J4468)</f>
        <v>7700</v>
      </c>
      <c r="F4468" s="21"/>
      <c r="G4468" s="12" t="str">
        <f>IFERROR(INDEX(Таблица1[#All],MATCH('загрузка табеля'!J4468,тарифы!B:B,0),4),"")</f>
        <v>старший кладовщик 2 категории ((В-512)склад)</v>
      </c>
      <c r="H4468" s="12" t="s">
        <v>17250</v>
      </c>
      <c r="I4468" s="12" t="s">
        <v>9232</v>
      </c>
      <c r="J4468" s="12" t="s">
        <v>9236</v>
      </c>
      <c r="K4468" s="12" t="s">
        <v>9237</v>
      </c>
      <c r="L4468" s="12">
        <v>8.5</v>
      </c>
      <c r="M4468" s="12">
        <v>9</v>
      </c>
      <c r="N4468" s="12">
        <v>8</v>
      </c>
      <c r="O4468" s="12">
        <v>8.5</v>
      </c>
    </row>
    <row r="4469" spans="1:17" x14ac:dyDescent="0.2">
      <c r="A4469" s="12" t="str">
        <f>INDEX('рабочие дни  %ФОТ'!$F$3:$F$67,MATCH('загрузка табеля'!$H4469,'рабочие дни  %ФОТ'!$H$3:$H$67,0),1)</f>
        <v>ХХХ YYY-512</v>
      </c>
      <c r="B4469" s="21">
        <f t="shared" si="207"/>
        <v>825</v>
      </c>
      <c r="C4469" s="22">
        <f t="shared" si="208"/>
        <v>3</v>
      </c>
      <c r="D4469" s="23">
        <f t="shared" si="209"/>
        <v>25</v>
      </c>
      <c r="E4469" s="21">
        <f>SUMIFS(тарифы!G:G,тарифы!B:B,J4469)</f>
        <v>33</v>
      </c>
      <c r="F4469" s="21"/>
      <c r="G4469" s="12" t="str">
        <f>IFERROR(INDEX(Таблица1[#All],MATCH('загрузка табеля'!J4469,тарифы!B:B,0),4),"")</f>
        <v>грузчик 2 категории ((В-512)склад)</v>
      </c>
      <c r="H4469" s="12" t="s">
        <v>17250</v>
      </c>
      <c r="I4469" s="12" t="s">
        <v>9232</v>
      </c>
      <c r="J4469" s="12" t="s">
        <v>9242</v>
      </c>
      <c r="K4469" s="12" t="s">
        <v>9243</v>
      </c>
      <c r="L4469" s="12">
        <v>8</v>
      </c>
      <c r="M4469" s="12">
        <v>8.5</v>
      </c>
      <c r="N4469" s="12">
        <v>8.5</v>
      </c>
      <c r="O4469" s="12">
        <v>0</v>
      </c>
    </row>
    <row r="4470" spans="1:17" x14ac:dyDescent="0.2">
      <c r="A4470" s="12" t="str">
        <f>INDEX('рабочие дни  %ФОТ'!$F$3:$F$67,MATCH('загрузка табеля'!$H4470,'рабочие дни  %ФОТ'!$H$3:$H$67,0),1)</f>
        <v>ХХХ YYY-512</v>
      </c>
      <c r="B4470" s="21">
        <f t="shared" si="207"/>
        <v>1122</v>
      </c>
      <c r="C4470" s="22">
        <f t="shared" si="208"/>
        <v>4</v>
      </c>
      <c r="D4470" s="23">
        <f t="shared" si="209"/>
        <v>34</v>
      </c>
      <c r="E4470" s="21">
        <f>SUMIFS(тарифы!G:G,тарифы!B:B,J4470)</f>
        <v>33</v>
      </c>
      <c r="F4470" s="21"/>
      <c r="G4470" s="12" t="str">
        <f>IFERROR(INDEX(Таблица1[#All],MATCH('загрузка табеля'!J4470,тарифы!B:B,0),4),"")</f>
        <v>грузчик 2 категории ((В-512)склад)</v>
      </c>
      <c r="H4470" s="12" t="s">
        <v>17250</v>
      </c>
      <c r="I4470" s="12" t="s">
        <v>9232</v>
      </c>
      <c r="J4470" s="12" t="s">
        <v>11893</v>
      </c>
      <c r="K4470" s="12" t="s">
        <v>11892</v>
      </c>
      <c r="L4470" s="12">
        <v>8.5</v>
      </c>
      <c r="M4470" s="12">
        <v>8.5</v>
      </c>
      <c r="N4470" s="12">
        <v>8</v>
      </c>
      <c r="O4470" s="12">
        <v>9</v>
      </c>
    </row>
    <row r="4471" spans="1:17" x14ac:dyDescent="0.2">
      <c r="A4471" s="12" t="str">
        <f>INDEX('рабочие дни  %ФОТ'!$F$3:$F$67,MATCH('загрузка табеля'!$H4471,'рабочие дни  %ФОТ'!$H$3:$H$67,0),1)</f>
        <v>ХХХ YYY-512</v>
      </c>
      <c r="B4471" s="21">
        <f t="shared" si="207"/>
        <v>1710</v>
      </c>
      <c r="C4471" s="22">
        <f t="shared" si="208"/>
        <v>5</v>
      </c>
      <c r="D4471" s="23">
        <f t="shared" si="209"/>
        <v>57</v>
      </c>
      <c r="E4471" s="21">
        <f>SUMIFS(тарифы!G:G,тарифы!B:B,J4471)</f>
        <v>30</v>
      </c>
      <c r="F4471" s="21"/>
      <c r="G4471" s="12" t="str">
        <f>IFERROR(INDEX(Таблица1[#All],MATCH('загрузка табеля'!J4471,тарифы!B:B,0),4),"")</f>
        <v>грузчик 3 категории ((В-512)склад)</v>
      </c>
      <c r="H4471" s="12" t="s">
        <v>17250</v>
      </c>
      <c r="I4471" s="12" t="s">
        <v>9232</v>
      </c>
      <c r="J4471" s="12" t="s">
        <v>11891</v>
      </c>
      <c r="K4471" s="12" t="s">
        <v>11890</v>
      </c>
      <c r="L4471" s="12">
        <v>9</v>
      </c>
      <c r="M4471" s="12">
        <v>9</v>
      </c>
      <c r="N4471" s="12">
        <v>9</v>
      </c>
      <c r="O4471" s="12">
        <v>8.5</v>
      </c>
      <c r="P4471" s="12">
        <v>21.5</v>
      </c>
    </row>
    <row r="4472" spans="1:17" x14ac:dyDescent="0.2">
      <c r="A4472" s="12" t="str">
        <f>INDEX('рабочие дни  %ФОТ'!$F$3:$F$67,MATCH('загрузка табеля'!$H4472,'рабочие дни  %ФОТ'!$H$3:$H$67,0),1)</f>
        <v>ХХХ YYY-512</v>
      </c>
      <c r="B4472" s="21">
        <f t="shared" si="207"/>
        <v>0</v>
      </c>
      <c r="C4472" s="22">
        <f t="shared" si="208"/>
        <v>4</v>
      </c>
      <c r="D4472" s="23">
        <f t="shared" si="209"/>
        <v>34</v>
      </c>
      <c r="E4472" s="21">
        <f>SUMIFS(тарифы!G:G,тарифы!B:B,J4472)</f>
        <v>0</v>
      </c>
      <c r="F4472" s="21"/>
      <c r="G4472" s="12" t="str">
        <f>IFERROR(INDEX(Таблица1[#All],MATCH('загрузка табеля'!J4472,тарифы!B:B,0),4),"")</f>
        <v/>
      </c>
      <c r="H4472" s="12" t="s">
        <v>17250</v>
      </c>
      <c r="I4472" s="12" t="s">
        <v>9232</v>
      </c>
      <c r="J4472" s="12" t="s">
        <v>17049</v>
      </c>
      <c r="K4472" s="12" t="s">
        <v>17050</v>
      </c>
      <c r="L4472" s="12">
        <v>8.5</v>
      </c>
      <c r="M4472" s="12">
        <v>8.5</v>
      </c>
      <c r="N4472" s="12">
        <v>8.5</v>
      </c>
      <c r="O4472" s="12">
        <v>8.5</v>
      </c>
    </row>
    <row r="4473" spans="1:17" x14ac:dyDescent="0.2">
      <c r="A4473" s="12" t="str">
        <f>INDEX('рабочие дни  %ФОТ'!$F$3:$F$67,MATCH('загрузка табеля'!$H4473,'рабочие дни  %ФОТ'!$H$3:$H$67,0),1)</f>
        <v>ХХХ YYY-512</v>
      </c>
      <c r="B4473" s="21">
        <f t="shared" si="207"/>
        <v>0</v>
      </c>
      <c r="C4473" s="22">
        <f t="shared" si="208"/>
        <v>3</v>
      </c>
      <c r="D4473" s="23">
        <f t="shared" si="209"/>
        <v>25</v>
      </c>
      <c r="E4473" s="21">
        <f>SUMIFS(тарифы!G:G,тарифы!B:B,J4473)</f>
        <v>0</v>
      </c>
      <c r="F4473" s="21"/>
      <c r="G4473" s="12" t="str">
        <f>IFERROR(INDEX(Таблица1[#All],MATCH('загрузка табеля'!J4473,тарифы!B:B,0),4),"")</f>
        <v/>
      </c>
      <c r="H4473" s="12" t="s">
        <v>17250</v>
      </c>
      <c r="I4473" s="12" t="s">
        <v>9232</v>
      </c>
      <c r="J4473" s="12" t="s">
        <v>17051</v>
      </c>
      <c r="K4473" s="12" t="s">
        <v>17052</v>
      </c>
      <c r="L4473" s="12">
        <v>6.5</v>
      </c>
      <c r="M4473" s="12">
        <v>9</v>
      </c>
      <c r="N4473" s="12">
        <v>9.5</v>
      </c>
      <c r="O4473" s="12">
        <v>0</v>
      </c>
    </row>
    <row r="4474" spans="1:17" x14ac:dyDescent="0.2">
      <c r="A4474" s="12" t="str">
        <f>INDEX('рабочие дни  %ФОТ'!$F$3:$F$67,MATCH('загрузка табеля'!$H4474,'рабочие дни  %ФОТ'!$H$3:$H$67,0),1)</f>
        <v>ХХХ YYY-512</v>
      </c>
      <c r="B4474" s="21">
        <f t="shared" si="207"/>
        <v>1183.8095238095239</v>
      </c>
      <c r="C4474" s="22">
        <f t="shared" si="208"/>
        <v>2</v>
      </c>
      <c r="D4474" s="23">
        <f t="shared" si="209"/>
        <v>22.5</v>
      </c>
      <c r="E4474" s="21">
        <f>SUMIFS(тарифы!G:G,тарифы!B:B,J4474)</f>
        <v>12430</v>
      </c>
      <c r="F4474" s="21"/>
      <c r="G4474" s="12" t="str">
        <f>IFERROR(INDEX(Таблица1[#All],MATCH('загрузка табеля'!J4474,тарифы!B:B,0),4),"")</f>
        <v>управляющий магазином 2 категории ((В-512)управление)</v>
      </c>
      <c r="H4474" s="12" t="s">
        <v>17250</v>
      </c>
      <c r="I4474" s="12" t="s">
        <v>17053</v>
      </c>
      <c r="J4474" s="12" t="s">
        <v>9253</v>
      </c>
      <c r="K4474" s="12" t="s">
        <v>9254</v>
      </c>
      <c r="L4474" s="12">
        <v>10</v>
      </c>
      <c r="M4474" s="12">
        <v>12.5</v>
      </c>
    </row>
    <row r="4475" spans="1:17" x14ac:dyDescent="0.2">
      <c r="A4475" s="12" t="str">
        <f>INDEX('рабочие дни  %ФОТ'!$F$3:$F$67,MATCH('загрузка табеля'!$H4475,'рабочие дни  %ФОТ'!$H$3:$H$67,0),1)</f>
        <v>ХХХ YYY-512</v>
      </c>
      <c r="B4475" s="21">
        <f t="shared" si="207"/>
        <v>809.52380952380952</v>
      </c>
      <c r="C4475" s="22">
        <f t="shared" si="208"/>
        <v>2</v>
      </c>
      <c r="D4475" s="23">
        <f t="shared" si="209"/>
        <v>12</v>
      </c>
      <c r="E4475" s="21">
        <f>SUMIFS(тарифы!G:G,тарифы!B:B,J4475)</f>
        <v>8500</v>
      </c>
      <c r="F4475" s="21"/>
      <c r="G4475" s="12" t="str">
        <f>IFERROR(INDEX(Таблица1[#All],MATCH('загрузка табеля'!J4475,тарифы!B:B,0),4),"")</f>
        <v>менеджер по персоналу ((В-502)управление)</v>
      </c>
      <c r="H4475" s="12" t="s">
        <v>17250</v>
      </c>
      <c r="I4475" s="12" t="s">
        <v>17053</v>
      </c>
      <c r="J4475" s="12" t="s">
        <v>11878</v>
      </c>
      <c r="K4475" s="12" t="s">
        <v>11877</v>
      </c>
      <c r="L4475" s="12">
        <v>4</v>
      </c>
      <c r="M4475" s="12">
        <v>8</v>
      </c>
      <c r="N4475" s="12">
        <v>0</v>
      </c>
    </row>
    <row r="4476" spans="1:17" x14ac:dyDescent="0.2">
      <c r="A4476" s="12" t="str">
        <f>INDEX('рабочие дни  %ФОТ'!$F$3:$F$67,MATCH('загрузка табеля'!$H4476,'рабочие дни  %ФОТ'!$H$3:$H$67,0),1)</f>
        <v>ХХХ YYY-512</v>
      </c>
      <c r="B4476" s="21">
        <f t="shared" si="207"/>
        <v>1152.3809523809523</v>
      </c>
      <c r="C4476" s="22">
        <f t="shared" si="208"/>
        <v>4</v>
      </c>
      <c r="D4476" s="23">
        <f t="shared" si="209"/>
        <v>18</v>
      </c>
      <c r="E4476" s="21">
        <f>SUMIFS(тарифы!G:G,тарифы!B:B,J4476)</f>
        <v>6050</v>
      </c>
      <c r="F4476" s="21"/>
      <c r="G4476" s="12" t="str">
        <f>IFERROR(INDEX(Таблица1[#All],MATCH('загрузка табеля'!J4476,тарифы!B:B,0),4),"")</f>
        <v>инспектор по инвентаризации 2 категории ((В-512)управление)</v>
      </c>
      <c r="H4476" s="12" t="s">
        <v>17250</v>
      </c>
      <c r="I4476" s="12" t="s">
        <v>17053</v>
      </c>
      <c r="J4476" s="12" t="s">
        <v>11872</v>
      </c>
      <c r="K4476" s="12" t="s">
        <v>11871</v>
      </c>
      <c r="L4476" s="12">
        <v>4.5</v>
      </c>
      <c r="M4476" s="12">
        <v>4.5</v>
      </c>
      <c r="N4476" s="12">
        <v>4.5</v>
      </c>
      <c r="O4476" s="12">
        <v>4.5</v>
      </c>
    </row>
    <row r="4477" spans="1:17" x14ac:dyDescent="0.2">
      <c r="A4477" s="12" t="str">
        <f>INDEX('рабочие дни  %ФОТ'!$F$3:$F$67,MATCH('загрузка табеля'!$H4477,'рабочие дни  %ФОТ'!$H$3:$H$67,0),1)</f>
        <v>ХХХ YYY-512</v>
      </c>
      <c r="B4477" s="21">
        <f t="shared" si="207"/>
        <v>0</v>
      </c>
      <c r="C4477" s="22">
        <f t="shared" si="208"/>
        <v>1</v>
      </c>
      <c r="D4477" s="23">
        <f t="shared" si="209"/>
        <v>6.5</v>
      </c>
      <c r="E4477" s="21">
        <f>SUMIFS(тарифы!G:G,тарифы!B:B,J4477)</f>
        <v>0</v>
      </c>
      <c r="F4477" s="21"/>
      <c r="G4477" s="12" t="str">
        <f>IFERROR(INDEX(Таблица1[#All],MATCH('загрузка табеля'!J4477,тарифы!B:B,0),4),"")</f>
        <v/>
      </c>
      <c r="H4477" s="12" t="s">
        <v>17250</v>
      </c>
      <c r="I4477" s="12" t="s">
        <v>17053</v>
      </c>
      <c r="J4477" s="12" t="s">
        <v>16798</v>
      </c>
      <c r="K4477" s="12" t="s">
        <v>16799</v>
      </c>
      <c r="L4477" s="12">
        <v>6.5</v>
      </c>
      <c r="M4477" s="12">
        <v>0</v>
      </c>
    </row>
    <row r="4478" spans="1:17" x14ac:dyDescent="0.2">
      <c r="A4478" s="12" t="str">
        <f>INDEX('рабочие дни  %ФОТ'!$F$3:$F$67,MATCH('загрузка табеля'!$H4478,'рабочие дни  %ФОТ'!$H$3:$H$67,0),1)</f>
        <v>ХХХ YYY-512</v>
      </c>
      <c r="B4478" s="21">
        <f t="shared" si="207"/>
        <v>7.6985714285714284</v>
      </c>
      <c r="C4478" s="22">
        <f t="shared" si="208"/>
        <v>3</v>
      </c>
      <c r="D4478" s="23">
        <f t="shared" si="209"/>
        <v>39</v>
      </c>
      <c r="E4478" s="21">
        <f>SUMIFS(тарифы!G:G,тарифы!B:B,J4478)</f>
        <v>53.89</v>
      </c>
      <c r="F4478" s="21"/>
      <c r="G4478" s="12" t="str">
        <f>IFERROR(INDEX(Таблица1[#All],MATCH('загрузка табеля'!J4478,тарифы!B:B,0),4),"")</f>
        <v>бригадир производственной бригады* ((В-512)цех по выпечке хлебобулочных изделий)</v>
      </c>
      <c r="H4478" s="12" t="s">
        <v>17250</v>
      </c>
      <c r="I4478" s="12" t="s">
        <v>17054</v>
      </c>
      <c r="J4478" s="12" t="s">
        <v>9269</v>
      </c>
      <c r="K4478" s="12" t="s">
        <v>9270</v>
      </c>
      <c r="L4478" s="12">
        <v>13</v>
      </c>
      <c r="M4478" s="12">
        <v>13</v>
      </c>
      <c r="N4478" s="12">
        <v>13</v>
      </c>
      <c r="O4478" s="12">
        <v>0</v>
      </c>
    </row>
    <row r="4479" spans="1:17" x14ac:dyDescent="0.2">
      <c r="A4479" s="12" t="str">
        <f>INDEX('рабочие дни  %ФОТ'!$F$3:$F$67,MATCH('загрузка табеля'!$H4479,'рабочие дни  %ФОТ'!$H$3:$H$67,0),1)</f>
        <v>ХХХ YYY-512</v>
      </c>
      <c r="B4479" s="21">
        <f t="shared" si="207"/>
        <v>7.6985714285714284</v>
      </c>
      <c r="C4479" s="22">
        <f t="shared" si="208"/>
        <v>3</v>
      </c>
      <c r="D4479" s="23">
        <f t="shared" si="209"/>
        <v>36.5</v>
      </c>
      <c r="E4479" s="21">
        <f>SUMIFS(тарифы!G:G,тарифы!B:B,J4479)</f>
        <v>53.89</v>
      </c>
      <c r="F4479" s="21"/>
      <c r="G4479" s="12" t="str">
        <f>IFERROR(INDEX(Таблица1[#All],MATCH('загрузка табеля'!J4479,тарифы!B:B,0),4),"")</f>
        <v>бригадир производственной бригады* ((В-512)цех по выпечке хлебобулочных изделий)</v>
      </c>
      <c r="H4479" s="12" t="s">
        <v>17250</v>
      </c>
      <c r="I4479" s="12" t="s">
        <v>17054</v>
      </c>
      <c r="J4479" s="12" t="s">
        <v>9265</v>
      </c>
      <c r="K4479" s="12" t="s">
        <v>9266</v>
      </c>
      <c r="L4479" s="12">
        <v>12</v>
      </c>
      <c r="M4479" s="12">
        <v>12</v>
      </c>
      <c r="N4479" s="12">
        <v>12.5</v>
      </c>
    </row>
    <row r="4480" spans="1:17" x14ac:dyDescent="0.2">
      <c r="A4480" s="12" t="str">
        <f>INDEX('рабочие дни  %ФОТ'!$F$3:$F$67,MATCH('загрузка табеля'!$H4480,'рабочие дни  %ФОТ'!$H$3:$H$67,0),1)</f>
        <v>ХХХ YYY-512</v>
      </c>
      <c r="B4480" s="21">
        <f t="shared" si="207"/>
        <v>1775.2349999999999</v>
      </c>
      <c r="C4480" s="22">
        <f t="shared" si="208"/>
        <v>3</v>
      </c>
      <c r="D4480" s="23">
        <f t="shared" si="209"/>
        <v>38.5</v>
      </c>
      <c r="E4480" s="21">
        <f>SUMIFS(тарифы!G:G,тарифы!B:B,J4480)</f>
        <v>46.11</v>
      </c>
      <c r="F4480" s="21"/>
      <c r="G4480" s="12" t="str">
        <f>IFERROR(INDEX(Таблица1[#All],MATCH('загрузка табеля'!J4480,тарифы!B:B,0),4),"")</f>
        <v>пекарь 5 разряда ((В-512)цех по выпечке хлебобулочных изделий)</v>
      </c>
      <c r="H4480" s="12" t="s">
        <v>17250</v>
      </c>
      <c r="I4480" s="12" t="s">
        <v>17054</v>
      </c>
      <c r="J4480" s="12" t="s">
        <v>9273</v>
      </c>
      <c r="K4480" s="12" t="s">
        <v>9274</v>
      </c>
      <c r="L4480" s="12">
        <v>13</v>
      </c>
      <c r="M4480" s="12">
        <v>12.5</v>
      </c>
      <c r="N4480" s="12">
        <v>13</v>
      </c>
    </row>
    <row r="4481" spans="1:16" x14ac:dyDescent="0.2">
      <c r="A4481" s="12" t="str">
        <f>INDEX('рабочие дни  %ФОТ'!$F$3:$F$67,MATCH('загрузка табеля'!$H4481,'рабочие дни  %ФОТ'!$H$3:$H$67,0),1)</f>
        <v>ХХХ YYY-512</v>
      </c>
      <c r="B4481" s="21">
        <f t="shared" si="207"/>
        <v>2564.0476190476193</v>
      </c>
      <c r="C4481" s="22">
        <f t="shared" si="208"/>
        <v>5</v>
      </c>
      <c r="D4481" s="23">
        <f t="shared" si="209"/>
        <v>15</v>
      </c>
      <c r="E4481" s="21">
        <f>SUMIFS(тарифы!G:G,тарифы!B:B,J4481)</f>
        <v>10769</v>
      </c>
      <c r="F4481" s="21"/>
      <c r="G4481" s="12" t="str">
        <f>IFERROR(INDEX(Таблица1[#All],MATCH('загрузка табеля'!J4481,тарифы!B:B,0),4),"")</f>
        <v xml:space="preserve">заместитель управляющего магазином по производству 3 категории ((В-512)цех по выпечке хлебобулочных </v>
      </c>
      <c r="H4481" s="12" t="s">
        <v>17250</v>
      </c>
      <c r="I4481" s="12" t="s">
        <v>17054</v>
      </c>
      <c r="J4481" s="12" t="s">
        <v>9256</v>
      </c>
      <c r="K4481" s="12" t="s">
        <v>9257</v>
      </c>
      <c r="L4481" s="12">
        <v>3</v>
      </c>
      <c r="M4481" s="12">
        <v>3</v>
      </c>
      <c r="N4481" s="12">
        <v>3</v>
      </c>
      <c r="O4481" s="12">
        <v>3</v>
      </c>
      <c r="P4481" s="12">
        <v>3</v>
      </c>
    </row>
    <row r="4482" spans="1:16" x14ac:dyDescent="0.2">
      <c r="A4482" s="12" t="str">
        <f>INDEX('рабочие дни  %ФОТ'!$F$3:$F$67,MATCH('загрузка табеля'!$H4482,'рабочие дни  %ФОТ'!$H$3:$H$67,0),1)</f>
        <v>ХХХ YYY-512</v>
      </c>
      <c r="B4482" s="21">
        <f t="shared" si="207"/>
        <v>479.20500000000004</v>
      </c>
      <c r="C4482" s="22">
        <f t="shared" si="208"/>
        <v>1</v>
      </c>
      <c r="D4482" s="23">
        <f t="shared" si="209"/>
        <v>11.5</v>
      </c>
      <c r="E4482" s="21">
        <f>SUMIFS(тарифы!G:G,тарифы!B:B,J4482)</f>
        <v>41.67</v>
      </c>
      <c r="F4482" s="21"/>
      <c r="G4482" s="12" t="str">
        <f>IFERROR(INDEX(Таблица1[#All],MATCH('загрузка табеля'!J4482,тарифы!B:B,0),4),"")</f>
        <v>пекарь 4 разряда ((В-512)цех по выпечке хлебобулочных изделий)</v>
      </c>
      <c r="H4482" s="12" t="s">
        <v>17250</v>
      </c>
      <c r="I4482" s="12" t="s">
        <v>17054</v>
      </c>
      <c r="J4482" s="12" t="s">
        <v>9276</v>
      </c>
      <c r="K4482" s="12" t="s">
        <v>9277</v>
      </c>
      <c r="L4482" s="12">
        <v>11.5</v>
      </c>
      <c r="M4482" s="12">
        <v>0</v>
      </c>
    </row>
    <row r="4483" spans="1:16" x14ac:dyDescent="0.2">
      <c r="A4483" s="12" t="str">
        <f>INDEX('рабочие дни  %ФОТ'!$F$3:$F$67,MATCH('загрузка табеля'!$H4483,'рабочие дни  %ФОТ'!$H$3:$H$67,0),1)</f>
        <v>ХХХ YYY-512</v>
      </c>
      <c r="B4483" s="21">
        <f t="shared" si="207"/>
        <v>1325.51</v>
      </c>
      <c r="C4483" s="22">
        <f t="shared" si="208"/>
        <v>4</v>
      </c>
      <c r="D4483" s="23">
        <f t="shared" si="209"/>
        <v>41.5</v>
      </c>
      <c r="E4483" s="21">
        <f>SUMIFS(тарифы!G:G,тарифы!B:B,J4483)</f>
        <v>31.94</v>
      </c>
      <c r="F4483" s="21"/>
      <c r="G4483" s="12" t="str">
        <f>IFERROR(INDEX(Таблица1[#All],MATCH('загрузка табеля'!J4483,тарифы!B:B,0),4),"")</f>
        <v>продавец продовольственных товаров 3 категории ((В-512)цех по выпечке хлебобулочных изделий)</v>
      </c>
      <c r="H4483" s="12" t="s">
        <v>17250</v>
      </c>
      <c r="I4483" s="12" t="s">
        <v>17054</v>
      </c>
      <c r="J4483" s="12" t="s">
        <v>11870</v>
      </c>
      <c r="K4483" s="12" t="s">
        <v>11869</v>
      </c>
      <c r="L4483" s="12">
        <v>10.5</v>
      </c>
      <c r="M4483" s="12">
        <v>10</v>
      </c>
      <c r="N4483" s="12">
        <v>10.5</v>
      </c>
      <c r="O4483" s="12">
        <v>10.5</v>
      </c>
    </row>
    <row r="4484" spans="1:16" x14ac:dyDescent="0.2">
      <c r="A4484" s="12" t="str">
        <f>INDEX('рабочие дни  %ФОТ'!$F$3:$F$67,MATCH('загрузка табеля'!$H4484,'рабочие дни  %ФОТ'!$H$3:$H$67,0),1)</f>
        <v>ХХХ YYY-512</v>
      </c>
      <c r="B4484" s="21">
        <f t="shared" si="207"/>
        <v>952.08</v>
      </c>
      <c r="C4484" s="22">
        <f t="shared" si="208"/>
        <v>2</v>
      </c>
      <c r="D4484" s="23">
        <f t="shared" si="209"/>
        <v>24</v>
      </c>
      <c r="E4484" s="21">
        <f>SUMIFS(тарифы!G:G,тарифы!B:B,J4484)</f>
        <v>39.67</v>
      </c>
      <c r="F4484" s="21"/>
      <c r="G4484" s="12" t="str">
        <f>IFERROR(INDEX(Таблица1[#All],MATCH('загрузка табеля'!J4484,тарифы!B:B,0),4),"")</f>
        <v>продавец продовольственных товаров 1 категории ((В-512)цех по переработке мяса)</v>
      </c>
      <c r="H4484" s="12" t="s">
        <v>17250</v>
      </c>
      <c r="I4484" s="12" t="s">
        <v>16940</v>
      </c>
      <c r="J4484" s="12" t="s">
        <v>9285</v>
      </c>
      <c r="K4484" s="12" t="s">
        <v>9286</v>
      </c>
      <c r="L4484" s="12">
        <v>12</v>
      </c>
      <c r="M4484" s="12">
        <v>12</v>
      </c>
      <c r="N4484" s="12">
        <v>0</v>
      </c>
    </row>
    <row r="4485" spans="1:16" x14ac:dyDescent="0.2">
      <c r="A4485" s="12" t="str">
        <f>INDEX('рабочие дни  %ФОТ'!$F$3:$F$67,MATCH('загрузка табеля'!$H4485,'рабочие дни  %ФОТ'!$H$3:$H$67,0),1)</f>
        <v>ХХХ YYY-512</v>
      </c>
      <c r="B4485" s="21">
        <f t="shared" si="207"/>
        <v>12.366666666666665</v>
      </c>
      <c r="C4485" s="22">
        <f t="shared" si="208"/>
        <v>5</v>
      </c>
      <c r="D4485" s="23">
        <f t="shared" si="209"/>
        <v>61.5</v>
      </c>
      <c r="E4485" s="21">
        <f>SUMIFS(тарифы!G:G,тарифы!B:B,J4485)</f>
        <v>51.94</v>
      </c>
      <c r="F4485" s="21"/>
      <c r="G4485" s="12" t="str">
        <f>IFERROR(INDEX(Таблица1[#All],MATCH('загрузка табеля'!J4485,тарифы!B:B,0),4),"")</f>
        <v>обвальщик мяса мастер-класс 2 категории ((В-512)цех по переработке мяса)</v>
      </c>
      <c r="H4485" s="12" t="s">
        <v>17250</v>
      </c>
      <c r="I4485" s="12" t="s">
        <v>16940</v>
      </c>
      <c r="J4485" s="12" t="s">
        <v>9288</v>
      </c>
      <c r="K4485" s="12" t="s">
        <v>9289</v>
      </c>
      <c r="L4485" s="12">
        <v>12.5</v>
      </c>
      <c r="M4485" s="12">
        <v>12.5</v>
      </c>
      <c r="N4485" s="12">
        <v>11.5</v>
      </c>
      <c r="O4485" s="12">
        <v>12.5</v>
      </c>
      <c r="P4485" s="12">
        <v>12.5</v>
      </c>
    </row>
    <row r="4486" spans="1:16" x14ac:dyDescent="0.2">
      <c r="A4486" s="12" t="str">
        <f>INDEX('рабочие дни  %ФОТ'!$F$3:$F$67,MATCH('загрузка табеля'!$H4486,'рабочие дни  %ФОТ'!$H$3:$H$67,0),1)</f>
        <v>ХХХ YYY-512</v>
      </c>
      <c r="B4486" s="21">
        <f t="shared" ref="B4486:B4549" si="210">IF(AND(F4486&lt;50,F4486&gt;0),F4486*D4486,IF(F4486&gt;50,F4486/$C$1*C4486,IF(AND(E4486&lt;50,E4486&gt;0),E4486*D4486,E4486/$C$1*C4486)))</f>
        <v>1436.22</v>
      </c>
      <c r="C4486" s="22">
        <f t="shared" si="208"/>
        <v>3</v>
      </c>
      <c r="D4486" s="23">
        <f t="shared" si="209"/>
        <v>39.5</v>
      </c>
      <c r="E4486" s="21">
        <f>SUMIFS(тарифы!G:G,тарифы!B:B,J4486)</f>
        <v>36.36</v>
      </c>
      <c r="F4486" s="21"/>
      <c r="G4486" s="12" t="str">
        <f>IFERROR(INDEX(Таблица1[#All],MATCH('загрузка табеля'!J4486,тарифы!B:B,0),4),"")</f>
        <v>продавец продовольственных товаров 2 категории ((В-512)цех по переработке мяса)</v>
      </c>
      <c r="H4486" s="12" t="s">
        <v>17250</v>
      </c>
      <c r="I4486" s="12" t="s">
        <v>16940</v>
      </c>
      <c r="J4486" s="12" t="s">
        <v>9279</v>
      </c>
      <c r="K4486" s="12" t="s">
        <v>9280</v>
      </c>
      <c r="L4486" s="12">
        <v>13</v>
      </c>
      <c r="M4486" s="12">
        <v>13.5</v>
      </c>
      <c r="N4486" s="12">
        <v>13</v>
      </c>
    </row>
    <row r="4487" spans="1:16" x14ac:dyDescent="0.2">
      <c r="A4487" s="12" t="str">
        <f>INDEX('рабочие дни  %ФОТ'!$F$3:$F$67,MATCH('загрузка табеля'!$H4487,'рабочие дни  %ФОТ'!$H$3:$H$67,0),1)</f>
        <v>ХХХ YYY-512</v>
      </c>
      <c r="B4487" s="21">
        <f t="shared" si="210"/>
        <v>2564.0476190476193</v>
      </c>
      <c r="C4487" s="22">
        <f t="shared" ref="C4487:C4550" si="211">COUNTIF(L4487:AP4487,"&gt;0")</f>
        <v>5</v>
      </c>
      <c r="D4487" s="23">
        <f t="shared" ref="D4487:D4550" si="212">IF(SUM(L4487:AP4487)&gt;0,SUM(L4487:AP4487),"")</f>
        <v>14.5</v>
      </c>
      <c r="E4487" s="21">
        <f>SUMIFS(тарифы!G:G,тарифы!B:B,J4487)</f>
        <v>10769</v>
      </c>
      <c r="F4487" s="21"/>
      <c r="G4487" s="12" t="str">
        <f>IFERROR(INDEX(Таблица1[#All],MATCH('загрузка табеля'!J4487,тарифы!B:B,0),4),"")</f>
        <v xml:space="preserve">заместитель управляющего магазином по производству 3 категории ((В-512)цех по выпечке хлебобулочных </v>
      </c>
      <c r="H4487" s="12" t="s">
        <v>17250</v>
      </c>
      <c r="I4487" s="12" t="s">
        <v>16940</v>
      </c>
      <c r="J4487" s="12" t="s">
        <v>9256</v>
      </c>
      <c r="K4487" s="12" t="s">
        <v>9257</v>
      </c>
      <c r="L4487" s="12">
        <v>3</v>
      </c>
      <c r="M4487" s="12">
        <v>3</v>
      </c>
      <c r="N4487" s="12">
        <v>2.5</v>
      </c>
      <c r="O4487" s="12">
        <v>3</v>
      </c>
      <c r="P4487" s="12">
        <v>3</v>
      </c>
    </row>
    <row r="4488" spans="1:16" x14ac:dyDescent="0.2">
      <c r="A4488" s="12" t="str">
        <f>INDEX('рабочие дни  %ФОТ'!$F$3:$F$67,MATCH('загрузка табеля'!$H4488,'рабочие дни  %ФОТ'!$H$3:$H$67,0),1)</f>
        <v>ХХХ YYY-512</v>
      </c>
      <c r="B4488" s="21">
        <f t="shared" si="210"/>
        <v>5.1323809523809523</v>
      </c>
      <c r="C4488" s="22">
        <f t="shared" si="211"/>
        <v>2</v>
      </c>
      <c r="D4488" s="23">
        <f t="shared" si="212"/>
        <v>22.5</v>
      </c>
      <c r="E4488" s="21">
        <f>SUMIFS(тарифы!G:G,тарифы!B:B,J4488)</f>
        <v>53.89</v>
      </c>
      <c r="F4488" s="21"/>
      <c r="G4488" s="12" t="str">
        <f>IFERROR(INDEX(Таблица1[#All],MATCH('загрузка табеля'!J4488,тарифы!B:B,0),4),"")</f>
        <v>бригадир производственной бригады* ((В-515)цех по выпечке хлебобулочных изделий)</v>
      </c>
      <c r="H4488" s="12" t="s">
        <v>17250</v>
      </c>
      <c r="I4488" s="12" t="s">
        <v>17021</v>
      </c>
      <c r="J4488" s="12" t="s">
        <v>9695</v>
      </c>
      <c r="K4488" s="12" t="s">
        <v>9696</v>
      </c>
      <c r="L4488" s="12">
        <v>11</v>
      </c>
      <c r="M4488" s="12">
        <v>11.5</v>
      </c>
      <c r="N4488" s="12">
        <v>0</v>
      </c>
    </row>
    <row r="4489" spans="1:16" x14ac:dyDescent="0.2">
      <c r="A4489" s="12" t="str">
        <f>INDEX('рабочие дни  %ФОТ'!$F$3:$F$67,MATCH('загрузка табеля'!$H4489,'рабочие дни  %ФОТ'!$H$3:$H$67,0),1)</f>
        <v>ХХХ YYY-513</v>
      </c>
      <c r="B4489" s="21">
        <f t="shared" si="210"/>
        <v>2119.0476190476188</v>
      </c>
      <c r="C4489" s="22">
        <f t="shared" si="211"/>
        <v>5</v>
      </c>
      <c r="D4489" s="23">
        <f t="shared" si="212"/>
        <v>40</v>
      </c>
      <c r="E4489" s="21">
        <f>SUMIFS(тарифы!G:G,тарифы!B:B,J4489)</f>
        <v>8900</v>
      </c>
      <c r="F4489" s="21"/>
      <c r="G4489" s="12" t="str">
        <f>IFERROR(INDEX(Таблица1[#All],MATCH('загрузка табеля'!J4489,тарифы!B:B,0),4),"")</f>
        <v>начальник отдела ((В-513)отдел безопасности)</v>
      </c>
      <c r="H4489" s="12" t="s">
        <v>17251</v>
      </c>
      <c r="I4489" s="12" t="s">
        <v>17055</v>
      </c>
      <c r="J4489" s="12" t="s">
        <v>9312</v>
      </c>
      <c r="K4489" s="12" t="s">
        <v>9313</v>
      </c>
      <c r="L4489" s="12">
        <v>8.5</v>
      </c>
      <c r="M4489" s="12">
        <v>7.5</v>
      </c>
      <c r="N4489" s="12">
        <v>5</v>
      </c>
      <c r="O4489" s="12">
        <v>10</v>
      </c>
      <c r="P4489" s="12">
        <v>9</v>
      </c>
    </row>
    <row r="4490" spans="1:16" x14ac:dyDescent="0.2">
      <c r="A4490" s="12" t="str">
        <f>INDEX('рабочие дни  %ФОТ'!$F$3:$F$67,MATCH('загрузка табеля'!$H4490,'рабочие дни  %ФОТ'!$H$3:$H$67,0),1)</f>
        <v>ХХХ YYY-513</v>
      </c>
      <c r="B4490" s="21">
        <f t="shared" si="210"/>
        <v>5.1323809523809523</v>
      </c>
      <c r="C4490" s="22">
        <f t="shared" si="211"/>
        <v>2</v>
      </c>
      <c r="D4490" s="23">
        <f t="shared" si="212"/>
        <v>24</v>
      </c>
      <c r="E4490" s="21">
        <f>SUMIFS(тарифы!G:G,тарифы!B:B,J4490)</f>
        <v>53.89</v>
      </c>
      <c r="F4490" s="21"/>
      <c r="G4490" s="12" t="str">
        <f>IFERROR(INDEX(Таблица1[#All],MATCH('загрузка табеля'!J4490,тарифы!B:B,0),4),"")</f>
        <v>бригадир производственной бригады* ((В-513)кулинарный цех)</v>
      </c>
      <c r="H4490" s="12" t="s">
        <v>17251</v>
      </c>
      <c r="I4490" s="12" t="s">
        <v>17056</v>
      </c>
      <c r="J4490" s="12" t="s">
        <v>9309</v>
      </c>
      <c r="K4490" s="12" t="s">
        <v>9310</v>
      </c>
      <c r="L4490" s="12">
        <v>12</v>
      </c>
      <c r="M4490" s="12">
        <v>12</v>
      </c>
    </row>
    <row r="4491" spans="1:16" x14ac:dyDescent="0.2">
      <c r="A4491" s="12" t="str">
        <f>INDEX('рабочие дни  %ФОТ'!$F$3:$F$67,MATCH('загрузка табеля'!$H4491,'рабочие дни  %ФОТ'!$H$3:$H$67,0),1)</f>
        <v>ХХХ YYY-513</v>
      </c>
      <c r="B4491" s="21">
        <f t="shared" si="210"/>
        <v>10.264761904761905</v>
      </c>
      <c r="C4491" s="22">
        <f t="shared" si="211"/>
        <v>4</v>
      </c>
      <c r="D4491" s="23">
        <f t="shared" si="212"/>
        <v>48</v>
      </c>
      <c r="E4491" s="21">
        <f>SUMIFS(тарифы!G:G,тарифы!B:B,J4491)</f>
        <v>53.89</v>
      </c>
      <c r="F4491" s="21"/>
      <c r="G4491" s="12" t="str">
        <f>IFERROR(INDEX(Таблица1[#All],MATCH('загрузка табеля'!J4491,тарифы!B:B,0),4),"")</f>
        <v>бригадир производственной бригады* ((В-513)кулинарный цех)</v>
      </c>
      <c r="H4491" s="12" t="s">
        <v>17251</v>
      </c>
      <c r="I4491" s="12" t="s">
        <v>17056</v>
      </c>
      <c r="J4491" s="12" t="s">
        <v>9298</v>
      </c>
      <c r="K4491" s="12" t="s">
        <v>9299</v>
      </c>
      <c r="L4491" s="12">
        <v>11.5</v>
      </c>
      <c r="M4491" s="12">
        <v>12</v>
      </c>
      <c r="N4491" s="12">
        <v>12</v>
      </c>
      <c r="O4491" s="12">
        <v>12.5</v>
      </c>
      <c r="P4491" s="12">
        <v>0</v>
      </c>
    </row>
    <row r="4492" spans="1:16" x14ac:dyDescent="0.2">
      <c r="A4492" s="12" t="str">
        <f>INDEX('рабочие дни  %ФОТ'!$F$3:$F$67,MATCH('загрузка табеля'!$H4492,'рабочие дни  %ФОТ'!$H$3:$H$67,0),1)</f>
        <v>ХХХ YYY-513</v>
      </c>
      <c r="B4492" s="21">
        <f t="shared" si="210"/>
        <v>1504.23</v>
      </c>
      <c r="C4492" s="22">
        <f t="shared" si="211"/>
        <v>4</v>
      </c>
      <c r="D4492" s="23">
        <f t="shared" si="212"/>
        <v>45.5</v>
      </c>
      <c r="E4492" s="21">
        <f>SUMIFS(тарифы!G:G,тарифы!B:B,J4492)</f>
        <v>33.06</v>
      </c>
      <c r="F4492" s="21"/>
      <c r="G4492" s="12" t="str">
        <f>IFERROR(INDEX(Таблица1[#All],MATCH('загрузка табеля'!J4492,тарифы!B:B,0),4),"")</f>
        <v>продавец продовольственных товаров 3 категории ((В-513)кулинарный цех)</v>
      </c>
      <c r="H4492" s="12" t="s">
        <v>17251</v>
      </c>
      <c r="I4492" s="12" t="s">
        <v>17056</v>
      </c>
      <c r="J4492" s="12" t="s">
        <v>9295</v>
      </c>
      <c r="K4492" s="12" t="s">
        <v>9296</v>
      </c>
      <c r="L4492" s="12">
        <v>11.5</v>
      </c>
      <c r="M4492" s="12">
        <v>11.5</v>
      </c>
      <c r="N4492" s="12">
        <v>11.5</v>
      </c>
      <c r="O4492" s="12">
        <v>11</v>
      </c>
    </row>
    <row r="4493" spans="1:16" x14ac:dyDescent="0.2">
      <c r="A4493" s="12" t="str">
        <f>INDEX('рабочие дни  %ФОТ'!$F$3:$F$67,MATCH('загрузка табеля'!$H4493,'рабочие дни  %ФОТ'!$H$3:$H$67,0),1)</f>
        <v>ХХХ YYY-513</v>
      </c>
      <c r="B4493" s="21">
        <f t="shared" si="210"/>
        <v>2036.51</v>
      </c>
      <c r="C4493" s="22">
        <f t="shared" si="211"/>
        <v>4</v>
      </c>
      <c r="D4493" s="23">
        <f t="shared" si="212"/>
        <v>47</v>
      </c>
      <c r="E4493" s="21">
        <f>SUMIFS(тарифы!G:G,тарифы!B:B,J4493)</f>
        <v>43.33</v>
      </c>
      <c r="F4493" s="21"/>
      <c r="G4493" s="12" t="str">
        <f>IFERROR(INDEX(Таблица1[#All],MATCH('загрузка табеля'!J4493,тарифы!B:B,0),4),"")</f>
        <v>повар 5 разряда ((В-513)кулинарный цех)</v>
      </c>
      <c r="H4493" s="12" t="s">
        <v>17251</v>
      </c>
      <c r="I4493" s="12" t="s">
        <v>17056</v>
      </c>
      <c r="J4493" s="12" t="s">
        <v>9291</v>
      </c>
      <c r="K4493" s="12" t="s">
        <v>9292</v>
      </c>
      <c r="L4493" s="12">
        <v>11.5</v>
      </c>
      <c r="M4493" s="12">
        <v>12</v>
      </c>
      <c r="N4493" s="12">
        <v>12</v>
      </c>
      <c r="O4493" s="12">
        <v>11.5</v>
      </c>
      <c r="P4493" s="12">
        <v>0</v>
      </c>
    </row>
    <row r="4494" spans="1:16" x14ac:dyDescent="0.2">
      <c r="A4494" s="12" t="str">
        <f>INDEX('рабочие дни  %ФОТ'!$F$3:$F$67,MATCH('загрузка табеля'!$H4494,'рабочие дни  %ФОТ'!$H$3:$H$67,0),1)</f>
        <v>ХХХ YYY-513</v>
      </c>
      <c r="B4494" s="21">
        <f t="shared" si="210"/>
        <v>2058.1749999999997</v>
      </c>
      <c r="C4494" s="22">
        <f t="shared" si="211"/>
        <v>4</v>
      </c>
      <c r="D4494" s="23">
        <f t="shared" si="212"/>
        <v>47.5</v>
      </c>
      <c r="E4494" s="21">
        <f>SUMIFS(тарифы!G:G,тарифы!B:B,J4494)</f>
        <v>43.33</v>
      </c>
      <c r="F4494" s="21"/>
      <c r="G4494" s="12" t="str">
        <f>IFERROR(INDEX(Таблица1[#All],MATCH('загрузка табеля'!J4494,тарифы!B:B,0),4),"")</f>
        <v>повар 5 разряда ((В-513)кулинарный цех)</v>
      </c>
      <c r="H4494" s="12" t="s">
        <v>17251</v>
      </c>
      <c r="I4494" s="12" t="s">
        <v>17056</v>
      </c>
      <c r="J4494" s="12" t="s">
        <v>9307</v>
      </c>
      <c r="K4494" s="12" t="s">
        <v>9308</v>
      </c>
      <c r="L4494" s="12">
        <v>12</v>
      </c>
      <c r="M4494" s="12">
        <v>11.5</v>
      </c>
      <c r="N4494" s="12">
        <v>12</v>
      </c>
      <c r="O4494" s="12">
        <v>12</v>
      </c>
    </row>
    <row r="4495" spans="1:16" x14ac:dyDescent="0.2">
      <c r="A4495" s="12" t="str">
        <f>INDEX('рабочие дни  %ФОТ'!$F$3:$F$67,MATCH('загрузка табеля'!$H4495,'рабочие дни  %ФОТ'!$H$3:$H$67,0),1)</f>
        <v>ХХХ YYY-513</v>
      </c>
      <c r="B4495" s="21">
        <f t="shared" si="210"/>
        <v>1864.7619047619048</v>
      </c>
      <c r="C4495" s="22">
        <f t="shared" si="211"/>
        <v>4</v>
      </c>
      <c r="D4495" s="23">
        <f t="shared" si="212"/>
        <v>11.5</v>
      </c>
      <c r="E4495" s="21">
        <f>SUMIFS(тарифы!G:G,тарифы!B:B,J4495)</f>
        <v>9790</v>
      </c>
      <c r="F4495" s="21"/>
      <c r="G4495" s="12" t="str">
        <f>IFERROR(INDEX(Таблица1[#All],MATCH('загрузка табеля'!J4495,тарифы!B:B,0),4),"")</f>
        <v xml:space="preserve">заместитель управляющего магазином по производству 4 категории ((В-513)цех по выпечке хлебобулочных </v>
      </c>
      <c r="H4495" s="12" t="s">
        <v>17251</v>
      </c>
      <c r="I4495" s="12" t="s">
        <v>17056</v>
      </c>
      <c r="J4495" s="12" t="s">
        <v>9410</v>
      </c>
      <c r="K4495" s="12" t="s">
        <v>9411</v>
      </c>
      <c r="L4495" s="12">
        <v>3</v>
      </c>
      <c r="M4495" s="12">
        <v>3</v>
      </c>
      <c r="N4495" s="12">
        <v>3</v>
      </c>
      <c r="O4495" s="12">
        <v>2.5</v>
      </c>
    </row>
    <row r="4496" spans="1:16" x14ac:dyDescent="0.2">
      <c r="A4496" s="12" t="str">
        <f>INDEX('рабочие дни  %ФОТ'!$F$3:$F$67,MATCH('загрузка табеля'!$H4496,'рабочие дни  %ФОТ'!$H$3:$H$67,0),1)</f>
        <v>ХХХ YYY-513</v>
      </c>
      <c r="B4496" s="21">
        <f t="shared" si="210"/>
        <v>5.1323809523809523</v>
      </c>
      <c r="C4496" s="22">
        <f t="shared" si="211"/>
        <v>2</v>
      </c>
      <c r="D4496" s="23">
        <f t="shared" si="212"/>
        <v>17.5</v>
      </c>
      <c r="E4496" s="21">
        <f>SUMIFS(тарифы!G:G,тарифы!B:B,J4496)</f>
        <v>53.89</v>
      </c>
      <c r="F4496" s="21"/>
      <c r="G4496" s="12" t="str">
        <f>IFERROR(INDEX(Таблица1[#All],MATCH('загрузка табеля'!J4496,тарифы!B:B,0),4),"")</f>
        <v>бригадир производственной бригады ((В-513)цех по выпечке хлебобулочных изделий)</v>
      </c>
      <c r="H4496" s="12" t="s">
        <v>17251</v>
      </c>
      <c r="I4496" s="12" t="s">
        <v>17056</v>
      </c>
      <c r="J4496" s="12" t="s">
        <v>9416</v>
      </c>
      <c r="K4496" s="12" t="s">
        <v>9417</v>
      </c>
      <c r="L4496" s="12">
        <v>8.5</v>
      </c>
      <c r="M4496" s="12">
        <v>9</v>
      </c>
      <c r="N4496" s="12">
        <v>0</v>
      </c>
    </row>
    <row r="4497" spans="1:16" x14ac:dyDescent="0.2">
      <c r="A4497" s="12" t="str">
        <f>INDEX('рабочие дни  %ФОТ'!$F$3:$F$67,MATCH('загрузка табеля'!$H4497,'рабочие дни  %ФОТ'!$H$3:$H$67,0),1)</f>
        <v>ХХХ YYY-513</v>
      </c>
      <c r="B4497" s="21">
        <f t="shared" si="210"/>
        <v>151.655</v>
      </c>
      <c r="C4497" s="22">
        <f t="shared" si="211"/>
        <v>1</v>
      </c>
      <c r="D4497" s="23">
        <f t="shared" si="212"/>
        <v>3.5</v>
      </c>
      <c r="E4497" s="21">
        <f>SUMIFS(тарифы!G:G,тарифы!B:B,J4497)</f>
        <v>43.33</v>
      </c>
      <c r="F4497" s="21"/>
      <c r="G4497" s="12" t="str">
        <f>IFERROR(INDEX(Таблица1[#All],MATCH('загрузка табеля'!J4497,тарифы!B:B,0),4),"")</f>
        <v>повар 5 разряда ((В-513)кулинарный цех)</v>
      </c>
      <c r="H4497" s="12" t="s">
        <v>17251</v>
      </c>
      <c r="I4497" s="12" t="s">
        <v>17056</v>
      </c>
      <c r="J4497" s="12" t="s">
        <v>11850</v>
      </c>
      <c r="K4497" s="12" t="s">
        <v>11849</v>
      </c>
      <c r="L4497" s="12">
        <v>3.5</v>
      </c>
    </row>
    <row r="4498" spans="1:16" x14ac:dyDescent="0.2">
      <c r="A4498" s="12" t="str">
        <f>INDEX('рабочие дни  %ФОТ'!$F$3:$F$67,MATCH('загрузка табеля'!$H4498,'рабочие дни  %ФОТ'!$H$3:$H$67,0),1)</f>
        <v>ХХХ YYY-513</v>
      </c>
      <c r="B4498" s="21">
        <f t="shared" si="210"/>
        <v>1617.04</v>
      </c>
      <c r="C4498" s="22">
        <f t="shared" si="211"/>
        <v>4</v>
      </c>
      <c r="D4498" s="23">
        <f t="shared" si="212"/>
        <v>41</v>
      </c>
      <c r="E4498" s="21">
        <f>SUMIFS(тарифы!G:G,тарифы!B:B,J4498)</f>
        <v>39.44</v>
      </c>
      <c r="F4498" s="21"/>
      <c r="G4498" s="12" t="str">
        <f>IFERROR(INDEX(Таблица1[#All],MATCH('загрузка табеля'!J4498,тарифы!B:B,0),4),"")</f>
        <v>повар 4 разряда ((В-513)кулинарный цех)</v>
      </c>
      <c r="H4498" s="12" t="s">
        <v>17251</v>
      </c>
      <c r="I4498" s="12" t="s">
        <v>17056</v>
      </c>
      <c r="J4498" s="12" t="s">
        <v>11852</v>
      </c>
      <c r="K4498" s="12" t="s">
        <v>11851</v>
      </c>
      <c r="L4498" s="12">
        <v>11.5</v>
      </c>
      <c r="M4498" s="12">
        <v>12</v>
      </c>
      <c r="N4498" s="12">
        <v>6</v>
      </c>
      <c r="O4498" s="12">
        <v>11.5</v>
      </c>
      <c r="P4498" s="12">
        <v>0</v>
      </c>
    </row>
    <row r="4499" spans="1:16" x14ac:dyDescent="0.2">
      <c r="A4499" s="12" t="str">
        <f>INDEX('рабочие дни  %ФОТ'!$F$3:$F$67,MATCH('загрузка табеля'!$H4499,'рабочие дни  %ФОТ'!$H$3:$H$67,0),1)</f>
        <v>ХХХ YYY-513</v>
      </c>
      <c r="B4499" s="21">
        <f t="shared" si="210"/>
        <v>0</v>
      </c>
      <c r="C4499" s="22">
        <f t="shared" si="211"/>
        <v>1</v>
      </c>
      <c r="D4499" s="23">
        <f t="shared" si="212"/>
        <v>11</v>
      </c>
      <c r="E4499" s="21">
        <f>SUMIFS(тарифы!G:G,тарифы!B:B,J4499)</f>
        <v>0</v>
      </c>
      <c r="F4499" s="21"/>
      <c r="G4499" s="12" t="str">
        <f>IFERROR(INDEX(Таблица1[#All],MATCH('загрузка табеля'!J4499,тарифы!B:B,0),4),"")</f>
        <v/>
      </c>
      <c r="H4499" s="12" t="s">
        <v>17251</v>
      </c>
      <c r="I4499" s="12" t="s">
        <v>17056</v>
      </c>
      <c r="J4499" s="12" t="s">
        <v>17057</v>
      </c>
      <c r="K4499" s="12" t="s">
        <v>17058</v>
      </c>
      <c r="L4499" s="12">
        <v>11</v>
      </c>
      <c r="M4499" s="12">
        <v>0</v>
      </c>
    </row>
    <row r="4500" spans="1:16" x14ac:dyDescent="0.2">
      <c r="A4500" s="12" t="str">
        <f>INDEX('рабочие дни  %ФОТ'!$F$3:$F$67,MATCH('загрузка табеля'!$H4500,'рабочие дни  %ФОТ'!$H$3:$H$67,0),1)</f>
        <v>ХХХ YYY-513</v>
      </c>
      <c r="B4500" s="21">
        <f t="shared" si="210"/>
        <v>1390.5350000000001</v>
      </c>
      <c r="C4500" s="22">
        <f t="shared" si="211"/>
        <v>3</v>
      </c>
      <c r="D4500" s="23">
        <f t="shared" si="212"/>
        <v>35.5</v>
      </c>
      <c r="E4500" s="21">
        <f>SUMIFS(тарифы!G:G,тарифы!B:B,J4500)</f>
        <v>39.17</v>
      </c>
      <c r="F4500" s="21"/>
      <c r="G4500" s="12" t="str">
        <f>IFERROR(INDEX(Таблица1[#All],MATCH('загрузка табеля'!J4500,тарифы!B:B,0),4),"")</f>
        <v>старший кассир торгового зала ((В-513)расчетно-кассовая зона)</v>
      </c>
      <c r="H4500" s="12" t="s">
        <v>17251</v>
      </c>
      <c r="I4500" s="12" t="s">
        <v>16831</v>
      </c>
      <c r="J4500" s="12" t="s">
        <v>9327</v>
      </c>
      <c r="K4500" s="12" t="s">
        <v>9328</v>
      </c>
      <c r="L4500" s="12">
        <v>11.5</v>
      </c>
      <c r="M4500" s="12">
        <v>12</v>
      </c>
      <c r="N4500" s="12">
        <v>12</v>
      </c>
      <c r="O4500" s="12">
        <v>0</v>
      </c>
    </row>
    <row r="4501" spans="1:16" x14ac:dyDescent="0.2">
      <c r="A4501" s="12" t="str">
        <f>INDEX('рабочие дни  %ФОТ'!$F$3:$F$67,MATCH('загрузка табеля'!$H4501,'рабочие дни  %ФОТ'!$H$3:$H$67,0),1)</f>
        <v>ХХХ YYY-513</v>
      </c>
      <c r="B4501" s="21">
        <f t="shared" si="210"/>
        <v>919.92</v>
      </c>
      <c r="C4501" s="22">
        <f t="shared" si="211"/>
        <v>2</v>
      </c>
      <c r="D4501" s="23">
        <f t="shared" si="212"/>
        <v>24</v>
      </c>
      <c r="E4501" s="21">
        <f>SUMIFS(тарифы!G:G,тарифы!B:B,J4501)</f>
        <v>38.33</v>
      </c>
      <c r="F4501" s="21"/>
      <c r="G4501" s="12" t="str">
        <f>IFERROR(INDEX(Таблица1[#All],MATCH('загрузка табеля'!J4501,тарифы!B:B,0),4),"")</f>
        <v>заместитель управляющего магазином по кассовой зоне 3 категории ((В-513)расчетно-кассовая зона)</v>
      </c>
      <c r="H4501" s="12" t="s">
        <v>17251</v>
      </c>
      <c r="I4501" s="12" t="s">
        <v>16831</v>
      </c>
      <c r="J4501" s="12" t="s">
        <v>9325</v>
      </c>
      <c r="K4501" s="12" t="s">
        <v>9326</v>
      </c>
      <c r="L4501" s="12">
        <v>12</v>
      </c>
      <c r="M4501" s="12">
        <v>12</v>
      </c>
    </row>
    <row r="4502" spans="1:16" x14ac:dyDescent="0.2">
      <c r="A4502" s="12" t="str">
        <f>INDEX('рабочие дни  %ФОТ'!$F$3:$F$67,MATCH('загрузка табеля'!$H4502,'рабочие дни  %ФОТ'!$H$3:$H$67,0),1)</f>
        <v>ХХХ YYY-513</v>
      </c>
      <c r="B4502" s="21">
        <f t="shared" si="210"/>
        <v>1567.8700000000001</v>
      </c>
      <c r="C4502" s="22">
        <f t="shared" si="211"/>
        <v>4</v>
      </c>
      <c r="D4502" s="23">
        <f t="shared" si="212"/>
        <v>41.5</v>
      </c>
      <c r="E4502" s="21">
        <f>SUMIFS(тарифы!G:G,тарифы!B:B,J4502)</f>
        <v>37.78</v>
      </c>
      <c r="F4502" s="21"/>
      <c r="G4502" s="12" t="str">
        <f>IFERROR(INDEX(Таблица1[#All],MATCH('загрузка табеля'!J4502,тарифы!B:B,0),4),"")</f>
        <v>кассир торгового зала ((В-513)расчетно-кассовая зона)</v>
      </c>
      <c r="H4502" s="12" t="s">
        <v>17251</v>
      </c>
      <c r="I4502" s="12" t="s">
        <v>16831</v>
      </c>
      <c r="J4502" s="12" t="s">
        <v>9330</v>
      </c>
      <c r="K4502" s="12" t="s">
        <v>9331</v>
      </c>
      <c r="L4502" s="12">
        <v>11</v>
      </c>
      <c r="M4502" s="12">
        <v>12</v>
      </c>
      <c r="N4502" s="12">
        <v>11</v>
      </c>
      <c r="O4502" s="12">
        <v>7.5</v>
      </c>
    </row>
    <row r="4503" spans="1:16" x14ac:dyDescent="0.2">
      <c r="A4503" s="12" t="str">
        <f>INDEX('рабочие дни  %ФОТ'!$F$3:$F$67,MATCH('загрузка табеля'!$H4503,'рабочие дни  %ФОТ'!$H$3:$H$67,0),1)</f>
        <v>ХХХ YYY-513</v>
      </c>
      <c r="B4503" s="21">
        <f t="shared" si="210"/>
        <v>940.08</v>
      </c>
      <c r="C4503" s="22">
        <f t="shared" si="211"/>
        <v>2</v>
      </c>
      <c r="D4503" s="23">
        <f t="shared" si="212"/>
        <v>24</v>
      </c>
      <c r="E4503" s="21">
        <f>SUMIFS(тарифы!G:G,тарифы!B:B,J4503)</f>
        <v>39.17</v>
      </c>
      <c r="F4503" s="21"/>
      <c r="G4503" s="12" t="str">
        <f>IFERROR(INDEX(Таблица1[#All],MATCH('загрузка табеля'!J4503,тарифы!B:B,0),4),"")</f>
        <v>старший кассир торгового зала ((В-513)расчетно-кассовая зона)</v>
      </c>
      <c r="H4503" s="12" t="s">
        <v>17251</v>
      </c>
      <c r="I4503" s="12" t="s">
        <v>16831</v>
      </c>
      <c r="J4503" s="12" t="s">
        <v>9323</v>
      </c>
      <c r="K4503" s="12" t="s">
        <v>9324</v>
      </c>
      <c r="L4503" s="12">
        <v>12</v>
      </c>
      <c r="M4503" s="12">
        <v>12</v>
      </c>
    </row>
    <row r="4504" spans="1:16" x14ac:dyDescent="0.2">
      <c r="A4504" s="12" t="str">
        <f>INDEX('рабочие дни  %ФОТ'!$F$3:$F$67,MATCH('загрузка табеля'!$H4504,'рабочие дни  %ФОТ'!$H$3:$H$67,0),1)</f>
        <v>ХХХ YYY-513</v>
      </c>
      <c r="B4504" s="21">
        <f t="shared" si="210"/>
        <v>1190.07</v>
      </c>
      <c r="C4504" s="22">
        <f t="shared" si="211"/>
        <v>3</v>
      </c>
      <c r="D4504" s="23">
        <f t="shared" si="212"/>
        <v>31.5</v>
      </c>
      <c r="E4504" s="21">
        <f>SUMIFS(тарифы!G:G,тарифы!B:B,J4504)</f>
        <v>37.78</v>
      </c>
      <c r="F4504" s="21"/>
      <c r="G4504" s="12" t="str">
        <f>IFERROR(INDEX(Таблица1[#All],MATCH('загрузка табеля'!J4504,тарифы!B:B,0),4),"")</f>
        <v>кассир торгового зала ((В-513)расчетно-кассовая зона)</v>
      </c>
      <c r="H4504" s="12" t="s">
        <v>17251</v>
      </c>
      <c r="I4504" s="12" t="s">
        <v>16831</v>
      </c>
      <c r="J4504" s="12" t="s">
        <v>9332</v>
      </c>
      <c r="K4504" s="12" t="s">
        <v>9333</v>
      </c>
      <c r="L4504" s="12">
        <v>10.5</v>
      </c>
      <c r="M4504" s="12">
        <v>10.5</v>
      </c>
      <c r="N4504" s="12">
        <v>10.5</v>
      </c>
    </row>
    <row r="4505" spans="1:16" x14ac:dyDescent="0.2">
      <c r="A4505" s="12" t="str">
        <f>INDEX('рабочие дни  %ФОТ'!$F$3:$F$67,MATCH('загрузка табеля'!$H4505,'рабочие дни  %ФОТ'!$H$3:$H$67,0),1)</f>
        <v>ХХХ YYY-513</v>
      </c>
      <c r="B4505" s="21">
        <f t="shared" si="210"/>
        <v>1001.1700000000001</v>
      </c>
      <c r="C4505" s="22">
        <f t="shared" si="211"/>
        <v>3</v>
      </c>
      <c r="D4505" s="23">
        <f t="shared" si="212"/>
        <v>26.5</v>
      </c>
      <c r="E4505" s="21">
        <f>SUMIFS(тарифы!G:G,тарифы!B:B,J4505)</f>
        <v>37.78</v>
      </c>
      <c r="F4505" s="21"/>
      <c r="G4505" s="12" t="str">
        <f>IFERROR(INDEX(Таблица1[#All],MATCH('загрузка табеля'!J4505,тарифы!B:B,0),4),"")</f>
        <v>кассир торгового зала ((В-513)расчетно-кассовая зона)</v>
      </c>
      <c r="H4505" s="12" t="s">
        <v>17251</v>
      </c>
      <c r="I4505" s="12" t="s">
        <v>16831</v>
      </c>
      <c r="J4505" s="12" t="s">
        <v>9356</v>
      </c>
      <c r="K4505" s="12" t="s">
        <v>9357</v>
      </c>
      <c r="L4505" s="12">
        <v>9</v>
      </c>
      <c r="M4505" s="12">
        <v>11</v>
      </c>
      <c r="N4505" s="12">
        <v>6.5</v>
      </c>
      <c r="O4505" s="12">
        <v>0</v>
      </c>
    </row>
    <row r="4506" spans="1:16" x14ac:dyDescent="0.2">
      <c r="A4506" s="12" t="str">
        <f>INDEX('рабочие дни  %ФОТ'!$F$3:$F$67,MATCH('загрузка табеля'!$H4506,'рабочие дни  %ФОТ'!$H$3:$H$67,0),1)</f>
        <v>ХХХ YYY-513</v>
      </c>
      <c r="B4506" s="21">
        <f t="shared" si="210"/>
        <v>1360.08</v>
      </c>
      <c r="C4506" s="22">
        <f t="shared" si="211"/>
        <v>3</v>
      </c>
      <c r="D4506" s="23">
        <f t="shared" si="212"/>
        <v>36</v>
      </c>
      <c r="E4506" s="21">
        <f>SUMIFS(тарифы!G:G,тарифы!B:B,J4506)</f>
        <v>37.78</v>
      </c>
      <c r="F4506" s="21"/>
      <c r="G4506" s="12" t="str">
        <f>IFERROR(INDEX(Таблица1[#All],MATCH('загрузка табеля'!J4506,тарифы!B:B,0),4),"")</f>
        <v>кассир торгового зала ((В-513)расчетно-кассовая зона)</v>
      </c>
      <c r="H4506" s="12" t="s">
        <v>17251</v>
      </c>
      <c r="I4506" s="12" t="s">
        <v>16831</v>
      </c>
      <c r="J4506" s="12" t="s">
        <v>9320</v>
      </c>
      <c r="K4506" s="12" t="s">
        <v>9321</v>
      </c>
      <c r="L4506" s="12">
        <v>12</v>
      </c>
      <c r="M4506" s="12">
        <v>12</v>
      </c>
      <c r="N4506" s="12">
        <v>12</v>
      </c>
      <c r="O4506" s="12">
        <v>0</v>
      </c>
    </row>
    <row r="4507" spans="1:16" x14ac:dyDescent="0.2">
      <c r="A4507" s="12" t="str">
        <f>INDEX('рабочие дни  %ФОТ'!$F$3:$F$67,MATCH('загрузка табеля'!$H4507,'рабочие дни  %ФОТ'!$H$3:$H$67,0),1)</f>
        <v>ХХХ YYY-513</v>
      </c>
      <c r="B4507" s="21">
        <f t="shared" si="210"/>
        <v>1190.07</v>
      </c>
      <c r="C4507" s="22">
        <f t="shared" si="211"/>
        <v>3</v>
      </c>
      <c r="D4507" s="23">
        <f t="shared" si="212"/>
        <v>31.5</v>
      </c>
      <c r="E4507" s="21">
        <f>SUMIFS(тарифы!G:G,тарифы!B:B,J4507)</f>
        <v>37.78</v>
      </c>
      <c r="F4507" s="21"/>
      <c r="G4507" s="12" t="str">
        <f>IFERROR(INDEX(Таблица1[#All],MATCH('загрузка табеля'!J4507,тарифы!B:B,0),4),"")</f>
        <v>кассир торгового зала ((В-513)расчетно-кассовая зона)</v>
      </c>
      <c r="H4507" s="12" t="s">
        <v>17251</v>
      </c>
      <c r="I4507" s="12" t="s">
        <v>16831</v>
      </c>
      <c r="J4507" s="12" t="s">
        <v>11856</v>
      </c>
      <c r="K4507" s="12" t="s">
        <v>11855</v>
      </c>
      <c r="L4507" s="12">
        <v>11.5</v>
      </c>
      <c r="M4507" s="12">
        <v>9.5</v>
      </c>
      <c r="N4507" s="12">
        <v>10.5</v>
      </c>
      <c r="O4507" s="12">
        <v>0</v>
      </c>
    </row>
    <row r="4508" spans="1:16" x14ac:dyDescent="0.2">
      <c r="A4508" s="12" t="str">
        <f>INDEX('рабочие дни  %ФОТ'!$F$3:$F$67,MATCH('загрузка табеля'!$H4508,'рабочие дни  %ФОТ'!$H$3:$H$67,0),1)</f>
        <v>ХХХ YYY-513</v>
      </c>
      <c r="B4508" s="21">
        <f t="shared" si="210"/>
        <v>1246.74</v>
      </c>
      <c r="C4508" s="22">
        <f t="shared" si="211"/>
        <v>3</v>
      </c>
      <c r="D4508" s="23">
        <f t="shared" si="212"/>
        <v>33</v>
      </c>
      <c r="E4508" s="21">
        <f>SUMIFS(тарифы!G:G,тарифы!B:B,J4508)</f>
        <v>37.78</v>
      </c>
      <c r="F4508" s="21"/>
      <c r="G4508" s="12" t="str">
        <f>IFERROR(INDEX(Таблица1[#All],MATCH('загрузка табеля'!J4508,тарифы!B:B,0),4),"")</f>
        <v>кассир торгового зала ((В-513)расчетно-кассовая зона)</v>
      </c>
      <c r="H4508" s="12" t="s">
        <v>17251</v>
      </c>
      <c r="I4508" s="12" t="s">
        <v>16831</v>
      </c>
      <c r="J4508" s="12" t="s">
        <v>11858</v>
      </c>
      <c r="K4508" s="12" t="s">
        <v>11857</v>
      </c>
      <c r="L4508" s="12">
        <v>11</v>
      </c>
      <c r="M4508" s="12">
        <v>11</v>
      </c>
      <c r="N4508" s="12">
        <v>11</v>
      </c>
      <c r="O4508" s="12">
        <v>0</v>
      </c>
    </row>
    <row r="4509" spans="1:16" x14ac:dyDescent="0.2">
      <c r="A4509" s="12" t="str">
        <f>INDEX('рабочие дни  %ФОТ'!$F$3:$F$67,MATCH('загрузка табеля'!$H4509,'рабочие дни  %ФОТ'!$H$3:$H$67,0),1)</f>
        <v>ХХХ YYY-513</v>
      </c>
      <c r="B4509" s="21">
        <f t="shared" si="210"/>
        <v>453.36</v>
      </c>
      <c r="C4509" s="22">
        <f t="shared" si="211"/>
        <v>1</v>
      </c>
      <c r="D4509" s="23">
        <f t="shared" si="212"/>
        <v>12</v>
      </c>
      <c r="E4509" s="21">
        <f>SUMIFS(тарифы!G:G,тарифы!B:B,J4509)</f>
        <v>37.78</v>
      </c>
      <c r="F4509" s="21"/>
      <c r="G4509" s="12" t="str">
        <f>IFERROR(INDEX(Таблица1[#All],MATCH('загрузка табеля'!J4509,тарифы!B:B,0),4),"")</f>
        <v>кассир торгового зала ((В-513)расчетно-кассовая зона)</v>
      </c>
      <c r="H4509" s="12" t="s">
        <v>17251</v>
      </c>
      <c r="I4509" s="12" t="s">
        <v>16831</v>
      </c>
      <c r="J4509" s="12" t="s">
        <v>13883</v>
      </c>
      <c r="K4509" s="12" t="s">
        <v>13882</v>
      </c>
      <c r="L4509" s="12">
        <v>12</v>
      </c>
    </row>
    <row r="4510" spans="1:16" x14ac:dyDescent="0.2">
      <c r="A4510" s="12" t="str">
        <f>INDEX('рабочие дни  %ФОТ'!$F$3:$F$67,MATCH('загрузка табеля'!$H4510,'рабочие дни  %ФОТ'!$H$3:$H$67,0),1)</f>
        <v>ХХХ YYY-513</v>
      </c>
      <c r="B4510" s="21">
        <f t="shared" si="210"/>
        <v>0</v>
      </c>
      <c r="C4510" s="22">
        <f t="shared" si="211"/>
        <v>3</v>
      </c>
      <c r="D4510" s="23">
        <f t="shared" si="212"/>
        <v>26</v>
      </c>
      <c r="E4510" s="21">
        <f>SUMIFS(тарифы!G:G,тарифы!B:B,J4510)</f>
        <v>0</v>
      </c>
      <c r="F4510" s="21"/>
      <c r="G4510" s="12" t="str">
        <f>IFERROR(INDEX(Таблица1[#All],MATCH('загрузка табеля'!J4510,тарифы!B:B,0),4),"")</f>
        <v/>
      </c>
      <c r="H4510" s="12" t="s">
        <v>17251</v>
      </c>
      <c r="I4510" s="12" t="s">
        <v>16831</v>
      </c>
      <c r="J4510" s="12" t="s">
        <v>17059</v>
      </c>
      <c r="K4510" s="12" t="s">
        <v>17060</v>
      </c>
      <c r="L4510" s="12">
        <v>8</v>
      </c>
      <c r="M4510" s="12">
        <v>11.5</v>
      </c>
      <c r="N4510" s="12">
        <v>6.5</v>
      </c>
      <c r="O4510" s="12">
        <v>0</v>
      </c>
    </row>
    <row r="4511" spans="1:16" x14ac:dyDescent="0.2">
      <c r="A4511" s="12" t="str">
        <f>INDEX('рабочие дни  %ФОТ'!$F$3:$F$67,MATCH('загрузка табеля'!$H4511,'рабочие дни  %ФОТ'!$H$3:$H$67,0),1)</f>
        <v>ХХХ YYY-513</v>
      </c>
      <c r="B4511" s="21">
        <f t="shared" si="210"/>
        <v>0</v>
      </c>
      <c r="C4511" s="22">
        <f t="shared" si="211"/>
        <v>2</v>
      </c>
      <c r="D4511" s="23">
        <f t="shared" si="212"/>
        <v>22.5</v>
      </c>
      <c r="E4511" s="21">
        <f>SUMIFS(тарифы!G:G,тарифы!B:B,J4511)</f>
        <v>0</v>
      </c>
      <c r="F4511" s="21"/>
      <c r="G4511" s="12" t="str">
        <f>IFERROR(INDEX(Таблица1[#All],MATCH('загрузка табеля'!J4511,тарифы!B:B,0),4),"")</f>
        <v/>
      </c>
      <c r="H4511" s="12" t="s">
        <v>17251</v>
      </c>
      <c r="I4511" s="12" t="s">
        <v>16831</v>
      </c>
      <c r="J4511" s="12" t="s">
        <v>17061</v>
      </c>
      <c r="K4511" s="12" t="s">
        <v>17062</v>
      </c>
      <c r="L4511" s="12">
        <v>11.5</v>
      </c>
      <c r="M4511" s="12">
        <v>11</v>
      </c>
      <c r="N4511" s="12">
        <v>0</v>
      </c>
    </row>
    <row r="4512" spans="1:16" x14ac:dyDescent="0.2">
      <c r="A4512" s="12" t="str">
        <f>INDEX('рабочие дни  %ФОТ'!$F$3:$F$67,MATCH('загрузка табеля'!$H4512,'рабочие дни  %ФОТ'!$H$3:$H$67,0),1)</f>
        <v>ХХХ YYY-513</v>
      </c>
      <c r="B4512" s="21">
        <f t="shared" si="210"/>
        <v>0</v>
      </c>
      <c r="C4512" s="22">
        <f t="shared" si="211"/>
        <v>4</v>
      </c>
      <c r="D4512" s="23">
        <f t="shared" si="212"/>
        <v>20</v>
      </c>
      <c r="E4512" s="21">
        <f>SUMIFS(тарифы!G:G,тарифы!B:B,J4512)</f>
        <v>0</v>
      </c>
      <c r="F4512" s="21"/>
      <c r="G4512" s="12" t="str">
        <f>IFERROR(INDEX(Таблица1[#All],MATCH('загрузка табеля'!J4512,тарифы!B:B,0),4),"")</f>
        <v/>
      </c>
      <c r="H4512" s="12" t="s">
        <v>17251</v>
      </c>
      <c r="I4512" s="12" t="s">
        <v>16831</v>
      </c>
      <c r="J4512" s="12" t="s">
        <v>17063</v>
      </c>
      <c r="K4512" s="12" t="s">
        <v>17064</v>
      </c>
      <c r="L4512" s="12">
        <v>5</v>
      </c>
      <c r="M4512" s="12">
        <v>5</v>
      </c>
      <c r="N4512" s="12">
        <v>5</v>
      </c>
      <c r="O4512" s="12">
        <v>5</v>
      </c>
    </row>
    <row r="4513" spans="1:17" x14ac:dyDescent="0.2">
      <c r="A4513" s="12" t="str">
        <f>INDEX('рабочие дни  %ФОТ'!$F$3:$F$67,MATCH('загрузка табеля'!$H4513,'рабочие дни  %ФОТ'!$H$3:$H$67,0),1)</f>
        <v>ХХХ YYY-513</v>
      </c>
      <c r="B4513" s="21">
        <f t="shared" si="210"/>
        <v>1188.23</v>
      </c>
      <c r="C4513" s="22">
        <f t="shared" si="211"/>
        <v>3</v>
      </c>
      <c r="D4513" s="23">
        <f t="shared" si="212"/>
        <v>31</v>
      </c>
      <c r="E4513" s="21">
        <f>SUMIFS(тарифы!G:G,тарифы!B:B,J4513)</f>
        <v>38.33</v>
      </c>
      <c r="F4513" s="21"/>
      <c r="G4513" s="12" t="str">
        <f>IFERROR(INDEX(Таблица1[#All],MATCH('загрузка табеля'!J4513,тарифы!B:B,0),4),"")</f>
        <v>продавец продовольственных товаров 1 категории ((В-513)сектор зоны скоропорта)</v>
      </c>
      <c r="H4513" s="12" t="s">
        <v>17251</v>
      </c>
      <c r="I4513" s="12" t="s">
        <v>17065</v>
      </c>
      <c r="J4513" s="12" t="s">
        <v>9351</v>
      </c>
      <c r="K4513" s="12" t="s">
        <v>9352</v>
      </c>
      <c r="L4513" s="12">
        <v>10</v>
      </c>
      <c r="M4513" s="12">
        <v>10</v>
      </c>
      <c r="N4513" s="12">
        <v>11</v>
      </c>
      <c r="O4513" s="12">
        <v>0</v>
      </c>
    </row>
    <row r="4514" spans="1:17" x14ac:dyDescent="0.2">
      <c r="A4514" s="12" t="str">
        <f>INDEX('рабочие дни  %ФОТ'!$F$3:$F$67,MATCH('загрузка табеля'!$H4514,'рабочие дни  %ФОТ'!$H$3:$H$67,0),1)</f>
        <v>ХХХ YYY-513</v>
      </c>
      <c r="B4514" s="21">
        <f t="shared" si="210"/>
        <v>1676.1904761904761</v>
      </c>
      <c r="C4514" s="22">
        <f t="shared" si="211"/>
        <v>4</v>
      </c>
      <c r="D4514" s="23">
        <f t="shared" si="212"/>
        <v>40</v>
      </c>
      <c r="E4514" s="21">
        <f>SUMIFS(тарифы!G:G,тарифы!B:B,J4514)</f>
        <v>8800</v>
      </c>
      <c r="F4514" s="21"/>
      <c r="G4514" s="12" t="str">
        <f>IFERROR(INDEX(Таблица1[#All],MATCH('загрузка табеля'!J4514,тарифы!B:B,0),4),"")</f>
        <v>заместитель управляющего магазином 4 категории ((В-513)сектор зоны скоропорта)</v>
      </c>
      <c r="H4514" s="12" t="s">
        <v>17251</v>
      </c>
      <c r="I4514" s="12" t="s">
        <v>17065</v>
      </c>
      <c r="J4514" s="12" t="s">
        <v>9473</v>
      </c>
      <c r="K4514" s="12" t="s">
        <v>9474</v>
      </c>
      <c r="L4514" s="12">
        <v>10.5</v>
      </c>
      <c r="M4514" s="12">
        <v>10.5</v>
      </c>
      <c r="N4514" s="12">
        <v>10</v>
      </c>
      <c r="O4514" s="12">
        <v>9</v>
      </c>
    </row>
    <row r="4515" spans="1:17" x14ac:dyDescent="0.2">
      <c r="A4515" s="12" t="str">
        <f>INDEX('рабочие дни  %ФОТ'!$F$3:$F$67,MATCH('загрузка табеля'!$H4515,'рабочие дни  %ФОТ'!$H$3:$H$67,0),1)</f>
        <v>ХХХ YYY-513</v>
      </c>
      <c r="B4515" s="21">
        <f t="shared" si="210"/>
        <v>1485.21</v>
      </c>
      <c r="C4515" s="22">
        <f t="shared" si="211"/>
        <v>4</v>
      </c>
      <c r="D4515" s="23">
        <f t="shared" si="212"/>
        <v>46.5</v>
      </c>
      <c r="E4515" s="21">
        <f>SUMIFS(тарифы!G:G,тарифы!B:B,J4515)</f>
        <v>31.94</v>
      </c>
      <c r="F4515" s="21"/>
      <c r="G4515" s="12" t="str">
        <f>IFERROR(INDEX(Таблица1[#All],MATCH('загрузка табеля'!J4515,тарифы!B:B,0),4),"")</f>
        <v>продавец продовольственных товаров 3 категории ((В-513)сектор зоны скоропорта)</v>
      </c>
      <c r="H4515" s="12" t="s">
        <v>17251</v>
      </c>
      <c r="I4515" s="12" t="s">
        <v>17065</v>
      </c>
      <c r="J4515" s="12" t="s">
        <v>9358</v>
      </c>
      <c r="K4515" s="12" t="s">
        <v>9359</v>
      </c>
      <c r="L4515" s="12">
        <v>10.5</v>
      </c>
      <c r="M4515" s="12">
        <v>11</v>
      </c>
      <c r="N4515" s="12">
        <v>13</v>
      </c>
      <c r="O4515" s="12">
        <v>12</v>
      </c>
      <c r="P4515" s="12">
        <v>0</v>
      </c>
    </row>
    <row r="4516" spans="1:17" x14ac:dyDescent="0.2">
      <c r="A4516" s="12" t="str">
        <f>INDEX('рабочие дни  %ФОТ'!$F$3:$F$67,MATCH('загрузка табеля'!$H4516,'рабочие дни  %ФОТ'!$H$3:$H$67,0),1)</f>
        <v>ХХХ YYY-513</v>
      </c>
      <c r="B4516" s="21">
        <f t="shared" si="210"/>
        <v>1583.9549999999999</v>
      </c>
      <c r="C4516" s="22">
        <f t="shared" si="211"/>
        <v>4</v>
      </c>
      <c r="D4516" s="23">
        <f t="shared" si="212"/>
        <v>40.5</v>
      </c>
      <c r="E4516" s="21">
        <f>SUMIFS(тарифы!G:G,тарифы!B:B,J4516)</f>
        <v>39.11</v>
      </c>
      <c r="F4516" s="21"/>
      <c r="G4516" s="12" t="str">
        <f>IFERROR(INDEX(Таблица1[#All],MATCH('загрузка табеля'!J4516,тарифы!B:B,0),4),"")</f>
        <v>бригадир продавцов продовольственных товаров 2 категории ((В-513)сектор зоны скоропорта)</v>
      </c>
      <c r="H4516" s="12" t="s">
        <v>17251</v>
      </c>
      <c r="I4516" s="12" t="s">
        <v>17065</v>
      </c>
      <c r="J4516" s="12" t="s">
        <v>9339</v>
      </c>
      <c r="K4516" s="12" t="s">
        <v>9340</v>
      </c>
      <c r="L4516" s="12">
        <v>10</v>
      </c>
      <c r="M4516" s="12">
        <v>10.5</v>
      </c>
      <c r="N4516" s="12">
        <v>10</v>
      </c>
      <c r="O4516" s="12">
        <v>10</v>
      </c>
    </row>
    <row r="4517" spans="1:17" x14ac:dyDescent="0.2">
      <c r="A4517" s="12" t="str">
        <f>INDEX('рабочие дни  %ФОТ'!$F$3:$F$67,MATCH('загрузка табеля'!$H4517,'рабочие дни  %ФОТ'!$H$3:$H$67,0),1)</f>
        <v>ХХХ YYY-513</v>
      </c>
      <c r="B4517" s="21">
        <f t="shared" si="210"/>
        <v>1106.9100000000001</v>
      </c>
      <c r="C4517" s="22">
        <f t="shared" si="211"/>
        <v>3</v>
      </c>
      <c r="D4517" s="23">
        <f t="shared" si="212"/>
        <v>31.5</v>
      </c>
      <c r="E4517" s="21">
        <f>SUMIFS(тарифы!G:G,тарифы!B:B,J4517)</f>
        <v>35.14</v>
      </c>
      <c r="F4517" s="21"/>
      <c r="G4517" s="12" t="str">
        <f>IFERROR(INDEX(Таблица1[#All],MATCH('загрузка табеля'!J4517,тарифы!B:B,0),4),"")</f>
        <v>продавец продовольственных товаров 2 категории ((В-513)сектор зоны скоропорта)</v>
      </c>
      <c r="H4517" s="12" t="s">
        <v>17251</v>
      </c>
      <c r="I4517" s="12" t="s">
        <v>17065</v>
      </c>
      <c r="J4517" s="12" t="s">
        <v>9345</v>
      </c>
      <c r="K4517" s="12" t="s">
        <v>9346</v>
      </c>
      <c r="L4517" s="12">
        <v>10.5</v>
      </c>
      <c r="M4517" s="12">
        <v>10.5</v>
      </c>
      <c r="N4517" s="12">
        <v>10.5</v>
      </c>
      <c r="O4517" s="12">
        <v>0</v>
      </c>
    </row>
    <row r="4518" spans="1:17" x14ac:dyDescent="0.2">
      <c r="A4518" s="12" t="str">
        <f>INDEX('рабочие дни  %ФОТ'!$F$3:$F$67,MATCH('загрузка табеля'!$H4518,'рабочие дни  %ФОТ'!$H$3:$H$67,0),1)</f>
        <v>ХХХ YYY-513</v>
      </c>
      <c r="B4518" s="21">
        <f t="shared" si="210"/>
        <v>1149.8400000000001</v>
      </c>
      <c r="C4518" s="22">
        <f t="shared" si="211"/>
        <v>4</v>
      </c>
      <c r="D4518" s="23">
        <f t="shared" si="212"/>
        <v>36</v>
      </c>
      <c r="E4518" s="21">
        <f>SUMIFS(тарифы!G:G,тарифы!B:B,J4518)</f>
        <v>31.94</v>
      </c>
      <c r="F4518" s="21"/>
      <c r="G4518" s="12" t="str">
        <f>IFERROR(INDEX(Таблица1[#All],MATCH('загрузка табеля'!J4518,тарифы!B:B,0),4),"")</f>
        <v>продавец продовольственных товаров 3 категории ((В-513)сектор зоны скоропорта)</v>
      </c>
      <c r="H4518" s="12" t="s">
        <v>17251</v>
      </c>
      <c r="I4518" s="12" t="s">
        <v>17065</v>
      </c>
      <c r="J4518" s="12" t="s">
        <v>9354</v>
      </c>
      <c r="K4518" s="12" t="s">
        <v>9355</v>
      </c>
      <c r="L4518" s="12">
        <v>9</v>
      </c>
      <c r="M4518" s="12">
        <v>9</v>
      </c>
      <c r="N4518" s="12">
        <v>9</v>
      </c>
      <c r="O4518" s="12">
        <v>9</v>
      </c>
    </row>
    <row r="4519" spans="1:17" x14ac:dyDescent="0.2">
      <c r="A4519" s="12" t="str">
        <f>INDEX('рабочие дни  %ФОТ'!$F$3:$F$67,MATCH('загрузка табеля'!$H4519,'рабочие дни  %ФОТ'!$H$3:$H$67,0),1)</f>
        <v>ХХХ YYY-513</v>
      </c>
      <c r="B4519" s="21">
        <f t="shared" si="210"/>
        <v>1544.845</v>
      </c>
      <c r="C4519" s="22">
        <f t="shared" si="211"/>
        <v>4</v>
      </c>
      <c r="D4519" s="23">
        <f t="shared" si="212"/>
        <v>39.5</v>
      </c>
      <c r="E4519" s="21">
        <f>SUMIFS(тарифы!G:G,тарифы!B:B,J4519)</f>
        <v>39.11</v>
      </c>
      <c r="F4519" s="21"/>
      <c r="G4519" s="12" t="str">
        <f>IFERROR(INDEX(Таблица1[#All],MATCH('загрузка табеля'!J4519,тарифы!B:B,0),4),"")</f>
        <v>бригадир продавцов продовольственных товаров 2 категории ((В-513)сектор зоны скоропорта)</v>
      </c>
      <c r="H4519" s="12" t="s">
        <v>17251</v>
      </c>
      <c r="I4519" s="12" t="s">
        <v>17065</v>
      </c>
      <c r="J4519" s="12" t="s">
        <v>11860</v>
      </c>
      <c r="K4519" s="12" t="s">
        <v>11859</v>
      </c>
      <c r="L4519" s="12">
        <v>11</v>
      </c>
      <c r="M4519" s="12">
        <v>9</v>
      </c>
      <c r="N4519" s="12">
        <v>10</v>
      </c>
      <c r="O4519" s="12">
        <v>9.5</v>
      </c>
    </row>
    <row r="4520" spans="1:17" x14ac:dyDescent="0.2">
      <c r="A4520" s="12" t="str">
        <f>INDEX('рабочие дни  %ФОТ'!$F$3:$F$67,MATCH('загрузка табеля'!$H4520,'рабочие дни  %ФОТ'!$H$3:$H$67,0),1)</f>
        <v>ХХХ YYY-513</v>
      </c>
      <c r="B4520" s="21">
        <f t="shared" si="210"/>
        <v>1333.3333333333333</v>
      </c>
      <c r="C4520" s="22">
        <f t="shared" si="211"/>
        <v>4</v>
      </c>
      <c r="D4520" s="23">
        <f t="shared" si="212"/>
        <v>37</v>
      </c>
      <c r="E4520" s="21">
        <f>SUMIFS(тарифы!G:G,тарифы!B:B,J4520)</f>
        <v>7000</v>
      </c>
      <c r="F4520" s="21"/>
      <c r="G4520" s="12" t="str">
        <f>IFERROR(INDEX(Таблица1[#All],MATCH('загрузка табеля'!J4520,тарифы!B:B,0),4),"")</f>
        <v>менеджер по сбыту ((В-513)сектор зоны скоропорта)</v>
      </c>
      <c r="H4520" s="12" t="s">
        <v>17251</v>
      </c>
      <c r="I4520" s="12" t="s">
        <v>17065</v>
      </c>
      <c r="J4520" s="12" t="s">
        <v>11854</v>
      </c>
      <c r="K4520" s="12" t="s">
        <v>11853</v>
      </c>
      <c r="L4520" s="12">
        <v>9.5</v>
      </c>
      <c r="M4520" s="12">
        <v>9.5</v>
      </c>
      <c r="N4520" s="12">
        <v>9</v>
      </c>
      <c r="O4520" s="12">
        <v>9</v>
      </c>
    </row>
    <row r="4521" spans="1:17" x14ac:dyDescent="0.2">
      <c r="A4521" s="12" t="str">
        <f>INDEX('рабочие дни  %ФОТ'!$F$3:$F$67,MATCH('загрузка табеля'!$H4521,'рабочие дни  %ФОТ'!$H$3:$H$67,0),1)</f>
        <v>ХХХ YYY-513</v>
      </c>
      <c r="B4521" s="21">
        <f t="shared" si="210"/>
        <v>2424.66</v>
      </c>
      <c r="C4521" s="22">
        <f t="shared" si="211"/>
        <v>6</v>
      </c>
      <c r="D4521" s="23">
        <f t="shared" si="212"/>
        <v>69</v>
      </c>
      <c r="E4521" s="21">
        <f>SUMIFS(тарифы!G:G,тарифы!B:B,J4521)</f>
        <v>35.14</v>
      </c>
      <c r="F4521" s="21"/>
      <c r="G4521" s="12" t="str">
        <f>IFERROR(INDEX(Таблица1[#All],MATCH('загрузка табеля'!J4521,тарифы!B:B,0),4),"")</f>
        <v>продавец продовольственных товаров 2 категории ((В-513)сектор зоны скоропорта)</v>
      </c>
      <c r="H4521" s="12" t="s">
        <v>17251</v>
      </c>
      <c r="I4521" s="12" t="s">
        <v>17065</v>
      </c>
      <c r="J4521" s="12" t="s">
        <v>11846</v>
      </c>
      <c r="K4521" s="12" t="s">
        <v>11845</v>
      </c>
      <c r="L4521" s="12">
        <v>11.5</v>
      </c>
      <c r="M4521" s="12">
        <v>11.5</v>
      </c>
      <c r="N4521" s="12">
        <v>11</v>
      </c>
      <c r="O4521" s="12">
        <v>11.5</v>
      </c>
      <c r="P4521" s="12">
        <v>11.5</v>
      </c>
      <c r="Q4521" s="12">
        <v>12</v>
      </c>
    </row>
    <row r="4522" spans="1:17" x14ac:dyDescent="0.2">
      <c r="A4522" s="12" t="str">
        <f>INDEX('рабочие дни  %ФОТ'!$F$3:$F$67,MATCH('загрузка табеля'!$H4522,'рабочие дни  %ФОТ'!$H$3:$H$67,0),1)</f>
        <v>ХХХ YYY-513</v>
      </c>
      <c r="B4522" s="21">
        <f t="shared" si="210"/>
        <v>1341.48</v>
      </c>
      <c r="C4522" s="22">
        <f t="shared" si="211"/>
        <v>4</v>
      </c>
      <c r="D4522" s="23">
        <f t="shared" si="212"/>
        <v>42</v>
      </c>
      <c r="E4522" s="21">
        <f>SUMIFS(тарифы!G:G,тарифы!B:B,J4522)</f>
        <v>31.94</v>
      </c>
      <c r="F4522" s="21"/>
      <c r="G4522" s="12" t="str">
        <f>IFERROR(INDEX(Таблица1[#All],MATCH('загрузка табеля'!J4522,тарифы!B:B,0),4),"")</f>
        <v>продавец продовольственных товаров 3 категории ((В-513)сектор зоны скоропорта)</v>
      </c>
      <c r="H4522" s="12" t="s">
        <v>17251</v>
      </c>
      <c r="I4522" s="12" t="s">
        <v>17065</v>
      </c>
      <c r="J4522" s="12" t="s">
        <v>13783</v>
      </c>
      <c r="K4522" s="12" t="s">
        <v>13784</v>
      </c>
      <c r="L4522" s="12">
        <v>10.5</v>
      </c>
      <c r="M4522" s="12">
        <v>10.5</v>
      </c>
      <c r="N4522" s="12">
        <v>10.5</v>
      </c>
      <c r="O4522" s="12">
        <v>10.5</v>
      </c>
    </row>
    <row r="4523" spans="1:17" x14ac:dyDescent="0.2">
      <c r="A4523" s="12" t="str">
        <f>INDEX('рабочие дни  %ФОТ'!$F$3:$F$67,MATCH('загрузка табеля'!$H4523,'рабочие дни  %ФОТ'!$H$3:$H$67,0),1)</f>
        <v>ХХХ YYY-513</v>
      </c>
      <c r="B4523" s="21">
        <f t="shared" si="210"/>
        <v>0</v>
      </c>
      <c r="C4523" s="22">
        <f t="shared" si="211"/>
        <v>4</v>
      </c>
      <c r="D4523" s="23">
        <f t="shared" si="212"/>
        <v>69</v>
      </c>
      <c r="E4523" s="21">
        <f>SUMIFS(тарифы!G:G,тарифы!B:B,J4523)</f>
        <v>0</v>
      </c>
      <c r="F4523" s="21"/>
      <c r="G4523" s="12" t="str">
        <f>IFERROR(INDEX(Таблица1[#All],MATCH('загрузка табеля'!J4523,тарифы!B:B,0),4),"")</f>
        <v/>
      </c>
      <c r="H4523" s="12" t="s">
        <v>17251</v>
      </c>
      <c r="I4523" s="12" t="s">
        <v>17065</v>
      </c>
      <c r="J4523" s="12" t="s">
        <v>17066</v>
      </c>
      <c r="K4523" s="12" t="s">
        <v>17067</v>
      </c>
      <c r="L4523" s="12">
        <v>11.5</v>
      </c>
      <c r="M4523" s="12">
        <v>12</v>
      </c>
      <c r="N4523" s="12">
        <v>11</v>
      </c>
      <c r="O4523" s="12">
        <v>34.5</v>
      </c>
    </row>
    <row r="4524" spans="1:17" x14ac:dyDescent="0.2">
      <c r="A4524" s="12" t="str">
        <f>INDEX('рабочие дни  %ФОТ'!$F$3:$F$67,MATCH('загрузка табеля'!$H4524,'рабочие дни  %ФОТ'!$H$3:$H$67,0),1)</f>
        <v>ХХХ YYY-513</v>
      </c>
      <c r="B4524" s="21">
        <f t="shared" si="210"/>
        <v>1721.8600000000001</v>
      </c>
      <c r="C4524" s="22">
        <f t="shared" si="211"/>
        <v>5</v>
      </c>
      <c r="D4524" s="23">
        <f t="shared" si="212"/>
        <v>49</v>
      </c>
      <c r="E4524" s="21">
        <f>SUMIFS(тарифы!G:G,тарифы!B:B,J4524)</f>
        <v>35.14</v>
      </c>
      <c r="F4524" s="21"/>
      <c r="G4524" s="12" t="str">
        <f>IFERROR(INDEX(Таблица1[#All],MATCH('загрузка табеля'!J4524,тарифы!B:B,0),4),"")</f>
        <v>продавец продовольственных товаров 2 категории ((В-513)сектор стеллажной зоны)</v>
      </c>
      <c r="H4524" s="12" t="s">
        <v>17251</v>
      </c>
      <c r="I4524" s="12" t="s">
        <v>17068</v>
      </c>
      <c r="J4524" s="12" t="s">
        <v>9361</v>
      </c>
      <c r="K4524" s="12" t="s">
        <v>9362</v>
      </c>
      <c r="L4524" s="12">
        <v>10.5</v>
      </c>
      <c r="M4524" s="12">
        <v>10.5</v>
      </c>
      <c r="N4524" s="12">
        <v>7.5</v>
      </c>
      <c r="O4524" s="12">
        <v>10</v>
      </c>
      <c r="P4524" s="12">
        <v>10.5</v>
      </c>
    </row>
    <row r="4525" spans="1:17" x14ac:dyDescent="0.2">
      <c r="A4525" s="12" t="str">
        <f>INDEX('рабочие дни  %ФОТ'!$F$3:$F$67,MATCH('загрузка табеля'!$H4525,'рабочие дни  %ФОТ'!$H$3:$H$67,0),1)</f>
        <v>ХХХ YYY-513</v>
      </c>
      <c r="B4525" s="21">
        <f t="shared" si="210"/>
        <v>1735.2349999999999</v>
      </c>
      <c r="C4525" s="22">
        <f t="shared" si="211"/>
        <v>4</v>
      </c>
      <c r="D4525" s="23">
        <f t="shared" si="212"/>
        <v>39.5</v>
      </c>
      <c r="E4525" s="21">
        <f>SUMIFS(тарифы!G:G,тарифы!B:B,J4525)</f>
        <v>43.93</v>
      </c>
      <c r="F4525" s="21"/>
      <c r="G4525" s="12" t="str">
        <f>IFERROR(INDEX(Таблица1[#All],MATCH('загрузка табеля'!J4525,тарифы!B:B,0),4),"")</f>
        <v>бригадир продавцов продовольственных товаров 1 категории ((В-513)сектор стеллажной зоны)</v>
      </c>
      <c r="H4525" s="12" t="s">
        <v>17251</v>
      </c>
      <c r="I4525" s="12" t="s">
        <v>17068</v>
      </c>
      <c r="J4525" s="12" t="s">
        <v>9364</v>
      </c>
      <c r="K4525" s="12" t="s">
        <v>9365</v>
      </c>
      <c r="L4525" s="12">
        <v>11</v>
      </c>
      <c r="M4525" s="12">
        <v>9</v>
      </c>
      <c r="N4525" s="12">
        <v>10</v>
      </c>
      <c r="O4525" s="12">
        <v>9.5</v>
      </c>
      <c r="P4525" s="12">
        <v>0</v>
      </c>
    </row>
    <row r="4526" spans="1:17" x14ac:dyDescent="0.2">
      <c r="A4526" s="12" t="str">
        <f>INDEX('рабочие дни  %ФОТ'!$F$3:$F$67,MATCH('загрузка табеля'!$H4526,'рабочие дни  %ФОТ'!$H$3:$H$67,0),1)</f>
        <v>ХХХ YYY-513</v>
      </c>
      <c r="B4526" s="21">
        <f t="shared" si="210"/>
        <v>2028.1904761904761</v>
      </c>
      <c r="C4526" s="22">
        <f t="shared" si="211"/>
        <v>4</v>
      </c>
      <c r="D4526" s="23">
        <f t="shared" si="212"/>
        <v>39</v>
      </c>
      <c r="E4526" s="21">
        <f>SUMIFS(тарифы!G:G,тарифы!B:B,J4526)</f>
        <v>10648</v>
      </c>
      <c r="F4526" s="21"/>
      <c r="G4526" s="12" t="str">
        <f>IFERROR(INDEX(Таблица1[#All],MATCH('загрузка табеля'!J4526,тарифы!B:B,0),4),"")</f>
        <v>заместитель управляющего магазином 2 категории ((В-513)сектор стеллажной зоны)</v>
      </c>
      <c r="H4526" s="12" t="s">
        <v>17251</v>
      </c>
      <c r="I4526" s="12" t="s">
        <v>17068</v>
      </c>
      <c r="J4526" s="12" t="s">
        <v>9370</v>
      </c>
      <c r="K4526" s="12" t="s">
        <v>9371</v>
      </c>
      <c r="L4526" s="12">
        <v>10.5</v>
      </c>
      <c r="M4526" s="12">
        <v>10</v>
      </c>
      <c r="N4526" s="12">
        <v>9.5</v>
      </c>
      <c r="O4526" s="12">
        <v>9</v>
      </c>
    </row>
    <row r="4527" spans="1:17" x14ac:dyDescent="0.2">
      <c r="A4527" s="12" t="str">
        <f>INDEX('рабочие дни  %ФОТ'!$F$3:$F$67,MATCH('загрузка табеля'!$H4527,'рабочие дни  %ФОТ'!$H$3:$H$67,0),1)</f>
        <v>ХХХ YYY-513</v>
      </c>
      <c r="B4527" s="21">
        <f t="shared" si="210"/>
        <v>1405.6</v>
      </c>
      <c r="C4527" s="22">
        <f t="shared" si="211"/>
        <v>4</v>
      </c>
      <c r="D4527" s="23">
        <f t="shared" si="212"/>
        <v>40</v>
      </c>
      <c r="E4527" s="21">
        <f>SUMIFS(тарифы!G:G,тарифы!B:B,J4527)</f>
        <v>35.14</v>
      </c>
      <c r="F4527" s="21"/>
      <c r="G4527" s="12" t="str">
        <f>IFERROR(INDEX(Таблица1[#All],MATCH('загрузка табеля'!J4527,тарифы!B:B,0),4),"")</f>
        <v>продавец продовольственных товаров 2 категории ((В-513)сектор стеллажной зоны)</v>
      </c>
      <c r="H4527" s="12" t="s">
        <v>17251</v>
      </c>
      <c r="I4527" s="12" t="s">
        <v>17068</v>
      </c>
      <c r="J4527" s="12" t="s">
        <v>9372</v>
      </c>
      <c r="K4527" s="12" t="s">
        <v>9373</v>
      </c>
      <c r="L4527" s="12">
        <v>10</v>
      </c>
      <c r="M4527" s="12">
        <v>10</v>
      </c>
      <c r="N4527" s="12">
        <v>10</v>
      </c>
      <c r="O4527" s="12">
        <v>10</v>
      </c>
    </row>
    <row r="4528" spans="1:17" x14ac:dyDescent="0.2">
      <c r="A4528" s="12" t="str">
        <f>INDEX('рабочие дни  %ФОТ'!$F$3:$F$67,MATCH('загрузка табеля'!$H4528,'рабочие дни  %ФОТ'!$H$3:$H$67,0),1)</f>
        <v>ХХХ YYY-513</v>
      </c>
      <c r="B4528" s="21">
        <f t="shared" si="210"/>
        <v>287.46000000000004</v>
      </c>
      <c r="C4528" s="22">
        <f t="shared" si="211"/>
        <v>1</v>
      </c>
      <c r="D4528" s="23">
        <f t="shared" si="212"/>
        <v>9</v>
      </c>
      <c r="E4528" s="21">
        <f>SUMIFS(тарифы!G:G,тарифы!B:B,J4528)</f>
        <v>31.94</v>
      </c>
      <c r="F4528" s="21"/>
      <c r="G4528" s="12" t="str">
        <f>IFERROR(INDEX(Таблица1[#All],MATCH('загрузка табеля'!J4528,тарифы!B:B,0),4),"")</f>
        <v>продавец продовольственных товаров 3 категории ((В-513)сектор стеллажной зоны)</v>
      </c>
      <c r="H4528" s="12" t="s">
        <v>17251</v>
      </c>
      <c r="I4528" s="12" t="s">
        <v>17068</v>
      </c>
      <c r="J4528" s="12" t="s">
        <v>9367</v>
      </c>
      <c r="K4528" s="12" t="s">
        <v>9368</v>
      </c>
      <c r="L4528" s="12">
        <v>9</v>
      </c>
      <c r="M4528" s="12">
        <v>0</v>
      </c>
    </row>
    <row r="4529" spans="1:16" x14ac:dyDescent="0.2">
      <c r="A4529" s="12" t="str">
        <f>INDEX('рабочие дни  %ФОТ'!$F$3:$F$67,MATCH('загрузка табеля'!$H4529,'рабочие дни  %ФОТ'!$H$3:$H$67,0),1)</f>
        <v>ХХХ YYY-513</v>
      </c>
      <c r="B4529" s="21">
        <f t="shared" si="210"/>
        <v>2184.81</v>
      </c>
      <c r="C4529" s="22">
        <f t="shared" si="211"/>
        <v>5</v>
      </c>
      <c r="D4529" s="23">
        <f t="shared" si="212"/>
        <v>57</v>
      </c>
      <c r="E4529" s="21">
        <f>SUMIFS(тарифы!G:G,тарифы!B:B,J4529)</f>
        <v>38.33</v>
      </c>
      <c r="F4529" s="21"/>
      <c r="G4529" s="12" t="str">
        <f>IFERROR(INDEX(Таблица1[#All],MATCH('загрузка табеля'!J4529,тарифы!B:B,0),4),"")</f>
        <v>продавец продовольственных товаров 1 категории ((В-513)сектор стеллажной зоны)</v>
      </c>
      <c r="H4529" s="12" t="s">
        <v>17251</v>
      </c>
      <c r="I4529" s="12" t="s">
        <v>17068</v>
      </c>
      <c r="J4529" s="12" t="s">
        <v>11848</v>
      </c>
      <c r="K4529" s="12" t="s">
        <v>11847</v>
      </c>
      <c r="L4529" s="12">
        <v>11.5</v>
      </c>
      <c r="M4529" s="12">
        <v>11</v>
      </c>
      <c r="N4529" s="12">
        <v>11</v>
      </c>
      <c r="O4529" s="12">
        <v>11.5</v>
      </c>
      <c r="P4529" s="12">
        <v>12</v>
      </c>
    </row>
    <row r="4530" spans="1:16" x14ac:dyDescent="0.2">
      <c r="A4530" s="12" t="str">
        <f>INDEX('рабочие дни  %ФОТ'!$F$3:$F$67,MATCH('загрузка табеля'!$H4530,'рабочие дни  %ФОТ'!$H$3:$H$67,0),1)</f>
        <v>ХХХ YYY-513</v>
      </c>
      <c r="B4530" s="21">
        <f t="shared" si="210"/>
        <v>1566</v>
      </c>
      <c r="C4530" s="22">
        <f t="shared" si="211"/>
        <v>4</v>
      </c>
      <c r="D4530" s="23">
        <f t="shared" si="212"/>
        <v>43.5</v>
      </c>
      <c r="E4530" s="21">
        <f>SUMIFS(тарифы!G:G,тарифы!B:B,J4530)</f>
        <v>36</v>
      </c>
      <c r="F4530" s="21"/>
      <c r="G4530" s="12" t="str">
        <f>IFERROR(INDEX(Таблица1[#All],MATCH('загрузка табеля'!J4530,тарифы!B:B,0),4),"")</f>
        <v>грузчик 1 категории ((В-513)склад)</v>
      </c>
      <c r="H4530" s="12" t="s">
        <v>17251</v>
      </c>
      <c r="I4530" s="12" t="s">
        <v>9374</v>
      </c>
      <c r="J4530" s="12" t="s">
        <v>9382</v>
      </c>
      <c r="K4530" s="12" t="s">
        <v>9383</v>
      </c>
      <c r="L4530" s="12">
        <v>11</v>
      </c>
      <c r="M4530" s="12">
        <v>11</v>
      </c>
      <c r="N4530" s="12">
        <v>11</v>
      </c>
      <c r="O4530" s="12">
        <v>10.5</v>
      </c>
    </row>
    <row r="4531" spans="1:16" x14ac:dyDescent="0.2">
      <c r="A4531" s="12" t="str">
        <f>INDEX('рабочие дни  %ФОТ'!$F$3:$F$67,MATCH('загрузка табеля'!$H4531,'рабочие дни  %ФОТ'!$H$3:$H$67,0),1)</f>
        <v>ХХХ YYY-513</v>
      </c>
      <c r="B4531" s="21">
        <f t="shared" si="210"/>
        <v>2000</v>
      </c>
      <c r="C4531" s="22">
        <f t="shared" si="211"/>
        <v>5</v>
      </c>
      <c r="D4531" s="23">
        <f t="shared" si="212"/>
        <v>45</v>
      </c>
      <c r="E4531" s="21">
        <f>SUMIFS(тарифы!G:G,тарифы!B:B,J4531)</f>
        <v>8400</v>
      </c>
      <c r="F4531" s="21"/>
      <c r="G4531" s="12" t="str">
        <f>IFERROR(INDEX(Таблица1[#All],MATCH('загрузка табеля'!J4531,тарифы!B:B,0),4),"")</f>
        <v>старший кладовщик 1 категории ((В-513)склад)</v>
      </c>
      <c r="H4531" s="12" t="s">
        <v>17251</v>
      </c>
      <c r="I4531" s="12" t="s">
        <v>9374</v>
      </c>
      <c r="J4531" s="12" t="s">
        <v>9389</v>
      </c>
      <c r="K4531" s="12" t="s">
        <v>9390</v>
      </c>
      <c r="L4531" s="12">
        <v>9</v>
      </c>
      <c r="M4531" s="12">
        <v>10.5</v>
      </c>
      <c r="N4531" s="12">
        <v>9.5</v>
      </c>
      <c r="O4531" s="12">
        <v>7</v>
      </c>
      <c r="P4531" s="12">
        <v>9</v>
      </c>
    </row>
    <row r="4532" spans="1:16" x14ac:dyDescent="0.2">
      <c r="A4532" s="12" t="str">
        <f>INDEX('рабочие дни  %ФОТ'!$F$3:$F$67,MATCH('загрузка табеля'!$H4532,'рабочие дни  %ФОТ'!$H$3:$H$67,0),1)</f>
        <v>ХХХ YYY-513</v>
      </c>
      <c r="B4532" s="21">
        <f t="shared" si="210"/>
        <v>1308.175</v>
      </c>
      <c r="C4532" s="22">
        <f t="shared" si="211"/>
        <v>4</v>
      </c>
      <c r="D4532" s="23">
        <f t="shared" si="212"/>
        <v>35.5</v>
      </c>
      <c r="E4532" s="21">
        <f>SUMIFS(тарифы!G:G,тарифы!B:B,J4532)</f>
        <v>36.85</v>
      </c>
      <c r="F4532" s="21"/>
      <c r="G4532" s="12" t="str">
        <f>IFERROR(INDEX(Таблица1[#All],MATCH('загрузка табеля'!J4532,тарифы!B:B,0),4),"")</f>
        <v>кладовщик по приему товара 2 категории ((В-513)склад)</v>
      </c>
      <c r="H4532" s="12" t="s">
        <v>17251</v>
      </c>
      <c r="I4532" s="12" t="s">
        <v>9374</v>
      </c>
      <c r="J4532" s="12" t="s">
        <v>9386</v>
      </c>
      <c r="K4532" s="12" t="s">
        <v>9387</v>
      </c>
      <c r="L4532" s="12">
        <v>8.5</v>
      </c>
      <c r="M4532" s="12">
        <v>9</v>
      </c>
      <c r="N4532" s="12">
        <v>9</v>
      </c>
      <c r="O4532" s="12">
        <v>9</v>
      </c>
    </row>
    <row r="4533" spans="1:16" x14ac:dyDescent="0.2">
      <c r="A4533" s="12" t="str">
        <f>INDEX('рабочие дни  %ФОТ'!$F$3:$F$67,MATCH('загрузка табеля'!$H4533,'рабочие дни  %ФОТ'!$H$3:$H$67,0),1)</f>
        <v>ХХХ YYY-513</v>
      </c>
      <c r="B4533" s="21">
        <f t="shared" si="210"/>
        <v>1390.25</v>
      </c>
      <c r="C4533" s="22">
        <f t="shared" si="211"/>
        <v>4</v>
      </c>
      <c r="D4533" s="23">
        <f t="shared" si="212"/>
        <v>41.5</v>
      </c>
      <c r="E4533" s="21">
        <f>SUMIFS(тарифы!G:G,тарифы!B:B,J4533)</f>
        <v>33.5</v>
      </c>
      <c r="F4533" s="21"/>
      <c r="G4533" s="12" t="str">
        <f>IFERROR(INDEX(Таблица1[#All],MATCH('загрузка табеля'!J4533,тарифы!B:B,0),4),"")</f>
        <v>кладовщик по приему товара 3 категории ((В-513)склад)</v>
      </c>
      <c r="H4533" s="12" t="s">
        <v>17251</v>
      </c>
      <c r="I4533" s="12" t="s">
        <v>9374</v>
      </c>
      <c r="J4533" s="12" t="s">
        <v>9375</v>
      </c>
      <c r="K4533" s="12" t="s">
        <v>9376</v>
      </c>
      <c r="L4533" s="12">
        <v>10</v>
      </c>
      <c r="M4533" s="12">
        <v>10.5</v>
      </c>
      <c r="N4533" s="12">
        <v>11.5</v>
      </c>
      <c r="O4533" s="12">
        <v>9.5</v>
      </c>
    </row>
    <row r="4534" spans="1:16" x14ac:dyDescent="0.2">
      <c r="A4534" s="12" t="str">
        <f>INDEX('рабочие дни  %ФОТ'!$F$3:$F$67,MATCH('загрузка табеля'!$H4534,'рабочие дни  %ФОТ'!$H$3:$H$67,0),1)</f>
        <v>ХХХ YYY-513</v>
      </c>
      <c r="B4534" s="21">
        <f t="shared" si="210"/>
        <v>0</v>
      </c>
      <c r="C4534" s="22">
        <f t="shared" si="211"/>
        <v>2</v>
      </c>
      <c r="D4534" s="23">
        <f t="shared" si="212"/>
        <v>22</v>
      </c>
      <c r="E4534" s="21">
        <f>SUMIFS(тарифы!G:G,тарифы!B:B,J4534)</f>
        <v>0</v>
      </c>
      <c r="F4534" s="21"/>
      <c r="G4534" s="12" t="str">
        <f>IFERROR(INDEX(Таблица1[#All],MATCH('загрузка табеля'!J4534,тарифы!B:B,0),4),"")</f>
        <v/>
      </c>
      <c r="H4534" s="12" t="s">
        <v>17251</v>
      </c>
      <c r="I4534" s="12" t="s">
        <v>9374</v>
      </c>
      <c r="J4534" s="12" t="s">
        <v>17069</v>
      </c>
      <c r="K4534" s="12" t="s">
        <v>17070</v>
      </c>
      <c r="L4534" s="12">
        <v>11</v>
      </c>
      <c r="M4534" s="12">
        <v>11</v>
      </c>
      <c r="N4534" s="12">
        <v>0</v>
      </c>
    </row>
    <row r="4535" spans="1:16" x14ac:dyDescent="0.2">
      <c r="A4535" s="12" t="str">
        <f>INDEX('рабочие дни  %ФОТ'!$F$3:$F$67,MATCH('загрузка табеля'!$H4535,'рабочие дни  %ФОТ'!$H$3:$H$67,0),1)</f>
        <v>ХХХ YYY-513</v>
      </c>
      <c r="B4535" s="21">
        <f t="shared" si="210"/>
        <v>2367.6190476190477</v>
      </c>
      <c r="C4535" s="22">
        <f t="shared" si="211"/>
        <v>4</v>
      </c>
      <c r="D4535" s="23">
        <f t="shared" si="212"/>
        <v>35</v>
      </c>
      <c r="E4535" s="21">
        <f>SUMIFS(тарифы!G:G,тарифы!B:B,J4535)</f>
        <v>12430</v>
      </c>
      <c r="F4535" s="21"/>
      <c r="G4535" s="12" t="str">
        <f>IFERROR(INDEX(Таблица1[#All],MATCH('загрузка табеля'!J4535,тарифы!B:B,0),4),"")</f>
        <v>управляющий магазином 4 категории ((В-513)управление)</v>
      </c>
      <c r="H4535" s="12" t="s">
        <v>17251</v>
      </c>
      <c r="I4535" s="12" t="s">
        <v>17071</v>
      </c>
      <c r="J4535" s="12" t="s">
        <v>8745</v>
      </c>
      <c r="K4535" s="12" t="s">
        <v>8746</v>
      </c>
      <c r="L4535" s="12">
        <v>9.5</v>
      </c>
      <c r="M4535" s="12">
        <v>8.5</v>
      </c>
      <c r="N4535" s="12">
        <v>8.5</v>
      </c>
      <c r="O4535" s="12">
        <v>8.5</v>
      </c>
    </row>
    <row r="4536" spans="1:16" x14ac:dyDescent="0.2">
      <c r="A4536" s="12" t="str">
        <f>INDEX('рабочие дни  %ФОТ'!$F$3:$F$67,MATCH('загрузка табеля'!$H4536,'рабочие дни  %ФОТ'!$H$3:$H$67,0),1)</f>
        <v>ХХХ YYY-513</v>
      </c>
      <c r="B4536" s="21">
        <f t="shared" si="210"/>
        <v>404.76190476190476</v>
      </c>
      <c r="C4536" s="22">
        <f t="shared" si="211"/>
        <v>1</v>
      </c>
      <c r="D4536" s="23">
        <f t="shared" si="212"/>
        <v>6</v>
      </c>
      <c r="E4536" s="21">
        <f>SUMIFS(тарифы!G:G,тарифы!B:B,J4536)</f>
        <v>8500</v>
      </c>
      <c r="F4536" s="21"/>
      <c r="G4536" s="12" t="str">
        <f>IFERROR(INDEX(Таблица1[#All],MATCH('загрузка табеля'!J4536,тарифы!B:B,0),4),"")</f>
        <v>менеджер по персоналу ((В-503)управление)</v>
      </c>
      <c r="H4536" s="12" t="s">
        <v>17251</v>
      </c>
      <c r="I4536" s="12" t="s">
        <v>17071</v>
      </c>
      <c r="J4536" s="12" t="s">
        <v>14842</v>
      </c>
      <c r="K4536" s="12" t="s">
        <v>14843</v>
      </c>
      <c r="L4536" s="12">
        <v>6</v>
      </c>
      <c r="M4536" s="12">
        <v>0</v>
      </c>
    </row>
    <row r="4537" spans="1:16" x14ac:dyDescent="0.2">
      <c r="A4537" s="12" t="str">
        <f>INDEX('рабочие дни  %ФОТ'!$F$3:$F$67,MATCH('загрузка табеля'!$H4537,'рабочие дни  %ФОТ'!$H$3:$H$67,0),1)</f>
        <v>ХХХ YYY-513</v>
      </c>
      <c r="B4537" s="21">
        <f t="shared" si="210"/>
        <v>0</v>
      </c>
      <c r="C4537" s="22">
        <f t="shared" si="211"/>
        <v>4</v>
      </c>
      <c r="D4537" s="23">
        <f t="shared" si="212"/>
        <v>18</v>
      </c>
      <c r="E4537" s="21">
        <f>SUMIFS(тарифы!G:G,тарифы!B:B,J4537)</f>
        <v>0</v>
      </c>
      <c r="F4537" s="21"/>
      <c r="G4537" s="12" t="str">
        <f>IFERROR(INDEX(Таблица1[#All],MATCH('загрузка табеля'!J4537,тарифы!B:B,0),4),"")</f>
        <v/>
      </c>
      <c r="H4537" s="12" t="s">
        <v>17251</v>
      </c>
      <c r="I4537" s="12" t="s">
        <v>17071</v>
      </c>
      <c r="J4537" s="12" t="s">
        <v>17063</v>
      </c>
      <c r="K4537" s="12" t="s">
        <v>17064</v>
      </c>
      <c r="L4537" s="12">
        <v>4.5</v>
      </c>
      <c r="M4537" s="12">
        <v>4.5</v>
      </c>
      <c r="N4537" s="12">
        <v>4.5</v>
      </c>
      <c r="O4537" s="12">
        <v>4.5</v>
      </c>
    </row>
    <row r="4538" spans="1:16" x14ac:dyDescent="0.2">
      <c r="A4538" s="12" t="str">
        <f>INDEX('рабочие дни  %ФОТ'!$F$3:$F$67,MATCH('загрузка табеля'!$H4538,'рабочие дни  %ФОТ'!$H$3:$H$67,0),1)</f>
        <v>ХХХ YYY-513</v>
      </c>
      <c r="B4538" s="21">
        <f t="shared" si="210"/>
        <v>0</v>
      </c>
      <c r="C4538" s="22">
        <f t="shared" si="211"/>
        <v>2</v>
      </c>
      <c r="D4538" s="23">
        <f t="shared" si="212"/>
        <v>15</v>
      </c>
      <c r="E4538" s="21">
        <f>SUMIFS(тарифы!G:G,тарифы!B:B,J4538)</f>
        <v>0</v>
      </c>
      <c r="F4538" s="21"/>
      <c r="G4538" s="12" t="str">
        <f>IFERROR(INDEX(Таблица1[#All],MATCH('загрузка табеля'!J4538,тарифы!B:B,0),4),"")</f>
        <v/>
      </c>
      <c r="H4538" s="12" t="s">
        <v>17251</v>
      </c>
      <c r="I4538" s="12" t="s">
        <v>17071</v>
      </c>
      <c r="J4538" s="12" t="s">
        <v>16798</v>
      </c>
      <c r="K4538" s="12" t="s">
        <v>16799</v>
      </c>
      <c r="L4538" s="12">
        <v>7.5</v>
      </c>
      <c r="M4538" s="12">
        <v>7.5</v>
      </c>
    </row>
    <row r="4539" spans="1:16" x14ac:dyDescent="0.2">
      <c r="A4539" s="12" t="str">
        <f>INDEX('рабочие дни  %ФОТ'!$F$3:$F$67,MATCH('загрузка табеля'!$H4539,'рабочие дни  %ФОТ'!$H$3:$H$67,0),1)</f>
        <v>ХХХ YYY-513</v>
      </c>
      <c r="B4539" s="21">
        <f t="shared" si="210"/>
        <v>2144.1149999999998</v>
      </c>
      <c r="C4539" s="22">
        <f t="shared" si="211"/>
        <v>4</v>
      </c>
      <c r="D4539" s="23">
        <f t="shared" si="212"/>
        <v>46.5</v>
      </c>
      <c r="E4539" s="21">
        <f>SUMIFS(тарифы!G:G,тарифы!B:B,J4539)</f>
        <v>46.11</v>
      </c>
      <c r="F4539" s="21"/>
      <c r="G4539" s="12" t="str">
        <f>IFERROR(INDEX(Таблица1[#All],MATCH('загрузка табеля'!J4539,тарифы!B:B,0),4),"")</f>
        <v>пекарь 5 разряда* ((В-513)цех по выпечке хлебобулочных изделий)</v>
      </c>
      <c r="H4539" s="12" t="s">
        <v>17251</v>
      </c>
      <c r="I4539" s="12" t="s">
        <v>17072</v>
      </c>
      <c r="J4539" s="12" t="s">
        <v>9407</v>
      </c>
      <c r="K4539" s="12" t="s">
        <v>9408</v>
      </c>
      <c r="L4539" s="12">
        <v>12</v>
      </c>
      <c r="M4539" s="12">
        <v>11</v>
      </c>
      <c r="N4539" s="12">
        <v>12</v>
      </c>
      <c r="O4539" s="12">
        <v>11.5</v>
      </c>
      <c r="P4539" s="12">
        <v>0</v>
      </c>
    </row>
    <row r="4540" spans="1:16" x14ac:dyDescent="0.2">
      <c r="A4540" s="12" t="str">
        <f>INDEX('рабочие дни  %ФОТ'!$F$3:$F$67,MATCH('загрузка табеля'!$H4540,'рабочие дни  %ФОТ'!$H$3:$H$67,0),1)</f>
        <v>ХХХ YYY-513</v>
      </c>
      <c r="B4540" s="21">
        <f t="shared" si="210"/>
        <v>10.264761904761905</v>
      </c>
      <c r="C4540" s="22">
        <f t="shared" si="211"/>
        <v>4</v>
      </c>
      <c r="D4540" s="23">
        <f t="shared" si="212"/>
        <v>44.5</v>
      </c>
      <c r="E4540" s="21">
        <f>SUMIFS(тарифы!G:G,тарифы!B:B,J4540)</f>
        <v>53.89</v>
      </c>
      <c r="F4540" s="21"/>
      <c r="G4540" s="12" t="str">
        <f>IFERROR(INDEX(Таблица1[#All],MATCH('загрузка табеля'!J4540,тарифы!B:B,0),4),"")</f>
        <v>бригадир производственной бригады ((В-513)цех по выпечке хлебобулочных изделий)</v>
      </c>
      <c r="H4540" s="12" t="s">
        <v>17251</v>
      </c>
      <c r="I4540" s="12" t="s">
        <v>17072</v>
      </c>
      <c r="J4540" s="12" t="s">
        <v>9400</v>
      </c>
      <c r="K4540" s="12" t="s">
        <v>9401</v>
      </c>
      <c r="L4540" s="12">
        <v>11.5</v>
      </c>
      <c r="M4540" s="12">
        <v>11</v>
      </c>
      <c r="N4540" s="12">
        <v>11</v>
      </c>
      <c r="O4540" s="12">
        <v>11</v>
      </c>
      <c r="P4540" s="12">
        <v>0</v>
      </c>
    </row>
    <row r="4541" spans="1:16" x14ac:dyDescent="0.2">
      <c r="A4541" s="12" t="str">
        <f>INDEX('рабочие дни  %ФОТ'!$F$3:$F$67,MATCH('загрузка табеля'!$H4541,'рабочие дни  %ФОТ'!$H$3:$H$67,0),1)</f>
        <v>ХХХ YYY-513</v>
      </c>
      <c r="B4541" s="21">
        <f t="shared" si="210"/>
        <v>2144.1149999999998</v>
      </c>
      <c r="C4541" s="22">
        <f t="shared" si="211"/>
        <v>4</v>
      </c>
      <c r="D4541" s="23">
        <f t="shared" si="212"/>
        <v>46.5</v>
      </c>
      <c r="E4541" s="21">
        <f>SUMIFS(тарифы!G:G,тарифы!B:B,J4541)</f>
        <v>46.11</v>
      </c>
      <c r="F4541" s="21"/>
      <c r="G4541" s="12" t="str">
        <f>IFERROR(INDEX(Таблица1[#All],MATCH('загрузка табеля'!J4541,тарифы!B:B,0),4),"")</f>
        <v>пекарь 5 разряда* ((В-513)цех по выпечке хлебобулочных изделий)</v>
      </c>
      <c r="H4541" s="12" t="s">
        <v>17251</v>
      </c>
      <c r="I4541" s="12" t="s">
        <v>17072</v>
      </c>
      <c r="J4541" s="12" t="s">
        <v>9403</v>
      </c>
      <c r="K4541" s="12" t="s">
        <v>9404</v>
      </c>
      <c r="L4541" s="12">
        <v>11.5</v>
      </c>
      <c r="M4541" s="12">
        <v>11</v>
      </c>
      <c r="N4541" s="12">
        <v>12</v>
      </c>
      <c r="O4541" s="12">
        <v>12</v>
      </c>
      <c r="P4541" s="12">
        <v>0</v>
      </c>
    </row>
    <row r="4542" spans="1:16" x14ac:dyDescent="0.2">
      <c r="A4542" s="12" t="str">
        <f>INDEX('рабочие дни  %ФОТ'!$F$3:$F$67,MATCH('загрузка табеля'!$H4542,'рабочие дни  %ФОТ'!$H$3:$H$67,0),1)</f>
        <v>ХХХ YYY-513</v>
      </c>
      <c r="B4542" s="21">
        <f t="shared" si="210"/>
        <v>1106.6399999999999</v>
      </c>
      <c r="C4542" s="22">
        <f t="shared" si="211"/>
        <v>2</v>
      </c>
      <c r="D4542" s="23">
        <f t="shared" si="212"/>
        <v>24</v>
      </c>
      <c r="E4542" s="21">
        <f>SUMIFS(тарифы!G:G,тарифы!B:B,J4542)</f>
        <v>46.11</v>
      </c>
      <c r="F4542" s="21"/>
      <c r="G4542" s="12" t="str">
        <f>IFERROR(INDEX(Таблица1[#All],MATCH('загрузка табеля'!J4542,тарифы!B:B,0),4),"")</f>
        <v>пекарь 5 разряда* ((В-513)цех по выпечке хлебобулочных изделий)</v>
      </c>
      <c r="H4542" s="12" t="s">
        <v>17251</v>
      </c>
      <c r="I4542" s="12" t="s">
        <v>17072</v>
      </c>
      <c r="J4542" s="12" t="s">
        <v>9397</v>
      </c>
      <c r="K4542" s="12" t="s">
        <v>9398</v>
      </c>
      <c r="L4542" s="12">
        <v>12</v>
      </c>
      <c r="M4542" s="12">
        <v>12</v>
      </c>
    </row>
    <row r="4543" spans="1:16" x14ac:dyDescent="0.2">
      <c r="A4543" s="12" t="str">
        <f>INDEX('рабочие дни  %ФОТ'!$F$3:$F$67,MATCH('загрузка табеля'!$H4543,'рабочие дни  %ФОТ'!$H$3:$H$67,0),1)</f>
        <v>ХХХ YYY-513</v>
      </c>
      <c r="B4543" s="21">
        <f t="shared" si="210"/>
        <v>1106.6399999999999</v>
      </c>
      <c r="C4543" s="22">
        <f t="shared" si="211"/>
        <v>2</v>
      </c>
      <c r="D4543" s="23">
        <f t="shared" si="212"/>
        <v>24</v>
      </c>
      <c r="E4543" s="21">
        <f>SUMIFS(тарифы!G:G,тарифы!B:B,J4543)</f>
        <v>46.11</v>
      </c>
      <c r="F4543" s="21"/>
      <c r="G4543" s="12" t="str">
        <f>IFERROR(INDEX(Таблица1[#All],MATCH('загрузка табеля'!J4543,тарифы!B:B,0),4),"")</f>
        <v>пекарь 5 разряда* ((В-513)цех по выпечке хлебобулочных изделий)</v>
      </c>
      <c r="H4543" s="12" t="s">
        <v>17251</v>
      </c>
      <c r="I4543" s="12" t="s">
        <v>17072</v>
      </c>
      <c r="J4543" s="12" t="s">
        <v>9405</v>
      </c>
      <c r="K4543" s="12" t="s">
        <v>9406</v>
      </c>
      <c r="L4543" s="12">
        <v>12</v>
      </c>
      <c r="M4543" s="12">
        <v>12</v>
      </c>
    </row>
    <row r="4544" spans="1:16" x14ac:dyDescent="0.2">
      <c r="A4544" s="12" t="str">
        <f>INDEX('рабочие дни  %ФОТ'!$F$3:$F$67,MATCH('загрузка табеля'!$H4544,'рабочие дни  %ФОТ'!$H$3:$H$67,0),1)</f>
        <v>ХХХ YYY-513</v>
      </c>
      <c r="B4544" s="21">
        <f t="shared" si="210"/>
        <v>1864.7619047619048</v>
      </c>
      <c r="C4544" s="22">
        <f t="shared" si="211"/>
        <v>4</v>
      </c>
      <c r="D4544" s="23">
        <f t="shared" si="212"/>
        <v>12.5</v>
      </c>
      <c r="E4544" s="21">
        <f>SUMIFS(тарифы!G:G,тарифы!B:B,J4544)</f>
        <v>9790</v>
      </c>
      <c r="F4544" s="21"/>
      <c r="G4544" s="12" t="str">
        <f>IFERROR(INDEX(Таблица1[#All],MATCH('загрузка табеля'!J4544,тарифы!B:B,0),4),"")</f>
        <v xml:space="preserve">заместитель управляющего магазином по производству 4 категории ((В-513)цех по выпечке хлебобулочных </v>
      </c>
      <c r="H4544" s="12" t="s">
        <v>17251</v>
      </c>
      <c r="I4544" s="12" t="s">
        <v>17072</v>
      </c>
      <c r="J4544" s="12" t="s">
        <v>9410</v>
      </c>
      <c r="K4544" s="12" t="s">
        <v>9411</v>
      </c>
      <c r="L4544" s="12">
        <v>3</v>
      </c>
      <c r="M4544" s="12">
        <v>3.5</v>
      </c>
      <c r="N4544" s="12">
        <v>3</v>
      </c>
      <c r="O4544" s="12">
        <v>3</v>
      </c>
    </row>
    <row r="4545" spans="1:17" x14ac:dyDescent="0.2">
      <c r="A4545" s="12" t="str">
        <f>INDEX('рабочие дни  %ФОТ'!$F$3:$F$67,MATCH('загрузка табеля'!$H4545,'рабочие дни  %ФОТ'!$H$3:$H$67,0),1)</f>
        <v>ХХХ YYY-513</v>
      </c>
      <c r="B4545" s="21">
        <f t="shared" si="210"/>
        <v>5.1323809523809523</v>
      </c>
      <c r="C4545" s="22">
        <f t="shared" si="211"/>
        <v>2</v>
      </c>
      <c r="D4545" s="23">
        <f t="shared" si="212"/>
        <v>24</v>
      </c>
      <c r="E4545" s="21">
        <f>SUMIFS(тарифы!G:G,тарифы!B:B,J4545)</f>
        <v>53.89</v>
      </c>
      <c r="F4545" s="21"/>
      <c r="G4545" s="12" t="str">
        <f>IFERROR(INDEX(Таблица1[#All],MATCH('загрузка табеля'!J4545,тарифы!B:B,0),4),"")</f>
        <v>бригадир производственной бригады ((В-513)цех по выпечке хлебобулочных изделий)</v>
      </c>
      <c r="H4545" s="12" t="s">
        <v>17251</v>
      </c>
      <c r="I4545" s="12" t="s">
        <v>17072</v>
      </c>
      <c r="J4545" s="12" t="s">
        <v>9416</v>
      </c>
      <c r="K4545" s="12" t="s">
        <v>9417</v>
      </c>
      <c r="L4545" s="12">
        <v>12.5</v>
      </c>
      <c r="M4545" s="12">
        <v>11.5</v>
      </c>
    </row>
    <row r="4546" spans="1:17" x14ac:dyDescent="0.2">
      <c r="A4546" s="12" t="str">
        <f>INDEX('рабочие дни  %ФОТ'!$F$3:$F$67,MATCH('загрузка табеля'!$H4546,'рабочие дни  %ФОТ'!$H$3:$H$67,0),1)</f>
        <v>ХХХ YYY-513</v>
      </c>
      <c r="B4546" s="21">
        <f t="shared" si="210"/>
        <v>0</v>
      </c>
      <c r="C4546" s="22">
        <f t="shared" si="211"/>
        <v>5</v>
      </c>
      <c r="D4546" s="23">
        <f t="shared" si="212"/>
        <v>56.5</v>
      </c>
      <c r="E4546" s="21">
        <f>SUMIFS(тарифы!G:G,тарифы!B:B,J4546)</f>
        <v>0</v>
      </c>
      <c r="F4546" s="21"/>
      <c r="G4546" s="12" t="str">
        <f>IFERROR(INDEX(Таблица1[#All],MATCH('загрузка табеля'!J4546,тарифы!B:B,0),4),"")</f>
        <v/>
      </c>
      <c r="H4546" s="12" t="s">
        <v>17251</v>
      </c>
      <c r="I4546" s="12" t="s">
        <v>17072</v>
      </c>
      <c r="J4546" s="12" t="s">
        <v>17057</v>
      </c>
      <c r="K4546" s="12" t="s">
        <v>17058</v>
      </c>
      <c r="L4546" s="12">
        <v>12</v>
      </c>
      <c r="M4546" s="12">
        <v>11</v>
      </c>
      <c r="N4546" s="12">
        <v>11</v>
      </c>
      <c r="O4546" s="12">
        <v>11.5</v>
      </c>
      <c r="P4546" s="12">
        <v>11</v>
      </c>
    </row>
    <row r="4547" spans="1:17" x14ac:dyDescent="0.2">
      <c r="A4547" s="12" t="str">
        <f>INDEX('рабочие дни  %ФОТ'!$F$3:$F$67,MATCH('загрузка табеля'!$H4547,'рабочие дни  %ФОТ'!$H$3:$H$67,0),1)</f>
        <v>ХХХ YYY-513</v>
      </c>
      <c r="B4547" s="21">
        <f t="shared" si="210"/>
        <v>7.42</v>
      </c>
      <c r="C4547" s="22">
        <f t="shared" si="211"/>
        <v>3</v>
      </c>
      <c r="D4547" s="23">
        <f t="shared" si="212"/>
        <v>27.5</v>
      </c>
      <c r="E4547" s="21">
        <f>SUMIFS(тарифы!G:G,тарифы!B:B,J4547)</f>
        <v>51.94</v>
      </c>
      <c r="F4547" s="21"/>
      <c r="G4547" s="12" t="str">
        <f>IFERROR(INDEX(Таблица1[#All],MATCH('загрузка табеля'!J4547,тарифы!B:B,0),4),"")</f>
        <v>обвальщик мяса мастер-класс 2 категории ((В-513)цех по переработке мяса)</v>
      </c>
      <c r="H4547" s="12" t="s">
        <v>17251</v>
      </c>
      <c r="I4547" s="12" t="s">
        <v>17073</v>
      </c>
      <c r="J4547" s="12" t="s">
        <v>9419</v>
      </c>
      <c r="K4547" s="12" t="s">
        <v>9420</v>
      </c>
      <c r="L4547" s="12">
        <v>9</v>
      </c>
      <c r="M4547" s="12">
        <v>8.5</v>
      </c>
      <c r="N4547" s="12">
        <v>10</v>
      </c>
      <c r="O4547" s="12">
        <v>0</v>
      </c>
    </row>
    <row r="4548" spans="1:17" x14ac:dyDescent="0.2">
      <c r="A4548" s="12" t="str">
        <f>INDEX('рабочие дни  %ФОТ'!$F$3:$F$67,MATCH('загрузка табеля'!$H4548,'рабочие дни  %ФОТ'!$H$3:$H$67,0),1)</f>
        <v>ХХХ YYY-513</v>
      </c>
      <c r="B4548" s="21">
        <f t="shared" si="210"/>
        <v>10.264761904761905</v>
      </c>
      <c r="C4548" s="22">
        <f t="shared" si="211"/>
        <v>4</v>
      </c>
      <c r="D4548" s="23">
        <f t="shared" si="212"/>
        <v>37.5</v>
      </c>
      <c r="E4548" s="21">
        <f>SUMIFS(тарифы!G:G,тарифы!B:B,J4548)</f>
        <v>53.89</v>
      </c>
      <c r="F4548" s="21"/>
      <c r="G4548" s="12" t="str">
        <f>IFERROR(INDEX(Таблица1[#All],MATCH('загрузка табеля'!J4548,тарифы!B:B,0),4),"")</f>
        <v>бригадир производственной бригады ((В-513)цех по переработке мяса)</v>
      </c>
      <c r="H4548" s="12" t="s">
        <v>17251</v>
      </c>
      <c r="I4548" s="12" t="s">
        <v>17073</v>
      </c>
      <c r="J4548" s="12" t="s">
        <v>9426</v>
      </c>
      <c r="K4548" s="12" t="s">
        <v>9427</v>
      </c>
      <c r="L4548" s="12">
        <v>10.5</v>
      </c>
      <c r="M4548" s="12">
        <v>9.5</v>
      </c>
      <c r="N4548" s="12">
        <v>8.5</v>
      </c>
      <c r="O4548" s="12">
        <v>9</v>
      </c>
    </row>
    <row r="4549" spans="1:17" x14ac:dyDescent="0.2">
      <c r="A4549" s="12" t="str">
        <f>INDEX('рабочие дни  %ФОТ'!$F$3:$F$67,MATCH('загрузка табеля'!$H4549,'рабочие дни  %ФОТ'!$H$3:$H$67,0),1)</f>
        <v>ХХХ YYY-513</v>
      </c>
      <c r="B4549" s="21">
        <f t="shared" si="210"/>
        <v>1864.7619047619048</v>
      </c>
      <c r="C4549" s="22">
        <f t="shared" si="211"/>
        <v>4</v>
      </c>
      <c r="D4549" s="23">
        <f t="shared" si="212"/>
        <v>11.5</v>
      </c>
      <c r="E4549" s="21">
        <f>SUMIFS(тарифы!G:G,тарифы!B:B,J4549)</f>
        <v>9790</v>
      </c>
      <c r="F4549" s="21"/>
      <c r="G4549" s="12" t="str">
        <f>IFERROR(INDEX(Таблица1[#All],MATCH('загрузка табеля'!J4549,тарифы!B:B,0),4),"")</f>
        <v xml:space="preserve">заместитель управляющего магазином по производству 4 категории ((В-513)цех по выпечке хлебобулочных </v>
      </c>
      <c r="H4549" s="12" t="s">
        <v>17251</v>
      </c>
      <c r="I4549" s="12" t="s">
        <v>17073</v>
      </c>
      <c r="J4549" s="12" t="s">
        <v>9410</v>
      </c>
      <c r="K4549" s="12" t="s">
        <v>9411</v>
      </c>
      <c r="L4549" s="12">
        <v>3</v>
      </c>
      <c r="M4549" s="12">
        <v>3</v>
      </c>
      <c r="N4549" s="12">
        <v>3</v>
      </c>
      <c r="O4549" s="12">
        <v>2.5</v>
      </c>
    </row>
    <row r="4550" spans="1:17" x14ac:dyDescent="0.2">
      <c r="A4550" s="12" t="str">
        <f>INDEX('рабочие дни  %ФОТ'!$F$3:$F$67,MATCH('загрузка табеля'!$H4550,'рабочие дни  %ФОТ'!$H$3:$H$67,0),1)</f>
        <v>ХХХ YYY-513</v>
      </c>
      <c r="B4550" s="21">
        <f t="shared" ref="B4550:B4613" si="213">IF(AND(F4550&lt;50,F4550&gt;0),F4550*D4550,IF(F4550&gt;50,F4550/$C$1*C4550,IF(AND(E4550&lt;50,E4550&gt;0),E4550*D4550,E4550/$C$1*C4550)))</f>
        <v>4.9466666666666663</v>
      </c>
      <c r="C4550" s="22">
        <f t="shared" si="211"/>
        <v>2</v>
      </c>
      <c r="D4550" s="23">
        <f t="shared" si="212"/>
        <v>21</v>
      </c>
      <c r="E4550" s="21">
        <f>SUMIFS(тарифы!G:G,тарифы!B:B,J4550)</f>
        <v>51.94</v>
      </c>
      <c r="F4550" s="21"/>
      <c r="G4550" s="12" t="str">
        <f>IFERROR(INDEX(Таблица1[#All],MATCH('загрузка табеля'!J4550,тарифы!B:B,0),4),"")</f>
        <v>обвальщик мяса мастер-класс 2 категории ((В-513)цех по переработке мяса)</v>
      </c>
      <c r="H4550" s="12" t="s">
        <v>17251</v>
      </c>
      <c r="I4550" s="12" t="s">
        <v>17073</v>
      </c>
      <c r="J4550" s="12" t="s">
        <v>9429</v>
      </c>
      <c r="K4550" s="12" t="s">
        <v>9430</v>
      </c>
      <c r="L4550" s="12">
        <v>10</v>
      </c>
      <c r="M4550" s="12">
        <v>11</v>
      </c>
    </row>
    <row r="4551" spans="1:17" x14ac:dyDescent="0.2">
      <c r="A4551" s="12" t="str">
        <f>INDEX('рабочие дни  %ФОТ'!$F$3:$F$67,MATCH('загрузка табеля'!$H4551,'рабочие дни  %ФОТ'!$H$3:$H$67,0),1)</f>
        <v>ХХХ YYY-513</v>
      </c>
      <c r="B4551" s="21">
        <f t="shared" si="213"/>
        <v>1399.86</v>
      </c>
      <c r="C4551" s="22">
        <f t="shared" ref="C4551:C4614" si="214">COUNTIF(L4551:AP4551,"&gt;0")</f>
        <v>3</v>
      </c>
      <c r="D4551" s="23">
        <f t="shared" ref="D4551:D4614" si="215">IF(SUM(L4551:AP4551)&gt;0,SUM(L4551:AP4551),"")</f>
        <v>38.5</v>
      </c>
      <c r="E4551" s="21">
        <f>SUMIFS(тарифы!G:G,тарифы!B:B,J4551)</f>
        <v>36.36</v>
      </c>
      <c r="F4551" s="21"/>
      <c r="G4551" s="12" t="str">
        <f>IFERROR(INDEX(Таблица1[#All],MATCH('загрузка табеля'!J4551,тарифы!B:B,0),4),"")</f>
        <v>продавец продовольственных товаров 2 категории ((В-513)цех по переработке мяса)</v>
      </c>
      <c r="H4551" s="12" t="s">
        <v>17251</v>
      </c>
      <c r="I4551" s="12" t="s">
        <v>17073</v>
      </c>
      <c r="J4551" s="12" t="s">
        <v>9431</v>
      </c>
      <c r="K4551" s="12" t="s">
        <v>9432</v>
      </c>
      <c r="L4551" s="12">
        <v>12.5</v>
      </c>
      <c r="M4551" s="12">
        <v>13</v>
      </c>
      <c r="N4551" s="12">
        <v>13</v>
      </c>
    </row>
    <row r="4552" spans="1:17" x14ac:dyDescent="0.2">
      <c r="A4552" s="12" t="str">
        <f>INDEX('рабочие дни  %ФОТ'!$F$3:$F$67,MATCH('загрузка табеля'!$H4552,'рабочие дни  %ФОТ'!$H$3:$H$67,0),1)</f>
        <v>ХХХ YYY-513</v>
      </c>
      <c r="B4552" s="21">
        <f t="shared" si="213"/>
        <v>1418.04</v>
      </c>
      <c r="C4552" s="22">
        <f t="shared" si="214"/>
        <v>3</v>
      </c>
      <c r="D4552" s="23">
        <f t="shared" si="215"/>
        <v>39</v>
      </c>
      <c r="E4552" s="21">
        <f>SUMIFS(тарифы!G:G,тарифы!B:B,J4552)</f>
        <v>36.36</v>
      </c>
      <c r="F4552" s="21"/>
      <c r="G4552" s="12" t="str">
        <f>IFERROR(INDEX(Таблица1[#All],MATCH('загрузка табеля'!J4552,тарифы!B:B,0),4),"")</f>
        <v>продавец продовольственных товаров 2 категории ((В-513)цех по переработке мяса)</v>
      </c>
      <c r="H4552" s="12" t="s">
        <v>17251</v>
      </c>
      <c r="I4552" s="12" t="s">
        <v>17073</v>
      </c>
      <c r="J4552" s="12" t="s">
        <v>9433</v>
      </c>
      <c r="K4552" s="12" t="s">
        <v>9434</v>
      </c>
      <c r="L4552" s="12">
        <v>13</v>
      </c>
      <c r="M4552" s="12">
        <v>13</v>
      </c>
      <c r="N4552" s="12">
        <v>13</v>
      </c>
      <c r="O4552" s="12">
        <v>0</v>
      </c>
    </row>
    <row r="4553" spans="1:17" x14ac:dyDescent="0.2">
      <c r="A4553" s="12" t="str">
        <f>INDEX('рабочие дни  %ФОТ'!$F$3:$F$67,MATCH('загрузка табеля'!$H4553,'рабочие дни  %ФОТ'!$H$3:$H$67,0),1)</f>
        <v>ХХХ YYY-514</v>
      </c>
      <c r="B4553" s="21">
        <f t="shared" si="213"/>
        <v>1562.5</v>
      </c>
      <c r="C4553" s="22">
        <f t="shared" si="214"/>
        <v>6</v>
      </c>
      <c r="D4553" s="23">
        <f t="shared" si="215"/>
        <v>62.5</v>
      </c>
      <c r="E4553" s="21">
        <f>SUMIFS(тарифы!G:G,тарифы!B:B,J4553)</f>
        <v>25</v>
      </c>
      <c r="F4553" s="21"/>
      <c r="G4553" s="12" t="str">
        <f>IFERROR(INDEX(Таблица1[#All],MATCH('загрузка табеля'!J4553,тарифы!B:B,0),4),"")</f>
        <v>уборщик служебных помещений ((В-514)хозяйственная часть)</v>
      </c>
      <c r="H4553" s="12" t="s">
        <v>17252</v>
      </c>
      <c r="I4553" s="12" t="s">
        <v>17074</v>
      </c>
      <c r="J4553" s="12" t="s">
        <v>11826</v>
      </c>
      <c r="K4553" s="12" t="s">
        <v>11825</v>
      </c>
      <c r="L4553" s="12">
        <v>11</v>
      </c>
      <c r="M4553" s="12">
        <v>11</v>
      </c>
      <c r="N4553" s="12">
        <v>7.5</v>
      </c>
      <c r="O4553" s="12">
        <v>11</v>
      </c>
      <c r="P4553" s="12">
        <v>11</v>
      </c>
      <c r="Q4553" s="12">
        <v>11</v>
      </c>
    </row>
    <row r="4554" spans="1:17" x14ac:dyDescent="0.2">
      <c r="A4554" s="12" t="str">
        <f>INDEX('рабочие дни  %ФОТ'!$F$3:$F$67,MATCH('загрузка табеля'!$H4554,'рабочие дни  %ФОТ'!$H$3:$H$67,0),1)</f>
        <v>ХХХ YYY-514</v>
      </c>
      <c r="B4554" s="21">
        <f t="shared" si="213"/>
        <v>1150</v>
      </c>
      <c r="C4554" s="22">
        <f t="shared" si="214"/>
        <v>5</v>
      </c>
      <c r="D4554" s="23">
        <f t="shared" si="215"/>
        <v>46</v>
      </c>
      <c r="E4554" s="21">
        <f>SUMIFS(тарифы!G:G,тарифы!B:B,J4554)</f>
        <v>25</v>
      </c>
      <c r="F4554" s="21"/>
      <c r="G4554" s="12" t="str">
        <f>IFERROR(INDEX(Таблица1[#All],MATCH('загрузка табеля'!J4554,тарифы!B:B,0),4),"")</f>
        <v>Прибиральник службових приміщень ((В-514)хозяйственная часть)</v>
      </c>
      <c r="H4554" s="12" t="s">
        <v>17252</v>
      </c>
      <c r="I4554" s="12" t="s">
        <v>17074</v>
      </c>
      <c r="J4554" s="12" t="s">
        <v>11836</v>
      </c>
      <c r="K4554" s="12" t="s">
        <v>11835</v>
      </c>
      <c r="L4554" s="12">
        <v>8.5</v>
      </c>
      <c r="M4554" s="12">
        <v>11</v>
      </c>
      <c r="N4554" s="12">
        <v>11.5</v>
      </c>
      <c r="O4554" s="12">
        <v>7.5</v>
      </c>
      <c r="P4554" s="12">
        <v>7.5</v>
      </c>
      <c r="Q4554" s="12">
        <v>0</v>
      </c>
    </row>
    <row r="4555" spans="1:17" x14ac:dyDescent="0.2">
      <c r="A4555" s="12" t="str">
        <f>INDEX('рабочие дни  %ФОТ'!$F$3:$F$67,MATCH('загрузка табеля'!$H4555,'рабочие дни  %ФОТ'!$H$3:$H$67,0),1)</f>
        <v>ХХХ YYY-514</v>
      </c>
      <c r="B4555" s="21">
        <f t="shared" si="213"/>
        <v>1341.55</v>
      </c>
      <c r="C4555" s="22">
        <f t="shared" si="214"/>
        <v>3</v>
      </c>
      <c r="D4555" s="23">
        <f t="shared" si="215"/>
        <v>35</v>
      </c>
      <c r="E4555" s="21">
        <f>SUMIFS(тарифы!G:G,тарифы!B:B,J4555)</f>
        <v>38.33</v>
      </c>
      <c r="F4555" s="21"/>
      <c r="G4555" s="12" t="str">
        <f>IFERROR(INDEX(Таблица1[#All],MATCH('загрузка табеля'!J4555,тарифы!B:B,0),4),"")</f>
        <v>продавец-консультант ((В-514)расчетно-кассовая зона)</v>
      </c>
      <c r="H4555" s="12" t="s">
        <v>17252</v>
      </c>
      <c r="I4555" s="12" t="s">
        <v>17075</v>
      </c>
      <c r="J4555" s="12" t="s">
        <v>9446</v>
      </c>
      <c r="K4555" s="12" t="s">
        <v>9447</v>
      </c>
      <c r="L4555" s="12">
        <v>13</v>
      </c>
      <c r="M4555" s="12">
        <v>11</v>
      </c>
      <c r="N4555" s="12">
        <v>11</v>
      </c>
      <c r="O4555" s="12">
        <v>0</v>
      </c>
    </row>
    <row r="4556" spans="1:17" x14ac:dyDescent="0.2">
      <c r="A4556" s="12" t="str">
        <f>INDEX('рабочие дни  %ФОТ'!$F$3:$F$67,MATCH('загрузка табеля'!$H4556,'рабочие дни  %ФОТ'!$H$3:$H$67,0),1)</f>
        <v>ХХХ YYY-514</v>
      </c>
      <c r="B4556" s="21">
        <f t="shared" si="213"/>
        <v>1244.0150000000001</v>
      </c>
      <c r="C4556" s="22">
        <f t="shared" si="214"/>
        <v>2</v>
      </c>
      <c r="D4556" s="23">
        <f t="shared" si="215"/>
        <v>29.5</v>
      </c>
      <c r="E4556" s="21">
        <f>SUMIFS(тарифы!G:G,тарифы!B:B,J4556)</f>
        <v>42.17</v>
      </c>
      <c r="F4556" s="21"/>
      <c r="G4556" s="12" t="str">
        <f>IFERROR(INDEX(Таблица1[#All],MATCH('загрузка табеля'!J4556,тарифы!B:B,0),4),"")</f>
        <v>заместитель управляющего магазином по кассовой зоне 2 категории ((В-514)расчетно-кассовая зона)</v>
      </c>
      <c r="H4556" s="12" t="s">
        <v>17252</v>
      </c>
      <c r="I4556" s="12" t="s">
        <v>17075</v>
      </c>
      <c r="J4556" s="12" t="s">
        <v>9450</v>
      </c>
      <c r="K4556" s="12" t="s">
        <v>9451</v>
      </c>
      <c r="L4556" s="12">
        <v>15</v>
      </c>
      <c r="M4556" s="12">
        <v>14.5</v>
      </c>
    </row>
    <row r="4557" spans="1:17" x14ac:dyDescent="0.2">
      <c r="A4557" s="12" t="str">
        <f>INDEX('рабочие дни  %ФОТ'!$F$3:$F$67,MATCH('загрузка табеля'!$H4557,'рабочие дни  %ФОТ'!$H$3:$H$67,0),1)</f>
        <v>ХХХ YYY-514</v>
      </c>
      <c r="B4557" s="21">
        <f t="shared" si="213"/>
        <v>1033.165</v>
      </c>
      <c r="C4557" s="22">
        <f t="shared" si="214"/>
        <v>2</v>
      </c>
      <c r="D4557" s="23">
        <f t="shared" si="215"/>
        <v>24.5</v>
      </c>
      <c r="E4557" s="21">
        <f>SUMIFS(тарифы!G:G,тарифы!B:B,J4557)</f>
        <v>42.17</v>
      </c>
      <c r="F4557" s="21"/>
      <c r="G4557" s="12" t="str">
        <f>IFERROR(INDEX(Таблица1[#All],MATCH('загрузка табеля'!J4557,тарифы!B:B,0),4),"")</f>
        <v>заместитель управляющего магазином по кассовой зоне 2 категории ((В-514)расчетно-кассовая зона)</v>
      </c>
      <c r="H4557" s="12" t="s">
        <v>17252</v>
      </c>
      <c r="I4557" s="12" t="s">
        <v>17075</v>
      </c>
      <c r="J4557" s="12" t="s">
        <v>9440</v>
      </c>
      <c r="K4557" s="12" t="s">
        <v>9441</v>
      </c>
      <c r="L4557" s="12">
        <v>15</v>
      </c>
      <c r="M4557" s="12">
        <v>9.5</v>
      </c>
      <c r="N4557" s="12">
        <v>0</v>
      </c>
    </row>
    <row r="4558" spans="1:17" x14ac:dyDescent="0.2">
      <c r="A4558" s="12" t="str">
        <f>INDEX('рабочие дни  %ФОТ'!$F$3:$F$67,MATCH('загрузка табеля'!$H4558,'рабочие дни  %ФОТ'!$H$3:$H$67,0),1)</f>
        <v>ХХХ YYY-514</v>
      </c>
      <c r="B4558" s="21">
        <f t="shared" si="213"/>
        <v>2323</v>
      </c>
      <c r="C4558" s="22">
        <f t="shared" si="214"/>
        <v>4</v>
      </c>
      <c r="D4558" s="23">
        <f t="shared" si="215"/>
        <v>50.5</v>
      </c>
      <c r="E4558" s="21">
        <f>SUMIFS(тарифы!G:G,тарифы!B:B,J4558)</f>
        <v>46</v>
      </c>
      <c r="F4558" s="21"/>
      <c r="G4558" s="12" t="str">
        <f>IFERROR(INDEX(Таблица1[#All],MATCH('загрузка табеля'!J4558,тарифы!B:B,0),4),"")</f>
        <v>заместитель управляющего магазином по кассовой зоне 1 категории ((В-514)расчетно-кассовая зона)</v>
      </c>
      <c r="H4558" s="12" t="s">
        <v>17252</v>
      </c>
      <c r="I4558" s="12" t="s">
        <v>17075</v>
      </c>
      <c r="J4558" s="12" t="s">
        <v>9448</v>
      </c>
      <c r="K4558" s="12" t="s">
        <v>9449</v>
      </c>
      <c r="L4558" s="12">
        <v>13</v>
      </c>
      <c r="M4558" s="12">
        <v>14.5</v>
      </c>
      <c r="N4558" s="12">
        <v>14.5</v>
      </c>
      <c r="O4558" s="12">
        <v>8.5</v>
      </c>
    </row>
    <row r="4559" spans="1:17" x14ac:dyDescent="0.2">
      <c r="A4559" s="12" t="str">
        <f>INDEX('рабочие дни  %ФОТ'!$F$3:$F$67,MATCH('загрузка табеля'!$H4559,'рабочие дни  %ФОТ'!$H$3:$H$67,0),1)</f>
        <v>ХХХ YYY-514</v>
      </c>
      <c r="B4559" s="21">
        <f t="shared" si="213"/>
        <v>1207.395</v>
      </c>
      <c r="C4559" s="22">
        <f t="shared" si="214"/>
        <v>3</v>
      </c>
      <c r="D4559" s="23">
        <f t="shared" si="215"/>
        <v>31.5</v>
      </c>
      <c r="E4559" s="21">
        <f>SUMIFS(тарифы!G:G,тарифы!B:B,J4559)</f>
        <v>38.33</v>
      </c>
      <c r="F4559" s="21"/>
      <c r="G4559" s="12" t="str">
        <f>IFERROR(INDEX(Таблица1[#All],MATCH('загрузка табеля'!J4559,тарифы!B:B,0),4),"")</f>
        <v>продавец-консультант ((В-514)расчетно-кассовая зона)</v>
      </c>
      <c r="H4559" s="12" t="s">
        <v>17252</v>
      </c>
      <c r="I4559" s="12" t="s">
        <v>17075</v>
      </c>
      <c r="J4559" s="12" t="s">
        <v>9454</v>
      </c>
      <c r="K4559" s="12" t="s">
        <v>9455</v>
      </c>
      <c r="L4559" s="12">
        <v>10.5</v>
      </c>
      <c r="M4559" s="12">
        <v>10.5</v>
      </c>
      <c r="N4559" s="12">
        <v>10.5</v>
      </c>
      <c r="O4559" s="12">
        <v>0</v>
      </c>
    </row>
    <row r="4560" spans="1:17" x14ac:dyDescent="0.2">
      <c r="A4560" s="12" t="str">
        <f>INDEX('рабочие дни  %ФОТ'!$F$3:$F$67,MATCH('загрузка табеля'!$H4560,'рабочие дни  %ФОТ'!$H$3:$H$67,0),1)</f>
        <v>ХХХ YYY-514</v>
      </c>
      <c r="B4560" s="21">
        <f t="shared" si="213"/>
        <v>843.26</v>
      </c>
      <c r="C4560" s="22">
        <f t="shared" si="214"/>
        <v>2</v>
      </c>
      <c r="D4560" s="23">
        <f t="shared" si="215"/>
        <v>22</v>
      </c>
      <c r="E4560" s="21">
        <f>SUMIFS(тарифы!G:G,тарифы!B:B,J4560)</f>
        <v>38.33</v>
      </c>
      <c r="F4560" s="21"/>
      <c r="G4560" s="12" t="str">
        <f>IFERROR(INDEX(Таблица1[#All],MATCH('загрузка табеля'!J4560,тарифы!B:B,0),4),"")</f>
        <v>продавец-консультант ((В-514)расчетно-кассовая зона)</v>
      </c>
      <c r="H4560" s="12" t="s">
        <v>17252</v>
      </c>
      <c r="I4560" s="12" t="s">
        <v>17075</v>
      </c>
      <c r="J4560" s="12" t="s">
        <v>9444</v>
      </c>
      <c r="K4560" s="12" t="s">
        <v>9445</v>
      </c>
      <c r="L4560" s="12">
        <v>11</v>
      </c>
      <c r="M4560" s="12">
        <v>11</v>
      </c>
    </row>
    <row r="4561" spans="1:17" x14ac:dyDescent="0.2">
      <c r="A4561" s="12" t="str">
        <f>INDEX('рабочие дни  %ФОТ'!$F$3:$F$67,MATCH('загрузка табеля'!$H4561,'рабочие дни  %ФОТ'!$H$3:$H$67,0),1)</f>
        <v>ХХХ YYY-514</v>
      </c>
      <c r="B4561" s="21">
        <f t="shared" si="213"/>
        <v>1226.56</v>
      </c>
      <c r="C4561" s="22">
        <f t="shared" si="214"/>
        <v>3</v>
      </c>
      <c r="D4561" s="23">
        <f t="shared" si="215"/>
        <v>32</v>
      </c>
      <c r="E4561" s="21">
        <f>SUMIFS(тарифы!G:G,тарифы!B:B,J4561)</f>
        <v>38.33</v>
      </c>
      <c r="F4561" s="21"/>
      <c r="G4561" s="12" t="str">
        <f>IFERROR(INDEX(Таблица1[#All],MATCH('загрузка табеля'!J4561,тарифы!B:B,0),4),"")</f>
        <v>продавец-консультант ((В-514)расчетно-кассовая зона)</v>
      </c>
      <c r="H4561" s="12" t="s">
        <v>17252</v>
      </c>
      <c r="I4561" s="12" t="s">
        <v>17075</v>
      </c>
      <c r="J4561" s="12" t="s">
        <v>9442</v>
      </c>
      <c r="K4561" s="12" t="s">
        <v>9443</v>
      </c>
      <c r="L4561" s="12">
        <v>11</v>
      </c>
      <c r="M4561" s="12">
        <v>10.5</v>
      </c>
      <c r="N4561" s="12">
        <v>10.5</v>
      </c>
    </row>
    <row r="4562" spans="1:17" x14ac:dyDescent="0.2">
      <c r="A4562" s="12" t="str">
        <f>INDEX('рабочие дни  %ФОТ'!$F$3:$F$67,MATCH('загрузка табеля'!$H4562,'рабочие дни  %ФОТ'!$H$3:$H$67,0),1)</f>
        <v>ХХХ YYY-514</v>
      </c>
      <c r="B4562" s="21">
        <f t="shared" si="213"/>
        <v>1686.52</v>
      </c>
      <c r="C4562" s="22">
        <f t="shared" si="214"/>
        <v>4</v>
      </c>
      <c r="D4562" s="23">
        <f t="shared" si="215"/>
        <v>44</v>
      </c>
      <c r="E4562" s="21">
        <f>SUMIFS(тарифы!G:G,тарифы!B:B,J4562)</f>
        <v>38.33</v>
      </c>
      <c r="F4562" s="21"/>
      <c r="G4562" s="12" t="str">
        <f>IFERROR(INDEX(Таблица1[#All],MATCH('загрузка табеля'!J4562,тарифы!B:B,0),4),"")</f>
        <v>продавец-консультант ((В-514)расчетно-кассовая зона)</v>
      </c>
      <c r="H4562" s="12" t="s">
        <v>17252</v>
      </c>
      <c r="I4562" s="12" t="s">
        <v>17075</v>
      </c>
      <c r="J4562" s="12" t="s">
        <v>11832</v>
      </c>
      <c r="K4562" s="12" t="s">
        <v>11831</v>
      </c>
      <c r="L4562" s="12">
        <v>11</v>
      </c>
      <c r="M4562" s="12">
        <v>11</v>
      </c>
      <c r="N4562" s="12">
        <v>11</v>
      </c>
      <c r="O4562" s="12">
        <v>11</v>
      </c>
      <c r="P4562" s="12">
        <v>0</v>
      </c>
    </row>
    <row r="4563" spans="1:17" x14ac:dyDescent="0.2">
      <c r="A4563" s="12" t="str">
        <f>INDEX('рабочие дни  %ФОТ'!$F$3:$F$67,MATCH('загрузка табеля'!$H4563,'рабочие дни  %ФОТ'!$H$3:$H$67,0),1)</f>
        <v>ХХХ YYY-514</v>
      </c>
      <c r="B4563" s="21">
        <f t="shared" si="213"/>
        <v>459.96</v>
      </c>
      <c r="C4563" s="22">
        <f t="shared" si="214"/>
        <v>1</v>
      </c>
      <c r="D4563" s="23">
        <f t="shared" si="215"/>
        <v>12</v>
      </c>
      <c r="E4563" s="21">
        <f>SUMIFS(тарифы!G:G,тарифы!B:B,J4563)</f>
        <v>38.33</v>
      </c>
      <c r="F4563" s="21"/>
      <c r="G4563" s="12" t="str">
        <f>IFERROR(INDEX(Таблица1[#All],MATCH('загрузка табеля'!J4563,тарифы!B:B,0),4),"")</f>
        <v>продавец-консультант ((В-514)расчетно-кассовая зона)</v>
      </c>
      <c r="H4563" s="12" t="s">
        <v>17252</v>
      </c>
      <c r="I4563" s="12" t="s">
        <v>17075</v>
      </c>
      <c r="J4563" s="12" t="s">
        <v>11834</v>
      </c>
      <c r="K4563" s="12" t="s">
        <v>11833</v>
      </c>
      <c r="L4563" s="12">
        <v>12</v>
      </c>
    </row>
    <row r="4564" spans="1:17" x14ac:dyDescent="0.2">
      <c r="A4564" s="12" t="str">
        <f>INDEX('рабочие дни  %ФОТ'!$F$3:$F$67,MATCH('загрузка табеля'!$H4564,'рабочие дни  %ФОТ'!$H$3:$H$67,0),1)</f>
        <v>ХХХ YYY-514</v>
      </c>
      <c r="B4564" s="21">
        <f t="shared" si="213"/>
        <v>1705.6849999999999</v>
      </c>
      <c r="C4564" s="22">
        <f t="shared" si="214"/>
        <v>4</v>
      </c>
      <c r="D4564" s="23">
        <f t="shared" si="215"/>
        <v>44.5</v>
      </c>
      <c r="E4564" s="21">
        <f>SUMIFS(тарифы!G:G,тарифы!B:B,J4564)</f>
        <v>38.33</v>
      </c>
      <c r="F4564" s="21"/>
      <c r="G4564" s="12" t="str">
        <f>IFERROR(INDEX(Таблица1[#All],MATCH('загрузка табеля'!J4564,тарифы!B:B,0),4),"")</f>
        <v>продавец-консультант ((В-514)расчетно-кассовая зона)</v>
      </c>
      <c r="H4564" s="12" t="s">
        <v>17252</v>
      </c>
      <c r="I4564" s="12" t="s">
        <v>17075</v>
      </c>
      <c r="J4564" s="12" t="s">
        <v>13885</v>
      </c>
      <c r="K4564" s="12" t="s">
        <v>13884</v>
      </c>
      <c r="L4564" s="12">
        <v>11</v>
      </c>
      <c r="M4564" s="12">
        <v>11</v>
      </c>
      <c r="N4564" s="12">
        <v>11</v>
      </c>
      <c r="O4564" s="12">
        <v>11.5</v>
      </c>
    </row>
    <row r="4565" spans="1:17" x14ac:dyDescent="0.2">
      <c r="A4565" s="12" t="str">
        <f>INDEX('рабочие дни  %ФОТ'!$F$3:$F$67,MATCH('загрузка табеля'!$H4565,'рабочие дни  %ФОТ'!$H$3:$H$67,0),1)</f>
        <v>ХХХ YYY-514</v>
      </c>
      <c r="B4565" s="21">
        <f t="shared" si="213"/>
        <v>0</v>
      </c>
      <c r="C4565" s="22">
        <f t="shared" si="214"/>
        <v>4</v>
      </c>
      <c r="D4565" s="23">
        <f t="shared" si="215"/>
        <v>44.5</v>
      </c>
      <c r="E4565" s="21">
        <f>SUMIFS(тарифы!G:G,тарифы!B:B,J4565)</f>
        <v>0</v>
      </c>
      <c r="F4565" s="21"/>
      <c r="G4565" s="12" t="str">
        <f>IFERROR(INDEX(Таблица1[#All],MATCH('загрузка табеля'!J4565,тарифы!B:B,0),4),"")</f>
        <v/>
      </c>
      <c r="H4565" s="12" t="s">
        <v>17252</v>
      </c>
      <c r="I4565" s="12" t="s">
        <v>17075</v>
      </c>
      <c r="J4565" s="12" t="s">
        <v>17076</v>
      </c>
      <c r="K4565" s="12" t="s">
        <v>17077</v>
      </c>
      <c r="L4565" s="12">
        <v>11</v>
      </c>
      <c r="M4565" s="12">
        <v>11</v>
      </c>
      <c r="N4565" s="12">
        <v>11</v>
      </c>
      <c r="O4565" s="12">
        <v>11.5</v>
      </c>
      <c r="P4565" s="12">
        <v>0</v>
      </c>
    </row>
    <row r="4566" spans="1:17" x14ac:dyDescent="0.2">
      <c r="A4566" s="12" t="str">
        <f>INDEX('рабочие дни  %ФОТ'!$F$3:$F$67,MATCH('загрузка табеля'!$H4566,'рабочие дни  %ФОТ'!$H$3:$H$67,0),1)</f>
        <v>ХХХ YYY-514</v>
      </c>
      <c r="B4566" s="21">
        <f t="shared" si="213"/>
        <v>0</v>
      </c>
      <c r="C4566" s="22">
        <f t="shared" si="214"/>
        <v>5</v>
      </c>
      <c r="D4566" s="23">
        <f t="shared" si="215"/>
        <v>55.5</v>
      </c>
      <c r="E4566" s="21">
        <f>SUMIFS(тарифы!G:G,тарифы!B:B,J4566)</f>
        <v>0</v>
      </c>
      <c r="F4566" s="21"/>
      <c r="G4566" s="12" t="str">
        <f>IFERROR(INDEX(Таблица1[#All],MATCH('загрузка табеля'!J4566,тарифы!B:B,0),4),"")</f>
        <v/>
      </c>
      <c r="H4566" s="12" t="s">
        <v>17252</v>
      </c>
      <c r="I4566" s="12" t="s">
        <v>17075</v>
      </c>
      <c r="J4566" s="12" t="s">
        <v>17078</v>
      </c>
      <c r="K4566" s="12" t="s">
        <v>17079</v>
      </c>
      <c r="L4566" s="12">
        <v>10.5</v>
      </c>
      <c r="M4566" s="12">
        <v>11</v>
      </c>
      <c r="N4566" s="12">
        <v>11.5</v>
      </c>
      <c r="O4566" s="12">
        <v>11</v>
      </c>
      <c r="P4566" s="12">
        <v>11.5</v>
      </c>
    </row>
    <row r="4567" spans="1:17" x14ac:dyDescent="0.2">
      <c r="A4567" s="12" t="str">
        <f>INDEX('рабочие дни  %ФОТ'!$F$3:$F$67,MATCH('загрузка табеля'!$H4567,'рабочие дни  %ФОТ'!$H$3:$H$67,0),1)</f>
        <v>ХХХ YYY-514</v>
      </c>
      <c r="B4567" s="21">
        <f t="shared" si="213"/>
        <v>1466.6666666666667</v>
      </c>
      <c r="C4567" s="22">
        <f t="shared" si="214"/>
        <v>4</v>
      </c>
      <c r="D4567" s="23">
        <f t="shared" si="215"/>
        <v>31.5</v>
      </c>
      <c r="E4567" s="21">
        <f>SUMIFS(тарифы!G:G,тарифы!B:B,J4567)</f>
        <v>7700</v>
      </c>
      <c r="F4567" s="21"/>
      <c r="G4567" s="12" t="str">
        <f>IFERROR(INDEX(Таблица1[#All],MATCH('загрузка табеля'!J4567,тарифы!B:B,0),4),"")</f>
        <v>старший кладовщик 2 категории ((В-514)склад)</v>
      </c>
      <c r="H4567" s="12" t="s">
        <v>17252</v>
      </c>
      <c r="I4567" s="12" t="s">
        <v>9456</v>
      </c>
      <c r="J4567" s="12" t="s">
        <v>9463</v>
      </c>
      <c r="K4567" s="12" t="s">
        <v>9464</v>
      </c>
      <c r="L4567" s="12">
        <v>9</v>
      </c>
      <c r="M4567" s="12">
        <v>5</v>
      </c>
      <c r="N4567" s="12">
        <v>7.5</v>
      </c>
      <c r="O4567" s="12">
        <v>10</v>
      </c>
    </row>
    <row r="4568" spans="1:17" x14ac:dyDescent="0.2">
      <c r="A4568" s="12" t="str">
        <f>INDEX('рабочие дни  %ФОТ'!$F$3:$F$67,MATCH('загрузка табеля'!$H4568,'рабочие дни  %ФОТ'!$H$3:$H$67,0),1)</f>
        <v>ХХХ YYY-514</v>
      </c>
      <c r="B4568" s="21">
        <f t="shared" si="213"/>
        <v>1639.825</v>
      </c>
      <c r="C4568" s="22">
        <f t="shared" si="214"/>
        <v>5</v>
      </c>
      <c r="D4568" s="23">
        <f t="shared" si="215"/>
        <v>44.5</v>
      </c>
      <c r="E4568" s="21">
        <f>SUMIFS(тарифы!G:G,тарифы!B:B,J4568)</f>
        <v>36.85</v>
      </c>
      <c r="F4568" s="21"/>
      <c r="G4568" s="12" t="str">
        <f>IFERROR(INDEX(Таблица1[#All],MATCH('загрузка табеля'!J4568,тарифы!B:B,0),4),"")</f>
        <v>кладовщик по приему товара 2 категории ((В-514)склад)</v>
      </c>
      <c r="H4568" s="12" t="s">
        <v>17252</v>
      </c>
      <c r="I4568" s="12" t="s">
        <v>9456</v>
      </c>
      <c r="J4568" s="12" t="s">
        <v>9457</v>
      </c>
      <c r="K4568" s="12" t="s">
        <v>9458</v>
      </c>
      <c r="L4568" s="12">
        <v>9.5</v>
      </c>
      <c r="M4568" s="12">
        <v>8.5</v>
      </c>
      <c r="N4568" s="12">
        <v>10</v>
      </c>
      <c r="O4568" s="12">
        <v>8</v>
      </c>
      <c r="P4568" s="12">
        <v>8.5</v>
      </c>
      <c r="Q4568" s="12">
        <v>0</v>
      </c>
    </row>
    <row r="4569" spans="1:17" x14ac:dyDescent="0.2">
      <c r="A4569" s="12" t="str">
        <f>INDEX('рабочие дни  %ФОТ'!$F$3:$F$67,MATCH('загрузка табеля'!$H4569,'рабочие дни  %ФОТ'!$H$3:$H$67,0),1)</f>
        <v>ХХХ YYY-514</v>
      </c>
      <c r="B4569" s="21">
        <f t="shared" si="213"/>
        <v>1185</v>
      </c>
      <c r="C4569" s="22">
        <f t="shared" si="214"/>
        <v>4</v>
      </c>
      <c r="D4569" s="23">
        <f t="shared" si="215"/>
        <v>39.5</v>
      </c>
      <c r="E4569" s="21">
        <f>SUMIFS(тарифы!G:G,тарифы!B:B,J4569)</f>
        <v>30</v>
      </c>
      <c r="F4569" s="21"/>
      <c r="G4569" s="12" t="str">
        <f>IFERROR(INDEX(Таблица1[#All],MATCH('загрузка табеля'!J4569,тарифы!B:B,0),4),"")</f>
        <v>грузчик 3 категории ((В-514)склад)</v>
      </c>
      <c r="H4569" s="12" t="s">
        <v>17252</v>
      </c>
      <c r="I4569" s="12" t="s">
        <v>9456</v>
      </c>
      <c r="J4569" s="12" t="s">
        <v>11838</v>
      </c>
      <c r="K4569" s="12" t="s">
        <v>11837</v>
      </c>
      <c r="L4569" s="12">
        <v>10</v>
      </c>
      <c r="M4569" s="12">
        <v>10</v>
      </c>
      <c r="N4569" s="12">
        <v>11.5</v>
      </c>
      <c r="O4569" s="12">
        <v>8</v>
      </c>
      <c r="P4569" s="12">
        <v>0</v>
      </c>
    </row>
    <row r="4570" spans="1:17" x14ac:dyDescent="0.2">
      <c r="A4570" s="12" t="str">
        <f>INDEX('рабочие дни  %ФОТ'!$F$3:$F$67,MATCH('загрузка табеля'!$H4570,'рабочие дни  %ФОТ'!$H$3:$H$67,0),1)</f>
        <v>ХХХ YYY-514</v>
      </c>
      <c r="B4570" s="21">
        <f t="shared" si="213"/>
        <v>870</v>
      </c>
      <c r="C4570" s="22">
        <f t="shared" si="214"/>
        <v>3</v>
      </c>
      <c r="D4570" s="23">
        <f t="shared" si="215"/>
        <v>29</v>
      </c>
      <c r="E4570" s="21">
        <f>SUMIFS(тарифы!G:G,тарифы!B:B,J4570)</f>
        <v>30</v>
      </c>
      <c r="F4570" s="21"/>
      <c r="G4570" s="12" t="str">
        <f>IFERROR(INDEX(Таблица1[#All],MATCH('загрузка табеля'!J4570,тарифы!B:B,0),4),"")</f>
        <v>грузчик 3 категории ((В-514)склад)</v>
      </c>
      <c r="H4570" s="12" t="s">
        <v>17252</v>
      </c>
      <c r="I4570" s="12" t="s">
        <v>9456</v>
      </c>
      <c r="J4570" s="12" t="s">
        <v>11840</v>
      </c>
      <c r="K4570" s="12" t="s">
        <v>11839</v>
      </c>
      <c r="L4570" s="12">
        <v>9</v>
      </c>
      <c r="M4570" s="12">
        <v>9.5</v>
      </c>
      <c r="N4570" s="12">
        <v>10.5</v>
      </c>
    </row>
    <row r="4571" spans="1:17" x14ac:dyDescent="0.2">
      <c r="A4571" s="12" t="str">
        <f>INDEX('рабочие дни  %ФОТ'!$F$3:$F$67,MATCH('загрузка табеля'!$H4571,'рабочие дни  %ФОТ'!$H$3:$H$67,0),1)</f>
        <v>ХХХ YYY-514</v>
      </c>
      <c r="B4571" s="21">
        <f t="shared" si="213"/>
        <v>1090.98</v>
      </c>
      <c r="C4571" s="22">
        <f t="shared" si="214"/>
        <v>3</v>
      </c>
      <c r="D4571" s="23">
        <f t="shared" si="215"/>
        <v>33</v>
      </c>
      <c r="E4571" s="21">
        <f>SUMIFS(тарифы!G:G,тарифы!B:B,J4571)</f>
        <v>33.06</v>
      </c>
      <c r="F4571" s="21"/>
      <c r="G4571" s="12" t="str">
        <f>IFERROR(INDEX(Таблица1[#All],MATCH('загрузка табеля'!J4571,тарифы!B:B,0),4),"")</f>
        <v>продавец продовольственных товаров 3 категории ((В-514)торговый зал)</v>
      </c>
      <c r="H4571" s="12" t="s">
        <v>17252</v>
      </c>
      <c r="I4571" s="12" t="s">
        <v>17080</v>
      </c>
      <c r="J4571" s="12" t="s">
        <v>11830</v>
      </c>
      <c r="K4571" s="12" t="s">
        <v>11829</v>
      </c>
      <c r="L4571" s="12">
        <v>11</v>
      </c>
      <c r="M4571" s="12">
        <v>11</v>
      </c>
      <c r="N4571" s="12">
        <v>11</v>
      </c>
      <c r="O4571" s="12">
        <v>0</v>
      </c>
    </row>
    <row r="4572" spans="1:17" x14ac:dyDescent="0.2">
      <c r="A4572" s="12" t="str">
        <f>INDEX('рабочие дни  %ФОТ'!$F$3:$F$67,MATCH('загрузка табеля'!$H4572,'рабочие дни  %ФОТ'!$H$3:$H$67,0),1)</f>
        <v>ХХХ YYY-514</v>
      </c>
      <c r="B4572" s="21">
        <f t="shared" si="213"/>
        <v>1157.1000000000001</v>
      </c>
      <c r="C4572" s="22">
        <f t="shared" si="214"/>
        <v>3</v>
      </c>
      <c r="D4572" s="23">
        <f t="shared" si="215"/>
        <v>35</v>
      </c>
      <c r="E4572" s="21">
        <f>SUMIFS(тарифы!G:G,тарифы!B:B,J4572)</f>
        <v>33.06</v>
      </c>
      <c r="F4572" s="21"/>
      <c r="G4572" s="12" t="str">
        <f>IFERROR(INDEX(Таблица1[#All],MATCH('загрузка табеля'!J4572,тарифы!B:B,0),4),"")</f>
        <v>продавец продовольственных товаров 3 категории ((В-514)торговый зал)</v>
      </c>
      <c r="H4572" s="12" t="s">
        <v>17252</v>
      </c>
      <c r="I4572" s="12" t="s">
        <v>17080</v>
      </c>
      <c r="J4572" s="12" t="s">
        <v>11828</v>
      </c>
      <c r="K4572" s="12" t="s">
        <v>11827</v>
      </c>
      <c r="L4572" s="12">
        <v>11.5</v>
      </c>
      <c r="M4572" s="12">
        <v>12</v>
      </c>
      <c r="N4572" s="12">
        <v>11.5</v>
      </c>
    </row>
    <row r="4573" spans="1:17" x14ac:dyDescent="0.2">
      <c r="A4573" s="12" t="str">
        <f>INDEX('рабочие дни  %ФОТ'!$F$3:$F$67,MATCH('загрузка табеля'!$H4573,'рабочие дни  %ФОТ'!$H$3:$H$67,0),1)</f>
        <v>ХХХ YYY-514</v>
      </c>
      <c r="B4573" s="21">
        <f t="shared" si="213"/>
        <v>1403.8095238095239</v>
      </c>
      <c r="C4573" s="22">
        <f t="shared" si="214"/>
        <v>4</v>
      </c>
      <c r="D4573" s="23">
        <f t="shared" si="215"/>
        <v>34.5</v>
      </c>
      <c r="E4573" s="21">
        <f>SUMIFS(тарифы!G:G,тарифы!B:B,J4573)</f>
        <v>7370</v>
      </c>
      <c r="F4573" s="21"/>
      <c r="G4573" s="12" t="str">
        <f>IFERROR(INDEX(Таблица1[#All],MATCH('загрузка табеля'!J4573,тарифы!B:B,0),4),"")</f>
        <v>заместитель управляющего магазином 4 категории ((В-514)управление)</v>
      </c>
      <c r="H4573" s="12" t="s">
        <v>17252</v>
      </c>
      <c r="I4573" s="12" t="s">
        <v>17081</v>
      </c>
      <c r="J4573" s="12" t="s">
        <v>11250</v>
      </c>
      <c r="K4573" s="12" t="s">
        <v>11251</v>
      </c>
      <c r="L4573" s="12">
        <v>9</v>
      </c>
      <c r="M4573" s="12">
        <v>9</v>
      </c>
      <c r="N4573" s="12">
        <v>7.5</v>
      </c>
      <c r="O4573" s="12">
        <v>9</v>
      </c>
    </row>
    <row r="4574" spans="1:17" x14ac:dyDescent="0.2">
      <c r="A4574" s="12" t="str">
        <f>INDEX('рабочие дни  %ФОТ'!$F$3:$F$67,MATCH('загрузка табеля'!$H4574,'рабочие дни  %ФОТ'!$H$3:$H$67,0),1)</f>
        <v>ХХХ YYY-514</v>
      </c>
      <c r="B4574" s="21">
        <f t="shared" si="213"/>
        <v>2095.2380952380954</v>
      </c>
      <c r="C4574" s="22">
        <f t="shared" si="214"/>
        <v>4</v>
      </c>
      <c r="D4574" s="23">
        <f t="shared" si="215"/>
        <v>39</v>
      </c>
      <c r="E4574" s="21">
        <f>SUMIFS(тарифы!G:G,тарифы!B:B,J4574)</f>
        <v>11000</v>
      </c>
      <c r="F4574" s="21"/>
      <c r="G4574" s="12" t="str">
        <f>IFERROR(INDEX(Таблица1[#All],MATCH('загрузка табеля'!J4574,тарифы!B:B,0),4),"")</f>
        <v>управляющий магазином 3 категории ((В-514)управление)</v>
      </c>
      <c r="H4574" s="12" t="s">
        <v>17252</v>
      </c>
      <c r="I4574" s="12" t="s">
        <v>17081</v>
      </c>
      <c r="J4574" s="12" t="s">
        <v>9471</v>
      </c>
      <c r="K4574" s="12" t="s">
        <v>17082</v>
      </c>
      <c r="L4574" s="12">
        <v>10</v>
      </c>
      <c r="M4574" s="12">
        <v>10</v>
      </c>
      <c r="N4574" s="12">
        <v>9.5</v>
      </c>
      <c r="O4574" s="12">
        <v>9.5</v>
      </c>
    </row>
    <row r="4575" spans="1:17" x14ac:dyDescent="0.2">
      <c r="A4575" s="12" t="str">
        <f>INDEX('рабочие дни  %ФОТ'!$F$3:$F$67,MATCH('загрузка табеля'!$H4575,'рабочие дни  %ФОТ'!$H$3:$H$67,0),1)</f>
        <v>ХХХ YYY-514</v>
      </c>
      <c r="B4575" s="21">
        <f t="shared" si="213"/>
        <v>2.5133333333333332</v>
      </c>
      <c r="C4575" s="22">
        <f t="shared" si="214"/>
        <v>1</v>
      </c>
      <c r="D4575" s="23">
        <f t="shared" si="215"/>
        <v>11</v>
      </c>
      <c r="E4575" s="21">
        <f>SUMIFS(тарифы!G:G,тарифы!B:B,J4575)</f>
        <v>52.78</v>
      </c>
      <c r="F4575" s="21"/>
      <c r="G4575" s="12" t="str">
        <f>IFERROR(INDEX(Таблица1[#All],MATCH('загрузка табеля'!J4575,тарифы!B:B,0),4),"")</f>
        <v>бригадир производственной бригады* ((В-514)цех по выпечке хлебобулочных изделий)</v>
      </c>
      <c r="H4575" s="12" t="s">
        <v>17252</v>
      </c>
      <c r="I4575" s="12" t="s">
        <v>17083</v>
      </c>
      <c r="J4575" s="12" t="s">
        <v>9486</v>
      </c>
      <c r="K4575" s="12" t="s">
        <v>9487</v>
      </c>
      <c r="L4575" s="12">
        <v>11</v>
      </c>
      <c r="M4575" s="12">
        <v>0</v>
      </c>
    </row>
    <row r="4576" spans="1:17" x14ac:dyDescent="0.2">
      <c r="A4576" s="12" t="str">
        <f>INDEX('рабочие дни  %ФОТ'!$F$3:$F$67,MATCH('загрузка табеля'!$H4576,'рабочие дни  %ФОТ'!$H$3:$H$67,0),1)</f>
        <v>ХХХ YYY-514</v>
      </c>
      <c r="B4576" s="21">
        <f t="shared" si="213"/>
        <v>1937.655</v>
      </c>
      <c r="C4576" s="22">
        <f t="shared" si="214"/>
        <v>4</v>
      </c>
      <c r="D4576" s="23">
        <f t="shared" si="215"/>
        <v>46.5</v>
      </c>
      <c r="E4576" s="21">
        <f>SUMIFS(тарифы!G:G,тарифы!B:B,J4576)</f>
        <v>41.67</v>
      </c>
      <c r="F4576" s="21"/>
      <c r="G4576" s="12" t="str">
        <f>IFERROR(INDEX(Таблица1[#All],MATCH('загрузка табеля'!J4576,тарифы!B:B,0),4),"")</f>
        <v>пекарь 4 разряда* ((В-514)цех по выпечке хлебобулочных изделий)</v>
      </c>
      <c r="H4576" s="12" t="s">
        <v>17252</v>
      </c>
      <c r="I4576" s="12" t="s">
        <v>17083</v>
      </c>
      <c r="J4576" s="12" t="s">
        <v>9481</v>
      </c>
      <c r="K4576" s="12" t="s">
        <v>9482</v>
      </c>
      <c r="L4576" s="12">
        <v>12</v>
      </c>
      <c r="M4576" s="12">
        <v>12</v>
      </c>
      <c r="N4576" s="12">
        <v>11</v>
      </c>
      <c r="O4576" s="12">
        <v>11.5</v>
      </c>
    </row>
    <row r="4577" spans="1:17" x14ac:dyDescent="0.2">
      <c r="A4577" s="12" t="str">
        <f>INDEX('рабочие дни  %ФОТ'!$F$3:$F$67,MATCH('загрузка табеля'!$H4577,'рабочие дни  %ФОТ'!$H$3:$H$67,0),1)</f>
        <v>ХХХ YYY-514</v>
      </c>
      <c r="B4577" s="21">
        <f t="shared" si="213"/>
        <v>1937.655</v>
      </c>
      <c r="C4577" s="22">
        <f t="shared" si="214"/>
        <v>4</v>
      </c>
      <c r="D4577" s="23">
        <f t="shared" si="215"/>
        <v>46.5</v>
      </c>
      <c r="E4577" s="21">
        <f>SUMIFS(тарифы!G:G,тарифы!B:B,J4577)</f>
        <v>41.67</v>
      </c>
      <c r="F4577" s="21"/>
      <c r="G4577" s="12" t="str">
        <f>IFERROR(INDEX(Таблица1[#All],MATCH('загрузка табеля'!J4577,тарифы!B:B,0),4),"")</f>
        <v>пекарь 4 разряда* ((В-514)цех по выпечке хлебобулочных изделий)</v>
      </c>
      <c r="H4577" s="12" t="s">
        <v>17252</v>
      </c>
      <c r="I4577" s="12" t="s">
        <v>17083</v>
      </c>
      <c r="J4577" s="12" t="s">
        <v>9484</v>
      </c>
      <c r="K4577" s="12" t="s">
        <v>9485</v>
      </c>
      <c r="L4577" s="12">
        <v>12</v>
      </c>
      <c r="M4577" s="12">
        <v>12</v>
      </c>
      <c r="N4577" s="12">
        <v>11</v>
      </c>
      <c r="O4577" s="12">
        <v>11.5</v>
      </c>
    </row>
    <row r="4578" spans="1:17" x14ac:dyDescent="0.2">
      <c r="A4578" s="12" t="str">
        <f>INDEX('рабочие дни  %ФОТ'!$F$3:$F$67,MATCH('загрузка табеля'!$H4578,'рабочие дни  %ФОТ'!$H$3:$H$67,0),1)</f>
        <v>ХХХ YYY-514</v>
      </c>
      <c r="B4578" s="21">
        <f t="shared" si="213"/>
        <v>0</v>
      </c>
      <c r="C4578" s="22">
        <f t="shared" si="214"/>
        <v>3</v>
      </c>
      <c r="D4578" s="23">
        <f t="shared" si="215"/>
        <v>25.5</v>
      </c>
      <c r="E4578" s="21">
        <f>SUMIFS(тарифы!G:G,тарифы!B:B,J4578)</f>
        <v>0</v>
      </c>
      <c r="F4578" s="21"/>
      <c r="G4578" s="12" t="str">
        <f>IFERROR(INDEX(Таблица1[#All],MATCH('загрузка табеля'!J4578,тарифы!B:B,0),4),"")</f>
        <v/>
      </c>
      <c r="H4578" s="12" t="s">
        <v>17252</v>
      </c>
      <c r="I4578" s="12" t="s">
        <v>11766</v>
      </c>
      <c r="J4578" s="12" t="s">
        <v>17084</v>
      </c>
      <c r="K4578" s="12" t="s">
        <v>17085</v>
      </c>
      <c r="L4578" s="12">
        <v>9</v>
      </c>
      <c r="M4578" s="12">
        <v>7.5</v>
      </c>
      <c r="N4578" s="12">
        <v>9</v>
      </c>
    </row>
    <row r="4579" spans="1:17" x14ac:dyDescent="0.2">
      <c r="A4579" s="12" t="str">
        <f>INDEX('рабочие дни  %ФОТ'!$F$3:$F$67,MATCH('загрузка табеля'!$H4579,'рабочие дни  %ФОТ'!$H$3:$H$67,0),1)</f>
        <v>ХХХ YYY-515</v>
      </c>
      <c r="B4579" s="21">
        <f t="shared" si="213"/>
        <v>1676.1904761904761</v>
      </c>
      <c r="C4579" s="22">
        <f t="shared" si="214"/>
        <v>4</v>
      </c>
      <c r="D4579" s="23">
        <f t="shared" si="215"/>
        <v>47</v>
      </c>
      <c r="E4579" s="21">
        <f>SUMIFS(тарифы!G:G,тарифы!B:B,J4579)</f>
        <v>8800</v>
      </c>
      <c r="F4579" s="21"/>
      <c r="G4579" s="12" t="str">
        <f>IFERROR(INDEX(Таблица1[#All],MATCH('загрузка табеля'!J4579,тарифы!B:B,0),4),"")</f>
        <v>заместитель управляющего по непрод. группе товаров 4 категории ((В-510)сектор непродовольственных то</v>
      </c>
      <c r="H4579" s="12" t="s">
        <v>17253</v>
      </c>
      <c r="I4579" s="12" t="s">
        <v>15485</v>
      </c>
      <c r="J4579" s="12" t="s">
        <v>9012</v>
      </c>
      <c r="K4579" s="12" t="s">
        <v>9013</v>
      </c>
      <c r="L4579" s="12">
        <v>15</v>
      </c>
      <c r="M4579" s="12">
        <v>10.5</v>
      </c>
      <c r="N4579" s="12">
        <v>11.5</v>
      </c>
      <c r="O4579" s="12">
        <v>10</v>
      </c>
    </row>
    <row r="4580" spans="1:17" x14ac:dyDescent="0.2">
      <c r="A4580" s="12" t="str">
        <f>INDEX('рабочие дни  %ФОТ'!$F$3:$F$67,MATCH('загрузка табеля'!$H4580,'рабочие дни  %ФОТ'!$H$3:$H$67,0),1)</f>
        <v>ХХХ YYY-515</v>
      </c>
      <c r="B4580" s="21">
        <f t="shared" si="213"/>
        <v>2119.0476190476188</v>
      </c>
      <c r="C4580" s="22">
        <f t="shared" si="214"/>
        <v>5</v>
      </c>
      <c r="D4580" s="23">
        <f t="shared" si="215"/>
        <v>49</v>
      </c>
      <c r="E4580" s="21">
        <f>SUMIFS(тарифы!G:G,тарифы!B:B,J4580)</f>
        <v>8900</v>
      </c>
      <c r="F4580" s="21"/>
      <c r="G4580" s="12" t="str">
        <f>IFERROR(INDEX(Таблица1[#All],MATCH('загрузка табеля'!J4580,тарифы!B:B,0),4),"")</f>
        <v>начальник отдела ((В-515)отдел безопасности)</v>
      </c>
      <c r="H4580" s="12" t="s">
        <v>17253</v>
      </c>
      <c r="I4580" s="12" t="s">
        <v>17086</v>
      </c>
      <c r="J4580" s="12" t="s">
        <v>9540</v>
      </c>
      <c r="K4580" s="12" t="s">
        <v>9541</v>
      </c>
      <c r="L4580" s="12">
        <v>10</v>
      </c>
      <c r="M4580" s="12">
        <v>10</v>
      </c>
      <c r="N4580" s="12">
        <v>9</v>
      </c>
      <c r="O4580" s="12">
        <v>10</v>
      </c>
      <c r="P4580" s="12">
        <v>10</v>
      </c>
    </row>
    <row r="4581" spans="1:17" x14ac:dyDescent="0.2">
      <c r="A4581" s="12" t="str">
        <f>INDEX('рабочие дни  %ФОТ'!$F$3:$F$67,MATCH('загрузка табеля'!$H4581,'рабочие дни  %ФОТ'!$H$3:$H$67,0),1)</f>
        <v>ХХХ YYY-515</v>
      </c>
      <c r="B4581" s="21">
        <f t="shared" si="213"/>
        <v>650.09</v>
      </c>
      <c r="C4581" s="22">
        <f t="shared" si="214"/>
        <v>2</v>
      </c>
      <c r="D4581" s="23">
        <f t="shared" si="215"/>
        <v>18.5</v>
      </c>
      <c r="E4581" s="21">
        <f>SUMIFS(тарифы!G:G,тарифы!B:B,J4581)</f>
        <v>35.14</v>
      </c>
      <c r="F4581" s="21"/>
      <c r="G4581" s="12" t="str">
        <f>IFERROR(INDEX(Таблица1[#All],MATCH('загрузка табеля'!J4581,тарифы!B:B,0),4),"")</f>
        <v>продавец продовольственных товаров 2 категории ((В-515)отдел гастрономии)</v>
      </c>
      <c r="H4581" s="12" t="s">
        <v>17253</v>
      </c>
      <c r="I4581" s="12" t="s">
        <v>17087</v>
      </c>
      <c r="J4581" s="12" t="s">
        <v>9544</v>
      </c>
      <c r="K4581" s="12" t="s">
        <v>9545</v>
      </c>
      <c r="L4581" s="12">
        <v>8.5</v>
      </c>
      <c r="M4581" s="12">
        <v>10</v>
      </c>
    </row>
    <row r="4582" spans="1:17" x14ac:dyDescent="0.2">
      <c r="A4582" s="12" t="str">
        <f>INDEX('рабочие дни  %ФОТ'!$F$3:$F$67,MATCH('загрузка табеля'!$H4582,'рабочие дни  %ФОТ'!$H$3:$H$67,0),1)</f>
        <v>ХХХ YYY-515</v>
      </c>
      <c r="B4582" s="21">
        <f t="shared" si="213"/>
        <v>1036.6300000000001</v>
      </c>
      <c r="C4582" s="22">
        <f t="shared" si="214"/>
        <v>3</v>
      </c>
      <c r="D4582" s="23">
        <f t="shared" si="215"/>
        <v>29.5</v>
      </c>
      <c r="E4582" s="21">
        <f>SUMIFS(тарифы!G:G,тарифы!B:B,J4582)</f>
        <v>35.14</v>
      </c>
      <c r="F4582" s="21"/>
      <c r="G4582" s="12" t="str">
        <f>IFERROR(INDEX(Таблица1[#All],MATCH('загрузка табеля'!J4582,тарифы!B:B,0),4),"")</f>
        <v>продавец продовольственных товаров 2 категории ((В-515)отдел гастрономии)</v>
      </c>
      <c r="H4582" s="12" t="s">
        <v>17253</v>
      </c>
      <c r="I4582" s="12" t="s">
        <v>17087</v>
      </c>
      <c r="J4582" s="12" t="s">
        <v>9547</v>
      </c>
      <c r="K4582" s="12" t="s">
        <v>9548</v>
      </c>
      <c r="L4582" s="12">
        <v>10</v>
      </c>
      <c r="M4582" s="12">
        <v>9.5</v>
      </c>
      <c r="N4582" s="12">
        <v>10</v>
      </c>
      <c r="O4582" s="12">
        <v>0</v>
      </c>
    </row>
    <row r="4583" spans="1:17" x14ac:dyDescent="0.2">
      <c r="A4583" s="12" t="str">
        <f>INDEX('рабочие дни  %ФОТ'!$F$3:$F$67,MATCH('загрузка табеля'!$H4583,'рабочие дни  %ФОТ'!$H$3:$H$67,0),1)</f>
        <v>ХХХ YYY-515</v>
      </c>
      <c r="B4583" s="21">
        <f t="shared" si="213"/>
        <v>2033.6350000000002</v>
      </c>
      <c r="C4583" s="22">
        <f t="shared" si="214"/>
        <v>6</v>
      </c>
      <c r="D4583" s="23">
        <f t="shared" si="215"/>
        <v>50.5</v>
      </c>
      <c r="E4583" s="21">
        <f>SUMIFS(тарифы!G:G,тарифы!B:B,J4583)</f>
        <v>40.270000000000003</v>
      </c>
      <c r="F4583" s="21"/>
      <c r="G4583" s="12" t="str">
        <f>IFERROR(INDEX(Таблица1[#All],MATCH('загрузка табеля'!J4583,тарифы!B:B,0),4),"")</f>
        <v>бригадир продавцов продовольственных товаров 2 категории ((В-515)отдел гастрономии)</v>
      </c>
      <c r="H4583" s="12" t="s">
        <v>17253</v>
      </c>
      <c r="I4583" s="12" t="s">
        <v>17087</v>
      </c>
      <c r="J4583" s="12" t="s">
        <v>9549</v>
      </c>
      <c r="K4583" s="12" t="s">
        <v>9550</v>
      </c>
      <c r="L4583" s="12">
        <v>8.5</v>
      </c>
      <c r="M4583" s="12">
        <v>7</v>
      </c>
      <c r="N4583" s="12">
        <v>2</v>
      </c>
      <c r="O4583" s="12">
        <v>10.5</v>
      </c>
      <c r="P4583" s="12">
        <v>14.5</v>
      </c>
      <c r="Q4583" s="12">
        <v>8</v>
      </c>
    </row>
    <row r="4584" spans="1:17" x14ac:dyDescent="0.2">
      <c r="A4584" s="12" t="str">
        <f>INDEX('рабочие дни  %ФОТ'!$F$3:$F$67,MATCH('загрузка табеля'!$H4584,'рабочие дни  %ФОТ'!$H$3:$H$67,0),1)</f>
        <v>ХХХ YYY-515</v>
      </c>
      <c r="B4584" s="21">
        <f t="shared" si="213"/>
        <v>1124.48</v>
      </c>
      <c r="C4584" s="22">
        <f t="shared" si="214"/>
        <v>3</v>
      </c>
      <c r="D4584" s="23">
        <f t="shared" si="215"/>
        <v>32</v>
      </c>
      <c r="E4584" s="21">
        <f>SUMIFS(тарифы!G:G,тарифы!B:B,J4584)</f>
        <v>35.14</v>
      </c>
      <c r="F4584" s="21"/>
      <c r="G4584" s="12" t="str">
        <f>IFERROR(INDEX(Таблица1[#All],MATCH('загрузка табеля'!J4584,тарифы!B:B,0),4),"")</f>
        <v>продавец продовольственных товаров 2 категории ((В-515)отдел гастрономии)</v>
      </c>
      <c r="H4584" s="12" t="s">
        <v>17253</v>
      </c>
      <c r="I4584" s="12" t="s">
        <v>17087</v>
      </c>
      <c r="J4584" s="12" t="s">
        <v>9554</v>
      </c>
      <c r="K4584" s="12" t="s">
        <v>9555</v>
      </c>
      <c r="L4584" s="12">
        <v>10</v>
      </c>
      <c r="M4584" s="12">
        <v>11</v>
      </c>
      <c r="N4584" s="12">
        <v>11</v>
      </c>
    </row>
    <row r="4585" spans="1:17" x14ac:dyDescent="0.2">
      <c r="A4585" s="12" t="str">
        <f>INDEX('рабочие дни  %ФОТ'!$F$3:$F$67,MATCH('загрузка табеля'!$H4585,'рабочие дни  %ФОТ'!$H$3:$H$67,0),1)</f>
        <v>ХХХ YYY-515</v>
      </c>
      <c r="B4585" s="21">
        <f t="shared" si="213"/>
        <v>1565.0600000000002</v>
      </c>
      <c r="C4585" s="22">
        <f t="shared" si="214"/>
        <v>5</v>
      </c>
      <c r="D4585" s="23">
        <f t="shared" si="215"/>
        <v>49</v>
      </c>
      <c r="E4585" s="21">
        <f>SUMIFS(тарифы!G:G,тарифы!B:B,J4585)</f>
        <v>31.94</v>
      </c>
      <c r="F4585" s="21"/>
      <c r="G4585" s="12" t="str">
        <f>IFERROR(INDEX(Таблица1[#All],MATCH('загрузка табеля'!J4585,тарифы!B:B,0),4),"")</f>
        <v>продавец продовольственных товаров 3 категории ((В-515)отдел гастрономии)</v>
      </c>
      <c r="H4585" s="12" t="s">
        <v>17253</v>
      </c>
      <c r="I4585" s="12" t="s">
        <v>17087</v>
      </c>
      <c r="J4585" s="12" t="s">
        <v>11780</v>
      </c>
      <c r="K4585" s="12" t="s">
        <v>11779</v>
      </c>
      <c r="L4585" s="12">
        <v>10</v>
      </c>
      <c r="M4585" s="12">
        <v>8.5</v>
      </c>
      <c r="N4585" s="12">
        <v>9.5</v>
      </c>
      <c r="O4585" s="12">
        <v>10.5</v>
      </c>
      <c r="P4585" s="12">
        <v>10.5</v>
      </c>
    </row>
    <row r="4586" spans="1:17" x14ac:dyDescent="0.2">
      <c r="A4586" s="12" t="str">
        <f>INDEX('рабочие дни  %ФОТ'!$F$3:$F$67,MATCH('загрузка табеля'!$H4586,'рабочие дни  %ФОТ'!$H$3:$H$67,0),1)</f>
        <v>ХХХ YYY-515</v>
      </c>
      <c r="B4586" s="21">
        <f t="shared" si="213"/>
        <v>1165.81</v>
      </c>
      <c r="C4586" s="22">
        <f t="shared" si="214"/>
        <v>4</v>
      </c>
      <c r="D4586" s="23">
        <f t="shared" si="215"/>
        <v>36.5</v>
      </c>
      <c r="E4586" s="21">
        <f>SUMIFS(тарифы!G:G,тарифы!B:B,J4586)</f>
        <v>31.94</v>
      </c>
      <c r="F4586" s="21"/>
      <c r="G4586" s="12" t="str">
        <f>IFERROR(INDEX(Таблица1[#All],MATCH('загрузка табеля'!J4586,тарифы!B:B,0),4),"")</f>
        <v>продавец продовольственных товаров 3 категории ((В-515)отдел гастрономии)</v>
      </c>
      <c r="H4586" s="12" t="s">
        <v>17253</v>
      </c>
      <c r="I4586" s="12" t="s">
        <v>17087</v>
      </c>
      <c r="J4586" s="12" t="s">
        <v>11772</v>
      </c>
      <c r="K4586" s="12" t="s">
        <v>11771</v>
      </c>
      <c r="L4586" s="12">
        <v>9.5</v>
      </c>
      <c r="M4586" s="12">
        <v>8.5</v>
      </c>
      <c r="N4586" s="12">
        <v>9.5</v>
      </c>
      <c r="O4586" s="12">
        <v>9</v>
      </c>
    </row>
    <row r="4587" spans="1:17" x14ac:dyDescent="0.2">
      <c r="A4587" s="12" t="str">
        <f>INDEX('рабочие дни  %ФОТ'!$F$3:$F$67,MATCH('загрузка табеля'!$H4587,'рабочие дни  %ФОТ'!$H$3:$H$67,0),1)</f>
        <v>ХХХ YYY-515</v>
      </c>
      <c r="B4587" s="21">
        <f t="shared" si="213"/>
        <v>1440.74</v>
      </c>
      <c r="C4587" s="22">
        <f t="shared" si="214"/>
        <v>4</v>
      </c>
      <c r="D4587" s="23">
        <f t="shared" si="215"/>
        <v>41</v>
      </c>
      <c r="E4587" s="21">
        <f>SUMIFS(тарифы!G:G,тарифы!B:B,J4587)</f>
        <v>35.14</v>
      </c>
      <c r="F4587" s="21"/>
      <c r="G4587" s="12" t="str">
        <f>IFERROR(INDEX(Таблица1[#All],MATCH('загрузка табеля'!J4587,тарифы!B:B,0),4),"")</f>
        <v>продавец продовольственных товаров 2 категории ((В-515)отдел кондитерских изделий)</v>
      </c>
      <c r="H4587" s="12" t="s">
        <v>17253</v>
      </c>
      <c r="I4587" s="12" t="s">
        <v>17088</v>
      </c>
      <c r="J4587" s="12" t="s">
        <v>9559</v>
      </c>
      <c r="K4587" s="12" t="s">
        <v>9560</v>
      </c>
      <c r="L4587" s="12">
        <v>9.5</v>
      </c>
      <c r="M4587" s="12">
        <v>10</v>
      </c>
      <c r="N4587" s="12">
        <v>10.5</v>
      </c>
      <c r="O4587" s="12">
        <v>11</v>
      </c>
    </row>
    <row r="4588" spans="1:17" x14ac:dyDescent="0.2">
      <c r="A4588" s="12" t="str">
        <f>INDEX('рабочие дни  %ФОТ'!$F$3:$F$67,MATCH('загрузка табеля'!$H4588,'рабочие дни  %ФОТ'!$H$3:$H$67,0),1)</f>
        <v>ХХХ YYY-515</v>
      </c>
      <c r="B4588" s="21">
        <f t="shared" si="213"/>
        <v>1493.45</v>
      </c>
      <c r="C4588" s="22">
        <f t="shared" si="214"/>
        <v>4</v>
      </c>
      <c r="D4588" s="23">
        <f t="shared" si="215"/>
        <v>42.5</v>
      </c>
      <c r="E4588" s="21">
        <f>SUMIFS(тарифы!G:G,тарифы!B:B,J4588)</f>
        <v>35.14</v>
      </c>
      <c r="F4588" s="21"/>
      <c r="G4588" s="12" t="str">
        <f>IFERROR(INDEX(Таблица1[#All],MATCH('загрузка табеля'!J4588,тарифы!B:B,0),4),"")</f>
        <v>продавец продовольственных товаров 2 категории ((В-515)отдел кондитерских изделий)</v>
      </c>
      <c r="H4588" s="12" t="s">
        <v>17253</v>
      </c>
      <c r="I4588" s="12" t="s">
        <v>17088</v>
      </c>
      <c r="J4588" s="12" t="s">
        <v>9557</v>
      </c>
      <c r="K4588" s="12" t="s">
        <v>11787</v>
      </c>
      <c r="L4588" s="12">
        <v>10.5</v>
      </c>
      <c r="M4588" s="12">
        <v>10.5</v>
      </c>
      <c r="N4588" s="12">
        <v>10.5</v>
      </c>
      <c r="O4588" s="12">
        <v>11</v>
      </c>
    </row>
    <row r="4589" spans="1:17" x14ac:dyDescent="0.2">
      <c r="A4589" s="12" t="str">
        <f>INDEX('рабочие дни  %ФОТ'!$F$3:$F$67,MATCH('загрузка табеля'!$H4589,'рабочие дни  %ФОТ'!$H$3:$H$67,0),1)</f>
        <v>ХХХ YYY-515</v>
      </c>
      <c r="B4589" s="21">
        <f t="shared" si="213"/>
        <v>1546.16</v>
      </c>
      <c r="C4589" s="22">
        <f t="shared" si="214"/>
        <v>4</v>
      </c>
      <c r="D4589" s="23">
        <f t="shared" si="215"/>
        <v>44</v>
      </c>
      <c r="E4589" s="21">
        <f>SUMIFS(тарифы!G:G,тарифы!B:B,J4589)</f>
        <v>35.14</v>
      </c>
      <c r="F4589" s="21"/>
      <c r="G4589" s="12" t="str">
        <f>IFERROR(INDEX(Таблица1[#All],MATCH('загрузка табеля'!J4589,тарифы!B:B,0),4),"")</f>
        <v>продавец продовольственных товаров 2 категории ((В-515)отдел кондитерских изделий)</v>
      </c>
      <c r="H4589" s="12" t="s">
        <v>17253</v>
      </c>
      <c r="I4589" s="12" t="s">
        <v>17088</v>
      </c>
      <c r="J4589" s="12" t="s">
        <v>9561</v>
      </c>
      <c r="K4589" s="12" t="s">
        <v>9562</v>
      </c>
      <c r="L4589" s="12">
        <v>13.5</v>
      </c>
      <c r="M4589" s="12">
        <v>11</v>
      </c>
      <c r="N4589" s="12">
        <v>7.5</v>
      </c>
      <c r="O4589" s="12">
        <v>12</v>
      </c>
    </row>
    <row r="4590" spans="1:17" x14ac:dyDescent="0.2">
      <c r="A4590" s="12" t="str">
        <f>INDEX('рабочие дни  %ФОТ'!$F$3:$F$67,MATCH('загрузка табеля'!$H4590,'рабочие дни  %ФОТ'!$H$3:$H$67,0),1)</f>
        <v>ХХХ YYY-515</v>
      </c>
      <c r="B4590" s="21">
        <f t="shared" si="213"/>
        <v>1511.02</v>
      </c>
      <c r="C4590" s="22">
        <f t="shared" si="214"/>
        <v>4</v>
      </c>
      <c r="D4590" s="23">
        <f t="shared" si="215"/>
        <v>43</v>
      </c>
      <c r="E4590" s="21">
        <f>SUMIFS(тарифы!G:G,тарифы!B:B,J4590)</f>
        <v>35.14</v>
      </c>
      <c r="F4590" s="21"/>
      <c r="G4590" s="12" t="str">
        <f>IFERROR(INDEX(Таблица1[#All],MATCH('загрузка табеля'!J4590,тарифы!B:B,0),4),"")</f>
        <v>продавец продовольственных товаров 2 категории ((В-515)отдел кондитерских изделий)</v>
      </c>
      <c r="H4590" s="12" t="s">
        <v>17253</v>
      </c>
      <c r="I4590" s="12" t="s">
        <v>17088</v>
      </c>
      <c r="J4590" s="12" t="s">
        <v>9563</v>
      </c>
      <c r="K4590" s="12" t="s">
        <v>9564</v>
      </c>
      <c r="L4590" s="12">
        <v>10.5</v>
      </c>
      <c r="M4590" s="12">
        <v>11.5</v>
      </c>
      <c r="N4590" s="12">
        <v>10.5</v>
      </c>
      <c r="O4590" s="12">
        <v>10.5</v>
      </c>
    </row>
    <row r="4591" spans="1:17" x14ac:dyDescent="0.2">
      <c r="A4591" s="12" t="str">
        <f>INDEX('рабочие дни  %ФОТ'!$F$3:$F$67,MATCH('загрузка табеля'!$H4591,'рабочие дни  %ФОТ'!$H$3:$H$67,0),1)</f>
        <v>ХХХ YYY-515</v>
      </c>
      <c r="B4591" s="21">
        <f t="shared" si="213"/>
        <v>1054.2</v>
      </c>
      <c r="C4591" s="22">
        <f t="shared" si="214"/>
        <v>3</v>
      </c>
      <c r="D4591" s="23">
        <f t="shared" si="215"/>
        <v>30</v>
      </c>
      <c r="E4591" s="21">
        <f>SUMIFS(тарифы!G:G,тарифы!B:B,J4591)</f>
        <v>35.14</v>
      </c>
      <c r="F4591" s="21"/>
      <c r="G4591" s="12" t="str">
        <f>IFERROR(INDEX(Таблица1[#All],MATCH('загрузка табеля'!J4591,тарифы!B:B,0),4),"")</f>
        <v>продавец продовольственных товаров 2 категории ((В-515)отдел напитков)</v>
      </c>
      <c r="H4591" s="12" t="s">
        <v>17253</v>
      </c>
      <c r="I4591" s="12" t="s">
        <v>17089</v>
      </c>
      <c r="J4591" s="12" t="s">
        <v>9569</v>
      </c>
      <c r="K4591" s="12" t="s">
        <v>11786</v>
      </c>
      <c r="L4591" s="12">
        <v>10</v>
      </c>
      <c r="M4591" s="12">
        <v>10</v>
      </c>
      <c r="N4591" s="12">
        <v>10</v>
      </c>
      <c r="O4591" s="12">
        <v>0</v>
      </c>
    </row>
    <row r="4592" spans="1:17" x14ac:dyDescent="0.2">
      <c r="A4592" s="12" t="str">
        <f>INDEX('рабочие дни  %ФОТ'!$F$3:$F$67,MATCH('загрузка табеля'!$H4592,'рабочие дни  %ФОТ'!$H$3:$H$67,0),1)</f>
        <v>ХХХ YYY-515</v>
      </c>
      <c r="B4592" s="21">
        <f t="shared" si="213"/>
        <v>991.80000000000007</v>
      </c>
      <c r="C4592" s="22">
        <f t="shared" si="214"/>
        <v>3</v>
      </c>
      <c r="D4592" s="23">
        <f t="shared" si="215"/>
        <v>30</v>
      </c>
      <c r="E4592" s="21">
        <f>SUMIFS(тарифы!G:G,тарифы!B:B,J4592)</f>
        <v>33.06</v>
      </c>
      <c r="F4592" s="21"/>
      <c r="G4592" s="12" t="str">
        <f>IFERROR(INDEX(Таблица1[#All],MATCH('загрузка табеля'!J4592,тарифы!B:B,0),4),"")</f>
        <v>продавец продовольственных товаров 3 категории ((В-515)овощной отдел)</v>
      </c>
      <c r="H4592" s="12" t="s">
        <v>17253</v>
      </c>
      <c r="I4592" s="12" t="s">
        <v>17089</v>
      </c>
      <c r="J4592" s="12" t="s">
        <v>11776</v>
      </c>
      <c r="K4592" s="12" t="s">
        <v>11775</v>
      </c>
      <c r="L4592" s="12">
        <v>10</v>
      </c>
      <c r="M4592" s="12">
        <v>10</v>
      </c>
      <c r="N4592" s="12">
        <v>10</v>
      </c>
      <c r="O4592" s="12">
        <v>0</v>
      </c>
    </row>
    <row r="4593" spans="1:16" x14ac:dyDescent="0.2">
      <c r="A4593" s="12" t="str">
        <f>INDEX('рабочие дни  %ФОТ'!$F$3:$F$67,MATCH('загрузка табеля'!$H4593,'рабочие дни  %ФОТ'!$H$3:$H$67,0),1)</f>
        <v>ХХХ YYY-515</v>
      </c>
      <c r="B4593" s="21">
        <f t="shared" si="213"/>
        <v>0</v>
      </c>
      <c r="C4593" s="22">
        <f t="shared" si="214"/>
        <v>4</v>
      </c>
      <c r="D4593" s="23">
        <f t="shared" si="215"/>
        <v>41.5</v>
      </c>
      <c r="E4593" s="21">
        <f>SUMIFS(тарифы!G:G,тарифы!B:B,J4593)</f>
        <v>0</v>
      </c>
      <c r="F4593" s="21"/>
      <c r="G4593" s="12" t="str">
        <f>IFERROR(INDEX(Таблица1[#All],MATCH('загрузка табеля'!J4593,тарифы!B:B,0),4),"")</f>
        <v/>
      </c>
      <c r="H4593" s="12" t="s">
        <v>17253</v>
      </c>
      <c r="I4593" s="12" t="s">
        <v>17089</v>
      </c>
      <c r="J4593" s="12" t="s">
        <v>17090</v>
      </c>
      <c r="K4593" s="12" t="s">
        <v>17091</v>
      </c>
      <c r="L4593" s="12">
        <v>10.5</v>
      </c>
      <c r="M4593" s="12">
        <v>10.5</v>
      </c>
      <c r="N4593" s="12">
        <v>10.5</v>
      </c>
      <c r="O4593" s="12">
        <v>10</v>
      </c>
    </row>
    <row r="4594" spans="1:16" x14ac:dyDescent="0.2">
      <c r="A4594" s="12" t="str">
        <f>INDEX('рабочие дни  %ФОТ'!$F$3:$F$67,MATCH('загрузка табеля'!$H4594,'рабочие дни  %ФОТ'!$H$3:$H$67,0),1)</f>
        <v>ХХХ YYY-515</v>
      </c>
      <c r="B4594" s="21">
        <f t="shared" si="213"/>
        <v>720.37</v>
      </c>
      <c r="C4594" s="22">
        <f t="shared" si="214"/>
        <v>2</v>
      </c>
      <c r="D4594" s="23">
        <f t="shared" si="215"/>
        <v>20.5</v>
      </c>
      <c r="E4594" s="21">
        <f>SUMIFS(тарифы!G:G,тарифы!B:B,J4594)</f>
        <v>35.14</v>
      </c>
      <c r="F4594" s="21"/>
      <c r="G4594" s="12" t="str">
        <f>IFERROR(INDEX(Таблица1[#All],MATCH('загрузка табеля'!J4594,тарифы!B:B,0),4),"")</f>
        <v>продавец непродовольственных товаров 2 категории ((В-515)отдел непродовольственных товаров)</v>
      </c>
      <c r="H4594" s="12" t="s">
        <v>17253</v>
      </c>
      <c r="I4594" s="12" t="s">
        <v>17092</v>
      </c>
      <c r="J4594" s="12" t="s">
        <v>9575</v>
      </c>
      <c r="K4594" s="12" t="s">
        <v>9576</v>
      </c>
      <c r="L4594" s="12">
        <v>10.5</v>
      </c>
      <c r="M4594" s="12">
        <v>10</v>
      </c>
    </row>
    <row r="4595" spans="1:16" x14ac:dyDescent="0.2">
      <c r="A4595" s="12" t="str">
        <f>INDEX('рабочие дни  %ФОТ'!$F$3:$F$67,MATCH('загрузка табеля'!$H4595,'рабочие дни  %ФОТ'!$H$3:$H$67,0),1)</f>
        <v>ХХХ YYY-515</v>
      </c>
      <c r="B4595" s="21">
        <f t="shared" si="213"/>
        <v>1771.88</v>
      </c>
      <c r="C4595" s="22">
        <f t="shared" si="214"/>
        <v>4</v>
      </c>
      <c r="D4595" s="23">
        <f t="shared" si="215"/>
        <v>44</v>
      </c>
      <c r="E4595" s="21">
        <f>SUMIFS(тарифы!G:G,тарифы!B:B,J4595)</f>
        <v>40.270000000000003</v>
      </c>
      <c r="F4595" s="21"/>
      <c r="G4595" s="12" t="str">
        <f>IFERROR(INDEX(Таблица1[#All],MATCH('загрузка табеля'!J4595,тарифы!B:B,0),4),"")</f>
        <v>бригадир продавцов непродовольственных товаров 2 категории ((В-515)отдел непродовольственных товаров</v>
      </c>
      <c r="H4595" s="12" t="s">
        <v>17253</v>
      </c>
      <c r="I4595" s="12" t="s">
        <v>17092</v>
      </c>
      <c r="J4595" s="12" t="s">
        <v>9578</v>
      </c>
      <c r="K4595" s="12" t="s">
        <v>9579</v>
      </c>
      <c r="L4595" s="12">
        <v>15</v>
      </c>
      <c r="M4595" s="12">
        <v>10</v>
      </c>
      <c r="N4595" s="12">
        <v>9.5</v>
      </c>
      <c r="O4595" s="12">
        <v>9.5</v>
      </c>
    </row>
    <row r="4596" spans="1:16" x14ac:dyDescent="0.2">
      <c r="A4596" s="12" t="str">
        <f>INDEX('рабочие дни  %ФОТ'!$F$3:$F$67,MATCH('загрузка табеля'!$H4596,'рабочие дни  %ФОТ'!$H$3:$H$67,0),1)</f>
        <v>ХХХ YYY-515</v>
      </c>
      <c r="B4596" s="21">
        <f t="shared" si="213"/>
        <v>0</v>
      </c>
      <c r="C4596" s="22">
        <f t="shared" si="214"/>
        <v>3</v>
      </c>
      <c r="D4596" s="23">
        <f t="shared" si="215"/>
        <v>30</v>
      </c>
      <c r="E4596" s="21">
        <f>SUMIFS(тарифы!G:G,тарифы!B:B,J4596)</f>
        <v>0</v>
      </c>
      <c r="F4596" s="21"/>
      <c r="G4596" s="12" t="str">
        <f>IFERROR(INDEX(Таблица1[#All],MATCH('загрузка табеля'!J4596,тарифы!B:B,0),4),"")</f>
        <v/>
      </c>
      <c r="H4596" s="12" t="s">
        <v>17253</v>
      </c>
      <c r="I4596" s="12" t="s">
        <v>17092</v>
      </c>
      <c r="J4596" s="12" t="s">
        <v>17093</v>
      </c>
      <c r="K4596" s="12" t="s">
        <v>17094</v>
      </c>
      <c r="L4596" s="12">
        <v>10</v>
      </c>
      <c r="M4596" s="12">
        <v>10</v>
      </c>
      <c r="N4596" s="12">
        <v>10</v>
      </c>
    </row>
    <row r="4597" spans="1:16" x14ac:dyDescent="0.2">
      <c r="A4597" s="12" t="str">
        <f>INDEX('рабочие дни  %ФОТ'!$F$3:$F$67,MATCH('загрузка табеля'!$H4597,'рабочие дни  %ФОТ'!$H$3:$H$67,0),1)</f>
        <v>ХХХ YYY-515</v>
      </c>
      <c r="B4597" s="21">
        <f t="shared" si="213"/>
        <v>0</v>
      </c>
      <c r="C4597" s="22">
        <f t="shared" si="214"/>
        <v>3</v>
      </c>
      <c r="D4597" s="23">
        <f t="shared" si="215"/>
        <v>31.5</v>
      </c>
      <c r="E4597" s="21">
        <f>SUMIFS(тарифы!G:G,тарифы!B:B,J4597)</f>
        <v>0</v>
      </c>
      <c r="F4597" s="21"/>
      <c r="G4597" s="12" t="str">
        <f>IFERROR(INDEX(Таблица1[#All],MATCH('загрузка табеля'!J4597,тарифы!B:B,0),4),"")</f>
        <v/>
      </c>
      <c r="H4597" s="12" t="s">
        <v>17253</v>
      </c>
      <c r="I4597" s="12" t="s">
        <v>17092</v>
      </c>
      <c r="J4597" s="12" t="s">
        <v>17095</v>
      </c>
      <c r="K4597" s="12" t="s">
        <v>17096</v>
      </c>
      <c r="L4597" s="12">
        <v>10</v>
      </c>
      <c r="M4597" s="12">
        <v>10.5</v>
      </c>
      <c r="N4597" s="12">
        <v>11</v>
      </c>
      <c r="O4597" s="12">
        <v>0</v>
      </c>
    </row>
    <row r="4598" spans="1:16" x14ac:dyDescent="0.2">
      <c r="A4598" s="12" t="str">
        <f>INDEX('рабочие дни  %ФОТ'!$F$3:$F$67,MATCH('загрузка табеля'!$H4598,'рабочие дни  %ФОТ'!$H$3:$H$67,0),1)</f>
        <v>ХХХ YYY-515</v>
      </c>
      <c r="B4598" s="21">
        <f t="shared" si="213"/>
        <v>2.6985714285714288</v>
      </c>
      <c r="C4598" s="22">
        <f t="shared" si="214"/>
        <v>1</v>
      </c>
      <c r="D4598" s="23">
        <f t="shared" si="215"/>
        <v>12.5</v>
      </c>
      <c r="E4598" s="21">
        <f>SUMIFS(тарифы!G:G,тарифы!B:B,J4598)</f>
        <v>56.67</v>
      </c>
      <c r="F4598" s="21"/>
      <c r="G4598" s="12" t="str">
        <f>IFERROR(INDEX(Таблица1[#All],MATCH('загрузка табеля'!J4598,тарифы!B:B,0),4),"")</f>
        <v>бригадир производственной бригады ((В-515)кондитерский цех)</v>
      </c>
      <c r="H4598" s="12" t="s">
        <v>17253</v>
      </c>
      <c r="I4598" s="12" t="s">
        <v>17097</v>
      </c>
      <c r="J4598" s="12" t="s">
        <v>9625</v>
      </c>
      <c r="K4598" s="12" t="s">
        <v>9626</v>
      </c>
      <c r="L4598" s="12">
        <v>12.5</v>
      </c>
      <c r="M4598" s="12">
        <v>0</v>
      </c>
    </row>
    <row r="4599" spans="1:16" x14ac:dyDescent="0.2">
      <c r="A4599" s="12" t="str">
        <f>INDEX('рабочие дни  %ФОТ'!$F$3:$F$67,MATCH('загрузка табеля'!$H4599,'рабочие дни  %ФОТ'!$H$3:$H$67,0),1)</f>
        <v>ХХХ YYY-515</v>
      </c>
      <c r="B4599" s="21">
        <f t="shared" si="213"/>
        <v>1254.42</v>
      </c>
      <c r="C4599" s="22">
        <f t="shared" si="214"/>
        <v>3</v>
      </c>
      <c r="D4599" s="23">
        <f t="shared" si="215"/>
        <v>34.5</v>
      </c>
      <c r="E4599" s="21">
        <f>SUMIFS(тарифы!G:G,тарифы!B:B,J4599)</f>
        <v>36.36</v>
      </c>
      <c r="F4599" s="21"/>
      <c r="G4599" s="12" t="str">
        <f>IFERROR(INDEX(Таблица1[#All],MATCH('загрузка табеля'!J4599,тарифы!B:B,0),4),"")</f>
        <v>продавец продовольственных товаров 2 категории ((В-515)кондитерский цех)</v>
      </c>
      <c r="H4599" s="12" t="s">
        <v>17253</v>
      </c>
      <c r="I4599" s="12" t="s">
        <v>17097</v>
      </c>
      <c r="J4599" s="12" t="s">
        <v>9493</v>
      </c>
      <c r="K4599" s="12" t="s">
        <v>11783</v>
      </c>
      <c r="L4599" s="12">
        <v>11.5</v>
      </c>
      <c r="M4599" s="12">
        <v>11.5</v>
      </c>
      <c r="N4599" s="12">
        <v>11.5</v>
      </c>
      <c r="O4599" s="12">
        <v>0</v>
      </c>
    </row>
    <row r="4600" spans="1:16" x14ac:dyDescent="0.2">
      <c r="A4600" s="12" t="str">
        <f>INDEX('рабочие дни  %ФОТ'!$F$3:$F$67,MATCH('загрузка табеля'!$H4600,'рабочие дни  %ФОТ'!$H$3:$H$67,0),1)</f>
        <v>ХХХ YYY-515</v>
      </c>
      <c r="B4600" s="21">
        <f t="shared" si="213"/>
        <v>0</v>
      </c>
      <c r="C4600" s="22">
        <f t="shared" si="214"/>
        <v>3</v>
      </c>
      <c r="D4600" s="23">
        <f t="shared" si="215"/>
        <v>35.5</v>
      </c>
      <c r="E4600" s="21">
        <f>SUMIFS(тарифы!G:G,тарифы!B:B,J4600)</f>
        <v>0</v>
      </c>
      <c r="F4600" s="21"/>
      <c r="G4600" s="12" t="str">
        <f>IFERROR(INDEX(Таблица1[#All],MATCH('загрузка табеля'!J4600,тарифы!B:B,0),4),"")</f>
        <v/>
      </c>
      <c r="H4600" s="12" t="s">
        <v>17253</v>
      </c>
      <c r="I4600" s="12" t="s">
        <v>17097</v>
      </c>
      <c r="J4600" s="12" t="s">
        <v>17098</v>
      </c>
      <c r="K4600" s="12" t="s">
        <v>17099</v>
      </c>
      <c r="L4600" s="12">
        <v>11.5</v>
      </c>
      <c r="M4600" s="12">
        <v>12</v>
      </c>
      <c r="N4600" s="12">
        <v>12</v>
      </c>
    </row>
    <row r="4601" spans="1:16" x14ac:dyDescent="0.2">
      <c r="A4601" s="12" t="str">
        <f>INDEX('рабочие дни  %ФОТ'!$F$3:$F$67,MATCH('загрузка табеля'!$H4601,'рабочие дни  %ФОТ'!$H$3:$H$67,0),1)</f>
        <v>ХХХ YYY-515</v>
      </c>
      <c r="B4601" s="21">
        <f t="shared" si="213"/>
        <v>2256.3809523809523</v>
      </c>
      <c r="C4601" s="22">
        <f t="shared" si="214"/>
        <v>4</v>
      </c>
      <c r="D4601" s="23">
        <f t="shared" si="215"/>
        <v>17</v>
      </c>
      <c r="E4601" s="21">
        <f>SUMIFS(тарифы!G:G,тарифы!B:B,J4601)</f>
        <v>11846</v>
      </c>
      <c r="F4601" s="21"/>
      <c r="G4601" s="12" t="str">
        <f>IFERROR(INDEX(Таблица1[#All],MATCH('загрузка табеля'!J4601,тарифы!B:B,0),4),"")</f>
        <v xml:space="preserve">заместитель управляющего магазином по производству 2 категории ((В-515)цех по выпечке хлебобулочных </v>
      </c>
      <c r="H4601" s="12" t="s">
        <v>17253</v>
      </c>
      <c r="I4601" s="12" t="s">
        <v>17100</v>
      </c>
      <c r="J4601" s="12" t="s">
        <v>9681</v>
      </c>
      <c r="K4601" s="12" t="s">
        <v>9682</v>
      </c>
      <c r="L4601" s="12">
        <v>5</v>
      </c>
      <c r="M4601" s="12">
        <v>4</v>
      </c>
      <c r="N4601" s="12">
        <v>4</v>
      </c>
      <c r="O4601" s="12">
        <v>4</v>
      </c>
    </row>
    <row r="4602" spans="1:16" x14ac:dyDescent="0.2">
      <c r="A4602" s="12" t="str">
        <f>INDEX('рабочие дни  %ФОТ'!$F$3:$F$67,MATCH('загрузка табеля'!$H4602,'рабочие дни  %ФОТ'!$H$3:$H$67,0),1)</f>
        <v>ХХХ YYY-515</v>
      </c>
      <c r="B4602" s="21">
        <f t="shared" si="213"/>
        <v>1603.21</v>
      </c>
      <c r="C4602" s="22">
        <f t="shared" si="214"/>
        <v>3</v>
      </c>
      <c r="D4602" s="23">
        <f t="shared" si="215"/>
        <v>37</v>
      </c>
      <c r="E4602" s="21">
        <f>SUMIFS(тарифы!G:G,тарифы!B:B,J4602)</f>
        <v>43.33</v>
      </c>
      <c r="F4602" s="21"/>
      <c r="G4602" s="12" t="str">
        <f>IFERROR(INDEX(Таблица1[#All],MATCH('загрузка табеля'!J4602,тарифы!B:B,0),4),"")</f>
        <v>повар 5 разряда ((В-515)кулинарный цех)</v>
      </c>
      <c r="H4602" s="12" t="s">
        <v>17253</v>
      </c>
      <c r="I4602" s="12" t="s">
        <v>17100</v>
      </c>
      <c r="J4602" s="12" t="s">
        <v>9501</v>
      </c>
      <c r="K4602" s="12" t="s">
        <v>9502</v>
      </c>
      <c r="L4602" s="12">
        <v>12.5</v>
      </c>
      <c r="M4602" s="12">
        <v>12</v>
      </c>
      <c r="N4602" s="12">
        <v>12.5</v>
      </c>
      <c r="O4602" s="12">
        <v>0</v>
      </c>
    </row>
    <row r="4603" spans="1:16" x14ac:dyDescent="0.2">
      <c r="A4603" s="12" t="str">
        <f>INDEX('рабочие дни  %ФОТ'!$F$3:$F$67,MATCH('загрузка табеля'!$H4603,'рабочие дни  %ФОТ'!$H$3:$H$67,0),1)</f>
        <v>ХХХ YYY-515</v>
      </c>
      <c r="B4603" s="21">
        <f t="shared" si="213"/>
        <v>5.1323809523809523</v>
      </c>
      <c r="C4603" s="22">
        <f t="shared" si="214"/>
        <v>2</v>
      </c>
      <c r="D4603" s="23">
        <f t="shared" si="215"/>
        <v>23.5</v>
      </c>
      <c r="E4603" s="21">
        <f>SUMIFS(тарифы!G:G,тарифы!B:B,J4603)</f>
        <v>53.89</v>
      </c>
      <c r="F4603" s="21"/>
      <c r="G4603" s="12" t="str">
        <f>IFERROR(INDEX(Таблица1[#All],MATCH('загрузка табеля'!J4603,тарифы!B:B,0),4),"")</f>
        <v>бригадир производственной бригады* ((В-515)кулинарный цех)</v>
      </c>
      <c r="H4603" s="12" t="s">
        <v>17253</v>
      </c>
      <c r="I4603" s="12" t="s">
        <v>17100</v>
      </c>
      <c r="J4603" s="12" t="s">
        <v>9498</v>
      </c>
      <c r="K4603" s="12" t="s">
        <v>9499</v>
      </c>
      <c r="L4603" s="12">
        <v>11.5</v>
      </c>
      <c r="M4603" s="12">
        <v>12</v>
      </c>
    </row>
    <row r="4604" spans="1:16" x14ac:dyDescent="0.2">
      <c r="A4604" s="12" t="str">
        <f>INDEX('рабочие дни  %ФОТ'!$F$3:$F$67,MATCH('загрузка табеля'!$H4604,'рабочие дни  %ФОТ'!$H$3:$H$67,0),1)</f>
        <v>ХХХ YYY-515</v>
      </c>
      <c r="B4604" s="21">
        <f t="shared" si="213"/>
        <v>2425.56</v>
      </c>
      <c r="C4604" s="22">
        <f t="shared" si="214"/>
        <v>5</v>
      </c>
      <c r="D4604" s="23">
        <f t="shared" si="215"/>
        <v>61.5</v>
      </c>
      <c r="E4604" s="21">
        <f>SUMIFS(тарифы!G:G,тарифы!B:B,J4604)</f>
        <v>39.44</v>
      </c>
      <c r="F4604" s="21"/>
      <c r="G4604" s="12" t="str">
        <f>IFERROR(INDEX(Таблица1[#All],MATCH('загрузка табеля'!J4604,тарифы!B:B,0),4),"")</f>
        <v>повар 4 разряда ((В-515)кулинарный цех)</v>
      </c>
      <c r="H4604" s="12" t="s">
        <v>17253</v>
      </c>
      <c r="I4604" s="12" t="s">
        <v>17100</v>
      </c>
      <c r="J4604" s="12" t="s">
        <v>9495</v>
      </c>
      <c r="K4604" s="12" t="s">
        <v>9496</v>
      </c>
      <c r="L4604" s="12">
        <v>12</v>
      </c>
      <c r="M4604" s="12">
        <v>12.5</v>
      </c>
      <c r="N4604" s="12">
        <v>12.5</v>
      </c>
      <c r="O4604" s="12">
        <v>12</v>
      </c>
      <c r="P4604" s="12">
        <v>12.5</v>
      </c>
    </row>
    <row r="4605" spans="1:16" x14ac:dyDescent="0.2">
      <c r="A4605" s="12" t="str">
        <f>INDEX('рабочие дни  %ФОТ'!$F$3:$F$67,MATCH('загрузка табеля'!$H4605,'рабочие дни  %ФОТ'!$H$3:$H$67,0),1)</f>
        <v>ХХХ YYY-515</v>
      </c>
      <c r="B4605" s="21">
        <f t="shared" si="213"/>
        <v>519.96</v>
      </c>
      <c r="C4605" s="22">
        <f t="shared" si="214"/>
        <v>1</v>
      </c>
      <c r="D4605" s="23">
        <f t="shared" si="215"/>
        <v>12</v>
      </c>
      <c r="E4605" s="21">
        <f>SUMIFS(тарифы!G:G,тарифы!B:B,J4605)</f>
        <v>43.33</v>
      </c>
      <c r="F4605" s="21"/>
      <c r="G4605" s="12" t="str">
        <f>IFERROR(INDEX(Таблица1[#All],MATCH('загрузка табеля'!J4605,тарифы!B:B,0),4),"")</f>
        <v>повар 5 разряда ((В-515)кулинарный цех)</v>
      </c>
      <c r="H4605" s="12" t="s">
        <v>17253</v>
      </c>
      <c r="I4605" s="12" t="s">
        <v>17100</v>
      </c>
      <c r="J4605" s="12" t="s">
        <v>9504</v>
      </c>
      <c r="K4605" s="12" t="s">
        <v>9505</v>
      </c>
      <c r="L4605" s="12">
        <v>12</v>
      </c>
    </row>
    <row r="4606" spans="1:16" x14ac:dyDescent="0.2">
      <c r="A4606" s="12" t="str">
        <f>INDEX('рабочие дни  %ФОТ'!$F$3:$F$67,MATCH('загрузка табеля'!$H4606,'рабочие дни  %ФОТ'!$H$3:$H$67,0),1)</f>
        <v>ХХХ YYY-515</v>
      </c>
      <c r="B4606" s="21">
        <f t="shared" si="213"/>
        <v>2110.9</v>
      </c>
      <c r="C4606" s="22">
        <f t="shared" si="214"/>
        <v>4</v>
      </c>
      <c r="D4606" s="23">
        <f t="shared" si="215"/>
        <v>47.5</v>
      </c>
      <c r="E4606" s="21">
        <f>SUMIFS(тарифы!G:G,тарифы!B:B,J4606)</f>
        <v>44.44</v>
      </c>
      <c r="F4606" s="21"/>
      <c r="G4606" s="12" t="str">
        <f>IFERROR(INDEX(Таблица1[#All],MATCH('загрузка табеля'!J4606,тарифы!B:B,0),4),"")</f>
        <v>повар пиццеол ((В-515)кулинарный цех)</v>
      </c>
      <c r="H4606" s="12" t="s">
        <v>17253</v>
      </c>
      <c r="I4606" s="12" t="s">
        <v>17100</v>
      </c>
      <c r="J4606" s="12" t="s">
        <v>9514</v>
      </c>
      <c r="K4606" s="12" t="s">
        <v>9515</v>
      </c>
      <c r="L4606" s="12">
        <v>13</v>
      </c>
      <c r="M4606" s="12">
        <v>11.5</v>
      </c>
      <c r="N4606" s="12">
        <v>11.5</v>
      </c>
      <c r="O4606" s="12">
        <v>11.5</v>
      </c>
    </row>
    <row r="4607" spans="1:16" x14ac:dyDescent="0.2">
      <c r="A4607" s="12" t="str">
        <f>INDEX('рабочие дни  %ФОТ'!$F$3:$F$67,MATCH('загрузка табеля'!$H4607,'рабочие дни  %ФОТ'!$H$3:$H$67,0),1)</f>
        <v>ХХХ YYY-515</v>
      </c>
      <c r="B4607" s="21">
        <f t="shared" si="213"/>
        <v>10.264761904761905</v>
      </c>
      <c r="C4607" s="22">
        <f t="shared" si="214"/>
        <v>4</v>
      </c>
      <c r="D4607" s="23">
        <f t="shared" si="215"/>
        <v>47</v>
      </c>
      <c r="E4607" s="21">
        <f>SUMIFS(тарифы!G:G,тарифы!B:B,J4607)</f>
        <v>53.89</v>
      </c>
      <c r="F4607" s="21"/>
      <c r="G4607" s="12" t="str">
        <f>IFERROR(INDEX(Таблица1[#All],MATCH('загрузка табеля'!J4607,тарифы!B:B,0),4),"")</f>
        <v>бригадир производственной бригады ((В-515)кулинарный цех)</v>
      </c>
      <c r="H4607" s="12" t="s">
        <v>17253</v>
      </c>
      <c r="I4607" s="12" t="s">
        <v>17100</v>
      </c>
      <c r="J4607" s="12" t="s">
        <v>9506</v>
      </c>
      <c r="K4607" s="12" t="s">
        <v>9507</v>
      </c>
      <c r="L4607" s="12">
        <v>12</v>
      </c>
      <c r="M4607" s="12">
        <v>11.5</v>
      </c>
      <c r="N4607" s="12">
        <v>12</v>
      </c>
      <c r="O4607" s="12">
        <v>11.5</v>
      </c>
    </row>
    <row r="4608" spans="1:16" x14ac:dyDescent="0.2">
      <c r="A4608" s="12" t="str">
        <f>INDEX('рабочие дни  %ФОТ'!$F$3:$F$67,MATCH('загрузка табеля'!$H4608,'рабочие дни  %ФОТ'!$H$3:$H$67,0),1)</f>
        <v>ХХХ YYY-515</v>
      </c>
      <c r="B4608" s="21">
        <f t="shared" si="213"/>
        <v>966.28</v>
      </c>
      <c r="C4608" s="22">
        <f t="shared" si="214"/>
        <v>2</v>
      </c>
      <c r="D4608" s="23">
        <f t="shared" si="215"/>
        <v>24.5</v>
      </c>
      <c r="E4608" s="21">
        <f>SUMIFS(тарифы!G:G,тарифы!B:B,J4608)</f>
        <v>39.44</v>
      </c>
      <c r="F4608" s="21"/>
      <c r="G4608" s="12" t="str">
        <f>IFERROR(INDEX(Таблица1[#All],MATCH('загрузка табеля'!J4608,тарифы!B:B,0),4),"")</f>
        <v>повар 4 разряда ((В-515)кулинарный цех)</v>
      </c>
      <c r="H4608" s="12" t="s">
        <v>17253</v>
      </c>
      <c r="I4608" s="12" t="s">
        <v>17100</v>
      </c>
      <c r="J4608" s="12" t="s">
        <v>9518</v>
      </c>
      <c r="K4608" s="12" t="s">
        <v>9519</v>
      </c>
      <c r="L4608" s="12">
        <v>12.5</v>
      </c>
      <c r="M4608" s="12">
        <v>12</v>
      </c>
      <c r="N4608" s="12">
        <v>0</v>
      </c>
    </row>
    <row r="4609" spans="1:16" x14ac:dyDescent="0.2">
      <c r="A4609" s="12" t="str">
        <f>INDEX('рабочие дни  %ФОТ'!$F$3:$F$67,MATCH('загрузка табеля'!$H4609,'рабочие дни  %ФОТ'!$H$3:$H$67,0),1)</f>
        <v>ХХХ YYY-515</v>
      </c>
      <c r="B4609" s="21">
        <f t="shared" si="213"/>
        <v>1636.2</v>
      </c>
      <c r="C4609" s="22">
        <f t="shared" si="214"/>
        <v>4</v>
      </c>
      <c r="D4609" s="23">
        <f t="shared" si="215"/>
        <v>45</v>
      </c>
      <c r="E4609" s="21">
        <f>SUMIFS(тарифы!G:G,тарифы!B:B,J4609)</f>
        <v>36.36</v>
      </c>
      <c r="F4609" s="21"/>
      <c r="G4609" s="12" t="str">
        <f>IFERROR(INDEX(Таблица1[#All],MATCH('загрузка табеля'!J4609,тарифы!B:B,0),4),"")</f>
        <v>продавец продовольственных товаров 2 категории ((В-515)кулинарный цех)</v>
      </c>
      <c r="H4609" s="12" t="s">
        <v>17253</v>
      </c>
      <c r="I4609" s="12" t="s">
        <v>17100</v>
      </c>
      <c r="J4609" s="12" t="s">
        <v>9509</v>
      </c>
      <c r="K4609" s="12" t="s">
        <v>9510</v>
      </c>
      <c r="L4609" s="12">
        <v>11</v>
      </c>
      <c r="M4609" s="12">
        <v>11</v>
      </c>
      <c r="N4609" s="12">
        <v>12</v>
      </c>
      <c r="O4609" s="12">
        <v>11</v>
      </c>
    </row>
    <row r="4610" spans="1:16" x14ac:dyDescent="0.2">
      <c r="A4610" s="12" t="str">
        <f>INDEX('рабочие дни  %ФОТ'!$F$3:$F$67,MATCH('загрузка табеля'!$H4610,'рабочие дни  %ФОТ'!$H$3:$H$67,0),1)</f>
        <v>ХХХ YYY-515</v>
      </c>
      <c r="B4610" s="21">
        <f t="shared" si="213"/>
        <v>1218.06</v>
      </c>
      <c r="C4610" s="22">
        <f t="shared" si="214"/>
        <v>3</v>
      </c>
      <c r="D4610" s="23">
        <f t="shared" si="215"/>
        <v>33.5</v>
      </c>
      <c r="E4610" s="21">
        <f>SUMIFS(тарифы!G:G,тарифы!B:B,J4610)</f>
        <v>36.36</v>
      </c>
      <c r="F4610" s="21"/>
      <c r="G4610" s="12" t="str">
        <f>IFERROR(INDEX(Таблица1[#All],MATCH('загрузка табеля'!J4610,тарифы!B:B,0),4),"")</f>
        <v>продавец продовольственных товаров 2 категории ((В-515)кулинарный цех)</v>
      </c>
      <c r="H4610" s="12" t="s">
        <v>17253</v>
      </c>
      <c r="I4610" s="12" t="s">
        <v>17100</v>
      </c>
      <c r="J4610" s="12" t="s">
        <v>11785</v>
      </c>
      <c r="K4610" s="12" t="s">
        <v>11784</v>
      </c>
      <c r="L4610" s="12">
        <v>12.5</v>
      </c>
      <c r="M4610" s="12">
        <v>13</v>
      </c>
      <c r="N4610" s="12">
        <v>8</v>
      </c>
    </row>
    <row r="4611" spans="1:16" x14ac:dyDescent="0.2">
      <c r="A4611" s="12" t="str">
        <f>INDEX('рабочие дни  %ФОТ'!$F$3:$F$67,MATCH('загрузка табеля'!$H4611,'рабочие дни  %ФОТ'!$H$3:$H$67,0),1)</f>
        <v>ХХХ YYY-515</v>
      </c>
      <c r="B4611" s="21">
        <f t="shared" si="213"/>
        <v>453.55999999999995</v>
      </c>
      <c r="C4611" s="22">
        <f t="shared" si="214"/>
        <v>1</v>
      </c>
      <c r="D4611" s="23">
        <f t="shared" si="215"/>
        <v>11.5</v>
      </c>
      <c r="E4611" s="21">
        <f>SUMIFS(тарифы!G:G,тарифы!B:B,J4611)</f>
        <v>39.44</v>
      </c>
      <c r="F4611" s="21"/>
      <c r="G4611" s="12" t="str">
        <f>IFERROR(INDEX(Таблица1[#All],MATCH('загрузка табеля'!J4611,тарифы!B:B,0),4),"")</f>
        <v>повар 4 разряда ((В-515)кулинарный цех)</v>
      </c>
      <c r="H4611" s="12" t="s">
        <v>17253</v>
      </c>
      <c r="I4611" s="12" t="s">
        <v>17100</v>
      </c>
      <c r="J4611" s="12" t="s">
        <v>11790</v>
      </c>
      <c r="K4611" s="12" t="s">
        <v>11789</v>
      </c>
      <c r="L4611" s="12">
        <v>11.5</v>
      </c>
    </row>
    <row r="4612" spans="1:16" x14ac:dyDescent="0.2">
      <c r="A4612" s="12" t="str">
        <f>INDEX('рабочие дни  %ФОТ'!$F$3:$F$67,MATCH('загрузка табеля'!$H4612,'рабочие дни  %ФОТ'!$H$3:$H$67,0),1)</f>
        <v>ХХХ YYY-515</v>
      </c>
      <c r="B4612" s="21">
        <f t="shared" si="213"/>
        <v>577.72</v>
      </c>
      <c r="C4612" s="22">
        <f t="shared" si="214"/>
        <v>1</v>
      </c>
      <c r="D4612" s="23">
        <f t="shared" si="215"/>
        <v>13</v>
      </c>
      <c r="E4612" s="21">
        <f>SUMIFS(тарифы!G:G,тарифы!B:B,J4612)</f>
        <v>44.44</v>
      </c>
      <c r="F4612" s="21"/>
      <c r="G4612" s="12" t="str">
        <f>IFERROR(INDEX(Таблица1[#All],MATCH('загрузка табеля'!J4612,тарифы!B:B,0),4),"")</f>
        <v>повар пиццеол ((В-515)кулинарный цех)</v>
      </c>
      <c r="H4612" s="12" t="s">
        <v>17253</v>
      </c>
      <c r="I4612" s="12" t="s">
        <v>17100</v>
      </c>
      <c r="J4612" s="12" t="s">
        <v>11788</v>
      </c>
      <c r="K4612" s="12" t="s">
        <v>8091</v>
      </c>
      <c r="L4612" s="12">
        <v>13</v>
      </c>
      <c r="M4612" s="12">
        <v>0</v>
      </c>
    </row>
    <row r="4613" spans="1:16" x14ac:dyDescent="0.2">
      <c r="A4613" s="12" t="str">
        <f>INDEX('рабочие дни  %ФОТ'!$F$3:$F$67,MATCH('загрузка табеля'!$H4613,'рабочие дни  %ФОТ'!$H$3:$H$67,0),1)</f>
        <v>ХХХ YYY-515</v>
      </c>
      <c r="B4613" s="21">
        <f t="shared" si="213"/>
        <v>0</v>
      </c>
      <c r="C4613" s="22">
        <f t="shared" si="214"/>
        <v>3</v>
      </c>
      <c r="D4613" s="23">
        <f t="shared" si="215"/>
        <v>28</v>
      </c>
      <c r="E4613" s="21">
        <f>SUMIFS(тарифы!G:G,тарифы!B:B,J4613)</f>
        <v>0</v>
      </c>
      <c r="F4613" s="21"/>
      <c r="G4613" s="12" t="str">
        <f>IFERROR(INDEX(Таблица1[#All],MATCH('загрузка табеля'!J4613,тарифы!B:B,0),4),"")</f>
        <v/>
      </c>
      <c r="H4613" s="12" t="s">
        <v>17253</v>
      </c>
      <c r="I4613" s="12" t="s">
        <v>17100</v>
      </c>
      <c r="J4613" s="12" t="s">
        <v>17101</v>
      </c>
      <c r="K4613" s="12" t="s">
        <v>17102</v>
      </c>
      <c r="L4613" s="12">
        <v>9</v>
      </c>
      <c r="M4613" s="12">
        <v>9.5</v>
      </c>
      <c r="N4613" s="12">
        <v>9.5</v>
      </c>
      <c r="O4613" s="12">
        <v>0</v>
      </c>
    </row>
    <row r="4614" spans="1:16" x14ac:dyDescent="0.2">
      <c r="A4614" s="12" t="str">
        <f>INDEX('рабочие дни  %ФОТ'!$F$3:$F$67,MATCH('загрузка табеля'!$H4614,'рабочие дни  %ФОТ'!$H$3:$H$67,0),1)</f>
        <v>ХХХ YYY-515</v>
      </c>
      <c r="B4614" s="21">
        <f t="shared" ref="B4614:B4677" si="216">IF(AND(F4614&lt;50,F4614&gt;0),F4614*D4614,IF(F4614&gt;50,F4614/$C$1*C4614,IF(AND(E4614&lt;50,E4614&gt;0),E4614*D4614,E4614/$C$1*C4614)))</f>
        <v>1423.17</v>
      </c>
      <c r="C4614" s="22">
        <f t="shared" si="214"/>
        <v>4</v>
      </c>
      <c r="D4614" s="23">
        <f t="shared" si="215"/>
        <v>40.5</v>
      </c>
      <c r="E4614" s="21">
        <f>SUMIFS(тарифы!G:G,тарифы!B:B,J4614)</f>
        <v>35.14</v>
      </c>
      <c r="F4614" s="21"/>
      <c r="G4614" s="12" t="str">
        <f>IFERROR(INDEX(Таблица1[#All],MATCH('загрузка табеля'!J4614,тарифы!B:B,0),4),"")</f>
        <v>продавец продовольственных товаров 2 категории ((В-515)молочный отдел)</v>
      </c>
      <c r="H4614" s="12" t="s">
        <v>17253</v>
      </c>
      <c r="I4614" s="12" t="s">
        <v>17103</v>
      </c>
      <c r="J4614" s="12" t="s">
        <v>9524</v>
      </c>
      <c r="K4614" s="12" t="s">
        <v>9525</v>
      </c>
      <c r="L4614" s="12">
        <v>10</v>
      </c>
      <c r="M4614" s="12">
        <v>10.5</v>
      </c>
      <c r="N4614" s="12">
        <v>10</v>
      </c>
      <c r="O4614" s="12">
        <v>10</v>
      </c>
      <c r="P4614" s="12">
        <v>0</v>
      </c>
    </row>
    <row r="4615" spans="1:16" x14ac:dyDescent="0.2">
      <c r="A4615" s="12" t="str">
        <f>INDEX('рабочие дни  %ФОТ'!$F$3:$F$67,MATCH('загрузка табеля'!$H4615,'рабочие дни  %ФОТ'!$H$3:$H$67,0),1)</f>
        <v>ХХХ YYY-515</v>
      </c>
      <c r="B4615" s="21">
        <f t="shared" si="216"/>
        <v>1405.6</v>
      </c>
      <c r="C4615" s="22">
        <f t="shared" ref="C4615:C4678" si="217">COUNTIF(L4615:AP4615,"&gt;0")</f>
        <v>4</v>
      </c>
      <c r="D4615" s="23">
        <f t="shared" ref="D4615:D4678" si="218">IF(SUM(L4615:AP4615)&gt;0,SUM(L4615:AP4615),"")</f>
        <v>40</v>
      </c>
      <c r="E4615" s="21">
        <f>SUMIFS(тарифы!G:G,тарифы!B:B,J4615)</f>
        <v>35.14</v>
      </c>
      <c r="F4615" s="21"/>
      <c r="G4615" s="12" t="str">
        <f>IFERROR(INDEX(Таблица1[#All],MATCH('загрузка табеля'!J4615,тарифы!B:B,0),4),"")</f>
        <v>продавец продовольственных товаров 2 категории ((В-515)молочный отдел)</v>
      </c>
      <c r="H4615" s="12" t="s">
        <v>17253</v>
      </c>
      <c r="I4615" s="12" t="s">
        <v>17103</v>
      </c>
      <c r="J4615" s="12" t="s">
        <v>9521</v>
      </c>
      <c r="K4615" s="12" t="s">
        <v>9522</v>
      </c>
      <c r="L4615" s="12">
        <v>10</v>
      </c>
      <c r="M4615" s="12">
        <v>10</v>
      </c>
      <c r="N4615" s="12">
        <v>10</v>
      </c>
      <c r="O4615" s="12">
        <v>10</v>
      </c>
    </row>
    <row r="4616" spans="1:16" x14ac:dyDescent="0.2">
      <c r="A4616" s="12" t="str">
        <f>INDEX('рабочие дни  %ФОТ'!$F$3:$F$67,MATCH('загрузка табеля'!$H4616,'рабочие дни  %ФОТ'!$H$3:$H$67,0),1)</f>
        <v>ХХХ YYY-515</v>
      </c>
      <c r="B4616" s="21">
        <f t="shared" si="216"/>
        <v>1953.0950000000003</v>
      </c>
      <c r="C4616" s="22">
        <f t="shared" si="217"/>
        <v>5</v>
      </c>
      <c r="D4616" s="23">
        <f t="shared" si="218"/>
        <v>48.5</v>
      </c>
      <c r="E4616" s="21">
        <f>SUMIFS(тарифы!G:G,тарифы!B:B,J4616)</f>
        <v>40.270000000000003</v>
      </c>
      <c r="F4616" s="21"/>
      <c r="G4616" s="12" t="str">
        <f>IFERROR(INDEX(Таблица1[#All],MATCH('загрузка табеля'!J4616,тарифы!B:B,0),4),"")</f>
        <v>бригадир продавцов продовольственных товаров 2 категории ((В-515)молочный отдел)</v>
      </c>
      <c r="H4616" s="12" t="s">
        <v>17253</v>
      </c>
      <c r="I4616" s="12" t="s">
        <v>17103</v>
      </c>
      <c r="J4616" s="12" t="s">
        <v>9526</v>
      </c>
      <c r="K4616" s="12" t="s">
        <v>9527</v>
      </c>
      <c r="L4616" s="12">
        <v>9</v>
      </c>
      <c r="M4616" s="12">
        <v>9.5</v>
      </c>
      <c r="N4616" s="12">
        <v>5.5</v>
      </c>
      <c r="O4616" s="12">
        <v>16.5</v>
      </c>
      <c r="P4616" s="12">
        <v>8</v>
      </c>
    </row>
    <row r="4617" spans="1:16" x14ac:dyDescent="0.2">
      <c r="A4617" s="12" t="str">
        <f>INDEX('рабочие дни  %ФОТ'!$F$3:$F$67,MATCH('загрузка табеля'!$H4617,'рабочие дни  %ФОТ'!$H$3:$H$67,0),1)</f>
        <v>ХХХ YYY-515</v>
      </c>
      <c r="B4617" s="21">
        <f t="shared" si="216"/>
        <v>702.8</v>
      </c>
      <c r="C4617" s="22">
        <f t="shared" si="217"/>
        <v>2</v>
      </c>
      <c r="D4617" s="23">
        <f t="shared" si="218"/>
        <v>20</v>
      </c>
      <c r="E4617" s="21">
        <f>SUMIFS(тарифы!G:G,тарифы!B:B,J4617)</f>
        <v>35.14</v>
      </c>
      <c r="F4617" s="21"/>
      <c r="G4617" s="12" t="str">
        <f>IFERROR(INDEX(Таблица1[#All],MATCH('загрузка табеля'!J4617,тарифы!B:B,0),4),"")</f>
        <v>продавец продовольственных товаров 2 категории ((В-515)молочный отдел)</v>
      </c>
      <c r="H4617" s="12" t="s">
        <v>17253</v>
      </c>
      <c r="I4617" s="12" t="s">
        <v>17103</v>
      </c>
      <c r="J4617" s="12" t="s">
        <v>9529</v>
      </c>
      <c r="K4617" s="12" t="s">
        <v>9530</v>
      </c>
      <c r="L4617" s="12">
        <v>10</v>
      </c>
      <c r="M4617" s="12">
        <v>10</v>
      </c>
    </row>
    <row r="4618" spans="1:16" x14ac:dyDescent="0.2">
      <c r="A4618" s="12" t="str">
        <f>INDEX('рабочие дни  %ФОТ'!$F$3:$F$67,MATCH('загрузка табеля'!$H4618,'рабочие дни  %ФОТ'!$H$3:$H$67,0),1)</f>
        <v>ХХХ YYY-515</v>
      </c>
      <c r="B4618" s="21">
        <f t="shared" si="216"/>
        <v>1131.4285714285716</v>
      </c>
      <c r="C4618" s="22">
        <f t="shared" si="217"/>
        <v>3</v>
      </c>
      <c r="D4618" s="23">
        <f t="shared" si="218"/>
        <v>24.5</v>
      </c>
      <c r="E4618" s="21">
        <f>SUMIFS(тарифы!G:G,тарифы!B:B,J4618)</f>
        <v>7920</v>
      </c>
      <c r="F4618" s="21"/>
      <c r="G4618" s="12" t="str">
        <f>IFERROR(INDEX(Таблица1[#All],MATCH('загрузка табеля'!J4618,тарифы!B:B,0),4),"")</f>
        <v>менеджер по сбыту 2 категории ((В-515)овощной отдел)</v>
      </c>
      <c r="H4618" s="12" t="s">
        <v>17253</v>
      </c>
      <c r="I4618" s="12" t="s">
        <v>17104</v>
      </c>
      <c r="J4618" s="12" t="s">
        <v>9533</v>
      </c>
      <c r="K4618" s="12" t="s">
        <v>9534</v>
      </c>
      <c r="L4618" s="12">
        <v>9</v>
      </c>
      <c r="M4618" s="12">
        <v>7.5</v>
      </c>
      <c r="N4618" s="12">
        <v>8</v>
      </c>
    </row>
    <row r="4619" spans="1:16" x14ac:dyDescent="0.2">
      <c r="A4619" s="12" t="str">
        <f>INDEX('рабочие дни  %ФОТ'!$F$3:$F$67,MATCH('загрузка табеля'!$H4619,'рабочие дни  %ФОТ'!$H$3:$H$67,0),1)</f>
        <v>ХХХ YYY-515</v>
      </c>
      <c r="B4619" s="21">
        <f t="shared" si="216"/>
        <v>1336.5</v>
      </c>
      <c r="C4619" s="22">
        <f t="shared" si="217"/>
        <v>4</v>
      </c>
      <c r="D4619" s="23">
        <f t="shared" si="218"/>
        <v>40.5</v>
      </c>
      <c r="E4619" s="21">
        <f>SUMIFS(тарифы!G:G,тарифы!B:B,J4619)</f>
        <v>33</v>
      </c>
      <c r="F4619" s="21"/>
      <c r="G4619" s="12" t="str">
        <f>IFERROR(INDEX(Таблица1[#All],MATCH('загрузка табеля'!J4619,тарифы!B:B,0),4),"")</f>
        <v>грузчик 2 категории ((В-501)склад)</v>
      </c>
      <c r="H4619" s="12" t="s">
        <v>17253</v>
      </c>
      <c r="I4619" s="12" t="s">
        <v>17104</v>
      </c>
      <c r="J4619" s="12" t="s">
        <v>7529</v>
      </c>
      <c r="K4619" s="12" t="s">
        <v>7530</v>
      </c>
      <c r="L4619" s="12">
        <v>10.5</v>
      </c>
      <c r="M4619" s="12">
        <v>10</v>
      </c>
      <c r="N4619" s="12">
        <v>10</v>
      </c>
      <c r="O4619" s="12">
        <v>10</v>
      </c>
      <c r="P4619" s="12">
        <v>0</v>
      </c>
    </row>
    <row r="4620" spans="1:16" x14ac:dyDescent="0.2">
      <c r="A4620" s="12" t="str">
        <f>INDEX('рабочие дни  %ФОТ'!$F$3:$F$67,MATCH('загрузка табеля'!$H4620,'рабочие дни  %ФОТ'!$H$3:$H$67,0),1)</f>
        <v>ХХХ YYY-515</v>
      </c>
      <c r="B4620" s="21">
        <f t="shared" si="216"/>
        <v>1454.64</v>
      </c>
      <c r="C4620" s="22">
        <f t="shared" si="217"/>
        <v>4</v>
      </c>
      <c r="D4620" s="23">
        <f t="shared" si="218"/>
        <v>44</v>
      </c>
      <c r="E4620" s="21">
        <f>SUMIFS(тарифы!G:G,тарифы!B:B,J4620)</f>
        <v>33.06</v>
      </c>
      <c r="F4620" s="21"/>
      <c r="G4620" s="12" t="str">
        <f>IFERROR(INDEX(Таблица1[#All],MATCH('загрузка табеля'!J4620,тарифы!B:B,0),4),"")</f>
        <v>продавец продовольственных товаров 3 категории ((В-515)овощной отдел)</v>
      </c>
      <c r="H4620" s="12" t="s">
        <v>17253</v>
      </c>
      <c r="I4620" s="12" t="s">
        <v>17104</v>
      </c>
      <c r="J4620" s="12" t="s">
        <v>9536</v>
      </c>
      <c r="K4620" s="12" t="s">
        <v>9537</v>
      </c>
      <c r="L4620" s="12">
        <v>11</v>
      </c>
      <c r="M4620" s="12">
        <v>12</v>
      </c>
      <c r="N4620" s="12">
        <v>10.5</v>
      </c>
      <c r="O4620" s="12">
        <v>10.5</v>
      </c>
      <c r="P4620" s="12">
        <v>0</v>
      </c>
    </row>
    <row r="4621" spans="1:16" x14ac:dyDescent="0.2">
      <c r="A4621" s="12" t="str">
        <f>INDEX('рабочие дни  %ФОТ'!$F$3:$F$67,MATCH('загрузка табеля'!$H4621,'рабочие дни  %ФОТ'!$H$3:$H$67,0),1)</f>
        <v>ХХХ YYY-515</v>
      </c>
      <c r="B4621" s="21">
        <f t="shared" si="216"/>
        <v>975.2700000000001</v>
      </c>
      <c r="C4621" s="22">
        <f t="shared" si="217"/>
        <v>3</v>
      </c>
      <c r="D4621" s="23">
        <f t="shared" si="218"/>
        <v>29.5</v>
      </c>
      <c r="E4621" s="21">
        <f>SUMIFS(тарифы!G:G,тарифы!B:B,J4621)</f>
        <v>33.06</v>
      </c>
      <c r="F4621" s="21"/>
      <c r="G4621" s="12" t="str">
        <f>IFERROR(INDEX(Таблица1[#All],MATCH('загрузка табеля'!J4621,тарифы!B:B,0),4),"")</f>
        <v>продавец продовольственных товаров 3 категории ((В-515)овощной отдел)</v>
      </c>
      <c r="H4621" s="12" t="s">
        <v>17253</v>
      </c>
      <c r="I4621" s="12" t="s">
        <v>17104</v>
      </c>
      <c r="J4621" s="12" t="s">
        <v>11770</v>
      </c>
      <c r="K4621" s="12" t="s">
        <v>11769</v>
      </c>
      <c r="L4621" s="12">
        <v>10</v>
      </c>
      <c r="M4621" s="12">
        <v>9.5</v>
      </c>
      <c r="N4621" s="12">
        <v>10</v>
      </c>
    </row>
    <row r="4622" spans="1:16" x14ac:dyDescent="0.2">
      <c r="A4622" s="12" t="str">
        <f>INDEX('рабочие дни  %ФОТ'!$F$3:$F$67,MATCH('загрузка табеля'!$H4622,'рабочие дни  %ФОТ'!$H$3:$H$67,0),1)</f>
        <v>ХХХ YYY-515</v>
      </c>
      <c r="B4622" s="21">
        <f t="shared" si="216"/>
        <v>1576.1899999999998</v>
      </c>
      <c r="C4622" s="22">
        <f t="shared" si="217"/>
        <v>4</v>
      </c>
      <c r="D4622" s="23">
        <f t="shared" si="218"/>
        <v>38.5</v>
      </c>
      <c r="E4622" s="21">
        <f>SUMIFS(тарифы!G:G,тарифы!B:B,J4622)</f>
        <v>40.94</v>
      </c>
      <c r="F4622" s="21"/>
      <c r="G4622" s="12" t="str">
        <f>IFERROR(INDEX(Таблица1[#All],MATCH('загрузка табеля'!J4622,тарифы!B:B,0),4),"")</f>
        <v>бригадир продавцов продовольственных товаров 2 категории ((В-515)овощной отдел)</v>
      </c>
      <c r="H4622" s="12" t="s">
        <v>17253</v>
      </c>
      <c r="I4622" s="12" t="s">
        <v>17104</v>
      </c>
      <c r="J4622" s="12" t="s">
        <v>11824</v>
      </c>
      <c r="K4622" s="12" t="s">
        <v>11823</v>
      </c>
      <c r="L4622" s="12">
        <v>9.5</v>
      </c>
      <c r="M4622" s="12">
        <v>10</v>
      </c>
      <c r="N4622" s="12">
        <v>9.5</v>
      </c>
      <c r="O4622" s="12">
        <v>9.5</v>
      </c>
      <c r="P4622" s="12">
        <v>0</v>
      </c>
    </row>
    <row r="4623" spans="1:16" x14ac:dyDescent="0.2">
      <c r="A4623" s="12" t="str">
        <f>INDEX('рабочие дни  %ФОТ'!$F$3:$F$67,MATCH('загрузка табеля'!$H4623,'рабочие дни  %ФОТ'!$H$3:$H$67,0),1)</f>
        <v>ХХХ YYY-515</v>
      </c>
      <c r="B4623" s="21">
        <f t="shared" si="216"/>
        <v>1322.4</v>
      </c>
      <c r="C4623" s="22">
        <f t="shared" si="217"/>
        <v>4</v>
      </c>
      <c r="D4623" s="23">
        <f t="shared" si="218"/>
        <v>40</v>
      </c>
      <c r="E4623" s="21">
        <f>SUMIFS(тарифы!G:G,тарифы!B:B,J4623)</f>
        <v>33.06</v>
      </c>
      <c r="F4623" s="21"/>
      <c r="G4623" s="12" t="str">
        <f>IFERROR(INDEX(Таблица1[#All],MATCH('загрузка табеля'!J4623,тарифы!B:B,0),4),"")</f>
        <v>продавец продовольственных товаров 3 категории ((В-515)овощной отдел)</v>
      </c>
      <c r="H4623" s="12" t="s">
        <v>17253</v>
      </c>
      <c r="I4623" s="12" t="s">
        <v>17104</v>
      </c>
      <c r="J4623" s="12" t="s">
        <v>13887</v>
      </c>
      <c r="K4623" s="12" t="s">
        <v>13886</v>
      </c>
      <c r="L4623" s="12">
        <v>10</v>
      </c>
      <c r="M4623" s="12">
        <v>10</v>
      </c>
      <c r="N4623" s="12">
        <v>10</v>
      </c>
      <c r="O4623" s="12">
        <v>10</v>
      </c>
    </row>
    <row r="4624" spans="1:16" x14ac:dyDescent="0.2">
      <c r="A4624" s="12" t="str">
        <f>INDEX('рабочие дни  %ФОТ'!$F$3:$F$67,MATCH('загрузка табеля'!$H4624,'рабочие дни  %ФОТ'!$H$3:$H$67,0),1)</f>
        <v>ХХХ YYY-515</v>
      </c>
      <c r="B4624" s="21">
        <f t="shared" si="216"/>
        <v>2051.2380952380954</v>
      </c>
      <c r="C4624" s="22">
        <f t="shared" si="217"/>
        <v>4</v>
      </c>
      <c r="D4624" s="23">
        <f t="shared" si="218"/>
        <v>20.5</v>
      </c>
      <c r="E4624" s="21">
        <f>SUMIFS(тарифы!G:G,тарифы!B:B,J4624)</f>
        <v>10769</v>
      </c>
      <c r="F4624" s="21"/>
      <c r="G4624" s="12" t="str">
        <f>IFERROR(INDEX(Таблица1[#All],MATCH('загрузка табеля'!J4624,тарифы!B:B,0),4),"")</f>
        <v>заместитель управляющего магазином по производству 3 категории ((В-515)цех по переработке мяса)</v>
      </c>
      <c r="H4624" s="12" t="s">
        <v>17253</v>
      </c>
      <c r="I4624" s="12" t="s">
        <v>17105</v>
      </c>
      <c r="J4624" s="12" t="s">
        <v>9512</v>
      </c>
      <c r="K4624" s="12" t="s">
        <v>9513</v>
      </c>
      <c r="L4624" s="12">
        <v>5.5</v>
      </c>
      <c r="M4624" s="12">
        <v>5</v>
      </c>
      <c r="N4624" s="12">
        <v>5</v>
      </c>
      <c r="O4624" s="12">
        <v>5</v>
      </c>
    </row>
    <row r="4625" spans="1:16" x14ac:dyDescent="0.2">
      <c r="A4625" s="12" t="str">
        <f>INDEX('рабочие дни  %ФОТ'!$F$3:$F$67,MATCH('загрузка табеля'!$H4625,'рабочие дни  %ФОТ'!$H$3:$H$67,0),1)</f>
        <v>ХХХ YYY-515</v>
      </c>
      <c r="B4625" s="21">
        <f t="shared" si="216"/>
        <v>1720.84</v>
      </c>
      <c r="C4625" s="22">
        <f t="shared" si="217"/>
        <v>4</v>
      </c>
      <c r="D4625" s="23">
        <f t="shared" si="218"/>
        <v>44</v>
      </c>
      <c r="E4625" s="21">
        <f>SUMIFS(тарифы!G:G,тарифы!B:B,J4625)</f>
        <v>39.11</v>
      </c>
      <c r="F4625" s="21"/>
      <c r="G4625" s="12" t="str">
        <f>IFERROR(INDEX(Таблица1[#All],MATCH('загрузка табеля'!J4625,тарифы!B:B,0),4),"")</f>
        <v>продавец продовольственных товаров 2 категории ((В-515)рыбный отдел)</v>
      </c>
      <c r="H4625" s="12" t="s">
        <v>17253</v>
      </c>
      <c r="I4625" s="12" t="s">
        <v>17105</v>
      </c>
      <c r="J4625" s="12" t="s">
        <v>9633</v>
      </c>
      <c r="K4625" s="12" t="s">
        <v>9634</v>
      </c>
      <c r="L4625" s="12">
        <v>11</v>
      </c>
      <c r="M4625" s="12">
        <v>11</v>
      </c>
      <c r="N4625" s="12">
        <v>11</v>
      </c>
      <c r="O4625" s="12">
        <v>11</v>
      </c>
      <c r="P4625" s="12">
        <v>0</v>
      </c>
    </row>
    <row r="4626" spans="1:16" x14ac:dyDescent="0.2">
      <c r="A4626" s="12" t="str">
        <f>INDEX('рабочие дни  %ФОТ'!$F$3:$F$67,MATCH('загрузка табеля'!$H4626,'рабочие дни  %ФОТ'!$H$3:$H$67,0),1)</f>
        <v>ХХХ YYY-515</v>
      </c>
      <c r="B4626" s="21">
        <f t="shared" si="216"/>
        <v>2235.35</v>
      </c>
      <c r="C4626" s="22">
        <f t="shared" si="217"/>
        <v>4</v>
      </c>
      <c r="D4626" s="23">
        <f t="shared" si="218"/>
        <v>47.5</v>
      </c>
      <c r="E4626" s="21">
        <f>SUMIFS(тарифы!G:G,тарифы!B:B,J4626)</f>
        <v>47.06</v>
      </c>
      <c r="F4626" s="21"/>
      <c r="G4626" s="12" t="str">
        <f>IFERROR(INDEX(Таблица1[#All],MATCH('загрузка табеля'!J4626,тарифы!B:B,0),4),"")</f>
        <v>обработчик рыбы 2 категории ((В-515)рыбный отдел)</v>
      </c>
      <c r="H4626" s="12" t="s">
        <v>17253</v>
      </c>
      <c r="I4626" s="12" t="s">
        <v>17105</v>
      </c>
      <c r="J4626" s="12" t="s">
        <v>9635</v>
      </c>
      <c r="K4626" s="12" t="s">
        <v>9636</v>
      </c>
      <c r="L4626" s="12">
        <v>11.5</v>
      </c>
      <c r="M4626" s="12">
        <v>12</v>
      </c>
      <c r="N4626" s="12">
        <v>12</v>
      </c>
      <c r="O4626" s="12">
        <v>12</v>
      </c>
      <c r="P4626" s="12">
        <v>0</v>
      </c>
    </row>
    <row r="4627" spans="1:16" x14ac:dyDescent="0.2">
      <c r="A4627" s="12" t="str">
        <f>INDEX('рабочие дни  %ФОТ'!$F$3:$F$67,MATCH('загрузка табеля'!$H4627,'рабочие дни  %ФОТ'!$H$3:$H$67,0),1)</f>
        <v>ХХХ YYY-515</v>
      </c>
      <c r="B4627" s="21">
        <f t="shared" si="216"/>
        <v>2190.16</v>
      </c>
      <c r="C4627" s="22">
        <f t="shared" si="217"/>
        <v>5</v>
      </c>
      <c r="D4627" s="23">
        <f t="shared" si="218"/>
        <v>56</v>
      </c>
      <c r="E4627" s="21">
        <f>SUMIFS(тарифы!G:G,тарифы!B:B,J4627)</f>
        <v>39.11</v>
      </c>
      <c r="F4627" s="21"/>
      <c r="G4627" s="12" t="str">
        <f>IFERROR(INDEX(Таблица1[#All],MATCH('загрузка табеля'!J4627,тарифы!B:B,0),4),"")</f>
        <v>продавец продовольственных товаров 2 категории ((В-515)рыбный отдел)</v>
      </c>
      <c r="H4627" s="12" t="s">
        <v>17253</v>
      </c>
      <c r="I4627" s="12" t="s">
        <v>17105</v>
      </c>
      <c r="J4627" s="12" t="s">
        <v>9638</v>
      </c>
      <c r="K4627" s="12" t="s">
        <v>9639</v>
      </c>
      <c r="L4627" s="12">
        <v>11</v>
      </c>
      <c r="M4627" s="12">
        <v>11</v>
      </c>
      <c r="N4627" s="12">
        <v>11</v>
      </c>
      <c r="O4627" s="12">
        <v>11.5</v>
      </c>
      <c r="P4627" s="12">
        <v>11.5</v>
      </c>
    </row>
    <row r="4628" spans="1:16" x14ac:dyDescent="0.2">
      <c r="A4628" s="12" t="str">
        <f>INDEX('рабочие дни  %ФОТ'!$F$3:$F$67,MATCH('загрузка табеля'!$H4628,'рабочие дни  %ФОТ'!$H$3:$H$67,0),1)</f>
        <v>ХХХ YYY-515</v>
      </c>
      <c r="B4628" s="21">
        <f t="shared" si="216"/>
        <v>1143.415</v>
      </c>
      <c r="C4628" s="22">
        <f t="shared" si="217"/>
        <v>3</v>
      </c>
      <c r="D4628" s="23">
        <f t="shared" si="218"/>
        <v>24.5</v>
      </c>
      <c r="E4628" s="21">
        <f>SUMIFS(тарифы!G:G,тарифы!B:B,J4628)</f>
        <v>46.67</v>
      </c>
      <c r="F4628" s="21"/>
      <c r="G4628" s="12" t="str">
        <f>IFERROR(INDEX(Таблица1[#All],MATCH('загрузка табеля'!J4628,тарифы!B:B,0),4),"")</f>
        <v>бригадир продавцов продовольственных товаров 3 категории ((В-515)рыбный отдел)</v>
      </c>
      <c r="H4628" s="12" t="s">
        <v>17253</v>
      </c>
      <c r="I4628" s="12" t="s">
        <v>17105</v>
      </c>
      <c r="J4628" s="12" t="s">
        <v>11822</v>
      </c>
      <c r="K4628" s="12" t="s">
        <v>11821</v>
      </c>
      <c r="L4628" s="12">
        <v>8.5</v>
      </c>
      <c r="M4628" s="12">
        <v>7.5</v>
      </c>
      <c r="N4628" s="12">
        <v>8.5</v>
      </c>
      <c r="O4628" s="12">
        <v>0</v>
      </c>
    </row>
    <row r="4629" spans="1:16" x14ac:dyDescent="0.2">
      <c r="A4629" s="12" t="str">
        <f>INDEX('рабочие дни  %ФОТ'!$F$3:$F$67,MATCH('загрузка табеля'!$H4629,'рабочие дни  %ФОТ'!$H$3:$H$67,0),1)</f>
        <v>ХХХ YYY-515</v>
      </c>
      <c r="B4629" s="21">
        <f t="shared" si="216"/>
        <v>1246.74</v>
      </c>
      <c r="C4629" s="22">
        <f t="shared" si="217"/>
        <v>3</v>
      </c>
      <c r="D4629" s="23">
        <f t="shared" si="218"/>
        <v>33</v>
      </c>
      <c r="E4629" s="21">
        <f>SUMIFS(тарифы!G:G,тарифы!B:B,J4629)</f>
        <v>37.78</v>
      </c>
      <c r="F4629" s="21"/>
      <c r="G4629" s="12" t="str">
        <f>IFERROR(INDEX(Таблица1[#All],MATCH('загрузка табеля'!J4629,тарифы!B:B,0),4),"")</f>
        <v>кассир торгового зала ((В-515)расчетно-кассовая зона)</v>
      </c>
      <c r="H4629" s="12" t="s">
        <v>17253</v>
      </c>
      <c r="I4629" s="12" t="s">
        <v>17106</v>
      </c>
      <c r="J4629" s="12" t="s">
        <v>9609</v>
      </c>
      <c r="K4629" s="12" t="s">
        <v>9610</v>
      </c>
      <c r="L4629" s="12">
        <v>11</v>
      </c>
      <c r="M4629" s="12">
        <v>11</v>
      </c>
      <c r="N4629" s="12">
        <v>11</v>
      </c>
    </row>
    <row r="4630" spans="1:16" x14ac:dyDescent="0.2">
      <c r="A4630" s="12" t="str">
        <f>INDEX('рабочие дни  %ФОТ'!$F$3:$F$67,MATCH('загрузка табеля'!$H4630,'рабочие дни  %ФОТ'!$H$3:$H$67,0),1)</f>
        <v>ХХХ YYY-515</v>
      </c>
      <c r="B4630" s="21">
        <f t="shared" si="216"/>
        <v>1246.74</v>
      </c>
      <c r="C4630" s="22">
        <f t="shared" si="217"/>
        <v>3</v>
      </c>
      <c r="D4630" s="23">
        <f t="shared" si="218"/>
        <v>33</v>
      </c>
      <c r="E4630" s="21">
        <f>SUMIFS(тарифы!G:G,тарифы!B:B,J4630)</f>
        <v>37.78</v>
      </c>
      <c r="F4630" s="21"/>
      <c r="G4630" s="12" t="str">
        <f>IFERROR(INDEX(Таблица1[#All],MATCH('загрузка табеля'!J4630,тарифы!B:B,0),4),"")</f>
        <v>кассир торгового зала ((В-515)расчетно-кассовая зона)</v>
      </c>
      <c r="H4630" s="12" t="s">
        <v>17253</v>
      </c>
      <c r="I4630" s="12" t="s">
        <v>17106</v>
      </c>
      <c r="J4630" s="12" t="s">
        <v>9585</v>
      </c>
      <c r="K4630" s="12" t="s">
        <v>9586</v>
      </c>
      <c r="L4630" s="12">
        <v>11.5</v>
      </c>
      <c r="M4630" s="12">
        <v>11</v>
      </c>
      <c r="N4630" s="12">
        <v>10.5</v>
      </c>
    </row>
    <row r="4631" spans="1:16" x14ac:dyDescent="0.2">
      <c r="A4631" s="12" t="str">
        <f>INDEX('рабочие дни  %ФОТ'!$F$3:$F$67,MATCH('загрузка табеля'!$H4631,'рабочие дни  %ФОТ'!$H$3:$H$67,0),1)</f>
        <v>ХХХ YYY-515</v>
      </c>
      <c r="B4631" s="21">
        <f t="shared" si="216"/>
        <v>1012.08</v>
      </c>
      <c r="C4631" s="22">
        <f t="shared" si="217"/>
        <v>2</v>
      </c>
      <c r="D4631" s="23">
        <f t="shared" si="218"/>
        <v>24</v>
      </c>
      <c r="E4631" s="21">
        <f>SUMIFS(тарифы!G:G,тарифы!B:B,J4631)</f>
        <v>42.17</v>
      </c>
      <c r="F4631" s="21"/>
      <c r="G4631" s="12" t="str">
        <f>IFERROR(INDEX(Таблица1[#All],MATCH('загрузка табеля'!J4631,тарифы!B:B,0),4),"")</f>
        <v>заместитель управляющего магазином по кассовой зоне 2 категории ((В-515)расчетно-кассовая зона)</v>
      </c>
      <c r="H4631" s="12" t="s">
        <v>17253</v>
      </c>
      <c r="I4631" s="12" t="s">
        <v>17106</v>
      </c>
      <c r="J4631" s="12" t="s">
        <v>9607</v>
      </c>
      <c r="K4631" s="12" t="s">
        <v>9608</v>
      </c>
      <c r="L4631" s="12">
        <v>11.5</v>
      </c>
      <c r="M4631" s="12">
        <v>12.5</v>
      </c>
    </row>
    <row r="4632" spans="1:16" x14ac:dyDescent="0.2">
      <c r="A4632" s="12" t="str">
        <f>INDEX('рабочие дни  %ФОТ'!$F$3:$F$67,MATCH('загрузка табеля'!$H4632,'рабочие дни  %ФОТ'!$H$3:$H$67,0),1)</f>
        <v>ХХХ YYY-515</v>
      </c>
      <c r="B4632" s="21">
        <f t="shared" si="216"/>
        <v>528.79500000000007</v>
      </c>
      <c r="C4632" s="22">
        <f t="shared" si="217"/>
        <v>1</v>
      </c>
      <c r="D4632" s="23">
        <f t="shared" si="218"/>
        <v>13.5</v>
      </c>
      <c r="E4632" s="21">
        <f>SUMIFS(тарифы!G:G,тарифы!B:B,J4632)</f>
        <v>39.17</v>
      </c>
      <c r="F4632" s="21"/>
      <c r="G4632" s="12" t="str">
        <f>IFERROR(INDEX(Таблица1[#All],MATCH('загрузка табеля'!J4632,тарифы!B:B,0),4),"")</f>
        <v>старший кассир торгового зала ((В-515)расчетно-кассовая зона)</v>
      </c>
      <c r="H4632" s="12" t="s">
        <v>17253</v>
      </c>
      <c r="I4632" s="12" t="s">
        <v>17106</v>
      </c>
      <c r="J4632" s="12" t="s">
        <v>9582</v>
      </c>
      <c r="K4632" s="12" t="s">
        <v>9583</v>
      </c>
      <c r="L4632" s="12">
        <v>13.5</v>
      </c>
    </row>
    <row r="4633" spans="1:16" x14ac:dyDescent="0.2">
      <c r="A4633" s="12" t="str">
        <f>INDEX('рабочие дни  %ФОТ'!$F$3:$F$67,MATCH('загрузка табеля'!$H4633,'рабочие дни  %ФОТ'!$H$3:$H$67,0),1)</f>
        <v>ХХХ YYY-515</v>
      </c>
      <c r="B4633" s="21">
        <f t="shared" si="216"/>
        <v>1117.5050000000001</v>
      </c>
      <c r="C4633" s="22">
        <f t="shared" si="217"/>
        <v>2</v>
      </c>
      <c r="D4633" s="23">
        <f t="shared" si="218"/>
        <v>26.5</v>
      </c>
      <c r="E4633" s="21">
        <f>SUMIFS(тарифы!G:G,тарифы!B:B,J4633)</f>
        <v>42.17</v>
      </c>
      <c r="F4633" s="21"/>
      <c r="G4633" s="12" t="str">
        <f>IFERROR(INDEX(Таблица1[#All],MATCH('загрузка табеля'!J4633,тарифы!B:B,0),4),"")</f>
        <v>заместитель управляющего магазином по кассовой зоне 2 категории ((В-515)расчетно-кассовая зона)</v>
      </c>
      <c r="H4633" s="12" t="s">
        <v>17253</v>
      </c>
      <c r="I4633" s="12" t="s">
        <v>17106</v>
      </c>
      <c r="J4633" s="12" t="s">
        <v>9599</v>
      </c>
      <c r="K4633" s="12" t="s">
        <v>9600</v>
      </c>
      <c r="L4633" s="12">
        <v>14</v>
      </c>
      <c r="M4633" s="12">
        <v>12.5</v>
      </c>
      <c r="N4633" s="12">
        <v>0</v>
      </c>
    </row>
    <row r="4634" spans="1:16" x14ac:dyDescent="0.2">
      <c r="A4634" s="12" t="str">
        <f>INDEX('рабочие дни  %ФОТ'!$F$3:$F$67,MATCH('загрузка табеля'!$H4634,'рабочие дни  %ФОТ'!$H$3:$H$67,0),1)</f>
        <v>ХХХ YYY-515</v>
      </c>
      <c r="B4634" s="21">
        <f t="shared" si="216"/>
        <v>1728.97</v>
      </c>
      <c r="C4634" s="22">
        <f t="shared" si="217"/>
        <v>4</v>
      </c>
      <c r="D4634" s="23">
        <f t="shared" si="218"/>
        <v>41</v>
      </c>
      <c r="E4634" s="21">
        <f>SUMIFS(тарифы!G:G,тарифы!B:B,J4634)</f>
        <v>42.17</v>
      </c>
      <c r="F4634" s="21"/>
      <c r="G4634" s="12" t="str">
        <f>IFERROR(INDEX(Таблица1[#All],MATCH('загрузка табеля'!J4634,тарифы!B:B,0),4),"")</f>
        <v>заместитель управляющего магазином по кассовой зоне 2 категории ((В-515)расчетно-кассовая зона)</v>
      </c>
      <c r="H4634" s="12" t="s">
        <v>17253</v>
      </c>
      <c r="I4634" s="12" t="s">
        <v>17106</v>
      </c>
      <c r="J4634" s="12" t="s">
        <v>9603</v>
      </c>
      <c r="K4634" s="12" t="s">
        <v>9604</v>
      </c>
      <c r="L4634" s="12">
        <v>4.5</v>
      </c>
      <c r="M4634" s="12">
        <v>12.5</v>
      </c>
      <c r="N4634" s="12">
        <v>12</v>
      </c>
      <c r="O4634" s="12">
        <v>12</v>
      </c>
      <c r="P4634" s="12">
        <v>0</v>
      </c>
    </row>
    <row r="4635" spans="1:16" x14ac:dyDescent="0.2">
      <c r="A4635" s="12" t="str">
        <f>INDEX('рабочие дни  %ФОТ'!$F$3:$F$67,MATCH('загрузка табеля'!$H4635,'рабочие дни  %ФОТ'!$H$3:$H$67,0),1)</f>
        <v>ХХХ YYY-515</v>
      </c>
      <c r="B4635" s="21">
        <f t="shared" si="216"/>
        <v>434.47</v>
      </c>
      <c r="C4635" s="22">
        <f t="shared" si="217"/>
        <v>1</v>
      </c>
      <c r="D4635" s="23">
        <f t="shared" si="218"/>
        <v>11.5</v>
      </c>
      <c r="E4635" s="21">
        <f>SUMIFS(тарифы!G:G,тарифы!B:B,J4635)</f>
        <v>37.78</v>
      </c>
      <c r="F4635" s="21"/>
      <c r="G4635" s="12" t="str">
        <f>IFERROR(INDEX(Таблица1[#All],MATCH('загрузка табеля'!J4635,тарифы!B:B,0),4),"")</f>
        <v>кассир торгового зала ((В-515)расчетно-кассовая зона)</v>
      </c>
      <c r="H4635" s="12" t="s">
        <v>17253</v>
      </c>
      <c r="I4635" s="12" t="s">
        <v>17106</v>
      </c>
      <c r="J4635" s="12" t="s">
        <v>9619</v>
      </c>
      <c r="K4635" s="12" t="s">
        <v>9620</v>
      </c>
      <c r="L4635" s="12">
        <v>11.5</v>
      </c>
    </row>
    <row r="4636" spans="1:16" x14ac:dyDescent="0.2">
      <c r="A4636" s="12" t="str">
        <f>INDEX('рабочие дни  %ФОТ'!$F$3:$F$67,MATCH('загрузка табеля'!$H4636,'рабочие дни  %ФОТ'!$H$3:$H$67,0),1)</f>
        <v>ХХХ YYY-515</v>
      </c>
      <c r="B4636" s="21">
        <f t="shared" si="216"/>
        <v>8.095714285714287</v>
      </c>
      <c r="C4636" s="22">
        <f t="shared" si="217"/>
        <v>3</v>
      </c>
      <c r="D4636" s="23">
        <f t="shared" si="218"/>
        <v>37.5</v>
      </c>
      <c r="E4636" s="21">
        <f>SUMIFS(тарифы!G:G,тарифы!B:B,J4636)</f>
        <v>56.67</v>
      </c>
      <c r="F4636" s="21"/>
      <c r="G4636" s="12" t="str">
        <f>IFERROR(INDEX(Таблица1[#All],MATCH('загрузка табеля'!J4636,тарифы!B:B,0),4),"")</f>
        <v>бригадир производственной бригады ((В-515)кондитерский цех)</v>
      </c>
      <c r="H4636" s="12" t="s">
        <v>17253</v>
      </c>
      <c r="I4636" s="12" t="s">
        <v>17106</v>
      </c>
      <c r="J4636" s="12" t="s">
        <v>9625</v>
      </c>
      <c r="K4636" s="12" t="s">
        <v>9626</v>
      </c>
      <c r="L4636" s="12">
        <v>12</v>
      </c>
      <c r="M4636" s="12">
        <v>13</v>
      </c>
      <c r="N4636" s="12">
        <v>12.5</v>
      </c>
    </row>
    <row r="4637" spans="1:16" x14ac:dyDescent="0.2">
      <c r="A4637" s="12" t="str">
        <f>INDEX('рабочие дни  %ФОТ'!$F$3:$F$67,MATCH('загрузка табеля'!$H4637,'рабочие дни  %ФОТ'!$H$3:$H$67,0),1)</f>
        <v>ХХХ YYY-515</v>
      </c>
      <c r="B4637" s="21">
        <f t="shared" si="216"/>
        <v>1284.52</v>
      </c>
      <c r="C4637" s="22">
        <f t="shared" si="217"/>
        <v>3</v>
      </c>
      <c r="D4637" s="23">
        <f t="shared" si="218"/>
        <v>34</v>
      </c>
      <c r="E4637" s="21">
        <f>SUMIFS(тарифы!G:G,тарифы!B:B,J4637)</f>
        <v>37.78</v>
      </c>
      <c r="F4637" s="21"/>
      <c r="G4637" s="12" t="str">
        <f>IFERROR(INDEX(Таблица1[#All],MATCH('загрузка табеля'!J4637,тарифы!B:B,0),4),"")</f>
        <v>кассир торгового зала ((В-515)расчетно-кассовая зона)</v>
      </c>
      <c r="H4637" s="12" t="s">
        <v>17253</v>
      </c>
      <c r="I4637" s="12" t="s">
        <v>17106</v>
      </c>
      <c r="J4637" s="12" t="s">
        <v>9611</v>
      </c>
      <c r="K4637" s="12" t="s">
        <v>9612</v>
      </c>
      <c r="L4637" s="12">
        <v>11.5</v>
      </c>
      <c r="M4637" s="12">
        <v>11</v>
      </c>
      <c r="N4637" s="12">
        <v>11.5</v>
      </c>
    </row>
    <row r="4638" spans="1:16" x14ac:dyDescent="0.2">
      <c r="A4638" s="12" t="str">
        <f>INDEX('рабочие дни  %ФОТ'!$F$3:$F$67,MATCH('загрузка табеля'!$H4638,'рабочие дни  %ФОТ'!$H$3:$H$67,0),1)</f>
        <v>ХХХ YYY-515</v>
      </c>
      <c r="B4638" s="21">
        <f t="shared" si="216"/>
        <v>1095.6200000000001</v>
      </c>
      <c r="C4638" s="22">
        <f t="shared" si="217"/>
        <v>3</v>
      </c>
      <c r="D4638" s="23">
        <f t="shared" si="218"/>
        <v>29</v>
      </c>
      <c r="E4638" s="21">
        <f>SUMIFS(тарифы!G:G,тарифы!B:B,J4638)</f>
        <v>37.78</v>
      </c>
      <c r="F4638" s="21"/>
      <c r="G4638" s="12" t="str">
        <f>IFERROR(INDEX(Таблица1[#All],MATCH('загрузка табеля'!J4638,тарифы!B:B,0),4),"")</f>
        <v>кассир торгового зала ((В-515)расчетно-кассовая зона)</v>
      </c>
      <c r="H4638" s="12" t="s">
        <v>17253</v>
      </c>
      <c r="I4638" s="12" t="s">
        <v>17106</v>
      </c>
      <c r="J4638" s="12" t="s">
        <v>9623</v>
      </c>
      <c r="K4638" s="12" t="s">
        <v>9624</v>
      </c>
      <c r="L4638" s="12">
        <v>10</v>
      </c>
      <c r="M4638" s="12">
        <v>10</v>
      </c>
      <c r="N4638" s="12">
        <v>9</v>
      </c>
      <c r="O4638" s="12">
        <v>0</v>
      </c>
    </row>
    <row r="4639" spans="1:16" x14ac:dyDescent="0.2">
      <c r="A4639" s="12" t="str">
        <f>INDEX('рабочие дни  %ФОТ'!$F$3:$F$67,MATCH('загрузка табеля'!$H4639,'рабочие дни  %ФОТ'!$H$3:$H$67,0),1)</f>
        <v>ХХХ YYY-515</v>
      </c>
      <c r="B4639" s="21">
        <f t="shared" si="216"/>
        <v>1416.75</v>
      </c>
      <c r="C4639" s="22">
        <f t="shared" si="217"/>
        <v>3</v>
      </c>
      <c r="D4639" s="23">
        <f t="shared" si="218"/>
        <v>37.5</v>
      </c>
      <c r="E4639" s="21">
        <f>SUMIFS(тарифы!G:G,тарифы!B:B,J4639)</f>
        <v>37.78</v>
      </c>
      <c r="F4639" s="21"/>
      <c r="G4639" s="12" t="str">
        <f>IFERROR(INDEX(Таблица1[#All],MATCH('загрузка табеля'!J4639,тарифы!B:B,0),4),"")</f>
        <v>кассир торгового зала ((В-515)расчетно-кассовая зона)</v>
      </c>
      <c r="H4639" s="12" t="s">
        <v>17253</v>
      </c>
      <c r="I4639" s="12" t="s">
        <v>17106</v>
      </c>
      <c r="J4639" s="12" t="s">
        <v>9605</v>
      </c>
      <c r="K4639" s="12" t="s">
        <v>9606</v>
      </c>
      <c r="L4639" s="12">
        <v>13</v>
      </c>
      <c r="M4639" s="12">
        <v>12.5</v>
      </c>
      <c r="N4639" s="12">
        <v>12</v>
      </c>
    </row>
    <row r="4640" spans="1:16" x14ac:dyDescent="0.2">
      <c r="A4640" s="12" t="str">
        <f>INDEX('рабочие дни  %ФОТ'!$F$3:$F$67,MATCH('загрузка табеля'!$H4640,'рабочие дни  %ФОТ'!$H$3:$H$67,0),1)</f>
        <v>ХХХ YYY-515</v>
      </c>
      <c r="B4640" s="21">
        <f t="shared" si="216"/>
        <v>793.38</v>
      </c>
      <c r="C4640" s="22">
        <f t="shared" si="217"/>
        <v>2</v>
      </c>
      <c r="D4640" s="23">
        <f t="shared" si="218"/>
        <v>21</v>
      </c>
      <c r="E4640" s="21">
        <f>SUMIFS(тарифы!G:G,тарифы!B:B,J4640)</f>
        <v>37.78</v>
      </c>
      <c r="F4640" s="21"/>
      <c r="G4640" s="12" t="str">
        <f>IFERROR(INDEX(Таблица1[#All],MATCH('загрузка табеля'!J4640,тарифы!B:B,0),4),"")</f>
        <v>кассир торгового зала ((В-515)расчетно-кассовая зона)</v>
      </c>
      <c r="H4640" s="12" t="s">
        <v>17253</v>
      </c>
      <c r="I4640" s="12" t="s">
        <v>17106</v>
      </c>
      <c r="J4640" s="12" t="s">
        <v>9592</v>
      </c>
      <c r="K4640" s="12" t="s">
        <v>9593</v>
      </c>
      <c r="L4640" s="12">
        <v>10.5</v>
      </c>
      <c r="M4640" s="12">
        <v>10.5</v>
      </c>
    </row>
    <row r="4641" spans="1:16" x14ac:dyDescent="0.2">
      <c r="A4641" s="12" t="str">
        <f>INDEX('рабочие дни  %ФОТ'!$F$3:$F$67,MATCH('загрузка табеля'!$H4641,'рабочие дни  %ФОТ'!$H$3:$H$67,0),1)</f>
        <v>ХХХ YYY-515</v>
      </c>
      <c r="B4641" s="21">
        <f t="shared" si="216"/>
        <v>2031.49</v>
      </c>
      <c r="C4641" s="22">
        <f t="shared" si="217"/>
        <v>4</v>
      </c>
      <c r="D4641" s="23">
        <f t="shared" si="218"/>
        <v>53</v>
      </c>
      <c r="E4641" s="21">
        <f>SUMIFS(тарифы!G:G,тарифы!B:B,J4641)</f>
        <v>38.33</v>
      </c>
      <c r="F4641" s="21"/>
      <c r="G4641" s="12" t="str">
        <f>IFERROR(INDEX(Таблица1[#All],MATCH('загрузка табеля'!J4641,тарифы!B:B,0),4),"")</f>
        <v>заместитель управляющего магазином по кассовой зоне ((В-515)расчетно-кассовая зона)</v>
      </c>
      <c r="H4641" s="12" t="s">
        <v>17253</v>
      </c>
      <c r="I4641" s="12" t="s">
        <v>17106</v>
      </c>
      <c r="J4641" s="12" t="s">
        <v>9594</v>
      </c>
      <c r="K4641" s="12" t="s">
        <v>9595</v>
      </c>
      <c r="L4641" s="12">
        <v>15</v>
      </c>
      <c r="M4641" s="12">
        <v>12.5</v>
      </c>
      <c r="N4641" s="12">
        <v>13</v>
      </c>
      <c r="O4641" s="12">
        <v>12.5</v>
      </c>
      <c r="P4641" s="12">
        <v>0</v>
      </c>
    </row>
    <row r="4642" spans="1:16" x14ac:dyDescent="0.2">
      <c r="A4642" s="12" t="str">
        <f>INDEX('рабочие дни  %ФОТ'!$F$3:$F$67,MATCH('загрузка табеля'!$H4642,'рабочие дни  %ФОТ'!$H$3:$H$67,0),1)</f>
        <v>ХХХ YYY-515</v>
      </c>
      <c r="B4642" s="21">
        <f t="shared" si="216"/>
        <v>812.27</v>
      </c>
      <c r="C4642" s="22">
        <f t="shared" si="217"/>
        <v>2</v>
      </c>
      <c r="D4642" s="23">
        <f t="shared" si="218"/>
        <v>21.5</v>
      </c>
      <c r="E4642" s="21">
        <f>SUMIFS(тарифы!G:G,тарифы!B:B,J4642)</f>
        <v>37.78</v>
      </c>
      <c r="F4642" s="21"/>
      <c r="G4642" s="12" t="str">
        <f>IFERROR(INDEX(Таблица1[#All],MATCH('загрузка табеля'!J4642,тарифы!B:B,0),4),"")</f>
        <v>кассир торгового зала ((В-515)расчетно-кассовая зона)</v>
      </c>
      <c r="H4642" s="12" t="s">
        <v>17253</v>
      </c>
      <c r="I4642" s="12" t="s">
        <v>17106</v>
      </c>
      <c r="J4642" s="12" t="s">
        <v>9613</v>
      </c>
      <c r="K4642" s="12" t="s">
        <v>9614</v>
      </c>
      <c r="L4642" s="12">
        <v>11</v>
      </c>
      <c r="M4642" s="12">
        <v>10.5</v>
      </c>
      <c r="N4642" s="12">
        <v>0</v>
      </c>
    </row>
    <row r="4643" spans="1:16" x14ac:dyDescent="0.2">
      <c r="A4643" s="12" t="str">
        <f>INDEX('рабочие дни  %ФОТ'!$F$3:$F$67,MATCH('загрузка табеля'!$H4643,'рабочие дни  %ФОТ'!$H$3:$H$67,0),1)</f>
        <v>ХХХ YYY-515</v>
      </c>
      <c r="B4643" s="21">
        <f t="shared" si="216"/>
        <v>982.28</v>
      </c>
      <c r="C4643" s="22">
        <f t="shared" si="217"/>
        <v>4</v>
      </c>
      <c r="D4643" s="23">
        <f t="shared" si="218"/>
        <v>26</v>
      </c>
      <c r="E4643" s="21">
        <f>SUMIFS(тарифы!G:G,тарифы!B:B,J4643)</f>
        <v>37.78</v>
      </c>
      <c r="F4643" s="21"/>
      <c r="G4643" s="12" t="str">
        <f>IFERROR(INDEX(Таблица1[#All],MATCH('загрузка табеля'!J4643,тарифы!B:B,0),4),"")</f>
        <v>кассир торгового зала ((В-515)расчетно-кассовая зона)</v>
      </c>
      <c r="H4643" s="12" t="s">
        <v>17253</v>
      </c>
      <c r="I4643" s="12" t="s">
        <v>17106</v>
      </c>
      <c r="J4643" s="12" t="s">
        <v>9617</v>
      </c>
      <c r="K4643" s="12" t="s">
        <v>9618</v>
      </c>
      <c r="L4643" s="12">
        <v>4.5</v>
      </c>
      <c r="M4643" s="12">
        <v>12</v>
      </c>
      <c r="N4643" s="12">
        <v>4.5</v>
      </c>
      <c r="O4643" s="12">
        <v>5</v>
      </c>
    </row>
    <row r="4644" spans="1:16" x14ac:dyDescent="0.2">
      <c r="A4644" s="12" t="str">
        <f>INDEX('рабочие дни  %ФОТ'!$F$3:$F$67,MATCH('загрузка табеля'!$H4644,'рабочие дни  %ФОТ'!$H$3:$H$67,0),1)</f>
        <v>ХХХ YYY-515</v>
      </c>
      <c r="B4644" s="21">
        <f t="shared" si="216"/>
        <v>434.47</v>
      </c>
      <c r="C4644" s="22">
        <f t="shared" si="217"/>
        <v>1</v>
      </c>
      <c r="D4644" s="23">
        <f t="shared" si="218"/>
        <v>11.5</v>
      </c>
      <c r="E4644" s="21">
        <f>SUMIFS(тарифы!G:G,тарифы!B:B,J4644)</f>
        <v>37.78</v>
      </c>
      <c r="F4644" s="21"/>
      <c r="G4644" s="12" t="str">
        <f>IFERROR(INDEX(Таблица1[#All],MATCH('загрузка табеля'!J4644,тарифы!B:B,0),4),"")</f>
        <v>кассир торгового зала ((В-515)расчетно-кассовая зона)</v>
      </c>
      <c r="H4644" s="12" t="s">
        <v>17253</v>
      </c>
      <c r="I4644" s="12" t="s">
        <v>17106</v>
      </c>
      <c r="J4644" s="12" t="s">
        <v>9597</v>
      </c>
      <c r="K4644" s="12" t="s">
        <v>9598</v>
      </c>
      <c r="L4644" s="12">
        <v>11.5</v>
      </c>
      <c r="M4644" s="12">
        <v>0</v>
      </c>
    </row>
    <row r="4645" spans="1:16" x14ac:dyDescent="0.2">
      <c r="A4645" s="12" t="str">
        <f>INDEX('рабочие дни  %ФОТ'!$F$3:$F$67,MATCH('загрузка табеля'!$H4645,'рабочие дни  %ФОТ'!$H$3:$H$67,0),1)</f>
        <v>ХХХ YYY-515</v>
      </c>
      <c r="B4645" s="21">
        <f t="shared" si="216"/>
        <v>1284.52</v>
      </c>
      <c r="C4645" s="22">
        <f t="shared" si="217"/>
        <v>3</v>
      </c>
      <c r="D4645" s="23">
        <f t="shared" si="218"/>
        <v>34</v>
      </c>
      <c r="E4645" s="21">
        <f>SUMIFS(тарифы!G:G,тарифы!B:B,J4645)</f>
        <v>37.78</v>
      </c>
      <c r="F4645" s="21"/>
      <c r="G4645" s="12" t="str">
        <f>IFERROR(INDEX(Таблица1[#All],MATCH('загрузка табеля'!J4645,тарифы!B:B,0),4),"")</f>
        <v>кассир торгового зала ((В-515)расчетно-кассовая зона)</v>
      </c>
      <c r="H4645" s="12" t="s">
        <v>17253</v>
      </c>
      <c r="I4645" s="12" t="s">
        <v>17106</v>
      </c>
      <c r="J4645" s="12" t="s">
        <v>9588</v>
      </c>
      <c r="K4645" s="12" t="s">
        <v>9589</v>
      </c>
      <c r="L4645" s="12">
        <v>12</v>
      </c>
      <c r="M4645" s="12">
        <v>11.5</v>
      </c>
      <c r="N4645" s="12">
        <v>10.5</v>
      </c>
      <c r="O4645" s="12">
        <v>0</v>
      </c>
    </row>
    <row r="4646" spans="1:16" x14ac:dyDescent="0.2">
      <c r="A4646" s="12" t="str">
        <f>INDEX('рабочие дни  %ФОТ'!$F$3:$F$67,MATCH('загрузка табеля'!$H4646,'рабочие дни  %ФОТ'!$H$3:$H$67,0),1)</f>
        <v>ХХХ YYY-515</v>
      </c>
      <c r="B4646" s="21">
        <f t="shared" si="216"/>
        <v>1246.74</v>
      </c>
      <c r="C4646" s="22">
        <f t="shared" si="217"/>
        <v>3</v>
      </c>
      <c r="D4646" s="23">
        <f t="shared" si="218"/>
        <v>33</v>
      </c>
      <c r="E4646" s="21">
        <f>SUMIFS(тарифы!G:G,тарифы!B:B,J4646)</f>
        <v>37.78</v>
      </c>
      <c r="F4646" s="21"/>
      <c r="G4646" s="12" t="str">
        <f>IFERROR(INDEX(Таблица1[#All],MATCH('загрузка табеля'!J4646,тарифы!B:B,0),4),"")</f>
        <v>кассир торгового зала ((В-515)расчетно-кассовая зона)</v>
      </c>
      <c r="H4646" s="12" t="s">
        <v>17253</v>
      </c>
      <c r="I4646" s="12" t="s">
        <v>17106</v>
      </c>
      <c r="J4646" s="12" t="s">
        <v>11808</v>
      </c>
      <c r="K4646" s="12" t="s">
        <v>11807</v>
      </c>
      <c r="L4646" s="12">
        <v>11</v>
      </c>
      <c r="M4646" s="12">
        <v>11</v>
      </c>
      <c r="N4646" s="12">
        <v>11</v>
      </c>
    </row>
    <row r="4647" spans="1:16" x14ac:dyDescent="0.2">
      <c r="A4647" s="12" t="str">
        <f>INDEX('рабочие дни  %ФОТ'!$F$3:$F$67,MATCH('загрузка табеля'!$H4647,'рабочие дни  %ФОТ'!$H$3:$H$67,0),1)</f>
        <v>ХХХ YYY-515</v>
      </c>
      <c r="B4647" s="21">
        <f t="shared" si="216"/>
        <v>1360.08</v>
      </c>
      <c r="C4647" s="22">
        <f t="shared" si="217"/>
        <v>3</v>
      </c>
      <c r="D4647" s="23">
        <f t="shared" si="218"/>
        <v>36</v>
      </c>
      <c r="E4647" s="21">
        <f>SUMIFS(тарифы!G:G,тарифы!B:B,J4647)</f>
        <v>37.78</v>
      </c>
      <c r="F4647" s="21"/>
      <c r="G4647" s="12" t="str">
        <f>IFERROR(INDEX(Таблица1[#All],MATCH('загрузка табеля'!J4647,тарифы!B:B,0),4),"")</f>
        <v>кассир торгового зала ((В-515)расчетно-кассовая зона)</v>
      </c>
      <c r="H4647" s="12" t="s">
        <v>17253</v>
      </c>
      <c r="I4647" s="12" t="s">
        <v>17106</v>
      </c>
      <c r="J4647" s="12" t="s">
        <v>11802</v>
      </c>
      <c r="K4647" s="12" t="s">
        <v>11801</v>
      </c>
      <c r="L4647" s="12">
        <v>12</v>
      </c>
      <c r="M4647" s="12">
        <v>12.5</v>
      </c>
      <c r="N4647" s="12">
        <v>11.5</v>
      </c>
      <c r="O4647" s="12">
        <v>0</v>
      </c>
    </row>
    <row r="4648" spans="1:16" x14ac:dyDescent="0.2">
      <c r="A4648" s="12" t="str">
        <f>INDEX('рабочие дни  %ФОТ'!$F$3:$F$67,MATCH('загрузка табеля'!$H4648,'рабочие дни  %ФОТ'!$H$3:$H$67,0),1)</f>
        <v>ХХХ YYY-515</v>
      </c>
      <c r="B4648" s="21">
        <f t="shared" si="216"/>
        <v>396.69</v>
      </c>
      <c r="C4648" s="22">
        <f t="shared" si="217"/>
        <v>1</v>
      </c>
      <c r="D4648" s="23">
        <f t="shared" si="218"/>
        <v>10.5</v>
      </c>
      <c r="E4648" s="21">
        <f>SUMIFS(тарифы!G:G,тарифы!B:B,J4648)</f>
        <v>37.78</v>
      </c>
      <c r="F4648" s="21"/>
      <c r="G4648" s="12" t="str">
        <f>IFERROR(INDEX(Таблица1[#All],MATCH('загрузка табеля'!J4648,тарифы!B:B,0),4),"")</f>
        <v>кассир торгового зала ((В-515)расчетно-кассовая зона)</v>
      </c>
      <c r="H4648" s="12" t="s">
        <v>17253</v>
      </c>
      <c r="I4648" s="12" t="s">
        <v>17106</v>
      </c>
      <c r="J4648" s="12" t="s">
        <v>11800</v>
      </c>
      <c r="K4648" s="12" t="s">
        <v>11799</v>
      </c>
      <c r="L4648" s="12">
        <v>10.5</v>
      </c>
      <c r="M4648" s="12">
        <v>0</v>
      </c>
    </row>
    <row r="4649" spans="1:16" x14ac:dyDescent="0.2">
      <c r="A4649" s="12" t="str">
        <f>INDEX('рабочие дни  %ФОТ'!$F$3:$F$67,MATCH('загрузка табеля'!$H4649,'рабочие дни  %ФОТ'!$H$3:$H$67,0),1)</f>
        <v>ХХХ YYY-515</v>
      </c>
      <c r="B4649" s="21">
        <f t="shared" si="216"/>
        <v>0</v>
      </c>
      <c r="C4649" s="22">
        <f t="shared" si="217"/>
        <v>2</v>
      </c>
      <c r="D4649" s="23">
        <f t="shared" si="218"/>
        <v>22</v>
      </c>
      <c r="E4649" s="21">
        <f>SUMIFS(тарифы!G:G,тарифы!B:B,J4649)</f>
        <v>0</v>
      </c>
      <c r="F4649" s="21"/>
      <c r="G4649" s="12" t="str">
        <f>IFERROR(INDEX(Таблица1[#All],MATCH('загрузка табеля'!J4649,тарифы!B:B,0),4),"")</f>
        <v/>
      </c>
      <c r="H4649" s="12" t="s">
        <v>17253</v>
      </c>
      <c r="I4649" s="12" t="s">
        <v>17106</v>
      </c>
      <c r="J4649" s="12" t="s">
        <v>17107</v>
      </c>
      <c r="K4649" s="12" t="s">
        <v>17108</v>
      </c>
      <c r="L4649" s="12">
        <v>11</v>
      </c>
      <c r="M4649" s="12">
        <v>11</v>
      </c>
      <c r="N4649" s="12">
        <v>0</v>
      </c>
    </row>
    <row r="4650" spans="1:16" x14ac:dyDescent="0.2">
      <c r="A4650" s="12" t="str">
        <f>INDEX('рабочие дни  %ФОТ'!$F$3:$F$67,MATCH('загрузка табеля'!$H4650,'рабочие дни  %ФОТ'!$H$3:$H$67,0),1)</f>
        <v>ХХХ YYY-515</v>
      </c>
      <c r="B4650" s="21">
        <f t="shared" si="216"/>
        <v>0</v>
      </c>
      <c r="C4650" s="22">
        <f t="shared" si="217"/>
        <v>3</v>
      </c>
      <c r="D4650" s="23">
        <f t="shared" si="218"/>
        <v>33</v>
      </c>
      <c r="E4650" s="21">
        <f>SUMIFS(тарифы!G:G,тарифы!B:B,J4650)</f>
        <v>0</v>
      </c>
      <c r="F4650" s="21"/>
      <c r="G4650" s="12" t="str">
        <f>IFERROR(INDEX(Таблица1[#All],MATCH('загрузка табеля'!J4650,тарифы!B:B,0),4),"")</f>
        <v/>
      </c>
      <c r="H4650" s="12" t="s">
        <v>17253</v>
      </c>
      <c r="I4650" s="12" t="s">
        <v>17106</v>
      </c>
      <c r="J4650" s="12" t="s">
        <v>17109</v>
      </c>
      <c r="K4650" s="12" t="s">
        <v>17110</v>
      </c>
      <c r="L4650" s="12">
        <v>11</v>
      </c>
      <c r="M4650" s="12">
        <v>11</v>
      </c>
      <c r="N4650" s="12">
        <v>11</v>
      </c>
    </row>
    <row r="4651" spans="1:16" x14ac:dyDescent="0.2">
      <c r="A4651" s="12" t="str">
        <f>INDEX('рабочие дни  %ФОТ'!$F$3:$F$67,MATCH('загрузка табеля'!$H4651,'рабочие дни  %ФОТ'!$H$3:$H$67,0),1)</f>
        <v>ХХХ YYY-515</v>
      </c>
      <c r="B4651" s="21">
        <f t="shared" si="216"/>
        <v>0</v>
      </c>
      <c r="C4651" s="22">
        <f t="shared" si="217"/>
        <v>2</v>
      </c>
      <c r="D4651" s="23">
        <f t="shared" si="218"/>
        <v>21</v>
      </c>
      <c r="E4651" s="21">
        <f>SUMIFS(тарифы!G:G,тарифы!B:B,J4651)</f>
        <v>0</v>
      </c>
      <c r="F4651" s="21"/>
      <c r="G4651" s="12" t="str">
        <f>IFERROR(INDEX(Таблица1[#All],MATCH('загрузка табеля'!J4651,тарифы!B:B,0),4),"")</f>
        <v/>
      </c>
      <c r="H4651" s="12" t="s">
        <v>17253</v>
      </c>
      <c r="I4651" s="12" t="s">
        <v>17106</v>
      </c>
      <c r="J4651" s="12" t="s">
        <v>17111</v>
      </c>
      <c r="K4651" s="12" t="s">
        <v>17112</v>
      </c>
      <c r="L4651" s="12">
        <v>10.5</v>
      </c>
      <c r="M4651" s="12">
        <v>10.5</v>
      </c>
    </row>
    <row r="4652" spans="1:16" x14ac:dyDescent="0.2">
      <c r="A4652" s="12" t="str">
        <f>INDEX('рабочие дни  %ФОТ'!$F$3:$F$67,MATCH('загрузка табеля'!$H4652,'рабочие дни  %ФОТ'!$H$3:$H$67,0),1)</f>
        <v>ХХХ YYY-515</v>
      </c>
      <c r="B4652" s="21">
        <f t="shared" si="216"/>
        <v>0</v>
      </c>
      <c r="C4652" s="22">
        <f t="shared" si="217"/>
        <v>2</v>
      </c>
      <c r="D4652" s="23">
        <f t="shared" si="218"/>
        <v>22</v>
      </c>
      <c r="E4652" s="21">
        <f>SUMIFS(тарифы!G:G,тарифы!B:B,J4652)</f>
        <v>0</v>
      </c>
      <c r="F4652" s="21"/>
      <c r="G4652" s="12" t="str">
        <f>IFERROR(INDEX(Таблица1[#All],MATCH('загрузка табеля'!J4652,тарифы!B:B,0),4),"")</f>
        <v/>
      </c>
      <c r="H4652" s="12" t="s">
        <v>17253</v>
      </c>
      <c r="I4652" s="12" t="s">
        <v>17106</v>
      </c>
      <c r="J4652" s="12" t="s">
        <v>17113</v>
      </c>
      <c r="K4652" s="12" t="s">
        <v>17114</v>
      </c>
      <c r="L4652" s="12">
        <v>11</v>
      </c>
      <c r="M4652" s="12">
        <v>11</v>
      </c>
      <c r="N4652" s="12">
        <v>0</v>
      </c>
    </row>
    <row r="4653" spans="1:16" x14ac:dyDescent="0.2">
      <c r="A4653" s="12" t="str">
        <f>INDEX('рабочие дни  %ФОТ'!$F$3:$F$67,MATCH('загрузка табеля'!$H4653,'рабочие дни  %ФОТ'!$H$3:$H$67,0),1)</f>
        <v>ХХХ YYY-515</v>
      </c>
      <c r="B4653" s="21">
        <f t="shared" si="216"/>
        <v>0</v>
      </c>
      <c r="C4653" s="22">
        <f t="shared" si="217"/>
        <v>3</v>
      </c>
      <c r="D4653" s="23">
        <f t="shared" si="218"/>
        <v>23</v>
      </c>
      <c r="E4653" s="21">
        <f>SUMIFS(тарифы!G:G,тарифы!B:B,J4653)</f>
        <v>0</v>
      </c>
      <c r="F4653" s="21"/>
      <c r="G4653" s="12" t="str">
        <f>IFERROR(INDEX(Таблица1[#All],MATCH('загрузка табеля'!J4653,тарифы!B:B,0),4),"")</f>
        <v/>
      </c>
      <c r="H4653" s="12" t="s">
        <v>17253</v>
      </c>
      <c r="I4653" s="12" t="s">
        <v>17106</v>
      </c>
      <c r="J4653" s="12" t="s">
        <v>17115</v>
      </c>
      <c r="K4653" s="12" t="s">
        <v>17116</v>
      </c>
      <c r="L4653" s="12">
        <v>7.5</v>
      </c>
      <c r="M4653" s="12">
        <v>5.5</v>
      </c>
      <c r="N4653" s="12">
        <v>10</v>
      </c>
      <c r="O4653" s="12">
        <v>0</v>
      </c>
    </row>
    <row r="4654" spans="1:16" x14ac:dyDescent="0.2">
      <c r="A4654" s="12" t="str">
        <f>INDEX('рабочие дни  %ФОТ'!$F$3:$F$67,MATCH('загрузка табеля'!$H4654,'рабочие дни  %ФОТ'!$H$3:$H$67,0),1)</f>
        <v>ХХХ YYY-515</v>
      </c>
      <c r="B4654" s="21">
        <f t="shared" si="216"/>
        <v>838.09523809523807</v>
      </c>
      <c r="C4654" s="22">
        <f t="shared" si="217"/>
        <v>2</v>
      </c>
      <c r="D4654" s="23">
        <f t="shared" si="218"/>
        <v>18</v>
      </c>
      <c r="E4654" s="21">
        <f>SUMIFS(тарифы!G:G,тарифы!B:B,J4654)</f>
        <v>8800</v>
      </c>
      <c r="F4654" s="21"/>
      <c r="G4654" s="12" t="str">
        <f>IFERROR(INDEX(Таблица1[#All],MATCH('загрузка табеля'!J4654,тарифы!B:B,0),4),"")</f>
        <v>заместитель управляющего магазином 4 категории ((В-515)сектор зоны скоропорта)</v>
      </c>
      <c r="H4654" s="12" t="s">
        <v>17253</v>
      </c>
      <c r="I4654" s="12" t="s">
        <v>17117</v>
      </c>
      <c r="J4654" s="12" t="s">
        <v>9641</v>
      </c>
      <c r="K4654" s="12" t="s">
        <v>9642</v>
      </c>
      <c r="L4654" s="12">
        <v>9</v>
      </c>
      <c r="M4654" s="12">
        <v>9</v>
      </c>
      <c r="N4654" s="12">
        <v>0</v>
      </c>
    </row>
    <row r="4655" spans="1:16" x14ac:dyDescent="0.2">
      <c r="A4655" s="12" t="str">
        <f>INDEX('рабочие дни  %ФОТ'!$F$3:$F$67,MATCH('загрузка табеля'!$H4655,'рабочие дни  %ФОТ'!$H$3:$H$67,0),1)</f>
        <v>ХХХ YYY-515</v>
      </c>
      <c r="B4655" s="21">
        <f t="shared" si="216"/>
        <v>1571.4285714285713</v>
      </c>
      <c r="C4655" s="22">
        <f t="shared" si="217"/>
        <v>4</v>
      </c>
      <c r="D4655" s="23">
        <f t="shared" si="218"/>
        <v>62.5</v>
      </c>
      <c r="E4655" s="21">
        <f>SUMIFS(тарифы!G:G,тарифы!B:B,J4655)</f>
        <v>8250</v>
      </c>
      <c r="F4655" s="21"/>
      <c r="G4655" s="12" t="str">
        <f>IFERROR(INDEX(Таблица1[#All],MATCH('загрузка табеля'!J4655,тарифы!B:B,0),4),"")</f>
        <v>заведующий складом 2 категории ((В-515)склад)</v>
      </c>
      <c r="H4655" s="12" t="s">
        <v>17253</v>
      </c>
      <c r="I4655" s="12" t="s">
        <v>9646</v>
      </c>
      <c r="J4655" s="12" t="s">
        <v>9663</v>
      </c>
      <c r="K4655" s="12" t="s">
        <v>9664</v>
      </c>
      <c r="L4655" s="12">
        <v>11.5</v>
      </c>
      <c r="M4655" s="12">
        <v>24.5</v>
      </c>
      <c r="N4655" s="12">
        <v>11.5</v>
      </c>
      <c r="O4655" s="12">
        <v>15</v>
      </c>
    </row>
    <row r="4656" spans="1:16" x14ac:dyDescent="0.2">
      <c r="A4656" s="12" t="str">
        <f>INDEX('рабочие дни  %ФОТ'!$F$3:$F$67,MATCH('загрузка табеля'!$H4656,'рабочие дни  %ФОТ'!$H$3:$H$67,0),1)</f>
        <v>ХХХ YYY-515</v>
      </c>
      <c r="B4656" s="21">
        <f t="shared" si="216"/>
        <v>1216.05</v>
      </c>
      <c r="C4656" s="22">
        <f t="shared" si="217"/>
        <v>3</v>
      </c>
      <c r="D4656" s="23">
        <f t="shared" si="218"/>
        <v>33</v>
      </c>
      <c r="E4656" s="21">
        <f>SUMIFS(тарифы!G:G,тарифы!B:B,J4656)</f>
        <v>36.85</v>
      </c>
      <c r="F4656" s="21"/>
      <c r="G4656" s="12" t="str">
        <f>IFERROR(INDEX(Таблица1[#All],MATCH('загрузка табеля'!J4656,тарифы!B:B,0),4),"")</f>
        <v>кладовщик по приему товара 2 категории ((В-515)склад)</v>
      </c>
      <c r="H4656" s="12" t="s">
        <v>17253</v>
      </c>
      <c r="I4656" s="12" t="s">
        <v>9646</v>
      </c>
      <c r="J4656" s="12" t="s">
        <v>9661</v>
      </c>
      <c r="K4656" s="12" t="s">
        <v>9662</v>
      </c>
      <c r="L4656" s="12">
        <v>11.5</v>
      </c>
      <c r="M4656" s="12">
        <v>10</v>
      </c>
      <c r="N4656" s="12">
        <v>11.5</v>
      </c>
    </row>
    <row r="4657" spans="1:16" x14ac:dyDescent="0.2">
      <c r="A4657" s="12" t="str">
        <f>INDEX('рабочие дни  %ФОТ'!$F$3:$F$67,MATCH('загрузка табеля'!$H4657,'рабочие дни  %ФОТ'!$H$3:$H$67,0),1)</f>
        <v>ХХХ YYY-515</v>
      </c>
      <c r="B4657" s="21">
        <f t="shared" si="216"/>
        <v>1621.4</v>
      </c>
      <c r="C4657" s="22">
        <f t="shared" si="217"/>
        <v>4</v>
      </c>
      <c r="D4657" s="23">
        <f t="shared" si="218"/>
        <v>44</v>
      </c>
      <c r="E4657" s="21">
        <f>SUMIFS(тарифы!G:G,тарифы!B:B,J4657)</f>
        <v>36.85</v>
      </c>
      <c r="F4657" s="21"/>
      <c r="G4657" s="12" t="str">
        <f>IFERROR(INDEX(Таблица1[#All],MATCH('загрузка табеля'!J4657,тарифы!B:B,0),4),"")</f>
        <v>кладовщик по приему товара 2 категории ((В-515)склад)</v>
      </c>
      <c r="H4657" s="12" t="s">
        <v>17253</v>
      </c>
      <c r="I4657" s="12" t="s">
        <v>9646</v>
      </c>
      <c r="J4657" s="12" t="s">
        <v>9650</v>
      </c>
      <c r="K4657" s="12" t="s">
        <v>9651</v>
      </c>
      <c r="L4657" s="12">
        <v>11</v>
      </c>
      <c r="M4657" s="12">
        <v>11</v>
      </c>
      <c r="N4657" s="12">
        <v>11</v>
      </c>
      <c r="O4657" s="12">
        <v>11</v>
      </c>
    </row>
    <row r="4658" spans="1:16" x14ac:dyDescent="0.2">
      <c r="A4658" s="12" t="str">
        <f>INDEX('рабочие дни  %ФОТ'!$F$3:$F$67,MATCH('загрузка табеля'!$H4658,'рабочие дни  %ФОТ'!$H$3:$H$67,0),1)</f>
        <v>ХХХ YYY-515</v>
      </c>
      <c r="B4658" s="21">
        <f t="shared" si="216"/>
        <v>1047.6190476190477</v>
      </c>
      <c r="C4658" s="22">
        <f t="shared" si="217"/>
        <v>4</v>
      </c>
      <c r="D4658" s="23">
        <f t="shared" si="218"/>
        <v>45.5</v>
      </c>
      <c r="E4658" s="21">
        <f>SUMIFS(тарифы!G:G,тарифы!B:B,J4658)</f>
        <v>5500</v>
      </c>
      <c r="F4658" s="21"/>
      <c r="G4658" s="12" t="str">
        <f>IFERROR(INDEX(Таблица1[#All],MATCH('загрузка табеля'!J4658,тарифы!B:B,0),4),"")</f>
        <v>оператор по вводу данных 2 категории ((В-515)склад)</v>
      </c>
      <c r="H4658" s="12" t="s">
        <v>17253</v>
      </c>
      <c r="I4658" s="12" t="s">
        <v>9646</v>
      </c>
      <c r="J4658" s="12" t="s">
        <v>9656</v>
      </c>
      <c r="K4658" s="12" t="s">
        <v>9657</v>
      </c>
      <c r="L4658" s="12">
        <v>11.5</v>
      </c>
      <c r="M4658" s="12">
        <v>11</v>
      </c>
      <c r="N4658" s="12">
        <v>11</v>
      </c>
      <c r="O4658" s="12">
        <v>12</v>
      </c>
    </row>
    <row r="4659" spans="1:16" x14ac:dyDescent="0.2">
      <c r="A4659" s="12" t="str">
        <f>INDEX('рабочие дни  %ФОТ'!$F$3:$F$67,MATCH('загрузка табеля'!$H4659,'рабочие дни  %ФОТ'!$H$3:$H$67,0),1)</f>
        <v>ХХХ YYY-515</v>
      </c>
      <c r="B4659" s="21">
        <f t="shared" si="216"/>
        <v>785.71428571428578</v>
      </c>
      <c r="C4659" s="22">
        <f t="shared" si="217"/>
        <v>3</v>
      </c>
      <c r="D4659" s="23">
        <f t="shared" si="218"/>
        <v>32</v>
      </c>
      <c r="E4659" s="21">
        <f>SUMIFS(тарифы!G:G,тарифы!B:B,J4659)</f>
        <v>5500</v>
      </c>
      <c r="F4659" s="21"/>
      <c r="G4659" s="12" t="str">
        <f>IFERROR(INDEX(Таблица1[#All],MATCH('загрузка табеля'!J4659,тарифы!B:B,0),4),"")</f>
        <v>оператор по вводу данных 2 категории ((В-515)склад)</v>
      </c>
      <c r="H4659" s="12" t="s">
        <v>17253</v>
      </c>
      <c r="I4659" s="12" t="s">
        <v>9646</v>
      </c>
      <c r="J4659" s="12" t="s">
        <v>9647</v>
      </c>
      <c r="K4659" s="12" t="s">
        <v>9648</v>
      </c>
      <c r="L4659" s="12">
        <v>11</v>
      </c>
      <c r="M4659" s="12">
        <v>10.5</v>
      </c>
      <c r="N4659" s="12">
        <v>10.5</v>
      </c>
      <c r="O4659" s="12">
        <v>0</v>
      </c>
    </row>
    <row r="4660" spans="1:16" x14ac:dyDescent="0.2">
      <c r="A4660" s="12" t="str">
        <f>INDEX('рабочие дни  %ФОТ'!$F$3:$F$67,MATCH('загрузка табеля'!$H4660,'рабочие дни  %ФОТ'!$H$3:$H$67,0),1)</f>
        <v>ХХХ YYY-515</v>
      </c>
      <c r="B4660" s="21">
        <f t="shared" si="216"/>
        <v>1386</v>
      </c>
      <c r="C4660" s="22">
        <f t="shared" si="217"/>
        <v>4</v>
      </c>
      <c r="D4660" s="23">
        <f t="shared" si="218"/>
        <v>42</v>
      </c>
      <c r="E4660" s="21">
        <f>SUMIFS(тарифы!G:G,тарифы!B:B,J4660)</f>
        <v>33</v>
      </c>
      <c r="F4660" s="21"/>
      <c r="G4660" s="12" t="str">
        <f>IFERROR(INDEX(Таблица1[#All],MATCH('загрузка табеля'!J4660,тарифы!B:B,0),4),"")</f>
        <v>грузчик 2 категории ((В-515)склад)</v>
      </c>
      <c r="H4660" s="12" t="s">
        <v>17253</v>
      </c>
      <c r="I4660" s="12" t="s">
        <v>9646</v>
      </c>
      <c r="J4660" s="12" t="s">
        <v>9653</v>
      </c>
      <c r="K4660" s="12" t="s">
        <v>9654</v>
      </c>
      <c r="L4660" s="12">
        <v>11</v>
      </c>
      <c r="M4660" s="12">
        <v>10.5</v>
      </c>
      <c r="N4660" s="12">
        <v>10</v>
      </c>
      <c r="O4660" s="12">
        <v>10.5</v>
      </c>
    </row>
    <row r="4661" spans="1:16" x14ac:dyDescent="0.2">
      <c r="A4661" s="12" t="str">
        <f>INDEX('рабочие дни  %ФОТ'!$F$3:$F$67,MATCH('загрузка табеля'!$H4661,'рабочие дни  %ФОТ'!$H$3:$H$67,0),1)</f>
        <v>ХХХ YYY-515</v>
      </c>
      <c r="B4661" s="21">
        <f t="shared" si="216"/>
        <v>885</v>
      </c>
      <c r="C4661" s="22">
        <f t="shared" si="217"/>
        <v>3</v>
      </c>
      <c r="D4661" s="23">
        <f t="shared" si="218"/>
        <v>29.5</v>
      </c>
      <c r="E4661" s="21">
        <f>SUMIFS(тарифы!G:G,тарифы!B:B,J4661)</f>
        <v>30</v>
      </c>
      <c r="F4661" s="21"/>
      <c r="G4661" s="12" t="str">
        <f>IFERROR(INDEX(Таблица1[#All],MATCH('загрузка табеля'!J4661,тарифы!B:B,0),4),"")</f>
        <v>грузчик 3 категории ((В-515)склад)</v>
      </c>
      <c r="H4661" s="12" t="s">
        <v>17253</v>
      </c>
      <c r="I4661" s="12" t="s">
        <v>9646</v>
      </c>
      <c r="J4661" s="12" t="s">
        <v>11818</v>
      </c>
      <c r="K4661" s="12" t="s">
        <v>11817</v>
      </c>
      <c r="L4661" s="12">
        <v>10</v>
      </c>
      <c r="M4661" s="12">
        <v>10</v>
      </c>
      <c r="N4661" s="12">
        <v>9.5</v>
      </c>
    </row>
    <row r="4662" spans="1:16" x14ac:dyDescent="0.2">
      <c r="A4662" s="12" t="str">
        <f>INDEX('рабочие дни  %ФОТ'!$F$3:$F$67,MATCH('загрузка табеля'!$H4662,'рабочие дни  %ФОТ'!$H$3:$H$67,0),1)</f>
        <v>ХХХ YYY-515</v>
      </c>
      <c r="B4662" s="21">
        <f t="shared" si="216"/>
        <v>810</v>
      </c>
      <c r="C4662" s="22">
        <f t="shared" si="217"/>
        <v>4</v>
      </c>
      <c r="D4662" s="23">
        <f t="shared" si="218"/>
        <v>27</v>
      </c>
      <c r="E4662" s="21">
        <f>SUMIFS(тарифы!G:G,тарифы!B:B,J4662)</f>
        <v>30</v>
      </c>
      <c r="F4662" s="21"/>
      <c r="G4662" s="12" t="str">
        <f>IFERROR(INDEX(Таблица1[#All],MATCH('загрузка табеля'!J4662,тарифы!B:B,0),4),"")</f>
        <v>грузчик 3 категории ((В-515)склад)</v>
      </c>
      <c r="H4662" s="12" t="s">
        <v>17253</v>
      </c>
      <c r="I4662" s="12" t="s">
        <v>9646</v>
      </c>
      <c r="J4662" s="12" t="s">
        <v>11820</v>
      </c>
      <c r="K4662" s="12" t="s">
        <v>11819</v>
      </c>
      <c r="L4662" s="12">
        <v>10</v>
      </c>
      <c r="M4662" s="12">
        <v>10</v>
      </c>
      <c r="N4662" s="12">
        <v>1.5</v>
      </c>
      <c r="O4662" s="12">
        <v>5.5</v>
      </c>
    </row>
    <row r="4663" spans="1:16" x14ac:dyDescent="0.2">
      <c r="A4663" s="12" t="str">
        <f>INDEX('рабочие дни  %ФОТ'!$F$3:$F$67,MATCH('загрузка табеля'!$H4663,'рабочие дни  %ФОТ'!$H$3:$H$67,0),1)</f>
        <v>ХХХ YYY-515</v>
      </c>
      <c r="B4663" s="21">
        <f t="shared" si="216"/>
        <v>1170</v>
      </c>
      <c r="C4663" s="22">
        <f t="shared" si="217"/>
        <v>4</v>
      </c>
      <c r="D4663" s="23">
        <f t="shared" si="218"/>
        <v>39</v>
      </c>
      <c r="E4663" s="21">
        <f>SUMIFS(тарифы!G:G,тарифы!B:B,J4663)</f>
        <v>30</v>
      </c>
      <c r="F4663" s="21"/>
      <c r="G4663" s="12" t="str">
        <f>IFERROR(INDEX(Таблица1[#All],MATCH('загрузка табеля'!J4663,тарифы!B:B,0),4),"")</f>
        <v>грузчик 3 категории ((В-515)склад)</v>
      </c>
      <c r="H4663" s="12" t="s">
        <v>17253</v>
      </c>
      <c r="I4663" s="12" t="s">
        <v>9646</v>
      </c>
      <c r="J4663" s="12" t="s">
        <v>11816</v>
      </c>
      <c r="K4663" s="12" t="s">
        <v>11815</v>
      </c>
      <c r="L4663" s="12">
        <v>10.5</v>
      </c>
      <c r="M4663" s="12">
        <v>9.5</v>
      </c>
      <c r="N4663" s="12">
        <v>9.5</v>
      </c>
      <c r="O4663" s="12">
        <v>9.5</v>
      </c>
      <c r="P4663" s="12">
        <v>0</v>
      </c>
    </row>
    <row r="4664" spans="1:16" x14ac:dyDescent="0.2">
      <c r="A4664" s="12" t="str">
        <f>INDEX('рабочие дни  %ФОТ'!$F$3:$F$67,MATCH('загрузка табеля'!$H4664,'рабочие дни  %ФОТ'!$H$3:$H$67,0),1)</f>
        <v>ХХХ YYY-515</v>
      </c>
      <c r="B4664" s="21">
        <f t="shared" si="216"/>
        <v>2023.8095238095239</v>
      </c>
      <c r="C4664" s="22">
        <f t="shared" si="217"/>
        <v>5</v>
      </c>
      <c r="D4664" s="23">
        <f t="shared" si="218"/>
        <v>54.5</v>
      </c>
      <c r="E4664" s="21">
        <f>SUMIFS(тарифы!G:G,тарифы!B:B,J4664)</f>
        <v>8500</v>
      </c>
      <c r="F4664" s="21"/>
      <c r="G4664" s="12" t="str">
        <f>IFERROR(INDEX(Таблица1[#All],MATCH('загрузка табеля'!J4664,тарифы!B:B,0),4),"")</f>
        <v>менеджер по персоналу ((В-515)управление)</v>
      </c>
      <c r="H4664" s="12" t="s">
        <v>17253</v>
      </c>
      <c r="I4664" s="12" t="s">
        <v>15471</v>
      </c>
      <c r="J4664" s="12" t="s">
        <v>9669</v>
      </c>
      <c r="K4664" s="12" t="s">
        <v>9670</v>
      </c>
      <c r="L4664" s="12">
        <v>9</v>
      </c>
      <c r="M4664" s="12">
        <v>8.5</v>
      </c>
      <c r="N4664" s="12">
        <v>21</v>
      </c>
      <c r="O4664" s="12">
        <v>7.5</v>
      </c>
      <c r="P4664" s="12">
        <v>8.5</v>
      </c>
    </row>
    <row r="4665" spans="1:16" x14ac:dyDescent="0.2">
      <c r="A4665" s="12" t="str">
        <f>INDEX('рабочие дни  %ФОТ'!$F$3:$F$67,MATCH('загрузка табеля'!$H4665,'рабочие дни  %ФОТ'!$H$3:$H$67,0),1)</f>
        <v>ХХХ YYY-515</v>
      </c>
      <c r="B4665" s="21">
        <f t="shared" si="216"/>
        <v>1775.7142857142858</v>
      </c>
      <c r="C4665" s="22">
        <f t="shared" si="217"/>
        <v>3</v>
      </c>
      <c r="D4665" s="23">
        <f t="shared" si="218"/>
        <v>29.5</v>
      </c>
      <c r="E4665" s="21">
        <f>SUMIFS(тарифы!G:G,тарифы!B:B,J4665)</f>
        <v>12430</v>
      </c>
      <c r="F4665" s="21"/>
      <c r="G4665" s="12" t="str">
        <f>IFERROR(INDEX(Таблица1[#All],MATCH('загрузка табеля'!J4665,тарифы!B:B,0),4),"")</f>
        <v>управляющий магазином 4 категории ((В-515)управление)</v>
      </c>
      <c r="H4665" s="12" t="s">
        <v>17253</v>
      </c>
      <c r="I4665" s="12" t="s">
        <v>15471</v>
      </c>
      <c r="J4665" s="12" t="s">
        <v>11248</v>
      </c>
      <c r="K4665" s="12" t="s">
        <v>11249</v>
      </c>
      <c r="L4665" s="12">
        <v>8.5</v>
      </c>
      <c r="M4665" s="12">
        <v>11.5</v>
      </c>
      <c r="N4665" s="12">
        <v>9.5</v>
      </c>
      <c r="O4665" s="12">
        <v>0</v>
      </c>
    </row>
    <row r="4666" spans="1:16" x14ac:dyDescent="0.2">
      <c r="A4666" s="12" t="str">
        <f>INDEX('рабочие дни  %ФОТ'!$F$3:$F$67,MATCH('загрузка табеля'!$H4666,'рабочие дни  %ФОТ'!$H$3:$H$67,0),1)</f>
        <v>ХХХ YYY-515</v>
      </c>
      <c r="B4666" s="21">
        <f t="shared" si="216"/>
        <v>1047.6190476190477</v>
      </c>
      <c r="C4666" s="22">
        <f t="shared" si="217"/>
        <v>4</v>
      </c>
      <c r="D4666" s="23">
        <f t="shared" si="218"/>
        <v>37.5</v>
      </c>
      <c r="E4666" s="21">
        <f>SUMIFS(тарифы!G:G,тарифы!B:B,J4666)</f>
        <v>5500</v>
      </c>
      <c r="F4666" s="21"/>
      <c r="G4666" s="12" t="str">
        <f>IFERROR(INDEX(Таблица1[#All],MATCH('загрузка табеля'!J4666,тарифы!B:B,0),4),"")</f>
        <v>инспектор по инвентаризации 3 категории ((В-515)управление)</v>
      </c>
      <c r="H4666" s="12" t="s">
        <v>17253</v>
      </c>
      <c r="I4666" s="12" t="s">
        <v>15471</v>
      </c>
      <c r="J4666" s="12" t="s">
        <v>11814</v>
      </c>
      <c r="K4666" s="12" t="s">
        <v>11813</v>
      </c>
      <c r="L4666" s="12">
        <v>7.5</v>
      </c>
      <c r="M4666" s="12">
        <v>8</v>
      </c>
      <c r="N4666" s="12">
        <v>11.5</v>
      </c>
      <c r="O4666" s="12">
        <v>10.5</v>
      </c>
    </row>
    <row r="4667" spans="1:16" x14ac:dyDescent="0.2">
      <c r="A4667" s="12" t="str">
        <f>INDEX('рабочие дни  %ФОТ'!$F$3:$F$67,MATCH('загрузка табеля'!$H4667,'рабочие дни  %ФОТ'!$H$3:$H$67,0),1)</f>
        <v>ХХХ YYY-515</v>
      </c>
      <c r="B4667" s="21">
        <f t="shared" si="216"/>
        <v>2256.3809523809523</v>
      </c>
      <c r="C4667" s="22">
        <f t="shared" si="217"/>
        <v>4</v>
      </c>
      <c r="D4667" s="23">
        <f t="shared" si="218"/>
        <v>18</v>
      </c>
      <c r="E4667" s="21">
        <f>SUMIFS(тарифы!G:G,тарифы!B:B,J4667)</f>
        <v>11846</v>
      </c>
      <c r="F4667" s="21"/>
      <c r="G4667" s="12" t="str">
        <f>IFERROR(INDEX(Таблица1[#All],MATCH('загрузка табеля'!J4667,тарифы!B:B,0),4),"")</f>
        <v xml:space="preserve">заместитель управляющего магазином по производству 2 категории ((В-515)цех по выпечке хлебобулочных </v>
      </c>
      <c r="H4667" s="12" t="s">
        <v>17253</v>
      </c>
      <c r="I4667" s="12" t="s">
        <v>17021</v>
      </c>
      <c r="J4667" s="12" t="s">
        <v>9681</v>
      </c>
      <c r="K4667" s="12" t="s">
        <v>9682</v>
      </c>
      <c r="L4667" s="12">
        <v>5</v>
      </c>
      <c r="M4667" s="12">
        <v>4</v>
      </c>
      <c r="N4667" s="12">
        <v>4.5</v>
      </c>
      <c r="O4667" s="12">
        <v>4.5</v>
      </c>
    </row>
    <row r="4668" spans="1:16" x14ac:dyDescent="0.2">
      <c r="A4668" s="12" t="str">
        <f>INDEX('рабочие дни  %ФОТ'!$F$3:$F$67,MATCH('загрузка табеля'!$H4668,'рабочие дни  %ФОТ'!$H$3:$H$67,0),1)</f>
        <v>ХХХ YYY-515</v>
      </c>
      <c r="B4668" s="21">
        <f t="shared" si="216"/>
        <v>10.264761904761905</v>
      </c>
      <c r="C4668" s="22">
        <f t="shared" si="217"/>
        <v>4</v>
      </c>
      <c r="D4668" s="23">
        <f t="shared" si="218"/>
        <v>46.5</v>
      </c>
      <c r="E4668" s="21">
        <f>SUMIFS(тарифы!G:G,тарифы!B:B,J4668)</f>
        <v>53.89</v>
      </c>
      <c r="F4668" s="21"/>
      <c r="G4668" s="12" t="str">
        <f>IFERROR(INDEX(Таблица1[#All],MATCH('загрузка табеля'!J4668,тарифы!B:B,0),4),"")</f>
        <v>бригадир производственной бригады* ((В-515)цех по выпечке хлебобулочных изделий)</v>
      </c>
      <c r="H4668" s="12" t="s">
        <v>17253</v>
      </c>
      <c r="I4668" s="12" t="s">
        <v>17021</v>
      </c>
      <c r="J4668" s="12" t="s">
        <v>9678</v>
      </c>
      <c r="K4668" s="12" t="s">
        <v>9679</v>
      </c>
      <c r="L4668" s="12">
        <v>11.5</v>
      </c>
      <c r="M4668" s="12">
        <v>11.5</v>
      </c>
      <c r="N4668" s="12">
        <v>11.5</v>
      </c>
      <c r="O4668" s="12">
        <v>12</v>
      </c>
    </row>
    <row r="4669" spans="1:16" x14ac:dyDescent="0.2">
      <c r="A4669" s="12" t="str">
        <f>INDEX('рабочие дни  %ФОТ'!$F$3:$F$67,MATCH('загрузка табеля'!$H4669,'рабочие дни  %ФОТ'!$H$3:$H$67,0),1)</f>
        <v>ХХХ YYY-515</v>
      </c>
      <c r="B4669" s="21">
        <f t="shared" si="216"/>
        <v>2199.0149999999999</v>
      </c>
      <c r="C4669" s="22">
        <f t="shared" si="217"/>
        <v>4</v>
      </c>
      <c r="D4669" s="23">
        <f t="shared" si="218"/>
        <v>45.5</v>
      </c>
      <c r="E4669" s="21">
        <f>SUMIFS(тарифы!G:G,тарифы!B:B,J4669)</f>
        <v>48.33</v>
      </c>
      <c r="F4669" s="21"/>
      <c r="G4669" s="12" t="str">
        <f>IFERROR(INDEX(Таблица1[#All],MATCH('загрузка табеля'!J4669,тарифы!B:B,0),4),"")</f>
        <v>пекарь 6 разряда ((В-515)цех по выпечке хлебобулочных изделий)</v>
      </c>
      <c r="H4669" s="12" t="s">
        <v>17253</v>
      </c>
      <c r="I4669" s="12" t="s">
        <v>17021</v>
      </c>
      <c r="J4669" s="12" t="s">
        <v>9693</v>
      </c>
      <c r="K4669" s="12" t="s">
        <v>9694</v>
      </c>
      <c r="L4669" s="12">
        <v>11.5</v>
      </c>
      <c r="M4669" s="12">
        <v>11</v>
      </c>
      <c r="N4669" s="12">
        <v>11.5</v>
      </c>
      <c r="O4669" s="12">
        <v>11.5</v>
      </c>
      <c r="P4669" s="12">
        <v>0</v>
      </c>
    </row>
    <row r="4670" spans="1:16" x14ac:dyDescent="0.2">
      <c r="A4670" s="12" t="str">
        <f>INDEX('рабочие дни  %ФОТ'!$F$3:$F$67,MATCH('загрузка табеля'!$H4670,'рабочие дни  %ФОТ'!$H$3:$H$67,0),1)</f>
        <v>ХХХ YYY-515</v>
      </c>
      <c r="B4670" s="21">
        <f t="shared" si="216"/>
        <v>2121.06</v>
      </c>
      <c r="C4670" s="22">
        <f t="shared" si="217"/>
        <v>4</v>
      </c>
      <c r="D4670" s="23">
        <f t="shared" si="218"/>
        <v>46</v>
      </c>
      <c r="E4670" s="21">
        <f>SUMIFS(тарифы!G:G,тарифы!B:B,J4670)</f>
        <v>46.11</v>
      </c>
      <c r="F4670" s="21"/>
      <c r="G4670" s="12" t="str">
        <f>IFERROR(INDEX(Таблица1[#All],MATCH('загрузка табеля'!J4670,тарифы!B:B,0),4),"")</f>
        <v>пекарь 5 разряда* ((В-515)цех по выпечке хлебобулочных изделий)</v>
      </c>
      <c r="H4670" s="12" t="s">
        <v>17253</v>
      </c>
      <c r="I4670" s="12" t="s">
        <v>17021</v>
      </c>
      <c r="J4670" s="12" t="s">
        <v>9683</v>
      </c>
      <c r="K4670" s="12" t="s">
        <v>9684</v>
      </c>
      <c r="L4670" s="12">
        <v>11.5</v>
      </c>
      <c r="M4670" s="12">
        <v>11.5</v>
      </c>
      <c r="N4670" s="12">
        <v>11.5</v>
      </c>
      <c r="O4670" s="12">
        <v>11.5</v>
      </c>
      <c r="P4670" s="12">
        <v>0</v>
      </c>
    </row>
    <row r="4671" spans="1:16" x14ac:dyDescent="0.2">
      <c r="A4671" s="12" t="str">
        <f>INDEX('рабочие дни  %ФОТ'!$F$3:$F$67,MATCH('загрузка табеля'!$H4671,'рабочие дни  %ФОТ'!$H$3:$H$67,0),1)</f>
        <v>ХХХ YYY-515</v>
      </c>
      <c r="B4671" s="21">
        <f t="shared" si="216"/>
        <v>1106.6399999999999</v>
      </c>
      <c r="C4671" s="22">
        <f t="shared" si="217"/>
        <v>2</v>
      </c>
      <c r="D4671" s="23">
        <f t="shared" si="218"/>
        <v>24</v>
      </c>
      <c r="E4671" s="21">
        <f>SUMIFS(тарифы!G:G,тарифы!B:B,J4671)</f>
        <v>46.11</v>
      </c>
      <c r="F4671" s="21"/>
      <c r="G4671" s="12" t="str">
        <f>IFERROR(INDEX(Таблица1[#All],MATCH('загрузка табеля'!J4671,тарифы!B:B,0),4),"")</f>
        <v>пекарь 5 разряда* ((В-515)цех по выпечке хлебобулочных изделий)</v>
      </c>
      <c r="H4671" s="12" t="s">
        <v>17253</v>
      </c>
      <c r="I4671" s="12" t="s">
        <v>17021</v>
      </c>
      <c r="J4671" s="12" t="s">
        <v>9698</v>
      </c>
      <c r="K4671" s="12" t="s">
        <v>9699</v>
      </c>
      <c r="L4671" s="12">
        <v>11.5</v>
      </c>
      <c r="M4671" s="12">
        <v>12.5</v>
      </c>
    </row>
    <row r="4672" spans="1:16" x14ac:dyDescent="0.2">
      <c r="A4672" s="12" t="str">
        <f>INDEX('рабочие дни  %ФОТ'!$F$3:$F$67,MATCH('загрузка табеля'!$H4672,'рабочие дни  %ФОТ'!$H$3:$H$67,0),1)</f>
        <v>ХХХ YYY-515</v>
      </c>
      <c r="B4672" s="21">
        <f t="shared" si="216"/>
        <v>1437.615</v>
      </c>
      <c r="C4672" s="22">
        <f t="shared" si="217"/>
        <v>3</v>
      </c>
      <c r="D4672" s="23">
        <f t="shared" si="218"/>
        <v>34.5</v>
      </c>
      <c r="E4672" s="21">
        <f>SUMIFS(тарифы!G:G,тарифы!B:B,J4672)</f>
        <v>41.67</v>
      </c>
      <c r="F4672" s="21"/>
      <c r="G4672" s="12" t="str">
        <f>IFERROR(INDEX(Таблица1[#All],MATCH('загрузка табеля'!J4672,тарифы!B:B,0),4),"")</f>
        <v>пекарь 4 разряда ((В-515)цех по выпечке хлебобулочных изделий)</v>
      </c>
      <c r="H4672" s="12" t="s">
        <v>17253</v>
      </c>
      <c r="I4672" s="12" t="s">
        <v>17021</v>
      </c>
      <c r="J4672" s="12" t="s">
        <v>9686</v>
      </c>
      <c r="K4672" s="12" t="s">
        <v>9687</v>
      </c>
      <c r="L4672" s="12">
        <v>11.5</v>
      </c>
      <c r="M4672" s="12">
        <v>11.5</v>
      </c>
      <c r="N4672" s="12">
        <v>11.5</v>
      </c>
      <c r="O4672" s="12">
        <v>0</v>
      </c>
    </row>
    <row r="4673" spans="1:17" x14ac:dyDescent="0.2">
      <c r="A4673" s="12" t="str">
        <f>INDEX('рабочие дни  %ФОТ'!$F$3:$F$67,MATCH('загрузка табеля'!$H4673,'рабочие дни  %ФОТ'!$H$3:$H$67,0),1)</f>
        <v>ХХХ YYY-515</v>
      </c>
      <c r="B4673" s="21">
        <f t="shared" si="216"/>
        <v>979.245</v>
      </c>
      <c r="C4673" s="22">
        <f t="shared" si="217"/>
        <v>2</v>
      </c>
      <c r="D4673" s="23">
        <f t="shared" si="218"/>
        <v>23.5</v>
      </c>
      <c r="E4673" s="21">
        <f>SUMIFS(тарифы!G:G,тарифы!B:B,J4673)</f>
        <v>41.67</v>
      </c>
      <c r="F4673" s="21"/>
      <c r="G4673" s="12" t="str">
        <f>IFERROR(INDEX(Таблица1[#All],MATCH('загрузка табеля'!J4673,тарифы!B:B,0),4),"")</f>
        <v>пекарь 4 разряда ((В-515)цех по выпечке хлебобулочных изделий)</v>
      </c>
      <c r="H4673" s="12" t="s">
        <v>17253</v>
      </c>
      <c r="I4673" s="12" t="s">
        <v>17021</v>
      </c>
      <c r="J4673" s="12" t="s">
        <v>9700</v>
      </c>
      <c r="K4673" s="12" t="s">
        <v>9701</v>
      </c>
      <c r="L4673" s="12">
        <v>11.5</v>
      </c>
      <c r="M4673" s="12">
        <v>12</v>
      </c>
    </row>
    <row r="4674" spans="1:17" x14ac:dyDescent="0.2">
      <c r="A4674" s="12" t="str">
        <f>INDEX('рабочие дни  %ФОТ'!$F$3:$F$67,MATCH('загрузка табеля'!$H4674,'рабочие дни  %ФОТ'!$H$3:$H$67,0),1)</f>
        <v>ХХХ YYY-515</v>
      </c>
      <c r="B4674" s="21">
        <f t="shared" si="216"/>
        <v>421.68</v>
      </c>
      <c r="C4674" s="22">
        <f t="shared" si="217"/>
        <v>1</v>
      </c>
      <c r="D4674" s="23">
        <f t="shared" si="218"/>
        <v>12</v>
      </c>
      <c r="E4674" s="21">
        <f>SUMIFS(тарифы!G:G,тарифы!B:B,J4674)</f>
        <v>35.14</v>
      </c>
      <c r="F4674" s="21"/>
      <c r="G4674" s="12" t="str">
        <f>IFERROR(INDEX(Таблица1[#All],MATCH('загрузка табеля'!J4674,тарифы!B:B,0),4),"")</f>
        <v>продавец продовольственных товаров 2 категории ((В-515)цех по выпечке хлебобулочных изделий)</v>
      </c>
      <c r="H4674" s="12" t="s">
        <v>17253</v>
      </c>
      <c r="I4674" s="12" t="s">
        <v>17021</v>
      </c>
      <c r="J4674" s="12" t="s">
        <v>9676</v>
      </c>
      <c r="K4674" s="12" t="s">
        <v>9677</v>
      </c>
      <c r="L4674" s="12">
        <v>12</v>
      </c>
    </row>
    <row r="4675" spans="1:17" x14ac:dyDescent="0.2">
      <c r="A4675" s="12" t="str">
        <f>INDEX('рабочие дни  %ФОТ'!$F$3:$F$67,MATCH('загрузка табеля'!$H4675,'рабочие дни  %ФОТ'!$H$3:$H$67,0),1)</f>
        <v>ХХХ YYY-515</v>
      </c>
      <c r="B4675" s="21">
        <f t="shared" si="216"/>
        <v>1704.29</v>
      </c>
      <c r="C4675" s="22">
        <f t="shared" si="217"/>
        <v>4</v>
      </c>
      <c r="D4675" s="23">
        <f t="shared" si="218"/>
        <v>48.5</v>
      </c>
      <c r="E4675" s="21">
        <f>SUMIFS(тарифы!G:G,тарифы!B:B,J4675)</f>
        <v>35.14</v>
      </c>
      <c r="F4675" s="21"/>
      <c r="G4675" s="12" t="str">
        <f>IFERROR(INDEX(Таблица1[#All],MATCH('загрузка табеля'!J4675,тарифы!B:B,0),4),"")</f>
        <v>продавец продовольственных товаров 2 категории ((В-515)цех по выпечке хлебобулочных изделий)</v>
      </c>
      <c r="H4675" s="12" t="s">
        <v>17253</v>
      </c>
      <c r="I4675" s="12" t="s">
        <v>17021</v>
      </c>
      <c r="J4675" s="12" t="s">
        <v>11782</v>
      </c>
      <c r="K4675" s="12" t="s">
        <v>11781</v>
      </c>
      <c r="L4675" s="12">
        <v>12.5</v>
      </c>
      <c r="M4675" s="12">
        <v>12</v>
      </c>
      <c r="N4675" s="12">
        <v>12.5</v>
      </c>
      <c r="O4675" s="12">
        <v>11.5</v>
      </c>
      <c r="P4675" s="12">
        <v>0</v>
      </c>
    </row>
    <row r="4676" spans="1:17" x14ac:dyDescent="0.2">
      <c r="A4676" s="12" t="str">
        <f>INDEX('рабочие дни  %ФОТ'!$F$3:$F$67,MATCH('загрузка табеля'!$H4676,'рабочие дни  %ФОТ'!$H$3:$H$67,0),1)</f>
        <v>ХХХ YYY-515</v>
      </c>
      <c r="B4676" s="21">
        <f t="shared" si="216"/>
        <v>2051.2380952380954</v>
      </c>
      <c r="C4676" s="22">
        <f t="shared" si="217"/>
        <v>4</v>
      </c>
      <c r="D4676" s="23">
        <f t="shared" si="218"/>
        <v>20</v>
      </c>
      <c r="E4676" s="21">
        <f>SUMIFS(тарифы!G:G,тарифы!B:B,J4676)</f>
        <v>10769</v>
      </c>
      <c r="F4676" s="21"/>
      <c r="G4676" s="12" t="str">
        <f>IFERROR(INDEX(Таблица1[#All],MATCH('загрузка табеля'!J4676,тарифы!B:B,0),4),"")</f>
        <v>заместитель управляющего магазином по производству 3 категории ((В-515)цех по переработке мяса)</v>
      </c>
      <c r="H4676" s="12" t="s">
        <v>17253</v>
      </c>
      <c r="I4676" s="12" t="s">
        <v>17118</v>
      </c>
      <c r="J4676" s="12" t="s">
        <v>9512</v>
      </c>
      <c r="K4676" s="12" t="s">
        <v>9513</v>
      </c>
      <c r="L4676" s="12">
        <v>5</v>
      </c>
      <c r="M4676" s="12">
        <v>5</v>
      </c>
      <c r="N4676" s="12">
        <v>5</v>
      </c>
      <c r="O4676" s="12">
        <v>5</v>
      </c>
    </row>
    <row r="4677" spans="1:17" x14ac:dyDescent="0.2">
      <c r="A4677" s="12" t="str">
        <f>INDEX('рабочие дни  %ФОТ'!$F$3:$F$67,MATCH('загрузка табеля'!$H4677,'рабочие дни  %ФОТ'!$H$3:$H$67,0),1)</f>
        <v>ХХХ YYY-515</v>
      </c>
      <c r="B4677" s="21">
        <f t="shared" si="216"/>
        <v>990</v>
      </c>
      <c r="C4677" s="22">
        <f t="shared" si="217"/>
        <v>2</v>
      </c>
      <c r="D4677" s="23">
        <f t="shared" si="218"/>
        <v>22</v>
      </c>
      <c r="E4677" s="21">
        <f>SUMIFS(тарифы!G:G,тарифы!B:B,J4677)</f>
        <v>45</v>
      </c>
      <c r="F4677" s="21"/>
      <c r="G4677" s="12" t="str">
        <f>IFERROR(INDEX(Таблица1[#All],MATCH('загрузка табеля'!J4677,тарифы!B:B,0),4),"")</f>
        <v>специалист мясного производства 2 категории ((В-515)цех по переработке мяса)</v>
      </c>
      <c r="H4677" s="12" t="s">
        <v>17253</v>
      </c>
      <c r="I4677" s="12" t="s">
        <v>17118</v>
      </c>
      <c r="J4677" s="12" t="s">
        <v>9706</v>
      </c>
      <c r="K4677" s="12" t="s">
        <v>9707</v>
      </c>
      <c r="L4677" s="12">
        <v>11</v>
      </c>
      <c r="M4677" s="12">
        <v>11</v>
      </c>
    </row>
    <row r="4678" spans="1:17" x14ac:dyDescent="0.2">
      <c r="A4678" s="12" t="str">
        <f>INDEX('рабочие дни  %ФОТ'!$F$3:$F$67,MATCH('загрузка табеля'!$H4678,'рабочие дни  %ФОТ'!$H$3:$H$67,0),1)</f>
        <v>ХХХ YYY-515</v>
      </c>
      <c r="B4678" s="21">
        <f t="shared" ref="B4678:B4741" si="219">IF(AND(F4678&lt;50,F4678&gt;0),F4678*D4678,IF(F4678&gt;50,F4678/$C$1*C4678,IF(AND(E4678&lt;50,E4678&gt;0),E4678*D4678,E4678/$C$1*C4678)))</f>
        <v>909</v>
      </c>
      <c r="C4678" s="22">
        <f t="shared" si="217"/>
        <v>3</v>
      </c>
      <c r="D4678" s="23">
        <f t="shared" si="218"/>
        <v>25</v>
      </c>
      <c r="E4678" s="21">
        <f>SUMIFS(тарифы!G:G,тарифы!B:B,J4678)</f>
        <v>36.36</v>
      </c>
      <c r="F4678" s="21"/>
      <c r="G4678" s="12" t="str">
        <f>IFERROR(INDEX(Таблица1[#All],MATCH('загрузка табеля'!J4678,тарифы!B:B,0),4),"")</f>
        <v>продавец продовольственных товаров 2 категории ((В-515)цех по переработке мяса)</v>
      </c>
      <c r="H4678" s="12" t="s">
        <v>17253</v>
      </c>
      <c r="I4678" s="12" t="s">
        <v>17118</v>
      </c>
      <c r="J4678" s="12" t="s">
        <v>9709</v>
      </c>
      <c r="K4678" s="12" t="s">
        <v>9710</v>
      </c>
      <c r="L4678" s="12">
        <v>8</v>
      </c>
      <c r="M4678" s="12">
        <v>8.5</v>
      </c>
      <c r="N4678" s="12">
        <v>8.5</v>
      </c>
    </row>
    <row r="4679" spans="1:17" x14ac:dyDescent="0.2">
      <c r="A4679" s="12" t="str">
        <f>INDEX('рабочие дни  %ФОТ'!$F$3:$F$67,MATCH('загрузка табеля'!$H4679,'рабочие дни  %ФОТ'!$H$3:$H$67,0),1)</f>
        <v>ХХХ YYY-515</v>
      </c>
      <c r="B4679" s="21">
        <f t="shared" si="219"/>
        <v>2503.04</v>
      </c>
      <c r="C4679" s="22">
        <f t="shared" ref="C4679:C4742" si="220">COUNTIF(L4679:AP4679,"&gt;0")</f>
        <v>6</v>
      </c>
      <c r="D4679" s="23">
        <f t="shared" ref="D4679:D4742" si="221">IF(SUM(L4679:AP4679)&gt;0,SUM(L4679:AP4679),"")</f>
        <v>64</v>
      </c>
      <c r="E4679" s="21">
        <f>SUMIFS(тарифы!G:G,тарифы!B:B,J4679)</f>
        <v>39.11</v>
      </c>
      <c r="F4679" s="21"/>
      <c r="G4679" s="12" t="str">
        <f>IFERROR(INDEX(Таблица1[#All],MATCH('загрузка табеля'!J4679,тарифы!B:B,0),4),"")</f>
        <v>продавец продовольственных товаров 2 категории ((В-515)рыбный отдел)</v>
      </c>
      <c r="H4679" s="12" t="s">
        <v>17253</v>
      </c>
      <c r="I4679" s="12" t="s">
        <v>17118</v>
      </c>
      <c r="J4679" s="12" t="s">
        <v>9630</v>
      </c>
      <c r="K4679" s="12" t="s">
        <v>9631</v>
      </c>
      <c r="L4679" s="12">
        <v>11.5</v>
      </c>
      <c r="M4679" s="12">
        <v>11.5</v>
      </c>
      <c r="N4679" s="12">
        <v>12</v>
      </c>
      <c r="O4679" s="12">
        <v>12</v>
      </c>
      <c r="P4679" s="12">
        <v>12</v>
      </c>
      <c r="Q4679" s="12">
        <v>5</v>
      </c>
    </row>
    <row r="4680" spans="1:17" x14ac:dyDescent="0.2">
      <c r="A4680" s="12" t="str">
        <f>INDEX('рабочие дни  %ФОТ'!$F$3:$F$67,MATCH('загрузка табеля'!$H4680,'рабочие дни  %ФОТ'!$H$3:$H$67,0),1)</f>
        <v>ХХХ YYY-515</v>
      </c>
      <c r="B4680" s="21">
        <f t="shared" si="219"/>
        <v>1738.675</v>
      </c>
      <c r="C4680" s="22">
        <f t="shared" si="220"/>
        <v>4</v>
      </c>
      <c r="D4680" s="23">
        <f t="shared" si="221"/>
        <v>42.5</v>
      </c>
      <c r="E4680" s="21">
        <f>SUMIFS(тарифы!G:G,тарифы!B:B,J4680)</f>
        <v>40.909999999999997</v>
      </c>
      <c r="F4680" s="21"/>
      <c r="G4680" s="12" t="str">
        <f>IFERROR(INDEX(Таблица1[#All],MATCH('загрузка табеля'!J4680,тарифы!B:B,0),4),"")</f>
        <v>специалист мясного производства 3 категории ((В-515)цех по переработке мяса)</v>
      </c>
      <c r="H4680" s="12" t="s">
        <v>17253</v>
      </c>
      <c r="I4680" s="12" t="s">
        <v>17118</v>
      </c>
      <c r="J4680" s="12" t="s">
        <v>11768</v>
      </c>
      <c r="K4680" s="12" t="s">
        <v>11767</v>
      </c>
      <c r="L4680" s="12">
        <v>10.5</v>
      </c>
      <c r="M4680" s="12">
        <v>10.5</v>
      </c>
      <c r="N4680" s="12">
        <v>11</v>
      </c>
      <c r="O4680" s="12">
        <v>10.5</v>
      </c>
      <c r="P4680" s="12">
        <v>0</v>
      </c>
    </row>
    <row r="4681" spans="1:17" x14ac:dyDescent="0.2">
      <c r="A4681" s="12" t="str">
        <f>INDEX('рабочие дни  %ФОТ'!$F$3:$F$67,MATCH('загрузка табеля'!$H4681,'рабочие дни  %ФОТ'!$H$3:$H$67,0),1)</f>
        <v>ХХХ YYY-515</v>
      </c>
      <c r="B4681" s="21">
        <f t="shared" si="219"/>
        <v>380.19000000000005</v>
      </c>
      <c r="C4681" s="22">
        <f t="shared" si="220"/>
        <v>1</v>
      </c>
      <c r="D4681" s="23">
        <f t="shared" si="221"/>
        <v>11.5</v>
      </c>
      <c r="E4681" s="21">
        <f>SUMIFS(тарифы!G:G,тарифы!B:B,J4681)</f>
        <v>33.06</v>
      </c>
      <c r="F4681" s="21"/>
      <c r="G4681" s="12" t="str">
        <f>IFERROR(INDEX(Таблица1[#All],MATCH('загрузка табеля'!J4681,тарифы!B:B,0),4),"")</f>
        <v>продавец продовольственных товаров 3 категории ((В-515)цех по переработке мяса)</v>
      </c>
      <c r="H4681" s="12" t="s">
        <v>17253</v>
      </c>
      <c r="I4681" s="12" t="s">
        <v>17118</v>
      </c>
      <c r="J4681" s="12" t="s">
        <v>11778</v>
      </c>
      <c r="K4681" s="12" t="s">
        <v>11777</v>
      </c>
      <c r="L4681" s="12">
        <v>11.5</v>
      </c>
    </row>
    <row r="4682" spans="1:17" x14ac:dyDescent="0.2">
      <c r="A4682" s="12" t="str">
        <f>INDEX('рабочие дни  %ФОТ'!$F$3:$F$67,MATCH('загрузка табеля'!$H4682,'рабочие дни  %ФОТ'!$H$3:$H$67,0),1)</f>
        <v>ХХХ YYY-515</v>
      </c>
      <c r="B4682" s="21">
        <f t="shared" si="219"/>
        <v>0</v>
      </c>
      <c r="C4682" s="22">
        <f t="shared" si="220"/>
        <v>4</v>
      </c>
      <c r="D4682" s="23">
        <f t="shared" si="221"/>
        <v>34.5</v>
      </c>
      <c r="E4682" s="21">
        <f>SUMIFS(тарифы!G:G,тарифы!B:B,J4682)</f>
        <v>0</v>
      </c>
      <c r="F4682" s="21"/>
      <c r="G4682" s="12" t="str">
        <f>IFERROR(INDEX(Таблица1[#All],MATCH('загрузка табеля'!J4682,тарифы!B:B,0),4),"")</f>
        <v/>
      </c>
      <c r="H4682" s="12" t="s">
        <v>17253</v>
      </c>
      <c r="I4682" s="12" t="s">
        <v>17118</v>
      </c>
      <c r="J4682" s="12" t="s">
        <v>17119</v>
      </c>
      <c r="K4682" s="12" t="s">
        <v>17120</v>
      </c>
      <c r="L4682" s="12">
        <v>9</v>
      </c>
      <c r="M4682" s="12">
        <v>8.5</v>
      </c>
      <c r="N4682" s="12">
        <v>8.5</v>
      </c>
      <c r="O4682" s="12">
        <v>8.5</v>
      </c>
      <c r="P4682" s="12">
        <v>0</v>
      </c>
    </row>
    <row r="4683" spans="1:17" x14ac:dyDescent="0.2">
      <c r="A4683" s="12" t="str">
        <f>INDEX('рабочие дни  %ФОТ'!$F$3:$F$67,MATCH('загрузка табеля'!$H4683,'рабочие дни  %ФОТ'!$H$3:$H$67,0),1)</f>
        <v>ХХХ YYY-52</v>
      </c>
      <c r="B4683" s="21">
        <f t="shared" si="219"/>
        <v>1359.8095238095239</v>
      </c>
      <c r="C4683" s="22">
        <f t="shared" si="220"/>
        <v>4</v>
      </c>
      <c r="D4683" s="23">
        <f t="shared" si="221"/>
        <v>37</v>
      </c>
      <c r="E4683" s="21">
        <f>SUMIFS(тарифы!G:G,тарифы!B:B,J4683)</f>
        <v>7139</v>
      </c>
      <c r="F4683" s="21"/>
      <c r="G4683" s="12" t="str">
        <f>IFERROR(INDEX(Таблица1[#All],MATCH('загрузка табеля'!J4683,тарифы!B:B,0),4),"")</f>
        <v>заместитель управляющего магазином 3 категории ((В-15)сектор зоны скоропорта)</v>
      </c>
      <c r="H4683" s="12" t="s">
        <v>17254</v>
      </c>
      <c r="I4683" s="12" t="s">
        <v>16025</v>
      </c>
      <c r="J4683" s="12" t="s">
        <v>1894</v>
      </c>
      <c r="K4683" s="12" t="s">
        <v>1895</v>
      </c>
      <c r="L4683" s="12">
        <v>9</v>
      </c>
      <c r="M4683" s="12">
        <v>9.5</v>
      </c>
      <c r="N4683" s="12">
        <v>9</v>
      </c>
      <c r="O4683" s="12">
        <v>9.5</v>
      </c>
    </row>
    <row r="4684" spans="1:17" x14ac:dyDescent="0.2">
      <c r="A4684" s="12" t="str">
        <f>INDEX('рабочие дни  %ФОТ'!$F$3:$F$67,MATCH('загрузка табеля'!$H4684,'рабочие дни  %ФОТ'!$H$3:$H$67,0),1)</f>
        <v>ХХХ YYY-52</v>
      </c>
      <c r="B4684" s="21">
        <f t="shared" si="219"/>
        <v>337.89</v>
      </c>
      <c r="C4684" s="22">
        <f t="shared" si="220"/>
        <v>1</v>
      </c>
      <c r="D4684" s="23">
        <f t="shared" si="221"/>
        <v>10.5</v>
      </c>
      <c r="E4684" s="21">
        <f>SUMIFS(тарифы!G:G,тарифы!B:B,J4684)</f>
        <v>32.18</v>
      </c>
      <c r="F4684" s="21"/>
      <c r="G4684" s="12" t="str">
        <f>IFERROR(INDEX(Таблица1[#All],MATCH('загрузка табеля'!J4684,тарифы!B:B,0),4),"")</f>
        <v>кладовщик по приему товара 2 категории ((В-15)склад)</v>
      </c>
      <c r="H4684" s="12" t="s">
        <v>17254</v>
      </c>
      <c r="I4684" s="12" t="s">
        <v>1938</v>
      </c>
      <c r="J4684" s="12" t="s">
        <v>1945</v>
      </c>
      <c r="K4684" s="12" t="s">
        <v>1946</v>
      </c>
      <c r="L4684" s="12">
        <v>10.5</v>
      </c>
    </row>
    <row r="4685" spans="1:17" x14ac:dyDescent="0.2">
      <c r="A4685" s="12" t="str">
        <f>INDEX('рабочие дни  %ФОТ'!$F$3:$F$67,MATCH('загрузка табеля'!$H4685,'рабочие дни  %ФОТ'!$H$3:$H$67,0),1)</f>
        <v>ХХХ YYY-52</v>
      </c>
      <c r="B4685" s="21">
        <f t="shared" si="219"/>
        <v>1561.9047619047619</v>
      </c>
      <c r="C4685" s="22">
        <f t="shared" si="220"/>
        <v>4</v>
      </c>
      <c r="D4685" s="23">
        <f t="shared" si="221"/>
        <v>53</v>
      </c>
      <c r="E4685" s="21">
        <f>SUMIFS(тарифы!G:G,тарифы!B:B,J4685)</f>
        <v>8200</v>
      </c>
      <c r="F4685" s="21"/>
      <c r="G4685" s="12" t="str">
        <f>IFERROR(INDEX(Таблица1[#All],MATCH('загрузка табеля'!J4685,тарифы!B:B,0),4),"")</f>
        <v>начальник отдела ((В-52)отдел безопасности)</v>
      </c>
      <c r="H4685" s="12" t="s">
        <v>17254</v>
      </c>
      <c r="I4685" s="12" t="s">
        <v>17121</v>
      </c>
      <c r="J4685" s="12" t="s">
        <v>11685</v>
      </c>
      <c r="K4685" s="12" t="s">
        <v>11684</v>
      </c>
      <c r="L4685" s="12">
        <v>21</v>
      </c>
      <c r="M4685" s="12">
        <v>10.5</v>
      </c>
      <c r="N4685" s="12">
        <v>11</v>
      </c>
      <c r="O4685" s="12">
        <v>10.5</v>
      </c>
    </row>
    <row r="4686" spans="1:17" x14ac:dyDescent="0.2">
      <c r="A4686" s="12" t="str">
        <f>INDEX('рабочие дни  %ФОТ'!$F$3:$F$67,MATCH('загрузка табеля'!$H4686,'рабочие дни  %ФОТ'!$H$3:$H$67,0),1)</f>
        <v>ХХХ YYY-52</v>
      </c>
      <c r="B4686" s="21">
        <f t="shared" si="219"/>
        <v>927.3</v>
      </c>
      <c r="C4686" s="22">
        <f t="shared" si="220"/>
        <v>2</v>
      </c>
      <c r="D4686" s="23">
        <f t="shared" si="221"/>
        <v>30</v>
      </c>
      <c r="E4686" s="21">
        <f>SUMIFS(тарифы!G:G,тарифы!B:B,J4686)</f>
        <v>30.91</v>
      </c>
      <c r="F4686" s="21"/>
      <c r="G4686" s="12" t="str">
        <f>IFERROR(INDEX(Таблица1[#All],MATCH('загрузка табеля'!J4686,тарифы!B:B,0),4),"")</f>
        <v>заместитель начальника отдела ((В-52)отдел безопасности)</v>
      </c>
      <c r="H4686" s="12" t="s">
        <v>17254</v>
      </c>
      <c r="I4686" s="12" t="s">
        <v>17121</v>
      </c>
      <c r="J4686" s="12" t="s">
        <v>11735</v>
      </c>
      <c r="K4686" s="12" t="s">
        <v>11734</v>
      </c>
      <c r="L4686" s="12">
        <v>15</v>
      </c>
      <c r="M4686" s="12">
        <v>15</v>
      </c>
      <c r="N4686" s="12">
        <v>0</v>
      </c>
    </row>
    <row r="4687" spans="1:17" x14ac:dyDescent="0.2">
      <c r="A4687" s="12" t="str">
        <f>INDEX('рабочие дни  %ФОТ'!$F$3:$F$67,MATCH('загрузка табеля'!$H4687,'рабочие дни  %ФОТ'!$H$3:$H$67,0),1)</f>
        <v>ХХХ YYY-52</v>
      </c>
      <c r="B4687" s="21">
        <f t="shared" si="219"/>
        <v>1390.95</v>
      </c>
      <c r="C4687" s="22">
        <f t="shared" si="220"/>
        <v>3</v>
      </c>
      <c r="D4687" s="23">
        <f t="shared" si="221"/>
        <v>45</v>
      </c>
      <c r="E4687" s="21">
        <f>SUMIFS(тарифы!G:G,тарифы!B:B,J4687)</f>
        <v>30.91</v>
      </c>
      <c r="F4687" s="21"/>
      <c r="G4687" s="12" t="str">
        <f>IFERROR(INDEX(Таблица1[#All],MATCH('загрузка табеля'!J4687,тарифы!B:B,0),4),"")</f>
        <v>заместитель начальника отдела ((В-52)отдел безопасности)</v>
      </c>
      <c r="H4687" s="12" t="s">
        <v>17254</v>
      </c>
      <c r="I4687" s="12" t="s">
        <v>17121</v>
      </c>
      <c r="J4687" s="12" t="s">
        <v>11733</v>
      </c>
      <c r="K4687" s="12" t="s">
        <v>11732</v>
      </c>
      <c r="L4687" s="12">
        <v>15</v>
      </c>
      <c r="M4687" s="12">
        <v>15</v>
      </c>
      <c r="N4687" s="12">
        <v>15</v>
      </c>
    </row>
    <row r="4688" spans="1:17" x14ac:dyDescent="0.2">
      <c r="A4688" s="12" t="str">
        <f>INDEX('рабочие дни  %ФОТ'!$F$3:$F$67,MATCH('загрузка табеля'!$H4688,'рабочие дни  %ФОТ'!$H$3:$H$67,0),1)</f>
        <v>ХХХ YYY-52</v>
      </c>
      <c r="B4688" s="21">
        <f t="shared" si="219"/>
        <v>1273.7249999999999</v>
      </c>
      <c r="C4688" s="22">
        <f t="shared" si="220"/>
        <v>5</v>
      </c>
      <c r="D4688" s="23">
        <f t="shared" si="221"/>
        <v>55.5</v>
      </c>
      <c r="E4688" s="21">
        <f>SUMIFS(тарифы!G:G,тарифы!B:B,J4688)</f>
        <v>22.95</v>
      </c>
      <c r="F4688" s="21"/>
      <c r="G4688" s="12" t="str">
        <f>IFERROR(INDEX(Таблица1[#All],MATCH('загрузка табеля'!J4688,тарифы!B:B,0),4),"")</f>
        <v>охоронник ((В-52)отдел безопасности)</v>
      </c>
      <c r="H4688" s="12" t="s">
        <v>17254</v>
      </c>
      <c r="I4688" s="12" t="s">
        <v>17121</v>
      </c>
      <c r="J4688" s="12" t="s">
        <v>11673</v>
      </c>
      <c r="K4688" s="12" t="s">
        <v>11672</v>
      </c>
      <c r="L4688" s="12">
        <v>11</v>
      </c>
      <c r="M4688" s="12">
        <v>11</v>
      </c>
      <c r="N4688" s="12">
        <v>11.5</v>
      </c>
      <c r="O4688" s="12">
        <v>11</v>
      </c>
      <c r="P4688" s="12">
        <v>11</v>
      </c>
    </row>
    <row r="4689" spans="1:16" x14ac:dyDescent="0.2">
      <c r="A4689" s="12" t="str">
        <f>INDEX('рабочие дни  %ФОТ'!$F$3:$F$67,MATCH('загрузка табеля'!$H4689,'рабочие дни  %ФОТ'!$H$3:$H$67,0),1)</f>
        <v>ХХХ YYY-52</v>
      </c>
      <c r="B4689" s="21">
        <f t="shared" si="219"/>
        <v>665.55</v>
      </c>
      <c r="C4689" s="22">
        <f t="shared" si="220"/>
        <v>2</v>
      </c>
      <c r="D4689" s="23">
        <f t="shared" si="221"/>
        <v>29</v>
      </c>
      <c r="E4689" s="21">
        <f>SUMIFS(тарифы!G:G,тарифы!B:B,J4689)</f>
        <v>22.95</v>
      </c>
      <c r="F4689" s="21"/>
      <c r="G4689" s="12" t="str">
        <f>IFERROR(INDEX(Таблица1[#All],MATCH('загрузка табеля'!J4689,тарифы!B:B,0),4),"")</f>
        <v>охоронник ((В-52)отдел безопасности)</v>
      </c>
      <c r="H4689" s="12" t="s">
        <v>17254</v>
      </c>
      <c r="I4689" s="12" t="s">
        <v>17121</v>
      </c>
      <c r="J4689" s="12" t="s">
        <v>11669</v>
      </c>
      <c r="K4689" s="12" t="s">
        <v>11668</v>
      </c>
      <c r="L4689" s="12">
        <v>14.5</v>
      </c>
      <c r="M4689" s="12">
        <v>14.5</v>
      </c>
      <c r="N4689" s="12">
        <v>0</v>
      </c>
    </row>
    <row r="4690" spans="1:16" x14ac:dyDescent="0.2">
      <c r="A4690" s="12" t="str">
        <f>INDEX('рабочие дни  %ФОТ'!$F$3:$F$67,MATCH('загрузка табеля'!$H4690,'рабочие дни  %ФОТ'!$H$3:$H$67,0),1)</f>
        <v>ХХХ YYY-52</v>
      </c>
      <c r="B4690" s="21">
        <f t="shared" si="219"/>
        <v>1365.5249999999999</v>
      </c>
      <c r="C4690" s="22">
        <f t="shared" si="220"/>
        <v>4</v>
      </c>
      <c r="D4690" s="23">
        <f t="shared" si="221"/>
        <v>59.5</v>
      </c>
      <c r="E4690" s="21">
        <f>SUMIFS(тарифы!G:G,тарифы!B:B,J4690)</f>
        <v>22.95</v>
      </c>
      <c r="F4690" s="21"/>
      <c r="G4690" s="12" t="str">
        <f>IFERROR(INDEX(Таблица1[#All],MATCH('загрузка табеля'!J4690,тарифы!B:B,0),4),"")</f>
        <v>охоронник ((В-52)отдел безопасности)</v>
      </c>
      <c r="H4690" s="12" t="s">
        <v>17254</v>
      </c>
      <c r="I4690" s="12" t="s">
        <v>17121</v>
      </c>
      <c r="J4690" s="12" t="s">
        <v>11677</v>
      </c>
      <c r="K4690" s="12" t="s">
        <v>11676</v>
      </c>
      <c r="L4690" s="12">
        <v>14.5</v>
      </c>
      <c r="M4690" s="12">
        <v>15</v>
      </c>
      <c r="N4690" s="12">
        <v>15</v>
      </c>
      <c r="O4690" s="12">
        <v>15</v>
      </c>
    </row>
    <row r="4691" spans="1:16" x14ac:dyDescent="0.2">
      <c r="A4691" s="12" t="str">
        <f>INDEX('рабочие дни  %ФОТ'!$F$3:$F$67,MATCH('загрузка табеля'!$H4691,'рабочие дни  %ФОТ'!$H$3:$H$67,0),1)</f>
        <v>ХХХ YYY-52</v>
      </c>
      <c r="B4691" s="21">
        <f t="shared" si="219"/>
        <v>1527</v>
      </c>
      <c r="C4691" s="22">
        <f t="shared" si="220"/>
        <v>4</v>
      </c>
      <c r="D4691" s="23">
        <f t="shared" si="221"/>
        <v>60</v>
      </c>
      <c r="E4691" s="21">
        <f>SUMIFS(тарифы!G:G,тарифы!B:B,J4691)</f>
        <v>25.45</v>
      </c>
      <c r="F4691" s="21"/>
      <c r="G4691" s="12" t="str">
        <f>IFERROR(INDEX(Таблица1[#All],MATCH('загрузка табеля'!J4691,тарифы!B:B,0),4),"")</f>
        <v>старший охранник ((В-52)отдел безопасности)</v>
      </c>
      <c r="H4691" s="12" t="s">
        <v>17254</v>
      </c>
      <c r="I4691" s="12" t="s">
        <v>17121</v>
      </c>
      <c r="J4691" s="12" t="s">
        <v>11577</v>
      </c>
      <c r="K4691" s="12" t="s">
        <v>11576</v>
      </c>
      <c r="L4691" s="12">
        <v>15</v>
      </c>
      <c r="M4691" s="12">
        <v>15</v>
      </c>
      <c r="N4691" s="12">
        <v>15</v>
      </c>
      <c r="O4691" s="12">
        <v>15</v>
      </c>
    </row>
    <row r="4692" spans="1:16" x14ac:dyDescent="0.2">
      <c r="A4692" s="12" t="str">
        <f>INDEX('рабочие дни  %ФОТ'!$F$3:$F$67,MATCH('загрузка табеля'!$H4692,'рабочие дни  %ФОТ'!$H$3:$H$67,0),1)</f>
        <v>ХХХ YYY-52</v>
      </c>
      <c r="B4692" s="21">
        <f t="shared" si="219"/>
        <v>1021.275</v>
      </c>
      <c r="C4692" s="22">
        <f t="shared" si="220"/>
        <v>3</v>
      </c>
      <c r="D4692" s="23">
        <f t="shared" si="221"/>
        <v>44.5</v>
      </c>
      <c r="E4692" s="21">
        <f>SUMIFS(тарифы!G:G,тарифы!B:B,J4692)</f>
        <v>22.95</v>
      </c>
      <c r="F4692" s="21"/>
      <c r="G4692" s="12" t="str">
        <f>IFERROR(INDEX(Таблица1[#All],MATCH('загрузка табеля'!J4692,тарифы!B:B,0),4),"")</f>
        <v>охоронник ((В-52)отдел безопасности)</v>
      </c>
      <c r="H4692" s="12" t="s">
        <v>17254</v>
      </c>
      <c r="I4692" s="12" t="s">
        <v>17121</v>
      </c>
      <c r="J4692" s="12" t="s">
        <v>11675</v>
      </c>
      <c r="K4692" s="12" t="s">
        <v>11674</v>
      </c>
      <c r="L4692" s="12">
        <v>14.5</v>
      </c>
      <c r="M4692" s="12">
        <v>15</v>
      </c>
      <c r="N4692" s="12">
        <v>15</v>
      </c>
    </row>
    <row r="4693" spans="1:16" x14ac:dyDescent="0.2">
      <c r="A4693" s="12" t="str">
        <f>INDEX('рабочие дни  %ФОТ'!$F$3:$F$67,MATCH('загрузка табеля'!$H4693,'рабочие дни  %ФОТ'!$H$3:$H$67,0),1)</f>
        <v>ХХХ YYY-52</v>
      </c>
      <c r="B4693" s="21">
        <f t="shared" si="219"/>
        <v>0</v>
      </c>
      <c r="C4693" s="22">
        <f t="shared" si="220"/>
        <v>2</v>
      </c>
      <c r="D4693" s="23">
        <f t="shared" si="221"/>
        <v>27</v>
      </c>
      <c r="E4693" s="21">
        <f>SUMIFS(тарифы!G:G,тарифы!B:B,J4693)</f>
        <v>0</v>
      </c>
      <c r="F4693" s="21"/>
      <c r="G4693" s="12" t="str">
        <f>IFERROR(INDEX(Таблица1[#All],MATCH('загрузка табеля'!J4693,тарифы!B:B,0),4),"")</f>
        <v/>
      </c>
      <c r="H4693" s="12" t="s">
        <v>17254</v>
      </c>
      <c r="I4693" s="12" t="s">
        <v>17121</v>
      </c>
      <c r="J4693" s="12" t="s">
        <v>17122</v>
      </c>
      <c r="K4693" s="12" t="s">
        <v>17123</v>
      </c>
      <c r="L4693" s="12">
        <v>13.5</v>
      </c>
      <c r="M4693" s="12">
        <v>13.5</v>
      </c>
      <c r="N4693" s="12">
        <v>0</v>
      </c>
    </row>
    <row r="4694" spans="1:16" x14ac:dyDescent="0.2">
      <c r="A4694" s="12" t="str">
        <f>INDEX('рабочие дни  %ФОТ'!$F$3:$F$67,MATCH('загрузка табеля'!$H4694,'рабочие дни  %ФОТ'!$H$3:$H$67,0),1)</f>
        <v>ХХХ YYY-52</v>
      </c>
      <c r="B4694" s="21">
        <f t="shared" si="219"/>
        <v>668.69999999999993</v>
      </c>
      <c r="C4694" s="22">
        <f t="shared" si="220"/>
        <v>4</v>
      </c>
      <c r="D4694" s="23">
        <f t="shared" si="221"/>
        <v>22.5</v>
      </c>
      <c r="E4694" s="21">
        <f>SUMIFS(тарифы!G:G,тарифы!B:B,J4694)</f>
        <v>29.72</v>
      </c>
      <c r="F4694" s="21"/>
      <c r="G4694" s="12" t="str">
        <f>IFERROR(INDEX(Таблица1[#All],MATCH('загрузка табеля'!J4694,тарифы!B:B,0),4),"")</f>
        <v>бригадир продавцов продовольственных товаров 3 категории ((В-52)отдел гастрономии)</v>
      </c>
      <c r="H4694" s="12" t="s">
        <v>17254</v>
      </c>
      <c r="I4694" s="12" t="s">
        <v>17124</v>
      </c>
      <c r="J4694" s="12" t="s">
        <v>1904</v>
      </c>
      <c r="K4694" s="12" t="s">
        <v>1905</v>
      </c>
      <c r="L4694" s="12">
        <v>5.5</v>
      </c>
      <c r="M4694" s="12">
        <v>6</v>
      </c>
      <c r="N4694" s="12">
        <v>5.5</v>
      </c>
      <c r="O4694" s="12">
        <v>5.5</v>
      </c>
    </row>
    <row r="4695" spans="1:16" x14ac:dyDescent="0.2">
      <c r="A4695" s="12" t="str">
        <f>INDEX('рабочие дни  %ФОТ'!$F$3:$F$67,MATCH('загрузка табеля'!$H4695,'рабочие дни  %ФОТ'!$H$3:$H$67,0),1)</f>
        <v>ХХХ YYY-52</v>
      </c>
      <c r="B4695" s="21">
        <f t="shared" si="219"/>
        <v>550</v>
      </c>
      <c r="C4695" s="22">
        <f t="shared" si="220"/>
        <v>2</v>
      </c>
      <c r="D4695" s="23">
        <f t="shared" si="221"/>
        <v>22</v>
      </c>
      <c r="E4695" s="21">
        <f>SUMIFS(тарифы!G:G,тарифы!B:B,J4695)</f>
        <v>25</v>
      </c>
      <c r="F4695" s="21"/>
      <c r="G4695" s="12" t="str">
        <f>IFERROR(INDEX(Таблица1[#All],MATCH('загрузка табеля'!J4695,тарифы!B:B,0),4),"")</f>
        <v>продавец продовольственных товаров 3 категории ((В-52)отдел гастрономии)</v>
      </c>
      <c r="H4695" s="12" t="s">
        <v>17254</v>
      </c>
      <c r="I4695" s="12" t="s">
        <v>17124</v>
      </c>
      <c r="J4695" s="12" t="s">
        <v>11621</v>
      </c>
      <c r="K4695" s="12" t="s">
        <v>5864</v>
      </c>
      <c r="L4695" s="12">
        <v>11</v>
      </c>
      <c r="M4695" s="12">
        <v>11</v>
      </c>
    </row>
    <row r="4696" spans="1:16" x14ac:dyDescent="0.2">
      <c r="A4696" s="12" t="str">
        <f>INDEX('рабочие дни  %ФОТ'!$F$3:$F$67,MATCH('загрузка табеля'!$H4696,'рабочие дни  %ФОТ'!$H$3:$H$67,0),1)</f>
        <v>ХХХ YYY-52</v>
      </c>
      <c r="B4696" s="21">
        <f t="shared" si="219"/>
        <v>987.5</v>
      </c>
      <c r="C4696" s="22">
        <f t="shared" si="220"/>
        <v>4</v>
      </c>
      <c r="D4696" s="23">
        <f t="shared" si="221"/>
        <v>39.5</v>
      </c>
      <c r="E4696" s="21">
        <f>SUMIFS(тарифы!G:G,тарифы!B:B,J4696)</f>
        <v>25</v>
      </c>
      <c r="F4696" s="21"/>
      <c r="G4696" s="12" t="str">
        <f>IFERROR(INDEX(Таблица1[#All],MATCH('загрузка табеля'!J4696,тарифы!B:B,0),4),"")</f>
        <v>продавец продовольственных товаров 3 категории ((В-52)отдел гастрономии)</v>
      </c>
      <c r="H4696" s="12" t="s">
        <v>17254</v>
      </c>
      <c r="I4696" s="12" t="s">
        <v>17124</v>
      </c>
      <c r="J4696" s="12" t="s">
        <v>11597</v>
      </c>
      <c r="K4696" s="12" t="s">
        <v>11596</v>
      </c>
      <c r="L4696" s="12">
        <v>11.5</v>
      </c>
      <c r="M4696" s="12">
        <v>10</v>
      </c>
      <c r="N4696" s="12">
        <v>8.5</v>
      </c>
      <c r="O4696" s="12">
        <v>9.5</v>
      </c>
      <c r="P4696" s="12">
        <v>0</v>
      </c>
    </row>
    <row r="4697" spans="1:16" x14ac:dyDescent="0.2">
      <c r="A4697" s="12" t="str">
        <f>INDEX('рабочие дни  %ФОТ'!$F$3:$F$67,MATCH('загрузка табеля'!$H4697,'рабочие дни  %ФОТ'!$H$3:$H$67,0),1)</f>
        <v>ХХХ YYY-52</v>
      </c>
      <c r="B4697" s="21">
        <f t="shared" si="219"/>
        <v>0</v>
      </c>
      <c r="C4697" s="22">
        <f t="shared" si="220"/>
        <v>4</v>
      </c>
      <c r="D4697" s="23">
        <f t="shared" si="221"/>
        <v>42.5</v>
      </c>
      <c r="E4697" s="21">
        <f>SUMIFS(тарифы!G:G,тарифы!B:B,J4697)</f>
        <v>0</v>
      </c>
      <c r="F4697" s="21"/>
      <c r="G4697" s="12" t="str">
        <f>IFERROR(INDEX(Таблица1[#All],MATCH('загрузка табеля'!J4697,тарифы!B:B,0),4),"")</f>
        <v/>
      </c>
      <c r="H4697" s="12" t="s">
        <v>17254</v>
      </c>
      <c r="I4697" s="12" t="s">
        <v>17124</v>
      </c>
      <c r="J4697" s="12" t="s">
        <v>17125</v>
      </c>
      <c r="K4697" s="12" t="s">
        <v>17126</v>
      </c>
      <c r="L4697" s="12">
        <v>10</v>
      </c>
      <c r="M4697" s="12">
        <v>9.5</v>
      </c>
      <c r="N4697" s="12">
        <v>11.5</v>
      </c>
      <c r="O4697" s="12">
        <v>11.5</v>
      </c>
    </row>
    <row r="4698" spans="1:16" x14ac:dyDescent="0.2">
      <c r="A4698" s="12" t="str">
        <f>INDEX('рабочие дни  %ФОТ'!$F$3:$F$67,MATCH('загрузка табеля'!$H4698,'рабочие дни  %ФОТ'!$H$3:$H$67,0),1)</f>
        <v>ХХХ YYY-52</v>
      </c>
      <c r="B4698" s="21">
        <f t="shared" si="219"/>
        <v>0</v>
      </c>
      <c r="C4698" s="22">
        <f t="shared" si="220"/>
        <v>4</v>
      </c>
      <c r="D4698" s="23">
        <f t="shared" si="221"/>
        <v>46.5</v>
      </c>
      <c r="E4698" s="21">
        <f>SUMIFS(тарифы!G:G,тарифы!B:B,J4698)</f>
        <v>0</v>
      </c>
      <c r="F4698" s="21"/>
      <c r="G4698" s="12" t="str">
        <f>IFERROR(INDEX(Таблица1[#All],MATCH('загрузка табеля'!J4698,тарифы!B:B,0),4),"")</f>
        <v/>
      </c>
      <c r="H4698" s="12" t="s">
        <v>17254</v>
      </c>
      <c r="I4698" s="12" t="s">
        <v>17124</v>
      </c>
      <c r="J4698" s="12" t="s">
        <v>17127</v>
      </c>
      <c r="K4698" s="12" t="s">
        <v>17128</v>
      </c>
      <c r="L4698" s="12">
        <v>13</v>
      </c>
      <c r="M4698" s="12">
        <v>12</v>
      </c>
      <c r="N4698" s="12">
        <v>10.5</v>
      </c>
      <c r="O4698" s="12">
        <v>11</v>
      </c>
      <c r="P4698" s="12">
        <v>0</v>
      </c>
    </row>
    <row r="4699" spans="1:16" x14ac:dyDescent="0.2">
      <c r="A4699" s="12" t="str">
        <f>INDEX('рабочие дни  %ФОТ'!$F$3:$F$67,MATCH('загрузка табеля'!$H4699,'рабочие дни  %ФОТ'!$H$3:$H$67,0),1)</f>
        <v>ХХХ YYY-52</v>
      </c>
      <c r="B4699" s="21">
        <f t="shared" si="219"/>
        <v>552.82500000000005</v>
      </c>
      <c r="C4699" s="22">
        <f t="shared" si="220"/>
        <v>4</v>
      </c>
      <c r="D4699" s="23">
        <f t="shared" si="221"/>
        <v>17.5</v>
      </c>
      <c r="E4699" s="21">
        <f>SUMIFS(тарифы!G:G,тарифы!B:B,J4699)</f>
        <v>31.59</v>
      </c>
      <c r="F4699" s="21"/>
      <c r="G4699" s="12" t="str">
        <f>IFERROR(INDEX(Таблица1[#All],MATCH('загрузка табеля'!J4699,тарифы!B:B,0),4),"")</f>
        <v>бригадир продавцов продовольственных товаров 2 категории ((В-52)отдел напитков)</v>
      </c>
      <c r="H4699" s="12" t="s">
        <v>17254</v>
      </c>
      <c r="I4699" s="12" t="s">
        <v>17129</v>
      </c>
      <c r="J4699" s="12" t="s">
        <v>11765</v>
      </c>
      <c r="K4699" s="12" t="s">
        <v>11764</v>
      </c>
      <c r="L4699" s="12">
        <v>5</v>
      </c>
      <c r="M4699" s="12">
        <v>4.5</v>
      </c>
      <c r="N4699" s="12">
        <v>4</v>
      </c>
      <c r="O4699" s="12">
        <v>4</v>
      </c>
      <c r="P4699" s="12">
        <v>0</v>
      </c>
    </row>
    <row r="4700" spans="1:16" x14ac:dyDescent="0.2">
      <c r="A4700" s="12" t="str">
        <f>INDEX('рабочие дни  %ФОТ'!$F$3:$F$67,MATCH('загрузка табеля'!$H4700,'рабочие дни  %ФОТ'!$H$3:$H$67,0),1)</f>
        <v>ХХХ YYY-52</v>
      </c>
      <c r="B4700" s="21">
        <f t="shared" si="219"/>
        <v>1002.0400000000001</v>
      </c>
      <c r="C4700" s="22">
        <f t="shared" si="220"/>
        <v>4</v>
      </c>
      <c r="D4700" s="23">
        <f t="shared" si="221"/>
        <v>41</v>
      </c>
      <c r="E4700" s="21">
        <f>SUMIFS(тарифы!G:G,тарифы!B:B,J4700)</f>
        <v>24.44</v>
      </c>
      <c r="F4700" s="21"/>
      <c r="G4700" s="12" t="str">
        <f>IFERROR(INDEX(Таблица1[#All],MATCH('загрузка табеля'!J4700,тарифы!B:B,0),4),"")</f>
        <v>продавец продовольственных товаров 3 категории ((В-52)отдел кондитерских изделий)</v>
      </c>
      <c r="H4700" s="12" t="s">
        <v>17254</v>
      </c>
      <c r="I4700" s="12" t="s">
        <v>17129</v>
      </c>
      <c r="J4700" s="12" t="s">
        <v>11612</v>
      </c>
      <c r="K4700" s="12" t="s">
        <v>11611</v>
      </c>
      <c r="L4700" s="12">
        <v>12.5</v>
      </c>
      <c r="M4700" s="12">
        <v>10</v>
      </c>
      <c r="N4700" s="12">
        <v>9</v>
      </c>
      <c r="O4700" s="12">
        <v>9.5</v>
      </c>
      <c r="P4700" s="12">
        <v>0</v>
      </c>
    </row>
    <row r="4701" spans="1:16" x14ac:dyDescent="0.2">
      <c r="A4701" s="12" t="str">
        <f>INDEX('рабочие дни  %ФОТ'!$F$3:$F$67,MATCH('загрузка табеля'!$H4701,'рабочие дни  %ФОТ'!$H$3:$H$67,0),1)</f>
        <v>ХХХ YYY-52</v>
      </c>
      <c r="B4701" s="21">
        <f t="shared" si="219"/>
        <v>879.84</v>
      </c>
      <c r="C4701" s="22">
        <f t="shared" si="220"/>
        <v>4</v>
      </c>
      <c r="D4701" s="23">
        <f t="shared" si="221"/>
        <v>36</v>
      </c>
      <c r="E4701" s="21">
        <f>SUMIFS(тарифы!G:G,тарифы!B:B,J4701)</f>
        <v>24.44</v>
      </c>
      <c r="F4701" s="21"/>
      <c r="G4701" s="12" t="str">
        <f>IFERROR(INDEX(Таблица1[#All],MATCH('загрузка табеля'!J4701,тарифы!B:B,0),4),"")</f>
        <v>продавец продовольственных товаров 3 категории ((В-52)отдел кондитерских изделий)</v>
      </c>
      <c r="H4701" s="12" t="s">
        <v>17254</v>
      </c>
      <c r="I4701" s="12" t="s">
        <v>17129</v>
      </c>
      <c r="J4701" s="12" t="s">
        <v>11618</v>
      </c>
      <c r="K4701" s="12" t="s">
        <v>11617</v>
      </c>
      <c r="L4701" s="12">
        <v>9</v>
      </c>
      <c r="M4701" s="12">
        <v>9</v>
      </c>
      <c r="N4701" s="12">
        <v>9</v>
      </c>
      <c r="O4701" s="12">
        <v>9</v>
      </c>
      <c r="P4701" s="12">
        <v>0</v>
      </c>
    </row>
    <row r="4702" spans="1:16" x14ac:dyDescent="0.2">
      <c r="A4702" s="12" t="str">
        <f>INDEX('рабочие дни  %ФОТ'!$F$3:$F$67,MATCH('загрузка табеля'!$H4702,'рабочие дни  %ФОТ'!$H$3:$H$67,0),1)</f>
        <v>ХХХ YYY-52</v>
      </c>
      <c r="B4702" s="21">
        <f t="shared" si="219"/>
        <v>892.06000000000006</v>
      </c>
      <c r="C4702" s="22">
        <f t="shared" si="220"/>
        <v>4</v>
      </c>
      <c r="D4702" s="23">
        <f t="shared" si="221"/>
        <v>36.5</v>
      </c>
      <c r="E4702" s="21">
        <f>SUMIFS(тарифы!G:G,тарифы!B:B,J4702)</f>
        <v>24.44</v>
      </c>
      <c r="F4702" s="21"/>
      <c r="G4702" s="12" t="str">
        <f>IFERROR(INDEX(Таблица1[#All],MATCH('загрузка табеля'!J4702,тарифы!B:B,0),4),"")</f>
        <v>продавец продовольственных товаров 3 категории ((В-52)отдел кондитерских изделий)</v>
      </c>
      <c r="H4702" s="12" t="s">
        <v>17254</v>
      </c>
      <c r="I4702" s="12" t="s">
        <v>17129</v>
      </c>
      <c r="J4702" s="12" t="s">
        <v>11620</v>
      </c>
      <c r="K4702" s="12" t="s">
        <v>11619</v>
      </c>
      <c r="L4702" s="12">
        <v>9</v>
      </c>
      <c r="M4702" s="12">
        <v>9.5</v>
      </c>
      <c r="N4702" s="12">
        <v>9</v>
      </c>
      <c r="O4702" s="12">
        <v>9</v>
      </c>
      <c r="P4702" s="12">
        <v>0</v>
      </c>
    </row>
    <row r="4703" spans="1:16" x14ac:dyDescent="0.2">
      <c r="A4703" s="12" t="str">
        <f>INDEX('рабочие дни  %ФОТ'!$F$3:$F$67,MATCH('загрузка табеля'!$H4703,'рабочие дни  %ФОТ'!$H$3:$H$67,0),1)</f>
        <v>ХХХ YYY-52</v>
      </c>
      <c r="B4703" s="21">
        <f t="shared" si="219"/>
        <v>584.41499999999996</v>
      </c>
      <c r="C4703" s="22">
        <f t="shared" si="220"/>
        <v>4</v>
      </c>
      <c r="D4703" s="23">
        <f t="shared" si="221"/>
        <v>18.5</v>
      </c>
      <c r="E4703" s="21">
        <f>SUMIFS(тарифы!G:G,тарифы!B:B,J4703)</f>
        <v>31.59</v>
      </c>
      <c r="F4703" s="21"/>
      <c r="G4703" s="12" t="str">
        <f>IFERROR(INDEX(Таблица1[#All],MATCH('загрузка табеля'!J4703,тарифы!B:B,0),4),"")</f>
        <v>бригадир продавцов продовольственных товаров 2 категории ((В-52)отдел напитков)</v>
      </c>
      <c r="H4703" s="12" t="s">
        <v>17254</v>
      </c>
      <c r="I4703" s="12" t="s">
        <v>17130</v>
      </c>
      <c r="J4703" s="12" t="s">
        <v>11765</v>
      </c>
      <c r="K4703" s="12" t="s">
        <v>11764</v>
      </c>
      <c r="L4703" s="12">
        <v>5</v>
      </c>
      <c r="M4703" s="12">
        <v>4.5</v>
      </c>
      <c r="N4703" s="12">
        <v>4.5</v>
      </c>
      <c r="O4703" s="12">
        <v>4.5</v>
      </c>
      <c r="P4703" s="12">
        <v>0</v>
      </c>
    </row>
    <row r="4704" spans="1:16" x14ac:dyDescent="0.2">
      <c r="A4704" s="12" t="str">
        <f>INDEX('рабочие дни  %ФОТ'!$F$3:$F$67,MATCH('загрузка табеля'!$H4704,'рабочие дни  %ФОТ'!$H$3:$H$67,0),1)</f>
        <v>ХХХ YYY-52</v>
      </c>
      <c r="B4704" s="21">
        <f t="shared" si="219"/>
        <v>968.04</v>
      </c>
      <c r="C4704" s="22">
        <f t="shared" si="220"/>
        <v>4</v>
      </c>
      <c r="D4704" s="23">
        <f t="shared" si="221"/>
        <v>36</v>
      </c>
      <c r="E4704" s="21">
        <f>SUMIFS(тарифы!G:G,тарифы!B:B,J4704)</f>
        <v>26.89</v>
      </c>
      <c r="F4704" s="21"/>
      <c r="G4704" s="12" t="str">
        <f>IFERROR(INDEX(Таблица1[#All],MATCH('загрузка табеля'!J4704,тарифы!B:B,0),4),"")</f>
        <v>продавец продовольственных товаров 2 категории ((В-52)отдел напитков)</v>
      </c>
      <c r="H4704" s="12" t="s">
        <v>17254</v>
      </c>
      <c r="I4704" s="12" t="s">
        <v>17130</v>
      </c>
      <c r="J4704" s="12" t="s">
        <v>11629</v>
      </c>
      <c r="K4704" s="12" t="s">
        <v>11628</v>
      </c>
      <c r="L4704" s="12">
        <v>9</v>
      </c>
      <c r="M4704" s="12">
        <v>9</v>
      </c>
      <c r="N4704" s="12">
        <v>9</v>
      </c>
      <c r="O4704" s="12">
        <v>9</v>
      </c>
    </row>
    <row r="4705" spans="1:16" x14ac:dyDescent="0.2">
      <c r="A4705" s="12" t="str">
        <f>INDEX('рабочие дни  %ФОТ'!$F$3:$F$67,MATCH('загрузка табеля'!$H4705,'рабочие дни  %ФОТ'!$H$3:$H$67,0),1)</f>
        <v>ХХХ YYY-52</v>
      </c>
      <c r="B4705" s="21">
        <f t="shared" si="219"/>
        <v>867.62</v>
      </c>
      <c r="C4705" s="22">
        <f t="shared" si="220"/>
        <v>4</v>
      </c>
      <c r="D4705" s="23">
        <f t="shared" si="221"/>
        <v>35.5</v>
      </c>
      <c r="E4705" s="21">
        <f>SUMIFS(тарифы!G:G,тарифы!B:B,J4705)</f>
        <v>24.44</v>
      </c>
      <c r="F4705" s="21"/>
      <c r="G4705" s="12" t="str">
        <f>IFERROR(INDEX(Таблица1[#All],MATCH('загрузка табеля'!J4705,тарифы!B:B,0),4),"")</f>
        <v>продавец продовольственных товаров 3 категории ((В-52)отдел напитков)</v>
      </c>
      <c r="H4705" s="12" t="s">
        <v>17254</v>
      </c>
      <c r="I4705" s="12" t="s">
        <v>17130</v>
      </c>
      <c r="J4705" s="12" t="s">
        <v>11616</v>
      </c>
      <c r="K4705" s="12" t="s">
        <v>11615</v>
      </c>
      <c r="L4705" s="12">
        <v>9</v>
      </c>
      <c r="M4705" s="12">
        <v>7.5</v>
      </c>
      <c r="N4705" s="12">
        <v>10</v>
      </c>
      <c r="O4705" s="12">
        <v>9</v>
      </c>
    </row>
    <row r="4706" spans="1:16" x14ac:dyDescent="0.2">
      <c r="A4706" s="12" t="str">
        <f>INDEX('рабочие дни  %ФОТ'!$F$3:$F$67,MATCH('загрузка табеля'!$H4706,'рабочие дни  %ФОТ'!$H$3:$H$67,0),1)</f>
        <v>ХХХ YYY-52</v>
      </c>
      <c r="B4706" s="21">
        <f t="shared" si="219"/>
        <v>0</v>
      </c>
      <c r="C4706" s="22">
        <f t="shared" si="220"/>
        <v>3</v>
      </c>
      <c r="D4706" s="23">
        <f t="shared" si="221"/>
        <v>29</v>
      </c>
      <c r="E4706" s="21">
        <f>SUMIFS(тарифы!G:G,тарифы!B:B,J4706)</f>
        <v>0</v>
      </c>
      <c r="F4706" s="21"/>
      <c r="G4706" s="12" t="str">
        <f>IFERROR(INDEX(Таблица1[#All],MATCH('загрузка табеля'!J4706,тарифы!B:B,0),4),"")</f>
        <v/>
      </c>
      <c r="H4706" s="12" t="s">
        <v>17254</v>
      </c>
      <c r="I4706" s="12" t="s">
        <v>17130</v>
      </c>
      <c r="J4706" s="12" t="s">
        <v>17131</v>
      </c>
      <c r="K4706" s="12" t="s">
        <v>17132</v>
      </c>
      <c r="L4706" s="12">
        <v>9</v>
      </c>
      <c r="M4706" s="12">
        <v>9</v>
      </c>
      <c r="N4706" s="12">
        <v>11</v>
      </c>
      <c r="O4706" s="12">
        <v>0</v>
      </c>
    </row>
    <row r="4707" spans="1:16" x14ac:dyDescent="0.2">
      <c r="A4707" s="12" t="str">
        <f>INDEX('рабочие дни  %ФОТ'!$F$3:$F$67,MATCH('загрузка табеля'!$H4707,'рабочие дни  %ФОТ'!$H$3:$H$67,0),1)</f>
        <v>ХХХ YYY-52</v>
      </c>
      <c r="B4707" s="21">
        <f t="shared" si="219"/>
        <v>557.27</v>
      </c>
      <c r="C4707" s="22">
        <f t="shared" si="220"/>
        <v>2</v>
      </c>
      <c r="D4707" s="23">
        <f t="shared" si="221"/>
        <v>19</v>
      </c>
      <c r="E4707" s="21">
        <f>SUMIFS(тарифы!G:G,тарифы!B:B,J4707)</f>
        <v>29.33</v>
      </c>
      <c r="F4707" s="21"/>
      <c r="G4707" s="12" t="str">
        <f>IFERROR(INDEX(Таблица1[#All],MATCH('загрузка табеля'!J4707,тарифы!B:B,0),4),"")</f>
        <v>продавец непродовольственных товаров 1 категории ((В-52)отдел непродовольственных товаров)</v>
      </c>
      <c r="H4707" s="12" t="s">
        <v>17254</v>
      </c>
      <c r="I4707" s="12" t="s">
        <v>17133</v>
      </c>
      <c r="J4707" s="12" t="s">
        <v>10703</v>
      </c>
      <c r="K4707" s="12" t="s">
        <v>10704</v>
      </c>
      <c r="L4707" s="12">
        <v>9.5</v>
      </c>
      <c r="M4707" s="12">
        <v>9.5</v>
      </c>
    </row>
    <row r="4708" spans="1:16" x14ac:dyDescent="0.2">
      <c r="A4708" s="12" t="str">
        <f>INDEX('рабочие дни  %ФОТ'!$F$3:$F$67,MATCH('загрузка табеля'!$H4708,'рабочие дни  %ФОТ'!$H$3:$H$67,0),1)</f>
        <v>ХХХ YYY-52</v>
      </c>
      <c r="B4708" s="21">
        <f t="shared" si="219"/>
        <v>623.22</v>
      </c>
      <c r="C4708" s="22">
        <f t="shared" si="220"/>
        <v>4</v>
      </c>
      <c r="D4708" s="23">
        <f t="shared" si="221"/>
        <v>25.5</v>
      </c>
      <c r="E4708" s="21">
        <f>SUMIFS(тарифы!G:G,тарифы!B:B,J4708)</f>
        <v>24.44</v>
      </c>
      <c r="F4708" s="21"/>
      <c r="G4708" s="12" t="str">
        <f>IFERROR(INDEX(Таблица1[#All],MATCH('загрузка табеля'!J4708,тарифы!B:B,0),4),"")</f>
        <v>продавец непродовольственных товаров 3 категории ((В-52)отдел непродовольственных товаров)</v>
      </c>
      <c r="H4708" s="12" t="s">
        <v>17254</v>
      </c>
      <c r="I4708" s="12" t="s">
        <v>17133</v>
      </c>
      <c r="J4708" s="12" t="s">
        <v>11633</v>
      </c>
      <c r="K4708" s="12" t="s">
        <v>11632</v>
      </c>
      <c r="L4708" s="12">
        <v>9</v>
      </c>
      <c r="M4708" s="12">
        <v>9</v>
      </c>
      <c r="N4708" s="12">
        <v>4</v>
      </c>
      <c r="O4708" s="12">
        <v>3.5</v>
      </c>
    </row>
    <row r="4709" spans="1:16" x14ac:dyDescent="0.2">
      <c r="A4709" s="12" t="str">
        <f>INDEX('рабочие дни  %ФОТ'!$F$3:$F$67,MATCH('загрузка табеля'!$H4709,'рабочие дни  %ФОТ'!$H$3:$H$67,0),1)</f>
        <v>ХХХ YYY-52</v>
      </c>
      <c r="B4709" s="21">
        <f t="shared" si="219"/>
        <v>928.72</v>
      </c>
      <c r="C4709" s="22">
        <f t="shared" si="220"/>
        <v>4</v>
      </c>
      <c r="D4709" s="23">
        <f t="shared" si="221"/>
        <v>38</v>
      </c>
      <c r="E4709" s="21">
        <f>SUMIFS(тарифы!G:G,тарифы!B:B,J4709)</f>
        <v>24.44</v>
      </c>
      <c r="F4709" s="21"/>
      <c r="G4709" s="12" t="str">
        <f>IFERROR(INDEX(Таблица1[#All],MATCH('загрузка табеля'!J4709,тарифы!B:B,0),4),"")</f>
        <v>продавец непродовольственных товаров 3 категории ((В-52)отдел непродовольственных товаров)</v>
      </c>
      <c r="H4709" s="12" t="s">
        <v>17254</v>
      </c>
      <c r="I4709" s="12" t="s">
        <v>17133</v>
      </c>
      <c r="J4709" s="12" t="s">
        <v>11635</v>
      </c>
      <c r="K4709" s="12" t="s">
        <v>11634</v>
      </c>
      <c r="L4709" s="12">
        <v>9</v>
      </c>
      <c r="M4709" s="12">
        <v>9</v>
      </c>
      <c r="N4709" s="12">
        <v>9</v>
      </c>
      <c r="O4709" s="12">
        <v>11</v>
      </c>
    </row>
    <row r="4710" spans="1:16" x14ac:dyDescent="0.2">
      <c r="A4710" s="12" t="str">
        <f>INDEX('рабочие дни  %ФОТ'!$F$3:$F$67,MATCH('загрузка табеля'!$H4710,'рабочие дни  %ФОТ'!$H$3:$H$67,0),1)</f>
        <v>ХХХ YYY-52</v>
      </c>
      <c r="B4710" s="21">
        <f t="shared" si="219"/>
        <v>742.85714285714289</v>
      </c>
      <c r="C4710" s="22">
        <f t="shared" si="220"/>
        <v>4</v>
      </c>
      <c r="D4710" s="23">
        <f t="shared" si="221"/>
        <v>33.5</v>
      </c>
      <c r="E4710" s="21">
        <f>SUMIFS(тарифы!G:G,тарифы!B:B,J4710)</f>
        <v>3900</v>
      </c>
      <c r="F4710" s="21"/>
      <c r="G4710" s="12" t="str">
        <f>IFERROR(INDEX(Таблица1[#All],MATCH('загрузка табеля'!J4710,тарифы!B:B,0),4),"")</f>
        <v>заведующий хозяйственной частью 3 категории ((В-52)хозяйственная часть)</v>
      </c>
      <c r="H4710" s="12" t="s">
        <v>17254</v>
      </c>
      <c r="I4710" s="12" t="s">
        <v>17134</v>
      </c>
      <c r="J4710" s="12" t="s">
        <v>11737</v>
      </c>
      <c r="K4710" s="12" t="s">
        <v>11736</v>
      </c>
      <c r="L4710" s="12">
        <v>8.5</v>
      </c>
      <c r="M4710" s="12">
        <v>8</v>
      </c>
      <c r="N4710" s="12">
        <v>8.5</v>
      </c>
      <c r="O4710" s="12">
        <v>8.5</v>
      </c>
    </row>
    <row r="4711" spans="1:16" x14ac:dyDescent="0.2">
      <c r="A4711" s="12" t="str">
        <f>INDEX('рабочие дни  %ФОТ'!$F$3:$F$67,MATCH('загрузка табеля'!$H4711,'рабочие дни  %ФОТ'!$H$3:$H$67,0),1)</f>
        <v>ХХХ YYY-52</v>
      </c>
      <c r="B4711" s="21">
        <f t="shared" si="219"/>
        <v>1362.5</v>
      </c>
      <c r="C4711" s="22">
        <f t="shared" si="220"/>
        <v>5</v>
      </c>
      <c r="D4711" s="23">
        <f t="shared" si="221"/>
        <v>54.5</v>
      </c>
      <c r="E4711" s="21">
        <f>SUMIFS(тарифы!G:G,тарифы!B:B,J4711)</f>
        <v>25</v>
      </c>
      <c r="F4711" s="21"/>
      <c r="G4711" s="12" t="str">
        <f>IFERROR(INDEX(Таблица1[#All],MATCH('загрузка табеля'!J4711,тарифы!B:B,0),4),"")</f>
        <v>продавец продовольственных товаров 3 категории ((В-52)кулинарный цех)</v>
      </c>
      <c r="H4711" s="12" t="s">
        <v>17254</v>
      </c>
      <c r="I4711" s="12" t="s">
        <v>17135</v>
      </c>
      <c r="J4711" s="12" t="s">
        <v>9716</v>
      </c>
      <c r="K4711" s="12" t="s">
        <v>9717</v>
      </c>
      <c r="L4711" s="12">
        <v>11</v>
      </c>
      <c r="M4711" s="12">
        <v>11</v>
      </c>
      <c r="N4711" s="12">
        <v>10.5</v>
      </c>
      <c r="O4711" s="12">
        <v>11</v>
      </c>
      <c r="P4711" s="12">
        <v>11</v>
      </c>
    </row>
    <row r="4712" spans="1:16" x14ac:dyDescent="0.2">
      <c r="A4712" s="12" t="str">
        <f>INDEX('рабочие дни  %ФОТ'!$F$3:$F$67,MATCH('загрузка табеля'!$H4712,'рабочие дни  %ФОТ'!$H$3:$H$67,0),1)</f>
        <v>ХХХ YYY-52</v>
      </c>
      <c r="B4712" s="21">
        <f t="shared" si="219"/>
        <v>1241.7</v>
      </c>
      <c r="C4712" s="22">
        <f t="shared" si="220"/>
        <v>3</v>
      </c>
      <c r="D4712" s="23">
        <f t="shared" si="221"/>
        <v>30</v>
      </c>
      <c r="E4712" s="21">
        <f>SUMIFS(тарифы!G:G,тарифы!B:B,J4712)</f>
        <v>41.39</v>
      </c>
      <c r="F4712" s="21"/>
      <c r="G4712" s="12" t="str">
        <f>IFERROR(INDEX(Таблица1[#All],MATCH('загрузка табеля'!J4712,тарифы!B:B,0),4),"")</f>
        <v>бригадир производственной бригады ((В-52) цех выпечке хлебобулочных изделий)</v>
      </c>
      <c r="H4712" s="12" t="s">
        <v>17254</v>
      </c>
      <c r="I4712" s="12" t="s">
        <v>17135</v>
      </c>
      <c r="J4712" s="12" t="s">
        <v>11751</v>
      </c>
      <c r="K4712" s="12" t="s">
        <v>11750</v>
      </c>
      <c r="L4712" s="12">
        <v>5</v>
      </c>
      <c r="M4712" s="12">
        <v>12.5</v>
      </c>
      <c r="N4712" s="12">
        <v>12.5</v>
      </c>
      <c r="O4712" s="12">
        <v>0</v>
      </c>
    </row>
    <row r="4713" spans="1:16" x14ac:dyDescent="0.2">
      <c r="A4713" s="12" t="str">
        <f>INDEX('рабочие дни  %ФОТ'!$F$3:$F$67,MATCH('загрузка табеля'!$H4713,'рабочие дни  %ФОТ'!$H$3:$H$67,0),1)</f>
        <v>ХХХ YYY-52</v>
      </c>
      <c r="B4713" s="21">
        <f t="shared" si="219"/>
        <v>1170</v>
      </c>
      <c r="C4713" s="22">
        <f t="shared" si="220"/>
        <v>3</v>
      </c>
      <c r="D4713" s="23">
        <f t="shared" si="221"/>
        <v>36</v>
      </c>
      <c r="E4713" s="21">
        <f>SUMIFS(тарифы!G:G,тарифы!B:B,J4713)</f>
        <v>32.5</v>
      </c>
      <c r="F4713" s="21"/>
      <c r="G4713" s="12" t="str">
        <f>IFERROR(INDEX(Таблица1[#All],MATCH('загрузка табеля'!J4713,тарифы!B:B,0),4),"")</f>
        <v>повар 5 разряда ((В-52)кулинарный цех)</v>
      </c>
      <c r="H4713" s="12" t="s">
        <v>17254</v>
      </c>
      <c r="I4713" s="12" t="s">
        <v>17135</v>
      </c>
      <c r="J4713" s="12" t="s">
        <v>11645</v>
      </c>
      <c r="K4713" s="12" t="s">
        <v>11644</v>
      </c>
      <c r="L4713" s="12">
        <v>11.5</v>
      </c>
      <c r="M4713" s="12">
        <v>12.5</v>
      </c>
      <c r="N4713" s="12">
        <v>12</v>
      </c>
      <c r="O4713" s="12">
        <v>0</v>
      </c>
    </row>
    <row r="4714" spans="1:16" x14ac:dyDescent="0.2">
      <c r="A4714" s="12" t="str">
        <f>INDEX('рабочие дни  %ФОТ'!$F$3:$F$67,MATCH('загрузка табеля'!$H4714,'рабочие дни  %ФОТ'!$H$3:$H$67,0),1)</f>
        <v>ХХХ YYY-52</v>
      </c>
      <c r="B4714" s="21">
        <f t="shared" si="219"/>
        <v>861</v>
      </c>
      <c r="C4714" s="22">
        <f t="shared" si="220"/>
        <v>4</v>
      </c>
      <c r="D4714" s="23">
        <f t="shared" si="221"/>
        <v>25</v>
      </c>
      <c r="E4714" s="21">
        <f>SUMIFS(тарифы!G:G,тарифы!B:B,J4714)</f>
        <v>34.44</v>
      </c>
      <c r="F4714" s="21"/>
      <c r="G4714" s="12" t="str">
        <f>IFERROR(INDEX(Таблица1[#All],MATCH('загрузка табеля'!J4714,тарифы!B:B,0),4),"")</f>
        <v>повар пиццеол ((В-52)кулинарный цех)</v>
      </c>
      <c r="H4714" s="12" t="s">
        <v>17254</v>
      </c>
      <c r="I4714" s="12" t="s">
        <v>17135</v>
      </c>
      <c r="J4714" s="12" t="s">
        <v>11641</v>
      </c>
      <c r="K4714" s="12" t="s">
        <v>11640</v>
      </c>
      <c r="L4714" s="12">
        <v>5</v>
      </c>
      <c r="M4714" s="12">
        <v>5</v>
      </c>
      <c r="N4714" s="12">
        <v>7.5</v>
      </c>
      <c r="O4714" s="12">
        <v>7.5</v>
      </c>
    </row>
    <row r="4715" spans="1:16" x14ac:dyDescent="0.2">
      <c r="A4715" s="12" t="str">
        <f>INDEX('рабочие дни  %ФОТ'!$F$3:$F$67,MATCH('загрузка табеля'!$H4715,'рабочие дни  %ФОТ'!$H$3:$H$67,0),1)</f>
        <v>ХХХ YYY-52</v>
      </c>
      <c r="B4715" s="21">
        <f t="shared" si="219"/>
        <v>1695</v>
      </c>
      <c r="C4715" s="22">
        <f t="shared" si="220"/>
        <v>5</v>
      </c>
      <c r="D4715" s="23">
        <f t="shared" si="221"/>
        <v>56.5</v>
      </c>
      <c r="E4715" s="21">
        <f>SUMIFS(тарифы!G:G,тарифы!B:B,J4715)</f>
        <v>30</v>
      </c>
      <c r="F4715" s="21"/>
      <c r="G4715" s="12" t="str">
        <f>IFERROR(INDEX(Таблица1[#All],MATCH('загрузка табеля'!J4715,тарифы!B:B,0),4),"")</f>
        <v>повар 4 разряда ((В-52)кулинарный цех)</v>
      </c>
      <c r="H4715" s="12" t="s">
        <v>17254</v>
      </c>
      <c r="I4715" s="12" t="s">
        <v>17135</v>
      </c>
      <c r="J4715" s="12" t="s">
        <v>11651</v>
      </c>
      <c r="K4715" s="12" t="s">
        <v>11650</v>
      </c>
      <c r="L4715" s="12">
        <v>13.5</v>
      </c>
      <c r="M4715" s="12">
        <v>13</v>
      </c>
      <c r="N4715" s="12">
        <v>11.5</v>
      </c>
      <c r="O4715" s="12">
        <v>5</v>
      </c>
      <c r="P4715" s="12">
        <v>13.5</v>
      </c>
    </row>
    <row r="4716" spans="1:16" x14ac:dyDescent="0.2">
      <c r="A4716" s="12" t="str">
        <f>INDEX('рабочие дни  %ФОТ'!$F$3:$F$67,MATCH('загрузка табеля'!$H4716,'рабочие дни  %ФОТ'!$H$3:$H$67,0),1)</f>
        <v>ХХХ YYY-52</v>
      </c>
      <c r="B4716" s="21">
        <f t="shared" si="219"/>
        <v>1759.075</v>
      </c>
      <c r="C4716" s="22">
        <f t="shared" si="220"/>
        <v>4</v>
      </c>
      <c r="D4716" s="23">
        <f t="shared" si="221"/>
        <v>42.5</v>
      </c>
      <c r="E4716" s="21">
        <f>SUMIFS(тарифы!G:G,тарифы!B:B,J4716)</f>
        <v>41.39</v>
      </c>
      <c r="F4716" s="21"/>
      <c r="G4716" s="12" t="str">
        <f>IFERROR(INDEX(Таблица1[#All],MATCH('загрузка табеля'!J4716,тарифы!B:B,0),4),"")</f>
        <v>бригадир производственной бригады ((В-52)кулинарный цех)</v>
      </c>
      <c r="H4716" s="12" t="s">
        <v>17254</v>
      </c>
      <c r="I4716" s="12" t="s">
        <v>17135</v>
      </c>
      <c r="J4716" s="12" t="s">
        <v>11753</v>
      </c>
      <c r="K4716" s="12" t="s">
        <v>11752</v>
      </c>
      <c r="L4716" s="12">
        <v>12.5</v>
      </c>
      <c r="M4716" s="12">
        <v>12.5</v>
      </c>
      <c r="N4716" s="12">
        <v>5</v>
      </c>
      <c r="O4716" s="12">
        <v>12.5</v>
      </c>
    </row>
    <row r="4717" spans="1:16" x14ac:dyDescent="0.2">
      <c r="A4717" s="12" t="str">
        <f>INDEX('рабочие дни  %ФОТ'!$F$3:$F$67,MATCH('загрузка табеля'!$H4717,'рабочие дни  %ФОТ'!$H$3:$H$67,0),1)</f>
        <v>ХХХ YYY-52</v>
      </c>
      <c r="B4717" s="21">
        <f t="shared" si="219"/>
        <v>1836.25</v>
      </c>
      <c r="C4717" s="22">
        <f t="shared" si="220"/>
        <v>5</v>
      </c>
      <c r="D4717" s="23">
        <f t="shared" si="221"/>
        <v>56.5</v>
      </c>
      <c r="E4717" s="21">
        <f>SUMIFS(тарифы!G:G,тарифы!B:B,J4717)</f>
        <v>32.5</v>
      </c>
      <c r="F4717" s="21"/>
      <c r="G4717" s="12" t="str">
        <f>IFERROR(INDEX(Таблица1[#All],MATCH('загрузка табеля'!J4717,тарифы!B:B,0),4),"")</f>
        <v>повар 5 разряда ((В-52)кулинарный цех)</v>
      </c>
      <c r="H4717" s="12" t="s">
        <v>17254</v>
      </c>
      <c r="I4717" s="12" t="s">
        <v>17135</v>
      </c>
      <c r="J4717" s="12" t="s">
        <v>11643</v>
      </c>
      <c r="K4717" s="12" t="s">
        <v>11642</v>
      </c>
      <c r="L4717" s="12">
        <v>13.5</v>
      </c>
      <c r="M4717" s="12">
        <v>13</v>
      </c>
      <c r="N4717" s="12">
        <v>11.5</v>
      </c>
      <c r="O4717" s="12">
        <v>5</v>
      </c>
      <c r="P4717" s="12">
        <v>13.5</v>
      </c>
    </row>
    <row r="4718" spans="1:16" x14ac:dyDescent="0.2">
      <c r="A4718" s="12" t="str">
        <f>INDEX('рабочие дни  %ФОТ'!$F$3:$F$67,MATCH('загрузка табеля'!$H4718,'рабочие дни  %ФОТ'!$H$3:$H$67,0),1)</f>
        <v>ХХХ YYY-52</v>
      </c>
      <c r="B4718" s="21">
        <f t="shared" si="219"/>
        <v>1087.5</v>
      </c>
      <c r="C4718" s="22">
        <f t="shared" si="220"/>
        <v>4</v>
      </c>
      <c r="D4718" s="23">
        <f t="shared" si="221"/>
        <v>43.5</v>
      </c>
      <c r="E4718" s="21">
        <f>SUMIFS(тарифы!G:G,тарифы!B:B,J4718)</f>
        <v>25</v>
      </c>
      <c r="F4718" s="21"/>
      <c r="G4718" s="12" t="str">
        <f>IFERROR(INDEX(Таблица1[#All],MATCH('загрузка табеля'!J4718,тарифы!B:B,0),4),"")</f>
        <v>продавец продовольственных товаров 3 категории ((В-52)кулинарный цех)</v>
      </c>
      <c r="H4718" s="12" t="s">
        <v>17254</v>
      </c>
      <c r="I4718" s="12" t="s">
        <v>17135</v>
      </c>
      <c r="J4718" s="12" t="s">
        <v>11606</v>
      </c>
      <c r="K4718" s="12" t="s">
        <v>11605</v>
      </c>
      <c r="L4718" s="12">
        <v>10.5</v>
      </c>
      <c r="M4718" s="12">
        <v>11</v>
      </c>
      <c r="N4718" s="12">
        <v>11</v>
      </c>
      <c r="O4718" s="12">
        <v>11</v>
      </c>
      <c r="P4718" s="12">
        <v>0</v>
      </c>
    </row>
    <row r="4719" spans="1:16" x14ac:dyDescent="0.2">
      <c r="A4719" s="12" t="str">
        <f>INDEX('рабочие дни  %ФОТ'!$F$3:$F$67,MATCH('загрузка табеля'!$H4719,'рабочие дни  %ФОТ'!$H$3:$H$67,0),1)</f>
        <v>ХХХ YYY-52</v>
      </c>
      <c r="B4719" s="21">
        <f t="shared" si="219"/>
        <v>1510.7350000000001</v>
      </c>
      <c r="C4719" s="22">
        <f t="shared" si="220"/>
        <v>3</v>
      </c>
      <c r="D4719" s="23">
        <f t="shared" si="221"/>
        <v>36.5</v>
      </c>
      <c r="E4719" s="21">
        <f>SUMIFS(тарифы!G:G,тарифы!B:B,J4719)</f>
        <v>41.39</v>
      </c>
      <c r="F4719" s="21"/>
      <c r="G4719" s="12" t="str">
        <f>IFERROR(INDEX(Таблица1[#All],MATCH('загрузка табеля'!J4719,тарифы!B:B,0),4),"")</f>
        <v>бригадир производственной бригады ((В-52)кулинарный цех)</v>
      </c>
      <c r="H4719" s="12" t="s">
        <v>17254</v>
      </c>
      <c r="I4719" s="12" t="s">
        <v>17135</v>
      </c>
      <c r="J4719" s="12" t="s">
        <v>11755</v>
      </c>
      <c r="K4719" s="12" t="s">
        <v>11754</v>
      </c>
      <c r="L4719" s="12">
        <v>12</v>
      </c>
      <c r="M4719" s="12">
        <v>12</v>
      </c>
      <c r="N4719" s="12">
        <v>12.5</v>
      </c>
      <c r="O4719" s="12">
        <v>0</v>
      </c>
    </row>
    <row r="4720" spans="1:16" x14ac:dyDescent="0.2">
      <c r="A4720" s="12" t="str">
        <f>INDEX('рабочие дни  %ФОТ'!$F$3:$F$67,MATCH('загрузка табеля'!$H4720,'рабочие дни  %ФОТ'!$H$3:$H$67,0),1)</f>
        <v>ХХХ YYY-52</v>
      </c>
      <c r="B4720" s="21">
        <f t="shared" si="219"/>
        <v>898.26</v>
      </c>
      <c r="C4720" s="22">
        <f t="shared" si="220"/>
        <v>3</v>
      </c>
      <c r="D4720" s="23">
        <f t="shared" si="221"/>
        <v>33</v>
      </c>
      <c r="E4720" s="21">
        <f>SUMIFS(тарифы!G:G,тарифы!B:B,J4720)</f>
        <v>27.22</v>
      </c>
      <c r="F4720" s="21"/>
      <c r="G4720" s="12" t="str">
        <f>IFERROR(INDEX(Таблица1[#All],MATCH('загрузка табеля'!J4720,тарифы!B:B,0),4),"")</f>
        <v>повар 3 разряда ((В-52)кулинарный цех)</v>
      </c>
      <c r="H4720" s="12" t="s">
        <v>17254</v>
      </c>
      <c r="I4720" s="12" t="s">
        <v>17135</v>
      </c>
      <c r="J4720" s="12" t="s">
        <v>11655</v>
      </c>
      <c r="K4720" s="12" t="s">
        <v>11654</v>
      </c>
      <c r="L4720" s="12">
        <v>11</v>
      </c>
      <c r="M4720" s="12">
        <v>11</v>
      </c>
      <c r="N4720" s="12">
        <v>11</v>
      </c>
      <c r="O4720" s="12">
        <v>0</v>
      </c>
    </row>
    <row r="4721" spans="1:17" x14ac:dyDescent="0.2">
      <c r="A4721" s="12" t="str">
        <f>INDEX('рабочие дни  %ФОТ'!$F$3:$F$67,MATCH('загрузка табеля'!$H4721,'рабочие дни  %ФОТ'!$H$3:$H$67,0),1)</f>
        <v>ХХХ YYY-52</v>
      </c>
      <c r="B4721" s="21">
        <f t="shared" si="219"/>
        <v>780</v>
      </c>
      <c r="C4721" s="22">
        <f t="shared" si="220"/>
        <v>3</v>
      </c>
      <c r="D4721" s="23">
        <f t="shared" si="221"/>
        <v>26</v>
      </c>
      <c r="E4721" s="21">
        <f>SUMIFS(тарифы!G:G,тарифы!B:B,J4721)</f>
        <v>30</v>
      </c>
      <c r="F4721" s="21"/>
      <c r="G4721" s="12" t="str">
        <f>IFERROR(INDEX(Таблица1[#All],MATCH('загрузка табеля'!J4721,тарифы!B:B,0),4),"")</f>
        <v>повар 4 разряда ((В-52)кулинарный цех)</v>
      </c>
      <c r="H4721" s="12" t="s">
        <v>17254</v>
      </c>
      <c r="I4721" s="12" t="s">
        <v>17135</v>
      </c>
      <c r="J4721" s="12" t="s">
        <v>11647</v>
      </c>
      <c r="K4721" s="12" t="s">
        <v>11646</v>
      </c>
      <c r="L4721" s="12">
        <v>11</v>
      </c>
      <c r="M4721" s="12">
        <v>4</v>
      </c>
      <c r="N4721" s="12">
        <v>11</v>
      </c>
    </row>
    <row r="4722" spans="1:17" x14ac:dyDescent="0.2">
      <c r="A4722" s="12" t="str">
        <f>INDEX('рабочие дни  %ФОТ'!$F$3:$F$67,MATCH('загрузка табеля'!$H4722,'рабочие дни  %ФОТ'!$H$3:$H$67,0),1)</f>
        <v>ХХХ YYY-52</v>
      </c>
      <c r="B4722" s="21">
        <f t="shared" si="219"/>
        <v>990</v>
      </c>
      <c r="C4722" s="22">
        <f t="shared" si="220"/>
        <v>3</v>
      </c>
      <c r="D4722" s="23">
        <f t="shared" si="221"/>
        <v>33</v>
      </c>
      <c r="E4722" s="21">
        <f>SUMIFS(тарифы!G:G,тарифы!B:B,J4722)</f>
        <v>30</v>
      </c>
      <c r="F4722" s="21"/>
      <c r="G4722" s="12" t="str">
        <f>IFERROR(INDEX(Таблица1[#All],MATCH('загрузка табеля'!J4722,тарифы!B:B,0),4),"")</f>
        <v>повар 4 разряда ((В-52)кулинарный цех)</v>
      </c>
      <c r="H4722" s="12" t="s">
        <v>17254</v>
      </c>
      <c r="I4722" s="12" t="s">
        <v>17135</v>
      </c>
      <c r="J4722" s="12" t="s">
        <v>11649</v>
      </c>
      <c r="K4722" s="12" t="s">
        <v>11648</v>
      </c>
      <c r="L4722" s="12">
        <v>11</v>
      </c>
      <c r="M4722" s="12">
        <v>11</v>
      </c>
      <c r="N4722" s="12">
        <v>11</v>
      </c>
      <c r="O4722" s="12">
        <v>0</v>
      </c>
    </row>
    <row r="4723" spans="1:17" x14ac:dyDescent="0.2">
      <c r="A4723" s="12" t="str">
        <f>INDEX('рабочие дни  %ФОТ'!$F$3:$F$67,MATCH('загрузка табеля'!$H4723,'рабочие дни  %ФОТ'!$H$3:$H$67,0),1)</f>
        <v>ХХХ YYY-52</v>
      </c>
      <c r="B4723" s="21">
        <f t="shared" si="219"/>
        <v>1080</v>
      </c>
      <c r="C4723" s="22">
        <f t="shared" si="220"/>
        <v>3</v>
      </c>
      <c r="D4723" s="23">
        <f t="shared" si="221"/>
        <v>36</v>
      </c>
      <c r="E4723" s="21">
        <f>SUMIFS(тарифы!G:G,тарифы!B:B,J4723)</f>
        <v>30</v>
      </c>
      <c r="F4723" s="21"/>
      <c r="G4723" s="12" t="str">
        <f>IFERROR(INDEX(Таблица1[#All],MATCH('загрузка табеля'!J4723,тарифы!B:B,0),4),"")</f>
        <v>повар 4 разряда ((В-52)кулинарный цех)</v>
      </c>
      <c r="H4723" s="12" t="s">
        <v>17254</v>
      </c>
      <c r="I4723" s="12" t="s">
        <v>17135</v>
      </c>
      <c r="J4723" s="12" t="s">
        <v>11653</v>
      </c>
      <c r="K4723" s="12" t="s">
        <v>11652</v>
      </c>
      <c r="L4723" s="12">
        <v>11.5</v>
      </c>
      <c r="M4723" s="12">
        <v>12.5</v>
      </c>
      <c r="N4723" s="12">
        <v>12</v>
      </c>
      <c r="O4723" s="12">
        <v>0</v>
      </c>
    </row>
    <row r="4724" spans="1:17" x14ac:dyDescent="0.2">
      <c r="A4724" s="12" t="str">
        <f>INDEX('рабочие дни  %ФОТ'!$F$3:$F$67,MATCH('загрузка табеля'!$H4724,'рабочие дни  %ФОТ'!$H$3:$H$67,0),1)</f>
        <v>ХХХ YYY-52</v>
      </c>
      <c r="B4724" s="21">
        <f t="shared" si="219"/>
        <v>826.56</v>
      </c>
      <c r="C4724" s="22">
        <f t="shared" si="220"/>
        <v>2</v>
      </c>
      <c r="D4724" s="23">
        <f t="shared" si="221"/>
        <v>24</v>
      </c>
      <c r="E4724" s="21">
        <f>SUMIFS(тарифы!G:G,тарифы!B:B,J4724)</f>
        <v>34.44</v>
      </c>
      <c r="F4724" s="21"/>
      <c r="G4724" s="12" t="str">
        <f>IFERROR(INDEX(Таблица1[#All],MATCH('загрузка табеля'!J4724,тарифы!B:B,0),4),"")</f>
        <v>повар пиццеол ((В-52)кулинарный цех)</v>
      </c>
      <c r="H4724" s="12" t="s">
        <v>17254</v>
      </c>
      <c r="I4724" s="12" t="s">
        <v>17135</v>
      </c>
      <c r="J4724" s="12" t="s">
        <v>11639</v>
      </c>
      <c r="K4724" s="12" t="s">
        <v>11638</v>
      </c>
      <c r="L4724" s="12">
        <v>12</v>
      </c>
      <c r="M4724" s="12">
        <v>12</v>
      </c>
      <c r="N4724" s="12">
        <v>0</v>
      </c>
    </row>
    <row r="4725" spans="1:17" x14ac:dyDescent="0.2">
      <c r="A4725" s="12" t="str">
        <f>INDEX('рабочие дни  %ФОТ'!$F$3:$F$67,MATCH('загрузка табеля'!$H4725,'рабочие дни  %ФОТ'!$H$3:$H$67,0),1)</f>
        <v>ХХХ YYY-52</v>
      </c>
      <c r="B4725" s="21">
        <f t="shared" si="219"/>
        <v>775</v>
      </c>
      <c r="C4725" s="22">
        <f t="shared" si="220"/>
        <v>3</v>
      </c>
      <c r="D4725" s="23">
        <f t="shared" si="221"/>
        <v>31</v>
      </c>
      <c r="E4725" s="21">
        <f>SUMIFS(тарифы!G:G,тарифы!B:B,J4725)</f>
        <v>25</v>
      </c>
      <c r="F4725" s="21"/>
      <c r="G4725" s="12" t="str">
        <f>IFERROR(INDEX(Таблица1[#All],MATCH('загрузка табеля'!J4725,тарифы!B:B,0),4),"")</f>
        <v>продавец продовольственных товаров 3 категории ((В-52)кулинарный цех)</v>
      </c>
      <c r="H4725" s="12" t="s">
        <v>17254</v>
      </c>
      <c r="I4725" s="12" t="s">
        <v>17135</v>
      </c>
      <c r="J4725" s="12" t="s">
        <v>11601</v>
      </c>
      <c r="K4725" s="12" t="s">
        <v>11600</v>
      </c>
      <c r="L4725" s="12">
        <v>10.5</v>
      </c>
      <c r="M4725" s="12">
        <v>9.5</v>
      </c>
      <c r="N4725" s="12">
        <v>11</v>
      </c>
    </row>
    <row r="4726" spans="1:17" x14ac:dyDescent="0.2">
      <c r="A4726" s="12" t="str">
        <f>INDEX('рабочие дни  %ФОТ'!$F$3:$F$67,MATCH('загрузка табеля'!$H4726,'рабочие дни  %ФОТ'!$H$3:$H$67,0),1)</f>
        <v>ХХХ YYY-52</v>
      </c>
      <c r="B4726" s="21">
        <f t="shared" si="219"/>
        <v>653.83999999999992</v>
      </c>
      <c r="C4726" s="22">
        <f t="shared" si="220"/>
        <v>4</v>
      </c>
      <c r="D4726" s="23">
        <f t="shared" si="221"/>
        <v>22</v>
      </c>
      <c r="E4726" s="21">
        <f>SUMIFS(тарифы!G:G,тарифы!B:B,J4726)</f>
        <v>29.72</v>
      </c>
      <c r="F4726" s="21"/>
      <c r="G4726" s="12" t="str">
        <f>IFERROR(INDEX(Таблица1[#All],MATCH('загрузка табеля'!J4726,тарифы!B:B,0),4),"")</f>
        <v>бригадир продавцов продовольственных товаров 3 категории ((В-52)отдел гастрономии)</v>
      </c>
      <c r="H4726" s="12" t="s">
        <v>17254</v>
      </c>
      <c r="I4726" s="12" t="s">
        <v>17136</v>
      </c>
      <c r="J4726" s="12" t="s">
        <v>1904</v>
      </c>
      <c r="K4726" s="12" t="s">
        <v>1905</v>
      </c>
      <c r="L4726" s="12">
        <v>5.5</v>
      </c>
      <c r="M4726" s="12">
        <v>6</v>
      </c>
      <c r="N4726" s="12">
        <v>5.5</v>
      </c>
      <c r="O4726" s="12">
        <v>5</v>
      </c>
    </row>
    <row r="4727" spans="1:17" x14ac:dyDescent="0.2">
      <c r="A4727" s="12" t="str">
        <f>INDEX('рабочие дни  %ФОТ'!$F$3:$F$67,MATCH('загрузка табеля'!$H4727,'рабочие дни  %ФОТ'!$H$3:$H$67,0),1)</f>
        <v>ХХХ YYY-52</v>
      </c>
      <c r="B4727" s="21">
        <f t="shared" si="219"/>
        <v>725</v>
      </c>
      <c r="C4727" s="22">
        <f t="shared" si="220"/>
        <v>3</v>
      </c>
      <c r="D4727" s="23">
        <f t="shared" si="221"/>
        <v>29</v>
      </c>
      <c r="E4727" s="21">
        <f>SUMIFS(тарифы!G:G,тарифы!B:B,J4727)</f>
        <v>25</v>
      </c>
      <c r="F4727" s="21"/>
      <c r="G4727" s="12" t="str">
        <f>IFERROR(INDEX(Таблица1[#All],MATCH('загрузка табеля'!J4727,тарифы!B:B,0),4),"")</f>
        <v>продавец продовольственных товаров 3 категории ((В-52)молочный отдел)</v>
      </c>
      <c r="H4727" s="12" t="s">
        <v>17254</v>
      </c>
      <c r="I4727" s="12" t="s">
        <v>17136</v>
      </c>
      <c r="J4727" s="12" t="s">
        <v>11614</v>
      </c>
      <c r="K4727" s="12" t="s">
        <v>11613</v>
      </c>
      <c r="L4727" s="12">
        <v>10</v>
      </c>
      <c r="M4727" s="12">
        <v>11</v>
      </c>
      <c r="N4727" s="12">
        <v>8</v>
      </c>
    </row>
    <row r="4728" spans="1:17" x14ac:dyDescent="0.2">
      <c r="A4728" s="12" t="str">
        <f>INDEX('рабочие дни  %ФОТ'!$F$3:$F$67,MATCH('загрузка табеля'!$H4728,'рабочие дни  %ФОТ'!$H$3:$H$67,0),1)</f>
        <v>ХХХ YYY-52</v>
      </c>
      <c r="B4728" s="21">
        <f t="shared" si="219"/>
        <v>1100</v>
      </c>
      <c r="C4728" s="22">
        <f t="shared" si="220"/>
        <v>5</v>
      </c>
      <c r="D4728" s="23">
        <f t="shared" si="221"/>
        <v>44</v>
      </c>
      <c r="E4728" s="21">
        <f>SUMIFS(тарифы!G:G,тарифы!B:B,J4728)</f>
        <v>25</v>
      </c>
      <c r="F4728" s="21"/>
      <c r="G4728" s="12" t="str">
        <f>IFERROR(INDEX(Таблица1[#All],MATCH('загрузка табеля'!J4728,тарифы!B:B,0),4),"")</f>
        <v>продавец продовольственных товаров 3 категории ((В-52)молочный отдел)</v>
      </c>
      <c r="H4728" s="12" t="s">
        <v>17254</v>
      </c>
      <c r="I4728" s="12" t="s">
        <v>17136</v>
      </c>
      <c r="J4728" s="12" t="s">
        <v>11623</v>
      </c>
      <c r="K4728" s="12" t="s">
        <v>11622</v>
      </c>
      <c r="L4728" s="12">
        <v>4</v>
      </c>
      <c r="M4728" s="12">
        <v>11</v>
      </c>
      <c r="N4728" s="12">
        <v>11.5</v>
      </c>
      <c r="O4728" s="12">
        <v>10</v>
      </c>
      <c r="P4728" s="12">
        <v>7.5</v>
      </c>
      <c r="Q4728" s="12">
        <v>0</v>
      </c>
    </row>
    <row r="4729" spans="1:17" x14ac:dyDescent="0.2">
      <c r="A4729" s="12" t="str">
        <f>INDEX('рабочие дни  %ФОТ'!$F$3:$F$67,MATCH('загрузка табеля'!$H4729,'рабочие дни  %ФОТ'!$H$3:$H$67,0),1)</f>
        <v>ХХХ YYY-52</v>
      </c>
      <c r="B4729" s="21">
        <f t="shared" si="219"/>
        <v>1212.5</v>
      </c>
      <c r="C4729" s="22">
        <f t="shared" si="220"/>
        <v>5</v>
      </c>
      <c r="D4729" s="23">
        <f t="shared" si="221"/>
        <v>48.5</v>
      </c>
      <c r="E4729" s="21">
        <f>SUMIFS(тарифы!G:G,тарифы!B:B,J4729)</f>
        <v>25</v>
      </c>
      <c r="F4729" s="21"/>
      <c r="G4729" s="12" t="str">
        <f>IFERROR(INDEX(Таблица1[#All],MATCH('загрузка табеля'!J4729,тарифы!B:B,0),4),"")</f>
        <v>продавец продовольственных товаров 3 категории ((В-52)молочный отдел)</v>
      </c>
      <c r="H4729" s="12" t="s">
        <v>17254</v>
      </c>
      <c r="I4729" s="12" t="s">
        <v>17136</v>
      </c>
      <c r="J4729" s="12" t="s">
        <v>11608</v>
      </c>
      <c r="K4729" s="12" t="s">
        <v>11607</v>
      </c>
      <c r="L4729" s="12">
        <v>10</v>
      </c>
      <c r="M4729" s="12">
        <v>9.5</v>
      </c>
      <c r="N4729" s="12">
        <v>9.5</v>
      </c>
      <c r="O4729" s="12">
        <v>9.5</v>
      </c>
      <c r="P4729" s="12">
        <v>10</v>
      </c>
    </row>
    <row r="4730" spans="1:17" x14ac:dyDescent="0.2">
      <c r="A4730" s="12" t="str">
        <f>INDEX('рабочие дни  %ФОТ'!$F$3:$F$67,MATCH('загрузка табеля'!$H4730,'рабочие дни  %ФОТ'!$H$3:$H$67,0),1)</f>
        <v>ХХХ YYY-52</v>
      </c>
      <c r="B4730" s="21">
        <f t="shared" si="219"/>
        <v>1050</v>
      </c>
      <c r="C4730" s="22">
        <f t="shared" si="220"/>
        <v>4</v>
      </c>
      <c r="D4730" s="23">
        <f t="shared" si="221"/>
        <v>42</v>
      </c>
      <c r="E4730" s="21">
        <f>SUMIFS(тарифы!G:G,тарифы!B:B,J4730)</f>
        <v>25</v>
      </c>
      <c r="F4730" s="21"/>
      <c r="G4730" s="12" t="str">
        <f>IFERROR(INDEX(Таблица1[#All],MATCH('загрузка табеля'!J4730,тарифы!B:B,0),4),"")</f>
        <v>продавец продовольственных товаров 3 категории ((В-52)овощной отдел)</v>
      </c>
      <c r="H4730" s="12" t="s">
        <v>17254</v>
      </c>
      <c r="I4730" s="12" t="s">
        <v>17137</v>
      </c>
      <c r="J4730" s="12" t="s">
        <v>11595</v>
      </c>
      <c r="K4730" s="12" t="s">
        <v>11594</v>
      </c>
      <c r="L4730" s="12">
        <v>10.5</v>
      </c>
      <c r="M4730" s="12">
        <v>11</v>
      </c>
      <c r="N4730" s="12">
        <v>11</v>
      </c>
      <c r="O4730" s="12">
        <v>9.5</v>
      </c>
    </row>
    <row r="4731" spans="1:17" x14ac:dyDescent="0.2">
      <c r="A4731" s="12" t="str">
        <f>INDEX('рабочие дни  %ФОТ'!$F$3:$F$67,MATCH('загрузка табеля'!$H4731,'рабочие дни  %ФОТ'!$H$3:$H$67,0),1)</f>
        <v>ХХХ YYY-52</v>
      </c>
      <c r="B4731" s="21">
        <f t="shared" si="219"/>
        <v>1238.0952380952381</v>
      </c>
      <c r="C4731" s="22">
        <f t="shared" si="220"/>
        <v>4</v>
      </c>
      <c r="D4731" s="23">
        <f t="shared" si="221"/>
        <v>39</v>
      </c>
      <c r="E4731" s="21">
        <f>SUMIFS(тарифы!G:G,тарифы!B:B,J4731)</f>
        <v>6500</v>
      </c>
      <c r="F4731" s="21"/>
      <c r="G4731" s="12" t="str">
        <f>IFERROR(INDEX(Таблица1[#All],MATCH('загрузка табеля'!J4731,тарифы!B:B,0),4),"")</f>
        <v>менеджер по сбыту 3 категории ((В-52)овощной отдел)</v>
      </c>
      <c r="H4731" s="12" t="s">
        <v>17254</v>
      </c>
      <c r="I4731" s="12" t="s">
        <v>17137</v>
      </c>
      <c r="J4731" s="12" t="s">
        <v>11687</v>
      </c>
      <c r="K4731" s="12" t="s">
        <v>11686</v>
      </c>
      <c r="L4731" s="12">
        <v>10</v>
      </c>
      <c r="M4731" s="12">
        <v>10</v>
      </c>
      <c r="N4731" s="12">
        <v>9</v>
      </c>
      <c r="O4731" s="12">
        <v>10</v>
      </c>
    </row>
    <row r="4732" spans="1:17" x14ac:dyDescent="0.2">
      <c r="A4732" s="12" t="str">
        <f>INDEX('рабочие дни  %ФОТ'!$F$3:$F$67,MATCH('загрузка табеля'!$H4732,'рабочие дни  %ФОТ'!$H$3:$H$67,0),1)</f>
        <v>ХХХ YYY-52</v>
      </c>
      <c r="B4732" s="21">
        <f t="shared" si="219"/>
        <v>1402.3349999999998</v>
      </c>
      <c r="C4732" s="22">
        <f t="shared" si="220"/>
        <v>5</v>
      </c>
      <c r="D4732" s="23">
        <f t="shared" si="221"/>
        <v>49.5</v>
      </c>
      <c r="E4732" s="21">
        <f>SUMIFS(тарифы!G:G,тарифы!B:B,J4732)</f>
        <v>28.33</v>
      </c>
      <c r="F4732" s="21"/>
      <c r="G4732" s="12" t="str">
        <f>IFERROR(INDEX(Таблица1[#All],MATCH('загрузка табеля'!J4732,тарифы!B:B,0),4),"")</f>
        <v>бригадир продавцов продовольственных товаров 3 категории ((В-52)овощной отдел)</v>
      </c>
      <c r="H4732" s="12" t="s">
        <v>17254</v>
      </c>
      <c r="I4732" s="12" t="s">
        <v>17137</v>
      </c>
      <c r="J4732" s="12" t="s">
        <v>11763</v>
      </c>
      <c r="K4732" s="12" t="s">
        <v>11762</v>
      </c>
      <c r="L4732" s="12">
        <v>9.5</v>
      </c>
      <c r="M4732" s="12">
        <v>9.5</v>
      </c>
      <c r="N4732" s="12">
        <v>9.5</v>
      </c>
      <c r="O4732" s="12">
        <v>10.5</v>
      </c>
      <c r="P4732" s="12">
        <v>10.5</v>
      </c>
      <c r="Q4732" s="12">
        <v>0</v>
      </c>
    </row>
    <row r="4733" spans="1:17" x14ac:dyDescent="0.2">
      <c r="A4733" s="12" t="str">
        <f>INDEX('рабочие дни  %ФОТ'!$F$3:$F$67,MATCH('загрузка табеля'!$H4733,'рабочие дни  %ФОТ'!$H$3:$H$67,0),1)</f>
        <v>ХХХ YYY-52</v>
      </c>
      <c r="B4733" s="21">
        <f t="shared" si="219"/>
        <v>921.25</v>
      </c>
      <c r="C4733" s="22">
        <f t="shared" si="220"/>
        <v>4</v>
      </c>
      <c r="D4733" s="23">
        <f t="shared" si="221"/>
        <v>33.5</v>
      </c>
      <c r="E4733" s="21">
        <f>SUMIFS(тарифы!G:G,тарифы!B:B,J4733)</f>
        <v>27.5</v>
      </c>
      <c r="F4733" s="21"/>
      <c r="G4733" s="12" t="str">
        <f>IFERROR(INDEX(Таблица1[#All],MATCH('загрузка табеля'!J4733,тарифы!B:B,0),4),"")</f>
        <v>продавец продовольственных товаров 2 категории ((В-52)овощной отдел)</v>
      </c>
      <c r="H4733" s="12" t="s">
        <v>17254</v>
      </c>
      <c r="I4733" s="12" t="s">
        <v>17137</v>
      </c>
      <c r="J4733" s="12" t="s">
        <v>11627</v>
      </c>
      <c r="K4733" s="12" t="s">
        <v>11626</v>
      </c>
      <c r="L4733" s="12">
        <v>8.5</v>
      </c>
      <c r="M4733" s="12">
        <v>9</v>
      </c>
      <c r="N4733" s="12">
        <v>9</v>
      </c>
      <c r="O4733" s="12">
        <v>7</v>
      </c>
      <c r="P4733" s="12">
        <v>0</v>
      </c>
    </row>
    <row r="4734" spans="1:17" x14ac:dyDescent="0.2">
      <c r="A4734" s="12" t="str">
        <f>INDEX('рабочие дни  %ФОТ'!$F$3:$F$67,MATCH('загрузка табеля'!$H4734,'рабочие дни  %ФОТ'!$H$3:$H$67,0),1)</f>
        <v>ХХХ YYY-52</v>
      </c>
      <c r="B4734" s="21">
        <f t="shared" si="219"/>
        <v>1654.425</v>
      </c>
      <c r="C4734" s="22">
        <f t="shared" si="220"/>
        <v>4</v>
      </c>
      <c r="D4734" s="23">
        <f t="shared" si="221"/>
        <v>47.5</v>
      </c>
      <c r="E4734" s="21">
        <f>SUMIFS(тарифы!G:G,тарифы!B:B,J4734)</f>
        <v>34.83</v>
      </c>
      <c r="F4734" s="21"/>
      <c r="G4734" s="12" t="str">
        <f>IFERROR(INDEX(Таблица1[#All],MATCH('загрузка табеля'!J4734,тарифы!B:B,0),4),"")</f>
        <v>обработчик рыбы 2 категории ((В-52)рыбный отдел)</v>
      </c>
      <c r="H4734" s="12" t="s">
        <v>17254</v>
      </c>
      <c r="I4734" s="12" t="s">
        <v>17138</v>
      </c>
      <c r="J4734" s="12" t="s">
        <v>11134</v>
      </c>
      <c r="K4734" s="12" t="s">
        <v>11135</v>
      </c>
      <c r="L4734" s="12">
        <v>12.5</v>
      </c>
      <c r="M4734" s="12">
        <v>12</v>
      </c>
      <c r="N4734" s="12">
        <v>11.5</v>
      </c>
      <c r="O4734" s="12">
        <v>11.5</v>
      </c>
    </row>
    <row r="4735" spans="1:17" x14ac:dyDescent="0.2">
      <c r="A4735" s="12" t="str">
        <f>INDEX('рабочие дни  %ФОТ'!$F$3:$F$67,MATCH('загрузка табеля'!$H4735,'рабочие дни  %ФОТ'!$H$3:$H$67,0),1)</f>
        <v>ХХХ YYY-52</v>
      </c>
      <c r="B4735" s="21">
        <f t="shared" si="219"/>
        <v>1428.5714285714287</v>
      </c>
      <c r="C4735" s="22">
        <f t="shared" si="220"/>
        <v>4</v>
      </c>
      <c r="D4735" s="23">
        <f t="shared" si="221"/>
        <v>19.5</v>
      </c>
      <c r="E4735" s="21">
        <f>SUMIFS(тарифы!G:G,тарифы!B:B,J4735)</f>
        <v>7500</v>
      </c>
      <c r="F4735" s="21"/>
      <c r="G4735" s="12" t="str">
        <f>IFERROR(INDEX(Таблица1[#All],MATCH('загрузка табеля'!J4735,тарифы!B:B,0),4),"")</f>
        <v>заместитель управляющего магазином по производству 5 категории ((В-52)цех по переработке мяса)</v>
      </c>
      <c r="H4735" s="12" t="s">
        <v>17254</v>
      </c>
      <c r="I4735" s="12" t="s">
        <v>17138</v>
      </c>
      <c r="J4735" s="12" t="s">
        <v>11725</v>
      </c>
      <c r="K4735" s="12" t="s">
        <v>11724</v>
      </c>
      <c r="L4735" s="12">
        <v>4</v>
      </c>
      <c r="M4735" s="12">
        <v>4.5</v>
      </c>
      <c r="N4735" s="12">
        <v>6</v>
      </c>
      <c r="O4735" s="12">
        <v>5</v>
      </c>
    </row>
    <row r="4736" spans="1:17" x14ac:dyDescent="0.2">
      <c r="A4736" s="12" t="str">
        <f>INDEX('рабочие дни  %ФОТ'!$F$3:$F$67,MATCH('загрузка табеля'!$H4736,'рабочие дни  %ФОТ'!$H$3:$H$67,0),1)</f>
        <v>ХХХ YYY-52</v>
      </c>
      <c r="B4736" s="21">
        <f t="shared" si="219"/>
        <v>1466.5</v>
      </c>
      <c r="C4736" s="22">
        <f t="shared" si="220"/>
        <v>5</v>
      </c>
      <c r="D4736" s="23">
        <f t="shared" si="221"/>
        <v>50</v>
      </c>
      <c r="E4736" s="21">
        <f>SUMIFS(тарифы!G:G,тарифы!B:B,J4736)</f>
        <v>29.33</v>
      </c>
      <c r="F4736" s="21"/>
      <c r="G4736" s="12" t="str">
        <f>IFERROR(INDEX(Таблица1[#All],MATCH('загрузка табеля'!J4736,тарифы!B:B,0),4),"")</f>
        <v>продавец продовольственных товаров 2 категории ((В-52)рыбный отдел)</v>
      </c>
      <c r="H4736" s="12" t="s">
        <v>17254</v>
      </c>
      <c r="I4736" s="12" t="s">
        <v>17138</v>
      </c>
      <c r="J4736" s="12" t="s">
        <v>11631</v>
      </c>
      <c r="K4736" s="12" t="s">
        <v>11630</v>
      </c>
      <c r="L4736" s="12">
        <v>10.5</v>
      </c>
      <c r="M4736" s="12">
        <v>7.5</v>
      </c>
      <c r="N4736" s="12">
        <v>7.5</v>
      </c>
      <c r="O4736" s="12">
        <v>17</v>
      </c>
      <c r="P4736" s="12">
        <v>7.5</v>
      </c>
    </row>
    <row r="4737" spans="1:16" x14ac:dyDescent="0.2">
      <c r="A4737" s="12" t="str">
        <f>INDEX('рабочие дни  %ФОТ'!$F$3:$F$67,MATCH('загрузка табеля'!$H4737,'рабочие дни  %ФОТ'!$H$3:$H$67,0),1)</f>
        <v>ХХХ YYY-52</v>
      </c>
      <c r="B4737" s="21">
        <f t="shared" si="219"/>
        <v>1399.86</v>
      </c>
      <c r="C4737" s="22">
        <f t="shared" si="220"/>
        <v>4</v>
      </c>
      <c r="D4737" s="23">
        <f t="shared" si="221"/>
        <v>42</v>
      </c>
      <c r="E4737" s="21">
        <f>SUMIFS(тарифы!G:G,тарифы!B:B,J4737)</f>
        <v>33.33</v>
      </c>
      <c r="F4737" s="21"/>
      <c r="G4737" s="12" t="str">
        <f>IFERROR(INDEX(Таблица1[#All],MATCH('загрузка табеля'!J4737,тарифы!B:B,0),4),"")</f>
        <v>бригадир производственной бригады ((В-52)рыбный отдел)</v>
      </c>
      <c r="H4737" s="12" t="s">
        <v>17254</v>
      </c>
      <c r="I4737" s="12" t="s">
        <v>17138</v>
      </c>
      <c r="J4737" s="12" t="s">
        <v>11757</v>
      </c>
      <c r="K4737" s="12" t="s">
        <v>11756</v>
      </c>
      <c r="L4737" s="12">
        <v>10</v>
      </c>
      <c r="M4737" s="12">
        <v>9</v>
      </c>
      <c r="N4737" s="12">
        <v>9.5</v>
      </c>
      <c r="O4737" s="12">
        <v>13.5</v>
      </c>
      <c r="P4737" s="12">
        <v>0</v>
      </c>
    </row>
    <row r="4738" spans="1:16" x14ac:dyDescent="0.2">
      <c r="A4738" s="12" t="str">
        <f>INDEX('рабочие дни  %ФОТ'!$F$3:$F$67,MATCH('загрузка табеля'!$H4738,'рабочие дни  %ФОТ'!$H$3:$H$67,0),1)</f>
        <v>ХХХ YYY-52</v>
      </c>
      <c r="B4738" s="21">
        <f t="shared" si="219"/>
        <v>0</v>
      </c>
      <c r="C4738" s="22">
        <f t="shared" si="220"/>
        <v>4</v>
      </c>
      <c r="D4738" s="23">
        <f t="shared" si="221"/>
        <v>42.5</v>
      </c>
      <c r="E4738" s="21">
        <f>SUMIFS(тарифы!G:G,тарифы!B:B,J4738)</f>
        <v>0</v>
      </c>
      <c r="F4738" s="21"/>
      <c r="G4738" s="12" t="str">
        <f>IFERROR(INDEX(Таблица1[#All],MATCH('загрузка табеля'!J4738,тарифы!B:B,0),4),"")</f>
        <v/>
      </c>
      <c r="H4738" s="12" t="s">
        <v>17254</v>
      </c>
      <c r="I4738" s="12" t="s">
        <v>17138</v>
      </c>
      <c r="J4738" s="12" t="s">
        <v>17139</v>
      </c>
      <c r="K4738" s="12" t="s">
        <v>17140</v>
      </c>
      <c r="L4738" s="12">
        <v>12.5</v>
      </c>
      <c r="M4738" s="12">
        <v>12.5</v>
      </c>
      <c r="N4738" s="12">
        <v>5</v>
      </c>
      <c r="O4738" s="12">
        <v>12.5</v>
      </c>
    </row>
    <row r="4739" spans="1:16" x14ac:dyDescent="0.2">
      <c r="A4739" s="12" t="str">
        <f>INDEX('рабочие дни  %ФОТ'!$F$3:$F$67,MATCH('загрузка табеля'!$H4739,'рабочие дни  %ФОТ'!$H$3:$H$67,0),1)</f>
        <v>ХХХ YYY-52</v>
      </c>
      <c r="B4739" s="21">
        <f t="shared" si="219"/>
        <v>651.58999999999992</v>
      </c>
      <c r="C4739" s="22">
        <f t="shared" si="220"/>
        <v>3</v>
      </c>
      <c r="D4739" s="23">
        <f t="shared" si="221"/>
        <v>23</v>
      </c>
      <c r="E4739" s="21">
        <f>SUMIFS(тарифы!G:G,тарифы!B:B,J4739)</f>
        <v>28.33</v>
      </c>
      <c r="F4739" s="21"/>
      <c r="G4739" s="12" t="str">
        <f>IFERROR(INDEX(Таблица1[#All],MATCH('загрузка табеля'!J4739,тарифы!B:B,0),4),"")</f>
        <v>кассир торгового зала ((В-52)расчетно-кассовая зона)</v>
      </c>
      <c r="H4739" s="12" t="s">
        <v>17254</v>
      </c>
      <c r="I4739" s="12" t="s">
        <v>17141</v>
      </c>
      <c r="J4739" s="12" t="s">
        <v>1844</v>
      </c>
      <c r="K4739" s="12" t="s">
        <v>1845</v>
      </c>
      <c r="L4739" s="12">
        <v>6.5</v>
      </c>
      <c r="M4739" s="12">
        <v>8</v>
      </c>
      <c r="N4739" s="12">
        <v>8.5</v>
      </c>
    </row>
    <row r="4740" spans="1:16" x14ac:dyDescent="0.2">
      <c r="A4740" s="12" t="str">
        <f>INDEX('рабочие дни  %ФОТ'!$F$3:$F$67,MATCH('загрузка табеля'!$H4740,'рабочие дни  %ФОТ'!$H$3:$H$67,0),1)</f>
        <v>ХХХ YYY-52</v>
      </c>
      <c r="B4740" s="21">
        <f t="shared" si="219"/>
        <v>1303.1799999999998</v>
      </c>
      <c r="C4740" s="22">
        <f t="shared" si="220"/>
        <v>4</v>
      </c>
      <c r="D4740" s="23">
        <f t="shared" si="221"/>
        <v>46</v>
      </c>
      <c r="E4740" s="21">
        <f>SUMIFS(тарифы!G:G,тарифы!B:B,J4740)</f>
        <v>28.33</v>
      </c>
      <c r="F4740" s="21"/>
      <c r="G4740" s="12" t="str">
        <f>IFERROR(INDEX(Таблица1[#All],MATCH('загрузка табеля'!J4740,тарифы!B:B,0),4),"")</f>
        <v>кассир торгового зала ((В-52)расчетно-кассовая зона)</v>
      </c>
      <c r="H4740" s="12" t="s">
        <v>17254</v>
      </c>
      <c r="I4740" s="12" t="s">
        <v>17141</v>
      </c>
      <c r="J4740" s="12" t="s">
        <v>5812</v>
      </c>
      <c r="K4740" s="12" t="s">
        <v>5813</v>
      </c>
      <c r="L4740" s="12">
        <v>12</v>
      </c>
      <c r="M4740" s="12">
        <v>11.5</v>
      </c>
      <c r="N4740" s="12">
        <v>11.5</v>
      </c>
      <c r="O4740" s="12">
        <v>11</v>
      </c>
      <c r="P4740" s="12">
        <v>0</v>
      </c>
    </row>
    <row r="4741" spans="1:16" x14ac:dyDescent="0.2">
      <c r="A4741" s="12" t="str">
        <f>INDEX('рабочие дни  %ФОТ'!$F$3:$F$67,MATCH('загрузка табеля'!$H4741,'рабочие дни  %ФОТ'!$H$3:$H$67,0),1)</f>
        <v>ХХХ YYY-52</v>
      </c>
      <c r="B4741" s="21">
        <f t="shared" si="219"/>
        <v>949.05499999999995</v>
      </c>
      <c r="C4741" s="22">
        <f t="shared" si="220"/>
        <v>3</v>
      </c>
      <c r="D4741" s="23">
        <f t="shared" si="221"/>
        <v>33.5</v>
      </c>
      <c r="E4741" s="21">
        <f>SUMIFS(тарифы!G:G,тарифы!B:B,J4741)</f>
        <v>28.33</v>
      </c>
      <c r="F4741" s="21"/>
      <c r="G4741" s="12" t="str">
        <f>IFERROR(INDEX(Таблица1[#All],MATCH('загрузка табеля'!J4741,тарифы!B:B,0),4),"")</f>
        <v>кассир торгового зала ((В-52)расчетно-кассовая зона)</v>
      </c>
      <c r="H4741" s="12" t="s">
        <v>17254</v>
      </c>
      <c r="I4741" s="12" t="s">
        <v>17141</v>
      </c>
      <c r="J4741" s="12" t="s">
        <v>11710</v>
      </c>
      <c r="K4741" s="12" t="s">
        <v>11709</v>
      </c>
      <c r="L4741" s="12">
        <v>11</v>
      </c>
      <c r="M4741" s="12">
        <v>11</v>
      </c>
      <c r="N4741" s="12">
        <v>11.5</v>
      </c>
      <c r="O4741" s="12">
        <v>0</v>
      </c>
    </row>
    <row r="4742" spans="1:16" x14ac:dyDescent="0.2">
      <c r="A4742" s="12" t="str">
        <f>INDEX('рабочие дни  %ФОТ'!$F$3:$F$67,MATCH('загрузка табеля'!$H4742,'рабочие дни  %ФОТ'!$H$3:$H$67,0),1)</f>
        <v>ХХХ YYY-52</v>
      </c>
      <c r="B4742" s="21">
        <f t="shared" ref="B4742:B4805" si="222">IF(AND(F4742&lt;50,F4742&gt;0),F4742*D4742,IF(F4742&gt;50,F4742/$C$1*C4742,IF(AND(E4742&lt;50,E4742&gt;0),E4742*D4742,E4742/$C$1*C4742)))</f>
        <v>1375.125</v>
      </c>
      <c r="C4742" s="22">
        <f t="shared" si="220"/>
        <v>3</v>
      </c>
      <c r="D4742" s="23">
        <f t="shared" si="221"/>
        <v>37.5</v>
      </c>
      <c r="E4742" s="21">
        <f>SUMIFS(тарифы!G:G,тарифы!B:B,J4742)</f>
        <v>36.67</v>
      </c>
      <c r="F4742" s="21"/>
      <c r="G4742" s="12" t="str">
        <f>IFERROR(INDEX(Таблица1[#All],MATCH('загрузка табеля'!J4742,тарифы!B:B,0),4),"")</f>
        <v>заместитель управляющего магазином по кассовой зоне 2 категории ((В-52)расчетно-кассовая зона)</v>
      </c>
      <c r="H4742" s="12" t="s">
        <v>17254</v>
      </c>
      <c r="I4742" s="12" t="s">
        <v>17141</v>
      </c>
      <c r="J4742" s="12" t="s">
        <v>11729</v>
      </c>
      <c r="K4742" s="12" t="s">
        <v>11728</v>
      </c>
      <c r="L4742" s="12">
        <v>15</v>
      </c>
      <c r="M4742" s="12">
        <v>14</v>
      </c>
      <c r="N4742" s="12">
        <v>8.5</v>
      </c>
      <c r="O4742" s="12">
        <v>0</v>
      </c>
    </row>
    <row r="4743" spans="1:16" x14ac:dyDescent="0.2">
      <c r="A4743" s="12" t="str">
        <f>INDEX('рабочие дни  %ФОТ'!$F$3:$F$67,MATCH('загрузка табеля'!$H4743,'рабочие дни  %ФОТ'!$H$3:$H$67,0),1)</f>
        <v>ХХХ YYY-52</v>
      </c>
      <c r="B4743" s="21">
        <f t="shared" si="222"/>
        <v>1303.1799999999998</v>
      </c>
      <c r="C4743" s="22">
        <f t="shared" ref="C4743:C4806" si="223">COUNTIF(L4743:AP4743,"&gt;0")</f>
        <v>4</v>
      </c>
      <c r="D4743" s="23">
        <f t="shared" ref="D4743:D4806" si="224">IF(SUM(L4743:AP4743)&gt;0,SUM(L4743:AP4743),"")</f>
        <v>46</v>
      </c>
      <c r="E4743" s="21">
        <f>SUMIFS(тарифы!G:G,тарифы!B:B,J4743)</f>
        <v>28.33</v>
      </c>
      <c r="F4743" s="21"/>
      <c r="G4743" s="12" t="str">
        <f>IFERROR(INDEX(Таблица1[#All],MATCH('загрузка табеля'!J4743,тарифы!B:B,0),4),"")</f>
        <v>кассир торгового зала ((В-52)расчетно-кассовая зона)</v>
      </c>
      <c r="H4743" s="12" t="s">
        <v>17254</v>
      </c>
      <c r="I4743" s="12" t="s">
        <v>17141</v>
      </c>
      <c r="J4743" s="12" t="s">
        <v>11587</v>
      </c>
      <c r="K4743" s="12" t="s">
        <v>11586</v>
      </c>
      <c r="L4743" s="12">
        <v>11.5</v>
      </c>
      <c r="M4743" s="12">
        <v>12</v>
      </c>
      <c r="N4743" s="12">
        <v>11.5</v>
      </c>
      <c r="O4743" s="12">
        <v>11</v>
      </c>
      <c r="P4743" s="12">
        <v>0</v>
      </c>
    </row>
    <row r="4744" spans="1:16" x14ac:dyDescent="0.2">
      <c r="A4744" s="12" t="str">
        <f>INDEX('рабочие дни  %ФОТ'!$F$3:$F$67,MATCH('загрузка табеля'!$H4744,'рабочие дни  %ФОТ'!$H$3:$H$67,0),1)</f>
        <v>ХХХ YYY-52</v>
      </c>
      <c r="B4744" s="21">
        <f t="shared" si="222"/>
        <v>651.58999999999992</v>
      </c>
      <c r="C4744" s="22">
        <f t="shared" si="223"/>
        <v>2</v>
      </c>
      <c r="D4744" s="23">
        <f t="shared" si="224"/>
        <v>23</v>
      </c>
      <c r="E4744" s="21">
        <f>SUMIFS(тарифы!G:G,тарифы!B:B,J4744)</f>
        <v>28.33</v>
      </c>
      <c r="F4744" s="21"/>
      <c r="G4744" s="12" t="str">
        <f>IFERROR(INDEX(Таблица1[#All],MATCH('загрузка табеля'!J4744,тарифы!B:B,0),4),"")</f>
        <v>кассир торгового зала ((В-8)расчетно-кассовая зона)</v>
      </c>
      <c r="H4744" s="12" t="s">
        <v>17254</v>
      </c>
      <c r="I4744" s="12" t="s">
        <v>17141</v>
      </c>
      <c r="J4744" s="12" t="s">
        <v>11473</v>
      </c>
      <c r="K4744" s="12" t="s">
        <v>11472</v>
      </c>
      <c r="L4744" s="12">
        <v>11.5</v>
      </c>
      <c r="M4744" s="12">
        <v>11.5</v>
      </c>
    </row>
    <row r="4745" spans="1:16" x14ac:dyDescent="0.2">
      <c r="A4745" s="12" t="str">
        <f>INDEX('рабочие дни  %ФОТ'!$F$3:$F$67,MATCH('загрузка табеля'!$H4745,'рабочие дни  %ФОТ'!$H$3:$H$67,0),1)</f>
        <v>ХХХ YYY-52</v>
      </c>
      <c r="B4745" s="21">
        <f t="shared" si="222"/>
        <v>1204.0249999999999</v>
      </c>
      <c r="C4745" s="22">
        <f t="shared" si="223"/>
        <v>4</v>
      </c>
      <c r="D4745" s="23">
        <f t="shared" si="224"/>
        <v>42.5</v>
      </c>
      <c r="E4745" s="21">
        <f>SUMIFS(тарифы!G:G,тарифы!B:B,J4745)</f>
        <v>28.33</v>
      </c>
      <c r="F4745" s="21"/>
      <c r="G4745" s="12" t="str">
        <f>IFERROR(INDEX(Таблица1[#All],MATCH('загрузка табеля'!J4745,тарифы!B:B,0),4),"")</f>
        <v>кассир торгового зала ((В-52)расчетно-кассовая зона)</v>
      </c>
      <c r="H4745" s="12" t="s">
        <v>17254</v>
      </c>
      <c r="I4745" s="12" t="s">
        <v>17141</v>
      </c>
      <c r="J4745" s="12" t="s">
        <v>11714</v>
      </c>
      <c r="K4745" s="12" t="s">
        <v>11713</v>
      </c>
      <c r="L4745" s="12">
        <v>11</v>
      </c>
      <c r="M4745" s="12">
        <v>11</v>
      </c>
      <c r="N4745" s="12">
        <v>9</v>
      </c>
      <c r="O4745" s="12">
        <v>11.5</v>
      </c>
    </row>
    <row r="4746" spans="1:16" x14ac:dyDescent="0.2">
      <c r="A4746" s="12" t="str">
        <f>INDEX('рабочие дни  %ФОТ'!$F$3:$F$67,MATCH('загрузка табеля'!$H4746,'рабочие дни  %ФОТ'!$H$3:$H$67,0),1)</f>
        <v>ХХХ YYY-52</v>
      </c>
      <c r="B4746" s="21">
        <f t="shared" si="222"/>
        <v>977.38499999999999</v>
      </c>
      <c r="C4746" s="22">
        <f t="shared" si="223"/>
        <v>3</v>
      </c>
      <c r="D4746" s="23">
        <f t="shared" si="224"/>
        <v>34.5</v>
      </c>
      <c r="E4746" s="21">
        <f>SUMIFS(тарифы!G:G,тарифы!B:B,J4746)</f>
        <v>28.33</v>
      </c>
      <c r="F4746" s="21"/>
      <c r="G4746" s="12" t="str">
        <f>IFERROR(INDEX(Таблица1[#All],MATCH('загрузка табеля'!J4746,тарифы!B:B,0),4),"")</f>
        <v>кассир торгового зала ((В-52)расчетно-кассовая зона)</v>
      </c>
      <c r="H4746" s="12" t="s">
        <v>17254</v>
      </c>
      <c r="I4746" s="12" t="s">
        <v>17141</v>
      </c>
      <c r="J4746" s="12" t="s">
        <v>11720</v>
      </c>
      <c r="K4746" s="12" t="s">
        <v>11719</v>
      </c>
      <c r="L4746" s="12">
        <v>11.5</v>
      </c>
      <c r="M4746" s="12">
        <v>11.5</v>
      </c>
      <c r="N4746" s="12">
        <v>11.5</v>
      </c>
    </row>
    <row r="4747" spans="1:16" x14ac:dyDescent="0.2">
      <c r="A4747" s="12" t="str">
        <f>INDEX('рабочие дни  %ФОТ'!$F$3:$F$67,MATCH('загрузка табеля'!$H4747,'рабочие дни  %ФОТ'!$H$3:$H$67,0),1)</f>
        <v>ХХХ YYY-52</v>
      </c>
      <c r="B4747" s="21">
        <f t="shared" si="222"/>
        <v>1005.7149999999999</v>
      </c>
      <c r="C4747" s="22">
        <f t="shared" si="223"/>
        <v>4</v>
      </c>
      <c r="D4747" s="23">
        <f t="shared" si="224"/>
        <v>35.5</v>
      </c>
      <c r="E4747" s="21">
        <f>SUMIFS(тарифы!G:G,тарифы!B:B,J4747)</f>
        <v>28.33</v>
      </c>
      <c r="F4747" s="21"/>
      <c r="G4747" s="12" t="str">
        <f>IFERROR(INDEX(Таблица1[#All],MATCH('загрузка табеля'!J4747,тарифы!B:B,0),4),"")</f>
        <v>кассир торгового зала ((В-52)расчетно-кассовая зона)</v>
      </c>
      <c r="H4747" s="12" t="s">
        <v>17254</v>
      </c>
      <c r="I4747" s="12" t="s">
        <v>17141</v>
      </c>
      <c r="J4747" s="12" t="s">
        <v>11722</v>
      </c>
      <c r="K4747" s="12" t="s">
        <v>11721</v>
      </c>
      <c r="L4747" s="12">
        <v>9.5</v>
      </c>
      <c r="M4747" s="12">
        <v>10</v>
      </c>
      <c r="N4747" s="12">
        <v>11.5</v>
      </c>
      <c r="O4747" s="12">
        <v>4.5</v>
      </c>
      <c r="P4747" s="12">
        <v>0</v>
      </c>
    </row>
    <row r="4748" spans="1:16" x14ac:dyDescent="0.2">
      <c r="A4748" s="12" t="str">
        <f>INDEX('рабочие дни  %ФОТ'!$F$3:$F$67,MATCH('загрузка табеля'!$H4748,'рабочие дни  %ФОТ'!$H$3:$H$67,0),1)</f>
        <v>ХХХ YYY-52</v>
      </c>
      <c r="B4748" s="21">
        <f t="shared" si="222"/>
        <v>283.29999999999995</v>
      </c>
      <c r="C4748" s="22">
        <f t="shared" si="223"/>
        <v>2</v>
      </c>
      <c r="D4748" s="23">
        <f t="shared" si="224"/>
        <v>10</v>
      </c>
      <c r="E4748" s="21">
        <f>SUMIFS(тарифы!G:G,тарифы!B:B,J4748)</f>
        <v>28.33</v>
      </c>
      <c r="F4748" s="21"/>
      <c r="G4748" s="12" t="str">
        <f>IFERROR(INDEX(Таблица1[#All],MATCH('загрузка табеля'!J4748,тарифы!B:B,0),4),"")</f>
        <v>кассир торгового зала ((В-52)расчетно-кассовая зона)</v>
      </c>
      <c r="H4748" s="12" t="s">
        <v>17254</v>
      </c>
      <c r="I4748" s="12" t="s">
        <v>17141</v>
      </c>
      <c r="J4748" s="12" t="s">
        <v>11704</v>
      </c>
      <c r="K4748" s="12" t="s">
        <v>11703</v>
      </c>
      <c r="L4748" s="12">
        <v>5</v>
      </c>
      <c r="M4748" s="12">
        <v>5</v>
      </c>
      <c r="N4748" s="12">
        <v>0</v>
      </c>
    </row>
    <row r="4749" spans="1:16" x14ac:dyDescent="0.2">
      <c r="A4749" s="12" t="str">
        <f>INDEX('рабочие дни  %ФОТ'!$F$3:$F$67,MATCH('загрузка табеля'!$H4749,'рабочие дни  %ФОТ'!$H$3:$H$67,0),1)</f>
        <v>ХХХ YYY-52</v>
      </c>
      <c r="B4749" s="21">
        <f t="shared" si="222"/>
        <v>963.21999999999991</v>
      </c>
      <c r="C4749" s="22">
        <f t="shared" si="223"/>
        <v>5</v>
      </c>
      <c r="D4749" s="23">
        <f t="shared" si="224"/>
        <v>34</v>
      </c>
      <c r="E4749" s="21">
        <f>SUMIFS(тарифы!G:G,тарифы!B:B,J4749)</f>
        <v>28.33</v>
      </c>
      <c r="F4749" s="21"/>
      <c r="G4749" s="12" t="str">
        <f>IFERROR(INDEX(Таблица1[#All],MATCH('загрузка табеля'!J4749,тарифы!B:B,0),4),"")</f>
        <v>кассир торгового зала ((В-52)расчетно-кассовая зона)</v>
      </c>
      <c r="H4749" s="12" t="s">
        <v>17254</v>
      </c>
      <c r="I4749" s="12" t="s">
        <v>17141</v>
      </c>
      <c r="J4749" s="12" t="s">
        <v>11708</v>
      </c>
      <c r="K4749" s="12" t="s">
        <v>11707</v>
      </c>
      <c r="L4749" s="12">
        <v>7</v>
      </c>
      <c r="M4749" s="12">
        <v>7.5</v>
      </c>
      <c r="N4749" s="12">
        <v>6.5</v>
      </c>
      <c r="O4749" s="12">
        <v>5.5</v>
      </c>
      <c r="P4749" s="12">
        <v>7.5</v>
      </c>
    </row>
    <row r="4750" spans="1:16" x14ac:dyDescent="0.2">
      <c r="A4750" s="12" t="str">
        <f>INDEX('рабочие дни  %ФОТ'!$F$3:$F$67,MATCH('загрузка табеля'!$H4750,'рабочие дни  %ФОТ'!$H$3:$H$67,0),1)</f>
        <v>ХХХ YYY-52</v>
      </c>
      <c r="B4750" s="21">
        <f t="shared" si="222"/>
        <v>453.28</v>
      </c>
      <c r="C4750" s="22">
        <f t="shared" si="223"/>
        <v>3</v>
      </c>
      <c r="D4750" s="23">
        <f t="shared" si="224"/>
        <v>16</v>
      </c>
      <c r="E4750" s="21">
        <f>SUMIFS(тарифы!G:G,тарифы!B:B,J4750)</f>
        <v>28.33</v>
      </c>
      <c r="F4750" s="21"/>
      <c r="G4750" s="12" t="str">
        <f>IFERROR(INDEX(Таблица1[#All],MATCH('загрузка табеля'!J4750,тарифы!B:B,0),4),"")</f>
        <v>кассир торгового зала ((В-52)расчетно-кассовая зона)</v>
      </c>
      <c r="H4750" s="12" t="s">
        <v>17254</v>
      </c>
      <c r="I4750" s="12" t="s">
        <v>17141</v>
      </c>
      <c r="J4750" s="12" t="s">
        <v>11716</v>
      </c>
      <c r="K4750" s="12" t="s">
        <v>11715</v>
      </c>
      <c r="L4750" s="12">
        <v>6</v>
      </c>
      <c r="M4750" s="12">
        <v>5</v>
      </c>
      <c r="N4750" s="12">
        <v>5</v>
      </c>
    </row>
    <row r="4751" spans="1:16" x14ac:dyDescent="0.2">
      <c r="A4751" s="12" t="str">
        <f>INDEX('рабочие дни  %ФОТ'!$F$3:$F$67,MATCH('загрузка табеля'!$H4751,'рабочие дни  %ФОТ'!$H$3:$H$67,0),1)</f>
        <v>ХХХ YYY-52</v>
      </c>
      <c r="B4751" s="21">
        <f t="shared" si="222"/>
        <v>226.64</v>
      </c>
      <c r="C4751" s="22">
        <f t="shared" si="223"/>
        <v>1</v>
      </c>
      <c r="D4751" s="23">
        <f t="shared" si="224"/>
        <v>8</v>
      </c>
      <c r="E4751" s="21">
        <f>SUMIFS(тарифы!G:G,тарифы!B:B,J4751)</f>
        <v>28.33</v>
      </c>
      <c r="F4751" s="21"/>
      <c r="G4751" s="12" t="str">
        <f>IFERROR(INDEX(Таблица1[#All],MATCH('загрузка табеля'!J4751,тарифы!B:B,0),4),"")</f>
        <v>кассир торгового зала ((В-52)расчетно-кассовая зона)</v>
      </c>
      <c r="H4751" s="12" t="s">
        <v>17254</v>
      </c>
      <c r="I4751" s="12" t="s">
        <v>17141</v>
      </c>
      <c r="J4751" s="12" t="s">
        <v>11712</v>
      </c>
      <c r="K4751" s="12" t="s">
        <v>11711</v>
      </c>
      <c r="L4751" s="12">
        <v>8</v>
      </c>
    </row>
    <row r="4752" spans="1:16" x14ac:dyDescent="0.2">
      <c r="A4752" s="12" t="str">
        <f>INDEX('рабочие дни  %ФОТ'!$F$3:$F$67,MATCH('загрузка табеля'!$H4752,'рабочие дни  %ФОТ'!$H$3:$H$67,0),1)</f>
        <v>ХХХ YYY-52</v>
      </c>
      <c r="B4752" s="21">
        <f t="shared" si="222"/>
        <v>1133.1999999999998</v>
      </c>
      <c r="C4752" s="22">
        <f t="shared" si="223"/>
        <v>4</v>
      </c>
      <c r="D4752" s="23">
        <f t="shared" si="224"/>
        <v>40</v>
      </c>
      <c r="E4752" s="21">
        <f>SUMIFS(тарифы!G:G,тарифы!B:B,J4752)</f>
        <v>28.33</v>
      </c>
      <c r="F4752" s="21"/>
      <c r="G4752" s="12" t="str">
        <f>IFERROR(INDEX(Таблица1[#All],MATCH('загрузка табеля'!J4752,тарифы!B:B,0),4),"")</f>
        <v>кассир торгового зала ((В-52)расчетно-кассовая зона)</v>
      </c>
      <c r="H4752" s="12" t="s">
        <v>17254</v>
      </c>
      <c r="I4752" s="12" t="s">
        <v>17141</v>
      </c>
      <c r="J4752" s="12" t="s">
        <v>11698</v>
      </c>
      <c r="K4752" s="12" t="s">
        <v>11697</v>
      </c>
      <c r="L4752" s="12">
        <v>9</v>
      </c>
      <c r="M4752" s="12">
        <v>9.5</v>
      </c>
      <c r="N4752" s="12">
        <v>11</v>
      </c>
      <c r="O4752" s="12">
        <v>10.5</v>
      </c>
    </row>
    <row r="4753" spans="1:16" x14ac:dyDescent="0.2">
      <c r="A4753" s="12" t="str">
        <f>INDEX('рабочие дни  %ФОТ'!$F$3:$F$67,MATCH('загрузка табеля'!$H4753,'рабочие дни  %ФОТ'!$H$3:$H$67,0),1)</f>
        <v>ХХХ YYY-52</v>
      </c>
      <c r="B4753" s="21">
        <f t="shared" si="222"/>
        <v>1274.8499999999999</v>
      </c>
      <c r="C4753" s="22">
        <f t="shared" si="223"/>
        <v>4</v>
      </c>
      <c r="D4753" s="23">
        <f t="shared" si="224"/>
        <v>45</v>
      </c>
      <c r="E4753" s="21">
        <f>SUMIFS(тарифы!G:G,тарифы!B:B,J4753)</f>
        <v>28.33</v>
      </c>
      <c r="F4753" s="21"/>
      <c r="G4753" s="12" t="str">
        <f>IFERROR(INDEX(Таблица1[#All],MATCH('загрузка табеля'!J4753,тарифы!B:B,0),4),"")</f>
        <v>кассир торгового зала ((В-52)расчетно-кассовая зона)</v>
      </c>
      <c r="H4753" s="12" t="s">
        <v>17254</v>
      </c>
      <c r="I4753" s="12" t="s">
        <v>17141</v>
      </c>
      <c r="J4753" s="12" t="s">
        <v>11718</v>
      </c>
      <c r="K4753" s="12" t="s">
        <v>11717</v>
      </c>
      <c r="L4753" s="12">
        <v>11.5</v>
      </c>
      <c r="M4753" s="12">
        <v>11.5</v>
      </c>
      <c r="N4753" s="12">
        <v>11</v>
      </c>
      <c r="O4753" s="12">
        <v>11</v>
      </c>
    </row>
    <row r="4754" spans="1:16" x14ac:dyDescent="0.2">
      <c r="A4754" s="12" t="str">
        <f>INDEX('рабочие дни  %ФОТ'!$F$3:$F$67,MATCH('загрузка табеля'!$H4754,'рабочие дни  %ФОТ'!$H$3:$H$67,0),1)</f>
        <v>ХХХ YYY-52</v>
      </c>
      <c r="B4754" s="21">
        <f t="shared" si="222"/>
        <v>1349.865</v>
      </c>
      <c r="C4754" s="22">
        <f t="shared" si="223"/>
        <v>3</v>
      </c>
      <c r="D4754" s="23">
        <f t="shared" si="224"/>
        <v>40.5</v>
      </c>
      <c r="E4754" s="21">
        <f>SUMIFS(тарифы!G:G,тарифы!B:B,J4754)</f>
        <v>33.33</v>
      </c>
      <c r="F4754" s="21"/>
      <c r="G4754" s="12" t="str">
        <f>IFERROR(INDEX(Таблица1[#All],MATCH('загрузка табеля'!J4754,тарифы!B:B,0),4),"")</f>
        <v>заместитель управляющего магазином по кассовой зоне 3 категории ((В-52)расчетно-кассовая зона)</v>
      </c>
      <c r="H4754" s="12" t="s">
        <v>17254</v>
      </c>
      <c r="I4754" s="12" t="s">
        <v>17141</v>
      </c>
      <c r="J4754" s="12" t="s">
        <v>11727</v>
      </c>
      <c r="K4754" s="12" t="s">
        <v>11726</v>
      </c>
      <c r="L4754" s="12">
        <v>15</v>
      </c>
      <c r="M4754" s="12">
        <v>12</v>
      </c>
      <c r="N4754" s="12">
        <v>13.5</v>
      </c>
      <c r="O4754" s="12">
        <v>0</v>
      </c>
    </row>
    <row r="4755" spans="1:16" x14ac:dyDescent="0.2">
      <c r="A4755" s="12" t="str">
        <f>INDEX('рабочие дни  %ФОТ'!$F$3:$F$67,MATCH('загрузка табеля'!$H4755,'рабочие дни  %ФОТ'!$H$3:$H$67,0),1)</f>
        <v>ХХХ YYY-52</v>
      </c>
      <c r="B4755" s="21">
        <f t="shared" si="222"/>
        <v>209.52380952380952</v>
      </c>
      <c r="C4755" s="22">
        <f t="shared" si="223"/>
        <v>1</v>
      </c>
      <c r="D4755" s="23">
        <f t="shared" si="224"/>
        <v>8</v>
      </c>
      <c r="E4755" s="21">
        <f>SUMIFS(тарифы!G:G,тарифы!B:B,J4755)</f>
        <v>4400</v>
      </c>
      <c r="F4755" s="21"/>
      <c r="G4755" s="12" t="str">
        <f>IFERROR(INDEX(Таблица1[#All],MATCH('загрузка табеля'!J4755,тарифы!B:B,0),4),"")</f>
        <v>инспектор по инвентаризации 3 категории ((В-52)управление)</v>
      </c>
      <c r="H4755" s="12" t="s">
        <v>17254</v>
      </c>
      <c r="I4755" s="12" t="s">
        <v>17141</v>
      </c>
      <c r="J4755" s="12" t="s">
        <v>11702</v>
      </c>
      <c r="K4755" s="12" t="s">
        <v>11701</v>
      </c>
      <c r="L4755" s="12">
        <v>8</v>
      </c>
      <c r="M4755" s="12">
        <v>0</v>
      </c>
    </row>
    <row r="4756" spans="1:16" x14ac:dyDescent="0.2">
      <c r="A4756" s="12" t="str">
        <f>INDEX('рабочие дни  %ФОТ'!$F$3:$F$67,MATCH('загрузка табеля'!$H4756,'рабочие дни  %ФОТ'!$H$3:$H$67,0),1)</f>
        <v>ХХХ YYY-52</v>
      </c>
      <c r="B4756" s="21">
        <f t="shared" si="222"/>
        <v>552.43499999999995</v>
      </c>
      <c r="C4756" s="22">
        <f t="shared" si="223"/>
        <v>3</v>
      </c>
      <c r="D4756" s="23">
        <f t="shared" si="224"/>
        <v>19.5</v>
      </c>
      <c r="E4756" s="21">
        <f>SUMIFS(тарифы!G:G,тарифы!B:B,J4756)</f>
        <v>28.33</v>
      </c>
      <c r="F4756" s="21"/>
      <c r="G4756" s="12" t="str">
        <f>IFERROR(INDEX(Таблица1[#All],MATCH('загрузка табеля'!J4756,тарифы!B:B,0),4),"")</f>
        <v>кассир торгового зала ((В-52)расчетно-кассовая зона)</v>
      </c>
      <c r="H4756" s="12" t="s">
        <v>17254</v>
      </c>
      <c r="I4756" s="12" t="s">
        <v>17141</v>
      </c>
      <c r="J4756" s="12" t="s">
        <v>11706</v>
      </c>
      <c r="K4756" s="12" t="s">
        <v>11705</v>
      </c>
      <c r="L4756" s="12">
        <v>6.5</v>
      </c>
      <c r="M4756" s="12">
        <v>6.5</v>
      </c>
      <c r="N4756" s="12">
        <v>6.5</v>
      </c>
      <c r="O4756" s="12">
        <v>0</v>
      </c>
    </row>
    <row r="4757" spans="1:16" x14ac:dyDescent="0.2">
      <c r="A4757" s="12" t="str">
        <f>INDEX('рабочие дни  %ФОТ'!$F$3:$F$67,MATCH('загрузка табеля'!$H4757,'рабочие дни  %ФОТ'!$H$3:$H$67,0),1)</f>
        <v>ХХХ YYY-52</v>
      </c>
      <c r="B4757" s="21">
        <f t="shared" si="222"/>
        <v>470.73</v>
      </c>
      <c r="C4757" s="22">
        <f t="shared" si="223"/>
        <v>2</v>
      </c>
      <c r="D4757" s="23">
        <f t="shared" si="224"/>
        <v>25.5</v>
      </c>
      <c r="E4757" s="21">
        <f>SUMIFS(тарифы!G:G,тарифы!B:B,J4757)</f>
        <v>18.46</v>
      </c>
      <c r="F4757" s="21"/>
      <c r="G4757" s="12" t="str">
        <f>IFERROR(INDEX(Таблица1[#All],MATCH('загрузка табеля'!J4757,тарифы!B:B,0),4),"")</f>
        <v>подсобный рабочий (сборщик тележек) ((В-52)расчетно-кассовая зона)</v>
      </c>
      <c r="H4757" s="12" t="s">
        <v>17254</v>
      </c>
      <c r="I4757" s="12" t="s">
        <v>17141</v>
      </c>
      <c r="J4757" s="12" t="s">
        <v>11637</v>
      </c>
      <c r="K4757" s="12" t="s">
        <v>11636</v>
      </c>
      <c r="L4757" s="12">
        <v>12.5</v>
      </c>
      <c r="M4757" s="12">
        <v>13</v>
      </c>
      <c r="N4757" s="12">
        <v>0</v>
      </c>
    </row>
    <row r="4758" spans="1:16" x14ac:dyDescent="0.2">
      <c r="A4758" s="12" t="str">
        <f>INDEX('рабочие дни  %ФОТ'!$F$3:$F$67,MATCH('загрузка табеля'!$H4758,'рабочие дни  %ФОТ'!$H$3:$H$67,0),1)</f>
        <v>ХХХ YYY-52</v>
      </c>
      <c r="B4758" s="21">
        <f t="shared" si="222"/>
        <v>809.6</v>
      </c>
      <c r="C4758" s="22">
        <f t="shared" si="223"/>
        <v>2</v>
      </c>
      <c r="D4758" s="23">
        <f t="shared" si="224"/>
        <v>27.5</v>
      </c>
      <c r="E4758" s="21">
        <f>SUMIFS(тарифы!G:G,тарифы!B:B,J4758)</f>
        <v>29.44</v>
      </c>
      <c r="F4758" s="21"/>
      <c r="G4758" s="12" t="str">
        <f>IFERROR(INDEX(Таблица1[#All],MATCH('загрузка табеля'!J4758,тарифы!B:B,0),4),"")</f>
        <v>старший кассир торгового зала ((В-52)расчетно-кассовая зона)</v>
      </c>
      <c r="H4758" s="12" t="s">
        <v>17254</v>
      </c>
      <c r="I4758" s="12" t="s">
        <v>17141</v>
      </c>
      <c r="J4758" s="12" t="s">
        <v>11583</v>
      </c>
      <c r="K4758" s="12" t="s">
        <v>11582</v>
      </c>
      <c r="L4758" s="12">
        <v>13.5</v>
      </c>
      <c r="M4758" s="12">
        <v>14</v>
      </c>
      <c r="N4758" s="12">
        <v>0</v>
      </c>
    </row>
    <row r="4759" spans="1:16" x14ac:dyDescent="0.2">
      <c r="A4759" s="12" t="str">
        <f>INDEX('рабочие дни  %ФОТ'!$F$3:$F$67,MATCH('загрузка табеля'!$H4759,'рабочие дни  %ФОТ'!$H$3:$H$67,0),1)</f>
        <v>ХХХ YYY-52</v>
      </c>
      <c r="B4759" s="21">
        <f t="shared" si="222"/>
        <v>426.88</v>
      </c>
      <c r="C4759" s="22">
        <f t="shared" si="223"/>
        <v>1</v>
      </c>
      <c r="D4759" s="23">
        <f t="shared" si="224"/>
        <v>14.5</v>
      </c>
      <c r="E4759" s="21">
        <f>SUMIFS(тарифы!G:G,тарифы!B:B,J4759)</f>
        <v>29.44</v>
      </c>
      <c r="F4759" s="21"/>
      <c r="G4759" s="12" t="str">
        <f>IFERROR(INDEX(Таблица1[#All],MATCH('загрузка табеля'!J4759,тарифы!B:B,0),4),"")</f>
        <v>старший кассир торгового зала ((В-52)расчетно-кассовая зона)</v>
      </c>
      <c r="H4759" s="12" t="s">
        <v>17254</v>
      </c>
      <c r="I4759" s="12" t="s">
        <v>17141</v>
      </c>
      <c r="J4759" s="12" t="s">
        <v>11585</v>
      </c>
      <c r="K4759" s="12" t="s">
        <v>11584</v>
      </c>
      <c r="L4759" s="12">
        <v>14.5</v>
      </c>
    </row>
    <row r="4760" spans="1:16" x14ac:dyDescent="0.2">
      <c r="A4760" s="12" t="str">
        <f>INDEX('рабочие дни  %ФОТ'!$F$3:$F$67,MATCH('загрузка табеля'!$H4760,'рабочие дни  %ФОТ'!$H$3:$H$67,0),1)</f>
        <v>ХХХ YYY-52</v>
      </c>
      <c r="B4760" s="21">
        <f t="shared" si="222"/>
        <v>0</v>
      </c>
      <c r="C4760" s="22">
        <f t="shared" si="223"/>
        <v>3</v>
      </c>
      <c r="D4760" s="23">
        <f t="shared" si="224"/>
        <v>38.5</v>
      </c>
      <c r="E4760" s="21">
        <f>SUMIFS(тарифы!G:G,тарифы!B:B,J4760)</f>
        <v>0</v>
      </c>
      <c r="F4760" s="21"/>
      <c r="G4760" s="12" t="str">
        <f>IFERROR(INDEX(Таблица1[#All],MATCH('загрузка табеля'!J4760,тарифы!B:B,0),4),"")</f>
        <v/>
      </c>
      <c r="H4760" s="12" t="s">
        <v>17254</v>
      </c>
      <c r="I4760" s="12" t="s">
        <v>17141</v>
      </c>
      <c r="J4760" s="12" t="s">
        <v>17142</v>
      </c>
      <c r="K4760" s="12" t="s">
        <v>17143</v>
      </c>
      <c r="L4760" s="12">
        <v>13</v>
      </c>
      <c r="M4760" s="12">
        <v>12.5</v>
      </c>
      <c r="N4760" s="12">
        <v>13</v>
      </c>
      <c r="O4760" s="12">
        <v>0</v>
      </c>
    </row>
    <row r="4761" spans="1:16" x14ac:dyDescent="0.2">
      <c r="A4761" s="12" t="str">
        <f>INDEX('рабочие дни  %ФОТ'!$F$3:$F$67,MATCH('загрузка табеля'!$H4761,'рабочие дни  %ФОТ'!$H$3:$H$67,0),1)</f>
        <v>ХХХ YYY-52</v>
      </c>
      <c r="B4761" s="21">
        <f t="shared" si="222"/>
        <v>0</v>
      </c>
      <c r="C4761" s="22">
        <f t="shared" si="223"/>
        <v>4</v>
      </c>
      <c r="D4761" s="23">
        <f t="shared" si="224"/>
        <v>37.5</v>
      </c>
      <c r="E4761" s="21">
        <f>SUMIFS(тарифы!G:G,тарифы!B:B,J4761)</f>
        <v>0</v>
      </c>
      <c r="F4761" s="21"/>
      <c r="G4761" s="12" t="str">
        <f>IFERROR(INDEX(Таблица1[#All],MATCH('загрузка табеля'!J4761,тарифы!B:B,0),4),"")</f>
        <v/>
      </c>
      <c r="H4761" s="12" t="s">
        <v>17254</v>
      </c>
      <c r="I4761" s="12" t="s">
        <v>17141</v>
      </c>
      <c r="J4761" s="12" t="s">
        <v>17144</v>
      </c>
      <c r="K4761" s="12" t="s">
        <v>17145</v>
      </c>
      <c r="L4761" s="12">
        <v>7.5</v>
      </c>
      <c r="M4761" s="12">
        <v>11.5</v>
      </c>
      <c r="N4761" s="12">
        <v>11.5</v>
      </c>
      <c r="O4761" s="12">
        <v>7</v>
      </c>
      <c r="P4761" s="12">
        <v>0</v>
      </c>
    </row>
    <row r="4762" spans="1:16" x14ac:dyDescent="0.2">
      <c r="A4762" s="12" t="str">
        <f>INDEX('рабочие дни  %ФОТ'!$F$3:$F$67,MATCH('загрузка табеля'!$H4762,'рабочие дни  %ФОТ'!$H$3:$H$67,0),1)</f>
        <v>ХХХ YYY-52</v>
      </c>
      <c r="B4762" s="21">
        <f t="shared" si="222"/>
        <v>0</v>
      </c>
      <c r="C4762" s="22">
        <f t="shared" si="223"/>
        <v>4</v>
      </c>
      <c r="D4762" s="23">
        <f t="shared" si="224"/>
        <v>25</v>
      </c>
      <c r="E4762" s="21">
        <f>SUMIFS(тарифы!G:G,тарифы!B:B,J4762)</f>
        <v>0</v>
      </c>
      <c r="F4762" s="21"/>
      <c r="G4762" s="12" t="str">
        <f>IFERROR(INDEX(Таблица1[#All],MATCH('загрузка табеля'!J4762,тарифы!B:B,0),4),"")</f>
        <v/>
      </c>
      <c r="H4762" s="12" t="s">
        <v>17254</v>
      </c>
      <c r="I4762" s="12" t="s">
        <v>17141</v>
      </c>
      <c r="J4762" s="12" t="s">
        <v>17146</v>
      </c>
      <c r="K4762" s="12" t="s">
        <v>17147</v>
      </c>
      <c r="L4762" s="12">
        <v>5.5</v>
      </c>
      <c r="M4762" s="12">
        <v>4.5</v>
      </c>
      <c r="N4762" s="12">
        <v>7.5</v>
      </c>
      <c r="O4762" s="12">
        <v>7.5</v>
      </c>
      <c r="P4762" s="12">
        <v>0</v>
      </c>
    </row>
    <row r="4763" spans="1:16" x14ac:dyDescent="0.2">
      <c r="A4763" s="12" t="str">
        <f>INDEX('рабочие дни  %ФОТ'!$F$3:$F$67,MATCH('загрузка табеля'!$H4763,'рабочие дни  %ФОТ'!$H$3:$H$67,0),1)</f>
        <v>ХХХ YYY-52</v>
      </c>
      <c r="B4763" s="21">
        <f t="shared" si="222"/>
        <v>1333.3333333333333</v>
      </c>
      <c r="C4763" s="22">
        <f t="shared" si="223"/>
        <v>4</v>
      </c>
      <c r="D4763" s="23">
        <f t="shared" si="224"/>
        <v>43.5</v>
      </c>
      <c r="E4763" s="21">
        <f>SUMIFS(тарифы!G:G,тарифы!B:B,J4763)</f>
        <v>7000</v>
      </c>
      <c r="F4763" s="21"/>
      <c r="G4763" s="12" t="str">
        <f>IFERROR(INDEX(Таблица1[#All],MATCH('загрузка табеля'!J4763,тарифы!B:B,0),4),"")</f>
        <v>заместитель управляющего магазином 5 категории ((В-52)сектор стеллажной зоны)</v>
      </c>
      <c r="H4763" s="12" t="s">
        <v>17254</v>
      </c>
      <c r="I4763" s="12" t="s">
        <v>17148</v>
      </c>
      <c r="J4763" s="12" t="s">
        <v>11731</v>
      </c>
      <c r="K4763" s="12" t="s">
        <v>11730</v>
      </c>
      <c r="L4763" s="12">
        <v>12.5</v>
      </c>
      <c r="M4763" s="12">
        <v>10.5</v>
      </c>
      <c r="N4763" s="12">
        <v>10</v>
      </c>
      <c r="O4763" s="12">
        <v>10.5</v>
      </c>
    </row>
    <row r="4764" spans="1:16" x14ac:dyDescent="0.2">
      <c r="A4764" s="12" t="str">
        <f>INDEX('рабочие дни  %ФОТ'!$F$3:$F$67,MATCH('загрузка табеля'!$H4764,'рабочие дни  %ФОТ'!$H$3:$H$67,0),1)</f>
        <v>ХХХ YYY-52</v>
      </c>
      <c r="B4764" s="21">
        <f t="shared" si="222"/>
        <v>1082.25</v>
      </c>
      <c r="C4764" s="22">
        <f t="shared" si="223"/>
        <v>4</v>
      </c>
      <c r="D4764" s="23">
        <f t="shared" si="224"/>
        <v>37</v>
      </c>
      <c r="E4764" s="21">
        <f>SUMIFS(тарифы!G:G,тарифы!B:B,J4764)</f>
        <v>29.25</v>
      </c>
      <c r="F4764" s="21"/>
      <c r="G4764" s="12" t="str">
        <f>IFERROR(INDEX(Таблица1[#All],MATCH('загрузка табеля'!J4764,тарифы!B:B,0),4),"")</f>
        <v>кладовщик по приему товара 3 категории ((В-52)склад)</v>
      </c>
      <c r="H4764" s="12" t="s">
        <v>17254</v>
      </c>
      <c r="I4764" s="12" t="s">
        <v>17149</v>
      </c>
      <c r="J4764" s="12" t="s">
        <v>11692</v>
      </c>
      <c r="K4764" s="12" t="s">
        <v>11691</v>
      </c>
      <c r="L4764" s="12">
        <v>10.5</v>
      </c>
      <c r="M4764" s="12">
        <v>9</v>
      </c>
      <c r="N4764" s="12">
        <v>9</v>
      </c>
      <c r="O4764" s="12">
        <v>8.5</v>
      </c>
      <c r="P4764" s="12">
        <v>0</v>
      </c>
    </row>
    <row r="4765" spans="1:16" x14ac:dyDescent="0.2">
      <c r="A4765" s="12" t="str">
        <f>INDEX('рабочие дни  %ФОТ'!$F$3:$F$67,MATCH('загрузка табеля'!$H4765,'рабочие дни  %ФОТ'!$H$3:$H$67,0),1)</f>
        <v>ХХХ YYY-52</v>
      </c>
      <c r="B4765" s="21">
        <f t="shared" si="222"/>
        <v>761.90476190476193</v>
      </c>
      <c r="C4765" s="22">
        <f t="shared" si="223"/>
        <v>4</v>
      </c>
      <c r="D4765" s="23">
        <f t="shared" si="224"/>
        <v>35</v>
      </c>
      <c r="E4765" s="21">
        <f>SUMIFS(тарифы!G:G,тарифы!B:B,J4765)</f>
        <v>4000</v>
      </c>
      <c r="F4765" s="21"/>
      <c r="G4765" s="12" t="str">
        <f>IFERROR(INDEX(Таблица1[#All],MATCH('загрузка табеля'!J4765,тарифы!B:B,0),4),"")</f>
        <v>оператор по вводу данных 3 категории ((В-52)склад)</v>
      </c>
      <c r="H4765" s="12" t="s">
        <v>17254</v>
      </c>
      <c r="I4765" s="12" t="s">
        <v>17149</v>
      </c>
      <c r="J4765" s="12" t="s">
        <v>11679</v>
      </c>
      <c r="K4765" s="12" t="s">
        <v>11678</v>
      </c>
      <c r="L4765" s="12">
        <v>8.5</v>
      </c>
      <c r="M4765" s="12">
        <v>8.5</v>
      </c>
      <c r="N4765" s="12">
        <v>10</v>
      </c>
      <c r="O4765" s="12">
        <v>8</v>
      </c>
    </row>
    <row r="4766" spans="1:16" x14ac:dyDescent="0.2">
      <c r="A4766" s="12" t="str">
        <f>INDEX('рабочие дни  %ФОТ'!$F$3:$F$67,MATCH('загрузка табеля'!$H4766,'рабочие дни  %ФОТ'!$H$3:$H$67,0),1)</f>
        <v>ХХХ YYY-52</v>
      </c>
      <c r="B4766" s="21">
        <f t="shared" si="222"/>
        <v>1007</v>
      </c>
      <c r="C4766" s="22">
        <f t="shared" si="223"/>
        <v>4</v>
      </c>
      <c r="D4766" s="23">
        <f t="shared" si="224"/>
        <v>38</v>
      </c>
      <c r="E4766" s="21">
        <f>SUMIFS(тарифы!G:G,тарифы!B:B,J4766)</f>
        <v>26.5</v>
      </c>
      <c r="F4766" s="21"/>
      <c r="G4766" s="12" t="str">
        <f>IFERROR(INDEX(Таблица1[#All],MATCH('загрузка табеля'!J4766,тарифы!B:B,0),4),"")</f>
        <v>грузчик 3 категории ((В-52)склад)</v>
      </c>
      <c r="H4766" s="12" t="s">
        <v>17254</v>
      </c>
      <c r="I4766" s="12" t="s">
        <v>17149</v>
      </c>
      <c r="J4766" s="12" t="s">
        <v>11741</v>
      </c>
      <c r="K4766" s="12" t="s">
        <v>11740</v>
      </c>
      <c r="L4766" s="12">
        <v>8.5</v>
      </c>
      <c r="M4766" s="12">
        <v>9.5</v>
      </c>
      <c r="N4766" s="12">
        <v>10.5</v>
      </c>
      <c r="O4766" s="12">
        <v>9.5</v>
      </c>
    </row>
    <row r="4767" spans="1:16" x14ac:dyDescent="0.2">
      <c r="A4767" s="12" t="str">
        <f>INDEX('рабочие дни  %ФОТ'!$F$3:$F$67,MATCH('загрузка табеля'!$H4767,'рабочие дни  %ФОТ'!$H$3:$H$67,0),1)</f>
        <v>ХХХ YYY-52</v>
      </c>
      <c r="B4767" s="21">
        <f t="shared" si="222"/>
        <v>597.57499999999993</v>
      </c>
      <c r="C4767" s="22">
        <f t="shared" si="223"/>
        <v>2</v>
      </c>
      <c r="D4767" s="23">
        <f t="shared" si="224"/>
        <v>20.5</v>
      </c>
      <c r="E4767" s="21">
        <f>SUMIFS(тарифы!G:G,тарифы!B:B,J4767)</f>
        <v>29.15</v>
      </c>
      <c r="F4767" s="21"/>
      <c r="G4767" s="12" t="str">
        <f>IFERROR(INDEX(Таблица1[#All],MATCH('загрузка табеля'!J4767,тарифы!B:B,0),4),"")</f>
        <v>грузчик 2 категории ((В-52)склад)</v>
      </c>
      <c r="H4767" s="12" t="s">
        <v>17254</v>
      </c>
      <c r="I4767" s="12" t="s">
        <v>17149</v>
      </c>
      <c r="J4767" s="12" t="s">
        <v>11747</v>
      </c>
      <c r="K4767" s="12" t="s">
        <v>11746</v>
      </c>
      <c r="L4767" s="12">
        <v>11</v>
      </c>
      <c r="M4767" s="12">
        <v>9.5</v>
      </c>
      <c r="N4767" s="12">
        <v>0</v>
      </c>
    </row>
    <row r="4768" spans="1:16" x14ac:dyDescent="0.2">
      <c r="A4768" s="12" t="str">
        <f>INDEX('рабочие дни  %ФОТ'!$F$3:$F$67,MATCH('загрузка табеля'!$H4768,'рабочие дни  %ФОТ'!$H$3:$H$67,0),1)</f>
        <v>ХХХ YYY-52</v>
      </c>
      <c r="B4768" s="21">
        <f t="shared" si="222"/>
        <v>1073.25</v>
      </c>
      <c r="C4768" s="22">
        <f t="shared" si="223"/>
        <v>4</v>
      </c>
      <c r="D4768" s="23">
        <f t="shared" si="224"/>
        <v>40.5</v>
      </c>
      <c r="E4768" s="21">
        <f>SUMIFS(тарифы!G:G,тарифы!B:B,J4768)</f>
        <v>26.5</v>
      </c>
      <c r="F4768" s="21"/>
      <c r="G4768" s="12" t="str">
        <f>IFERROR(INDEX(Таблица1[#All],MATCH('загрузка табеля'!J4768,тарифы!B:B,0),4),"")</f>
        <v>грузчик 3 категории ((В-52)склад)</v>
      </c>
      <c r="H4768" s="12" t="s">
        <v>17254</v>
      </c>
      <c r="I4768" s="12" t="s">
        <v>17149</v>
      </c>
      <c r="J4768" s="12" t="s">
        <v>11745</v>
      </c>
      <c r="K4768" s="12" t="s">
        <v>11744</v>
      </c>
      <c r="L4768" s="12">
        <v>10</v>
      </c>
      <c r="M4768" s="12">
        <v>11</v>
      </c>
      <c r="N4768" s="12">
        <v>9.5</v>
      </c>
      <c r="O4768" s="12">
        <v>10</v>
      </c>
    </row>
    <row r="4769" spans="1:16" x14ac:dyDescent="0.2">
      <c r="A4769" s="12" t="str">
        <f>INDEX('рабочие дни  %ФОТ'!$F$3:$F$67,MATCH('загрузка табеля'!$H4769,'рабочие дни  %ФОТ'!$H$3:$H$67,0),1)</f>
        <v>ХХХ YYY-52</v>
      </c>
      <c r="B4769" s="21">
        <f t="shared" si="222"/>
        <v>761.90476190476193</v>
      </c>
      <c r="C4769" s="22">
        <f t="shared" si="223"/>
        <v>4</v>
      </c>
      <c r="D4769" s="23">
        <f t="shared" si="224"/>
        <v>33</v>
      </c>
      <c r="E4769" s="21">
        <f>SUMIFS(тарифы!G:G,тарифы!B:B,J4769)</f>
        <v>4000</v>
      </c>
      <c r="F4769" s="21"/>
      <c r="G4769" s="12" t="str">
        <f>IFERROR(INDEX(Таблица1[#All],MATCH('загрузка табеля'!J4769,тарифы!B:B,0),4),"")</f>
        <v>оператор по вводу данных 3 категории ((В-52)склад)</v>
      </c>
      <c r="H4769" s="12" t="s">
        <v>17254</v>
      </c>
      <c r="I4769" s="12" t="s">
        <v>17149</v>
      </c>
      <c r="J4769" s="12" t="s">
        <v>11681</v>
      </c>
      <c r="K4769" s="12" t="s">
        <v>11680</v>
      </c>
      <c r="L4769" s="12">
        <v>8</v>
      </c>
      <c r="M4769" s="12">
        <v>8</v>
      </c>
      <c r="N4769" s="12">
        <v>8.5</v>
      </c>
      <c r="O4769" s="12">
        <v>8.5</v>
      </c>
    </row>
    <row r="4770" spans="1:16" x14ac:dyDescent="0.2">
      <c r="A4770" s="12" t="str">
        <f>INDEX('рабочие дни  %ФОТ'!$F$3:$F$67,MATCH('загрузка табеля'!$H4770,'рабочие дни  %ФОТ'!$H$3:$H$67,0),1)</f>
        <v>ХХХ YYY-52</v>
      </c>
      <c r="B4770" s="21">
        <f t="shared" si="222"/>
        <v>1000</v>
      </c>
      <c r="C4770" s="22">
        <f t="shared" si="223"/>
        <v>3</v>
      </c>
      <c r="D4770" s="23">
        <f t="shared" si="224"/>
        <v>27.5</v>
      </c>
      <c r="E4770" s="21">
        <f>SUMIFS(тарифы!G:G,тарифы!B:B,J4770)</f>
        <v>7000</v>
      </c>
      <c r="F4770" s="21"/>
      <c r="G4770" s="12" t="str">
        <f>IFERROR(INDEX(Таблица1[#All],MATCH('загрузка табеля'!J4770,тарифы!B:B,0),4),"")</f>
        <v>заведующий складом 3 категории ((В-52)склад)</v>
      </c>
      <c r="H4770" s="12" t="s">
        <v>17254</v>
      </c>
      <c r="I4770" s="12" t="s">
        <v>17149</v>
      </c>
      <c r="J4770" s="12" t="s">
        <v>11739</v>
      </c>
      <c r="K4770" s="12" t="s">
        <v>11738</v>
      </c>
      <c r="L4770" s="12">
        <v>9</v>
      </c>
      <c r="M4770" s="12">
        <v>10</v>
      </c>
      <c r="N4770" s="12">
        <v>8.5</v>
      </c>
    </row>
    <row r="4771" spans="1:16" x14ac:dyDescent="0.2">
      <c r="A4771" s="12" t="str">
        <f>INDEX('рабочие дни  %ФОТ'!$F$3:$F$67,MATCH('загрузка табеля'!$H4771,'рабочие дни  %ФОТ'!$H$3:$H$67,0),1)</f>
        <v>ХХХ YYY-52</v>
      </c>
      <c r="B4771" s="21">
        <f t="shared" si="222"/>
        <v>0</v>
      </c>
      <c r="C4771" s="22">
        <f t="shared" si="223"/>
        <v>3</v>
      </c>
      <c r="D4771" s="23">
        <f t="shared" si="224"/>
        <v>28.5</v>
      </c>
      <c r="E4771" s="21">
        <f>SUMIFS(тарифы!G:G,тарифы!B:B,J4771)</f>
        <v>0</v>
      </c>
      <c r="F4771" s="21"/>
      <c r="G4771" s="12" t="str">
        <f>IFERROR(INDEX(Таблица1[#All],MATCH('загрузка табеля'!J4771,тарифы!B:B,0),4),"")</f>
        <v/>
      </c>
      <c r="H4771" s="12" t="s">
        <v>17254</v>
      </c>
      <c r="I4771" s="12" t="s">
        <v>17149</v>
      </c>
      <c r="J4771" s="12" t="s">
        <v>17150</v>
      </c>
      <c r="K4771" s="12" t="s">
        <v>17151</v>
      </c>
      <c r="L4771" s="12">
        <v>9.5</v>
      </c>
      <c r="M4771" s="12">
        <v>9.5</v>
      </c>
      <c r="N4771" s="12">
        <v>9.5</v>
      </c>
      <c r="O4771" s="12">
        <v>0</v>
      </c>
    </row>
    <row r="4772" spans="1:16" x14ac:dyDescent="0.2">
      <c r="A4772" s="12" t="str">
        <f>INDEX('рабочие дни  %ФОТ'!$F$3:$F$67,MATCH('загрузка табеля'!$H4772,'рабочие дни  %ФОТ'!$H$3:$H$67,0),1)</f>
        <v>ХХХ YYY-52</v>
      </c>
      <c r="B4772" s="21">
        <f t="shared" si="222"/>
        <v>0</v>
      </c>
      <c r="C4772" s="22">
        <f t="shared" si="223"/>
        <v>5</v>
      </c>
      <c r="D4772" s="23">
        <f t="shared" si="224"/>
        <v>40</v>
      </c>
      <c r="E4772" s="21">
        <f>SUMIFS(тарифы!G:G,тарифы!B:B,J4772)</f>
        <v>0</v>
      </c>
      <c r="F4772" s="21"/>
      <c r="G4772" s="12" t="str">
        <f>IFERROR(INDEX(Таблица1[#All],MATCH('загрузка табеля'!J4772,тарифы!B:B,0),4),"")</f>
        <v/>
      </c>
      <c r="H4772" s="12" t="s">
        <v>17254</v>
      </c>
      <c r="I4772" s="12" t="s">
        <v>17149</v>
      </c>
      <c r="J4772" s="12" t="s">
        <v>17152</v>
      </c>
      <c r="K4772" s="12" t="s">
        <v>17153</v>
      </c>
      <c r="L4772" s="12">
        <v>8.5</v>
      </c>
      <c r="M4772" s="12">
        <v>8.5</v>
      </c>
      <c r="N4772" s="12">
        <v>5</v>
      </c>
      <c r="O4772" s="12">
        <v>8.5</v>
      </c>
      <c r="P4772" s="12">
        <v>9.5</v>
      </c>
    </row>
    <row r="4773" spans="1:16" x14ac:dyDescent="0.2">
      <c r="A4773" s="12" t="str">
        <f>INDEX('рабочие дни  %ФОТ'!$F$3:$F$67,MATCH('загрузка табеля'!$H4773,'рабочие дни  %ФОТ'!$H$3:$H$67,0),1)</f>
        <v>ХХХ YYY-52</v>
      </c>
      <c r="B4773" s="21">
        <f t="shared" si="222"/>
        <v>1733</v>
      </c>
      <c r="C4773" s="22">
        <f t="shared" si="223"/>
        <v>3</v>
      </c>
      <c r="D4773" s="23">
        <f t="shared" si="224"/>
        <v>28.5</v>
      </c>
      <c r="E4773" s="21">
        <f>SUMIFS(тарифы!G:G,тарифы!B:B,J4773)</f>
        <v>12131</v>
      </c>
      <c r="F4773" s="21"/>
      <c r="G4773" s="12" t="str">
        <f>IFERROR(INDEX(Таблица1[#All],MATCH('загрузка табеля'!J4773,тарифы!B:B,0),4),"")</f>
        <v>управляющий магазином 3 категории ((В-52)управление)</v>
      </c>
      <c r="H4773" s="12" t="s">
        <v>17254</v>
      </c>
      <c r="I4773" s="12" t="s">
        <v>17154</v>
      </c>
      <c r="J4773" s="12" t="s">
        <v>1964</v>
      </c>
      <c r="K4773" s="12" t="s">
        <v>1965</v>
      </c>
      <c r="L4773" s="12">
        <v>9.5</v>
      </c>
      <c r="M4773" s="12">
        <v>9.5</v>
      </c>
      <c r="N4773" s="12">
        <v>9.5</v>
      </c>
      <c r="O4773" s="12">
        <v>0</v>
      </c>
    </row>
    <row r="4774" spans="1:16" x14ac:dyDescent="0.2">
      <c r="A4774" s="12" t="str">
        <f>INDEX('рабочие дни  %ФОТ'!$F$3:$F$67,MATCH('загрузка табеля'!$H4774,'рабочие дни  %ФОТ'!$H$3:$H$67,0),1)</f>
        <v>ХХХ YYY-52</v>
      </c>
      <c r="B4774" s="21">
        <f t="shared" si="222"/>
        <v>1547.6190476190477</v>
      </c>
      <c r="C4774" s="22">
        <f t="shared" si="223"/>
        <v>5</v>
      </c>
      <c r="D4774" s="23">
        <f t="shared" si="224"/>
        <v>43.5</v>
      </c>
      <c r="E4774" s="21">
        <f>SUMIFS(тарифы!G:G,тарифы!B:B,J4774)</f>
        <v>6500</v>
      </c>
      <c r="F4774" s="21"/>
      <c r="G4774" s="12" t="str">
        <f>IFERROR(INDEX(Таблица1[#All],MATCH('загрузка табеля'!J4774,тарифы!B:B,0),4),"")</f>
        <v>менеджер по персоналу ((В-52)управление)</v>
      </c>
      <c r="H4774" s="12" t="s">
        <v>17254</v>
      </c>
      <c r="I4774" s="12" t="s">
        <v>17154</v>
      </c>
      <c r="J4774" s="12" t="s">
        <v>9723</v>
      </c>
      <c r="K4774" s="12" t="s">
        <v>11688</v>
      </c>
      <c r="L4774" s="12">
        <v>9</v>
      </c>
      <c r="M4774" s="12">
        <v>9</v>
      </c>
      <c r="N4774" s="12">
        <v>9</v>
      </c>
      <c r="O4774" s="12">
        <v>9</v>
      </c>
      <c r="P4774" s="12">
        <v>7.5</v>
      </c>
    </row>
    <row r="4775" spans="1:16" x14ac:dyDescent="0.2">
      <c r="A4775" s="12" t="str">
        <f>INDEX('рабочие дни  %ФОТ'!$F$3:$F$67,MATCH('загрузка табеля'!$H4775,'рабочие дни  %ФОТ'!$H$3:$H$67,0),1)</f>
        <v>ХХХ YYY-52</v>
      </c>
      <c r="B4775" s="21">
        <f t="shared" si="222"/>
        <v>828.57142857142867</v>
      </c>
      <c r="C4775" s="22">
        <f t="shared" si="223"/>
        <v>3</v>
      </c>
      <c r="D4775" s="23">
        <f t="shared" si="224"/>
        <v>23</v>
      </c>
      <c r="E4775" s="21">
        <f>SUMIFS(тарифы!G:G,тарифы!B:B,J4775)</f>
        <v>5800</v>
      </c>
      <c r="F4775" s="21"/>
      <c r="G4775" s="12" t="str">
        <f>IFERROR(INDEX(Таблица1[#All],MATCH('загрузка табеля'!J4775,тарифы!B:B,0),4),"")</f>
        <v>главный инженер ((В-52)управление)</v>
      </c>
      <c r="H4775" s="12" t="s">
        <v>17254</v>
      </c>
      <c r="I4775" s="12" t="s">
        <v>17154</v>
      </c>
      <c r="J4775" s="12" t="s">
        <v>11749</v>
      </c>
      <c r="K4775" s="12" t="s">
        <v>11748</v>
      </c>
      <c r="L4775" s="12">
        <v>8</v>
      </c>
      <c r="M4775" s="12">
        <v>7.5</v>
      </c>
      <c r="N4775" s="12">
        <v>7.5</v>
      </c>
    </row>
    <row r="4776" spans="1:16" x14ac:dyDescent="0.2">
      <c r="A4776" s="12" t="str">
        <f>INDEX('рабочие дни  %ФОТ'!$F$3:$F$67,MATCH('загрузка табеля'!$H4776,'рабочие дни  %ФОТ'!$H$3:$H$67,0),1)</f>
        <v>ХХХ YYY-52</v>
      </c>
      <c r="B4776" s="21">
        <f t="shared" si="222"/>
        <v>1227.8500000000001</v>
      </c>
      <c r="C4776" s="22">
        <f t="shared" si="223"/>
        <v>3</v>
      </c>
      <c r="D4776" s="23">
        <f t="shared" si="224"/>
        <v>32.5</v>
      </c>
      <c r="E4776" s="21">
        <f>SUMIFS(тарифы!G:G,тарифы!B:B,J4776)</f>
        <v>37.78</v>
      </c>
      <c r="F4776" s="21"/>
      <c r="G4776" s="12" t="str">
        <f>IFERROR(INDEX(Таблица1[#All],MATCH('загрузка табеля'!J4776,тарифы!B:B,0),4),"")</f>
        <v>пекарь 6 разряда ((В-52) цех выпечке хлебобулочных изделий)</v>
      </c>
      <c r="H4776" s="12" t="s">
        <v>17254</v>
      </c>
      <c r="I4776" s="12" t="s">
        <v>15613</v>
      </c>
      <c r="J4776" s="12" t="s">
        <v>3454</v>
      </c>
      <c r="K4776" s="12" t="s">
        <v>3455</v>
      </c>
      <c r="L4776" s="12">
        <v>11.5</v>
      </c>
      <c r="M4776" s="12">
        <v>9</v>
      </c>
      <c r="N4776" s="12">
        <v>12</v>
      </c>
    </row>
    <row r="4777" spans="1:16" x14ac:dyDescent="0.2">
      <c r="A4777" s="12" t="str">
        <f>INDEX('рабочие дни  %ФОТ'!$F$3:$F$67,MATCH('загрузка табеля'!$H4777,'рабочие дни  %ФОТ'!$H$3:$H$67,0),1)</f>
        <v>ХХХ YYY-52</v>
      </c>
      <c r="B4777" s="21">
        <f t="shared" si="222"/>
        <v>1063.26</v>
      </c>
      <c r="C4777" s="22">
        <f t="shared" si="223"/>
        <v>3</v>
      </c>
      <c r="D4777" s="23">
        <f t="shared" si="224"/>
        <v>33</v>
      </c>
      <c r="E4777" s="21">
        <f>SUMIFS(тарифы!G:G,тарифы!B:B,J4777)</f>
        <v>32.22</v>
      </c>
      <c r="F4777" s="21"/>
      <c r="G4777" s="12" t="str">
        <f>IFERROR(INDEX(Таблица1[#All],MATCH('загрузка табеля'!J4777,тарифы!B:B,0),4),"")</f>
        <v>пекарь 4 разряда ((В-52) цех выпечке хлебобулочных изделий)</v>
      </c>
      <c r="H4777" s="12" t="s">
        <v>17254</v>
      </c>
      <c r="I4777" s="12" t="s">
        <v>15613</v>
      </c>
      <c r="J4777" s="12" t="s">
        <v>1199</v>
      </c>
      <c r="K4777" s="12" t="s">
        <v>1200</v>
      </c>
      <c r="L4777" s="12">
        <v>11.5</v>
      </c>
      <c r="M4777" s="12">
        <v>10.5</v>
      </c>
      <c r="N4777" s="12">
        <v>11</v>
      </c>
      <c r="O4777" s="12">
        <v>0</v>
      </c>
    </row>
    <row r="4778" spans="1:16" x14ac:dyDescent="0.2">
      <c r="A4778" s="12" t="str">
        <f>INDEX('рабочие дни  %ФОТ'!$F$3:$F$67,MATCH('загрузка табеля'!$H4778,'рабочие дни  %ФОТ'!$H$3:$H$67,0),1)</f>
        <v>ХХХ YYY-52</v>
      </c>
      <c r="B4778" s="21">
        <f t="shared" si="222"/>
        <v>1249.92</v>
      </c>
      <c r="C4778" s="22">
        <f t="shared" si="223"/>
        <v>3</v>
      </c>
      <c r="D4778" s="23">
        <f t="shared" si="224"/>
        <v>36</v>
      </c>
      <c r="E4778" s="21">
        <f>SUMIFS(тарифы!G:G,тарифы!B:B,J4778)</f>
        <v>34.72</v>
      </c>
      <c r="F4778" s="21"/>
      <c r="G4778" s="12" t="str">
        <f>IFERROR(INDEX(Таблица1[#All],MATCH('загрузка табеля'!J4778,тарифы!B:B,0),4),"")</f>
        <v>пекарь 5 разряда ((В-52) цех выпечке хлебобулочных изделий)</v>
      </c>
      <c r="H4778" s="12" t="s">
        <v>17254</v>
      </c>
      <c r="I4778" s="12" t="s">
        <v>15613</v>
      </c>
      <c r="J4778" s="12" t="s">
        <v>11661</v>
      </c>
      <c r="K4778" s="12" t="s">
        <v>11660</v>
      </c>
      <c r="L4778" s="12">
        <v>12</v>
      </c>
      <c r="M4778" s="12">
        <v>12</v>
      </c>
      <c r="N4778" s="12">
        <v>12</v>
      </c>
      <c r="O4778" s="12">
        <v>0</v>
      </c>
    </row>
    <row r="4779" spans="1:16" x14ac:dyDescent="0.2">
      <c r="A4779" s="12" t="str">
        <f>INDEX('рабочие дни  %ФОТ'!$F$3:$F$67,MATCH('загрузка табеля'!$H4779,'рабочие дни  %ФОТ'!$H$3:$H$67,0),1)</f>
        <v>ХХХ YYY-52</v>
      </c>
      <c r="B4779" s="21">
        <f t="shared" si="222"/>
        <v>916.5</v>
      </c>
      <c r="C4779" s="22">
        <f t="shared" si="223"/>
        <v>3</v>
      </c>
      <c r="D4779" s="23">
        <f t="shared" si="224"/>
        <v>37.5</v>
      </c>
      <c r="E4779" s="21">
        <f>SUMIFS(тарифы!G:G,тарифы!B:B,J4779)</f>
        <v>24.44</v>
      </c>
      <c r="F4779" s="21"/>
      <c r="G4779" s="12" t="str">
        <f>IFERROR(INDEX(Таблица1[#All],MATCH('загрузка табеля'!J4779,тарифы!B:B,0),4),"")</f>
        <v>продавец продовольственных товаров 3 категории ((В-52) цех выпечке хлебобулочных изделий)</v>
      </c>
      <c r="H4779" s="12" t="s">
        <v>17254</v>
      </c>
      <c r="I4779" s="12" t="s">
        <v>15613</v>
      </c>
      <c r="J4779" s="12" t="s">
        <v>15166</v>
      </c>
      <c r="K4779" s="12" t="s">
        <v>15167</v>
      </c>
      <c r="L4779" s="12">
        <v>12.5</v>
      </c>
      <c r="M4779" s="12">
        <v>12.5</v>
      </c>
      <c r="N4779" s="12">
        <v>12.5</v>
      </c>
      <c r="O4779" s="12">
        <v>0</v>
      </c>
    </row>
    <row r="4780" spans="1:16" x14ac:dyDescent="0.2">
      <c r="A4780" s="12" t="str">
        <f>INDEX('рабочие дни  %ФОТ'!$F$3:$F$67,MATCH('загрузка табеля'!$H4780,'рабочие дни  %ФОТ'!$H$3:$H$67,0),1)</f>
        <v>ХХХ YYY-52</v>
      </c>
      <c r="B4780" s="21">
        <f t="shared" si="222"/>
        <v>2304.58</v>
      </c>
      <c r="C4780" s="22">
        <f t="shared" si="223"/>
        <v>5</v>
      </c>
      <c r="D4780" s="23">
        <f t="shared" si="224"/>
        <v>61</v>
      </c>
      <c r="E4780" s="21">
        <f>SUMIFS(тарифы!G:G,тарифы!B:B,J4780)</f>
        <v>37.78</v>
      </c>
      <c r="F4780" s="21"/>
      <c r="G4780" s="12" t="str">
        <f>IFERROR(INDEX(Таблица1[#All],MATCH('загрузка табеля'!J4780,тарифы!B:B,0),4),"")</f>
        <v>пекарь 6 разряда ((В-52) цех выпечке хлебобулочных изделий)</v>
      </c>
      <c r="H4780" s="12" t="s">
        <v>17254</v>
      </c>
      <c r="I4780" s="12" t="s">
        <v>15613</v>
      </c>
      <c r="J4780" s="12" t="s">
        <v>11659</v>
      </c>
      <c r="K4780" s="12" t="s">
        <v>11658</v>
      </c>
      <c r="L4780" s="12">
        <v>12</v>
      </c>
      <c r="M4780" s="12">
        <v>12</v>
      </c>
      <c r="N4780" s="12">
        <v>12</v>
      </c>
      <c r="O4780" s="12">
        <v>12</v>
      </c>
      <c r="P4780" s="12">
        <v>13</v>
      </c>
    </row>
    <row r="4781" spans="1:16" x14ac:dyDescent="0.2">
      <c r="A4781" s="12" t="str">
        <f>INDEX('рабочие дни  %ФОТ'!$F$3:$F$67,MATCH('загрузка табеля'!$H4781,'рабочие дни  %ФОТ'!$H$3:$H$67,0),1)</f>
        <v>ХХХ YYY-52</v>
      </c>
      <c r="B4781" s="21">
        <f t="shared" si="222"/>
        <v>1466.01</v>
      </c>
      <c r="C4781" s="22">
        <f t="shared" si="223"/>
        <v>4</v>
      </c>
      <c r="D4781" s="23">
        <f t="shared" si="224"/>
        <v>45.5</v>
      </c>
      <c r="E4781" s="21">
        <f>SUMIFS(тарифы!G:G,тарифы!B:B,J4781)</f>
        <v>32.22</v>
      </c>
      <c r="F4781" s="21"/>
      <c r="G4781" s="12" t="str">
        <f>IFERROR(INDEX(Таблица1[#All],MATCH('загрузка табеля'!J4781,тарифы!B:B,0),4),"")</f>
        <v>пекарь 4 разряда ((В-52) цех выпечке хлебобулочных изделий)</v>
      </c>
      <c r="H4781" s="12" t="s">
        <v>17254</v>
      </c>
      <c r="I4781" s="12" t="s">
        <v>15613</v>
      </c>
      <c r="J4781" s="12" t="s">
        <v>11667</v>
      </c>
      <c r="K4781" s="12" t="s">
        <v>11666</v>
      </c>
      <c r="L4781" s="12">
        <v>11.5</v>
      </c>
      <c r="M4781" s="12">
        <v>11</v>
      </c>
      <c r="N4781" s="12">
        <v>11.5</v>
      </c>
      <c r="O4781" s="12">
        <v>11.5</v>
      </c>
      <c r="P4781" s="12">
        <v>0</v>
      </c>
    </row>
    <row r="4782" spans="1:16" x14ac:dyDescent="0.2">
      <c r="A4782" s="12" t="str">
        <f>INDEX('рабочие дни  %ФОТ'!$F$3:$F$67,MATCH('загрузка табеля'!$H4782,'рабочие дни  %ФОТ'!$H$3:$H$67,0),1)</f>
        <v>ХХХ YYY-52</v>
      </c>
      <c r="B4782" s="21">
        <f t="shared" si="222"/>
        <v>1545.04</v>
      </c>
      <c r="C4782" s="22">
        <f t="shared" si="223"/>
        <v>4</v>
      </c>
      <c r="D4782" s="23">
        <f t="shared" si="224"/>
        <v>44.5</v>
      </c>
      <c r="E4782" s="21">
        <f>SUMIFS(тарифы!G:G,тарифы!B:B,J4782)</f>
        <v>34.72</v>
      </c>
      <c r="F4782" s="21"/>
      <c r="G4782" s="12" t="str">
        <f>IFERROR(INDEX(Таблица1[#All],MATCH('загрузка табеля'!J4782,тарифы!B:B,0),4),"")</f>
        <v>пекарь 5 разряда ((В-52) цех выпечке хлебобулочных изделий)</v>
      </c>
      <c r="H4782" s="12" t="s">
        <v>17254</v>
      </c>
      <c r="I4782" s="12" t="s">
        <v>15613</v>
      </c>
      <c r="J4782" s="12" t="s">
        <v>11663</v>
      </c>
      <c r="K4782" s="12" t="s">
        <v>11662</v>
      </c>
      <c r="L4782" s="12">
        <v>11</v>
      </c>
      <c r="M4782" s="12">
        <v>11.5</v>
      </c>
      <c r="N4782" s="12">
        <v>9.5</v>
      </c>
      <c r="O4782" s="12">
        <v>12.5</v>
      </c>
    </row>
    <row r="4783" spans="1:16" x14ac:dyDescent="0.2">
      <c r="A4783" s="12" t="str">
        <f>INDEX('рабочие дни  %ФОТ'!$F$3:$F$67,MATCH('загрузка табеля'!$H4783,'рабочие дни  %ФОТ'!$H$3:$H$67,0),1)</f>
        <v>ХХХ YYY-52</v>
      </c>
      <c r="B4783" s="21">
        <f t="shared" si="222"/>
        <v>982.70999999999992</v>
      </c>
      <c r="C4783" s="22">
        <f t="shared" si="223"/>
        <v>3</v>
      </c>
      <c r="D4783" s="23">
        <f t="shared" si="224"/>
        <v>30.5</v>
      </c>
      <c r="E4783" s="21">
        <f>SUMIFS(тарифы!G:G,тарифы!B:B,J4783)</f>
        <v>32.22</v>
      </c>
      <c r="F4783" s="21"/>
      <c r="G4783" s="12" t="str">
        <f>IFERROR(INDEX(Таблица1[#All],MATCH('загрузка табеля'!J4783,тарифы!B:B,0),4),"")</f>
        <v>пекарь 4 разряда ((В-52) цех выпечке хлебобулочных изделий)</v>
      </c>
      <c r="H4783" s="12" t="s">
        <v>17254</v>
      </c>
      <c r="I4783" s="12" t="s">
        <v>15613</v>
      </c>
      <c r="J4783" s="12" t="s">
        <v>11665</v>
      </c>
      <c r="K4783" s="12" t="s">
        <v>11664</v>
      </c>
      <c r="L4783" s="12">
        <v>11.5</v>
      </c>
      <c r="M4783" s="12">
        <v>7.5</v>
      </c>
      <c r="N4783" s="12">
        <v>11.5</v>
      </c>
      <c r="O4783" s="12">
        <v>0</v>
      </c>
    </row>
    <row r="4784" spans="1:16" x14ac:dyDescent="0.2">
      <c r="A4784" s="12" t="str">
        <f>INDEX('рабочие дни  %ФОТ'!$F$3:$F$67,MATCH('загрузка табеля'!$H4784,'рабочие дни  %ФОТ'!$H$3:$H$67,0),1)</f>
        <v>ХХХ YYY-52</v>
      </c>
      <c r="B4784" s="21">
        <f t="shared" si="222"/>
        <v>0</v>
      </c>
      <c r="C4784" s="22">
        <f t="shared" si="223"/>
        <v>4</v>
      </c>
      <c r="D4784" s="23">
        <f t="shared" si="224"/>
        <v>46</v>
      </c>
      <c r="E4784" s="21">
        <f>SUMIFS(тарифы!G:G,тарифы!B:B,J4784)</f>
        <v>0</v>
      </c>
      <c r="F4784" s="21"/>
      <c r="G4784" s="12" t="str">
        <f>IFERROR(INDEX(Таблица1[#All],MATCH('загрузка табеля'!J4784,тарифы!B:B,0),4),"")</f>
        <v/>
      </c>
      <c r="H4784" s="12" t="s">
        <v>17254</v>
      </c>
      <c r="I4784" s="12" t="s">
        <v>15613</v>
      </c>
      <c r="J4784" s="12" t="s">
        <v>17155</v>
      </c>
      <c r="K4784" s="12" t="s">
        <v>17156</v>
      </c>
      <c r="L4784" s="12">
        <v>11.5</v>
      </c>
      <c r="M4784" s="12">
        <v>12.5</v>
      </c>
      <c r="N4784" s="12">
        <v>9.5</v>
      </c>
      <c r="O4784" s="12">
        <v>12.5</v>
      </c>
    </row>
    <row r="4785" spans="1:17" x14ac:dyDescent="0.2">
      <c r="A4785" s="12" t="str">
        <f>INDEX('рабочие дни  %ФОТ'!$F$3:$F$67,MATCH('загрузка табеля'!$H4785,'рабочие дни  %ФОТ'!$H$3:$H$67,0),1)</f>
        <v>ХХХ YYY-52</v>
      </c>
      <c r="B4785" s="21">
        <f t="shared" si="222"/>
        <v>0</v>
      </c>
      <c r="C4785" s="22">
        <f t="shared" si="223"/>
        <v>1</v>
      </c>
      <c r="D4785" s="23">
        <f t="shared" si="224"/>
        <v>12.5</v>
      </c>
      <c r="E4785" s="21">
        <f>SUMIFS(тарифы!G:G,тарифы!B:B,J4785)</f>
        <v>0</v>
      </c>
      <c r="F4785" s="21"/>
      <c r="G4785" s="12" t="str">
        <f>IFERROR(INDEX(Таблица1[#All],MATCH('загрузка табеля'!J4785,тарифы!B:B,0),4),"")</f>
        <v/>
      </c>
      <c r="H4785" s="12" t="s">
        <v>17254</v>
      </c>
      <c r="I4785" s="12" t="s">
        <v>15613</v>
      </c>
      <c r="J4785" s="12" t="s">
        <v>17157</v>
      </c>
      <c r="K4785" s="12" t="s">
        <v>17158</v>
      </c>
      <c r="L4785" s="12">
        <v>12.5</v>
      </c>
    </row>
    <row r="4786" spans="1:17" x14ac:dyDescent="0.2">
      <c r="A4786" s="12" t="str">
        <f>INDEX('рабочие дни  %ФОТ'!$F$3:$F$67,MATCH('загрузка табеля'!$H4786,'рабочие дни  %ФОТ'!$H$3:$H$67,0),1)</f>
        <v>ХХХ YYY-52</v>
      </c>
      <c r="B4786" s="21">
        <f t="shared" si="222"/>
        <v>1230</v>
      </c>
      <c r="C4786" s="22">
        <f t="shared" si="223"/>
        <v>4</v>
      </c>
      <c r="D4786" s="23">
        <f t="shared" si="224"/>
        <v>41</v>
      </c>
      <c r="E4786" s="21">
        <f>SUMIFS(тарифы!G:G,тарифы!B:B,J4786)</f>
        <v>30</v>
      </c>
      <c r="F4786" s="21"/>
      <c r="G4786" s="12" t="str">
        <f>IFERROR(INDEX(Таблица1[#All],MATCH('загрузка табеля'!J4786,тарифы!B:B,0),4),"")</f>
        <v>продавец продовольственных товаров 1 категории ((В-8)цех по переработке мяса)</v>
      </c>
      <c r="H4786" s="12" t="s">
        <v>17254</v>
      </c>
      <c r="I4786" s="12" t="s">
        <v>17159</v>
      </c>
      <c r="J4786" s="12" t="s">
        <v>10887</v>
      </c>
      <c r="K4786" s="12" t="s">
        <v>10888</v>
      </c>
      <c r="L4786" s="12">
        <v>10</v>
      </c>
      <c r="M4786" s="12">
        <v>9</v>
      </c>
      <c r="N4786" s="12">
        <v>13</v>
      </c>
      <c r="O4786" s="12">
        <v>9</v>
      </c>
      <c r="P4786" s="12">
        <v>0</v>
      </c>
    </row>
    <row r="4787" spans="1:17" x14ac:dyDescent="0.2">
      <c r="A4787" s="12" t="str">
        <f>INDEX('рабочие дни  %ФОТ'!$F$3:$F$67,MATCH('загрузка табеля'!$H4787,'рабочие дни  %ФОТ'!$H$3:$H$67,0),1)</f>
        <v>ХХХ YYY-52</v>
      </c>
      <c r="B4787" s="21">
        <f t="shared" si="222"/>
        <v>1428.5714285714287</v>
      </c>
      <c r="C4787" s="22">
        <f t="shared" si="223"/>
        <v>4</v>
      </c>
      <c r="D4787" s="23">
        <f t="shared" si="224"/>
        <v>18.5</v>
      </c>
      <c r="E4787" s="21">
        <f>SUMIFS(тарифы!G:G,тарифы!B:B,J4787)</f>
        <v>7500</v>
      </c>
      <c r="F4787" s="21"/>
      <c r="G4787" s="12" t="str">
        <f>IFERROR(INDEX(Таблица1[#All],MATCH('загрузка табеля'!J4787,тарифы!B:B,0),4),"")</f>
        <v>заместитель управляющего магазином по производству 5 категории ((В-52)цех по переработке мяса)</v>
      </c>
      <c r="H4787" s="12" t="s">
        <v>17254</v>
      </c>
      <c r="I4787" s="12" t="s">
        <v>17159</v>
      </c>
      <c r="J4787" s="12" t="s">
        <v>11725</v>
      </c>
      <c r="K4787" s="12" t="s">
        <v>11724</v>
      </c>
      <c r="L4787" s="12">
        <v>4</v>
      </c>
      <c r="M4787" s="12">
        <v>4.5</v>
      </c>
      <c r="N4787" s="12">
        <v>5.5</v>
      </c>
      <c r="O4787" s="12">
        <v>4.5</v>
      </c>
    </row>
    <row r="4788" spans="1:17" x14ac:dyDescent="0.2">
      <c r="A4788" s="12" t="str">
        <f>INDEX('рабочие дни  %ФОТ'!$F$3:$F$67,MATCH('загрузка табеля'!$H4788,'рабочие дни  %ФОТ'!$H$3:$H$67,0),1)</f>
        <v>ХХХ YYY-52</v>
      </c>
      <c r="B4788" s="21">
        <f t="shared" si="222"/>
        <v>1448.4650000000001</v>
      </c>
      <c r="C4788" s="22">
        <f t="shared" si="223"/>
        <v>4</v>
      </c>
      <c r="D4788" s="23">
        <f t="shared" si="224"/>
        <v>39.5</v>
      </c>
      <c r="E4788" s="21">
        <f>SUMIFS(тарифы!G:G,тарифы!B:B,J4788)</f>
        <v>36.67</v>
      </c>
      <c r="F4788" s="21"/>
      <c r="G4788" s="12" t="str">
        <f>IFERROR(INDEX(Таблица1[#All],MATCH('загрузка табеля'!J4788,тарифы!B:B,0),4),"")</f>
        <v>специалист мясного производства 2 категории ((В-52)цех по переработке мяса)</v>
      </c>
      <c r="H4788" s="12" t="s">
        <v>17254</v>
      </c>
      <c r="I4788" s="12" t="s">
        <v>17159</v>
      </c>
      <c r="J4788" s="12" t="s">
        <v>11591</v>
      </c>
      <c r="K4788" s="12" t="s">
        <v>11590</v>
      </c>
      <c r="L4788" s="12">
        <v>10.5</v>
      </c>
      <c r="M4788" s="12">
        <v>7</v>
      </c>
      <c r="N4788" s="12">
        <v>12.5</v>
      </c>
      <c r="O4788" s="12">
        <v>9.5</v>
      </c>
    </row>
    <row r="4789" spans="1:17" x14ac:dyDescent="0.2">
      <c r="A4789" s="12" t="str">
        <f>INDEX('рабочие дни  %ФОТ'!$F$3:$F$67,MATCH('загрузка табеля'!$H4789,'рабочие дни  %ФОТ'!$H$3:$H$67,0),1)</f>
        <v>ХХХ YYY-52</v>
      </c>
      <c r="B4789" s="21">
        <f t="shared" si="222"/>
        <v>1250</v>
      </c>
      <c r="C4789" s="22">
        <f t="shared" si="223"/>
        <v>5</v>
      </c>
      <c r="D4789" s="23">
        <f t="shared" si="224"/>
        <v>50</v>
      </c>
      <c r="E4789" s="21">
        <f>SUMIFS(тарифы!G:G,тарифы!B:B,J4789)</f>
        <v>25</v>
      </c>
      <c r="F4789" s="21"/>
      <c r="G4789" s="12" t="str">
        <f>IFERROR(INDEX(Таблица1[#All],MATCH('загрузка табеля'!J4789,тарифы!B:B,0),4),"")</f>
        <v>продавец продовольственных товаров 3 категории ((В-52)цех по переработке мяса)</v>
      </c>
      <c r="H4789" s="12" t="s">
        <v>17254</v>
      </c>
      <c r="I4789" s="12" t="s">
        <v>17159</v>
      </c>
      <c r="J4789" s="12" t="s">
        <v>11604</v>
      </c>
      <c r="K4789" s="12" t="s">
        <v>11603</v>
      </c>
      <c r="L4789" s="12">
        <v>9.5</v>
      </c>
      <c r="M4789" s="12">
        <v>9.5</v>
      </c>
      <c r="N4789" s="12">
        <v>13</v>
      </c>
      <c r="O4789" s="12">
        <v>9</v>
      </c>
      <c r="P4789" s="12">
        <v>9</v>
      </c>
    </row>
    <row r="4790" spans="1:17" x14ac:dyDescent="0.2">
      <c r="A4790" s="12" t="str">
        <f>INDEX('рабочие дни  %ФОТ'!$F$3:$F$67,MATCH('загрузка табеля'!$H4790,'рабочие дни  %ФОТ'!$H$3:$H$67,0),1)</f>
        <v>ХХХ YYY-52</v>
      </c>
      <c r="B4790" s="21">
        <f t="shared" si="222"/>
        <v>0</v>
      </c>
      <c r="C4790" s="22">
        <f t="shared" si="223"/>
        <v>3</v>
      </c>
      <c r="D4790" s="23">
        <f t="shared" si="224"/>
        <v>33.5</v>
      </c>
      <c r="E4790" s="21">
        <f>SUMIFS(тарифы!G:G,тарифы!B:B,J4790)</f>
        <v>0</v>
      </c>
      <c r="F4790" s="21"/>
      <c r="G4790" s="12" t="str">
        <f>IFERROR(INDEX(Таблица1[#All],MATCH('загрузка табеля'!J4790,тарифы!B:B,0),4),"")</f>
        <v/>
      </c>
      <c r="H4790" s="12" t="s">
        <v>17254</v>
      </c>
      <c r="I4790" s="12" t="s">
        <v>17159</v>
      </c>
      <c r="J4790" s="12" t="s">
        <v>17160</v>
      </c>
      <c r="K4790" s="12" t="s">
        <v>17161</v>
      </c>
      <c r="L4790" s="12">
        <v>10.5</v>
      </c>
      <c r="M4790" s="12">
        <v>11.5</v>
      </c>
      <c r="N4790" s="12">
        <v>11.5</v>
      </c>
    </row>
    <row r="4791" spans="1:17" x14ac:dyDescent="0.2">
      <c r="A4791" s="12" t="str">
        <f>INDEX('рабочие дни  %ФОТ'!$F$3:$F$67,MATCH('загрузка табеля'!$H4791,'рабочие дни  %ФОТ'!$H$3:$H$67,0),1)</f>
        <v>ХХХ YYY-52</v>
      </c>
      <c r="B4791" s="21">
        <f t="shared" si="222"/>
        <v>0</v>
      </c>
      <c r="C4791" s="22">
        <f t="shared" si="223"/>
        <v>5</v>
      </c>
      <c r="D4791" s="23">
        <f t="shared" si="224"/>
        <v>49.5</v>
      </c>
      <c r="E4791" s="21">
        <f>SUMIFS(тарифы!G:G,тарифы!B:B,J4791)</f>
        <v>0</v>
      </c>
      <c r="F4791" s="21"/>
      <c r="G4791" s="12" t="str">
        <f>IFERROR(INDEX(Таблица1[#All],MATCH('загрузка табеля'!J4791,тарифы!B:B,0),4),"")</f>
        <v/>
      </c>
      <c r="H4791" s="12" t="s">
        <v>17254</v>
      </c>
      <c r="I4791" s="12" t="s">
        <v>17159</v>
      </c>
      <c r="J4791" s="12" t="s">
        <v>17162</v>
      </c>
      <c r="K4791" s="12" t="s">
        <v>17163</v>
      </c>
      <c r="L4791" s="12">
        <v>10.5</v>
      </c>
      <c r="M4791" s="12">
        <v>9.5</v>
      </c>
      <c r="N4791" s="12">
        <v>11.5</v>
      </c>
      <c r="O4791" s="12">
        <v>11</v>
      </c>
      <c r="P4791" s="12">
        <v>7</v>
      </c>
      <c r="Q4791" s="12">
        <v>0</v>
      </c>
    </row>
    <row r="4792" spans="1:17" x14ac:dyDescent="0.2">
      <c r="A4792" s="12" t="str">
        <f>INDEX('рабочие дни  %ФОТ'!$F$3:$F$67,MATCH('загрузка табеля'!$H4792,'рабочие дни  %ФОТ'!$H$3:$H$67,0),1)</f>
        <v>ХХХ YYY-52</v>
      </c>
      <c r="B4792" s="21">
        <f t="shared" si="222"/>
        <v>1428.5714285714287</v>
      </c>
      <c r="C4792" s="22">
        <f t="shared" si="223"/>
        <v>4</v>
      </c>
      <c r="D4792" s="23">
        <f t="shared" si="224"/>
        <v>35</v>
      </c>
      <c r="E4792" s="21">
        <f>SUMIFS(тарифы!G:G,тарифы!B:B,J4792)</f>
        <v>7500</v>
      </c>
      <c r="F4792" s="21"/>
      <c r="G4792" s="12" t="str">
        <f>IFERROR(INDEX(Таблица1[#All],MATCH('загрузка табеля'!J4792,тарифы!B:B,0),4),"")</f>
        <v>заместитель управляющего магазином по производству 5 категории _стажер ((В-6) цех выпечке хлебобулоч</v>
      </c>
      <c r="H4792" s="12" t="s">
        <v>17254</v>
      </c>
      <c r="I4792" s="12" t="s">
        <v>15671</v>
      </c>
      <c r="J4792" s="12" t="s">
        <v>6390</v>
      </c>
      <c r="K4792" s="12" t="s">
        <v>11723</v>
      </c>
      <c r="L4792" s="12">
        <v>9</v>
      </c>
      <c r="M4792" s="12">
        <v>9</v>
      </c>
      <c r="N4792" s="12">
        <v>9</v>
      </c>
      <c r="O4792" s="12">
        <v>8</v>
      </c>
    </row>
    <row r="4793" spans="1:17" x14ac:dyDescent="0.2">
      <c r="A4793" s="12" t="str">
        <f>INDEX('рабочие дни  %ФОТ'!$F$3:$F$67,MATCH('загрузка табеля'!$H4793,'рабочие дни  %ФОТ'!$H$3:$H$67,0),1)</f>
        <v>ХХХ YYY-52</v>
      </c>
      <c r="B4793" s="21">
        <f t="shared" si="222"/>
        <v>892.32</v>
      </c>
      <c r="C4793" s="22">
        <f t="shared" si="223"/>
        <v>2</v>
      </c>
      <c r="D4793" s="23">
        <f t="shared" si="224"/>
        <v>22</v>
      </c>
      <c r="E4793" s="21">
        <f>SUMIFS(тарифы!G:G,тарифы!B:B,J4793)</f>
        <v>40.56</v>
      </c>
      <c r="F4793" s="21"/>
      <c r="G4793" s="12" t="str">
        <f>IFERROR(INDEX(Таблица1[#All],MATCH('загрузка табеля'!J4793,тарифы!B:B,0),4),"")</f>
        <v>бригадир производственной бригады ((В-9)цех по выпечке хлебобулочных изделий)</v>
      </c>
      <c r="H4793" s="12" t="s">
        <v>17254</v>
      </c>
      <c r="I4793" s="12" t="s">
        <v>15846</v>
      </c>
      <c r="J4793" s="12" t="s">
        <v>11194</v>
      </c>
      <c r="K4793" s="12" t="s">
        <v>11195</v>
      </c>
      <c r="L4793" s="12">
        <v>11</v>
      </c>
      <c r="M4793" s="12">
        <v>11</v>
      </c>
      <c r="N4793" s="12">
        <v>0</v>
      </c>
    </row>
    <row r="4794" spans="1:17" x14ac:dyDescent="0.2">
      <c r="A4794" s="12" t="str">
        <f>INDEX('рабочие дни  %ФОТ'!$F$3:$F$67,MATCH('загрузка табеля'!$H4794,'рабочие дни  %ФОТ'!$H$3:$H$67,0),1)</f>
        <v>ХХХ YYY-52</v>
      </c>
      <c r="B4794" s="21">
        <f t="shared" si="222"/>
        <v>0</v>
      </c>
      <c r="C4794" s="22">
        <f t="shared" si="223"/>
        <v>3</v>
      </c>
      <c r="D4794" s="23">
        <f t="shared" si="224"/>
        <v>20</v>
      </c>
      <c r="E4794" s="21">
        <f>SUMIFS(тарифы!G:G,тарифы!B:B,J4794)</f>
        <v>0</v>
      </c>
      <c r="F4794" s="21"/>
      <c r="G4794" s="12" t="str">
        <f>IFERROR(INDEX(Таблица1[#All],MATCH('загрузка табеля'!J4794,тарифы!B:B,0),4),"")</f>
        <v/>
      </c>
      <c r="H4794" s="12" t="s">
        <v>17254</v>
      </c>
      <c r="I4794" s="12" t="s">
        <v>17164</v>
      </c>
      <c r="J4794" s="12" t="s">
        <v>17165</v>
      </c>
      <c r="K4794" s="12" t="s">
        <v>17166</v>
      </c>
      <c r="L4794" s="12">
        <v>6.5</v>
      </c>
      <c r="M4794" s="12">
        <v>7</v>
      </c>
      <c r="N4794" s="12">
        <v>6.5</v>
      </c>
      <c r="O4794" s="12">
        <v>0</v>
      </c>
    </row>
    <row r="4795" spans="1:17" x14ac:dyDescent="0.2">
      <c r="A4795" s="12" t="str">
        <f>INDEX('рабочие дни  %ФОТ'!$F$3:$F$67,MATCH('загрузка табеля'!$H4795,'рабочие дни  %ФОТ'!$H$3:$H$67,0),1)</f>
        <v>ХХХ YYY-52</v>
      </c>
      <c r="B4795" s="21">
        <f t="shared" si="222"/>
        <v>0</v>
      </c>
      <c r="C4795" s="22">
        <f t="shared" si="223"/>
        <v>2</v>
      </c>
      <c r="D4795" s="23">
        <f t="shared" si="224"/>
        <v>43</v>
      </c>
      <c r="E4795" s="21">
        <f>SUMIFS(тарифы!G:G,тарифы!B:B,J4795)</f>
        <v>0</v>
      </c>
      <c r="F4795" s="21"/>
      <c r="G4795" s="12" t="str">
        <f>IFERROR(INDEX(Таблица1[#All],MATCH('загрузка табеля'!J4795,тарифы!B:B,0),4),"")</f>
        <v/>
      </c>
      <c r="H4795" s="12" t="s">
        <v>17254</v>
      </c>
      <c r="I4795" s="12" t="s">
        <v>17167</v>
      </c>
      <c r="J4795" s="12" t="s">
        <v>17168</v>
      </c>
      <c r="K4795" s="12" t="s">
        <v>17169</v>
      </c>
      <c r="L4795" s="12">
        <v>21.5</v>
      </c>
      <c r="M4795" s="12">
        <v>21.5</v>
      </c>
      <c r="N4795" s="12">
        <v>0</v>
      </c>
    </row>
    <row r="4796" spans="1:17" x14ac:dyDescent="0.2">
      <c r="A4796" s="12" t="str">
        <f>INDEX('рабочие дни  %ФОТ'!$F$3:$F$67,MATCH('загрузка табеля'!$H4796,'рабочие дни  %ФОТ'!$H$3:$H$67,0),1)</f>
        <v>ХХХ YYY-52</v>
      </c>
      <c r="B4796" s="21">
        <f t="shared" si="222"/>
        <v>0</v>
      </c>
      <c r="C4796" s="22">
        <f t="shared" si="223"/>
        <v>2</v>
      </c>
      <c r="D4796" s="23">
        <f t="shared" si="224"/>
        <v>23.5</v>
      </c>
      <c r="E4796" s="21">
        <f>SUMIFS(тарифы!G:G,тарифы!B:B,J4796)</f>
        <v>0</v>
      </c>
      <c r="F4796" s="21"/>
      <c r="G4796" s="12" t="str">
        <f>IFERROR(INDEX(Таблица1[#All],MATCH('загрузка табеля'!J4796,тарифы!B:B,0),4),"")</f>
        <v/>
      </c>
      <c r="H4796" s="12" t="s">
        <v>17254</v>
      </c>
      <c r="I4796" s="12" t="s">
        <v>17167</v>
      </c>
      <c r="J4796" s="12" t="s">
        <v>17170</v>
      </c>
      <c r="K4796" s="12" t="s">
        <v>17171</v>
      </c>
      <c r="L4796" s="12">
        <v>21.5</v>
      </c>
      <c r="M4796" s="12">
        <v>2</v>
      </c>
      <c r="N4796" s="12">
        <v>0</v>
      </c>
    </row>
    <row r="4797" spans="1:17" x14ac:dyDescent="0.2">
      <c r="A4797" s="12" t="str">
        <f>INDEX('рабочие дни  %ФОТ'!$F$3:$F$67,MATCH('загрузка табеля'!$H4797,'рабочие дни  %ФОТ'!$H$3:$H$67,0),1)</f>
        <v>ХХХ YYY-52</v>
      </c>
      <c r="B4797" s="21">
        <f t="shared" si="222"/>
        <v>0</v>
      </c>
      <c r="C4797" s="22">
        <f t="shared" si="223"/>
        <v>2</v>
      </c>
      <c r="D4797" s="23">
        <f t="shared" si="224"/>
        <v>43</v>
      </c>
      <c r="E4797" s="21">
        <f>SUMIFS(тарифы!G:G,тарифы!B:B,J4797)</f>
        <v>0</v>
      </c>
      <c r="F4797" s="21"/>
      <c r="G4797" s="12" t="str">
        <f>IFERROR(INDEX(Таблица1[#All],MATCH('загрузка табеля'!J4797,тарифы!B:B,0),4),"")</f>
        <v/>
      </c>
      <c r="H4797" s="12" t="s">
        <v>17254</v>
      </c>
      <c r="I4797" s="12" t="s">
        <v>17167</v>
      </c>
      <c r="J4797" s="12" t="s">
        <v>17172</v>
      </c>
      <c r="K4797" s="12" t="s">
        <v>17173</v>
      </c>
      <c r="L4797" s="12">
        <v>21.5</v>
      </c>
      <c r="M4797" s="12">
        <v>21.5</v>
      </c>
      <c r="N4797" s="12">
        <v>0</v>
      </c>
    </row>
    <row r="4798" spans="1:17" x14ac:dyDescent="0.2">
      <c r="A4798" s="12" t="str">
        <f>INDEX('рабочие дни  %ФОТ'!$F$3:$F$67,MATCH('загрузка табеля'!$H4798,'рабочие дни  %ФОТ'!$H$3:$H$67,0),1)</f>
        <v>ХХХ YYY-52</v>
      </c>
      <c r="B4798" s="21">
        <f t="shared" si="222"/>
        <v>0</v>
      </c>
      <c r="C4798" s="22">
        <f t="shared" si="223"/>
        <v>2</v>
      </c>
      <c r="D4798" s="23">
        <f t="shared" si="224"/>
        <v>43</v>
      </c>
      <c r="E4798" s="21">
        <f>SUMIFS(тарифы!G:G,тарифы!B:B,J4798)</f>
        <v>0</v>
      </c>
      <c r="F4798" s="21"/>
      <c r="G4798" s="12" t="str">
        <f>IFERROR(INDEX(Таблица1[#All],MATCH('загрузка табеля'!J4798,тарифы!B:B,0),4),"")</f>
        <v/>
      </c>
      <c r="H4798" s="12" t="s">
        <v>17254</v>
      </c>
      <c r="I4798" s="12" t="s">
        <v>17167</v>
      </c>
      <c r="J4798" s="12" t="s">
        <v>17174</v>
      </c>
      <c r="K4798" s="12" t="s">
        <v>17175</v>
      </c>
      <c r="L4798" s="12">
        <v>21.5</v>
      </c>
      <c r="M4798" s="12">
        <v>21.5</v>
      </c>
    </row>
    <row r="4799" spans="1:17" x14ac:dyDescent="0.2">
      <c r="A4799" s="12" t="str">
        <f>INDEX('рабочие дни  %ФОТ'!$F$3:$F$67,MATCH('загрузка табеля'!$H4799,'рабочие дни  %ФОТ'!$H$3:$H$67,0),1)</f>
        <v>ХХХ YYY-52</v>
      </c>
      <c r="B4799" s="21">
        <f t="shared" si="222"/>
        <v>0</v>
      </c>
      <c r="C4799" s="22">
        <f t="shared" si="223"/>
        <v>2</v>
      </c>
      <c r="D4799" s="23">
        <f t="shared" si="224"/>
        <v>43</v>
      </c>
      <c r="E4799" s="21">
        <f>SUMIFS(тарифы!G:G,тарифы!B:B,J4799)</f>
        <v>0</v>
      </c>
      <c r="F4799" s="21"/>
      <c r="G4799" s="12" t="str">
        <f>IFERROR(INDEX(Таблица1[#All],MATCH('загрузка табеля'!J4799,тарифы!B:B,0),4),"")</f>
        <v/>
      </c>
      <c r="H4799" s="12" t="s">
        <v>17254</v>
      </c>
      <c r="I4799" s="12" t="s">
        <v>17167</v>
      </c>
      <c r="J4799" s="12" t="s">
        <v>17176</v>
      </c>
      <c r="K4799" s="12" t="s">
        <v>17177</v>
      </c>
      <c r="L4799" s="12">
        <v>21.5</v>
      </c>
      <c r="M4799" s="12">
        <v>21.5</v>
      </c>
      <c r="N4799" s="12">
        <v>0</v>
      </c>
    </row>
    <row r="4800" spans="1:17" x14ac:dyDescent="0.2">
      <c r="A4800" s="12" t="str">
        <f>INDEX('рабочие дни  %ФОТ'!$F$3:$F$67,MATCH('загрузка табеля'!$H4800,'рабочие дни  %ФОТ'!$H$3:$H$67,0),1)</f>
        <v>ХХХ YYY-52</v>
      </c>
      <c r="B4800" s="21">
        <f t="shared" si="222"/>
        <v>0</v>
      </c>
      <c r="C4800" s="22">
        <f t="shared" si="223"/>
        <v>2</v>
      </c>
      <c r="D4800" s="23">
        <f t="shared" si="224"/>
        <v>43</v>
      </c>
      <c r="E4800" s="21">
        <f>SUMIFS(тарифы!G:G,тарифы!B:B,J4800)</f>
        <v>0</v>
      </c>
      <c r="F4800" s="21"/>
      <c r="G4800" s="12" t="str">
        <f>IFERROR(INDEX(Таблица1[#All],MATCH('загрузка табеля'!J4800,тарифы!B:B,0),4),"")</f>
        <v/>
      </c>
      <c r="H4800" s="12" t="s">
        <v>17254</v>
      </c>
      <c r="I4800" s="12" t="s">
        <v>17167</v>
      </c>
      <c r="J4800" s="12" t="s">
        <v>17178</v>
      </c>
      <c r="K4800" s="12" t="s">
        <v>17179</v>
      </c>
      <c r="L4800" s="12">
        <v>21.5</v>
      </c>
      <c r="M4800" s="12">
        <v>21.5</v>
      </c>
      <c r="N4800" s="12">
        <v>0</v>
      </c>
    </row>
    <row r="4801" spans="1:17" x14ac:dyDescent="0.2">
      <c r="A4801" s="12" t="str">
        <f>INDEX('рабочие дни  %ФОТ'!$F$3:$F$67,MATCH('загрузка табеля'!$H4801,'рабочие дни  %ФОТ'!$H$3:$H$67,0),1)</f>
        <v>ХХХ YYY-52</v>
      </c>
      <c r="B4801" s="21">
        <f t="shared" si="222"/>
        <v>0</v>
      </c>
      <c r="C4801" s="22">
        <f t="shared" si="223"/>
        <v>1</v>
      </c>
      <c r="D4801" s="23">
        <f t="shared" si="224"/>
        <v>10</v>
      </c>
      <c r="E4801" s="21">
        <f>SUMIFS(тарифы!G:G,тарифы!B:B,J4801)</f>
        <v>0</v>
      </c>
      <c r="F4801" s="21"/>
      <c r="G4801" s="12" t="str">
        <f>IFERROR(INDEX(Таблица1[#All],MATCH('загрузка табеля'!J4801,тарифы!B:B,0),4),"")</f>
        <v/>
      </c>
      <c r="H4801" s="12" t="s">
        <v>17254</v>
      </c>
      <c r="I4801" s="12" t="s">
        <v>16941</v>
      </c>
      <c r="J4801" s="12" t="s">
        <v>17160</v>
      </c>
      <c r="K4801" s="12" t="s">
        <v>17161</v>
      </c>
      <c r="L4801" s="12">
        <v>10</v>
      </c>
      <c r="M4801" s="12">
        <v>0</v>
      </c>
    </row>
    <row r="4802" spans="1:17" x14ac:dyDescent="0.2">
      <c r="A4802" s="12" t="str">
        <f>INDEX('рабочие дни  %ФОТ'!$F$3:$F$67,MATCH('загрузка табеля'!$H4802,'рабочие дни  %ФОТ'!$H$3:$H$67,0),1)</f>
        <v>ХХХ Пл</v>
      </c>
      <c r="B4802" s="21">
        <f t="shared" si="222"/>
        <v>704.63</v>
      </c>
      <c r="C4802" s="22">
        <f t="shared" si="223"/>
        <v>3</v>
      </c>
      <c r="D4802" s="23">
        <f t="shared" si="224"/>
        <v>31</v>
      </c>
      <c r="E4802" s="21">
        <f>SUMIFS(тарифы!G:G,тарифы!B:B,J4802)</f>
        <v>22.73</v>
      </c>
      <c r="F4802" s="21"/>
      <c r="G4802" s="12" t="str">
        <f>IFERROR(INDEX(Таблица1[#All],MATCH('загрузка табеля'!J4802,тарифы!B:B,0),4),"")</f>
        <v>уборщик служебных помещений ((Планета) хозяйственная часть)</v>
      </c>
      <c r="H4802" s="12" t="s">
        <v>17191</v>
      </c>
      <c r="I4802" s="12" t="s">
        <v>17180</v>
      </c>
      <c r="J4802" s="12" t="s">
        <v>11305</v>
      </c>
      <c r="K4802" s="12" t="s">
        <v>11306</v>
      </c>
      <c r="L4802" s="12">
        <v>10.5</v>
      </c>
      <c r="M4802" s="12">
        <v>10.5</v>
      </c>
      <c r="N4802" s="12">
        <v>10</v>
      </c>
    </row>
    <row r="4803" spans="1:17" x14ac:dyDescent="0.2">
      <c r="A4803" s="12" t="str">
        <f>INDEX('рабочие дни  %ФОТ'!$F$3:$F$67,MATCH('загрузка табеля'!$H4803,'рабочие дни  %ФОТ'!$H$3:$H$67,0),1)</f>
        <v>ХХХ Пл</v>
      </c>
      <c r="B4803" s="21">
        <f t="shared" si="222"/>
        <v>1088.75</v>
      </c>
      <c r="C4803" s="22">
        <f t="shared" si="223"/>
        <v>3</v>
      </c>
      <c r="D4803" s="23">
        <f t="shared" si="224"/>
        <v>33.5</v>
      </c>
      <c r="E4803" s="21">
        <f>SUMIFS(тарифы!G:G,тарифы!B:B,J4803)</f>
        <v>32.5</v>
      </c>
      <c r="F4803" s="21"/>
      <c r="G4803" s="12" t="str">
        <f>IFERROR(INDEX(Таблица1[#All],MATCH('загрузка табеля'!J4803,тарифы!B:B,0),4),"")</f>
        <v>повар 5 разряда* ((Планета) кулинарный цех)</v>
      </c>
      <c r="H4803" s="12" t="s">
        <v>17191</v>
      </c>
      <c r="I4803" s="12" t="s">
        <v>17181</v>
      </c>
      <c r="J4803" s="12" t="s">
        <v>11264</v>
      </c>
      <c r="K4803" s="12" t="s">
        <v>11265</v>
      </c>
      <c r="L4803" s="12">
        <v>11.5</v>
      </c>
      <c r="M4803" s="12">
        <v>11</v>
      </c>
      <c r="N4803" s="12">
        <v>11</v>
      </c>
      <c r="O4803" s="12">
        <v>0</v>
      </c>
    </row>
    <row r="4804" spans="1:17" x14ac:dyDescent="0.2">
      <c r="A4804" s="12" t="str">
        <f>INDEX('рабочие дни  %ФОТ'!$F$3:$F$67,MATCH('загрузка табеля'!$H4804,'рабочие дни  %ФОТ'!$H$3:$H$67,0),1)</f>
        <v>ХХХ Пл</v>
      </c>
      <c r="B4804" s="21">
        <f t="shared" si="222"/>
        <v>1080</v>
      </c>
      <c r="C4804" s="22">
        <f t="shared" si="223"/>
        <v>4</v>
      </c>
      <c r="D4804" s="23">
        <f t="shared" si="224"/>
        <v>36</v>
      </c>
      <c r="E4804" s="21">
        <f>SUMIFS(тарифы!G:G,тарифы!B:B,J4804)</f>
        <v>30</v>
      </c>
      <c r="F4804" s="21"/>
      <c r="G4804" s="12" t="str">
        <f>IFERROR(INDEX(Таблица1[#All],MATCH('загрузка табеля'!J4804,тарифы!B:B,0),4),"")</f>
        <v>повар 4 разряда ((Планета) кулинарный цех)</v>
      </c>
      <c r="H4804" s="12" t="s">
        <v>17191</v>
      </c>
      <c r="I4804" s="12" t="s">
        <v>17181</v>
      </c>
      <c r="J4804" s="12" t="s">
        <v>11269</v>
      </c>
      <c r="K4804" s="12" t="s">
        <v>11270</v>
      </c>
      <c r="L4804" s="12">
        <v>9</v>
      </c>
      <c r="M4804" s="12">
        <v>9</v>
      </c>
      <c r="N4804" s="12">
        <v>9</v>
      </c>
      <c r="O4804" s="12">
        <v>9</v>
      </c>
    </row>
    <row r="4805" spans="1:17" x14ac:dyDescent="0.2">
      <c r="A4805" s="12" t="str">
        <f>INDEX('рабочие дни  %ФОТ'!$F$3:$F$67,MATCH('загрузка табеля'!$H4805,'рабочие дни  %ФОТ'!$H$3:$H$67,0),1)</f>
        <v>ХХХ Пл</v>
      </c>
      <c r="B4805" s="21">
        <f t="shared" si="222"/>
        <v>1836.25</v>
      </c>
      <c r="C4805" s="22">
        <f t="shared" si="223"/>
        <v>5</v>
      </c>
      <c r="D4805" s="23">
        <f t="shared" si="224"/>
        <v>56.5</v>
      </c>
      <c r="E4805" s="21">
        <f>SUMIFS(тарифы!G:G,тарифы!B:B,J4805)</f>
        <v>32.5</v>
      </c>
      <c r="F4805" s="21"/>
      <c r="G4805" s="12" t="str">
        <f>IFERROR(INDEX(Таблица1[#All],MATCH('загрузка табеля'!J4805,тарифы!B:B,0),4),"")</f>
        <v>повар 5 разряда* ((Планета) кулинарный цех)</v>
      </c>
      <c r="H4805" s="12" t="s">
        <v>17191</v>
      </c>
      <c r="I4805" s="12" t="s">
        <v>17181</v>
      </c>
      <c r="J4805" s="12" t="s">
        <v>11260</v>
      </c>
      <c r="K4805" s="12" t="s">
        <v>11261</v>
      </c>
      <c r="L4805" s="12">
        <v>11</v>
      </c>
      <c r="M4805" s="12">
        <v>11.5</v>
      </c>
      <c r="N4805" s="12">
        <v>11</v>
      </c>
      <c r="O4805" s="12">
        <v>11.5</v>
      </c>
      <c r="P4805" s="12">
        <v>11.5</v>
      </c>
    </row>
    <row r="4806" spans="1:17" x14ac:dyDescent="0.2">
      <c r="A4806" s="12" t="str">
        <f>INDEX('рабочие дни  %ФОТ'!$F$3:$F$67,MATCH('загрузка табеля'!$H4806,'рабочие дни  %ФОТ'!$H$3:$H$67,0),1)</f>
        <v>ХХХ Пл</v>
      </c>
      <c r="B4806" s="21">
        <f t="shared" ref="B4806:B4869" si="225">IF(AND(F4806&lt;50,F4806&gt;0),F4806*D4806,IF(F4806&gt;50,F4806/$C$1*C4806,IF(AND(E4806&lt;50,E4806&gt;0),E4806*D4806,E4806/$C$1*C4806)))</f>
        <v>373.75</v>
      </c>
      <c r="C4806" s="22">
        <f t="shared" si="223"/>
        <v>1</v>
      </c>
      <c r="D4806" s="23">
        <f t="shared" si="224"/>
        <v>11.5</v>
      </c>
      <c r="E4806" s="21">
        <f>SUMIFS(тарифы!G:G,тарифы!B:B,J4806)</f>
        <v>32.5</v>
      </c>
      <c r="F4806" s="21"/>
      <c r="G4806" s="12" t="str">
        <f>IFERROR(INDEX(Таблица1[#All],MATCH('загрузка табеля'!J4806,тарифы!B:B,0),4),"")</f>
        <v>повар 5 разряда* ((Планета) кулинарный цех)</v>
      </c>
      <c r="H4806" s="12" t="s">
        <v>17191</v>
      </c>
      <c r="I4806" s="12" t="s">
        <v>17181</v>
      </c>
      <c r="J4806" s="12" t="s">
        <v>11266</v>
      </c>
      <c r="K4806" s="12" t="s">
        <v>11267</v>
      </c>
      <c r="L4806" s="12">
        <v>11.5</v>
      </c>
      <c r="M4806" s="12">
        <v>0</v>
      </c>
    </row>
    <row r="4807" spans="1:17" x14ac:dyDescent="0.2">
      <c r="A4807" s="12" t="str">
        <f>INDEX('рабочие дни  %ФОТ'!$F$3:$F$67,MATCH('загрузка табеля'!$H4807,'рабочие дни  %ФОТ'!$H$3:$H$67,0),1)</f>
        <v>ХХХ Пл</v>
      </c>
      <c r="B4807" s="21">
        <f t="shared" si="225"/>
        <v>910</v>
      </c>
      <c r="C4807" s="22">
        <f t="shared" ref="C4807:C4870" si="226">COUNTIF(L4807:AP4807,"&gt;0")</f>
        <v>3</v>
      </c>
      <c r="D4807" s="23">
        <f t="shared" ref="D4807:D4870" si="227">IF(SUM(L4807:AP4807)&gt;0,SUM(L4807:AP4807),"")</f>
        <v>28</v>
      </c>
      <c r="E4807" s="21">
        <f>SUMIFS(тарифы!G:G,тарифы!B:B,J4807)</f>
        <v>32.5</v>
      </c>
      <c r="F4807" s="21"/>
      <c r="G4807" s="12" t="str">
        <f>IFERROR(INDEX(Таблица1[#All],MATCH('загрузка табеля'!J4807,тарифы!B:B,0),4),"")</f>
        <v>повар 5 разряда* ((Планета) кулинарный цех)</v>
      </c>
      <c r="H4807" s="12" t="s">
        <v>17191</v>
      </c>
      <c r="I4807" s="12" t="s">
        <v>17181</v>
      </c>
      <c r="J4807" s="12" t="s">
        <v>11272</v>
      </c>
      <c r="K4807" s="12" t="s">
        <v>11273</v>
      </c>
      <c r="L4807" s="12">
        <v>10</v>
      </c>
      <c r="M4807" s="12">
        <v>9</v>
      </c>
      <c r="N4807" s="12">
        <v>9</v>
      </c>
      <c r="O4807" s="12">
        <v>0</v>
      </c>
    </row>
    <row r="4808" spans="1:17" x14ac:dyDescent="0.2">
      <c r="A4808" s="12" t="str">
        <f>INDEX('рабочие дни  %ФОТ'!$F$3:$F$67,MATCH('загрузка табеля'!$H4808,'рабочие дни  %ФОТ'!$H$3:$H$67,0),1)</f>
        <v>ХХХ Пл</v>
      </c>
      <c r="B4808" s="21">
        <f t="shared" si="225"/>
        <v>1428.5714285714287</v>
      </c>
      <c r="C4808" s="22">
        <f t="shared" si="226"/>
        <v>4</v>
      </c>
      <c r="D4808" s="23">
        <f t="shared" si="227"/>
        <v>34</v>
      </c>
      <c r="E4808" s="21">
        <f>SUMIFS(тарифы!G:G,тарифы!B:B,J4808)</f>
        <v>7500</v>
      </c>
      <c r="F4808" s="21"/>
      <c r="G4808" s="12" t="str">
        <f>IFERROR(INDEX(Таблица1[#All],MATCH('загрузка табеля'!J4808,тарифы!B:B,0),4),"")</f>
        <v>заместитель управляющего магазином по производству 5 категории ((Планета) кулинарный цех)</v>
      </c>
      <c r="H4808" s="12" t="s">
        <v>17191</v>
      </c>
      <c r="I4808" s="12" t="s">
        <v>17181</v>
      </c>
      <c r="J4808" s="12" t="s">
        <v>11274</v>
      </c>
      <c r="K4808" s="12" t="s">
        <v>11275</v>
      </c>
      <c r="L4808" s="12">
        <v>7</v>
      </c>
      <c r="M4808" s="12">
        <v>9</v>
      </c>
      <c r="N4808" s="12">
        <v>9</v>
      </c>
      <c r="O4808" s="12">
        <v>9</v>
      </c>
    </row>
    <row r="4809" spans="1:17" x14ac:dyDescent="0.2">
      <c r="A4809" s="12" t="str">
        <f>INDEX('рабочие дни  %ФОТ'!$F$3:$F$67,MATCH('загрузка табеля'!$H4809,'рабочие дни  %ФОТ'!$H$3:$H$67,0),1)</f>
        <v>ХХХ Пл</v>
      </c>
      <c r="B4809" s="21">
        <f t="shared" si="225"/>
        <v>1680</v>
      </c>
      <c r="C4809" s="22">
        <f t="shared" si="226"/>
        <v>5</v>
      </c>
      <c r="D4809" s="23">
        <f t="shared" si="227"/>
        <v>56</v>
      </c>
      <c r="E4809" s="21">
        <f>SUMIFS(тарифы!G:G,тарифы!B:B,J4809)</f>
        <v>30</v>
      </c>
      <c r="F4809" s="21"/>
      <c r="G4809" s="12" t="str">
        <f>IFERROR(INDEX(Таблица1[#All],MATCH('загрузка табеля'!J4809,тарифы!B:B,0),4),"")</f>
        <v>повар 4 разряда ((Планета) кулинарный цех)</v>
      </c>
      <c r="H4809" s="12" t="s">
        <v>17191</v>
      </c>
      <c r="I4809" s="12" t="s">
        <v>17181</v>
      </c>
      <c r="J4809" s="12" t="s">
        <v>11332</v>
      </c>
      <c r="K4809" s="12" t="s">
        <v>11331</v>
      </c>
      <c r="L4809" s="12">
        <v>11</v>
      </c>
      <c r="M4809" s="12">
        <v>11</v>
      </c>
      <c r="N4809" s="12">
        <v>11</v>
      </c>
      <c r="O4809" s="12">
        <v>11.5</v>
      </c>
      <c r="P4809" s="12">
        <v>11.5</v>
      </c>
    </row>
    <row r="4810" spans="1:17" x14ac:dyDescent="0.2">
      <c r="A4810" s="12" t="str">
        <f>INDEX('рабочие дни  %ФОТ'!$F$3:$F$67,MATCH('загрузка табеля'!$H4810,'рабочие дни  %ФОТ'!$H$3:$H$67,0),1)</f>
        <v>ХХХ Пл</v>
      </c>
      <c r="B4810" s="21">
        <f t="shared" si="225"/>
        <v>1305</v>
      </c>
      <c r="C4810" s="22">
        <f t="shared" si="226"/>
        <v>4</v>
      </c>
      <c r="D4810" s="23">
        <f t="shared" si="227"/>
        <v>43.5</v>
      </c>
      <c r="E4810" s="21">
        <f>SUMIFS(тарифы!G:G,тарифы!B:B,J4810)</f>
        <v>30</v>
      </c>
      <c r="F4810" s="21"/>
      <c r="G4810" s="12" t="str">
        <f>IFERROR(INDEX(Таблица1[#All],MATCH('загрузка табеля'!J4810,тарифы!B:B,0),4),"")</f>
        <v>продавец-консультант ((Планета) расчетно-кассовая зона)</v>
      </c>
      <c r="H4810" s="12" t="s">
        <v>17191</v>
      </c>
      <c r="I4810" s="12" t="s">
        <v>17182</v>
      </c>
      <c r="J4810" s="12" t="s">
        <v>11280</v>
      </c>
      <c r="K4810" s="12" t="s">
        <v>11281</v>
      </c>
      <c r="L4810" s="12">
        <v>11</v>
      </c>
      <c r="M4810" s="12">
        <v>12</v>
      </c>
      <c r="N4810" s="12">
        <v>10</v>
      </c>
      <c r="O4810" s="12">
        <v>10.5</v>
      </c>
    </row>
    <row r="4811" spans="1:17" x14ac:dyDescent="0.2">
      <c r="A4811" s="12" t="str">
        <f>INDEX('рабочие дни  %ФОТ'!$F$3:$F$67,MATCH('загрузка табеля'!$H4811,'рабочие дни  %ФОТ'!$H$3:$H$67,0),1)</f>
        <v>ХХХ Пл</v>
      </c>
      <c r="B4811" s="21">
        <f t="shared" si="225"/>
        <v>1710</v>
      </c>
      <c r="C4811" s="22">
        <f t="shared" si="226"/>
        <v>5</v>
      </c>
      <c r="D4811" s="23">
        <f t="shared" si="227"/>
        <v>57</v>
      </c>
      <c r="E4811" s="21">
        <f>SUMIFS(тарифы!G:G,тарифы!B:B,J4811)</f>
        <v>30</v>
      </c>
      <c r="F4811" s="21"/>
      <c r="G4811" s="12" t="str">
        <f>IFERROR(INDEX(Таблица1[#All],MATCH('загрузка табеля'!J4811,тарифы!B:B,0),4),"")</f>
        <v>продавец-консультант ((Планета) расчетно-кассовая зона)</v>
      </c>
      <c r="H4811" s="12" t="s">
        <v>17191</v>
      </c>
      <c r="I4811" s="12" t="s">
        <v>17182</v>
      </c>
      <c r="J4811" s="12" t="s">
        <v>11277</v>
      </c>
      <c r="K4811" s="12" t="s">
        <v>11278</v>
      </c>
      <c r="L4811" s="12">
        <v>11</v>
      </c>
      <c r="M4811" s="12">
        <v>11</v>
      </c>
      <c r="N4811" s="12">
        <v>12</v>
      </c>
      <c r="O4811" s="12">
        <v>12</v>
      </c>
      <c r="P4811" s="12">
        <v>11</v>
      </c>
    </row>
    <row r="4812" spans="1:17" x14ac:dyDescent="0.2">
      <c r="A4812" s="12" t="str">
        <f>INDEX('рабочие дни  %ФОТ'!$F$3:$F$67,MATCH('загрузка табеля'!$H4812,'рабочие дни  %ФОТ'!$H$3:$H$67,0),1)</f>
        <v>ХХХ Пл</v>
      </c>
      <c r="B4812" s="21">
        <f t="shared" si="225"/>
        <v>1457.5</v>
      </c>
      <c r="C4812" s="22">
        <f t="shared" si="226"/>
        <v>5</v>
      </c>
      <c r="D4812" s="23">
        <f t="shared" si="227"/>
        <v>53</v>
      </c>
      <c r="E4812" s="21">
        <f>SUMIFS(тарифы!G:G,тарифы!B:B,J4812)</f>
        <v>27.5</v>
      </c>
      <c r="F4812" s="21"/>
      <c r="G4812" s="12" t="str">
        <f>IFERROR(INDEX(Таблица1[#All],MATCH('загрузка табеля'!J4812,тарифы!B:B,0),4),"")</f>
        <v>продавец продовольственных товаров 2 категории ((Планета) торговый зал)</v>
      </c>
      <c r="H4812" s="12" t="s">
        <v>17191</v>
      </c>
      <c r="I4812" s="12" t="s">
        <v>17182</v>
      </c>
      <c r="J4812" s="12" t="s">
        <v>11298</v>
      </c>
      <c r="K4812" s="12" t="s">
        <v>11299</v>
      </c>
      <c r="L4812" s="12">
        <v>12</v>
      </c>
      <c r="M4812" s="12">
        <v>10</v>
      </c>
      <c r="N4812" s="12">
        <v>11</v>
      </c>
      <c r="O4812" s="12">
        <v>10</v>
      </c>
      <c r="P4812" s="12">
        <v>10</v>
      </c>
      <c r="Q4812" s="12">
        <v>0</v>
      </c>
    </row>
    <row r="4813" spans="1:17" x14ac:dyDescent="0.2">
      <c r="A4813" s="12" t="str">
        <f>INDEX('рабочие дни  %ФОТ'!$F$3:$F$67,MATCH('загрузка табеля'!$H4813,'рабочие дни  %ФОТ'!$H$3:$H$67,0),1)</f>
        <v>ХХХ Пл</v>
      </c>
      <c r="B4813" s="21">
        <f t="shared" si="225"/>
        <v>960</v>
      </c>
      <c r="C4813" s="22">
        <f t="shared" si="226"/>
        <v>3</v>
      </c>
      <c r="D4813" s="23">
        <f t="shared" si="227"/>
        <v>32</v>
      </c>
      <c r="E4813" s="21">
        <f>SUMIFS(тарифы!G:G,тарифы!B:B,J4813)</f>
        <v>30</v>
      </c>
      <c r="F4813" s="21"/>
      <c r="G4813" s="12" t="str">
        <f>IFERROR(INDEX(Таблица1[#All],MATCH('загрузка табеля'!J4813,тарифы!B:B,0),4),"")</f>
        <v>продавец-консультант ((Планета) расчетно-кассовая зона)</v>
      </c>
      <c r="H4813" s="12" t="s">
        <v>17191</v>
      </c>
      <c r="I4813" s="12" t="s">
        <v>17182</v>
      </c>
      <c r="J4813" s="12" t="s">
        <v>11330</v>
      </c>
      <c r="K4813" s="12" t="s">
        <v>11329</v>
      </c>
      <c r="L4813" s="12">
        <v>10</v>
      </c>
      <c r="M4813" s="12">
        <v>12</v>
      </c>
      <c r="N4813" s="12">
        <v>10</v>
      </c>
    </row>
    <row r="4814" spans="1:17" x14ac:dyDescent="0.2">
      <c r="A4814" s="12" t="str">
        <f>INDEX('рабочие дни  %ФОТ'!$F$3:$F$67,MATCH('загрузка табеля'!$H4814,'рабочие дни  %ФОТ'!$H$3:$H$67,0),1)</f>
        <v>ХХХ Пл</v>
      </c>
      <c r="B4814" s="21">
        <f t="shared" si="225"/>
        <v>930</v>
      </c>
      <c r="C4814" s="22">
        <f t="shared" si="226"/>
        <v>3</v>
      </c>
      <c r="D4814" s="23">
        <f t="shared" si="227"/>
        <v>31</v>
      </c>
      <c r="E4814" s="21">
        <f>SUMIFS(тарифы!G:G,тарифы!B:B,J4814)</f>
        <v>30</v>
      </c>
      <c r="F4814" s="21"/>
      <c r="G4814" s="12" t="str">
        <f>IFERROR(INDEX(Таблица1[#All],MATCH('загрузка табеля'!J4814,тарифы!B:B,0),4),"")</f>
        <v>продавец-консультант ((Планета) расчетно-кассовая зона)</v>
      </c>
      <c r="H4814" s="12" t="s">
        <v>17191</v>
      </c>
      <c r="I4814" s="12" t="s">
        <v>17182</v>
      </c>
      <c r="J4814" s="12" t="s">
        <v>11328</v>
      </c>
      <c r="K4814" s="12" t="s">
        <v>11327</v>
      </c>
      <c r="L4814" s="12">
        <v>12</v>
      </c>
      <c r="M4814" s="12">
        <v>9.5</v>
      </c>
      <c r="N4814" s="12">
        <v>9.5</v>
      </c>
      <c r="O4814" s="12">
        <v>0</v>
      </c>
    </row>
    <row r="4815" spans="1:17" x14ac:dyDescent="0.2">
      <c r="A4815" s="12" t="str">
        <f>INDEX('рабочие дни  %ФОТ'!$F$3:$F$67,MATCH('загрузка табеля'!$H4815,'рабочие дни  %ФОТ'!$H$3:$H$67,0),1)</f>
        <v>ХХХ Пл</v>
      </c>
      <c r="B4815" s="21">
        <f t="shared" si="225"/>
        <v>0</v>
      </c>
      <c r="C4815" s="22">
        <f t="shared" si="226"/>
        <v>3</v>
      </c>
      <c r="D4815" s="23">
        <f t="shared" si="227"/>
        <v>44.5</v>
      </c>
      <c r="E4815" s="21">
        <f>SUMIFS(тарифы!G:G,тарифы!B:B,J4815)</f>
        <v>0</v>
      </c>
      <c r="F4815" s="21"/>
      <c r="G4815" s="12" t="str">
        <f>IFERROR(INDEX(Таблица1[#All],MATCH('загрузка табеля'!J4815,тарифы!B:B,0),4),"")</f>
        <v/>
      </c>
      <c r="H4815" s="12" t="s">
        <v>17191</v>
      </c>
      <c r="I4815" s="12" t="s">
        <v>17182</v>
      </c>
      <c r="J4815" s="12" t="s">
        <v>17183</v>
      </c>
      <c r="K4815" s="12" t="s">
        <v>17184</v>
      </c>
      <c r="L4815" s="12">
        <v>12</v>
      </c>
      <c r="M4815" s="12">
        <v>21</v>
      </c>
      <c r="N4815" s="12">
        <v>11.5</v>
      </c>
    </row>
    <row r="4816" spans="1:17" x14ac:dyDescent="0.2">
      <c r="A4816" s="12" t="str">
        <f>INDEX('рабочие дни  %ФОТ'!$F$3:$F$67,MATCH('загрузка табеля'!$H4816,'рабочие дни  %ФОТ'!$H$3:$H$67,0),1)</f>
        <v>ХХХ Пл</v>
      </c>
      <c r="B4816" s="21">
        <f t="shared" si="225"/>
        <v>0</v>
      </c>
      <c r="C4816" s="22">
        <f t="shared" si="226"/>
        <v>3</v>
      </c>
      <c r="D4816" s="23">
        <f t="shared" si="227"/>
        <v>27.5</v>
      </c>
      <c r="E4816" s="21">
        <f>SUMIFS(тарифы!G:G,тарифы!B:B,J4816)</f>
        <v>0</v>
      </c>
      <c r="F4816" s="21"/>
      <c r="G4816" s="12" t="str">
        <f>IFERROR(INDEX(Таблица1[#All],MATCH('загрузка табеля'!J4816,тарифы!B:B,0),4),"")</f>
        <v/>
      </c>
      <c r="H4816" s="12" t="s">
        <v>17191</v>
      </c>
      <c r="I4816" s="12" t="s">
        <v>17182</v>
      </c>
      <c r="J4816" s="12" t="s">
        <v>17185</v>
      </c>
      <c r="K4816" s="12" t="s">
        <v>17186</v>
      </c>
      <c r="L4816" s="12">
        <v>10</v>
      </c>
      <c r="M4816" s="12">
        <v>7.5</v>
      </c>
      <c r="N4816" s="12">
        <v>10</v>
      </c>
      <c r="O4816" s="12">
        <v>0</v>
      </c>
    </row>
    <row r="4817" spans="1:16" x14ac:dyDescent="0.2">
      <c r="A4817" s="12" t="str">
        <f>INDEX('рабочие дни  %ФОТ'!$F$3:$F$67,MATCH('загрузка табеля'!$H4817,'рабочие дни  %ФОТ'!$H$3:$H$67,0),1)</f>
        <v>ХХХ Пл</v>
      </c>
      <c r="B4817" s="21">
        <f t="shared" si="225"/>
        <v>1368.9</v>
      </c>
      <c r="C4817" s="22">
        <f t="shared" si="226"/>
        <v>4</v>
      </c>
      <c r="D4817" s="23">
        <f t="shared" si="227"/>
        <v>39</v>
      </c>
      <c r="E4817" s="21">
        <f>SUMIFS(тарифы!G:G,тарифы!B:B,J4817)</f>
        <v>35.1</v>
      </c>
      <c r="F4817" s="21"/>
      <c r="G4817" s="12" t="str">
        <f>IFERROR(INDEX(Таблица1[#All],MATCH('загрузка табеля'!J4817,тарифы!B:B,0),4),"")</f>
        <v>кладовщик по приему товара 1 категории ((Планета) склад)</v>
      </c>
      <c r="H4817" s="12" t="s">
        <v>17191</v>
      </c>
      <c r="I4817" s="12" t="s">
        <v>17187</v>
      </c>
      <c r="J4817" s="12" t="s">
        <v>11294</v>
      </c>
      <c r="K4817" s="12" t="s">
        <v>11295</v>
      </c>
      <c r="L4817" s="12">
        <v>9</v>
      </c>
      <c r="M4817" s="12">
        <v>10</v>
      </c>
      <c r="N4817" s="12">
        <v>10</v>
      </c>
      <c r="O4817" s="12">
        <v>10</v>
      </c>
    </row>
    <row r="4818" spans="1:16" x14ac:dyDescent="0.2">
      <c r="A4818" s="12" t="str">
        <f>INDEX('рабочие дни  %ФОТ'!$F$3:$F$67,MATCH('загрузка табеля'!$H4818,'рабочие дни  %ФОТ'!$H$3:$H$67,0),1)</f>
        <v>ХХХ Пл</v>
      </c>
      <c r="B4818" s="21">
        <f t="shared" si="225"/>
        <v>795</v>
      </c>
      <c r="C4818" s="22">
        <f t="shared" si="226"/>
        <v>3</v>
      </c>
      <c r="D4818" s="23">
        <f t="shared" si="227"/>
        <v>30</v>
      </c>
      <c r="E4818" s="21">
        <f>SUMIFS(тарифы!G:G,тарифы!B:B,J4818)</f>
        <v>26.5</v>
      </c>
      <c r="F4818" s="21"/>
      <c r="G4818" s="12" t="str">
        <f>IFERROR(INDEX(Таблица1[#All],MATCH('загрузка табеля'!J4818,тарифы!B:B,0),4),"")</f>
        <v>грузчик 3 категории ((В-36)склад)</v>
      </c>
      <c r="H4818" s="12" t="s">
        <v>17191</v>
      </c>
      <c r="I4818" s="12" t="s">
        <v>17187</v>
      </c>
      <c r="J4818" s="12" t="s">
        <v>5026</v>
      </c>
      <c r="K4818" s="12" t="s">
        <v>5027</v>
      </c>
      <c r="L4818" s="12">
        <v>10</v>
      </c>
      <c r="M4818" s="12">
        <v>10</v>
      </c>
      <c r="N4818" s="12">
        <v>10</v>
      </c>
      <c r="O4818" s="12">
        <v>0</v>
      </c>
    </row>
    <row r="4819" spans="1:16" x14ac:dyDescent="0.2">
      <c r="A4819" s="12" t="str">
        <f>INDEX('рабочие дни  %ФОТ'!$F$3:$F$67,MATCH('загрузка табеля'!$H4819,'рабочие дни  %ФОТ'!$H$3:$H$67,0),1)</f>
        <v>ХХХ Пл</v>
      </c>
      <c r="B4819" s="21">
        <f t="shared" si="225"/>
        <v>1086.5</v>
      </c>
      <c r="C4819" s="22">
        <f t="shared" si="226"/>
        <v>4</v>
      </c>
      <c r="D4819" s="23">
        <f t="shared" si="227"/>
        <v>41</v>
      </c>
      <c r="E4819" s="21">
        <f>SUMIFS(тарифы!G:G,тарифы!B:B,J4819)</f>
        <v>26.5</v>
      </c>
      <c r="F4819" s="21"/>
      <c r="G4819" s="12" t="str">
        <f>IFERROR(INDEX(Таблица1[#All],MATCH('загрузка табеля'!J4819,тарифы!B:B,0),4),"")</f>
        <v>грузчик 3 категории ((Планета) склад)</v>
      </c>
      <c r="H4819" s="12" t="s">
        <v>17191</v>
      </c>
      <c r="I4819" s="12" t="s">
        <v>17187</v>
      </c>
      <c r="J4819" s="12" t="s">
        <v>11333</v>
      </c>
      <c r="K4819" s="12" t="s">
        <v>11169</v>
      </c>
      <c r="L4819" s="12">
        <v>11</v>
      </c>
      <c r="M4819" s="12">
        <v>10</v>
      </c>
      <c r="N4819" s="12">
        <v>10</v>
      </c>
      <c r="O4819" s="12">
        <v>10</v>
      </c>
    </row>
    <row r="4820" spans="1:16" x14ac:dyDescent="0.2">
      <c r="A4820" s="12" t="str">
        <f>INDEX('рабочие дни  %ФОТ'!$F$3:$F$67,MATCH('загрузка табеля'!$H4820,'рабочие дни  %ФОТ'!$H$3:$H$67,0),1)</f>
        <v>ХХХ Пл</v>
      </c>
      <c r="B4820" s="21">
        <f t="shared" si="225"/>
        <v>0</v>
      </c>
      <c r="C4820" s="22">
        <f t="shared" si="226"/>
        <v>5</v>
      </c>
      <c r="D4820" s="23">
        <f t="shared" si="227"/>
        <v>51</v>
      </c>
      <c r="E4820" s="21">
        <f>SUMIFS(тарифы!G:G,тарифы!B:B,J4820)</f>
        <v>0</v>
      </c>
      <c r="F4820" s="21"/>
      <c r="G4820" s="12" t="str">
        <f>IFERROR(INDEX(Таблица1[#All],MATCH('загрузка табеля'!J4820,тарифы!B:B,0),4),"")</f>
        <v/>
      </c>
      <c r="H4820" s="12" t="s">
        <v>17191</v>
      </c>
      <c r="I4820" s="12" t="s">
        <v>17188</v>
      </c>
      <c r="J4820" s="12" t="s">
        <v>17189</v>
      </c>
      <c r="K4820" s="12" t="s">
        <v>17190</v>
      </c>
      <c r="L4820" s="12">
        <v>11</v>
      </c>
      <c r="M4820" s="12">
        <v>11</v>
      </c>
      <c r="N4820" s="12">
        <v>6.5</v>
      </c>
      <c r="O4820" s="12">
        <v>11</v>
      </c>
      <c r="P4820" s="12">
        <v>11.5</v>
      </c>
    </row>
    <row r="4821" spans="1:16" x14ac:dyDescent="0.2">
      <c r="A4821" s="12" t="str">
        <f>INDEX('рабочие дни  %ФОТ'!$F$3:$F$67,MATCH('загрузка табеля'!$H4821,'рабочие дни  %ФОТ'!$H$3:$H$67,0),1)</f>
        <v>ХХХ Пл</v>
      </c>
      <c r="B4821" s="21">
        <f t="shared" si="225"/>
        <v>1866.48</v>
      </c>
      <c r="C4821" s="22">
        <f t="shared" si="226"/>
        <v>5</v>
      </c>
      <c r="D4821" s="23">
        <f t="shared" si="227"/>
        <v>56</v>
      </c>
      <c r="E4821" s="21">
        <f>SUMIFS(тарифы!G:G,тарифы!B:B,J4821)</f>
        <v>33.33</v>
      </c>
      <c r="F4821" s="21"/>
      <c r="G4821" s="12" t="str">
        <f>IFERROR(INDEX(Таблица1[#All],MATCH('загрузка табеля'!J4821,тарифы!B:B,0),4),"")</f>
        <v>администратор торгового зала ((Планета) расчетно-кассовая зона)</v>
      </c>
      <c r="H4821" s="12" t="s">
        <v>17191</v>
      </c>
      <c r="I4821" s="12" t="s">
        <v>16007</v>
      </c>
      <c r="J4821" s="12" t="s">
        <v>11287</v>
      </c>
      <c r="K4821" s="12" t="s">
        <v>11288</v>
      </c>
      <c r="L4821" s="12">
        <v>11</v>
      </c>
      <c r="M4821" s="12">
        <v>11</v>
      </c>
      <c r="N4821" s="12">
        <v>11</v>
      </c>
      <c r="O4821" s="12">
        <v>11</v>
      </c>
      <c r="P4821" s="12">
        <v>12</v>
      </c>
    </row>
    <row r="4822" spans="1:16" x14ac:dyDescent="0.2">
      <c r="A4822" s="12" t="str">
        <f>INDEX('рабочие дни  %ФОТ'!$F$3:$F$67,MATCH('загрузка табеля'!$H4822,'рабочие дни  %ФОТ'!$H$3:$H$67,0),1)</f>
        <v>ХХХ Пл</v>
      </c>
      <c r="B4822" s="21">
        <f t="shared" si="225"/>
        <v>1866.48</v>
      </c>
      <c r="C4822" s="22">
        <f t="shared" si="226"/>
        <v>5</v>
      </c>
      <c r="D4822" s="23">
        <f t="shared" si="227"/>
        <v>56</v>
      </c>
      <c r="E4822" s="21">
        <f>SUMIFS(тарифы!G:G,тарифы!B:B,J4822)</f>
        <v>33.33</v>
      </c>
      <c r="F4822" s="21"/>
      <c r="G4822" s="12" t="str">
        <f>IFERROR(INDEX(Таблица1[#All],MATCH('загрузка табеля'!J4822,тарифы!B:B,0),4),"")</f>
        <v>администратор торгового зала ((Планета) расчетно-кассовая зона)</v>
      </c>
      <c r="H4822" s="12" t="s">
        <v>17191</v>
      </c>
      <c r="I4822" s="12" t="s">
        <v>16007</v>
      </c>
      <c r="J4822" s="12" t="s">
        <v>11291</v>
      </c>
      <c r="K4822" s="12" t="s">
        <v>11292</v>
      </c>
      <c r="L4822" s="12">
        <v>12</v>
      </c>
      <c r="M4822" s="12">
        <v>11</v>
      </c>
      <c r="N4822" s="12">
        <v>11</v>
      </c>
      <c r="O4822" s="12">
        <v>11</v>
      </c>
      <c r="P4822" s="12">
        <v>11</v>
      </c>
    </row>
    <row r="4823" spans="1:16" x14ac:dyDescent="0.2">
      <c r="A4823" s="12" t="str">
        <f>INDEX('рабочие дни  %ФОТ'!$F$3:$F$67,MATCH('загрузка табеля'!$H4823,'рабочие дни  %ФОТ'!$H$3:$H$67,0),1)</f>
        <v>ХХХ Пл</v>
      </c>
      <c r="B4823" s="21">
        <f t="shared" si="225"/>
        <v>1359.8095238095239</v>
      </c>
      <c r="C4823" s="22">
        <f t="shared" si="226"/>
        <v>4</v>
      </c>
      <c r="D4823" s="23">
        <f t="shared" si="227"/>
        <v>36</v>
      </c>
      <c r="E4823" s="21">
        <f>SUMIFS(тарифы!G:G,тарифы!B:B,J4823)</f>
        <v>7139</v>
      </c>
      <c r="F4823" s="21"/>
      <c r="G4823" s="12" t="str">
        <f>IFERROR(INDEX(Таблица1[#All],MATCH('загрузка табеля'!J4823,тарифы!B:B,0),4),"")</f>
        <v>заместитель управляющего магазином 3 категории ((В-13)управление)</v>
      </c>
      <c r="H4823" s="12" t="s">
        <v>17191</v>
      </c>
      <c r="I4823" s="12" t="s">
        <v>16007</v>
      </c>
      <c r="J4823" s="12" t="s">
        <v>1628</v>
      </c>
      <c r="K4823" s="12" t="s">
        <v>1629</v>
      </c>
      <c r="L4823" s="12">
        <v>9</v>
      </c>
      <c r="M4823" s="12">
        <v>9</v>
      </c>
      <c r="N4823" s="12">
        <v>9</v>
      </c>
      <c r="O4823" s="12">
        <v>9</v>
      </c>
    </row>
    <row r="4824" spans="1:16" x14ac:dyDescent="0.2">
      <c r="A4824" s="12" t="str">
        <f>INDEX('рабочие дни  %ФОТ'!$F$3:$F$67,MATCH('загрузка табеля'!$H4824,'рабочие дни  %ФОТ'!$H$3:$H$67,0),1)</f>
        <v>ХХХ Пл</v>
      </c>
      <c r="B4824" s="21">
        <f t="shared" si="225"/>
        <v>309.52380952380952</v>
      </c>
      <c r="C4824" s="22">
        <f t="shared" si="226"/>
        <v>1</v>
      </c>
      <c r="D4824" s="23">
        <f t="shared" si="227"/>
        <v>8.5</v>
      </c>
      <c r="E4824" s="21">
        <f>SUMIFS(тарифы!G:G,тарифы!B:B,J4824)</f>
        <v>6500</v>
      </c>
      <c r="F4824" s="21"/>
      <c r="G4824" s="12" t="str">
        <f>IFERROR(INDEX(Таблица1[#All],MATCH('загрузка табеля'!J4824,тарифы!B:B,0),4),"")</f>
        <v>менеджер по персоналу ((В-36)управление)</v>
      </c>
      <c r="H4824" s="12" t="s">
        <v>17191</v>
      </c>
      <c r="I4824" s="12" t="s">
        <v>16007</v>
      </c>
      <c r="J4824" s="12" t="s">
        <v>3897</v>
      </c>
      <c r="K4824" s="12" t="s">
        <v>3898</v>
      </c>
      <c r="L4824" s="12">
        <v>8.5</v>
      </c>
      <c r="M4824" s="12">
        <v>0</v>
      </c>
    </row>
    <row r="4825" spans="1:16" x14ac:dyDescent="0.2">
      <c r="A4825" s="12" t="e">
        <f>INDEX('рабочие дни  %ФОТ'!$F$3:$F$67,MATCH('загрузка табеля'!$H4825,'рабочие дни  %ФОТ'!$H$3:$H$67,0),1)</f>
        <v>#N/A</v>
      </c>
      <c r="B4825" s="21">
        <f t="shared" si="225"/>
        <v>0</v>
      </c>
      <c r="C4825" s="22">
        <f t="shared" si="226"/>
        <v>0</v>
      </c>
      <c r="D4825" s="23" t="str">
        <f t="shared" si="227"/>
        <v/>
      </c>
      <c r="E4825" s="21">
        <f>SUMIFS(тарифы!G:G,тарифы!B:B,J4825)</f>
        <v>0</v>
      </c>
      <c r="F4825" s="21"/>
      <c r="G4825" s="12" t="str">
        <f>IFERROR(INDEX(Таблица1[#All],MATCH('загрузка табеля'!J4825,тарифы!B:B,0),4),"")</f>
        <v/>
      </c>
    </row>
    <row r="4826" spans="1:16" x14ac:dyDescent="0.2">
      <c r="A4826" s="12" t="e">
        <f>INDEX('рабочие дни  %ФОТ'!$F$3:$F$67,MATCH('загрузка табеля'!$H4826,'рабочие дни  %ФОТ'!$H$3:$H$67,0),1)</f>
        <v>#N/A</v>
      </c>
      <c r="B4826" s="21">
        <f t="shared" si="225"/>
        <v>0</v>
      </c>
      <c r="C4826" s="22">
        <f t="shared" si="226"/>
        <v>0</v>
      </c>
      <c r="D4826" s="23" t="str">
        <f t="shared" si="227"/>
        <v/>
      </c>
      <c r="E4826" s="21">
        <f>SUMIFS(тарифы!G:G,тарифы!B:B,J4826)</f>
        <v>0</v>
      </c>
      <c r="F4826" s="21"/>
      <c r="G4826" s="12" t="str">
        <f>IFERROR(INDEX(Таблица1[#All],MATCH('загрузка табеля'!J4826,тарифы!B:B,0),4),"")</f>
        <v/>
      </c>
    </row>
    <row r="4827" spans="1:16" x14ac:dyDescent="0.2">
      <c r="A4827" s="12" t="e">
        <f>INDEX('рабочие дни  %ФОТ'!$F$3:$F$67,MATCH('загрузка табеля'!$H4827,'рабочие дни  %ФОТ'!$H$3:$H$67,0),1)</f>
        <v>#N/A</v>
      </c>
      <c r="B4827" s="21">
        <f t="shared" si="225"/>
        <v>0</v>
      </c>
      <c r="C4827" s="22">
        <f t="shared" si="226"/>
        <v>0</v>
      </c>
      <c r="D4827" s="23" t="str">
        <f t="shared" si="227"/>
        <v/>
      </c>
      <c r="E4827" s="21">
        <f>SUMIFS(тарифы!G:G,тарифы!B:B,J4827)</f>
        <v>0</v>
      </c>
      <c r="F4827" s="21"/>
      <c r="G4827" s="12" t="str">
        <f>IFERROR(INDEX(Таблица1[#All],MATCH('загрузка табеля'!J4827,тарифы!B:B,0),4),"")</f>
        <v/>
      </c>
    </row>
    <row r="4828" spans="1:16" x14ac:dyDescent="0.2">
      <c r="A4828" s="12" t="e">
        <f>INDEX('рабочие дни  %ФОТ'!$F$3:$F$67,MATCH('загрузка табеля'!$H4828,'рабочие дни  %ФОТ'!$H$3:$H$67,0),1)</f>
        <v>#N/A</v>
      </c>
      <c r="B4828" s="21">
        <f t="shared" si="225"/>
        <v>0</v>
      </c>
      <c r="C4828" s="22">
        <f t="shared" si="226"/>
        <v>0</v>
      </c>
      <c r="D4828" s="23" t="str">
        <f t="shared" si="227"/>
        <v/>
      </c>
      <c r="E4828" s="21">
        <f>SUMIFS(тарифы!G:G,тарифы!B:B,J4828)</f>
        <v>0</v>
      </c>
      <c r="F4828" s="21"/>
      <c r="G4828" s="12" t="str">
        <f>IFERROR(INDEX(Таблица1[#All],MATCH('загрузка табеля'!J4828,тарифы!B:B,0),4),"")</f>
        <v/>
      </c>
    </row>
    <row r="4829" spans="1:16" x14ac:dyDescent="0.2">
      <c r="A4829" s="12" t="e">
        <f>INDEX('рабочие дни  %ФОТ'!$F$3:$F$67,MATCH('загрузка табеля'!$H4829,'рабочие дни  %ФОТ'!$H$3:$H$67,0),1)</f>
        <v>#N/A</v>
      </c>
      <c r="B4829" s="21">
        <f t="shared" si="225"/>
        <v>0</v>
      </c>
      <c r="C4829" s="22">
        <f t="shared" si="226"/>
        <v>0</v>
      </c>
      <c r="D4829" s="23" t="str">
        <f t="shared" si="227"/>
        <v/>
      </c>
      <c r="E4829" s="21">
        <f>SUMIFS(тарифы!G:G,тарифы!B:B,J4829)</f>
        <v>0</v>
      </c>
      <c r="F4829" s="21"/>
      <c r="G4829" s="12" t="str">
        <f>IFERROR(INDEX(Таблица1[#All],MATCH('загрузка табеля'!J4829,тарифы!B:B,0),4),"")</f>
        <v/>
      </c>
    </row>
    <row r="4830" spans="1:16" x14ac:dyDescent="0.2">
      <c r="A4830" s="12" t="e">
        <f>INDEX('рабочие дни  %ФОТ'!$F$3:$F$67,MATCH('загрузка табеля'!$H4830,'рабочие дни  %ФОТ'!$H$3:$H$67,0),1)</f>
        <v>#N/A</v>
      </c>
      <c r="B4830" s="21">
        <f t="shared" si="225"/>
        <v>0</v>
      </c>
      <c r="C4830" s="22">
        <f t="shared" si="226"/>
        <v>0</v>
      </c>
      <c r="D4830" s="23" t="str">
        <f t="shared" si="227"/>
        <v/>
      </c>
      <c r="E4830" s="21">
        <f>SUMIFS(тарифы!G:G,тарифы!B:B,J4830)</f>
        <v>0</v>
      </c>
      <c r="F4830" s="21"/>
      <c r="G4830" s="12" t="str">
        <f>IFERROR(INDEX(Таблица1[#All],MATCH('загрузка табеля'!J4830,тарифы!B:B,0),4),"")</f>
        <v/>
      </c>
    </row>
    <row r="4831" spans="1:16" x14ac:dyDescent="0.2">
      <c r="A4831" s="12" t="e">
        <f>INDEX('рабочие дни  %ФОТ'!$F$3:$F$67,MATCH('загрузка табеля'!$H4831,'рабочие дни  %ФОТ'!$H$3:$H$67,0),1)</f>
        <v>#N/A</v>
      </c>
      <c r="B4831" s="21">
        <f t="shared" si="225"/>
        <v>0</v>
      </c>
      <c r="C4831" s="22">
        <f t="shared" si="226"/>
        <v>0</v>
      </c>
      <c r="D4831" s="23" t="str">
        <f t="shared" si="227"/>
        <v/>
      </c>
      <c r="E4831" s="21">
        <f>SUMIFS(тарифы!G:G,тарифы!B:B,J4831)</f>
        <v>0</v>
      </c>
      <c r="F4831" s="21"/>
      <c r="G4831" s="12" t="str">
        <f>IFERROR(INDEX(Таблица1[#All],MATCH('загрузка табеля'!J4831,тарифы!B:B,0),4),"")</f>
        <v/>
      </c>
    </row>
    <row r="4832" spans="1:16" x14ac:dyDescent="0.2">
      <c r="A4832" s="12" t="e">
        <f>INDEX('рабочие дни  %ФОТ'!$F$3:$F$67,MATCH('загрузка табеля'!$H4832,'рабочие дни  %ФОТ'!$H$3:$H$67,0),1)</f>
        <v>#N/A</v>
      </c>
      <c r="B4832" s="21">
        <f t="shared" si="225"/>
        <v>0</v>
      </c>
      <c r="C4832" s="22">
        <f t="shared" si="226"/>
        <v>0</v>
      </c>
      <c r="D4832" s="23" t="str">
        <f t="shared" si="227"/>
        <v/>
      </c>
      <c r="E4832" s="21">
        <f>SUMIFS(тарифы!G:G,тарифы!B:B,J4832)</f>
        <v>0</v>
      </c>
      <c r="F4832" s="21"/>
      <c r="G4832" s="12" t="str">
        <f>IFERROR(INDEX(Таблица1[#All],MATCH('загрузка табеля'!J4832,тарифы!B:B,0),4),"")</f>
        <v/>
      </c>
    </row>
    <row r="4833" spans="1:7" x14ac:dyDescent="0.2">
      <c r="A4833" s="12" t="e">
        <f>INDEX('рабочие дни  %ФОТ'!$F$3:$F$67,MATCH('загрузка табеля'!$H4833,'рабочие дни  %ФОТ'!$H$3:$H$67,0),1)</f>
        <v>#N/A</v>
      </c>
      <c r="B4833" s="21">
        <f t="shared" si="225"/>
        <v>0</v>
      </c>
      <c r="C4833" s="22">
        <f t="shared" si="226"/>
        <v>0</v>
      </c>
      <c r="D4833" s="23" t="str">
        <f t="shared" si="227"/>
        <v/>
      </c>
      <c r="E4833" s="21">
        <f>SUMIFS(тарифы!G:G,тарифы!B:B,J4833)</f>
        <v>0</v>
      </c>
      <c r="F4833" s="21"/>
      <c r="G4833" s="12" t="str">
        <f>IFERROR(INDEX(Таблица1[#All],MATCH('загрузка табеля'!J4833,тарифы!B:B,0),4),"")</f>
        <v/>
      </c>
    </row>
    <row r="4834" spans="1:7" x14ac:dyDescent="0.2">
      <c r="A4834" s="12" t="e">
        <f>INDEX('рабочие дни  %ФОТ'!$F$3:$F$67,MATCH('загрузка табеля'!$H4834,'рабочие дни  %ФОТ'!$H$3:$H$67,0),1)</f>
        <v>#N/A</v>
      </c>
      <c r="B4834" s="21">
        <f t="shared" si="225"/>
        <v>0</v>
      </c>
      <c r="C4834" s="22">
        <f t="shared" si="226"/>
        <v>0</v>
      </c>
      <c r="D4834" s="23" t="str">
        <f t="shared" si="227"/>
        <v/>
      </c>
      <c r="E4834" s="21">
        <f>SUMIFS(тарифы!G:G,тарифы!B:B,J4834)</f>
        <v>0</v>
      </c>
      <c r="F4834" s="21"/>
      <c r="G4834" s="12" t="str">
        <f>IFERROR(INDEX(Таблица1[#All],MATCH('загрузка табеля'!J4834,тарифы!B:B,0),4),"")</f>
        <v/>
      </c>
    </row>
    <row r="4835" spans="1:7" x14ac:dyDescent="0.2">
      <c r="A4835" s="12" t="e">
        <f>INDEX('рабочие дни  %ФОТ'!$F$3:$F$67,MATCH('загрузка табеля'!$H4835,'рабочие дни  %ФОТ'!$H$3:$H$67,0),1)</f>
        <v>#N/A</v>
      </c>
      <c r="B4835" s="21">
        <f t="shared" si="225"/>
        <v>0</v>
      </c>
      <c r="C4835" s="22">
        <f t="shared" si="226"/>
        <v>0</v>
      </c>
      <c r="D4835" s="23" t="str">
        <f t="shared" si="227"/>
        <v/>
      </c>
      <c r="E4835" s="21">
        <f>SUMIFS(тарифы!G:G,тарифы!B:B,J4835)</f>
        <v>0</v>
      </c>
      <c r="F4835" s="21"/>
      <c r="G4835" s="12" t="str">
        <f>IFERROR(INDEX(Таблица1[#All],MATCH('загрузка табеля'!J4835,тарифы!B:B,0),4),"")</f>
        <v/>
      </c>
    </row>
    <row r="4836" spans="1:7" x14ac:dyDescent="0.2">
      <c r="A4836" s="12" t="e">
        <f>INDEX('рабочие дни  %ФОТ'!$F$3:$F$67,MATCH('загрузка табеля'!$H4836,'рабочие дни  %ФОТ'!$H$3:$H$67,0),1)</f>
        <v>#N/A</v>
      </c>
      <c r="B4836" s="21">
        <f t="shared" si="225"/>
        <v>0</v>
      </c>
      <c r="C4836" s="22">
        <f t="shared" si="226"/>
        <v>0</v>
      </c>
      <c r="D4836" s="23" t="str">
        <f t="shared" si="227"/>
        <v/>
      </c>
      <c r="E4836" s="21">
        <f>SUMIFS(тарифы!G:G,тарифы!B:B,J4836)</f>
        <v>0</v>
      </c>
      <c r="F4836" s="21"/>
      <c r="G4836" s="12" t="str">
        <f>IFERROR(INDEX(Таблица1[#All],MATCH('загрузка табеля'!J4836,тарифы!B:B,0),4),"")</f>
        <v/>
      </c>
    </row>
    <row r="4837" spans="1:7" x14ac:dyDescent="0.2">
      <c r="A4837" s="12" t="e">
        <f>INDEX('рабочие дни  %ФОТ'!$F$3:$F$67,MATCH('загрузка табеля'!$H4837,'рабочие дни  %ФОТ'!$H$3:$H$67,0),1)</f>
        <v>#N/A</v>
      </c>
      <c r="B4837" s="21">
        <f t="shared" si="225"/>
        <v>0</v>
      </c>
      <c r="C4837" s="22">
        <f t="shared" si="226"/>
        <v>0</v>
      </c>
      <c r="D4837" s="23" t="str">
        <f t="shared" si="227"/>
        <v/>
      </c>
      <c r="E4837" s="21">
        <f>SUMIFS(тарифы!G:G,тарифы!B:B,J4837)</f>
        <v>0</v>
      </c>
      <c r="F4837" s="21"/>
      <c r="G4837" s="12" t="str">
        <f>IFERROR(INDEX(Таблица1[#All],MATCH('загрузка табеля'!J4837,тарифы!B:B,0),4),"")</f>
        <v/>
      </c>
    </row>
    <row r="4838" spans="1:7" x14ac:dyDescent="0.2">
      <c r="A4838" s="12" t="e">
        <f>INDEX('рабочие дни  %ФОТ'!$F$3:$F$67,MATCH('загрузка табеля'!$H4838,'рабочие дни  %ФОТ'!$H$3:$H$67,0),1)</f>
        <v>#N/A</v>
      </c>
      <c r="B4838" s="21">
        <f t="shared" si="225"/>
        <v>0</v>
      </c>
      <c r="C4838" s="22">
        <f t="shared" si="226"/>
        <v>0</v>
      </c>
      <c r="D4838" s="23" t="str">
        <f t="shared" si="227"/>
        <v/>
      </c>
      <c r="E4838" s="21">
        <f>SUMIFS(тарифы!G:G,тарифы!B:B,J4838)</f>
        <v>0</v>
      </c>
      <c r="F4838" s="21"/>
      <c r="G4838" s="12" t="str">
        <f>IFERROR(INDEX(Таблица1[#All],MATCH('загрузка табеля'!J4838,тарифы!B:B,0),4),"")</f>
        <v/>
      </c>
    </row>
    <row r="4839" spans="1:7" x14ac:dyDescent="0.2">
      <c r="A4839" s="12" t="e">
        <f>INDEX('рабочие дни  %ФОТ'!$F$3:$F$67,MATCH('загрузка табеля'!$H4839,'рабочие дни  %ФОТ'!$H$3:$H$67,0),1)</f>
        <v>#N/A</v>
      </c>
      <c r="B4839" s="21">
        <f t="shared" si="225"/>
        <v>0</v>
      </c>
      <c r="C4839" s="22">
        <f t="shared" si="226"/>
        <v>0</v>
      </c>
      <c r="D4839" s="23" t="str">
        <f t="shared" si="227"/>
        <v/>
      </c>
      <c r="E4839" s="21">
        <f>SUMIFS(тарифы!G:G,тарифы!B:B,J4839)</f>
        <v>0</v>
      </c>
      <c r="F4839" s="21"/>
      <c r="G4839" s="12" t="str">
        <f>IFERROR(INDEX(Таблица1[#All],MATCH('загрузка табеля'!J4839,тарифы!B:B,0),4),"")</f>
        <v/>
      </c>
    </row>
    <row r="4840" spans="1:7" x14ac:dyDescent="0.2">
      <c r="A4840" s="12" t="e">
        <f>INDEX('рабочие дни  %ФОТ'!$F$3:$F$67,MATCH('загрузка табеля'!$H4840,'рабочие дни  %ФОТ'!$H$3:$H$67,0),1)</f>
        <v>#N/A</v>
      </c>
      <c r="B4840" s="21">
        <f t="shared" si="225"/>
        <v>0</v>
      </c>
      <c r="C4840" s="22">
        <f t="shared" si="226"/>
        <v>0</v>
      </c>
      <c r="D4840" s="23" t="str">
        <f t="shared" si="227"/>
        <v/>
      </c>
      <c r="E4840" s="21">
        <f>SUMIFS(тарифы!G:G,тарифы!B:B,J4840)</f>
        <v>0</v>
      </c>
      <c r="F4840" s="21"/>
      <c r="G4840" s="12" t="str">
        <f>IFERROR(INDEX(Таблица1[#All],MATCH('загрузка табеля'!J4840,тарифы!B:B,0),4),"")</f>
        <v/>
      </c>
    </row>
    <row r="4841" spans="1:7" x14ac:dyDescent="0.2">
      <c r="A4841" s="12" t="e">
        <f>INDEX('рабочие дни  %ФОТ'!$F$3:$F$67,MATCH('загрузка табеля'!$H4841,'рабочие дни  %ФОТ'!$H$3:$H$67,0),1)</f>
        <v>#N/A</v>
      </c>
      <c r="B4841" s="21">
        <f t="shared" si="225"/>
        <v>0</v>
      </c>
      <c r="C4841" s="22">
        <f t="shared" si="226"/>
        <v>0</v>
      </c>
      <c r="D4841" s="23" t="str">
        <f t="shared" si="227"/>
        <v/>
      </c>
      <c r="E4841" s="21">
        <f>SUMIFS(тарифы!G:G,тарифы!B:B,J4841)</f>
        <v>0</v>
      </c>
      <c r="F4841" s="21"/>
      <c r="G4841" s="12" t="str">
        <f>IFERROR(INDEX(Таблица1[#All],MATCH('загрузка табеля'!J4841,тарифы!B:B,0),4),"")</f>
        <v/>
      </c>
    </row>
    <row r="4842" spans="1:7" x14ac:dyDescent="0.2">
      <c r="A4842" s="12" t="e">
        <f>INDEX('рабочие дни  %ФОТ'!$F$3:$F$67,MATCH('загрузка табеля'!$H4842,'рабочие дни  %ФОТ'!$H$3:$H$67,0),1)</f>
        <v>#N/A</v>
      </c>
      <c r="B4842" s="21">
        <f t="shared" si="225"/>
        <v>0</v>
      </c>
      <c r="C4842" s="22">
        <f t="shared" si="226"/>
        <v>0</v>
      </c>
      <c r="D4842" s="23" t="str">
        <f t="shared" si="227"/>
        <v/>
      </c>
      <c r="E4842" s="21">
        <f>SUMIFS(тарифы!G:G,тарифы!B:B,J4842)</f>
        <v>0</v>
      </c>
      <c r="F4842" s="21"/>
      <c r="G4842" s="12" t="str">
        <f>IFERROR(INDEX(Таблица1[#All],MATCH('загрузка табеля'!J4842,тарифы!B:B,0),4),"")</f>
        <v/>
      </c>
    </row>
    <row r="4843" spans="1:7" x14ac:dyDescent="0.2">
      <c r="A4843" s="12" t="e">
        <f>INDEX('рабочие дни  %ФОТ'!$F$3:$F$67,MATCH('загрузка табеля'!$H4843,'рабочие дни  %ФОТ'!$H$3:$H$67,0),1)</f>
        <v>#N/A</v>
      </c>
      <c r="B4843" s="21">
        <f t="shared" si="225"/>
        <v>0</v>
      </c>
      <c r="C4843" s="22">
        <f t="shared" si="226"/>
        <v>0</v>
      </c>
      <c r="D4843" s="23" t="str">
        <f t="shared" si="227"/>
        <v/>
      </c>
      <c r="E4843" s="21">
        <f>SUMIFS(тарифы!G:G,тарифы!B:B,J4843)</f>
        <v>0</v>
      </c>
      <c r="F4843" s="21"/>
      <c r="G4843" s="12" t="str">
        <f>IFERROR(INDEX(Таблица1[#All],MATCH('загрузка табеля'!J4843,тарифы!B:B,0),4),"")</f>
        <v/>
      </c>
    </row>
    <row r="4844" spans="1:7" x14ac:dyDescent="0.2">
      <c r="A4844" s="12" t="e">
        <f>INDEX('рабочие дни  %ФОТ'!$F$3:$F$67,MATCH('загрузка табеля'!$H4844,'рабочие дни  %ФОТ'!$H$3:$H$67,0),1)</f>
        <v>#N/A</v>
      </c>
      <c r="B4844" s="21">
        <f t="shared" si="225"/>
        <v>0</v>
      </c>
      <c r="C4844" s="22">
        <f t="shared" si="226"/>
        <v>0</v>
      </c>
      <c r="D4844" s="23" t="str">
        <f t="shared" si="227"/>
        <v/>
      </c>
      <c r="E4844" s="21">
        <f>SUMIFS(тарифы!G:G,тарифы!B:B,J4844)</f>
        <v>0</v>
      </c>
      <c r="F4844" s="21"/>
      <c r="G4844" s="12" t="str">
        <f>IFERROR(INDEX(Таблица1[#All],MATCH('загрузка табеля'!J4844,тарифы!B:B,0),4),"")</f>
        <v/>
      </c>
    </row>
    <row r="4845" spans="1:7" x14ac:dyDescent="0.2">
      <c r="A4845" s="12" t="e">
        <f>INDEX('рабочие дни  %ФОТ'!$F$3:$F$67,MATCH('загрузка табеля'!$H4845,'рабочие дни  %ФОТ'!$H$3:$H$67,0),1)</f>
        <v>#N/A</v>
      </c>
      <c r="B4845" s="21">
        <f t="shared" si="225"/>
        <v>0</v>
      </c>
      <c r="C4845" s="22">
        <f t="shared" si="226"/>
        <v>0</v>
      </c>
      <c r="D4845" s="23" t="str">
        <f t="shared" si="227"/>
        <v/>
      </c>
      <c r="E4845" s="21">
        <f>SUMIFS(тарифы!G:G,тарифы!B:B,J4845)</f>
        <v>0</v>
      </c>
      <c r="F4845" s="21"/>
      <c r="G4845" s="12" t="str">
        <f>IFERROR(INDEX(Таблица1[#All],MATCH('загрузка табеля'!J4845,тарифы!B:B,0),4),"")</f>
        <v/>
      </c>
    </row>
    <row r="4846" spans="1:7" x14ac:dyDescent="0.2">
      <c r="A4846" s="12" t="e">
        <f>INDEX('рабочие дни  %ФОТ'!$F$3:$F$67,MATCH('загрузка табеля'!$H4846,'рабочие дни  %ФОТ'!$H$3:$H$67,0),1)</f>
        <v>#N/A</v>
      </c>
      <c r="B4846" s="21">
        <f t="shared" si="225"/>
        <v>0</v>
      </c>
      <c r="C4846" s="22">
        <f t="shared" si="226"/>
        <v>0</v>
      </c>
      <c r="D4846" s="23" t="str">
        <f t="shared" si="227"/>
        <v/>
      </c>
      <c r="E4846" s="21">
        <f>SUMIFS(тарифы!G:G,тарифы!B:B,J4846)</f>
        <v>0</v>
      </c>
      <c r="F4846" s="21"/>
      <c r="G4846" s="12" t="str">
        <f>IFERROR(INDEX(Таблица1[#All],MATCH('загрузка табеля'!J4846,тарифы!B:B,0),4),"")</f>
        <v/>
      </c>
    </row>
    <row r="4847" spans="1:7" x14ac:dyDescent="0.2">
      <c r="A4847" s="12" t="e">
        <f>INDEX('рабочие дни  %ФОТ'!$F$3:$F$67,MATCH('загрузка табеля'!$H4847,'рабочие дни  %ФОТ'!$H$3:$H$67,0),1)</f>
        <v>#N/A</v>
      </c>
      <c r="B4847" s="21">
        <f t="shared" si="225"/>
        <v>0</v>
      </c>
      <c r="C4847" s="22">
        <f t="shared" si="226"/>
        <v>0</v>
      </c>
      <c r="D4847" s="23" t="str">
        <f t="shared" si="227"/>
        <v/>
      </c>
      <c r="E4847" s="21">
        <f>SUMIFS(тарифы!G:G,тарифы!B:B,J4847)</f>
        <v>0</v>
      </c>
      <c r="F4847" s="21"/>
      <c r="G4847" s="12" t="str">
        <f>IFERROR(INDEX(Таблица1[#All],MATCH('загрузка табеля'!J4847,тарифы!B:B,0),4),"")</f>
        <v/>
      </c>
    </row>
    <row r="4848" spans="1:7" x14ac:dyDescent="0.2">
      <c r="A4848" s="12" t="e">
        <f>INDEX('рабочие дни  %ФОТ'!$F$3:$F$67,MATCH('загрузка табеля'!$H4848,'рабочие дни  %ФОТ'!$H$3:$H$67,0),1)</f>
        <v>#N/A</v>
      </c>
      <c r="B4848" s="21">
        <f t="shared" si="225"/>
        <v>0</v>
      </c>
      <c r="C4848" s="22">
        <f t="shared" si="226"/>
        <v>0</v>
      </c>
      <c r="D4848" s="23" t="str">
        <f t="shared" si="227"/>
        <v/>
      </c>
      <c r="E4848" s="21">
        <f>SUMIFS(тарифы!G:G,тарифы!B:B,J4848)</f>
        <v>0</v>
      </c>
      <c r="F4848" s="21"/>
      <c r="G4848" s="12" t="str">
        <f>IFERROR(INDEX(Таблица1[#All],MATCH('загрузка табеля'!J4848,тарифы!B:B,0),4),"")</f>
        <v/>
      </c>
    </row>
    <row r="4849" spans="1:7" x14ac:dyDescent="0.2">
      <c r="A4849" s="12" t="e">
        <f>INDEX('рабочие дни  %ФОТ'!$F$3:$F$67,MATCH('загрузка табеля'!$H4849,'рабочие дни  %ФОТ'!$H$3:$H$67,0),1)</f>
        <v>#N/A</v>
      </c>
      <c r="B4849" s="21">
        <f t="shared" si="225"/>
        <v>0</v>
      </c>
      <c r="C4849" s="22">
        <f t="shared" si="226"/>
        <v>0</v>
      </c>
      <c r="D4849" s="23" t="str">
        <f t="shared" si="227"/>
        <v/>
      </c>
      <c r="E4849" s="21">
        <f>SUMIFS(тарифы!G:G,тарифы!B:B,J4849)</f>
        <v>0</v>
      </c>
      <c r="F4849" s="21"/>
      <c r="G4849" s="12" t="str">
        <f>IFERROR(INDEX(Таблица1[#All],MATCH('загрузка табеля'!J4849,тарифы!B:B,0),4),"")</f>
        <v/>
      </c>
    </row>
    <row r="4850" spans="1:7" x14ac:dyDescent="0.2">
      <c r="A4850" s="12" t="e">
        <f>INDEX('рабочие дни  %ФОТ'!$F$3:$F$67,MATCH('загрузка табеля'!$H4850,'рабочие дни  %ФОТ'!$H$3:$H$67,0),1)</f>
        <v>#N/A</v>
      </c>
      <c r="B4850" s="21">
        <f t="shared" si="225"/>
        <v>0</v>
      </c>
      <c r="C4850" s="22">
        <f t="shared" si="226"/>
        <v>0</v>
      </c>
      <c r="D4850" s="23" t="str">
        <f t="shared" si="227"/>
        <v/>
      </c>
      <c r="E4850" s="21">
        <f>SUMIFS(тарифы!G:G,тарифы!B:B,J4850)</f>
        <v>0</v>
      </c>
      <c r="F4850" s="21"/>
      <c r="G4850" s="12" t="str">
        <f>IFERROR(INDEX(Таблица1[#All],MATCH('загрузка табеля'!J4850,тарифы!B:B,0),4),"")</f>
        <v/>
      </c>
    </row>
    <row r="4851" spans="1:7" x14ac:dyDescent="0.2">
      <c r="A4851" s="12" t="e">
        <f>INDEX('рабочие дни  %ФОТ'!$F$3:$F$67,MATCH('загрузка табеля'!$H4851,'рабочие дни  %ФОТ'!$H$3:$H$67,0),1)</f>
        <v>#N/A</v>
      </c>
      <c r="B4851" s="21">
        <f t="shared" si="225"/>
        <v>0</v>
      </c>
      <c r="C4851" s="22">
        <f t="shared" si="226"/>
        <v>0</v>
      </c>
      <c r="D4851" s="23" t="str">
        <f t="shared" si="227"/>
        <v/>
      </c>
      <c r="E4851" s="21">
        <f>SUMIFS(тарифы!G:G,тарифы!B:B,J4851)</f>
        <v>0</v>
      </c>
      <c r="F4851" s="21"/>
      <c r="G4851" s="12" t="str">
        <f>IFERROR(INDEX(Таблица1[#All],MATCH('загрузка табеля'!J4851,тарифы!B:B,0),4),"")</f>
        <v/>
      </c>
    </row>
    <row r="4852" spans="1:7" x14ac:dyDescent="0.2">
      <c r="A4852" s="12" t="e">
        <f>INDEX('рабочие дни  %ФОТ'!$F$3:$F$67,MATCH('загрузка табеля'!$H4852,'рабочие дни  %ФОТ'!$H$3:$H$67,0),1)</f>
        <v>#N/A</v>
      </c>
      <c r="B4852" s="21">
        <f t="shared" si="225"/>
        <v>0</v>
      </c>
      <c r="C4852" s="22">
        <f t="shared" si="226"/>
        <v>0</v>
      </c>
      <c r="D4852" s="23" t="str">
        <f t="shared" si="227"/>
        <v/>
      </c>
      <c r="E4852" s="21">
        <f>SUMIFS(тарифы!G:G,тарифы!B:B,J4852)</f>
        <v>0</v>
      </c>
      <c r="F4852" s="21"/>
      <c r="G4852" s="12" t="str">
        <f>IFERROR(INDEX(Таблица1[#All],MATCH('загрузка табеля'!J4852,тарифы!B:B,0),4),"")</f>
        <v/>
      </c>
    </row>
    <row r="4853" spans="1:7" x14ac:dyDescent="0.2">
      <c r="A4853" s="12" t="e">
        <f>INDEX('рабочие дни  %ФОТ'!$F$3:$F$67,MATCH('загрузка табеля'!$H4853,'рабочие дни  %ФОТ'!$H$3:$H$67,0),1)</f>
        <v>#N/A</v>
      </c>
      <c r="B4853" s="21">
        <f t="shared" si="225"/>
        <v>0</v>
      </c>
      <c r="C4853" s="22">
        <f t="shared" si="226"/>
        <v>0</v>
      </c>
      <c r="D4853" s="23" t="str">
        <f t="shared" si="227"/>
        <v/>
      </c>
      <c r="E4853" s="21">
        <f>SUMIFS(тарифы!G:G,тарифы!B:B,J4853)</f>
        <v>0</v>
      </c>
      <c r="F4853" s="21"/>
      <c r="G4853" s="12" t="str">
        <f>IFERROR(INDEX(Таблица1[#All],MATCH('загрузка табеля'!J4853,тарифы!B:B,0),4),"")</f>
        <v/>
      </c>
    </row>
    <row r="4854" spans="1:7" x14ac:dyDescent="0.2">
      <c r="A4854" s="12" t="e">
        <f>INDEX('рабочие дни  %ФОТ'!$F$3:$F$67,MATCH('загрузка табеля'!$H4854,'рабочие дни  %ФОТ'!$H$3:$H$67,0),1)</f>
        <v>#N/A</v>
      </c>
      <c r="B4854" s="21">
        <f t="shared" si="225"/>
        <v>0</v>
      </c>
      <c r="C4854" s="22">
        <f t="shared" si="226"/>
        <v>0</v>
      </c>
      <c r="D4854" s="23" t="str">
        <f t="shared" si="227"/>
        <v/>
      </c>
      <c r="E4854" s="21">
        <f>SUMIFS(тарифы!G:G,тарифы!B:B,J4854)</f>
        <v>0</v>
      </c>
      <c r="F4854" s="21"/>
      <c r="G4854" s="12" t="str">
        <f>IFERROR(INDEX(Таблица1[#All],MATCH('загрузка табеля'!J4854,тарифы!B:B,0),4),"")</f>
        <v/>
      </c>
    </row>
    <row r="4855" spans="1:7" x14ac:dyDescent="0.2">
      <c r="A4855" s="12" t="e">
        <f>INDEX('рабочие дни  %ФОТ'!$F$3:$F$67,MATCH('загрузка табеля'!$H4855,'рабочие дни  %ФОТ'!$H$3:$H$67,0),1)</f>
        <v>#N/A</v>
      </c>
      <c r="B4855" s="21">
        <f t="shared" si="225"/>
        <v>0</v>
      </c>
      <c r="C4855" s="22">
        <f t="shared" si="226"/>
        <v>0</v>
      </c>
      <c r="D4855" s="23" t="str">
        <f t="shared" si="227"/>
        <v/>
      </c>
      <c r="E4855" s="21">
        <f>SUMIFS(тарифы!G:G,тарифы!B:B,J4855)</f>
        <v>0</v>
      </c>
      <c r="F4855" s="21"/>
      <c r="G4855" s="12" t="str">
        <f>IFERROR(INDEX(Таблица1[#All],MATCH('загрузка табеля'!J4855,тарифы!B:B,0),4),"")</f>
        <v/>
      </c>
    </row>
    <row r="4856" spans="1:7" x14ac:dyDescent="0.2">
      <c r="A4856" s="12" t="e">
        <f>INDEX('рабочие дни  %ФОТ'!$F$3:$F$67,MATCH('загрузка табеля'!$H4856,'рабочие дни  %ФОТ'!$H$3:$H$67,0),1)</f>
        <v>#N/A</v>
      </c>
      <c r="B4856" s="21">
        <f t="shared" si="225"/>
        <v>0</v>
      </c>
      <c r="C4856" s="22">
        <f t="shared" si="226"/>
        <v>0</v>
      </c>
      <c r="D4856" s="23" t="str">
        <f t="shared" si="227"/>
        <v/>
      </c>
      <c r="E4856" s="21">
        <f>SUMIFS(тарифы!G:G,тарифы!B:B,J4856)</f>
        <v>0</v>
      </c>
      <c r="F4856" s="21"/>
      <c r="G4856" s="12" t="str">
        <f>IFERROR(INDEX(Таблица1[#All],MATCH('загрузка табеля'!J4856,тарифы!B:B,0),4),"")</f>
        <v/>
      </c>
    </row>
    <row r="4857" spans="1:7" x14ac:dyDescent="0.2">
      <c r="A4857" s="12" t="e">
        <f>INDEX('рабочие дни  %ФОТ'!$F$3:$F$67,MATCH('загрузка табеля'!$H4857,'рабочие дни  %ФОТ'!$H$3:$H$67,0),1)</f>
        <v>#N/A</v>
      </c>
      <c r="B4857" s="21">
        <f t="shared" si="225"/>
        <v>0</v>
      </c>
      <c r="C4857" s="22">
        <f t="shared" si="226"/>
        <v>0</v>
      </c>
      <c r="D4857" s="23" t="str">
        <f t="shared" si="227"/>
        <v/>
      </c>
      <c r="E4857" s="21">
        <f>SUMIFS(тарифы!G:G,тарифы!B:B,J4857)</f>
        <v>0</v>
      </c>
      <c r="F4857" s="21"/>
      <c r="G4857" s="12" t="str">
        <f>IFERROR(INDEX(Таблица1[#All],MATCH('загрузка табеля'!J4857,тарифы!B:B,0),4),"")</f>
        <v/>
      </c>
    </row>
    <row r="4858" spans="1:7" x14ac:dyDescent="0.2">
      <c r="A4858" s="12" t="e">
        <f>INDEX('рабочие дни  %ФОТ'!$F$3:$F$67,MATCH('загрузка табеля'!$H4858,'рабочие дни  %ФОТ'!$H$3:$H$67,0),1)</f>
        <v>#N/A</v>
      </c>
      <c r="B4858" s="21">
        <f t="shared" si="225"/>
        <v>0</v>
      </c>
      <c r="C4858" s="22">
        <f t="shared" si="226"/>
        <v>0</v>
      </c>
      <c r="D4858" s="23" t="str">
        <f t="shared" si="227"/>
        <v/>
      </c>
      <c r="E4858" s="21">
        <f>SUMIFS(тарифы!G:G,тарифы!B:B,J4858)</f>
        <v>0</v>
      </c>
      <c r="F4858" s="21"/>
      <c r="G4858" s="12" t="str">
        <f>IFERROR(INDEX(Таблица1[#All],MATCH('загрузка табеля'!J4858,тарифы!B:B,0),4),"")</f>
        <v/>
      </c>
    </row>
    <row r="4859" spans="1:7" x14ac:dyDescent="0.2">
      <c r="A4859" s="12" t="e">
        <f>INDEX('рабочие дни  %ФОТ'!$F$3:$F$67,MATCH('загрузка табеля'!$H4859,'рабочие дни  %ФОТ'!$H$3:$H$67,0),1)</f>
        <v>#N/A</v>
      </c>
      <c r="B4859" s="21">
        <f t="shared" si="225"/>
        <v>0</v>
      </c>
      <c r="C4859" s="22">
        <f t="shared" si="226"/>
        <v>0</v>
      </c>
      <c r="D4859" s="23" t="str">
        <f t="shared" si="227"/>
        <v/>
      </c>
      <c r="E4859" s="21">
        <f>SUMIFS(тарифы!G:G,тарифы!B:B,J4859)</f>
        <v>0</v>
      </c>
      <c r="F4859" s="21"/>
      <c r="G4859" s="12" t="str">
        <f>IFERROR(INDEX(Таблица1[#All],MATCH('загрузка табеля'!J4859,тарифы!B:B,0),4),"")</f>
        <v/>
      </c>
    </row>
    <row r="4860" spans="1:7" x14ac:dyDescent="0.2">
      <c r="A4860" s="12" t="e">
        <f>INDEX('рабочие дни  %ФОТ'!$F$3:$F$67,MATCH('загрузка табеля'!$H4860,'рабочие дни  %ФОТ'!$H$3:$H$67,0),1)</f>
        <v>#N/A</v>
      </c>
      <c r="B4860" s="21">
        <f t="shared" si="225"/>
        <v>0</v>
      </c>
      <c r="C4860" s="22">
        <f t="shared" si="226"/>
        <v>0</v>
      </c>
      <c r="D4860" s="23" t="str">
        <f t="shared" si="227"/>
        <v/>
      </c>
      <c r="E4860" s="21">
        <f>SUMIFS(тарифы!G:G,тарифы!B:B,J4860)</f>
        <v>0</v>
      </c>
      <c r="F4860" s="21"/>
      <c r="G4860" s="12" t="str">
        <f>IFERROR(INDEX(Таблица1[#All],MATCH('загрузка табеля'!J4860,тарифы!B:B,0),4),"")</f>
        <v/>
      </c>
    </row>
    <row r="4861" spans="1:7" x14ac:dyDescent="0.2">
      <c r="A4861" s="12" t="e">
        <f>INDEX('рабочие дни  %ФОТ'!$F$3:$F$67,MATCH('загрузка табеля'!$H4861,'рабочие дни  %ФОТ'!$H$3:$H$67,0),1)</f>
        <v>#N/A</v>
      </c>
      <c r="B4861" s="21">
        <f t="shared" si="225"/>
        <v>0</v>
      </c>
      <c r="C4861" s="22">
        <f t="shared" si="226"/>
        <v>0</v>
      </c>
      <c r="D4861" s="23" t="str">
        <f t="shared" si="227"/>
        <v/>
      </c>
      <c r="E4861" s="21">
        <f>SUMIFS(тарифы!G:G,тарифы!B:B,J4861)</f>
        <v>0</v>
      </c>
      <c r="F4861" s="21"/>
      <c r="G4861" s="12" t="str">
        <f>IFERROR(INDEX(Таблица1[#All],MATCH('загрузка табеля'!J4861,тарифы!B:B,0),4),"")</f>
        <v/>
      </c>
    </row>
    <row r="4862" spans="1:7" x14ac:dyDescent="0.2">
      <c r="A4862" s="12" t="e">
        <f>INDEX('рабочие дни  %ФОТ'!$F$3:$F$67,MATCH('загрузка табеля'!$H4862,'рабочие дни  %ФОТ'!$H$3:$H$67,0),1)</f>
        <v>#N/A</v>
      </c>
      <c r="B4862" s="21">
        <f t="shared" si="225"/>
        <v>0</v>
      </c>
      <c r="C4862" s="22">
        <f t="shared" si="226"/>
        <v>0</v>
      </c>
      <c r="D4862" s="23" t="str">
        <f t="shared" si="227"/>
        <v/>
      </c>
      <c r="E4862" s="21">
        <f>SUMIFS(тарифы!G:G,тарифы!B:B,J4862)</f>
        <v>0</v>
      </c>
      <c r="F4862" s="21"/>
      <c r="G4862" s="12" t="str">
        <f>IFERROR(INDEX(Таблица1[#All],MATCH('загрузка табеля'!J4862,тарифы!B:B,0),4),"")</f>
        <v/>
      </c>
    </row>
    <row r="4863" spans="1:7" x14ac:dyDescent="0.2">
      <c r="A4863" s="12" t="e">
        <f>INDEX('рабочие дни  %ФОТ'!$F$3:$F$67,MATCH('загрузка табеля'!$H4863,'рабочие дни  %ФОТ'!$H$3:$H$67,0),1)</f>
        <v>#N/A</v>
      </c>
      <c r="B4863" s="21">
        <f t="shared" si="225"/>
        <v>0</v>
      </c>
      <c r="C4863" s="22">
        <f t="shared" si="226"/>
        <v>0</v>
      </c>
      <c r="D4863" s="23" t="str">
        <f t="shared" si="227"/>
        <v/>
      </c>
      <c r="E4863" s="21">
        <f>SUMIFS(тарифы!G:G,тарифы!B:B,J4863)</f>
        <v>0</v>
      </c>
      <c r="F4863" s="21"/>
      <c r="G4863" s="12" t="str">
        <f>IFERROR(INDEX(Таблица1[#All],MATCH('загрузка табеля'!J4863,тарифы!B:B,0),4),"")</f>
        <v/>
      </c>
    </row>
    <row r="4864" spans="1:7" x14ac:dyDescent="0.2">
      <c r="A4864" s="12" t="e">
        <f>INDEX('рабочие дни  %ФОТ'!$F$3:$F$67,MATCH('загрузка табеля'!$H4864,'рабочие дни  %ФОТ'!$H$3:$H$67,0),1)</f>
        <v>#N/A</v>
      </c>
      <c r="B4864" s="21">
        <f t="shared" si="225"/>
        <v>0</v>
      </c>
      <c r="C4864" s="22">
        <f t="shared" si="226"/>
        <v>0</v>
      </c>
      <c r="D4864" s="23" t="str">
        <f t="shared" si="227"/>
        <v/>
      </c>
      <c r="E4864" s="21">
        <f>SUMIFS(тарифы!G:G,тарифы!B:B,J4864)</f>
        <v>0</v>
      </c>
      <c r="F4864" s="21"/>
      <c r="G4864" s="12" t="str">
        <f>IFERROR(INDEX(Таблица1[#All],MATCH('загрузка табеля'!J4864,тарифы!B:B,0),4),"")</f>
        <v/>
      </c>
    </row>
    <row r="4865" spans="1:7" x14ac:dyDescent="0.2">
      <c r="A4865" s="12" t="e">
        <f>INDEX('рабочие дни  %ФОТ'!$F$3:$F$67,MATCH('загрузка табеля'!$H4865,'рабочие дни  %ФОТ'!$H$3:$H$67,0),1)</f>
        <v>#N/A</v>
      </c>
      <c r="B4865" s="21">
        <f t="shared" si="225"/>
        <v>0</v>
      </c>
      <c r="C4865" s="22">
        <f t="shared" si="226"/>
        <v>0</v>
      </c>
      <c r="D4865" s="23" t="str">
        <f t="shared" si="227"/>
        <v/>
      </c>
      <c r="E4865" s="21">
        <f>SUMIFS(тарифы!G:G,тарифы!B:B,J4865)</f>
        <v>0</v>
      </c>
      <c r="F4865" s="21"/>
      <c r="G4865" s="12" t="str">
        <f>IFERROR(INDEX(Таблица1[#All],MATCH('загрузка табеля'!J4865,тарифы!B:B,0),4),"")</f>
        <v/>
      </c>
    </row>
    <row r="4866" spans="1:7" x14ac:dyDescent="0.2">
      <c r="A4866" s="12" t="e">
        <f>INDEX('рабочие дни  %ФОТ'!$F$3:$F$67,MATCH('загрузка табеля'!$H4866,'рабочие дни  %ФОТ'!$H$3:$H$67,0),1)</f>
        <v>#N/A</v>
      </c>
      <c r="B4866" s="21">
        <f t="shared" si="225"/>
        <v>0</v>
      </c>
      <c r="C4866" s="22">
        <f t="shared" si="226"/>
        <v>0</v>
      </c>
      <c r="D4866" s="23" t="str">
        <f t="shared" si="227"/>
        <v/>
      </c>
      <c r="E4866" s="21">
        <f>SUMIFS(тарифы!G:G,тарифы!B:B,J4866)</f>
        <v>0</v>
      </c>
      <c r="F4866" s="21"/>
      <c r="G4866" s="12" t="str">
        <f>IFERROR(INDEX(Таблица1[#All],MATCH('загрузка табеля'!J4866,тарифы!B:B,0),4),"")</f>
        <v/>
      </c>
    </row>
    <row r="4867" spans="1:7" x14ac:dyDescent="0.2">
      <c r="A4867" s="12" t="e">
        <f>INDEX('рабочие дни  %ФОТ'!$F$3:$F$67,MATCH('загрузка табеля'!$H4867,'рабочие дни  %ФОТ'!$H$3:$H$67,0),1)</f>
        <v>#N/A</v>
      </c>
      <c r="B4867" s="21">
        <f t="shared" si="225"/>
        <v>0</v>
      </c>
      <c r="C4867" s="22">
        <f t="shared" si="226"/>
        <v>0</v>
      </c>
      <c r="D4867" s="23" t="str">
        <f t="shared" si="227"/>
        <v/>
      </c>
      <c r="E4867" s="21">
        <f>SUMIFS(тарифы!G:G,тарифы!B:B,J4867)</f>
        <v>0</v>
      </c>
      <c r="F4867" s="21"/>
      <c r="G4867" s="12" t="str">
        <f>IFERROR(INDEX(Таблица1[#All],MATCH('загрузка табеля'!J4867,тарифы!B:B,0),4),"")</f>
        <v/>
      </c>
    </row>
    <row r="4868" spans="1:7" x14ac:dyDescent="0.2">
      <c r="A4868" s="12" t="e">
        <f>INDEX('рабочие дни  %ФОТ'!$F$3:$F$67,MATCH('загрузка табеля'!$H4868,'рабочие дни  %ФОТ'!$H$3:$H$67,0),1)</f>
        <v>#N/A</v>
      </c>
      <c r="B4868" s="21">
        <f t="shared" si="225"/>
        <v>0</v>
      </c>
      <c r="C4868" s="22">
        <f t="shared" si="226"/>
        <v>0</v>
      </c>
      <c r="D4868" s="23" t="str">
        <f t="shared" si="227"/>
        <v/>
      </c>
      <c r="E4868" s="21">
        <f>SUMIFS(тарифы!G:G,тарифы!B:B,J4868)</f>
        <v>0</v>
      </c>
      <c r="F4868" s="21"/>
      <c r="G4868" s="12" t="str">
        <f>IFERROR(INDEX(Таблица1[#All],MATCH('загрузка табеля'!J4868,тарифы!B:B,0),4),"")</f>
        <v/>
      </c>
    </row>
    <row r="4869" spans="1:7" x14ac:dyDescent="0.2">
      <c r="A4869" s="12" t="e">
        <f>INDEX('рабочие дни  %ФОТ'!$F$3:$F$67,MATCH('загрузка табеля'!$H4869,'рабочие дни  %ФОТ'!$H$3:$H$67,0),1)</f>
        <v>#N/A</v>
      </c>
      <c r="B4869" s="21">
        <f t="shared" si="225"/>
        <v>0</v>
      </c>
      <c r="C4869" s="22">
        <f t="shared" si="226"/>
        <v>0</v>
      </c>
      <c r="D4869" s="23" t="str">
        <f t="shared" si="227"/>
        <v/>
      </c>
      <c r="E4869" s="21">
        <f>SUMIFS(тарифы!G:G,тарифы!B:B,J4869)</f>
        <v>0</v>
      </c>
      <c r="F4869" s="21"/>
      <c r="G4869" s="12" t="str">
        <f>IFERROR(INDEX(Таблица1[#All],MATCH('загрузка табеля'!J4869,тарифы!B:B,0),4),"")</f>
        <v/>
      </c>
    </row>
    <row r="4870" spans="1:7" x14ac:dyDescent="0.2">
      <c r="A4870" s="12" t="e">
        <f>INDEX('рабочие дни  %ФОТ'!$F$3:$F$67,MATCH('загрузка табеля'!$H4870,'рабочие дни  %ФОТ'!$H$3:$H$67,0),1)</f>
        <v>#N/A</v>
      </c>
      <c r="B4870" s="21">
        <f t="shared" ref="B4870:B4933" si="228">IF(AND(F4870&lt;50,F4870&gt;0),F4870*D4870,IF(F4870&gt;50,F4870/$C$1*C4870,IF(AND(E4870&lt;50,E4870&gt;0),E4870*D4870,E4870/$C$1*C4870)))</f>
        <v>0</v>
      </c>
      <c r="C4870" s="22">
        <f t="shared" si="226"/>
        <v>0</v>
      </c>
      <c r="D4870" s="23" t="str">
        <f t="shared" si="227"/>
        <v/>
      </c>
      <c r="E4870" s="21">
        <f>SUMIFS(тарифы!G:G,тарифы!B:B,J4870)</f>
        <v>0</v>
      </c>
      <c r="F4870" s="21"/>
      <c r="G4870" s="12" t="str">
        <f>IFERROR(INDEX(Таблица1[#All],MATCH('загрузка табеля'!J4870,тарифы!B:B,0),4),"")</f>
        <v/>
      </c>
    </row>
    <row r="4871" spans="1:7" x14ac:dyDescent="0.2">
      <c r="A4871" s="12" t="e">
        <f>INDEX('рабочие дни  %ФОТ'!$F$3:$F$67,MATCH('загрузка табеля'!$H4871,'рабочие дни  %ФОТ'!$H$3:$H$67,0),1)</f>
        <v>#N/A</v>
      </c>
      <c r="B4871" s="21">
        <f t="shared" si="228"/>
        <v>0</v>
      </c>
      <c r="C4871" s="22">
        <f t="shared" ref="C4871:C4934" si="229">COUNTIF(L4871:AP4871,"&gt;0")</f>
        <v>0</v>
      </c>
      <c r="D4871" s="23" t="str">
        <f t="shared" ref="D4871:D4934" si="230">IF(SUM(L4871:AP4871)&gt;0,SUM(L4871:AP4871),"")</f>
        <v/>
      </c>
      <c r="E4871" s="21">
        <f>SUMIFS(тарифы!G:G,тарифы!B:B,J4871)</f>
        <v>0</v>
      </c>
      <c r="F4871" s="21"/>
      <c r="G4871" s="12" t="str">
        <f>IFERROR(INDEX(Таблица1[#All],MATCH('загрузка табеля'!J4871,тарифы!B:B,0),4),"")</f>
        <v/>
      </c>
    </row>
    <row r="4872" spans="1:7" x14ac:dyDescent="0.2">
      <c r="A4872" s="12" t="e">
        <f>INDEX('рабочие дни  %ФОТ'!$F$3:$F$67,MATCH('загрузка табеля'!$H4872,'рабочие дни  %ФОТ'!$H$3:$H$67,0),1)</f>
        <v>#N/A</v>
      </c>
      <c r="B4872" s="21">
        <f t="shared" si="228"/>
        <v>0</v>
      </c>
      <c r="C4872" s="22">
        <f t="shared" si="229"/>
        <v>0</v>
      </c>
      <c r="D4872" s="23" t="str">
        <f t="shared" si="230"/>
        <v/>
      </c>
      <c r="E4872" s="21">
        <f>SUMIFS(тарифы!G:G,тарифы!B:B,J4872)</f>
        <v>0</v>
      </c>
      <c r="F4872" s="21"/>
      <c r="G4872" s="12" t="str">
        <f>IFERROR(INDEX(Таблица1[#All],MATCH('загрузка табеля'!J4872,тарифы!B:B,0),4),"")</f>
        <v/>
      </c>
    </row>
    <row r="4873" spans="1:7" x14ac:dyDescent="0.2">
      <c r="A4873" s="12" t="e">
        <f>INDEX('рабочие дни  %ФОТ'!$F$3:$F$67,MATCH('загрузка табеля'!$H4873,'рабочие дни  %ФОТ'!$H$3:$H$67,0),1)</f>
        <v>#N/A</v>
      </c>
      <c r="B4873" s="21">
        <f t="shared" si="228"/>
        <v>0</v>
      </c>
      <c r="C4873" s="22">
        <f t="shared" si="229"/>
        <v>0</v>
      </c>
      <c r="D4873" s="23" t="str">
        <f t="shared" si="230"/>
        <v/>
      </c>
      <c r="E4873" s="21">
        <f>SUMIFS(тарифы!G:G,тарифы!B:B,J4873)</f>
        <v>0</v>
      </c>
      <c r="F4873" s="21"/>
      <c r="G4873" s="12" t="str">
        <f>IFERROR(INDEX(Таблица1[#All],MATCH('загрузка табеля'!J4873,тарифы!B:B,0),4),"")</f>
        <v/>
      </c>
    </row>
    <row r="4874" spans="1:7" x14ac:dyDescent="0.2">
      <c r="A4874" s="12" t="e">
        <f>INDEX('рабочие дни  %ФОТ'!$F$3:$F$67,MATCH('загрузка табеля'!$H4874,'рабочие дни  %ФОТ'!$H$3:$H$67,0),1)</f>
        <v>#N/A</v>
      </c>
      <c r="B4874" s="21">
        <f t="shared" si="228"/>
        <v>0</v>
      </c>
      <c r="C4874" s="22">
        <f t="shared" si="229"/>
        <v>0</v>
      </c>
      <c r="D4874" s="23" t="str">
        <f t="shared" si="230"/>
        <v/>
      </c>
      <c r="E4874" s="21">
        <f>SUMIFS(тарифы!G:G,тарифы!B:B,J4874)</f>
        <v>0</v>
      </c>
      <c r="F4874" s="21"/>
      <c r="G4874" s="12" t="str">
        <f>IFERROR(INDEX(Таблица1[#All],MATCH('загрузка табеля'!J4874,тарифы!B:B,0),4),"")</f>
        <v/>
      </c>
    </row>
    <row r="4875" spans="1:7" x14ac:dyDescent="0.2">
      <c r="A4875" s="12" t="e">
        <f>INDEX('рабочие дни  %ФОТ'!$F$3:$F$67,MATCH('загрузка табеля'!$H4875,'рабочие дни  %ФОТ'!$H$3:$H$67,0),1)</f>
        <v>#N/A</v>
      </c>
      <c r="B4875" s="21">
        <f t="shared" si="228"/>
        <v>0</v>
      </c>
      <c r="C4875" s="22">
        <f t="shared" si="229"/>
        <v>0</v>
      </c>
      <c r="D4875" s="23" t="str">
        <f t="shared" si="230"/>
        <v/>
      </c>
      <c r="E4875" s="21">
        <f>SUMIFS(тарифы!G:G,тарифы!B:B,J4875)</f>
        <v>0</v>
      </c>
      <c r="F4875" s="21"/>
      <c r="G4875" s="12" t="str">
        <f>IFERROR(INDEX(Таблица1[#All],MATCH('загрузка табеля'!J4875,тарифы!B:B,0),4),"")</f>
        <v/>
      </c>
    </row>
    <row r="4876" spans="1:7" x14ac:dyDescent="0.2">
      <c r="A4876" s="12" t="e">
        <f>INDEX('рабочие дни  %ФОТ'!$F$3:$F$67,MATCH('загрузка табеля'!$H4876,'рабочие дни  %ФОТ'!$H$3:$H$67,0),1)</f>
        <v>#N/A</v>
      </c>
      <c r="B4876" s="21">
        <f t="shared" si="228"/>
        <v>0</v>
      </c>
      <c r="C4876" s="22">
        <f t="shared" si="229"/>
        <v>0</v>
      </c>
      <c r="D4876" s="23" t="str">
        <f t="shared" si="230"/>
        <v/>
      </c>
      <c r="E4876" s="21">
        <f>SUMIFS(тарифы!G:G,тарифы!B:B,J4876)</f>
        <v>0</v>
      </c>
      <c r="F4876" s="21"/>
      <c r="G4876" s="12" t="str">
        <f>IFERROR(INDEX(Таблица1[#All],MATCH('загрузка табеля'!J4876,тарифы!B:B,0),4),"")</f>
        <v/>
      </c>
    </row>
    <row r="4877" spans="1:7" x14ac:dyDescent="0.2">
      <c r="A4877" s="12" t="e">
        <f>INDEX('рабочие дни  %ФОТ'!$F$3:$F$67,MATCH('загрузка табеля'!$H4877,'рабочие дни  %ФОТ'!$H$3:$H$67,0),1)</f>
        <v>#N/A</v>
      </c>
      <c r="B4877" s="21">
        <f t="shared" si="228"/>
        <v>0</v>
      </c>
      <c r="C4877" s="22">
        <f t="shared" si="229"/>
        <v>0</v>
      </c>
      <c r="D4877" s="23" t="str">
        <f t="shared" si="230"/>
        <v/>
      </c>
      <c r="E4877" s="21">
        <f>SUMIFS(тарифы!G:G,тарифы!B:B,J4877)</f>
        <v>0</v>
      </c>
      <c r="F4877" s="21"/>
      <c r="G4877" s="12" t="str">
        <f>IFERROR(INDEX(Таблица1[#All],MATCH('загрузка табеля'!J4877,тарифы!B:B,0),4),"")</f>
        <v/>
      </c>
    </row>
    <row r="4878" spans="1:7" x14ac:dyDescent="0.2">
      <c r="A4878" s="12" t="e">
        <f>INDEX('рабочие дни  %ФОТ'!$F$3:$F$67,MATCH('загрузка табеля'!$H4878,'рабочие дни  %ФОТ'!$H$3:$H$67,0),1)</f>
        <v>#N/A</v>
      </c>
      <c r="B4878" s="21">
        <f t="shared" si="228"/>
        <v>0</v>
      </c>
      <c r="C4878" s="22">
        <f t="shared" si="229"/>
        <v>0</v>
      </c>
      <c r="D4878" s="23" t="str">
        <f t="shared" si="230"/>
        <v/>
      </c>
      <c r="E4878" s="21">
        <f>SUMIFS(тарифы!G:G,тарифы!B:B,J4878)</f>
        <v>0</v>
      </c>
      <c r="F4878" s="21"/>
      <c r="G4878" s="12" t="str">
        <f>IFERROR(INDEX(Таблица1[#All],MATCH('загрузка табеля'!J4878,тарифы!B:B,0),4),"")</f>
        <v/>
      </c>
    </row>
    <row r="4879" spans="1:7" x14ac:dyDescent="0.2">
      <c r="A4879" s="12" t="e">
        <f>INDEX('рабочие дни  %ФОТ'!$F$3:$F$67,MATCH('загрузка табеля'!$H4879,'рабочие дни  %ФОТ'!$H$3:$H$67,0),1)</f>
        <v>#N/A</v>
      </c>
      <c r="B4879" s="21">
        <f t="shared" si="228"/>
        <v>0</v>
      </c>
      <c r="C4879" s="22">
        <f t="shared" si="229"/>
        <v>0</v>
      </c>
      <c r="D4879" s="23" t="str">
        <f t="shared" si="230"/>
        <v/>
      </c>
      <c r="E4879" s="21">
        <f>SUMIFS(тарифы!G:G,тарифы!B:B,J4879)</f>
        <v>0</v>
      </c>
      <c r="F4879" s="21"/>
      <c r="G4879" s="12" t="str">
        <f>IFERROR(INDEX(Таблица1[#All],MATCH('загрузка табеля'!J4879,тарифы!B:B,0),4),"")</f>
        <v/>
      </c>
    </row>
    <row r="4880" spans="1:7" x14ac:dyDescent="0.2">
      <c r="A4880" s="12" t="e">
        <f>INDEX('рабочие дни  %ФОТ'!$F$3:$F$67,MATCH('загрузка табеля'!$H4880,'рабочие дни  %ФОТ'!$H$3:$H$67,0),1)</f>
        <v>#N/A</v>
      </c>
      <c r="B4880" s="21">
        <f t="shared" si="228"/>
        <v>0</v>
      </c>
      <c r="C4880" s="22">
        <f t="shared" si="229"/>
        <v>0</v>
      </c>
      <c r="D4880" s="23" t="str">
        <f t="shared" si="230"/>
        <v/>
      </c>
      <c r="E4880" s="21">
        <f>SUMIFS(тарифы!G:G,тарифы!B:B,J4880)</f>
        <v>0</v>
      </c>
      <c r="F4880" s="21"/>
      <c r="G4880" s="12" t="str">
        <f>IFERROR(INDEX(Таблица1[#All],MATCH('загрузка табеля'!J4880,тарифы!B:B,0),4),"")</f>
        <v/>
      </c>
    </row>
    <row r="4881" spans="1:7" x14ac:dyDescent="0.2">
      <c r="A4881" s="12" t="e">
        <f>INDEX('рабочие дни  %ФОТ'!$F$3:$F$67,MATCH('загрузка табеля'!$H4881,'рабочие дни  %ФОТ'!$H$3:$H$67,0),1)</f>
        <v>#N/A</v>
      </c>
      <c r="B4881" s="21">
        <f t="shared" si="228"/>
        <v>0</v>
      </c>
      <c r="C4881" s="22">
        <f t="shared" si="229"/>
        <v>0</v>
      </c>
      <c r="D4881" s="23" t="str">
        <f t="shared" si="230"/>
        <v/>
      </c>
      <c r="E4881" s="21">
        <f>SUMIFS(тарифы!G:G,тарифы!B:B,J4881)</f>
        <v>0</v>
      </c>
      <c r="F4881" s="21"/>
      <c r="G4881" s="12" t="str">
        <f>IFERROR(INDEX(Таблица1[#All],MATCH('загрузка табеля'!J4881,тарифы!B:B,0),4),"")</f>
        <v/>
      </c>
    </row>
    <row r="4882" spans="1:7" x14ac:dyDescent="0.2">
      <c r="A4882" s="12" t="e">
        <f>INDEX('рабочие дни  %ФОТ'!$F$3:$F$67,MATCH('загрузка табеля'!$H4882,'рабочие дни  %ФОТ'!$H$3:$H$67,0),1)</f>
        <v>#N/A</v>
      </c>
      <c r="B4882" s="21">
        <f t="shared" si="228"/>
        <v>0</v>
      </c>
      <c r="C4882" s="22">
        <f t="shared" si="229"/>
        <v>0</v>
      </c>
      <c r="D4882" s="23" t="str">
        <f t="shared" si="230"/>
        <v/>
      </c>
      <c r="E4882" s="21">
        <f>SUMIFS(тарифы!G:G,тарифы!B:B,J4882)</f>
        <v>0</v>
      </c>
      <c r="F4882" s="21"/>
      <c r="G4882" s="12" t="str">
        <f>IFERROR(INDEX(Таблица1[#All],MATCH('загрузка табеля'!J4882,тарифы!B:B,0),4),"")</f>
        <v/>
      </c>
    </row>
    <row r="4883" spans="1:7" x14ac:dyDescent="0.2">
      <c r="A4883" s="12" t="e">
        <f>INDEX('рабочие дни  %ФОТ'!$F$3:$F$67,MATCH('загрузка табеля'!$H4883,'рабочие дни  %ФОТ'!$H$3:$H$67,0),1)</f>
        <v>#N/A</v>
      </c>
      <c r="B4883" s="21">
        <f t="shared" si="228"/>
        <v>0</v>
      </c>
      <c r="C4883" s="22">
        <f t="shared" si="229"/>
        <v>0</v>
      </c>
      <c r="D4883" s="23" t="str">
        <f t="shared" si="230"/>
        <v/>
      </c>
      <c r="E4883" s="21">
        <f>SUMIFS(тарифы!G:G,тарифы!B:B,J4883)</f>
        <v>0</v>
      </c>
      <c r="F4883" s="21"/>
      <c r="G4883" s="12" t="str">
        <f>IFERROR(INDEX(Таблица1[#All],MATCH('загрузка табеля'!J4883,тарифы!B:B,0),4),"")</f>
        <v/>
      </c>
    </row>
    <row r="4884" spans="1:7" x14ac:dyDescent="0.2">
      <c r="A4884" s="12" t="e">
        <f>INDEX('рабочие дни  %ФОТ'!$F$3:$F$67,MATCH('загрузка табеля'!$H4884,'рабочие дни  %ФОТ'!$H$3:$H$67,0),1)</f>
        <v>#N/A</v>
      </c>
      <c r="B4884" s="21">
        <f t="shared" si="228"/>
        <v>0</v>
      </c>
      <c r="C4884" s="22">
        <f t="shared" si="229"/>
        <v>0</v>
      </c>
      <c r="D4884" s="23" t="str">
        <f t="shared" si="230"/>
        <v/>
      </c>
      <c r="E4884" s="21">
        <f>SUMIFS(тарифы!G:G,тарифы!B:B,J4884)</f>
        <v>0</v>
      </c>
      <c r="F4884" s="21"/>
      <c r="G4884" s="12" t="str">
        <f>IFERROR(INDEX(Таблица1[#All],MATCH('загрузка табеля'!J4884,тарифы!B:B,0),4),"")</f>
        <v/>
      </c>
    </row>
    <row r="4885" spans="1:7" x14ac:dyDescent="0.2">
      <c r="A4885" s="12" t="e">
        <f>INDEX('рабочие дни  %ФОТ'!$F$3:$F$67,MATCH('загрузка табеля'!$H4885,'рабочие дни  %ФОТ'!$H$3:$H$67,0),1)</f>
        <v>#N/A</v>
      </c>
      <c r="B4885" s="21">
        <f t="shared" si="228"/>
        <v>0</v>
      </c>
      <c r="C4885" s="22">
        <f t="shared" si="229"/>
        <v>0</v>
      </c>
      <c r="D4885" s="23" t="str">
        <f t="shared" si="230"/>
        <v/>
      </c>
      <c r="E4885" s="21">
        <f>SUMIFS(тарифы!G:G,тарифы!B:B,J4885)</f>
        <v>0</v>
      </c>
      <c r="F4885" s="21"/>
      <c r="G4885" s="12" t="str">
        <f>IFERROR(INDEX(Таблица1[#All],MATCH('загрузка табеля'!J4885,тарифы!B:B,0),4),"")</f>
        <v/>
      </c>
    </row>
    <row r="4886" spans="1:7" x14ac:dyDescent="0.2">
      <c r="A4886" s="12" t="e">
        <f>INDEX('рабочие дни  %ФОТ'!$F$3:$F$67,MATCH('загрузка табеля'!$H4886,'рабочие дни  %ФОТ'!$H$3:$H$67,0),1)</f>
        <v>#N/A</v>
      </c>
      <c r="B4886" s="21">
        <f t="shared" si="228"/>
        <v>0</v>
      </c>
      <c r="C4886" s="22">
        <f t="shared" si="229"/>
        <v>0</v>
      </c>
      <c r="D4886" s="23" t="str">
        <f t="shared" si="230"/>
        <v/>
      </c>
      <c r="E4886" s="21">
        <f>SUMIFS(тарифы!G:G,тарифы!B:B,J4886)</f>
        <v>0</v>
      </c>
      <c r="F4886" s="21"/>
      <c r="G4886" s="12" t="str">
        <f>IFERROR(INDEX(Таблица1[#All],MATCH('загрузка табеля'!J4886,тарифы!B:B,0),4),"")</f>
        <v/>
      </c>
    </row>
    <row r="4887" spans="1:7" x14ac:dyDescent="0.2">
      <c r="A4887" s="12" t="e">
        <f>INDEX('рабочие дни  %ФОТ'!$F$3:$F$67,MATCH('загрузка табеля'!$H4887,'рабочие дни  %ФОТ'!$H$3:$H$67,0),1)</f>
        <v>#N/A</v>
      </c>
      <c r="B4887" s="21">
        <f t="shared" si="228"/>
        <v>0</v>
      </c>
      <c r="C4887" s="22">
        <f t="shared" si="229"/>
        <v>0</v>
      </c>
      <c r="D4887" s="23" t="str">
        <f t="shared" si="230"/>
        <v/>
      </c>
      <c r="E4887" s="21">
        <f>SUMIFS(тарифы!G:G,тарифы!B:B,J4887)</f>
        <v>0</v>
      </c>
      <c r="F4887" s="21"/>
      <c r="G4887" s="12" t="str">
        <f>IFERROR(INDEX(Таблица1[#All],MATCH('загрузка табеля'!J4887,тарифы!B:B,0),4),"")</f>
        <v/>
      </c>
    </row>
    <row r="4888" spans="1:7" x14ac:dyDescent="0.2">
      <c r="A4888" s="12" t="e">
        <f>INDEX('рабочие дни  %ФОТ'!$F$3:$F$67,MATCH('загрузка табеля'!$H4888,'рабочие дни  %ФОТ'!$H$3:$H$67,0),1)</f>
        <v>#N/A</v>
      </c>
      <c r="B4888" s="21">
        <f t="shared" si="228"/>
        <v>0</v>
      </c>
      <c r="C4888" s="22">
        <f t="shared" si="229"/>
        <v>0</v>
      </c>
      <c r="D4888" s="23" t="str">
        <f t="shared" si="230"/>
        <v/>
      </c>
      <c r="E4888" s="21">
        <f>SUMIFS(тарифы!G:G,тарифы!B:B,J4888)</f>
        <v>0</v>
      </c>
      <c r="F4888" s="21"/>
      <c r="G4888" s="12" t="str">
        <f>IFERROR(INDEX(Таблица1[#All],MATCH('загрузка табеля'!J4888,тарифы!B:B,0),4),"")</f>
        <v/>
      </c>
    </row>
    <row r="4889" spans="1:7" x14ac:dyDescent="0.2">
      <c r="A4889" s="12" t="e">
        <f>INDEX('рабочие дни  %ФОТ'!$F$3:$F$67,MATCH('загрузка табеля'!$H4889,'рабочие дни  %ФОТ'!$H$3:$H$67,0),1)</f>
        <v>#N/A</v>
      </c>
      <c r="B4889" s="21">
        <f t="shared" si="228"/>
        <v>0</v>
      </c>
      <c r="C4889" s="22">
        <f t="shared" si="229"/>
        <v>0</v>
      </c>
      <c r="D4889" s="23" t="str">
        <f t="shared" si="230"/>
        <v/>
      </c>
      <c r="E4889" s="21">
        <f>SUMIFS(тарифы!G:G,тарифы!B:B,J4889)</f>
        <v>0</v>
      </c>
      <c r="F4889" s="21"/>
      <c r="G4889" s="12" t="str">
        <f>IFERROR(INDEX(Таблица1[#All],MATCH('загрузка табеля'!J4889,тарифы!B:B,0),4),"")</f>
        <v/>
      </c>
    </row>
    <row r="4890" spans="1:7" x14ac:dyDescent="0.2">
      <c r="A4890" s="12" t="e">
        <f>INDEX('рабочие дни  %ФОТ'!$F$3:$F$67,MATCH('загрузка табеля'!$H4890,'рабочие дни  %ФОТ'!$H$3:$H$67,0),1)</f>
        <v>#N/A</v>
      </c>
      <c r="B4890" s="21">
        <f t="shared" si="228"/>
        <v>0</v>
      </c>
      <c r="C4890" s="22">
        <f t="shared" si="229"/>
        <v>0</v>
      </c>
      <c r="D4890" s="23" t="str">
        <f t="shared" si="230"/>
        <v/>
      </c>
      <c r="E4890" s="21">
        <f>SUMIFS(тарифы!G:G,тарифы!B:B,J4890)</f>
        <v>0</v>
      </c>
      <c r="F4890" s="21"/>
      <c r="G4890" s="12" t="str">
        <f>IFERROR(INDEX(Таблица1[#All],MATCH('загрузка табеля'!J4890,тарифы!B:B,0),4),"")</f>
        <v/>
      </c>
    </row>
    <row r="4891" spans="1:7" x14ac:dyDescent="0.2">
      <c r="A4891" s="12" t="e">
        <f>INDEX('рабочие дни  %ФОТ'!$F$3:$F$67,MATCH('загрузка табеля'!$H4891,'рабочие дни  %ФОТ'!$H$3:$H$67,0),1)</f>
        <v>#N/A</v>
      </c>
      <c r="B4891" s="21">
        <f t="shared" si="228"/>
        <v>0</v>
      </c>
      <c r="C4891" s="22">
        <f t="shared" si="229"/>
        <v>0</v>
      </c>
      <c r="D4891" s="23" t="str">
        <f t="shared" si="230"/>
        <v/>
      </c>
      <c r="E4891" s="21">
        <f>SUMIFS(тарифы!G:G,тарифы!B:B,J4891)</f>
        <v>0</v>
      </c>
      <c r="F4891" s="21"/>
      <c r="G4891" s="12" t="str">
        <f>IFERROR(INDEX(Таблица1[#All],MATCH('загрузка табеля'!J4891,тарифы!B:B,0),4),"")</f>
        <v/>
      </c>
    </row>
    <row r="4892" spans="1:7" x14ac:dyDescent="0.2">
      <c r="A4892" s="12" t="e">
        <f>INDEX('рабочие дни  %ФОТ'!$F$3:$F$67,MATCH('загрузка табеля'!$H4892,'рабочие дни  %ФОТ'!$H$3:$H$67,0),1)</f>
        <v>#N/A</v>
      </c>
      <c r="B4892" s="21">
        <f t="shared" si="228"/>
        <v>0</v>
      </c>
      <c r="C4892" s="22">
        <f t="shared" si="229"/>
        <v>0</v>
      </c>
      <c r="D4892" s="23" t="str">
        <f t="shared" si="230"/>
        <v/>
      </c>
      <c r="E4892" s="21">
        <f>SUMIFS(тарифы!G:G,тарифы!B:B,J4892)</f>
        <v>0</v>
      </c>
      <c r="F4892" s="21"/>
      <c r="G4892" s="12" t="str">
        <f>IFERROR(INDEX(Таблица1[#All],MATCH('загрузка табеля'!J4892,тарифы!B:B,0),4),"")</f>
        <v/>
      </c>
    </row>
    <row r="4893" spans="1:7" x14ac:dyDescent="0.2">
      <c r="A4893" s="12" t="e">
        <f>INDEX('рабочие дни  %ФОТ'!$F$3:$F$67,MATCH('загрузка табеля'!$H4893,'рабочие дни  %ФОТ'!$H$3:$H$67,0),1)</f>
        <v>#N/A</v>
      </c>
      <c r="B4893" s="21">
        <f t="shared" si="228"/>
        <v>0</v>
      </c>
      <c r="C4893" s="22">
        <f t="shared" si="229"/>
        <v>0</v>
      </c>
      <c r="D4893" s="23" t="str">
        <f t="shared" si="230"/>
        <v/>
      </c>
      <c r="E4893" s="21">
        <f>SUMIFS(тарифы!G:G,тарифы!B:B,J4893)</f>
        <v>0</v>
      </c>
      <c r="F4893" s="21"/>
      <c r="G4893" s="12" t="str">
        <f>IFERROR(INDEX(Таблица1[#All],MATCH('загрузка табеля'!J4893,тарифы!B:B,0),4),"")</f>
        <v/>
      </c>
    </row>
    <row r="4894" spans="1:7" x14ac:dyDescent="0.2">
      <c r="A4894" s="12" t="e">
        <f>INDEX('рабочие дни  %ФОТ'!$F$3:$F$67,MATCH('загрузка табеля'!$H4894,'рабочие дни  %ФОТ'!$H$3:$H$67,0),1)</f>
        <v>#N/A</v>
      </c>
      <c r="B4894" s="21">
        <f t="shared" si="228"/>
        <v>0</v>
      </c>
      <c r="C4894" s="22">
        <f t="shared" si="229"/>
        <v>0</v>
      </c>
      <c r="D4894" s="23" t="str">
        <f t="shared" si="230"/>
        <v/>
      </c>
      <c r="E4894" s="21">
        <f>SUMIFS(тарифы!G:G,тарифы!B:B,J4894)</f>
        <v>0</v>
      </c>
      <c r="F4894" s="21"/>
      <c r="G4894" s="12" t="str">
        <f>IFERROR(INDEX(Таблица1[#All],MATCH('загрузка табеля'!J4894,тарифы!B:B,0),4),"")</f>
        <v/>
      </c>
    </row>
    <row r="4895" spans="1:7" x14ac:dyDescent="0.2">
      <c r="A4895" s="12" t="e">
        <f>INDEX('рабочие дни  %ФОТ'!$F$3:$F$67,MATCH('загрузка табеля'!$H4895,'рабочие дни  %ФОТ'!$H$3:$H$67,0),1)</f>
        <v>#N/A</v>
      </c>
      <c r="B4895" s="21">
        <f t="shared" si="228"/>
        <v>0</v>
      </c>
      <c r="C4895" s="22">
        <f t="shared" si="229"/>
        <v>0</v>
      </c>
      <c r="D4895" s="23" t="str">
        <f t="shared" si="230"/>
        <v/>
      </c>
      <c r="E4895" s="21">
        <f>SUMIFS(тарифы!G:G,тарифы!B:B,J4895)</f>
        <v>0</v>
      </c>
      <c r="F4895" s="21"/>
      <c r="G4895" s="12" t="str">
        <f>IFERROR(INDEX(Таблица1[#All],MATCH('загрузка табеля'!J4895,тарифы!B:B,0),4),"")</f>
        <v/>
      </c>
    </row>
    <row r="4896" spans="1:7" x14ac:dyDescent="0.2">
      <c r="A4896" s="12" t="e">
        <f>INDEX('рабочие дни  %ФОТ'!$F$3:$F$67,MATCH('загрузка табеля'!$H4896,'рабочие дни  %ФОТ'!$H$3:$H$67,0),1)</f>
        <v>#N/A</v>
      </c>
      <c r="B4896" s="21">
        <f t="shared" si="228"/>
        <v>0</v>
      </c>
      <c r="C4896" s="22">
        <f t="shared" si="229"/>
        <v>0</v>
      </c>
      <c r="D4896" s="23" t="str">
        <f t="shared" si="230"/>
        <v/>
      </c>
      <c r="E4896" s="21">
        <f>SUMIFS(тарифы!G:G,тарифы!B:B,J4896)</f>
        <v>0</v>
      </c>
      <c r="F4896" s="21"/>
      <c r="G4896" s="12" t="str">
        <f>IFERROR(INDEX(Таблица1[#All],MATCH('загрузка табеля'!J4896,тарифы!B:B,0),4),"")</f>
        <v/>
      </c>
    </row>
    <row r="4897" spans="1:7" x14ac:dyDescent="0.2">
      <c r="A4897" s="12" t="e">
        <f>INDEX('рабочие дни  %ФОТ'!$F$3:$F$67,MATCH('загрузка табеля'!$H4897,'рабочие дни  %ФОТ'!$H$3:$H$67,0),1)</f>
        <v>#N/A</v>
      </c>
      <c r="B4897" s="21">
        <f t="shared" si="228"/>
        <v>0</v>
      </c>
      <c r="C4897" s="22">
        <f t="shared" si="229"/>
        <v>0</v>
      </c>
      <c r="D4897" s="23" t="str">
        <f t="shared" si="230"/>
        <v/>
      </c>
      <c r="E4897" s="21">
        <f>SUMIFS(тарифы!G:G,тарифы!B:B,J4897)</f>
        <v>0</v>
      </c>
      <c r="F4897" s="21"/>
      <c r="G4897" s="12" t="str">
        <f>IFERROR(INDEX(Таблица1[#All],MATCH('загрузка табеля'!J4897,тарифы!B:B,0),4),"")</f>
        <v/>
      </c>
    </row>
    <row r="4898" spans="1:7" x14ac:dyDescent="0.2">
      <c r="A4898" s="12" t="e">
        <f>INDEX('рабочие дни  %ФОТ'!$F$3:$F$67,MATCH('загрузка табеля'!$H4898,'рабочие дни  %ФОТ'!$H$3:$H$67,0),1)</f>
        <v>#N/A</v>
      </c>
      <c r="B4898" s="21">
        <f t="shared" si="228"/>
        <v>0</v>
      </c>
      <c r="C4898" s="22">
        <f t="shared" si="229"/>
        <v>0</v>
      </c>
      <c r="D4898" s="23" t="str">
        <f t="shared" si="230"/>
        <v/>
      </c>
      <c r="E4898" s="21">
        <f>SUMIFS(тарифы!G:G,тарифы!B:B,J4898)</f>
        <v>0</v>
      </c>
      <c r="F4898" s="21"/>
      <c r="G4898" s="12" t="str">
        <f>IFERROR(INDEX(Таблица1[#All],MATCH('загрузка табеля'!J4898,тарифы!B:B,0),4),"")</f>
        <v/>
      </c>
    </row>
    <row r="4899" spans="1:7" x14ac:dyDescent="0.2">
      <c r="A4899" s="12" t="e">
        <f>INDEX('рабочие дни  %ФОТ'!$F$3:$F$67,MATCH('загрузка табеля'!$H4899,'рабочие дни  %ФОТ'!$H$3:$H$67,0),1)</f>
        <v>#N/A</v>
      </c>
      <c r="B4899" s="21">
        <f t="shared" si="228"/>
        <v>0</v>
      </c>
      <c r="C4899" s="22">
        <f t="shared" si="229"/>
        <v>0</v>
      </c>
      <c r="D4899" s="23" t="str">
        <f t="shared" si="230"/>
        <v/>
      </c>
      <c r="E4899" s="21">
        <f>SUMIFS(тарифы!G:G,тарифы!B:B,J4899)</f>
        <v>0</v>
      </c>
      <c r="F4899" s="21"/>
      <c r="G4899" s="12" t="str">
        <f>IFERROR(INDEX(Таблица1[#All],MATCH('загрузка табеля'!J4899,тарифы!B:B,0),4),"")</f>
        <v/>
      </c>
    </row>
    <row r="4900" spans="1:7" x14ac:dyDescent="0.2">
      <c r="A4900" s="12" t="e">
        <f>INDEX('рабочие дни  %ФОТ'!$F$3:$F$67,MATCH('загрузка табеля'!$H4900,'рабочие дни  %ФОТ'!$H$3:$H$67,0),1)</f>
        <v>#N/A</v>
      </c>
      <c r="B4900" s="21">
        <f t="shared" si="228"/>
        <v>0</v>
      </c>
      <c r="C4900" s="22">
        <f t="shared" si="229"/>
        <v>0</v>
      </c>
      <c r="D4900" s="23" t="str">
        <f t="shared" si="230"/>
        <v/>
      </c>
      <c r="E4900" s="21">
        <f>SUMIFS(тарифы!G:G,тарифы!B:B,J4900)</f>
        <v>0</v>
      </c>
      <c r="F4900" s="21"/>
      <c r="G4900" s="12" t="str">
        <f>IFERROR(INDEX(Таблица1[#All],MATCH('загрузка табеля'!J4900,тарифы!B:B,0),4),"")</f>
        <v/>
      </c>
    </row>
    <row r="4901" spans="1:7" x14ac:dyDescent="0.2">
      <c r="A4901" s="12" t="e">
        <f>INDEX('рабочие дни  %ФОТ'!$F$3:$F$67,MATCH('загрузка табеля'!$H4901,'рабочие дни  %ФОТ'!$H$3:$H$67,0),1)</f>
        <v>#N/A</v>
      </c>
      <c r="B4901" s="21">
        <f t="shared" si="228"/>
        <v>0</v>
      </c>
      <c r="C4901" s="22">
        <f t="shared" si="229"/>
        <v>0</v>
      </c>
      <c r="D4901" s="23" t="str">
        <f t="shared" si="230"/>
        <v/>
      </c>
      <c r="E4901" s="21">
        <f>SUMIFS(тарифы!G:G,тарифы!B:B,J4901)</f>
        <v>0</v>
      </c>
      <c r="F4901" s="21"/>
      <c r="G4901" s="12" t="str">
        <f>IFERROR(INDEX(Таблица1[#All],MATCH('загрузка табеля'!J4901,тарифы!B:B,0),4),"")</f>
        <v/>
      </c>
    </row>
    <row r="4902" spans="1:7" x14ac:dyDescent="0.2">
      <c r="A4902" s="12" t="e">
        <f>INDEX('рабочие дни  %ФОТ'!$F$3:$F$67,MATCH('загрузка табеля'!$H4902,'рабочие дни  %ФОТ'!$H$3:$H$67,0),1)</f>
        <v>#N/A</v>
      </c>
      <c r="B4902" s="21">
        <f t="shared" si="228"/>
        <v>0</v>
      </c>
      <c r="C4902" s="22">
        <f t="shared" si="229"/>
        <v>0</v>
      </c>
      <c r="D4902" s="23" t="str">
        <f t="shared" si="230"/>
        <v/>
      </c>
      <c r="E4902" s="21">
        <f>SUMIFS(тарифы!G:G,тарифы!B:B,J4902)</f>
        <v>0</v>
      </c>
      <c r="F4902" s="21"/>
      <c r="G4902" s="12" t="str">
        <f>IFERROR(INDEX(Таблица1[#All],MATCH('загрузка табеля'!J4902,тарифы!B:B,0),4),"")</f>
        <v/>
      </c>
    </row>
    <row r="4903" spans="1:7" x14ac:dyDescent="0.2">
      <c r="A4903" s="12" t="e">
        <f>INDEX('рабочие дни  %ФОТ'!$F$3:$F$67,MATCH('загрузка табеля'!$H4903,'рабочие дни  %ФОТ'!$H$3:$H$67,0),1)</f>
        <v>#N/A</v>
      </c>
      <c r="B4903" s="21">
        <f t="shared" si="228"/>
        <v>0</v>
      </c>
      <c r="C4903" s="22">
        <f t="shared" si="229"/>
        <v>0</v>
      </c>
      <c r="D4903" s="23" t="str">
        <f t="shared" si="230"/>
        <v/>
      </c>
      <c r="E4903" s="21">
        <f>SUMIFS(тарифы!G:G,тарифы!B:B,J4903)</f>
        <v>0</v>
      </c>
      <c r="F4903" s="21"/>
      <c r="G4903" s="12" t="str">
        <f>IFERROR(INDEX(Таблица1[#All],MATCH('загрузка табеля'!J4903,тарифы!B:B,0),4),"")</f>
        <v/>
      </c>
    </row>
    <row r="4904" spans="1:7" x14ac:dyDescent="0.2">
      <c r="A4904" s="12" t="e">
        <f>INDEX('рабочие дни  %ФОТ'!$F$3:$F$67,MATCH('загрузка табеля'!$H4904,'рабочие дни  %ФОТ'!$H$3:$H$67,0),1)</f>
        <v>#N/A</v>
      </c>
      <c r="B4904" s="21">
        <f t="shared" si="228"/>
        <v>0</v>
      </c>
      <c r="C4904" s="22">
        <f t="shared" si="229"/>
        <v>0</v>
      </c>
      <c r="D4904" s="23" t="str">
        <f t="shared" si="230"/>
        <v/>
      </c>
      <c r="E4904" s="21">
        <f>SUMIFS(тарифы!G:G,тарифы!B:B,J4904)</f>
        <v>0</v>
      </c>
      <c r="F4904" s="21"/>
      <c r="G4904" s="12" t="str">
        <f>IFERROR(INDEX(Таблица1[#All],MATCH('загрузка табеля'!J4904,тарифы!B:B,0),4),"")</f>
        <v/>
      </c>
    </row>
    <row r="4905" spans="1:7" x14ac:dyDescent="0.2">
      <c r="A4905" s="12" t="e">
        <f>INDEX('рабочие дни  %ФОТ'!$F$3:$F$67,MATCH('загрузка табеля'!$H4905,'рабочие дни  %ФОТ'!$H$3:$H$67,0),1)</f>
        <v>#N/A</v>
      </c>
      <c r="B4905" s="21">
        <f t="shared" si="228"/>
        <v>0</v>
      </c>
      <c r="C4905" s="22">
        <f t="shared" si="229"/>
        <v>0</v>
      </c>
      <c r="D4905" s="23" t="str">
        <f t="shared" si="230"/>
        <v/>
      </c>
      <c r="E4905" s="21">
        <f>SUMIFS(тарифы!G:G,тарифы!B:B,J4905)</f>
        <v>0</v>
      </c>
      <c r="F4905" s="21"/>
      <c r="G4905" s="12" t="str">
        <f>IFERROR(INDEX(Таблица1[#All],MATCH('загрузка табеля'!J4905,тарифы!B:B,0),4),"")</f>
        <v/>
      </c>
    </row>
    <row r="4906" spans="1:7" x14ac:dyDescent="0.2">
      <c r="A4906" s="12" t="e">
        <f>INDEX('рабочие дни  %ФОТ'!$F$3:$F$67,MATCH('загрузка табеля'!$H4906,'рабочие дни  %ФОТ'!$H$3:$H$67,0),1)</f>
        <v>#N/A</v>
      </c>
      <c r="B4906" s="21">
        <f t="shared" si="228"/>
        <v>0</v>
      </c>
      <c r="C4906" s="22">
        <f t="shared" si="229"/>
        <v>0</v>
      </c>
      <c r="D4906" s="23" t="str">
        <f t="shared" si="230"/>
        <v/>
      </c>
      <c r="E4906" s="21">
        <f>SUMIFS(тарифы!G:G,тарифы!B:B,J4906)</f>
        <v>0</v>
      </c>
      <c r="F4906" s="21"/>
      <c r="G4906" s="12" t="str">
        <f>IFERROR(INDEX(Таблица1[#All],MATCH('загрузка табеля'!J4906,тарифы!B:B,0),4),"")</f>
        <v/>
      </c>
    </row>
    <row r="4907" spans="1:7" x14ac:dyDescent="0.2">
      <c r="A4907" s="12" t="e">
        <f>INDEX('рабочие дни  %ФОТ'!$F$3:$F$67,MATCH('загрузка табеля'!$H4907,'рабочие дни  %ФОТ'!$H$3:$H$67,0),1)</f>
        <v>#N/A</v>
      </c>
      <c r="B4907" s="21">
        <f t="shared" si="228"/>
        <v>0</v>
      </c>
      <c r="C4907" s="22">
        <f t="shared" si="229"/>
        <v>0</v>
      </c>
      <c r="D4907" s="23" t="str">
        <f t="shared" si="230"/>
        <v/>
      </c>
      <c r="E4907" s="21">
        <f>SUMIFS(тарифы!G:G,тарифы!B:B,J4907)</f>
        <v>0</v>
      </c>
      <c r="F4907" s="21"/>
      <c r="G4907" s="12" t="str">
        <f>IFERROR(INDEX(Таблица1[#All],MATCH('загрузка табеля'!J4907,тарифы!B:B,0),4),"")</f>
        <v/>
      </c>
    </row>
    <row r="4908" spans="1:7" x14ac:dyDescent="0.2">
      <c r="A4908" s="12" t="e">
        <f>INDEX('рабочие дни  %ФОТ'!$F$3:$F$67,MATCH('загрузка табеля'!$H4908,'рабочие дни  %ФОТ'!$H$3:$H$67,0),1)</f>
        <v>#N/A</v>
      </c>
      <c r="B4908" s="21">
        <f t="shared" si="228"/>
        <v>0</v>
      </c>
      <c r="C4908" s="22">
        <f t="shared" si="229"/>
        <v>0</v>
      </c>
      <c r="D4908" s="23" t="str">
        <f t="shared" si="230"/>
        <v/>
      </c>
      <c r="E4908" s="21">
        <f>SUMIFS(тарифы!G:G,тарифы!B:B,J4908)</f>
        <v>0</v>
      </c>
      <c r="F4908" s="21"/>
      <c r="G4908" s="12" t="str">
        <f>IFERROR(INDEX(Таблица1[#All],MATCH('загрузка табеля'!J4908,тарифы!B:B,0),4),"")</f>
        <v/>
      </c>
    </row>
    <row r="4909" spans="1:7" x14ac:dyDescent="0.2">
      <c r="A4909" s="12" t="e">
        <f>INDEX('рабочие дни  %ФОТ'!$F$3:$F$67,MATCH('загрузка табеля'!$H4909,'рабочие дни  %ФОТ'!$H$3:$H$67,0),1)</f>
        <v>#N/A</v>
      </c>
      <c r="B4909" s="21">
        <f t="shared" si="228"/>
        <v>0</v>
      </c>
      <c r="C4909" s="22">
        <f t="shared" si="229"/>
        <v>0</v>
      </c>
      <c r="D4909" s="23" t="str">
        <f t="shared" si="230"/>
        <v/>
      </c>
      <c r="E4909" s="21">
        <f>SUMIFS(тарифы!G:G,тарифы!B:B,J4909)</f>
        <v>0</v>
      </c>
      <c r="F4909" s="21"/>
      <c r="G4909" s="12" t="str">
        <f>IFERROR(INDEX(Таблица1[#All],MATCH('загрузка табеля'!J4909,тарифы!B:B,0),4),"")</f>
        <v/>
      </c>
    </row>
    <row r="4910" spans="1:7" x14ac:dyDescent="0.2">
      <c r="A4910" s="12" t="e">
        <f>INDEX('рабочие дни  %ФОТ'!$F$3:$F$67,MATCH('загрузка табеля'!$H4910,'рабочие дни  %ФОТ'!$H$3:$H$67,0),1)</f>
        <v>#N/A</v>
      </c>
      <c r="B4910" s="21">
        <f t="shared" si="228"/>
        <v>0</v>
      </c>
      <c r="C4910" s="22">
        <f t="shared" si="229"/>
        <v>0</v>
      </c>
      <c r="D4910" s="23" t="str">
        <f t="shared" si="230"/>
        <v/>
      </c>
      <c r="E4910" s="21">
        <f>SUMIFS(тарифы!G:G,тарифы!B:B,J4910)</f>
        <v>0</v>
      </c>
      <c r="F4910" s="21"/>
      <c r="G4910" s="12" t="str">
        <f>IFERROR(INDEX(Таблица1[#All],MATCH('загрузка табеля'!J4910,тарифы!B:B,0),4),"")</f>
        <v/>
      </c>
    </row>
    <row r="4911" spans="1:7" x14ac:dyDescent="0.2">
      <c r="A4911" s="12" t="e">
        <f>INDEX('рабочие дни  %ФОТ'!$F$3:$F$67,MATCH('загрузка табеля'!$H4911,'рабочие дни  %ФОТ'!$H$3:$H$67,0),1)</f>
        <v>#N/A</v>
      </c>
      <c r="B4911" s="21">
        <f t="shared" si="228"/>
        <v>0</v>
      </c>
      <c r="C4911" s="22">
        <f t="shared" si="229"/>
        <v>0</v>
      </c>
      <c r="D4911" s="23" t="str">
        <f t="shared" si="230"/>
        <v/>
      </c>
      <c r="E4911" s="21">
        <f>SUMIFS(тарифы!G:G,тарифы!B:B,J4911)</f>
        <v>0</v>
      </c>
      <c r="F4911" s="21"/>
      <c r="G4911" s="12" t="str">
        <f>IFERROR(INDEX(Таблица1[#All],MATCH('загрузка табеля'!J4911,тарифы!B:B,0),4),"")</f>
        <v/>
      </c>
    </row>
    <row r="4912" spans="1:7" x14ac:dyDescent="0.2">
      <c r="A4912" s="12" t="e">
        <f>INDEX('рабочие дни  %ФОТ'!$F$3:$F$67,MATCH('загрузка табеля'!$H4912,'рабочие дни  %ФОТ'!$H$3:$H$67,0),1)</f>
        <v>#N/A</v>
      </c>
      <c r="B4912" s="21">
        <f t="shared" si="228"/>
        <v>0</v>
      </c>
      <c r="C4912" s="22">
        <f t="shared" si="229"/>
        <v>0</v>
      </c>
      <c r="D4912" s="23" t="str">
        <f t="shared" si="230"/>
        <v/>
      </c>
      <c r="E4912" s="21">
        <f>SUMIFS(тарифы!G:G,тарифы!B:B,J4912)</f>
        <v>0</v>
      </c>
      <c r="F4912" s="21"/>
      <c r="G4912" s="12" t="str">
        <f>IFERROR(INDEX(Таблица1[#All],MATCH('загрузка табеля'!J4912,тарифы!B:B,0),4),"")</f>
        <v/>
      </c>
    </row>
    <row r="4913" spans="1:7" x14ac:dyDescent="0.2">
      <c r="A4913" s="12" t="e">
        <f>INDEX('рабочие дни  %ФОТ'!$F$3:$F$67,MATCH('загрузка табеля'!$H4913,'рабочие дни  %ФОТ'!$H$3:$H$67,0),1)</f>
        <v>#N/A</v>
      </c>
      <c r="B4913" s="21">
        <f t="shared" si="228"/>
        <v>0</v>
      </c>
      <c r="C4913" s="22">
        <f t="shared" si="229"/>
        <v>0</v>
      </c>
      <c r="D4913" s="23" t="str">
        <f t="shared" si="230"/>
        <v/>
      </c>
      <c r="E4913" s="21">
        <f>SUMIFS(тарифы!G:G,тарифы!B:B,J4913)</f>
        <v>0</v>
      </c>
      <c r="F4913" s="21"/>
      <c r="G4913" s="12" t="str">
        <f>IFERROR(INDEX(Таблица1[#All],MATCH('загрузка табеля'!J4913,тарифы!B:B,0),4),"")</f>
        <v/>
      </c>
    </row>
    <row r="4914" spans="1:7" x14ac:dyDescent="0.2">
      <c r="A4914" s="12" t="e">
        <f>INDEX('рабочие дни  %ФОТ'!$F$3:$F$67,MATCH('загрузка табеля'!$H4914,'рабочие дни  %ФОТ'!$H$3:$H$67,0),1)</f>
        <v>#N/A</v>
      </c>
      <c r="B4914" s="21">
        <f t="shared" si="228"/>
        <v>0</v>
      </c>
      <c r="C4914" s="22">
        <f t="shared" si="229"/>
        <v>0</v>
      </c>
      <c r="D4914" s="23" t="str">
        <f t="shared" si="230"/>
        <v/>
      </c>
      <c r="E4914" s="21">
        <f>SUMIFS(тарифы!G:G,тарифы!B:B,J4914)</f>
        <v>0</v>
      </c>
      <c r="F4914" s="21"/>
      <c r="G4914" s="12" t="str">
        <f>IFERROR(INDEX(Таблица1[#All],MATCH('загрузка табеля'!J4914,тарифы!B:B,0),4),"")</f>
        <v/>
      </c>
    </row>
    <row r="4915" spans="1:7" x14ac:dyDescent="0.2">
      <c r="A4915" s="12" t="e">
        <f>INDEX('рабочие дни  %ФОТ'!$F$3:$F$67,MATCH('загрузка табеля'!$H4915,'рабочие дни  %ФОТ'!$H$3:$H$67,0),1)</f>
        <v>#N/A</v>
      </c>
      <c r="B4915" s="21">
        <f t="shared" si="228"/>
        <v>0</v>
      </c>
      <c r="C4915" s="22">
        <f t="shared" si="229"/>
        <v>0</v>
      </c>
      <c r="D4915" s="23" t="str">
        <f t="shared" si="230"/>
        <v/>
      </c>
      <c r="E4915" s="21">
        <f>SUMIFS(тарифы!G:G,тарифы!B:B,J4915)</f>
        <v>0</v>
      </c>
      <c r="F4915" s="21"/>
      <c r="G4915" s="12" t="str">
        <f>IFERROR(INDEX(Таблица1[#All],MATCH('загрузка табеля'!J4915,тарифы!B:B,0),4),"")</f>
        <v/>
      </c>
    </row>
    <row r="4916" spans="1:7" x14ac:dyDescent="0.2">
      <c r="A4916" s="12" t="e">
        <f>INDEX('рабочие дни  %ФОТ'!$F$3:$F$67,MATCH('загрузка табеля'!$H4916,'рабочие дни  %ФОТ'!$H$3:$H$67,0),1)</f>
        <v>#N/A</v>
      </c>
      <c r="B4916" s="21">
        <f t="shared" si="228"/>
        <v>0</v>
      </c>
      <c r="C4916" s="22">
        <f t="shared" si="229"/>
        <v>0</v>
      </c>
      <c r="D4916" s="23" t="str">
        <f t="shared" si="230"/>
        <v/>
      </c>
      <c r="E4916" s="21">
        <f>SUMIFS(тарифы!G:G,тарифы!B:B,J4916)</f>
        <v>0</v>
      </c>
      <c r="F4916" s="21"/>
      <c r="G4916" s="12" t="str">
        <f>IFERROR(INDEX(Таблица1[#All],MATCH('загрузка табеля'!J4916,тарифы!B:B,0),4),"")</f>
        <v/>
      </c>
    </row>
    <row r="4917" spans="1:7" x14ac:dyDescent="0.2">
      <c r="A4917" s="12" t="e">
        <f>INDEX('рабочие дни  %ФОТ'!$F$3:$F$67,MATCH('загрузка табеля'!$H4917,'рабочие дни  %ФОТ'!$H$3:$H$67,0),1)</f>
        <v>#N/A</v>
      </c>
      <c r="B4917" s="21">
        <f t="shared" si="228"/>
        <v>0</v>
      </c>
      <c r="C4917" s="22">
        <f t="shared" si="229"/>
        <v>0</v>
      </c>
      <c r="D4917" s="23" t="str">
        <f t="shared" si="230"/>
        <v/>
      </c>
      <c r="E4917" s="21">
        <f>SUMIFS(тарифы!G:G,тарифы!B:B,J4917)</f>
        <v>0</v>
      </c>
      <c r="F4917" s="21"/>
      <c r="G4917" s="12" t="str">
        <f>IFERROR(INDEX(Таблица1[#All],MATCH('загрузка табеля'!J4917,тарифы!B:B,0),4),"")</f>
        <v/>
      </c>
    </row>
    <row r="4918" spans="1:7" x14ac:dyDescent="0.2">
      <c r="A4918" s="12" t="e">
        <f>INDEX('рабочие дни  %ФОТ'!$F$3:$F$67,MATCH('загрузка табеля'!$H4918,'рабочие дни  %ФОТ'!$H$3:$H$67,0),1)</f>
        <v>#N/A</v>
      </c>
      <c r="B4918" s="21">
        <f t="shared" si="228"/>
        <v>0</v>
      </c>
      <c r="C4918" s="22">
        <f t="shared" si="229"/>
        <v>0</v>
      </c>
      <c r="D4918" s="23" t="str">
        <f t="shared" si="230"/>
        <v/>
      </c>
      <c r="E4918" s="21">
        <f>SUMIFS(тарифы!G:G,тарифы!B:B,J4918)</f>
        <v>0</v>
      </c>
      <c r="F4918" s="21"/>
      <c r="G4918" s="12" t="str">
        <f>IFERROR(INDEX(Таблица1[#All],MATCH('загрузка табеля'!J4918,тарифы!B:B,0),4),"")</f>
        <v/>
      </c>
    </row>
    <row r="4919" spans="1:7" x14ac:dyDescent="0.2">
      <c r="A4919" s="12" t="e">
        <f>INDEX('рабочие дни  %ФОТ'!$F$3:$F$67,MATCH('загрузка табеля'!$H4919,'рабочие дни  %ФОТ'!$H$3:$H$67,0),1)</f>
        <v>#N/A</v>
      </c>
      <c r="B4919" s="21">
        <f t="shared" si="228"/>
        <v>0</v>
      </c>
      <c r="C4919" s="22">
        <f t="shared" si="229"/>
        <v>0</v>
      </c>
      <c r="D4919" s="23" t="str">
        <f t="shared" si="230"/>
        <v/>
      </c>
      <c r="E4919" s="21">
        <f>SUMIFS(тарифы!G:G,тарифы!B:B,J4919)</f>
        <v>0</v>
      </c>
      <c r="F4919" s="21"/>
      <c r="G4919" s="12" t="str">
        <f>IFERROR(INDEX(Таблица1[#All],MATCH('загрузка табеля'!J4919,тарифы!B:B,0),4),"")</f>
        <v/>
      </c>
    </row>
    <row r="4920" spans="1:7" x14ac:dyDescent="0.2">
      <c r="A4920" s="12" t="e">
        <f>INDEX('рабочие дни  %ФОТ'!$F$3:$F$67,MATCH('загрузка табеля'!$H4920,'рабочие дни  %ФОТ'!$H$3:$H$67,0),1)</f>
        <v>#N/A</v>
      </c>
      <c r="B4920" s="21">
        <f t="shared" si="228"/>
        <v>0</v>
      </c>
      <c r="C4920" s="22">
        <f t="shared" si="229"/>
        <v>0</v>
      </c>
      <c r="D4920" s="23" t="str">
        <f t="shared" si="230"/>
        <v/>
      </c>
      <c r="E4920" s="21">
        <f>SUMIFS(тарифы!G:G,тарифы!B:B,J4920)</f>
        <v>0</v>
      </c>
      <c r="F4920" s="21"/>
      <c r="G4920" s="12" t="str">
        <f>IFERROR(INDEX(Таблица1[#All],MATCH('загрузка табеля'!J4920,тарифы!B:B,0),4),"")</f>
        <v/>
      </c>
    </row>
    <row r="4921" spans="1:7" x14ac:dyDescent="0.2">
      <c r="A4921" s="12" t="e">
        <f>INDEX('рабочие дни  %ФОТ'!$F$3:$F$67,MATCH('загрузка табеля'!$H4921,'рабочие дни  %ФОТ'!$H$3:$H$67,0),1)</f>
        <v>#N/A</v>
      </c>
      <c r="B4921" s="21">
        <f t="shared" si="228"/>
        <v>0</v>
      </c>
      <c r="C4921" s="22">
        <f t="shared" si="229"/>
        <v>0</v>
      </c>
      <c r="D4921" s="23" t="str">
        <f t="shared" si="230"/>
        <v/>
      </c>
      <c r="E4921" s="21">
        <f>SUMIFS(тарифы!G:G,тарифы!B:B,J4921)</f>
        <v>0</v>
      </c>
      <c r="F4921" s="21"/>
      <c r="G4921" s="12" t="str">
        <f>IFERROR(INDEX(Таблица1[#All],MATCH('загрузка табеля'!J4921,тарифы!B:B,0),4),"")</f>
        <v/>
      </c>
    </row>
    <row r="4922" spans="1:7" x14ac:dyDescent="0.2">
      <c r="A4922" s="12" t="e">
        <f>INDEX('рабочие дни  %ФОТ'!$F$3:$F$67,MATCH('загрузка табеля'!$H4922,'рабочие дни  %ФОТ'!$H$3:$H$67,0),1)</f>
        <v>#N/A</v>
      </c>
      <c r="B4922" s="21">
        <f t="shared" si="228"/>
        <v>0</v>
      </c>
      <c r="C4922" s="22">
        <f t="shared" si="229"/>
        <v>0</v>
      </c>
      <c r="D4922" s="23" t="str">
        <f t="shared" si="230"/>
        <v/>
      </c>
      <c r="E4922" s="21">
        <f>SUMIFS(тарифы!G:G,тарифы!B:B,J4922)</f>
        <v>0</v>
      </c>
      <c r="F4922" s="21"/>
      <c r="G4922" s="12" t="str">
        <f>IFERROR(INDEX(Таблица1[#All],MATCH('загрузка табеля'!J4922,тарифы!B:B,0),4),"")</f>
        <v/>
      </c>
    </row>
    <row r="4923" spans="1:7" x14ac:dyDescent="0.2">
      <c r="A4923" s="12" t="e">
        <f>INDEX('рабочие дни  %ФОТ'!$F$3:$F$67,MATCH('загрузка табеля'!$H4923,'рабочие дни  %ФОТ'!$H$3:$H$67,0),1)</f>
        <v>#N/A</v>
      </c>
      <c r="B4923" s="21">
        <f t="shared" si="228"/>
        <v>0</v>
      </c>
      <c r="C4923" s="22">
        <f t="shared" si="229"/>
        <v>0</v>
      </c>
      <c r="D4923" s="23" t="str">
        <f t="shared" si="230"/>
        <v/>
      </c>
      <c r="E4923" s="21">
        <f>SUMIFS(тарифы!G:G,тарифы!B:B,J4923)</f>
        <v>0</v>
      </c>
      <c r="F4923" s="21"/>
      <c r="G4923" s="12" t="str">
        <f>IFERROR(INDEX(Таблица1[#All],MATCH('загрузка табеля'!J4923,тарифы!B:B,0),4),"")</f>
        <v/>
      </c>
    </row>
    <row r="4924" spans="1:7" x14ac:dyDescent="0.2">
      <c r="A4924" s="12" t="e">
        <f>INDEX('рабочие дни  %ФОТ'!$F$3:$F$67,MATCH('загрузка табеля'!$H4924,'рабочие дни  %ФОТ'!$H$3:$H$67,0),1)</f>
        <v>#N/A</v>
      </c>
      <c r="B4924" s="21">
        <f t="shared" si="228"/>
        <v>0</v>
      </c>
      <c r="C4924" s="22">
        <f t="shared" si="229"/>
        <v>0</v>
      </c>
      <c r="D4924" s="23" t="str">
        <f t="shared" si="230"/>
        <v/>
      </c>
      <c r="E4924" s="21">
        <f>SUMIFS(тарифы!G:G,тарифы!B:B,J4924)</f>
        <v>0</v>
      </c>
      <c r="F4924" s="21"/>
      <c r="G4924" s="12" t="str">
        <f>IFERROR(INDEX(Таблица1[#All],MATCH('загрузка табеля'!J4924,тарифы!B:B,0),4),"")</f>
        <v/>
      </c>
    </row>
    <row r="4925" spans="1:7" x14ac:dyDescent="0.2">
      <c r="A4925" s="12" t="e">
        <f>INDEX('рабочие дни  %ФОТ'!$F$3:$F$67,MATCH('загрузка табеля'!$H4925,'рабочие дни  %ФОТ'!$H$3:$H$67,0),1)</f>
        <v>#N/A</v>
      </c>
      <c r="B4925" s="21">
        <f t="shared" si="228"/>
        <v>0</v>
      </c>
      <c r="C4925" s="22">
        <f t="shared" si="229"/>
        <v>0</v>
      </c>
      <c r="D4925" s="23" t="str">
        <f t="shared" si="230"/>
        <v/>
      </c>
      <c r="E4925" s="21">
        <f>SUMIFS(тарифы!G:G,тарифы!B:B,J4925)</f>
        <v>0</v>
      </c>
      <c r="F4925" s="21"/>
      <c r="G4925" s="12" t="str">
        <f>IFERROR(INDEX(Таблица1[#All],MATCH('загрузка табеля'!J4925,тарифы!B:B,0),4),"")</f>
        <v/>
      </c>
    </row>
    <row r="4926" spans="1:7" x14ac:dyDescent="0.2">
      <c r="A4926" s="12" t="e">
        <f>INDEX('рабочие дни  %ФОТ'!$F$3:$F$67,MATCH('загрузка табеля'!$H4926,'рабочие дни  %ФОТ'!$H$3:$H$67,0),1)</f>
        <v>#N/A</v>
      </c>
      <c r="B4926" s="21">
        <f t="shared" si="228"/>
        <v>0</v>
      </c>
      <c r="C4926" s="22">
        <f t="shared" si="229"/>
        <v>0</v>
      </c>
      <c r="D4926" s="23" t="str">
        <f t="shared" si="230"/>
        <v/>
      </c>
      <c r="E4926" s="21">
        <f>SUMIFS(тарифы!G:G,тарифы!B:B,J4926)</f>
        <v>0</v>
      </c>
      <c r="F4926" s="21"/>
      <c r="G4926" s="12" t="str">
        <f>IFERROR(INDEX(Таблица1[#All],MATCH('загрузка табеля'!J4926,тарифы!B:B,0),4),"")</f>
        <v/>
      </c>
    </row>
    <row r="4927" spans="1:7" x14ac:dyDescent="0.2">
      <c r="A4927" s="12" t="e">
        <f>INDEX('рабочие дни  %ФОТ'!$F$3:$F$67,MATCH('загрузка табеля'!$H4927,'рабочие дни  %ФОТ'!$H$3:$H$67,0),1)</f>
        <v>#N/A</v>
      </c>
      <c r="B4927" s="21">
        <f t="shared" si="228"/>
        <v>0</v>
      </c>
      <c r="C4927" s="22">
        <f t="shared" si="229"/>
        <v>0</v>
      </c>
      <c r="D4927" s="23" t="str">
        <f t="shared" si="230"/>
        <v/>
      </c>
      <c r="E4927" s="21">
        <f>SUMIFS(тарифы!G:G,тарифы!B:B,J4927)</f>
        <v>0</v>
      </c>
      <c r="F4927" s="21"/>
      <c r="G4927" s="12" t="str">
        <f>IFERROR(INDEX(Таблица1[#All],MATCH('загрузка табеля'!J4927,тарифы!B:B,0),4),"")</f>
        <v/>
      </c>
    </row>
    <row r="4928" spans="1:7" x14ac:dyDescent="0.2">
      <c r="A4928" s="12" t="e">
        <f>INDEX('рабочие дни  %ФОТ'!$F$3:$F$67,MATCH('загрузка табеля'!$H4928,'рабочие дни  %ФОТ'!$H$3:$H$67,0),1)</f>
        <v>#N/A</v>
      </c>
      <c r="B4928" s="21">
        <f t="shared" si="228"/>
        <v>0</v>
      </c>
      <c r="C4928" s="22">
        <f t="shared" si="229"/>
        <v>0</v>
      </c>
      <c r="D4928" s="23" t="str">
        <f t="shared" si="230"/>
        <v/>
      </c>
      <c r="E4928" s="21">
        <f>SUMIFS(тарифы!G:G,тарифы!B:B,J4928)</f>
        <v>0</v>
      </c>
      <c r="F4928" s="21"/>
      <c r="G4928" s="12" t="str">
        <f>IFERROR(INDEX(Таблица1[#All],MATCH('загрузка табеля'!J4928,тарифы!B:B,0),4),"")</f>
        <v/>
      </c>
    </row>
    <row r="4929" spans="1:7" x14ac:dyDescent="0.2">
      <c r="A4929" s="12" t="e">
        <f>INDEX('рабочие дни  %ФОТ'!$F$3:$F$67,MATCH('загрузка табеля'!$H4929,'рабочие дни  %ФОТ'!$H$3:$H$67,0),1)</f>
        <v>#N/A</v>
      </c>
      <c r="B4929" s="21">
        <f t="shared" si="228"/>
        <v>0</v>
      </c>
      <c r="C4929" s="22">
        <f t="shared" si="229"/>
        <v>0</v>
      </c>
      <c r="D4929" s="23" t="str">
        <f t="shared" si="230"/>
        <v/>
      </c>
      <c r="E4929" s="21">
        <f>SUMIFS(тарифы!G:G,тарифы!B:B,J4929)</f>
        <v>0</v>
      </c>
      <c r="F4929" s="21"/>
      <c r="G4929" s="12" t="str">
        <f>IFERROR(INDEX(Таблица1[#All],MATCH('загрузка табеля'!J4929,тарифы!B:B,0),4),"")</f>
        <v/>
      </c>
    </row>
    <row r="4930" spans="1:7" x14ac:dyDescent="0.2">
      <c r="A4930" s="12" t="e">
        <f>INDEX('рабочие дни  %ФОТ'!$F$3:$F$67,MATCH('загрузка табеля'!$H4930,'рабочие дни  %ФОТ'!$H$3:$H$67,0),1)</f>
        <v>#N/A</v>
      </c>
      <c r="B4930" s="21">
        <f t="shared" si="228"/>
        <v>0</v>
      </c>
      <c r="C4930" s="22">
        <f t="shared" si="229"/>
        <v>0</v>
      </c>
      <c r="D4930" s="23" t="str">
        <f t="shared" si="230"/>
        <v/>
      </c>
      <c r="E4930" s="21">
        <f>SUMIFS(тарифы!G:G,тарифы!B:B,J4930)</f>
        <v>0</v>
      </c>
      <c r="F4930" s="21"/>
      <c r="G4930" s="12" t="str">
        <f>IFERROR(INDEX(Таблица1[#All],MATCH('загрузка табеля'!J4930,тарифы!B:B,0),4),"")</f>
        <v/>
      </c>
    </row>
    <row r="4931" spans="1:7" x14ac:dyDescent="0.2">
      <c r="A4931" s="12" t="e">
        <f>INDEX('рабочие дни  %ФОТ'!$F$3:$F$67,MATCH('загрузка табеля'!$H4931,'рабочие дни  %ФОТ'!$H$3:$H$67,0),1)</f>
        <v>#N/A</v>
      </c>
      <c r="B4931" s="21">
        <f t="shared" si="228"/>
        <v>0</v>
      </c>
      <c r="C4931" s="22">
        <f t="shared" si="229"/>
        <v>0</v>
      </c>
      <c r="D4931" s="23" t="str">
        <f t="shared" si="230"/>
        <v/>
      </c>
      <c r="E4931" s="21">
        <f>SUMIFS(тарифы!G:G,тарифы!B:B,J4931)</f>
        <v>0</v>
      </c>
      <c r="F4931" s="21"/>
      <c r="G4931" s="12" t="str">
        <f>IFERROR(INDEX(Таблица1[#All],MATCH('загрузка табеля'!J4931,тарифы!B:B,0),4),"")</f>
        <v/>
      </c>
    </row>
    <row r="4932" spans="1:7" x14ac:dyDescent="0.2">
      <c r="A4932" s="12" t="e">
        <f>INDEX('рабочие дни  %ФОТ'!$F$3:$F$67,MATCH('загрузка табеля'!$H4932,'рабочие дни  %ФОТ'!$H$3:$H$67,0),1)</f>
        <v>#N/A</v>
      </c>
      <c r="B4932" s="21">
        <f t="shared" si="228"/>
        <v>0</v>
      </c>
      <c r="C4932" s="22">
        <f t="shared" si="229"/>
        <v>0</v>
      </c>
      <c r="D4932" s="23" t="str">
        <f t="shared" si="230"/>
        <v/>
      </c>
      <c r="E4932" s="21">
        <f>SUMIFS(тарифы!G:G,тарифы!B:B,J4932)</f>
        <v>0</v>
      </c>
      <c r="F4932" s="21"/>
      <c r="G4932" s="12" t="str">
        <f>IFERROR(INDEX(Таблица1[#All],MATCH('загрузка табеля'!J4932,тарифы!B:B,0),4),"")</f>
        <v/>
      </c>
    </row>
    <row r="4933" spans="1:7" x14ac:dyDescent="0.2">
      <c r="A4933" s="12" t="e">
        <f>INDEX('рабочие дни  %ФОТ'!$F$3:$F$67,MATCH('загрузка табеля'!$H4933,'рабочие дни  %ФОТ'!$H$3:$H$67,0),1)</f>
        <v>#N/A</v>
      </c>
      <c r="B4933" s="21">
        <f t="shared" si="228"/>
        <v>0</v>
      </c>
      <c r="C4933" s="22">
        <f t="shared" si="229"/>
        <v>0</v>
      </c>
      <c r="D4933" s="23" t="str">
        <f t="shared" si="230"/>
        <v/>
      </c>
      <c r="E4933" s="21">
        <f>SUMIFS(тарифы!G:G,тарифы!B:B,J4933)</f>
        <v>0</v>
      </c>
      <c r="F4933" s="21"/>
      <c r="G4933" s="12" t="str">
        <f>IFERROR(INDEX(Таблица1[#All],MATCH('загрузка табеля'!J4933,тарифы!B:B,0),4),"")</f>
        <v/>
      </c>
    </row>
    <row r="4934" spans="1:7" x14ac:dyDescent="0.2">
      <c r="A4934" s="12" t="e">
        <f>INDEX('рабочие дни  %ФОТ'!$F$3:$F$67,MATCH('загрузка табеля'!$H4934,'рабочие дни  %ФОТ'!$H$3:$H$67,0),1)</f>
        <v>#N/A</v>
      </c>
      <c r="B4934" s="21">
        <f t="shared" ref="B4934:B4997" si="231">IF(AND(F4934&lt;50,F4934&gt;0),F4934*D4934,IF(F4934&gt;50,F4934/$C$1*C4934,IF(AND(E4934&lt;50,E4934&gt;0),E4934*D4934,E4934/$C$1*C4934)))</f>
        <v>0</v>
      </c>
      <c r="C4934" s="22">
        <f t="shared" si="229"/>
        <v>0</v>
      </c>
      <c r="D4934" s="23" t="str">
        <f t="shared" si="230"/>
        <v/>
      </c>
      <c r="E4934" s="21">
        <f>SUMIFS(тарифы!G:G,тарифы!B:B,J4934)</f>
        <v>0</v>
      </c>
      <c r="F4934" s="21"/>
      <c r="G4934" s="12" t="str">
        <f>IFERROR(INDEX(Таблица1[#All],MATCH('загрузка табеля'!J4934,тарифы!B:B,0),4),"")</f>
        <v/>
      </c>
    </row>
    <row r="4935" spans="1:7" x14ac:dyDescent="0.2">
      <c r="A4935" s="12" t="e">
        <f>INDEX('рабочие дни  %ФОТ'!$F$3:$F$67,MATCH('загрузка табеля'!$H4935,'рабочие дни  %ФОТ'!$H$3:$H$67,0),1)</f>
        <v>#N/A</v>
      </c>
      <c r="B4935" s="21">
        <f t="shared" si="231"/>
        <v>0</v>
      </c>
      <c r="C4935" s="22">
        <f t="shared" ref="C4935:C4998" si="232">COUNTIF(L4935:AP4935,"&gt;0")</f>
        <v>0</v>
      </c>
      <c r="D4935" s="23" t="str">
        <f t="shared" ref="D4935:D4998" si="233">IF(SUM(L4935:AP4935)&gt;0,SUM(L4935:AP4935),"")</f>
        <v/>
      </c>
      <c r="E4935" s="21">
        <f>SUMIFS(тарифы!G:G,тарифы!B:B,J4935)</f>
        <v>0</v>
      </c>
      <c r="F4935" s="21"/>
      <c r="G4935" s="12" t="str">
        <f>IFERROR(INDEX(Таблица1[#All],MATCH('загрузка табеля'!J4935,тарифы!B:B,0),4),"")</f>
        <v/>
      </c>
    </row>
    <row r="4936" spans="1:7" x14ac:dyDescent="0.2">
      <c r="A4936" s="12" t="e">
        <f>INDEX('рабочие дни  %ФОТ'!$F$3:$F$67,MATCH('загрузка табеля'!$H4936,'рабочие дни  %ФОТ'!$H$3:$H$67,0),1)</f>
        <v>#N/A</v>
      </c>
      <c r="B4936" s="21">
        <f t="shared" si="231"/>
        <v>0</v>
      </c>
      <c r="C4936" s="22">
        <f t="shared" si="232"/>
        <v>0</v>
      </c>
      <c r="D4936" s="23" t="str">
        <f t="shared" si="233"/>
        <v/>
      </c>
      <c r="E4936" s="21">
        <f>SUMIFS(тарифы!G:G,тарифы!B:B,J4936)</f>
        <v>0</v>
      </c>
      <c r="F4936" s="21"/>
      <c r="G4936" s="12" t="str">
        <f>IFERROR(INDEX(Таблица1[#All],MATCH('загрузка табеля'!J4936,тарифы!B:B,0),4),"")</f>
        <v/>
      </c>
    </row>
    <row r="4937" spans="1:7" x14ac:dyDescent="0.2">
      <c r="A4937" s="12" t="e">
        <f>INDEX('рабочие дни  %ФОТ'!$F$3:$F$67,MATCH('загрузка табеля'!$H4937,'рабочие дни  %ФОТ'!$H$3:$H$67,0),1)</f>
        <v>#N/A</v>
      </c>
      <c r="B4937" s="21">
        <f t="shared" si="231"/>
        <v>0</v>
      </c>
      <c r="C4937" s="22">
        <f t="shared" si="232"/>
        <v>0</v>
      </c>
      <c r="D4937" s="23" t="str">
        <f t="shared" si="233"/>
        <v/>
      </c>
      <c r="E4937" s="21">
        <f>SUMIFS(тарифы!G:G,тарифы!B:B,J4937)</f>
        <v>0</v>
      </c>
      <c r="F4937" s="21"/>
      <c r="G4937" s="12" t="str">
        <f>IFERROR(INDEX(Таблица1[#All],MATCH('загрузка табеля'!J4937,тарифы!B:B,0),4),"")</f>
        <v/>
      </c>
    </row>
    <row r="4938" spans="1:7" x14ac:dyDescent="0.2">
      <c r="A4938" s="12" t="e">
        <f>INDEX('рабочие дни  %ФОТ'!$F$3:$F$67,MATCH('загрузка табеля'!$H4938,'рабочие дни  %ФОТ'!$H$3:$H$67,0),1)</f>
        <v>#N/A</v>
      </c>
      <c r="B4938" s="21">
        <f t="shared" si="231"/>
        <v>0</v>
      </c>
      <c r="C4938" s="22">
        <f t="shared" si="232"/>
        <v>0</v>
      </c>
      <c r="D4938" s="23" t="str">
        <f t="shared" si="233"/>
        <v/>
      </c>
      <c r="E4938" s="21">
        <f>SUMIFS(тарифы!G:G,тарифы!B:B,J4938)</f>
        <v>0</v>
      </c>
      <c r="F4938" s="21"/>
      <c r="G4938" s="12" t="str">
        <f>IFERROR(INDEX(Таблица1[#All],MATCH('загрузка табеля'!J4938,тарифы!B:B,0),4),"")</f>
        <v/>
      </c>
    </row>
    <row r="4939" spans="1:7" x14ac:dyDescent="0.2">
      <c r="A4939" s="12" t="e">
        <f>INDEX('рабочие дни  %ФОТ'!$F$3:$F$67,MATCH('загрузка табеля'!$H4939,'рабочие дни  %ФОТ'!$H$3:$H$67,0),1)</f>
        <v>#N/A</v>
      </c>
      <c r="B4939" s="21">
        <f t="shared" si="231"/>
        <v>0</v>
      </c>
      <c r="C4939" s="22">
        <f t="shared" si="232"/>
        <v>0</v>
      </c>
      <c r="D4939" s="23" t="str">
        <f t="shared" si="233"/>
        <v/>
      </c>
      <c r="E4939" s="21">
        <f>SUMIFS(тарифы!G:G,тарифы!B:B,J4939)</f>
        <v>0</v>
      </c>
      <c r="F4939" s="21"/>
      <c r="G4939" s="12" t="str">
        <f>IFERROR(INDEX(Таблица1[#All],MATCH('загрузка табеля'!J4939,тарифы!B:B,0),4),"")</f>
        <v/>
      </c>
    </row>
    <row r="4940" spans="1:7" x14ac:dyDescent="0.2">
      <c r="A4940" s="12" t="e">
        <f>INDEX('рабочие дни  %ФОТ'!$F$3:$F$67,MATCH('загрузка табеля'!$H4940,'рабочие дни  %ФОТ'!$H$3:$H$67,0),1)</f>
        <v>#N/A</v>
      </c>
      <c r="B4940" s="21">
        <f t="shared" si="231"/>
        <v>0</v>
      </c>
      <c r="C4940" s="22">
        <f t="shared" si="232"/>
        <v>0</v>
      </c>
      <c r="D4940" s="23" t="str">
        <f t="shared" si="233"/>
        <v/>
      </c>
      <c r="E4940" s="21">
        <f>SUMIFS(тарифы!G:G,тарифы!B:B,J4940)</f>
        <v>0</v>
      </c>
      <c r="F4940" s="21"/>
      <c r="G4940" s="12" t="str">
        <f>IFERROR(INDEX(Таблица1[#All],MATCH('загрузка табеля'!J4940,тарифы!B:B,0),4),"")</f>
        <v/>
      </c>
    </row>
    <row r="4941" spans="1:7" x14ac:dyDescent="0.2">
      <c r="A4941" s="12" t="e">
        <f>INDEX('рабочие дни  %ФОТ'!$F$3:$F$67,MATCH('загрузка табеля'!$H4941,'рабочие дни  %ФОТ'!$H$3:$H$67,0),1)</f>
        <v>#N/A</v>
      </c>
      <c r="B4941" s="21">
        <f t="shared" si="231"/>
        <v>0</v>
      </c>
      <c r="C4941" s="22">
        <f t="shared" si="232"/>
        <v>0</v>
      </c>
      <c r="D4941" s="23" t="str">
        <f t="shared" si="233"/>
        <v/>
      </c>
      <c r="E4941" s="21">
        <f>SUMIFS(тарифы!G:G,тарифы!B:B,J4941)</f>
        <v>0</v>
      </c>
      <c r="F4941" s="21"/>
      <c r="G4941" s="12" t="str">
        <f>IFERROR(INDEX(Таблица1[#All],MATCH('загрузка табеля'!J4941,тарифы!B:B,0),4),"")</f>
        <v/>
      </c>
    </row>
    <row r="4942" spans="1:7" x14ac:dyDescent="0.2">
      <c r="A4942" s="12" t="e">
        <f>INDEX('рабочие дни  %ФОТ'!$F$3:$F$67,MATCH('загрузка табеля'!$H4942,'рабочие дни  %ФОТ'!$H$3:$H$67,0),1)</f>
        <v>#N/A</v>
      </c>
      <c r="B4942" s="21">
        <f t="shared" si="231"/>
        <v>0</v>
      </c>
      <c r="C4942" s="22">
        <f t="shared" si="232"/>
        <v>0</v>
      </c>
      <c r="D4942" s="23" t="str">
        <f t="shared" si="233"/>
        <v/>
      </c>
      <c r="E4942" s="21">
        <f>SUMIFS(тарифы!G:G,тарифы!B:B,J4942)</f>
        <v>0</v>
      </c>
      <c r="F4942" s="21"/>
      <c r="G4942" s="12" t="str">
        <f>IFERROR(INDEX(Таблица1[#All],MATCH('загрузка табеля'!J4942,тарифы!B:B,0),4),"")</f>
        <v/>
      </c>
    </row>
    <row r="4943" spans="1:7" x14ac:dyDescent="0.2">
      <c r="A4943" s="12" t="e">
        <f>INDEX('рабочие дни  %ФОТ'!$F$3:$F$67,MATCH('загрузка табеля'!$H4943,'рабочие дни  %ФОТ'!$H$3:$H$67,0),1)</f>
        <v>#N/A</v>
      </c>
      <c r="B4943" s="21">
        <f t="shared" si="231"/>
        <v>0</v>
      </c>
      <c r="C4943" s="22">
        <f t="shared" si="232"/>
        <v>0</v>
      </c>
      <c r="D4943" s="23" t="str">
        <f t="shared" si="233"/>
        <v/>
      </c>
      <c r="E4943" s="21">
        <f>SUMIFS(тарифы!G:G,тарифы!B:B,J4943)</f>
        <v>0</v>
      </c>
      <c r="F4943" s="21"/>
      <c r="G4943" s="12" t="str">
        <f>IFERROR(INDEX(Таблица1[#All],MATCH('загрузка табеля'!J4943,тарифы!B:B,0),4),"")</f>
        <v/>
      </c>
    </row>
    <row r="4944" spans="1:7" x14ac:dyDescent="0.2">
      <c r="A4944" s="12" t="e">
        <f>INDEX('рабочие дни  %ФОТ'!$F$3:$F$67,MATCH('загрузка табеля'!$H4944,'рабочие дни  %ФОТ'!$H$3:$H$67,0),1)</f>
        <v>#N/A</v>
      </c>
      <c r="B4944" s="21">
        <f t="shared" si="231"/>
        <v>0</v>
      </c>
      <c r="C4944" s="22">
        <f t="shared" si="232"/>
        <v>0</v>
      </c>
      <c r="D4944" s="23" t="str">
        <f t="shared" si="233"/>
        <v/>
      </c>
      <c r="E4944" s="21">
        <f>SUMIFS(тарифы!G:G,тарифы!B:B,J4944)</f>
        <v>0</v>
      </c>
      <c r="F4944" s="21"/>
      <c r="G4944" s="12" t="str">
        <f>IFERROR(INDEX(Таблица1[#All],MATCH('загрузка табеля'!J4944,тарифы!B:B,0),4),"")</f>
        <v/>
      </c>
    </row>
    <row r="4945" spans="1:7" x14ac:dyDescent="0.2">
      <c r="A4945" s="12" t="e">
        <f>INDEX('рабочие дни  %ФОТ'!$F$3:$F$67,MATCH('загрузка табеля'!$H4945,'рабочие дни  %ФОТ'!$H$3:$H$67,0),1)</f>
        <v>#N/A</v>
      </c>
      <c r="B4945" s="21">
        <f t="shared" si="231"/>
        <v>0</v>
      </c>
      <c r="C4945" s="22">
        <f t="shared" si="232"/>
        <v>0</v>
      </c>
      <c r="D4945" s="23" t="str">
        <f t="shared" si="233"/>
        <v/>
      </c>
      <c r="E4945" s="21">
        <f>SUMIFS(тарифы!G:G,тарифы!B:B,J4945)</f>
        <v>0</v>
      </c>
      <c r="F4945" s="21"/>
      <c r="G4945" s="12" t="str">
        <f>IFERROR(INDEX(Таблица1[#All],MATCH('загрузка табеля'!J4945,тарифы!B:B,0),4),"")</f>
        <v/>
      </c>
    </row>
    <row r="4946" spans="1:7" x14ac:dyDescent="0.2">
      <c r="A4946" s="12" t="e">
        <f>INDEX('рабочие дни  %ФОТ'!$F$3:$F$67,MATCH('загрузка табеля'!$H4946,'рабочие дни  %ФОТ'!$H$3:$H$67,0),1)</f>
        <v>#N/A</v>
      </c>
      <c r="B4946" s="21">
        <f t="shared" si="231"/>
        <v>0</v>
      </c>
      <c r="C4946" s="22">
        <f t="shared" si="232"/>
        <v>0</v>
      </c>
      <c r="D4946" s="23" t="str">
        <f t="shared" si="233"/>
        <v/>
      </c>
      <c r="E4946" s="21">
        <f>SUMIFS(тарифы!G:G,тарифы!B:B,J4946)</f>
        <v>0</v>
      </c>
      <c r="F4946" s="21"/>
      <c r="G4946" s="12" t="str">
        <f>IFERROR(INDEX(Таблица1[#All],MATCH('загрузка табеля'!J4946,тарифы!B:B,0),4),"")</f>
        <v/>
      </c>
    </row>
    <row r="4947" spans="1:7" x14ac:dyDescent="0.2">
      <c r="A4947" s="12" t="e">
        <f>INDEX('рабочие дни  %ФОТ'!$F$3:$F$67,MATCH('загрузка табеля'!$H4947,'рабочие дни  %ФОТ'!$H$3:$H$67,0),1)</f>
        <v>#N/A</v>
      </c>
      <c r="B4947" s="21">
        <f t="shared" si="231"/>
        <v>0</v>
      </c>
      <c r="C4947" s="22">
        <f t="shared" si="232"/>
        <v>0</v>
      </c>
      <c r="D4947" s="23" t="str">
        <f t="shared" si="233"/>
        <v/>
      </c>
      <c r="E4947" s="21">
        <f>SUMIFS(тарифы!G:G,тарифы!B:B,J4947)</f>
        <v>0</v>
      </c>
      <c r="F4947" s="21"/>
      <c r="G4947" s="12" t="str">
        <f>IFERROR(INDEX(Таблица1[#All],MATCH('загрузка табеля'!J4947,тарифы!B:B,0),4),"")</f>
        <v/>
      </c>
    </row>
    <row r="4948" spans="1:7" x14ac:dyDescent="0.2">
      <c r="A4948" s="12" t="e">
        <f>INDEX('рабочие дни  %ФОТ'!$F$3:$F$67,MATCH('загрузка табеля'!$H4948,'рабочие дни  %ФОТ'!$H$3:$H$67,0),1)</f>
        <v>#N/A</v>
      </c>
      <c r="B4948" s="21">
        <f t="shared" si="231"/>
        <v>0</v>
      </c>
      <c r="C4948" s="22">
        <f t="shared" si="232"/>
        <v>0</v>
      </c>
      <c r="D4948" s="23" t="str">
        <f t="shared" si="233"/>
        <v/>
      </c>
      <c r="E4948" s="21">
        <f>SUMIFS(тарифы!G:G,тарифы!B:B,J4948)</f>
        <v>0</v>
      </c>
      <c r="F4948" s="21"/>
      <c r="G4948" s="12" t="str">
        <f>IFERROR(INDEX(Таблица1[#All],MATCH('загрузка табеля'!J4948,тарифы!B:B,0),4),"")</f>
        <v/>
      </c>
    </row>
    <row r="4949" spans="1:7" x14ac:dyDescent="0.2">
      <c r="A4949" s="12" t="e">
        <f>INDEX('рабочие дни  %ФОТ'!$F$3:$F$67,MATCH('загрузка табеля'!$H4949,'рабочие дни  %ФОТ'!$H$3:$H$67,0),1)</f>
        <v>#N/A</v>
      </c>
      <c r="B4949" s="21">
        <f t="shared" si="231"/>
        <v>0</v>
      </c>
      <c r="C4949" s="22">
        <f t="shared" si="232"/>
        <v>0</v>
      </c>
      <c r="D4949" s="23" t="str">
        <f t="shared" si="233"/>
        <v/>
      </c>
      <c r="E4949" s="21">
        <f>SUMIFS(тарифы!G:G,тарифы!B:B,J4949)</f>
        <v>0</v>
      </c>
      <c r="F4949" s="21"/>
      <c r="G4949" s="12" t="str">
        <f>IFERROR(INDEX(Таблица1[#All],MATCH('загрузка табеля'!J4949,тарифы!B:B,0),4),"")</f>
        <v/>
      </c>
    </row>
    <row r="4950" spans="1:7" x14ac:dyDescent="0.2">
      <c r="A4950" s="12" t="e">
        <f>INDEX('рабочие дни  %ФОТ'!$F$3:$F$67,MATCH('загрузка табеля'!$H4950,'рабочие дни  %ФОТ'!$H$3:$H$67,0),1)</f>
        <v>#N/A</v>
      </c>
      <c r="B4950" s="21">
        <f t="shared" si="231"/>
        <v>0</v>
      </c>
      <c r="C4950" s="22">
        <f t="shared" si="232"/>
        <v>0</v>
      </c>
      <c r="D4950" s="23" t="str">
        <f t="shared" si="233"/>
        <v/>
      </c>
      <c r="E4950" s="21">
        <f>SUMIFS(тарифы!G:G,тарифы!B:B,J4950)</f>
        <v>0</v>
      </c>
      <c r="F4950" s="21"/>
      <c r="G4950" s="12" t="str">
        <f>IFERROR(INDEX(Таблица1[#All],MATCH('загрузка табеля'!J4950,тарифы!B:B,0),4),"")</f>
        <v/>
      </c>
    </row>
    <row r="4951" spans="1:7" x14ac:dyDescent="0.2">
      <c r="A4951" s="12" t="e">
        <f>INDEX('рабочие дни  %ФОТ'!$F$3:$F$67,MATCH('загрузка табеля'!$H4951,'рабочие дни  %ФОТ'!$H$3:$H$67,0),1)</f>
        <v>#N/A</v>
      </c>
      <c r="B4951" s="21">
        <f t="shared" si="231"/>
        <v>0</v>
      </c>
      <c r="C4951" s="22">
        <f t="shared" si="232"/>
        <v>0</v>
      </c>
      <c r="D4951" s="23" t="str">
        <f t="shared" si="233"/>
        <v/>
      </c>
      <c r="E4951" s="21">
        <f>SUMIFS(тарифы!G:G,тарифы!B:B,J4951)</f>
        <v>0</v>
      </c>
      <c r="F4951" s="21"/>
      <c r="G4951" s="12" t="str">
        <f>IFERROR(INDEX(Таблица1[#All],MATCH('загрузка табеля'!J4951,тарифы!B:B,0),4),"")</f>
        <v/>
      </c>
    </row>
    <row r="4952" spans="1:7" x14ac:dyDescent="0.2">
      <c r="A4952" s="12" t="e">
        <f>INDEX('рабочие дни  %ФОТ'!$F$3:$F$67,MATCH('загрузка табеля'!$H4952,'рабочие дни  %ФОТ'!$H$3:$H$67,0),1)</f>
        <v>#N/A</v>
      </c>
      <c r="B4952" s="21">
        <f t="shared" si="231"/>
        <v>0</v>
      </c>
      <c r="C4952" s="22">
        <f t="shared" si="232"/>
        <v>0</v>
      </c>
      <c r="D4952" s="23" t="str">
        <f t="shared" si="233"/>
        <v/>
      </c>
      <c r="E4952" s="21">
        <f>SUMIFS(тарифы!G:G,тарифы!B:B,J4952)</f>
        <v>0</v>
      </c>
      <c r="F4952" s="21"/>
      <c r="G4952" s="12" t="str">
        <f>IFERROR(INDEX(Таблица1[#All],MATCH('загрузка табеля'!J4952,тарифы!B:B,0),4),"")</f>
        <v/>
      </c>
    </row>
    <row r="4953" spans="1:7" x14ac:dyDescent="0.2">
      <c r="A4953" s="12" t="e">
        <f>INDEX('рабочие дни  %ФОТ'!$F$3:$F$67,MATCH('загрузка табеля'!$H4953,'рабочие дни  %ФОТ'!$H$3:$H$67,0),1)</f>
        <v>#N/A</v>
      </c>
      <c r="B4953" s="21">
        <f t="shared" si="231"/>
        <v>0</v>
      </c>
      <c r="C4953" s="22">
        <f t="shared" si="232"/>
        <v>0</v>
      </c>
      <c r="D4953" s="23" t="str">
        <f t="shared" si="233"/>
        <v/>
      </c>
      <c r="E4953" s="21">
        <f>SUMIFS(тарифы!G:G,тарифы!B:B,J4953)</f>
        <v>0</v>
      </c>
      <c r="F4953" s="21"/>
      <c r="G4953" s="12" t="str">
        <f>IFERROR(INDEX(Таблица1[#All],MATCH('загрузка табеля'!J4953,тарифы!B:B,0),4),"")</f>
        <v/>
      </c>
    </row>
    <row r="4954" spans="1:7" x14ac:dyDescent="0.2">
      <c r="A4954" s="12" t="e">
        <f>INDEX('рабочие дни  %ФОТ'!$F$3:$F$67,MATCH('загрузка табеля'!$H4954,'рабочие дни  %ФОТ'!$H$3:$H$67,0),1)</f>
        <v>#N/A</v>
      </c>
      <c r="B4954" s="21">
        <f t="shared" si="231"/>
        <v>0</v>
      </c>
      <c r="C4954" s="22">
        <f t="shared" si="232"/>
        <v>0</v>
      </c>
      <c r="D4954" s="23" t="str">
        <f t="shared" si="233"/>
        <v/>
      </c>
      <c r="E4954" s="21">
        <f>SUMIFS(тарифы!G:G,тарифы!B:B,J4954)</f>
        <v>0</v>
      </c>
      <c r="F4954" s="21"/>
      <c r="G4954" s="12" t="str">
        <f>IFERROR(INDEX(Таблица1[#All],MATCH('загрузка табеля'!J4954,тарифы!B:B,0),4),"")</f>
        <v/>
      </c>
    </row>
    <row r="4955" spans="1:7" x14ac:dyDescent="0.2">
      <c r="A4955" s="12" t="e">
        <f>INDEX('рабочие дни  %ФОТ'!$F$3:$F$67,MATCH('загрузка табеля'!$H4955,'рабочие дни  %ФОТ'!$H$3:$H$67,0),1)</f>
        <v>#N/A</v>
      </c>
      <c r="B4955" s="21">
        <f t="shared" si="231"/>
        <v>0</v>
      </c>
      <c r="C4955" s="22">
        <f t="shared" si="232"/>
        <v>0</v>
      </c>
      <c r="D4955" s="23" t="str">
        <f t="shared" si="233"/>
        <v/>
      </c>
      <c r="E4955" s="21">
        <f>SUMIFS(тарифы!G:G,тарифы!B:B,J4955)</f>
        <v>0</v>
      </c>
      <c r="F4955" s="21"/>
      <c r="G4955" s="12" t="str">
        <f>IFERROR(INDEX(Таблица1[#All],MATCH('загрузка табеля'!J4955,тарифы!B:B,0),4),"")</f>
        <v/>
      </c>
    </row>
    <row r="4956" spans="1:7" x14ac:dyDescent="0.2">
      <c r="A4956" s="12" t="e">
        <f>INDEX('рабочие дни  %ФОТ'!$F$3:$F$67,MATCH('загрузка табеля'!$H4956,'рабочие дни  %ФОТ'!$H$3:$H$67,0),1)</f>
        <v>#N/A</v>
      </c>
      <c r="B4956" s="21">
        <f t="shared" si="231"/>
        <v>0</v>
      </c>
      <c r="C4956" s="22">
        <f t="shared" si="232"/>
        <v>0</v>
      </c>
      <c r="D4956" s="23" t="str">
        <f t="shared" si="233"/>
        <v/>
      </c>
      <c r="E4956" s="21">
        <f>SUMIFS(тарифы!G:G,тарифы!B:B,J4956)</f>
        <v>0</v>
      </c>
      <c r="F4956" s="21"/>
      <c r="G4956" s="12" t="str">
        <f>IFERROR(INDEX(Таблица1[#All],MATCH('загрузка табеля'!J4956,тарифы!B:B,0),4),"")</f>
        <v/>
      </c>
    </row>
    <row r="4957" spans="1:7" x14ac:dyDescent="0.2">
      <c r="A4957" s="12" t="e">
        <f>INDEX('рабочие дни  %ФОТ'!$F$3:$F$67,MATCH('загрузка табеля'!$H4957,'рабочие дни  %ФОТ'!$H$3:$H$67,0),1)</f>
        <v>#N/A</v>
      </c>
      <c r="B4957" s="21">
        <f t="shared" si="231"/>
        <v>0</v>
      </c>
      <c r="C4957" s="22">
        <f t="shared" si="232"/>
        <v>0</v>
      </c>
      <c r="D4957" s="23" t="str">
        <f t="shared" si="233"/>
        <v/>
      </c>
      <c r="E4957" s="21">
        <f>SUMIFS(тарифы!G:G,тарифы!B:B,J4957)</f>
        <v>0</v>
      </c>
      <c r="F4957" s="21"/>
      <c r="G4957" s="12" t="str">
        <f>IFERROR(INDEX(Таблица1[#All],MATCH('загрузка табеля'!J4957,тарифы!B:B,0),4),"")</f>
        <v/>
      </c>
    </row>
    <row r="4958" spans="1:7" x14ac:dyDescent="0.2">
      <c r="A4958" s="12" t="e">
        <f>INDEX('рабочие дни  %ФОТ'!$F$3:$F$67,MATCH('загрузка табеля'!$H4958,'рабочие дни  %ФОТ'!$H$3:$H$67,0),1)</f>
        <v>#N/A</v>
      </c>
      <c r="B4958" s="21">
        <f t="shared" si="231"/>
        <v>0</v>
      </c>
      <c r="C4958" s="22">
        <f t="shared" si="232"/>
        <v>0</v>
      </c>
      <c r="D4958" s="23" t="str">
        <f t="shared" si="233"/>
        <v/>
      </c>
      <c r="E4958" s="21">
        <f>SUMIFS(тарифы!G:G,тарифы!B:B,J4958)</f>
        <v>0</v>
      </c>
      <c r="F4958" s="21"/>
      <c r="G4958" s="12" t="str">
        <f>IFERROR(INDEX(Таблица1[#All],MATCH('загрузка табеля'!J4958,тарифы!B:B,0),4),"")</f>
        <v/>
      </c>
    </row>
    <row r="4959" spans="1:7" x14ac:dyDescent="0.2">
      <c r="A4959" s="12" t="e">
        <f>INDEX('рабочие дни  %ФОТ'!$F$3:$F$67,MATCH('загрузка табеля'!$H4959,'рабочие дни  %ФОТ'!$H$3:$H$67,0),1)</f>
        <v>#N/A</v>
      </c>
      <c r="B4959" s="21">
        <f t="shared" si="231"/>
        <v>0</v>
      </c>
      <c r="C4959" s="22">
        <f t="shared" si="232"/>
        <v>0</v>
      </c>
      <c r="D4959" s="23" t="str">
        <f t="shared" si="233"/>
        <v/>
      </c>
      <c r="E4959" s="21">
        <f>SUMIFS(тарифы!G:G,тарифы!B:B,J4959)</f>
        <v>0</v>
      </c>
      <c r="F4959" s="21"/>
      <c r="G4959" s="12" t="str">
        <f>IFERROR(INDEX(Таблица1[#All],MATCH('загрузка табеля'!J4959,тарифы!B:B,0),4),"")</f>
        <v/>
      </c>
    </row>
    <row r="4960" spans="1:7" x14ac:dyDescent="0.2">
      <c r="A4960" s="12" t="e">
        <f>INDEX('рабочие дни  %ФОТ'!$F$3:$F$67,MATCH('загрузка табеля'!$H4960,'рабочие дни  %ФОТ'!$H$3:$H$67,0),1)</f>
        <v>#N/A</v>
      </c>
      <c r="B4960" s="21">
        <f t="shared" si="231"/>
        <v>0</v>
      </c>
      <c r="C4960" s="22">
        <f t="shared" si="232"/>
        <v>0</v>
      </c>
      <c r="D4960" s="23" t="str">
        <f t="shared" si="233"/>
        <v/>
      </c>
      <c r="E4960" s="21">
        <f>SUMIFS(тарифы!G:G,тарифы!B:B,J4960)</f>
        <v>0</v>
      </c>
      <c r="F4960" s="21"/>
      <c r="G4960" s="12" t="str">
        <f>IFERROR(INDEX(Таблица1[#All],MATCH('загрузка табеля'!J4960,тарифы!B:B,0),4),"")</f>
        <v/>
      </c>
    </row>
    <row r="4961" spans="1:7" x14ac:dyDescent="0.2">
      <c r="A4961" s="12" t="e">
        <f>INDEX('рабочие дни  %ФОТ'!$F$3:$F$67,MATCH('загрузка табеля'!$H4961,'рабочие дни  %ФОТ'!$H$3:$H$67,0),1)</f>
        <v>#N/A</v>
      </c>
      <c r="B4961" s="21">
        <f t="shared" si="231"/>
        <v>0</v>
      </c>
      <c r="C4961" s="22">
        <f t="shared" si="232"/>
        <v>0</v>
      </c>
      <c r="D4961" s="23" t="str">
        <f t="shared" si="233"/>
        <v/>
      </c>
      <c r="E4961" s="21">
        <f>SUMIFS(тарифы!G:G,тарифы!B:B,J4961)</f>
        <v>0</v>
      </c>
      <c r="F4961" s="21"/>
      <c r="G4961" s="12" t="str">
        <f>IFERROR(INDEX(Таблица1[#All],MATCH('загрузка табеля'!J4961,тарифы!B:B,0),4),"")</f>
        <v/>
      </c>
    </row>
    <row r="4962" spans="1:7" x14ac:dyDescent="0.2">
      <c r="A4962" s="12" t="e">
        <f>INDEX('рабочие дни  %ФОТ'!$F$3:$F$67,MATCH('загрузка табеля'!$H4962,'рабочие дни  %ФОТ'!$H$3:$H$67,0),1)</f>
        <v>#N/A</v>
      </c>
      <c r="B4962" s="21">
        <f t="shared" si="231"/>
        <v>0</v>
      </c>
      <c r="C4962" s="22">
        <f t="shared" si="232"/>
        <v>0</v>
      </c>
      <c r="D4962" s="23" t="str">
        <f t="shared" si="233"/>
        <v/>
      </c>
      <c r="E4962" s="21">
        <f>SUMIFS(тарифы!G:G,тарифы!B:B,J4962)</f>
        <v>0</v>
      </c>
      <c r="F4962" s="21"/>
      <c r="G4962" s="12" t="str">
        <f>IFERROR(INDEX(Таблица1[#All],MATCH('загрузка табеля'!J4962,тарифы!B:B,0),4),"")</f>
        <v/>
      </c>
    </row>
    <row r="4963" spans="1:7" x14ac:dyDescent="0.2">
      <c r="A4963" s="12" t="e">
        <f>INDEX('рабочие дни  %ФОТ'!$F$3:$F$67,MATCH('загрузка табеля'!$H4963,'рабочие дни  %ФОТ'!$H$3:$H$67,0),1)</f>
        <v>#N/A</v>
      </c>
      <c r="B4963" s="21">
        <f t="shared" si="231"/>
        <v>0</v>
      </c>
      <c r="C4963" s="22">
        <f t="shared" si="232"/>
        <v>0</v>
      </c>
      <c r="D4963" s="23" t="str">
        <f t="shared" si="233"/>
        <v/>
      </c>
      <c r="E4963" s="21">
        <f>SUMIFS(тарифы!G:G,тарифы!B:B,J4963)</f>
        <v>0</v>
      </c>
      <c r="F4963" s="21"/>
      <c r="G4963" s="12" t="str">
        <f>IFERROR(INDEX(Таблица1[#All],MATCH('загрузка табеля'!J4963,тарифы!B:B,0),4),"")</f>
        <v/>
      </c>
    </row>
    <row r="4964" spans="1:7" x14ac:dyDescent="0.2">
      <c r="A4964" s="12" t="e">
        <f>INDEX('рабочие дни  %ФОТ'!$F$3:$F$67,MATCH('загрузка табеля'!$H4964,'рабочие дни  %ФОТ'!$H$3:$H$67,0),1)</f>
        <v>#N/A</v>
      </c>
      <c r="B4964" s="21">
        <f t="shared" si="231"/>
        <v>0</v>
      </c>
      <c r="C4964" s="22">
        <f t="shared" si="232"/>
        <v>0</v>
      </c>
      <c r="D4964" s="23" t="str">
        <f t="shared" si="233"/>
        <v/>
      </c>
      <c r="E4964" s="21">
        <f>SUMIFS(тарифы!G:G,тарифы!B:B,J4964)</f>
        <v>0</v>
      </c>
      <c r="F4964" s="21"/>
      <c r="G4964" s="12" t="str">
        <f>IFERROR(INDEX(Таблица1[#All],MATCH('загрузка табеля'!J4964,тарифы!B:B,0),4),"")</f>
        <v/>
      </c>
    </row>
    <row r="4965" spans="1:7" x14ac:dyDescent="0.2">
      <c r="A4965" s="12" t="e">
        <f>INDEX('рабочие дни  %ФОТ'!$F$3:$F$67,MATCH('загрузка табеля'!$H4965,'рабочие дни  %ФОТ'!$H$3:$H$67,0),1)</f>
        <v>#N/A</v>
      </c>
      <c r="B4965" s="21">
        <f t="shared" si="231"/>
        <v>0</v>
      </c>
      <c r="C4965" s="22">
        <f t="shared" si="232"/>
        <v>0</v>
      </c>
      <c r="D4965" s="23" t="str">
        <f t="shared" si="233"/>
        <v/>
      </c>
      <c r="E4965" s="21">
        <f>SUMIFS(тарифы!G:G,тарифы!B:B,J4965)</f>
        <v>0</v>
      </c>
      <c r="F4965" s="21"/>
      <c r="G4965" s="12" t="str">
        <f>IFERROR(INDEX(Таблица1[#All],MATCH('загрузка табеля'!J4965,тарифы!B:B,0),4),"")</f>
        <v/>
      </c>
    </row>
    <row r="4966" spans="1:7" x14ac:dyDescent="0.2">
      <c r="A4966" s="12" t="e">
        <f>INDEX('рабочие дни  %ФОТ'!$F$3:$F$67,MATCH('загрузка табеля'!$H4966,'рабочие дни  %ФОТ'!$H$3:$H$67,0),1)</f>
        <v>#N/A</v>
      </c>
      <c r="B4966" s="21">
        <f t="shared" si="231"/>
        <v>0</v>
      </c>
      <c r="C4966" s="22">
        <f t="shared" si="232"/>
        <v>0</v>
      </c>
      <c r="D4966" s="23" t="str">
        <f t="shared" si="233"/>
        <v/>
      </c>
      <c r="E4966" s="21">
        <f>SUMIFS(тарифы!G:G,тарифы!B:B,J4966)</f>
        <v>0</v>
      </c>
      <c r="F4966" s="21"/>
      <c r="G4966" s="12" t="str">
        <f>IFERROR(INDEX(Таблица1[#All],MATCH('загрузка табеля'!J4966,тарифы!B:B,0),4),"")</f>
        <v/>
      </c>
    </row>
    <row r="4967" spans="1:7" x14ac:dyDescent="0.2">
      <c r="A4967" s="12" t="e">
        <f>INDEX('рабочие дни  %ФОТ'!$F$3:$F$67,MATCH('загрузка табеля'!$H4967,'рабочие дни  %ФОТ'!$H$3:$H$67,0),1)</f>
        <v>#N/A</v>
      </c>
      <c r="B4967" s="21">
        <f t="shared" si="231"/>
        <v>0</v>
      </c>
      <c r="C4967" s="22">
        <f t="shared" si="232"/>
        <v>0</v>
      </c>
      <c r="D4967" s="23" t="str">
        <f t="shared" si="233"/>
        <v/>
      </c>
      <c r="E4967" s="21">
        <f>SUMIFS(тарифы!G:G,тарифы!B:B,J4967)</f>
        <v>0</v>
      </c>
      <c r="F4967" s="21"/>
      <c r="G4967" s="12" t="str">
        <f>IFERROR(INDEX(Таблица1[#All],MATCH('загрузка табеля'!J4967,тарифы!B:B,0),4),"")</f>
        <v/>
      </c>
    </row>
    <row r="4968" spans="1:7" x14ac:dyDescent="0.2">
      <c r="A4968" s="12" t="e">
        <f>INDEX('рабочие дни  %ФОТ'!$F$3:$F$67,MATCH('загрузка табеля'!$H4968,'рабочие дни  %ФОТ'!$H$3:$H$67,0),1)</f>
        <v>#N/A</v>
      </c>
      <c r="B4968" s="21">
        <f t="shared" si="231"/>
        <v>0</v>
      </c>
      <c r="C4968" s="22">
        <f t="shared" si="232"/>
        <v>0</v>
      </c>
      <c r="D4968" s="23" t="str">
        <f t="shared" si="233"/>
        <v/>
      </c>
      <c r="E4968" s="21">
        <f>SUMIFS(тарифы!G:G,тарифы!B:B,J4968)</f>
        <v>0</v>
      </c>
      <c r="F4968" s="21"/>
      <c r="G4968" s="12" t="str">
        <f>IFERROR(INDEX(Таблица1[#All],MATCH('загрузка табеля'!J4968,тарифы!B:B,0),4),"")</f>
        <v/>
      </c>
    </row>
    <row r="4969" spans="1:7" x14ac:dyDescent="0.2">
      <c r="A4969" s="12" t="e">
        <f>INDEX('рабочие дни  %ФОТ'!$F$3:$F$67,MATCH('загрузка табеля'!$H4969,'рабочие дни  %ФОТ'!$H$3:$H$67,0),1)</f>
        <v>#N/A</v>
      </c>
      <c r="B4969" s="21">
        <f t="shared" si="231"/>
        <v>0</v>
      </c>
      <c r="C4969" s="22">
        <f t="shared" si="232"/>
        <v>0</v>
      </c>
      <c r="D4969" s="23" t="str">
        <f t="shared" si="233"/>
        <v/>
      </c>
      <c r="E4969" s="21">
        <f>SUMIFS(тарифы!G:G,тарифы!B:B,J4969)</f>
        <v>0</v>
      </c>
      <c r="F4969" s="21"/>
      <c r="G4969" s="12" t="str">
        <f>IFERROR(INDEX(Таблица1[#All],MATCH('загрузка табеля'!J4969,тарифы!B:B,0),4),"")</f>
        <v/>
      </c>
    </row>
    <row r="4970" spans="1:7" x14ac:dyDescent="0.2">
      <c r="A4970" s="12" t="e">
        <f>INDEX('рабочие дни  %ФОТ'!$F$3:$F$67,MATCH('загрузка табеля'!$H4970,'рабочие дни  %ФОТ'!$H$3:$H$67,0),1)</f>
        <v>#N/A</v>
      </c>
      <c r="B4970" s="21">
        <f t="shared" si="231"/>
        <v>0</v>
      </c>
      <c r="C4970" s="22">
        <f t="shared" si="232"/>
        <v>0</v>
      </c>
      <c r="D4970" s="23" t="str">
        <f t="shared" si="233"/>
        <v/>
      </c>
      <c r="E4970" s="21">
        <f>SUMIFS(тарифы!G:G,тарифы!B:B,J4970)</f>
        <v>0</v>
      </c>
      <c r="F4970" s="21"/>
      <c r="G4970" s="12" t="str">
        <f>IFERROR(INDEX(Таблица1[#All],MATCH('загрузка табеля'!J4970,тарифы!B:B,0),4),"")</f>
        <v/>
      </c>
    </row>
    <row r="4971" spans="1:7" x14ac:dyDescent="0.2">
      <c r="A4971" s="12" t="e">
        <f>INDEX('рабочие дни  %ФОТ'!$F$3:$F$67,MATCH('загрузка табеля'!$H4971,'рабочие дни  %ФОТ'!$H$3:$H$67,0),1)</f>
        <v>#N/A</v>
      </c>
      <c r="B4971" s="21">
        <f t="shared" si="231"/>
        <v>0</v>
      </c>
      <c r="C4971" s="22">
        <f t="shared" si="232"/>
        <v>0</v>
      </c>
      <c r="D4971" s="23" t="str">
        <f t="shared" si="233"/>
        <v/>
      </c>
      <c r="E4971" s="21">
        <f>SUMIFS(тарифы!G:G,тарифы!B:B,J4971)</f>
        <v>0</v>
      </c>
      <c r="F4971" s="21"/>
      <c r="G4971" s="12" t="str">
        <f>IFERROR(INDEX(Таблица1[#All],MATCH('загрузка табеля'!J4971,тарифы!B:B,0),4),"")</f>
        <v/>
      </c>
    </row>
    <row r="4972" spans="1:7" x14ac:dyDescent="0.2">
      <c r="A4972" s="12" t="e">
        <f>INDEX('рабочие дни  %ФОТ'!$F$3:$F$67,MATCH('загрузка табеля'!$H4972,'рабочие дни  %ФОТ'!$H$3:$H$67,0),1)</f>
        <v>#N/A</v>
      </c>
      <c r="B4972" s="21">
        <f t="shared" si="231"/>
        <v>0</v>
      </c>
      <c r="C4972" s="22">
        <f t="shared" si="232"/>
        <v>0</v>
      </c>
      <c r="D4972" s="23" t="str">
        <f t="shared" si="233"/>
        <v/>
      </c>
      <c r="E4972" s="21">
        <f>SUMIFS(тарифы!G:G,тарифы!B:B,J4972)</f>
        <v>0</v>
      </c>
      <c r="F4972" s="21"/>
      <c r="G4972" s="12" t="str">
        <f>IFERROR(INDEX(Таблица1[#All],MATCH('загрузка табеля'!J4972,тарифы!B:B,0),4),"")</f>
        <v/>
      </c>
    </row>
    <row r="4973" spans="1:7" x14ac:dyDescent="0.2">
      <c r="A4973" s="12" t="e">
        <f>INDEX('рабочие дни  %ФОТ'!$F$3:$F$67,MATCH('загрузка табеля'!$H4973,'рабочие дни  %ФОТ'!$H$3:$H$67,0),1)</f>
        <v>#N/A</v>
      </c>
      <c r="B4973" s="21">
        <f t="shared" si="231"/>
        <v>0</v>
      </c>
      <c r="C4973" s="22">
        <f t="shared" si="232"/>
        <v>0</v>
      </c>
      <c r="D4973" s="23" t="str">
        <f t="shared" si="233"/>
        <v/>
      </c>
      <c r="E4973" s="21">
        <f>SUMIFS(тарифы!G:G,тарифы!B:B,J4973)</f>
        <v>0</v>
      </c>
      <c r="F4973" s="21"/>
      <c r="G4973" s="12" t="str">
        <f>IFERROR(INDEX(Таблица1[#All],MATCH('загрузка табеля'!J4973,тарифы!B:B,0),4),"")</f>
        <v/>
      </c>
    </row>
    <row r="4974" spans="1:7" x14ac:dyDescent="0.2">
      <c r="A4974" s="12" t="e">
        <f>INDEX('рабочие дни  %ФОТ'!$F$3:$F$67,MATCH('загрузка табеля'!$H4974,'рабочие дни  %ФОТ'!$H$3:$H$67,0),1)</f>
        <v>#N/A</v>
      </c>
      <c r="B4974" s="21">
        <f t="shared" si="231"/>
        <v>0</v>
      </c>
      <c r="C4974" s="22">
        <f t="shared" si="232"/>
        <v>0</v>
      </c>
      <c r="D4974" s="23" t="str">
        <f t="shared" si="233"/>
        <v/>
      </c>
      <c r="E4974" s="21">
        <f>SUMIFS(тарифы!G:G,тарифы!B:B,J4974)</f>
        <v>0</v>
      </c>
      <c r="F4974" s="21"/>
      <c r="G4974" s="12" t="str">
        <f>IFERROR(INDEX(Таблица1[#All],MATCH('загрузка табеля'!J4974,тарифы!B:B,0),4),"")</f>
        <v/>
      </c>
    </row>
    <row r="4975" spans="1:7" x14ac:dyDescent="0.2">
      <c r="A4975" s="12" t="e">
        <f>INDEX('рабочие дни  %ФОТ'!$F$3:$F$67,MATCH('загрузка табеля'!$H4975,'рабочие дни  %ФОТ'!$H$3:$H$67,0),1)</f>
        <v>#N/A</v>
      </c>
      <c r="B4975" s="21">
        <f t="shared" si="231"/>
        <v>0</v>
      </c>
      <c r="C4975" s="22">
        <f t="shared" si="232"/>
        <v>0</v>
      </c>
      <c r="D4975" s="23" t="str">
        <f t="shared" si="233"/>
        <v/>
      </c>
      <c r="E4975" s="21">
        <f>SUMIFS(тарифы!G:G,тарифы!B:B,J4975)</f>
        <v>0</v>
      </c>
      <c r="F4975" s="21"/>
      <c r="G4975" s="12" t="str">
        <f>IFERROR(INDEX(Таблица1[#All],MATCH('загрузка табеля'!J4975,тарифы!B:B,0),4),"")</f>
        <v/>
      </c>
    </row>
    <row r="4976" spans="1:7" x14ac:dyDescent="0.2">
      <c r="A4976" s="12" t="e">
        <f>INDEX('рабочие дни  %ФОТ'!$F$3:$F$67,MATCH('загрузка табеля'!$H4976,'рабочие дни  %ФОТ'!$H$3:$H$67,0),1)</f>
        <v>#N/A</v>
      </c>
      <c r="B4976" s="21">
        <f t="shared" si="231"/>
        <v>0</v>
      </c>
      <c r="C4976" s="22">
        <f t="shared" si="232"/>
        <v>0</v>
      </c>
      <c r="D4976" s="23" t="str">
        <f t="shared" si="233"/>
        <v/>
      </c>
      <c r="E4976" s="21">
        <f>SUMIFS(тарифы!G:G,тарифы!B:B,J4976)</f>
        <v>0</v>
      </c>
      <c r="F4976" s="21"/>
      <c r="G4976" s="12" t="str">
        <f>IFERROR(INDEX(Таблица1[#All],MATCH('загрузка табеля'!J4976,тарифы!B:B,0),4),"")</f>
        <v/>
      </c>
    </row>
    <row r="4977" spans="1:7" x14ac:dyDescent="0.2">
      <c r="A4977" s="12" t="e">
        <f>INDEX('рабочие дни  %ФОТ'!$F$3:$F$67,MATCH('загрузка табеля'!$H4977,'рабочие дни  %ФОТ'!$H$3:$H$67,0),1)</f>
        <v>#N/A</v>
      </c>
      <c r="B4977" s="21">
        <f t="shared" si="231"/>
        <v>0</v>
      </c>
      <c r="C4977" s="22">
        <f t="shared" si="232"/>
        <v>0</v>
      </c>
      <c r="D4977" s="23" t="str">
        <f t="shared" si="233"/>
        <v/>
      </c>
      <c r="E4977" s="21">
        <f>SUMIFS(тарифы!G:G,тарифы!B:B,J4977)</f>
        <v>0</v>
      </c>
      <c r="F4977" s="21"/>
      <c r="G4977" s="12" t="str">
        <f>IFERROR(INDEX(Таблица1[#All],MATCH('загрузка табеля'!J4977,тарифы!B:B,0),4),"")</f>
        <v/>
      </c>
    </row>
    <row r="4978" spans="1:7" x14ac:dyDescent="0.2">
      <c r="A4978" s="12" t="e">
        <f>INDEX('рабочие дни  %ФОТ'!$F$3:$F$67,MATCH('загрузка табеля'!$H4978,'рабочие дни  %ФОТ'!$H$3:$H$67,0),1)</f>
        <v>#N/A</v>
      </c>
      <c r="B4978" s="21">
        <f t="shared" si="231"/>
        <v>0</v>
      </c>
      <c r="C4978" s="22">
        <f t="shared" si="232"/>
        <v>0</v>
      </c>
      <c r="D4978" s="23" t="str">
        <f t="shared" si="233"/>
        <v/>
      </c>
      <c r="E4978" s="21">
        <f>SUMIFS(тарифы!G:G,тарифы!B:B,J4978)</f>
        <v>0</v>
      </c>
      <c r="F4978" s="21"/>
      <c r="G4978" s="12" t="str">
        <f>IFERROR(INDEX(Таблица1[#All],MATCH('загрузка табеля'!J4978,тарифы!B:B,0),4),"")</f>
        <v/>
      </c>
    </row>
    <row r="4979" spans="1:7" x14ac:dyDescent="0.2">
      <c r="A4979" s="12" t="e">
        <f>INDEX('рабочие дни  %ФОТ'!$F$3:$F$67,MATCH('загрузка табеля'!$H4979,'рабочие дни  %ФОТ'!$H$3:$H$67,0),1)</f>
        <v>#N/A</v>
      </c>
      <c r="B4979" s="21">
        <f t="shared" si="231"/>
        <v>0</v>
      </c>
      <c r="C4979" s="22">
        <f t="shared" si="232"/>
        <v>0</v>
      </c>
      <c r="D4979" s="23" t="str">
        <f t="shared" si="233"/>
        <v/>
      </c>
      <c r="E4979" s="21">
        <f>SUMIFS(тарифы!G:G,тарифы!B:B,J4979)</f>
        <v>0</v>
      </c>
      <c r="F4979" s="21"/>
      <c r="G4979" s="12" t="str">
        <f>IFERROR(INDEX(Таблица1[#All],MATCH('загрузка табеля'!J4979,тарифы!B:B,0),4),"")</f>
        <v/>
      </c>
    </row>
    <row r="4980" spans="1:7" x14ac:dyDescent="0.2">
      <c r="A4980" s="12" t="e">
        <f>INDEX('рабочие дни  %ФОТ'!$F$3:$F$67,MATCH('загрузка табеля'!$H4980,'рабочие дни  %ФОТ'!$H$3:$H$67,0),1)</f>
        <v>#N/A</v>
      </c>
      <c r="B4980" s="21">
        <f t="shared" si="231"/>
        <v>0</v>
      </c>
      <c r="C4980" s="22">
        <f t="shared" si="232"/>
        <v>0</v>
      </c>
      <c r="D4980" s="23" t="str">
        <f t="shared" si="233"/>
        <v/>
      </c>
      <c r="E4980" s="21">
        <f>SUMIFS(тарифы!G:G,тарифы!B:B,J4980)</f>
        <v>0</v>
      </c>
      <c r="F4980" s="21"/>
      <c r="G4980" s="12" t="str">
        <f>IFERROR(INDEX(Таблица1[#All],MATCH('загрузка табеля'!J4980,тарифы!B:B,0),4),"")</f>
        <v/>
      </c>
    </row>
    <row r="4981" spans="1:7" x14ac:dyDescent="0.2">
      <c r="A4981" s="12" t="e">
        <f>INDEX('рабочие дни  %ФОТ'!$F$3:$F$67,MATCH('загрузка табеля'!$H4981,'рабочие дни  %ФОТ'!$H$3:$H$67,0),1)</f>
        <v>#N/A</v>
      </c>
      <c r="B4981" s="21">
        <f t="shared" si="231"/>
        <v>0</v>
      </c>
      <c r="C4981" s="22">
        <f t="shared" si="232"/>
        <v>0</v>
      </c>
      <c r="D4981" s="23" t="str">
        <f t="shared" si="233"/>
        <v/>
      </c>
      <c r="E4981" s="21">
        <f>SUMIFS(тарифы!G:G,тарифы!B:B,J4981)</f>
        <v>0</v>
      </c>
      <c r="F4981" s="21"/>
      <c r="G4981" s="12" t="str">
        <f>IFERROR(INDEX(Таблица1[#All],MATCH('загрузка табеля'!J4981,тарифы!B:B,0),4),"")</f>
        <v/>
      </c>
    </row>
    <row r="4982" spans="1:7" x14ac:dyDescent="0.2">
      <c r="A4982" s="12" t="e">
        <f>INDEX('рабочие дни  %ФОТ'!$F$3:$F$67,MATCH('загрузка табеля'!$H4982,'рабочие дни  %ФОТ'!$H$3:$H$67,0),1)</f>
        <v>#N/A</v>
      </c>
      <c r="B4982" s="21">
        <f t="shared" si="231"/>
        <v>0</v>
      </c>
      <c r="C4982" s="22">
        <f t="shared" si="232"/>
        <v>0</v>
      </c>
      <c r="D4982" s="23" t="str">
        <f t="shared" si="233"/>
        <v/>
      </c>
      <c r="E4982" s="21">
        <f>SUMIFS(тарифы!G:G,тарифы!B:B,J4982)</f>
        <v>0</v>
      </c>
      <c r="F4982" s="21"/>
      <c r="G4982" s="12" t="str">
        <f>IFERROR(INDEX(Таблица1[#All],MATCH('загрузка табеля'!J4982,тарифы!B:B,0),4),"")</f>
        <v/>
      </c>
    </row>
    <row r="4983" spans="1:7" x14ac:dyDescent="0.2">
      <c r="A4983" s="12" t="e">
        <f>INDEX('рабочие дни  %ФОТ'!$F$3:$F$67,MATCH('загрузка табеля'!$H4983,'рабочие дни  %ФОТ'!$H$3:$H$67,0),1)</f>
        <v>#N/A</v>
      </c>
      <c r="B4983" s="21">
        <f t="shared" si="231"/>
        <v>0</v>
      </c>
      <c r="C4983" s="22">
        <f t="shared" si="232"/>
        <v>0</v>
      </c>
      <c r="D4983" s="23" t="str">
        <f t="shared" si="233"/>
        <v/>
      </c>
      <c r="E4983" s="21">
        <f>SUMIFS(тарифы!G:G,тарифы!B:B,J4983)</f>
        <v>0</v>
      </c>
      <c r="F4983" s="21"/>
      <c r="G4983" s="12" t="str">
        <f>IFERROR(INDEX(Таблица1[#All],MATCH('загрузка табеля'!J4983,тарифы!B:B,0),4),"")</f>
        <v/>
      </c>
    </row>
    <row r="4984" spans="1:7" x14ac:dyDescent="0.2">
      <c r="A4984" s="12" t="e">
        <f>INDEX('рабочие дни  %ФОТ'!$F$3:$F$67,MATCH('загрузка табеля'!$H4984,'рабочие дни  %ФОТ'!$H$3:$H$67,0),1)</f>
        <v>#N/A</v>
      </c>
      <c r="B4984" s="21">
        <f t="shared" si="231"/>
        <v>0</v>
      </c>
      <c r="C4984" s="22">
        <f t="shared" si="232"/>
        <v>0</v>
      </c>
      <c r="D4984" s="23" t="str">
        <f t="shared" si="233"/>
        <v/>
      </c>
      <c r="E4984" s="21">
        <f>SUMIFS(тарифы!G:G,тарифы!B:B,J4984)</f>
        <v>0</v>
      </c>
      <c r="F4984" s="21"/>
      <c r="G4984" s="12" t="str">
        <f>IFERROR(INDEX(Таблица1[#All],MATCH('загрузка табеля'!J4984,тарифы!B:B,0),4),"")</f>
        <v/>
      </c>
    </row>
    <row r="4985" spans="1:7" x14ac:dyDescent="0.2">
      <c r="A4985" s="12" t="e">
        <f>INDEX('рабочие дни  %ФОТ'!$F$3:$F$67,MATCH('загрузка табеля'!$H4985,'рабочие дни  %ФОТ'!$H$3:$H$67,0),1)</f>
        <v>#N/A</v>
      </c>
      <c r="B4985" s="21">
        <f t="shared" si="231"/>
        <v>0</v>
      </c>
      <c r="C4985" s="22">
        <f t="shared" si="232"/>
        <v>0</v>
      </c>
      <c r="D4985" s="23" t="str">
        <f t="shared" si="233"/>
        <v/>
      </c>
      <c r="E4985" s="21">
        <f>SUMIFS(тарифы!G:G,тарифы!B:B,J4985)</f>
        <v>0</v>
      </c>
      <c r="F4985" s="21"/>
      <c r="G4985" s="12" t="str">
        <f>IFERROR(INDEX(Таблица1[#All],MATCH('загрузка табеля'!J4985,тарифы!B:B,0),4),"")</f>
        <v/>
      </c>
    </row>
    <row r="4986" spans="1:7" x14ac:dyDescent="0.2">
      <c r="A4986" s="12" t="e">
        <f>INDEX('рабочие дни  %ФОТ'!$F$3:$F$67,MATCH('загрузка табеля'!$H4986,'рабочие дни  %ФОТ'!$H$3:$H$67,0),1)</f>
        <v>#N/A</v>
      </c>
      <c r="B4986" s="21">
        <f t="shared" si="231"/>
        <v>0</v>
      </c>
      <c r="C4986" s="22">
        <f t="shared" si="232"/>
        <v>0</v>
      </c>
      <c r="D4986" s="23" t="str">
        <f t="shared" si="233"/>
        <v/>
      </c>
      <c r="E4986" s="21">
        <f>SUMIFS(тарифы!G:G,тарифы!B:B,J4986)</f>
        <v>0</v>
      </c>
      <c r="F4986" s="21"/>
      <c r="G4986" s="12" t="str">
        <f>IFERROR(INDEX(Таблица1[#All],MATCH('загрузка табеля'!J4986,тарифы!B:B,0),4),"")</f>
        <v/>
      </c>
    </row>
    <row r="4987" spans="1:7" x14ac:dyDescent="0.2">
      <c r="A4987" s="12" t="e">
        <f>INDEX('рабочие дни  %ФОТ'!$F$3:$F$67,MATCH('загрузка табеля'!$H4987,'рабочие дни  %ФОТ'!$H$3:$H$67,0),1)</f>
        <v>#N/A</v>
      </c>
      <c r="B4987" s="21">
        <f t="shared" si="231"/>
        <v>0</v>
      </c>
      <c r="C4987" s="22">
        <f t="shared" si="232"/>
        <v>0</v>
      </c>
      <c r="D4987" s="23" t="str">
        <f t="shared" si="233"/>
        <v/>
      </c>
      <c r="E4987" s="21">
        <f>SUMIFS(тарифы!G:G,тарифы!B:B,J4987)</f>
        <v>0</v>
      </c>
      <c r="F4987" s="21"/>
      <c r="G4987" s="12" t="str">
        <f>IFERROR(INDEX(Таблица1[#All],MATCH('загрузка табеля'!J4987,тарифы!B:B,0),4),"")</f>
        <v/>
      </c>
    </row>
    <row r="4988" spans="1:7" x14ac:dyDescent="0.2">
      <c r="A4988" s="12" t="e">
        <f>INDEX('рабочие дни  %ФОТ'!$F$3:$F$67,MATCH('загрузка табеля'!$H4988,'рабочие дни  %ФОТ'!$H$3:$H$67,0),1)</f>
        <v>#N/A</v>
      </c>
      <c r="B4988" s="21">
        <f t="shared" si="231"/>
        <v>0</v>
      </c>
      <c r="C4988" s="22">
        <f t="shared" si="232"/>
        <v>0</v>
      </c>
      <c r="D4988" s="23" t="str">
        <f t="shared" si="233"/>
        <v/>
      </c>
      <c r="E4988" s="21">
        <f>SUMIFS(тарифы!G:G,тарифы!B:B,J4988)</f>
        <v>0</v>
      </c>
      <c r="F4988" s="21"/>
      <c r="G4988" s="12" t="str">
        <f>IFERROR(INDEX(Таблица1[#All],MATCH('загрузка табеля'!J4988,тарифы!B:B,0),4),"")</f>
        <v/>
      </c>
    </row>
    <row r="4989" spans="1:7" x14ac:dyDescent="0.2">
      <c r="A4989" s="12" t="e">
        <f>INDEX('рабочие дни  %ФОТ'!$F$3:$F$67,MATCH('загрузка табеля'!$H4989,'рабочие дни  %ФОТ'!$H$3:$H$67,0),1)</f>
        <v>#N/A</v>
      </c>
      <c r="B4989" s="21">
        <f t="shared" si="231"/>
        <v>0</v>
      </c>
      <c r="C4989" s="22">
        <f t="shared" si="232"/>
        <v>0</v>
      </c>
      <c r="D4989" s="23" t="str">
        <f t="shared" si="233"/>
        <v/>
      </c>
      <c r="E4989" s="21">
        <f>SUMIFS(тарифы!G:G,тарифы!B:B,J4989)</f>
        <v>0</v>
      </c>
      <c r="F4989" s="21"/>
      <c r="G4989" s="12" t="str">
        <f>IFERROR(INDEX(Таблица1[#All],MATCH('загрузка табеля'!J4989,тарифы!B:B,0),4),"")</f>
        <v/>
      </c>
    </row>
    <row r="4990" spans="1:7" x14ac:dyDescent="0.2">
      <c r="A4990" s="12" t="e">
        <f>INDEX('рабочие дни  %ФОТ'!$F$3:$F$67,MATCH('загрузка табеля'!$H4990,'рабочие дни  %ФОТ'!$H$3:$H$67,0),1)</f>
        <v>#N/A</v>
      </c>
      <c r="B4990" s="21">
        <f t="shared" si="231"/>
        <v>0</v>
      </c>
      <c r="C4990" s="22">
        <f t="shared" si="232"/>
        <v>0</v>
      </c>
      <c r="D4990" s="23" t="str">
        <f t="shared" si="233"/>
        <v/>
      </c>
      <c r="E4990" s="21">
        <f>SUMIFS(тарифы!G:G,тарифы!B:B,J4990)</f>
        <v>0</v>
      </c>
      <c r="F4990" s="21"/>
      <c r="G4990" s="12" t="str">
        <f>IFERROR(INDEX(Таблица1[#All],MATCH('загрузка табеля'!J4990,тарифы!B:B,0),4),"")</f>
        <v/>
      </c>
    </row>
    <row r="4991" spans="1:7" x14ac:dyDescent="0.2">
      <c r="A4991" s="12" t="e">
        <f>INDEX('рабочие дни  %ФОТ'!$F$3:$F$67,MATCH('загрузка табеля'!$H4991,'рабочие дни  %ФОТ'!$H$3:$H$67,0),1)</f>
        <v>#N/A</v>
      </c>
      <c r="B4991" s="21">
        <f t="shared" si="231"/>
        <v>0</v>
      </c>
      <c r="C4991" s="22">
        <f t="shared" si="232"/>
        <v>0</v>
      </c>
      <c r="D4991" s="23" t="str">
        <f t="shared" si="233"/>
        <v/>
      </c>
      <c r="E4991" s="21">
        <f>SUMIFS(тарифы!G:G,тарифы!B:B,J4991)</f>
        <v>0</v>
      </c>
      <c r="F4991" s="21"/>
      <c r="G4991" s="12" t="str">
        <f>IFERROR(INDEX(Таблица1[#All],MATCH('загрузка табеля'!J4991,тарифы!B:B,0),4),"")</f>
        <v/>
      </c>
    </row>
    <row r="4992" spans="1:7" x14ac:dyDescent="0.2">
      <c r="A4992" s="12" t="e">
        <f>INDEX('рабочие дни  %ФОТ'!$F$3:$F$67,MATCH('загрузка табеля'!$H4992,'рабочие дни  %ФОТ'!$H$3:$H$67,0),1)</f>
        <v>#N/A</v>
      </c>
      <c r="B4992" s="21">
        <f t="shared" si="231"/>
        <v>0</v>
      </c>
      <c r="C4992" s="22">
        <f t="shared" si="232"/>
        <v>0</v>
      </c>
      <c r="D4992" s="23" t="str">
        <f t="shared" si="233"/>
        <v/>
      </c>
      <c r="E4992" s="21">
        <f>SUMIFS(тарифы!G:G,тарифы!B:B,J4992)</f>
        <v>0</v>
      </c>
      <c r="F4992" s="21"/>
      <c r="G4992" s="12" t="str">
        <f>IFERROR(INDEX(Таблица1[#All],MATCH('загрузка табеля'!J4992,тарифы!B:B,0),4),"")</f>
        <v/>
      </c>
    </row>
    <row r="4993" spans="1:7" x14ac:dyDescent="0.2">
      <c r="A4993" s="12" t="e">
        <f>INDEX('рабочие дни  %ФОТ'!$F$3:$F$67,MATCH('загрузка табеля'!$H4993,'рабочие дни  %ФОТ'!$H$3:$H$67,0),1)</f>
        <v>#N/A</v>
      </c>
      <c r="B4993" s="21">
        <f t="shared" si="231"/>
        <v>0</v>
      </c>
      <c r="C4993" s="22">
        <f t="shared" si="232"/>
        <v>0</v>
      </c>
      <c r="D4993" s="23" t="str">
        <f t="shared" si="233"/>
        <v/>
      </c>
      <c r="E4993" s="21">
        <f>SUMIFS(тарифы!G:G,тарифы!B:B,J4993)</f>
        <v>0</v>
      </c>
      <c r="F4993" s="21"/>
      <c r="G4993" s="12" t="str">
        <f>IFERROR(INDEX(Таблица1[#All],MATCH('загрузка табеля'!J4993,тарифы!B:B,0),4),"")</f>
        <v/>
      </c>
    </row>
    <row r="4994" spans="1:7" x14ac:dyDescent="0.2">
      <c r="A4994" s="12" t="e">
        <f>INDEX('рабочие дни  %ФОТ'!$F$3:$F$67,MATCH('загрузка табеля'!$H4994,'рабочие дни  %ФОТ'!$H$3:$H$67,0),1)</f>
        <v>#N/A</v>
      </c>
      <c r="B4994" s="21">
        <f t="shared" si="231"/>
        <v>0</v>
      </c>
      <c r="C4994" s="22">
        <f t="shared" si="232"/>
        <v>0</v>
      </c>
      <c r="D4994" s="23" t="str">
        <f t="shared" si="233"/>
        <v/>
      </c>
      <c r="E4994" s="21">
        <f>SUMIFS(тарифы!G:G,тарифы!B:B,J4994)</f>
        <v>0</v>
      </c>
      <c r="F4994" s="21"/>
      <c r="G4994" s="12" t="str">
        <f>IFERROR(INDEX(Таблица1[#All],MATCH('загрузка табеля'!J4994,тарифы!B:B,0),4),"")</f>
        <v/>
      </c>
    </row>
    <row r="4995" spans="1:7" x14ac:dyDescent="0.2">
      <c r="A4995" s="12" t="e">
        <f>INDEX('рабочие дни  %ФОТ'!$F$3:$F$67,MATCH('загрузка табеля'!$H4995,'рабочие дни  %ФОТ'!$H$3:$H$67,0),1)</f>
        <v>#N/A</v>
      </c>
      <c r="B4995" s="21">
        <f t="shared" si="231"/>
        <v>0</v>
      </c>
      <c r="C4995" s="22">
        <f t="shared" si="232"/>
        <v>0</v>
      </c>
      <c r="D4995" s="23" t="str">
        <f t="shared" si="233"/>
        <v/>
      </c>
      <c r="E4995" s="21">
        <f>SUMIFS(тарифы!G:G,тарифы!B:B,J4995)</f>
        <v>0</v>
      </c>
      <c r="F4995" s="21"/>
      <c r="G4995" s="12" t="str">
        <f>IFERROR(INDEX(Таблица1[#All],MATCH('загрузка табеля'!J4995,тарифы!B:B,0),4),"")</f>
        <v/>
      </c>
    </row>
    <row r="4996" spans="1:7" x14ac:dyDescent="0.2">
      <c r="A4996" s="12" t="e">
        <f>INDEX('рабочие дни  %ФОТ'!$F$3:$F$67,MATCH('загрузка табеля'!$H4996,'рабочие дни  %ФОТ'!$H$3:$H$67,0),1)</f>
        <v>#N/A</v>
      </c>
      <c r="B4996" s="21">
        <f t="shared" si="231"/>
        <v>0</v>
      </c>
      <c r="C4996" s="22">
        <f t="shared" si="232"/>
        <v>0</v>
      </c>
      <c r="D4996" s="23" t="str">
        <f t="shared" si="233"/>
        <v/>
      </c>
      <c r="E4996" s="21">
        <f>SUMIFS(тарифы!G:G,тарифы!B:B,J4996)</f>
        <v>0</v>
      </c>
      <c r="F4996" s="21"/>
      <c r="G4996" s="12" t="str">
        <f>IFERROR(INDEX(Таблица1[#All],MATCH('загрузка табеля'!J4996,тарифы!B:B,0),4),"")</f>
        <v/>
      </c>
    </row>
    <row r="4997" spans="1:7" x14ac:dyDescent="0.2">
      <c r="A4997" s="12" t="e">
        <f>INDEX('рабочие дни  %ФОТ'!$F$3:$F$67,MATCH('загрузка табеля'!$H4997,'рабочие дни  %ФОТ'!$H$3:$H$67,0),1)</f>
        <v>#N/A</v>
      </c>
      <c r="B4997" s="21">
        <f t="shared" si="231"/>
        <v>0</v>
      </c>
      <c r="C4997" s="22">
        <f t="shared" si="232"/>
        <v>0</v>
      </c>
      <c r="D4997" s="23" t="str">
        <f t="shared" si="233"/>
        <v/>
      </c>
      <c r="E4997" s="21">
        <f>SUMIFS(тарифы!G:G,тарифы!B:B,J4997)</f>
        <v>0</v>
      </c>
      <c r="F4997" s="21"/>
      <c r="G4997" s="12" t="str">
        <f>IFERROR(INDEX(Таблица1[#All],MATCH('загрузка табеля'!J4997,тарифы!B:B,0),4),"")</f>
        <v/>
      </c>
    </row>
    <row r="4998" spans="1:7" x14ac:dyDescent="0.2">
      <c r="A4998" s="12" t="e">
        <f>INDEX('рабочие дни  %ФОТ'!$F$3:$F$67,MATCH('загрузка табеля'!$H4998,'рабочие дни  %ФОТ'!$H$3:$H$67,0),1)</f>
        <v>#N/A</v>
      </c>
      <c r="B4998" s="21">
        <f t="shared" ref="B4998:B5061" si="234">IF(AND(F4998&lt;50,F4998&gt;0),F4998*D4998,IF(F4998&gt;50,F4998/$C$1*C4998,IF(AND(E4998&lt;50,E4998&gt;0),E4998*D4998,E4998/$C$1*C4998)))</f>
        <v>0</v>
      </c>
      <c r="C4998" s="22">
        <f t="shared" si="232"/>
        <v>0</v>
      </c>
      <c r="D4998" s="23" t="str">
        <f t="shared" si="233"/>
        <v/>
      </c>
      <c r="E4998" s="21">
        <f>SUMIFS(тарифы!G:G,тарифы!B:B,J4998)</f>
        <v>0</v>
      </c>
      <c r="F4998" s="21"/>
      <c r="G4998" s="12" t="str">
        <f>IFERROR(INDEX(Таблица1[#All],MATCH('загрузка табеля'!J4998,тарифы!B:B,0),4),"")</f>
        <v/>
      </c>
    </row>
    <row r="4999" spans="1:7" x14ac:dyDescent="0.2">
      <c r="A4999" s="12" t="e">
        <f>INDEX('рабочие дни  %ФОТ'!$F$3:$F$67,MATCH('загрузка табеля'!$H4999,'рабочие дни  %ФОТ'!$H$3:$H$67,0),1)</f>
        <v>#N/A</v>
      </c>
      <c r="B4999" s="21">
        <f t="shared" si="234"/>
        <v>0</v>
      </c>
      <c r="C4999" s="22">
        <f t="shared" ref="C4999:C5062" si="235">COUNTIF(L4999:AP4999,"&gt;0")</f>
        <v>0</v>
      </c>
      <c r="D4999" s="23" t="str">
        <f t="shared" ref="D4999:D5062" si="236">IF(SUM(L4999:AP4999)&gt;0,SUM(L4999:AP4999),"")</f>
        <v/>
      </c>
      <c r="E4999" s="21">
        <f>SUMIFS(тарифы!G:G,тарифы!B:B,J4999)</f>
        <v>0</v>
      </c>
      <c r="F4999" s="21"/>
      <c r="G4999" s="12" t="str">
        <f>IFERROR(INDEX(Таблица1[#All],MATCH('загрузка табеля'!J4999,тарифы!B:B,0),4),"")</f>
        <v/>
      </c>
    </row>
    <row r="5000" spans="1:7" x14ac:dyDescent="0.2">
      <c r="A5000" s="12" t="e">
        <f>INDEX('рабочие дни  %ФОТ'!$F$3:$F$67,MATCH('загрузка табеля'!$H5000,'рабочие дни  %ФОТ'!$H$3:$H$67,0),1)</f>
        <v>#N/A</v>
      </c>
      <c r="B5000" s="21">
        <f t="shared" si="234"/>
        <v>0</v>
      </c>
      <c r="C5000" s="22">
        <f t="shared" si="235"/>
        <v>0</v>
      </c>
      <c r="D5000" s="23" t="str">
        <f t="shared" si="236"/>
        <v/>
      </c>
      <c r="E5000" s="21">
        <f>SUMIFS(тарифы!G:G,тарифы!B:B,J5000)</f>
        <v>0</v>
      </c>
      <c r="F5000" s="21"/>
      <c r="G5000" s="12" t="str">
        <f>IFERROR(INDEX(Таблица1[#All],MATCH('загрузка табеля'!J5000,тарифы!B:B,0),4),"")</f>
        <v/>
      </c>
    </row>
    <row r="5001" spans="1:7" x14ac:dyDescent="0.2">
      <c r="A5001" s="12" t="e">
        <f>INDEX('рабочие дни  %ФОТ'!$F$3:$F$67,MATCH('загрузка табеля'!$H5001,'рабочие дни  %ФОТ'!$H$3:$H$67,0),1)</f>
        <v>#N/A</v>
      </c>
      <c r="B5001" s="21">
        <f t="shared" si="234"/>
        <v>0</v>
      </c>
      <c r="C5001" s="22">
        <f t="shared" si="235"/>
        <v>0</v>
      </c>
      <c r="D5001" s="23" t="str">
        <f t="shared" si="236"/>
        <v/>
      </c>
      <c r="E5001" s="21">
        <f>SUMIFS(тарифы!G:G,тарифы!B:B,J5001)</f>
        <v>0</v>
      </c>
      <c r="F5001" s="21"/>
      <c r="G5001" s="12" t="str">
        <f>IFERROR(INDEX(Таблица1[#All],MATCH('загрузка табеля'!J5001,тарифы!B:B,0),4),"")</f>
        <v/>
      </c>
    </row>
    <row r="5002" spans="1:7" x14ac:dyDescent="0.2">
      <c r="A5002" s="12" t="e">
        <f>INDEX('рабочие дни  %ФОТ'!$F$3:$F$67,MATCH('загрузка табеля'!$H5002,'рабочие дни  %ФОТ'!$H$3:$H$67,0),1)</f>
        <v>#N/A</v>
      </c>
      <c r="B5002" s="21">
        <f t="shared" si="234"/>
        <v>0</v>
      </c>
      <c r="C5002" s="22">
        <f t="shared" si="235"/>
        <v>0</v>
      </c>
      <c r="D5002" s="23" t="str">
        <f t="shared" si="236"/>
        <v/>
      </c>
      <c r="E5002" s="21">
        <f>SUMIFS(тарифы!G:G,тарифы!B:B,J5002)</f>
        <v>0</v>
      </c>
      <c r="F5002" s="21"/>
      <c r="G5002" s="12" t="str">
        <f>IFERROR(INDEX(Таблица1[#All],MATCH('загрузка табеля'!J5002,тарифы!B:B,0),4),"")</f>
        <v/>
      </c>
    </row>
    <row r="5003" spans="1:7" x14ac:dyDescent="0.2">
      <c r="A5003" s="12" t="e">
        <f>INDEX('рабочие дни  %ФОТ'!$F$3:$F$67,MATCH('загрузка табеля'!$H5003,'рабочие дни  %ФОТ'!$H$3:$H$67,0),1)</f>
        <v>#N/A</v>
      </c>
      <c r="B5003" s="21">
        <f t="shared" si="234"/>
        <v>0</v>
      </c>
      <c r="C5003" s="22">
        <f t="shared" si="235"/>
        <v>0</v>
      </c>
      <c r="D5003" s="23" t="str">
        <f t="shared" si="236"/>
        <v/>
      </c>
      <c r="E5003" s="21">
        <f>SUMIFS(тарифы!G:G,тарифы!B:B,J5003)</f>
        <v>0</v>
      </c>
      <c r="F5003" s="21"/>
      <c r="G5003" s="12" t="str">
        <f>IFERROR(INDEX(Таблица1[#All],MATCH('загрузка табеля'!J5003,тарифы!B:B,0),4),"")</f>
        <v/>
      </c>
    </row>
    <row r="5004" spans="1:7" x14ac:dyDescent="0.2">
      <c r="A5004" s="12" t="e">
        <f>INDEX('рабочие дни  %ФОТ'!$F$3:$F$67,MATCH('загрузка табеля'!$H5004,'рабочие дни  %ФОТ'!$H$3:$H$67,0),1)</f>
        <v>#N/A</v>
      </c>
      <c r="B5004" s="21">
        <f t="shared" si="234"/>
        <v>0</v>
      </c>
      <c r="C5004" s="22">
        <f t="shared" si="235"/>
        <v>0</v>
      </c>
      <c r="D5004" s="23" t="str">
        <f t="shared" si="236"/>
        <v/>
      </c>
      <c r="E5004" s="21">
        <f>SUMIFS(тарифы!G:G,тарифы!B:B,J5004)</f>
        <v>0</v>
      </c>
      <c r="F5004" s="21"/>
      <c r="G5004" s="12" t="str">
        <f>IFERROR(INDEX(Таблица1[#All],MATCH('загрузка табеля'!J5004,тарифы!B:B,0),4),"")</f>
        <v/>
      </c>
    </row>
    <row r="5005" spans="1:7" x14ac:dyDescent="0.2">
      <c r="A5005" s="12" t="e">
        <f>INDEX('рабочие дни  %ФОТ'!$F$3:$F$67,MATCH('загрузка табеля'!$H5005,'рабочие дни  %ФОТ'!$H$3:$H$67,0),1)</f>
        <v>#N/A</v>
      </c>
      <c r="B5005" s="21">
        <f t="shared" si="234"/>
        <v>0</v>
      </c>
      <c r="C5005" s="22">
        <f t="shared" si="235"/>
        <v>0</v>
      </c>
      <c r="D5005" s="23" t="str">
        <f t="shared" si="236"/>
        <v/>
      </c>
      <c r="E5005" s="21">
        <f>SUMIFS(тарифы!G:G,тарифы!B:B,J5005)</f>
        <v>0</v>
      </c>
      <c r="F5005" s="21"/>
      <c r="G5005" s="12" t="str">
        <f>IFERROR(INDEX(Таблица1[#All],MATCH('загрузка табеля'!J5005,тарифы!B:B,0),4),"")</f>
        <v/>
      </c>
    </row>
    <row r="5006" spans="1:7" x14ac:dyDescent="0.2">
      <c r="A5006" s="12" t="e">
        <f>INDEX('рабочие дни  %ФОТ'!$F$3:$F$67,MATCH('загрузка табеля'!$H5006,'рабочие дни  %ФОТ'!$H$3:$H$67,0),1)</f>
        <v>#N/A</v>
      </c>
      <c r="B5006" s="21">
        <f t="shared" si="234"/>
        <v>0</v>
      </c>
      <c r="C5006" s="22">
        <f t="shared" si="235"/>
        <v>0</v>
      </c>
      <c r="D5006" s="23" t="str">
        <f t="shared" si="236"/>
        <v/>
      </c>
      <c r="E5006" s="21">
        <f>SUMIFS(тарифы!G:G,тарифы!B:B,J5006)</f>
        <v>0</v>
      </c>
      <c r="F5006" s="21"/>
      <c r="G5006" s="12" t="str">
        <f>IFERROR(INDEX(Таблица1[#All],MATCH('загрузка табеля'!J5006,тарифы!B:B,0),4),"")</f>
        <v/>
      </c>
    </row>
    <row r="5007" spans="1:7" x14ac:dyDescent="0.2">
      <c r="A5007" s="12" t="e">
        <f>INDEX('рабочие дни  %ФОТ'!$F$3:$F$67,MATCH('загрузка табеля'!$H5007,'рабочие дни  %ФОТ'!$H$3:$H$67,0),1)</f>
        <v>#N/A</v>
      </c>
      <c r="B5007" s="21">
        <f t="shared" si="234"/>
        <v>0</v>
      </c>
      <c r="C5007" s="22">
        <f t="shared" si="235"/>
        <v>0</v>
      </c>
      <c r="D5007" s="23" t="str">
        <f t="shared" si="236"/>
        <v/>
      </c>
      <c r="E5007" s="21">
        <f>SUMIFS(тарифы!G:G,тарифы!B:B,J5007)</f>
        <v>0</v>
      </c>
      <c r="F5007" s="21"/>
      <c r="G5007" s="12" t="str">
        <f>IFERROR(INDEX(Таблица1[#All],MATCH('загрузка табеля'!J5007,тарифы!B:B,0),4),"")</f>
        <v/>
      </c>
    </row>
    <row r="5008" spans="1:7" x14ac:dyDescent="0.2">
      <c r="A5008" s="12" t="e">
        <f>INDEX('рабочие дни  %ФОТ'!$F$3:$F$67,MATCH('загрузка табеля'!$H5008,'рабочие дни  %ФОТ'!$H$3:$H$67,0),1)</f>
        <v>#N/A</v>
      </c>
      <c r="B5008" s="21">
        <f t="shared" si="234"/>
        <v>0</v>
      </c>
      <c r="C5008" s="22">
        <f t="shared" si="235"/>
        <v>0</v>
      </c>
      <c r="D5008" s="23" t="str">
        <f t="shared" si="236"/>
        <v/>
      </c>
      <c r="E5008" s="21">
        <f>SUMIFS(тарифы!G:G,тарифы!B:B,J5008)</f>
        <v>0</v>
      </c>
      <c r="F5008" s="21"/>
      <c r="G5008" s="12" t="str">
        <f>IFERROR(INDEX(Таблица1[#All],MATCH('загрузка табеля'!J5008,тарифы!B:B,0),4),"")</f>
        <v/>
      </c>
    </row>
    <row r="5009" spans="1:7" x14ac:dyDescent="0.2">
      <c r="A5009" s="12" t="e">
        <f>INDEX('рабочие дни  %ФОТ'!$F$3:$F$67,MATCH('загрузка табеля'!$H5009,'рабочие дни  %ФОТ'!$H$3:$H$67,0),1)</f>
        <v>#N/A</v>
      </c>
      <c r="B5009" s="21">
        <f t="shared" si="234"/>
        <v>0</v>
      </c>
      <c r="C5009" s="22">
        <f t="shared" si="235"/>
        <v>0</v>
      </c>
      <c r="D5009" s="23" t="str">
        <f t="shared" si="236"/>
        <v/>
      </c>
      <c r="E5009" s="21">
        <f>SUMIFS(тарифы!G:G,тарифы!B:B,J5009)</f>
        <v>0</v>
      </c>
      <c r="F5009" s="21"/>
      <c r="G5009" s="12" t="str">
        <f>IFERROR(INDEX(Таблица1[#All],MATCH('загрузка табеля'!J5009,тарифы!B:B,0),4),"")</f>
        <v/>
      </c>
    </row>
    <row r="5010" spans="1:7" x14ac:dyDescent="0.2">
      <c r="A5010" s="12" t="e">
        <f>INDEX('рабочие дни  %ФОТ'!$F$3:$F$67,MATCH('загрузка табеля'!$H5010,'рабочие дни  %ФОТ'!$H$3:$H$67,0),1)</f>
        <v>#N/A</v>
      </c>
      <c r="B5010" s="21">
        <f t="shared" si="234"/>
        <v>0</v>
      </c>
      <c r="C5010" s="22">
        <f t="shared" si="235"/>
        <v>0</v>
      </c>
      <c r="D5010" s="23" t="str">
        <f t="shared" si="236"/>
        <v/>
      </c>
      <c r="E5010" s="21">
        <f>SUMIFS(тарифы!G:G,тарифы!B:B,J5010)</f>
        <v>0</v>
      </c>
      <c r="F5010" s="21"/>
      <c r="G5010" s="12" t="str">
        <f>IFERROR(INDEX(Таблица1[#All],MATCH('загрузка табеля'!J5010,тарифы!B:B,0),4),"")</f>
        <v/>
      </c>
    </row>
    <row r="5011" spans="1:7" x14ac:dyDescent="0.2">
      <c r="A5011" s="12" t="e">
        <f>INDEX('рабочие дни  %ФОТ'!$F$3:$F$67,MATCH('загрузка табеля'!$H5011,'рабочие дни  %ФОТ'!$H$3:$H$67,0),1)</f>
        <v>#N/A</v>
      </c>
      <c r="B5011" s="21">
        <f t="shared" si="234"/>
        <v>0</v>
      </c>
      <c r="C5011" s="22">
        <f t="shared" si="235"/>
        <v>0</v>
      </c>
      <c r="D5011" s="23" t="str">
        <f t="shared" si="236"/>
        <v/>
      </c>
      <c r="E5011" s="21">
        <f>SUMIFS(тарифы!G:G,тарифы!B:B,J5011)</f>
        <v>0</v>
      </c>
      <c r="F5011" s="21"/>
      <c r="G5011" s="12" t="str">
        <f>IFERROR(INDEX(Таблица1[#All],MATCH('загрузка табеля'!J5011,тарифы!B:B,0),4),"")</f>
        <v/>
      </c>
    </row>
    <row r="5012" spans="1:7" x14ac:dyDescent="0.2">
      <c r="A5012" s="12" t="e">
        <f>INDEX('рабочие дни  %ФОТ'!$F$3:$F$67,MATCH('загрузка табеля'!$H5012,'рабочие дни  %ФОТ'!$H$3:$H$67,0),1)</f>
        <v>#N/A</v>
      </c>
      <c r="B5012" s="21">
        <f t="shared" si="234"/>
        <v>0</v>
      </c>
      <c r="C5012" s="22">
        <f t="shared" si="235"/>
        <v>0</v>
      </c>
      <c r="D5012" s="23" t="str">
        <f t="shared" si="236"/>
        <v/>
      </c>
      <c r="E5012" s="21">
        <f>SUMIFS(тарифы!G:G,тарифы!B:B,J5012)</f>
        <v>0</v>
      </c>
      <c r="F5012" s="21"/>
      <c r="G5012" s="12" t="str">
        <f>IFERROR(INDEX(Таблица1[#All],MATCH('загрузка табеля'!J5012,тарифы!B:B,0),4),"")</f>
        <v/>
      </c>
    </row>
    <row r="5013" spans="1:7" x14ac:dyDescent="0.2">
      <c r="A5013" s="12" t="e">
        <f>INDEX('рабочие дни  %ФОТ'!$F$3:$F$67,MATCH('загрузка табеля'!$H5013,'рабочие дни  %ФОТ'!$H$3:$H$67,0),1)</f>
        <v>#N/A</v>
      </c>
      <c r="B5013" s="21">
        <f t="shared" si="234"/>
        <v>0</v>
      </c>
      <c r="C5013" s="22">
        <f t="shared" si="235"/>
        <v>0</v>
      </c>
      <c r="D5013" s="23" t="str">
        <f t="shared" si="236"/>
        <v/>
      </c>
      <c r="E5013" s="21">
        <f>SUMIFS(тарифы!G:G,тарифы!B:B,J5013)</f>
        <v>0</v>
      </c>
      <c r="F5013" s="21"/>
      <c r="G5013" s="12" t="str">
        <f>IFERROR(INDEX(Таблица1[#All],MATCH('загрузка табеля'!J5013,тарифы!B:B,0),4),"")</f>
        <v/>
      </c>
    </row>
    <row r="5014" spans="1:7" x14ac:dyDescent="0.2">
      <c r="A5014" s="12" t="e">
        <f>INDEX('рабочие дни  %ФОТ'!$F$3:$F$67,MATCH('загрузка табеля'!$H5014,'рабочие дни  %ФОТ'!$H$3:$H$67,0),1)</f>
        <v>#N/A</v>
      </c>
      <c r="B5014" s="21">
        <f t="shared" si="234"/>
        <v>0</v>
      </c>
      <c r="C5014" s="22">
        <f t="shared" si="235"/>
        <v>0</v>
      </c>
      <c r="D5014" s="23" t="str">
        <f t="shared" si="236"/>
        <v/>
      </c>
      <c r="E5014" s="21">
        <f>SUMIFS(тарифы!G:G,тарифы!B:B,J5014)</f>
        <v>0</v>
      </c>
      <c r="F5014" s="21"/>
      <c r="G5014" s="12" t="str">
        <f>IFERROR(INDEX(Таблица1[#All],MATCH('загрузка табеля'!J5014,тарифы!B:B,0),4),"")</f>
        <v/>
      </c>
    </row>
    <row r="5015" spans="1:7" x14ac:dyDescent="0.2">
      <c r="A5015" s="12" t="e">
        <f>INDEX('рабочие дни  %ФОТ'!$F$3:$F$67,MATCH('загрузка табеля'!$H5015,'рабочие дни  %ФОТ'!$H$3:$H$67,0),1)</f>
        <v>#N/A</v>
      </c>
      <c r="B5015" s="21">
        <f t="shared" si="234"/>
        <v>0</v>
      </c>
      <c r="C5015" s="22">
        <f t="shared" si="235"/>
        <v>0</v>
      </c>
      <c r="D5015" s="23" t="str">
        <f t="shared" si="236"/>
        <v/>
      </c>
      <c r="E5015" s="21">
        <f>SUMIFS(тарифы!G:G,тарифы!B:B,J5015)</f>
        <v>0</v>
      </c>
      <c r="F5015" s="21"/>
      <c r="G5015" s="12" t="str">
        <f>IFERROR(INDEX(Таблица1[#All],MATCH('загрузка табеля'!J5015,тарифы!B:B,0),4),"")</f>
        <v/>
      </c>
    </row>
    <row r="5016" spans="1:7" x14ac:dyDescent="0.2">
      <c r="A5016" s="12" t="e">
        <f>INDEX('рабочие дни  %ФОТ'!$F$3:$F$67,MATCH('загрузка табеля'!$H5016,'рабочие дни  %ФОТ'!$H$3:$H$67,0),1)</f>
        <v>#N/A</v>
      </c>
      <c r="B5016" s="21">
        <f t="shared" si="234"/>
        <v>0</v>
      </c>
      <c r="C5016" s="22">
        <f t="shared" si="235"/>
        <v>0</v>
      </c>
      <c r="D5016" s="23" t="str">
        <f t="shared" si="236"/>
        <v/>
      </c>
      <c r="E5016" s="21">
        <f>SUMIFS(тарифы!G:G,тарифы!B:B,J5016)</f>
        <v>0</v>
      </c>
      <c r="F5016" s="21"/>
      <c r="G5016" s="12" t="str">
        <f>IFERROR(INDEX(Таблица1[#All],MATCH('загрузка табеля'!J5016,тарифы!B:B,0),4),"")</f>
        <v/>
      </c>
    </row>
    <row r="5017" spans="1:7" x14ac:dyDescent="0.2">
      <c r="A5017" s="12" t="e">
        <f>INDEX('рабочие дни  %ФОТ'!$F$3:$F$67,MATCH('загрузка табеля'!$H5017,'рабочие дни  %ФОТ'!$H$3:$H$67,0),1)</f>
        <v>#N/A</v>
      </c>
      <c r="B5017" s="21">
        <f t="shared" si="234"/>
        <v>0</v>
      </c>
      <c r="C5017" s="22">
        <f t="shared" si="235"/>
        <v>0</v>
      </c>
      <c r="D5017" s="23" t="str">
        <f t="shared" si="236"/>
        <v/>
      </c>
      <c r="E5017" s="21">
        <f>SUMIFS(тарифы!G:G,тарифы!B:B,J5017)</f>
        <v>0</v>
      </c>
      <c r="F5017" s="21"/>
      <c r="G5017" s="12" t="str">
        <f>IFERROR(INDEX(Таблица1[#All],MATCH('загрузка табеля'!J5017,тарифы!B:B,0),4),"")</f>
        <v/>
      </c>
    </row>
    <row r="5018" spans="1:7" x14ac:dyDescent="0.2">
      <c r="A5018" s="12" t="e">
        <f>INDEX('рабочие дни  %ФОТ'!$F$3:$F$67,MATCH('загрузка табеля'!$H5018,'рабочие дни  %ФОТ'!$H$3:$H$67,0),1)</f>
        <v>#N/A</v>
      </c>
      <c r="B5018" s="21">
        <f t="shared" si="234"/>
        <v>0</v>
      </c>
      <c r="C5018" s="22">
        <f t="shared" si="235"/>
        <v>0</v>
      </c>
      <c r="D5018" s="23" t="str">
        <f t="shared" si="236"/>
        <v/>
      </c>
      <c r="E5018" s="21">
        <f>SUMIFS(тарифы!G:G,тарифы!B:B,J5018)</f>
        <v>0</v>
      </c>
      <c r="F5018" s="21"/>
      <c r="G5018" s="12" t="str">
        <f>IFERROR(INDEX(Таблица1[#All],MATCH('загрузка табеля'!J5018,тарифы!B:B,0),4),"")</f>
        <v/>
      </c>
    </row>
    <row r="5019" spans="1:7" x14ac:dyDescent="0.2">
      <c r="A5019" s="12" t="e">
        <f>INDEX('рабочие дни  %ФОТ'!$F$3:$F$67,MATCH('загрузка табеля'!$H5019,'рабочие дни  %ФОТ'!$H$3:$H$67,0),1)</f>
        <v>#N/A</v>
      </c>
      <c r="B5019" s="21">
        <f t="shared" si="234"/>
        <v>0</v>
      </c>
      <c r="C5019" s="22">
        <f t="shared" si="235"/>
        <v>0</v>
      </c>
      <c r="D5019" s="23" t="str">
        <f t="shared" si="236"/>
        <v/>
      </c>
      <c r="E5019" s="21">
        <f>SUMIFS(тарифы!G:G,тарифы!B:B,J5019)</f>
        <v>0</v>
      </c>
      <c r="F5019" s="21"/>
      <c r="G5019" s="12" t="str">
        <f>IFERROR(INDEX(Таблица1[#All],MATCH('загрузка табеля'!J5019,тарифы!B:B,0),4),"")</f>
        <v/>
      </c>
    </row>
    <row r="5020" spans="1:7" x14ac:dyDescent="0.2">
      <c r="A5020" s="12" t="e">
        <f>INDEX('рабочие дни  %ФОТ'!$F$3:$F$67,MATCH('загрузка табеля'!$H5020,'рабочие дни  %ФОТ'!$H$3:$H$67,0),1)</f>
        <v>#N/A</v>
      </c>
      <c r="B5020" s="21">
        <f t="shared" si="234"/>
        <v>0</v>
      </c>
      <c r="C5020" s="22">
        <f t="shared" si="235"/>
        <v>0</v>
      </c>
      <c r="D5020" s="23" t="str">
        <f t="shared" si="236"/>
        <v/>
      </c>
      <c r="E5020" s="21">
        <f>SUMIFS(тарифы!G:G,тарифы!B:B,J5020)</f>
        <v>0</v>
      </c>
      <c r="F5020" s="21"/>
      <c r="G5020" s="12" t="str">
        <f>IFERROR(INDEX(Таблица1[#All],MATCH('загрузка табеля'!J5020,тарифы!B:B,0),4),"")</f>
        <v/>
      </c>
    </row>
    <row r="5021" spans="1:7" x14ac:dyDescent="0.2">
      <c r="A5021" s="12" t="e">
        <f>INDEX('рабочие дни  %ФОТ'!$F$3:$F$67,MATCH('загрузка табеля'!$H5021,'рабочие дни  %ФОТ'!$H$3:$H$67,0),1)</f>
        <v>#N/A</v>
      </c>
      <c r="B5021" s="21">
        <f t="shared" si="234"/>
        <v>0</v>
      </c>
      <c r="C5021" s="22">
        <f t="shared" si="235"/>
        <v>0</v>
      </c>
      <c r="D5021" s="23" t="str">
        <f t="shared" si="236"/>
        <v/>
      </c>
      <c r="E5021" s="21">
        <f>SUMIFS(тарифы!G:G,тарифы!B:B,J5021)</f>
        <v>0</v>
      </c>
      <c r="F5021" s="21"/>
      <c r="G5021" s="12" t="str">
        <f>IFERROR(INDEX(Таблица1[#All],MATCH('загрузка табеля'!J5021,тарифы!B:B,0),4),"")</f>
        <v/>
      </c>
    </row>
    <row r="5022" spans="1:7" x14ac:dyDescent="0.2">
      <c r="A5022" s="12" t="e">
        <f>INDEX('рабочие дни  %ФОТ'!$F$3:$F$67,MATCH('загрузка табеля'!$H5022,'рабочие дни  %ФОТ'!$H$3:$H$67,0),1)</f>
        <v>#N/A</v>
      </c>
      <c r="B5022" s="21">
        <f t="shared" si="234"/>
        <v>0</v>
      </c>
      <c r="C5022" s="22">
        <f t="shared" si="235"/>
        <v>0</v>
      </c>
      <c r="D5022" s="23" t="str">
        <f t="shared" si="236"/>
        <v/>
      </c>
      <c r="E5022" s="21">
        <f>SUMIFS(тарифы!G:G,тарифы!B:B,J5022)</f>
        <v>0</v>
      </c>
      <c r="F5022" s="21"/>
      <c r="G5022" s="12" t="str">
        <f>IFERROR(INDEX(Таблица1[#All],MATCH('загрузка табеля'!J5022,тарифы!B:B,0),4),"")</f>
        <v/>
      </c>
    </row>
    <row r="5023" spans="1:7" x14ac:dyDescent="0.2">
      <c r="A5023" s="12" t="e">
        <f>INDEX('рабочие дни  %ФОТ'!$F$3:$F$67,MATCH('загрузка табеля'!$H5023,'рабочие дни  %ФОТ'!$H$3:$H$67,0),1)</f>
        <v>#N/A</v>
      </c>
      <c r="B5023" s="21">
        <f t="shared" si="234"/>
        <v>0</v>
      </c>
      <c r="C5023" s="22">
        <f t="shared" si="235"/>
        <v>0</v>
      </c>
      <c r="D5023" s="23" t="str">
        <f t="shared" si="236"/>
        <v/>
      </c>
      <c r="E5023" s="21">
        <f>SUMIFS(тарифы!G:G,тарифы!B:B,J5023)</f>
        <v>0</v>
      </c>
      <c r="F5023" s="21"/>
      <c r="G5023" s="12" t="str">
        <f>IFERROR(INDEX(Таблица1[#All],MATCH('загрузка табеля'!J5023,тарифы!B:B,0),4),"")</f>
        <v/>
      </c>
    </row>
    <row r="5024" spans="1:7" x14ac:dyDescent="0.2">
      <c r="A5024" s="12" t="e">
        <f>INDEX('рабочие дни  %ФОТ'!$F$3:$F$67,MATCH('загрузка табеля'!$H5024,'рабочие дни  %ФОТ'!$H$3:$H$67,0),1)</f>
        <v>#N/A</v>
      </c>
      <c r="B5024" s="21">
        <f t="shared" si="234"/>
        <v>0</v>
      </c>
      <c r="C5024" s="22">
        <f t="shared" si="235"/>
        <v>0</v>
      </c>
      <c r="D5024" s="23" t="str">
        <f t="shared" si="236"/>
        <v/>
      </c>
      <c r="E5024" s="21">
        <f>SUMIFS(тарифы!G:G,тарифы!B:B,J5024)</f>
        <v>0</v>
      </c>
      <c r="F5024" s="21"/>
      <c r="G5024" s="12" t="str">
        <f>IFERROR(INDEX(Таблица1[#All],MATCH('загрузка табеля'!J5024,тарифы!B:B,0),4),"")</f>
        <v/>
      </c>
    </row>
    <row r="5025" spans="1:7" x14ac:dyDescent="0.2">
      <c r="A5025" s="12" t="e">
        <f>INDEX('рабочие дни  %ФОТ'!$F$3:$F$67,MATCH('загрузка табеля'!$H5025,'рабочие дни  %ФОТ'!$H$3:$H$67,0),1)</f>
        <v>#N/A</v>
      </c>
      <c r="B5025" s="21">
        <f t="shared" si="234"/>
        <v>0</v>
      </c>
      <c r="C5025" s="22">
        <f t="shared" si="235"/>
        <v>0</v>
      </c>
      <c r="D5025" s="23" t="str">
        <f t="shared" si="236"/>
        <v/>
      </c>
      <c r="E5025" s="21">
        <f>SUMIFS(тарифы!G:G,тарифы!B:B,J5025)</f>
        <v>0</v>
      </c>
      <c r="F5025" s="21"/>
      <c r="G5025" s="12" t="str">
        <f>IFERROR(INDEX(Таблица1[#All],MATCH('загрузка табеля'!J5025,тарифы!B:B,0),4),"")</f>
        <v/>
      </c>
    </row>
    <row r="5026" spans="1:7" x14ac:dyDescent="0.2">
      <c r="A5026" s="12" t="e">
        <f>INDEX('рабочие дни  %ФОТ'!$F$3:$F$67,MATCH('загрузка табеля'!$H5026,'рабочие дни  %ФОТ'!$H$3:$H$67,0),1)</f>
        <v>#N/A</v>
      </c>
      <c r="B5026" s="21">
        <f t="shared" si="234"/>
        <v>0</v>
      </c>
      <c r="C5026" s="22">
        <f t="shared" si="235"/>
        <v>0</v>
      </c>
      <c r="D5026" s="23" t="str">
        <f t="shared" si="236"/>
        <v/>
      </c>
      <c r="E5026" s="21">
        <f>SUMIFS(тарифы!G:G,тарифы!B:B,J5026)</f>
        <v>0</v>
      </c>
      <c r="F5026" s="21"/>
      <c r="G5026" s="12" t="str">
        <f>IFERROR(INDEX(Таблица1[#All],MATCH('загрузка табеля'!J5026,тарифы!B:B,0),4),"")</f>
        <v/>
      </c>
    </row>
    <row r="5027" spans="1:7" x14ac:dyDescent="0.2">
      <c r="A5027" s="12" t="e">
        <f>INDEX('рабочие дни  %ФОТ'!$F$3:$F$67,MATCH('загрузка табеля'!$H5027,'рабочие дни  %ФОТ'!$H$3:$H$67,0),1)</f>
        <v>#N/A</v>
      </c>
      <c r="B5027" s="21">
        <f t="shared" si="234"/>
        <v>0</v>
      </c>
      <c r="C5027" s="22">
        <f t="shared" si="235"/>
        <v>0</v>
      </c>
      <c r="D5027" s="23" t="str">
        <f t="shared" si="236"/>
        <v/>
      </c>
      <c r="E5027" s="21">
        <f>SUMIFS(тарифы!G:G,тарифы!B:B,J5027)</f>
        <v>0</v>
      </c>
      <c r="F5027" s="21"/>
      <c r="G5027" s="12" t="str">
        <f>IFERROR(INDEX(Таблица1[#All],MATCH('загрузка табеля'!J5027,тарифы!B:B,0),4),"")</f>
        <v/>
      </c>
    </row>
    <row r="5028" spans="1:7" x14ac:dyDescent="0.2">
      <c r="A5028" s="12" t="e">
        <f>INDEX('рабочие дни  %ФОТ'!$F$3:$F$67,MATCH('загрузка табеля'!$H5028,'рабочие дни  %ФОТ'!$H$3:$H$67,0),1)</f>
        <v>#N/A</v>
      </c>
      <c r="B5028" s="21">
        <f t="shared" si="234"/>
        <v>0</v>
      </c>
      <c r="C5028" s="22">
        <f t="shared" si="235"/>
        <v>0</v>
      </c>
      <c r="D5028" s="23" t="str">
        <f t="shared" si="236"/>
        <v/>
      </c>
      <c r="E5028" s="21">
        <f>SUMIFS(тарифы!G:G,тарифы!B:B,J5028)</f>
        <v>0</v>
      </c>
      <c r="F5028" s="21"/>
      <c r="G5028" s="12" t="str">
        <f>IFERROR(INDEX(Таблица1[#All],MATCH('загрузка табеля'!J5028,тарифы!B:B,0),4),"")</f>
        <v/>
      </c>
    </row>
    <row r="5029" spans="1:7" x14ac:dyDescent="0.2">
      <c r="A5029" s="12" t="e">
        <f>INDEX('рабочие дни  %ФОТ'!$F$3:$F$67,MATCH('загрузка табеля'!$H5029,'рабочие дни  %ФОТ'!$H$3:$H$67,0),1)</f>
        <v>#N/A</v>
      </c>
      <c r="B5029" s="21">
        <f t="shared" si="234"/>
        <v>0</v>
      </c>
      <c r="C5029" s="22">
        <f t="shared" si="235"/>
        <v>0</v>
      </c>
      <c r="D5029" s="23" t="str">
        <f t="shared" si="236"/>
        <v/>
      </c>
      <c r="E5029" s="21">
        <f>SUMIFS(тарифы!G:G,тарифы!B:B,J5029)</f>
        <v>0</v>
      </c>
      <c r="F5029" s="21"/>
      <c r="G5029" s="12" t="str">
        <f>IFERROR(INDEX(Таблица1[#All],MATCH('загрузка табеля'!J5029,тарифы!B:B,0),4),"")</f>
        <v/>
      </c>
    </row>
    <row r="5030" spans="1:7" x14ac:dyDescent="0.2">
      <c r="A5030" s="12" t="e">
        <f>INDEX('рабочие дни  %ФОТ'!$F$3:$F$67,MATCH('загрузка табеля'!$H5030,'рабочие дни  %ФОТ'!$H$3:$H$67,0),1)</f>
        <v>#N/A</v>
      </c>
      <c r="B5030" s="21">
        <f t="shared" si="234"/>
        <v>0</v>
      </c>
      <c r="C5030" s="22">
        <f t="shared" si="235"/>
        <v>0</v>
      </c>
      <c r="D5030" s="23" t="str">
        <f t="shared" si="236"/>
        <v/>
      </c>
      <c r="E5030" s="21">
        <f>SUMIFS(тарифы!G:G,тарифы!B:B,J5030)</f>
        <v>0</v>
      </c>
      <c r="F5030" s="21"/>
      <c r="G5030" s="12" t="str">
        <f>IFERROR(INDEX(Таблица1[#All],MATCH('загрузка табеля'!J5030,тарифы!B:B,0),4),"")</f>
        <v/>
      </c>
    </row>
    <row r="5031" spans="1:7" x14ac:dyDescent="0.2">
      <c r="A5031" s="12" t="e">
        <f>INDEX('рабочие дни  %ФОТ'!$F$3:$F$67,MATCH('загрузка табеля'!$H5031,'рабочие дни  %ФОТ'!$H$3:$H$67,0),1)</f>
        <v>#N/A</v>
      </c>
      <c r="B5031" s="21">
        <f t="shared" si="234"/>
        <v>0</v>
      </c>
      <c r="C5031" s="22">
        <f t="shared" si="235"/>
        <v>0</v>
      </c>
      <c r="D5031" s="23" t="str">
        <f t="shared" si="236"/>
        <v/>
      </c>
      <c r="E5031" s="21">
        <f>SUMIFS(тарифы!G:G,тарифы!B:B,J5031)</f>
        <v>0</v>
      </c>
      <c r="F5031" s="21"/>
      <c r="G5031" s="12" t="str">
        <f>IFERROR(INDEX(Таблица1[#All],MATCH('загрузка табеля'!J5031,тарифы!B:B,0),4),"")</f>
        <v/>
      </c>
    </row>
    <row r="5032" spans="1:7" x14ac:dyDescent="0.2">
      <c r="A5032" s="12" t="e">
        <f>INDEX('рабочие дни  %ФОТ'!$F$3:$F$67,MATCH('загрузка табеля'!$H5032,'рабочие дни  %ФОТ'!$H$3:$H$67,0),1)</f>
        <v>#N/A</v>
      </c>
      <c r="B5032" s="21">
        <f t="shared" si="234"/>
        <v>0</v>
      </c>
      <c r="C5032" s="22">
        <f t="shared" si="235"/>
        <v>0</v>
      </c>
      <c r="D5032" s="23" t="str">
        <f t="shared" si="236"/>
        <v/>
      </c>
      <c r="E5032" s="21">
        <f>SUMIFS(тарифы!G:G,тарифы!B:B,J5032)</f>
        <v>0</v>
      </c>
      <c r="F5032" s="21"/>
      <c r="G5032" s="12" t="str">
        <f>IFERROR(INDEX(Таблица1[#All],MATCH('загрузка табеля'!J5032,тарифы!B:B,0),4),"")</f>
        <v/>
      </c>
    </row>
    <row r="5033" spans="1:7" x14ac:dyDescent="0.2">
      <c r="A5033" s="12" t="e">
        <f>INDEX('рабочие дни  %ФОТ'!$F$3:$F$67,MATCH('загрузка табеля'!$H5033,'рабочие дни  %ФОТ'!$H$3:$H$67,0),1)</f>
        <v>#N/A</v>
      </c>
      <c r="B5033" s="21">
        <f t="shared" si="234"/>
        <v>0</v>
      </c>
      <c r="C5033" s="22">
        <f t="shared" si="235"/>
        <v>0</v>
      </c>
      <c r="D5033" s="23" t="str">
        <f t="shared" si="236"/>
        <v/>
      </c>
      <c r="E5033" s="21">
        <f>SUMIFS(тарифы!G:G,тарифы!B:B,J5033)</f>
        <v>0</v>
      </c>
      <c r="F5033" s="21"/>
      <c r="G5033" s="12" t="str">
        <f>IFERROR(INDEX(Таблица1[#All],MATCH('загрузка табеля'!J5033,тарифы!B:B,0),4),"")</f>
        <v/>
      </c>
    </row>
    <row r="5034" spans="1:7" x14ac:dyDescent="0.2">
      <c r="A5034" s="12" t="e">
        <f>INDEX('рабочие дни  %ФОТ'!$F$3:$F$67,MATCH('загрузка табеля'!$H5034,'рабочие дни  %ФОТ'!$H$3:$H$67,0),1)</f>
        <v>#N/A</v>
      </c>
      <c r="B5034" s="21">
        <f t="shared" si="234"/>
        <v>0</v>
      </c>
      <c r="C5034" s="22">
        <f t="shared" si="235"/>
        <v>0</v>
      </c>
      <c r="D5034" s="23" t="str">
        <f t="shared" si="236"/>
        <v/>
      </c>
      <c r="E5034" s="21">
        <f>SUMIFS(тарифы!G:G,тарифы!B:B,J5034)</f>
        <v>0</v>
      </c>
      <c r="F5034" s="21"/>
      <c r="G5034" s="12" t="str">
        <f>IFERROR(INDEX(Таблица1[#All],MATCH('загрузка табеля'!J5034,тарифы!B:B,0),4),"")</f>
        <v/>
      </c>
    </row>
    <row r="5035" spans="1:7" x14ac:dyDescent="0.2">
      <c r="A5035" s="12" t="e">
        <f>INDEX('рабочие дни  %ФОТ'!$F$3:$F$67,MATCH('загрузка табеля'!$H5035,'рабочие дни  %ФОТ'!$H$3:$H$67,0),1)</f>
        <v>#N/A</v>
      </c>
      <c r="B5035" s="21">
        <f t="shared" si="234"/>
        <v>0</v>
      </c>
      <c r="C5035" s="22">
        <f t="shared" si="235"/>
        <v>0</v>
      </c>
      <c r="D5035" s="23" t="str">
        <f t="shared" si="236"/>
        <v/>
      </c>
      <c r="E5035" s="21">
        <f>SUMIFS(тарифы!G:G,тарифы!B:B,J5035)</f>
        <v>0</v>
      </c>
      <c r="F5035" s="21"/>
      <c r="G5035" s="12" t="str">
        <f>IFERROR(INDEX(Таблица1[#All],MATCH('загрузка табеля'!J5035,тарифы!B:B,0),4),"")</f>
        <v/>
      </c>
    </row>
    <row r="5036" spans="1:7" x14ac:dyDescent="0.2">
      <c r="A5036" s="12" t="e">
        <f>INDEX('рабочие дни  %ФОТ'!$F$3:$F$67,MATCH('загрузка табеля'!$H5036,'рабочие дни  %ФОТ'!$H$3:$H$67,0),1)</f>
        <v>#N/A</v>
      </c>
      <c r="B5036" s="21">
        <f t="shared" si="234"/>
        <v>0</v>
      </c>
      <c r="C5036" s="22">
        <f t="shared" si="235"/>
        <v>0</v>
      </c>
      <c r="D5036" s="23" t="str">
        <f t="shared" si="236"/>
        <v/>
      </c>
      <c r="E5036" s="21">
        <f>SUMIFS(тарифы!G:G,тарифы!B:B,J5036)</f>
        <v>0</v>
      </c>
      <c r="F5036" s="21"/>
      <c r="G5036" s="12" t="str">
        <f>IFERROR(INDEX(Таблица1[#All],MATCH('загрузка табеля'!J5036,тарифы!B:B,0),4),"")</f>
        <v/>
      </c>
    </row>
    <row r="5037" spans="1:7" x14ac:dyDescent="0.2">
      <c r="A5037" s="12" t="e">
        <f>INDEX('рабочие дни  %ФОТ'!$F$3:$F$67,MATCH('загрузка табеля'!$H5037,'рабочие дни  %ФОТ'!$H$3:$H$67,0),1)</f>
        <v>#N/A</v>
      </c>
      <c r="B5037" s="21">
        <f t="shared" si="234"/>
        <v>0</v>
      </c>
      <c r="C5037" s="22">
        <f t="shared" si="235"/>
        <v>0</v>
      </c>
      <c r="D5037" s="23" t="str">
        <f t="shared" si="236"/>
        <v/>
      </c>
      <c r="E5037" s="21">
        <f>SUMIFS(тарифы!G:G,тарифы!B:B,J5037)</f>
        <v>0</v>
      </c>
      <c r="F5037" s="21"/>
      <c r="G5037" s="12" t="str">
        <f>IFERROR(INDEX(Таблица1[#All],MATCH('загрузка табеля'!J5037,тарифы!B:B,0),4),"")</f>
        <v/>
      </c>
    </row>
    <row r="5038" spans="1:7" x14ac:dyDescent="0.2">
      <c r="A5038" s="12" t="e">
        <f>INDEX('рабочие дни  %ФОТ'!$F$3:$F$67,MATCH('загрузка табеля'!$H5038,'рабочие дни  %ФОТ'!$H$3:$H$67,0),1)</f>
        <v>#N/A</v>
      </c>
      <c r="B5038" s="21">
        <f t="shared" si="234"/>
        <v>0</v>
      </c>
      <c r="C5038" s="22">
        <f t="shared" si="235"/>
        <v>0</v>
      </c>
      <c r="D5038" s="23" t="str">
        <f t="shared" si="236"/>
        <v/>
      </c>
      <c r="E5038" s="21">
        <f>SUMIFS(тарифы!G:G,тарифы!B:B,J5038)</f>
        <v>0</v>
      </c>
      <c r="F5038" s="21"/>
      <c r="G5038" s="12" t="str">
        <f>IFERROR(INDEX(Таблица1[#All],MATCH('загрузка табеля'!J5038,тарифы!B:B,0),4),"")</f>
        <v/>
      </c>
    </row>
    <row r="5039" spans="1:7" x14ac:dyDescent="0.2">
      <c r="A5039" s="12" t="e">
        <f>INDEX('рабочие дни  %ФОТ'!$F$3:$F$67,MATCH('загрузка табеля'!$H5039,'рабочие дни  %ФОТ'!$H$3:$H$67,0),1)</f>
        <v>#N/A</v>
      </c>
      <c r="B5039" s="21">
        <f t="shared" si="234"/>
        <v>0</v>
      </c>
      <c r="C5039" s="22">
        <f t="shared" si="235"/>
        <v>0</v>
      </c>
      <c r="D5039" s="23" t="str">
        <f t="shared" si="236"/>
        <v/>
      </c>
      <c r="E5039" s="21">
        <f>SUMIFS(тарифы!G:G,тарифы!B:B,J5039)</f>
        <v>0</v>
      </c>
      <c r="F5039" s="21"/>
      <c r="G5039" s="12" t="str">
        <f>IFERROR(INDEX(Таблица1[#All],MATCH('загрузка табеля'!J5039,тарифы!B:B,0),4),"")</f>
        <v/>
      </c>
    </row>
    <row r="5040" spans="1:7" x14ac:dyDescent="0.2">
      <c r="A5040" s="12" t="e">
        <f>INDEX('рабочие дни  %ФОТ'!$F$3:$F$67,MATCH('загрузка табеля'!$H5040,'рабочие дни  %ФОТ'!$H$3:$H$67,0),1)</f>
        <v>#N/A</v>
      </c>
      <c r="B5040" s="21">
        <f t="shared" si="234"/>
        <v>0</v>
      </c>
      <c r="C5040" s="22">
        <f t="shared" si="235"/>
        <v>0</v>
      </c>
      <c r="D5040" s="23" t="str">
        <f t="shared" si="236"/>
        <v/>
      </c>
      <c r="E5040" s="21">
        <f>SUMIFS(тарифы!G:G,тарифы!B:B,J5040)</f>
        <v>0</v>
      </c>
      <c r="F5040" s="21"/>
      <c r="G5040" s="12" t="str">
        <f>IFERROR(INDEX(Таблица1[#All],MATCH('загрузка табеля'!J5040,тарифы!B:B,0),4),"")</f>
        <v/>
      </c>
    </row>
    <row r="5041" spans="1:7" x14ac:dyDescent="0.2">
      <c r="A5041" s="12" t="e">
        <f>INDEX('рабочие дни  %ФОТ'!$F$3:$F$67,MATCH('загрузка табеля'!$H5041,'рабочие дни  %ФОТ'!$H$3:$H$67,0),1)</f>
        <v>#N/A</v>
      </c>
      <c r="B5041" s="21">
        <f t="shared" si="234"/>
        <v>0</v>
      </c>
      <c r="C5041" s="22">
        <f t="shared" si="235"/>
        <v>0</v>
      </c>
      <c r="D5041" s="23" t="str">
        <f t="shared" si="236"/>
        <v/>
      </c>
      <c r="E5041" s="21">
        <f>SUMIFS(тарифы!G:G,тарифы!B:B,J5041)</f>
        <v>0</v>
      </c>
      <c r="F5041" s="21"/>
      <c r="G5041" s="12" t="str">
        <f>IFERROR(INDEX(Таблица1[#All],MATCH('загрузка табеля'!J5041,тарифы!B:B,0),4),"")</f>
        <v/>
      </c>
    </row>
    <row r="5042" spans="1:7" x14ac:dyDescent="0.2">
      <c r="A5042" s="12" t="e">
        <f>INDEX('рабочие дни  %ФОТ'!$F$3:$F$67,MATCH('загрузка табеля'!$H5042,'рабочие дни  %ФОТ'!$H$3:$H$67,0),1)</f>
        <v>#N/A</v>
      </c>
      <c r="B5042" s="21">
        <f t="shared" si="234"/>
        <v>0</v>
      </c>
      <c r="C5042" s="22">
        <f t="shared" si="235"/>
        <v>0</v>
      </c>
      <c r="D5042" s="23" t="str">
        <f t="shared" si="236"/>
        <v/>
      </c>
      <c r="E5042" s="21">
        <f>SUMIFS(тарифы!G:G,тарифы!B:B,J5042)</f>
        <v>0</v>
      </c>
      <c r="F5042" s="21"/>
      <c r="G5042" s="12" t="str">
        <f>IFERROR(INDEX(Таблица1[#All],MATCH('загрузка табеля'!J5042,тарифы!B:B,0),4),"")</f>
        <v/>
      </c>
    </row>
    <row r="5043" spans="1:7" x14ac:dyDescent="0.2">
      <c r="A5043" s="12" t="e">
        <f>INDEX('рабочие дни  %ФОТ'!$F$3:$F$67,MATCH('загрузка табеля'!$H5043,'рабочие дни  %ФОТ'!$H$3:$H$67,0),1)</f>
        <v>#N/A</v>
      </c>
      <c r="B5043" s="21">
        <f t="shared" si="234"/>
        <v>0</v>
      </c>
      <c r="C5043" s="22">
        <f t="shared" si="235"/>
        <v>0</v>
      </c>
      <c r="D5043" s="23" t="str">
        <f t="shared" si="236"/>
        <v/>
      </c>
      <c r="E5043" s="21">
        <f>SUMIFS(тарифы!G:G,тарифы!B:B,J5043)</f>
        <v>0</v>
      </c>
      <c r="F5043" s="21"/>
      <c r="G5043" s="12" t="str">
        <f>IFERROR(INDEX(Таблица1[#All],MATCH('загрузка табеля'!J5043,тарифы!B:B,0),4),"")</f>
        <v/>
      </c>
    </row>
    <row r="5044" spans="1:7" x14ac:dyDescent="0.2">
      <c r="A5044" s="12" t="e">
        <f>INDEX('рабочие дни  %ФОТ'!$F$3:$F$67,MATCH('загрузка табеля'!$H5044,'рабочие дни  %ФОТ'!$H$3:$H$67,0),1)</f>
        <v>#N/A</v>
      </c>
      <c r="B5044" s="21">
        <f t="shared" si="234"/>
        <v>0</v>
      </c>
      <c r="C5044" s="22">
        <f t="shared" si="235"/>
        <v>0</v>
      </c>
      <c r="D5044" s="23" t="str">
        <f t="shared" si="236"/>
        <v/>
      </c>
      <c r="E5044" s="21">
        <f>SUMIFS(тарифы!G:G,тарифы!B:B,J5044)</f>
        <v>0</v>
      </c>
      <c r="F5044" s="21"/>
      <c r="G5044" s="12" t="str">
        <f>IFERROR(INDEX(Таблица1[#All],MATCH('загрузка табеля'!J5044,тарифы!B:B,0),4),"")</f>
        <v/>
      </c>
    </row>
    <row r="5045" spans="1:7" x14ac:dyDescent="0.2">
      <c r="A5045" s="12" t="e">
        <f>INDEX('рабочие дни  %ФОТ'!$F$3:$F$67,MATCH('загрузка табеля'!$H5045,'рабочие дни  %ФОТ'!$H$3:$H$67,0),1)</f>
        <v>#N/A</v>
      </c>
      <c r="B5045" s="21">
        <f t="shared" si="234"/>
        <v>0</v>
      </c>
      <c r="C5045" s="22">
        <f t="shared" si="235"/>
        <v>0</v>
      </c>
      <c r="D5045" s="23" t="str">
        <f t="shared" si="236"/>
        <v/>
      </c>
      <c r="E5045" s="21">
        <f>SUMIFS(тарифы!G:G,тарифы!B:B,J5045)</f>
        <v>0</v>
      </c>
      <c r="F5045" s="21"/>
      <c r="G5045" s="12" t="str">
        <f>IFERROR(INDEX(Таблица1[#All],MATCH('загрузка табеля'!J5045,тарифы!B:B,0),4),"")</f>
        <v/>
      </c>
    </row>
    <row r="5046" spans="1:7" x14ac:dyDescent="0.2">
      <c r="A5046" s="12" t="e">
        <f>INDEX('рабочие дни  %ФОТ'!$F$3:$F$67,MATCH('загрузка табеля'!$H5046,'рабочие дни  %ФОТ'!$H$3:$H$67,0),1)</f>
        <v>#N/A</v>
      </c>
      <c r="B5046" s="21">
        <f t="shared" si="234"/>
        <v>0</v>
      </c>
      <c r="C5046" s="22">
        <f t="shared" si="235"/>
        <v>0</v>
      </c>
      <c r="D5046" s="23" t="str">
        <f t="shared" si="236"/>
        <v/>
      </c>
      <c r="E5046" s="21">
        <f>SUMIFS(тарифы!G:G,тарифы!B:B,J5046)</f>
        <v>0</v>
      </c>
      <c r="F5046" s="21"/>
      <c r="G5046" s="12" t="str">
        <f>IFERROR(INDEX(Таблица1[#All],MATCH('загрузка табеля'!J5046,тарифы!B:B,0),4),"")</f>
        <v/>
      </c>
    </row>
    <row r="5047" spans="1:7" x14ac:dyDescent="0.2">
      <c r="A5047" s="12" t="e">
        <f>INDEX('рабочие дни  %ФОТ'!$F$3:$F$67,MATCH('загрузка табеля'!$H5047,'рабочие дни  %ФОТ'!$H$3:$H$67,0),1)</f>
        <v>#N/A</v>
      </c>
      <c r="B5047" s="21">
        <f t="shared" si="234"/>
        <v>0</v>
      </c>
      <c r="C5047" s="22">
        <f t="shared" si="235"/>
        <v>0</v>
      </c>
      <c r="D5047" s="23" t="str">
        <f t="shared" si="236"/>
        <v/>
      </c>
      <c r="E5047" s="21">
        <f>SUMIFS(тарифы!G:G,тарифы!B:B,J5047)</f>
        <v>0</v>
      </c>
      <c r="F5047" s="21"/>
      <c r="G5047" s="12" t="str">
        <f>IFERROR(INDEX(Таблица1[#All],MATCH('загрузка табеля'!J5047,тарифы!B:B,0),4),"")</f>
        <v/>
      </c>
    </row>
    <row r="5048" spans="1:7" x14ac:dyDescent="0.2">
      <c r="A5048" s="12" t="e">
        <f>INDEX('рабочие дни  %ФОТ'!$F$3:$F$67,MATCH('загрузка табеля'!$H5048,'рабочие дни  %ФОТ'!$H$3:$H$67,0),1)</f>
        <v>#N/A</v>
      </c>
      <c r="B5048" s="21">
        <f t="shared" si="234"/>
        <v>0</v>
      </c>
      <c r="C5048" s="22">
        <f t="shared" si="235"/>
        <v>0</v>
      </c>
      <c r="D5048" s="23" t="str">
        <f t="shared" si="236"/>
        <v/>
      </c>
      <c r="E5048" s="21">
        <f>SUMIFS(тарифы!G:G,тарифы!B:B,J5048)</f>
        <v>0</v>
      </c>
      <c r="F5048" s="21"/>
      <c r="G5048" s="12" t="str">
        <f>IFERROR(INDEX(Таблица1[#All],MATCH('загрузка табеля'!J5048,тарифы!B:B,0),4),"")</f>
        <v/>
      </c>
    </row>
    <row r="5049" spans="1:7" x14ac:dyDescent="0.2">
      <c r="A5049" s="12" t="e">
        <f>INDEX('рабочие дни  %ФОТ'!$F$3:$F$67,MATCH('загрузка табеля'!$H5049,'рабочие дни  %ФОТ'!$H$3:$H$67,0),1)</f>
        <v>#N/A</v>
      </c>
      <c r="B5049" s="21">
        <f t="shared" si="234"/>
        <v>0</v>
      </c>
      <c r="C5049" s="22">
        <f t="shared" si="235"/>
        <v>0</v>
      </c>
      <c r="D5049" s="23" t="str">
        <f t="shared" si="236"/>
        <v/>
      </c>
      <c r="E5049" s="21">
        <f>SUMIFS(тарифы!G:G,тарифы!B:B,J5049)</f>
        <v>0</v>
      </c>
      <c r="F5049" s="21"/>
      <c r="G5049" s="12" t="str">
        <f>IFERROR(INDEX(Таблица1[#All],MATCH('загрузка табеля'!J5049,тарифы!B:B,0),4),"")</f>
        <v/>
      </c>
    </row>
    <row r="5050" spans="1:7" x14ac:dyDescent="0.2">
      <c r="A5050" s="12" t="e">
        <f>INDEX('рабочие дни  %ФОТ'!$F$3:$F$67,MATCH('загрузка табеля'!$H5050,'рабочие дни  %ФОТ'!$H$3:$H$67,0),1)</f>
        <v>#N/A</v>
      </c>
      <c r="B5050" s="21">
        <f t="shared" si="234"/>
        <v>0</v>
      </c>
      <c r="C5050" s="22">
        <f t="shared" si="235"/>
        <v>0</v>
      </c>
      <c r="D5050" s="23" t="str">
        <f t="shared" si="236"/>
        <v/>
      </c>
      <c r="E5050" s="21">
        <f>SUMIFS(тарифы!G:G,тарифы!B:B,J5050)</f>
        <v>0</v>
      </c>
      <c r="F5050" s="21"/>
      <c r="G5050" s="12" t="str">
        <f>IFERROR(INDEX(Таблица1[#All],MATCH('загрузка табеля'!J5050,тарифы!B:B,0),4),"")</f>
        <v/>
      </c>
    </row>
    <row r="5051" spans="1:7" x14ac:dyDescent="0.2">
      <c r="A5051" s="12" t="e">
        <f>INDEX('рабочие дни  %ФОТ'!$F$3:$F$67,MATCH('загрузка табеля'!$H5051,'рабочие дни  %ФОТ'!$H$3:$H$67,0),1)</f>
        <v>#N/A</v>
      </c>
      <c r="B5051" s="21">
        <f t="shared" si="234"/>
        <v>0</v>
      </c>
      <c r="C5051" s="22">
        <f t="shared" si="235"/>
        <v>0</v>
      </c>
      <c r="D5051" s="23" t="str">
        <f t="shared" si="236"/>
        <v/>
      </c>
      <c r="E5051" s="21">
        <f>SUMIFS(тарифы!G:G,тарифы!B:B,J5051)</f>
        <v>0</v>
      </c>
      <c r="F5051" s="21"/>
      <c r="G5051" s="12" t="str">
        <f>IFERROR(INDEX(Таблица1[#All],MATCH('загрузка табеля'!J5051,тарифы!B:B,0),4),"")</f>
        <v/>
      </c>
    </row>
    <row r="5052" spans="1:7" x14ac:dyDescent="0.2">
      <c r="A5052" s="12" t="e">
        <f>INDEX('рабочие дни  %ФОТ'!$F$3:$F$67,MATCH('загрузка табеля'!$H5052,'рабочие дни  %ФОТ'!$H$3:$H$67,0),1)</f>
        <v>#N/A</v>
      </c>
      <c r="B5052" s="21">
        <f t="shared" si="234"/>
        <v>0</v>
      </c>
      <c r="C5052" s="22">
        <f t="shared" si="235"/>
        <v>0</v>
      </c>
      <c r="D5052" s="23" t="str">
        <f t="shared" si="236"/>
        <v/>
      </c>
      <c r="E5052" s="21">
        <f>SUMIFS(тарифы!G:G,тарифы!B:B,J5052)</f>
        <v>0</v>
      </c>
      <c r="F5052" s="21"/>
      <c r="G5052" s="12" t="str">
        <f>IFERROR(INDEX(Таблица1[#All],MATCH('загрузка табеля'!J5052,тарифы!B:B,0),4),"")</f>
        <v/>
      </c>
    </row>
    <row r="5053" spans="1:7" x14ac:dyDescent="0.2">
      <c r="A5053" s="12" t="e">
        <f>INDEX('рабочие дни  %ФОТ'!$F$3:$F$67,MATCH('загрузка табеля'!$H5053,'рабочие дни  %ФОТ'!$H$3:$H$67,0),1)</f>
        <v>#N/A</v>
      </c>
      <c r="B5053" s="21">
        <f t="shared" si="234"/>
        <v>0</v>
      </c>
      <c r="C5053" s="22">
        <f t="shared" si="235"/>
        <v>0</v>
      </c>
      <c r="D5053" s="23" t="str">
        <f t="shared" si="236"/>
        <v/>
      </c>
      <c r="E5053" s="21">
        <f>SUMIFS(тарифы!G:G,тарифы!B:B,J5053)</f>
        <v>0</v>
      </c>
      <c r="F5053" s="21"/>
      <c r="G5053" s="12" t="str">
        <f>IFERROR(INDEX(Таблица1[#All],MATCH('загрузка табеля'!J5053,тарифы!B:B,0),4),"")</f>
        <v/>
      </c>
    </row>
    <row r="5054" spans="1:7" x14ac:dyDescent="0.2">
      <c r="A5054" s="12" t="e">
        <f>INDEX('рабочие дни  %ФОТ'!$F$3:$F$67,MATCH('загрузка табеля'!$H5054,'рабочие дни  %ФОТ'!$H$3:$H$67,0),1)</f>
        <v>#N/A</v>
      </c>
      <c r="B5054" s="21">
        <f t="shared" si="234"/>
        <v>0</v>
      </c>
      <c r="C5054" s="22">
        <f t="shared" si="235"/>
        <v>0</v>
      </c>
      <c r="D5054" s="23" t="str">
        <f t="shared" si="236"/>
        <v/>
      </c>
      <c r="E5054" s="21">
        <f>SUMIFS(тарифы!G:G,тарифы!B:B,J5054)</f>
        <v>0</v>
      </c>
      <c r="F5054" s="21"/>
      <c r="G5054" s="12" t="str">
        <f>IFERROR(INDEX(Таблица1[#All],MATCH('загрузка табеля'!J5054,тарифы!B:B,0),4),"")</f>
        <v/>
      </c>
    </row>
    <row r="5055" spans="1:7" x14ac:dyDescent="0.2">
      <c r="A5055" s="12" t="e">
        <f>INDEX('рабочие дни  %ФОТ'!$F$3:$F$67,MATCH('загрузка табеля'!$H5055,'рабочие дни  %ФОТ'!$H$3:$H$67,0),1)</f>
        <v>#N/A</v>
      </c>
      <c r="B5055" s="21">
        <f t="shared" si="234"/>
        <v>0</v>
      </c>
      <c r="C5055" s="22">
        <f t="shared" si="235"/>
        <v>0</v>
      </c>
      <c r="D5055" s="23" t="str">
        <f t="shared" si="236"/>
        <v/>
      </c>
      <c r="E5055" s="21">
        <f>SUMIFS(тарифы!G:G,тарифы!B:B,J5055)</f>
        <v>0</v>
      </c>
      <c r="F5055" s="21"/>
      <c r="G5055" s="12" t="str">
        <f>IFERROR(INDEX(Таблица1[#All],MATCH('загрузка табеля'!J5055,тарифы!B:B,0),4),"")</f>
        <v/>
      </c>
    </row>
    <row r="5056" spans="1:7" x14ac:dyDescent="0.2">
      <c r="A5056" s="12" t="e">
        <f>INDEX('рабочие дни  %ФОТ'!$F$3:$F$67,MATCH('загрузка табеля'!$H5056,'рабочие дни  %ФОТ'!$H$3:$H$67,0),1)</f>
        <v>#N/A</v>
      </c>
      <c r="B5056" s="21">
        <f t="shared" si="234"/>
        <v>0</v>
      </c>
      <c r="C5056" s="22">
        <f t="shared" si="235"/>
        <v>0</v>
      </c>
      <c r="D5056" s="23" t="str">
        <f t="shared" si="236"/>
        <v/>
      </c>
      <c r="E5056" s="21">
        <f>SUMIFS(тарифы!G:G,тарифы!B:B,J5056)</f>
        <v>0</v>
      </c>
      <c r="F5056" s="21"/>
      <c r="G5056" s="12" t="str">
        <f>IFERROR(INDEX(Таблица1[#All],MATCH('загрузка табеля'!J5056,тарифы!B:B,0),4),"")</f>
        <v/>
      </c>
    </row>
    <row r="5057" spans="1:7" x14ac:dyDescent="0.2">
      <c r="A5057" s="12" t="e">
        <f>INDEX('рабочие дни  %ФОТ'!$F$3:$F$67,MATCH('загрузка табеля'!$H5057,'рабочие дни  %ФОТ'!$H$3:$H$67,0),1)</f>
        <v>#N/A</v>
      </c>
      <c r="B5057" s="21">
        <f t="shared" si="234"/>
        <v>0</v>
      </c>
      <c r="C5057" s="22">
        <f t="shared" si="235"/>
        <v>0</v>
      </c>
      <c r="D5057" s="23" t="str">
        <f t="shared" si="236"/>
        <v/>
      </c>
      <c r="E5057" s="21">
        <f>SUMIFS(тарифы!G:G,тарифы!B:B,J5057)</f>
        <v>0</v>
      </c>
      <c r="F5057" s="21"/>
      <c r="G5057" s="12" t="str">
        <f>IFERROR(INDEX(Таблица1[#All],MATCH('загрузка табеля'!J5057,тарифы!B:B,0),4),"")</f>
        <v/>
      </c>
    </row>
    <row r="5058" spans="1:7" x14ac:dyDescent="0.2">
      <c r="A5058" s="12" t="e">
        <f>INDEX('рабочие дни  %ФОТ'!$F$3:$F$67,MATCH('загрузка табеля'!$H5058,'рабочие дни  %ФОТ'!$H$3:$H$67,0),1)</f>
        <v>#N/A</v>
      </c>
      <c r="B5058" s="21">
        <f t="shared" si="234"/>
        <v>0</v>
      </c>
      <c r="C5058" s="22">
        <f t="shared" si="235"/>
        <v>0</v>
      </c>
      <c r="D5058" s="23" t="str">
        <f t="shared" si="236"/>
        <v/>
      </c>
      <c r="E5058" s="21">
        <f>SUMIFS(тарифы!G:G,тарифы!B:B,J5058)</f>
        <v>0</v>
      </c>
      <c r="F5058" s="21"/>
      <c r="G5058" s="12" t="str">
        <f>IFERROR(INDEX(Таблица1[#All],MATCH('загрузка табеля'!J5058,тарифы!B:B,0),4),"")</f>
        <v/>
      </c>
    </row>
    <row r="5059" spans="1:7" x14ac:dyDescent="0.2">
      <c r="A5059" s="12" t="e">
        <f>INDEX('рабочие дни  %ФОТ'!$F$3:$F$67,MATCH('загрузка табеля'!$H5059,'рабочие дни  %ФОТ'!$H$3:$H$67,0),1)</f>
        <v>#N/A</v>
      </c>
      <c r="B5059" s="21">
        <f t="shared" si="234"/>
        <v>0</v>
      </c>
      <c r="C5059" s="22">
        <f t="shared" si="235"/>
        <v>0</v>
      </c>
      <c r="D5059" s="23" t="str">
        <f t="shared" si="236"/>
        <v/>
      </c>
      <c r="E5059" s="21">
        <f>SUMIFS(тарифы!G:G,тарифы!B:B,J5059)</f>
        <v>0</v>
      </c>
      <c r="F5059" s="21"/>
      <c r="G5059" s="12" t="str">
        <f>IFERROR(INDEX(Таблица1[#All],MATCH('загрузка табеля'!J5059,тарифы!B:B,0),4),"")</f>
        <v/>
      </c>
    </row>
    <row r="5060" spans="1:7" x14ac:dyDescent="0.2">
      <c r="A5060" s="12" t="e">
        <f>INDEX('рабочие дни  %ФОТ'!$F$3:$F$67,MATCH('загрузка табеля'!$H5060,'рабочие дни  %ФОТ'!$H$3:$H$67,0),1)</f>
        <v>#N/A</v>
      </c>
      <c r="B5060" s="21">
        <f t="shared" si="234"/>
        <v>0</v>
      </c>
      <c r="C5060" s="22">
        <f t="shared" si="235"/>
        <v>0</v>
      </c>
      <c r="D5060" s="23" t="str">
        <f t="shared" si="236"/>
        <v/>
      </c>
      <c r="E5060" s="21">
        <f>SUMIFS(тарифы!G:G,тарифы!B:B,J5060)</f>
        <v>0</v>
      </c>
      <c r="F5060" s="21"/>
      <c r="G5060" s="12" t="str">
        <f>IFERROR(INDEX(Таблица1[#All],MATCH('загрузка табеля'!J5060,тарифы!B:B,0),4),"")</f>
        <v/>
      </c>
    </row>
    <row r="5061" spans="1:7" x14ac:dyDescent="0.2">
      <c r="A5061" s="12" t="e">
        <f>INDEX('рабочие дни  %ФОТ'!$F$3:$F$67,MATCH('загрузка табеля'!$H5061,'рабочие дни  %ФОТ'!$H$3:$H$67,0),1)</f>
        <v>#N/A</v>
      </c>
      <c r="B5061" s="21">
        <f t="shared" si="234"/>
        <v>0</v>
      </c>
      <c r="C5061" s="22">
        <f t="shared" si="235"/>
        <v>0</v>
      </c>
      <c r="D5061" s="23" t="str">
        <f t="shared" si="236"/>
        <v/>
      </c>
      <c r="E5061" s="21">
        <f>SUMIFS(тарифы!G:G,тарифы!B:B,J5061)</f>
        <v>0</v>
      </c>
      <c r="F5061" s="21"/>
      <c r="G5061" s="12" t="str">
        <f>IFERROR(INDEX(Таблица1[#All],MATCH('загрузка табеля'!J5061,тарифы!B:B,0),4),"")</f>
        <v/>
      </c>
    </row>
    <row r="5062" spans="1:7" x14ac:dyDescent="0.2">
      <c r="A5062" s="12" t="e">
        <f>INDEX('рабочие дни  %ФОТ'!$F$3:$F$67,MATCH('загрузка табеля'!$H5062,'рабочие дни  %ФОТ'!$H$3:$H$67,0),1)</f>
        <v>#N/A</v>
      </c>
      <c r="B5062" s="21">
        <f t="shared" ref="B5062:B5125" si="237">IF(AND(F5062&lt;50,F5062&gt;0),F5062*D5062,IF(F5062&gt;50,F5062/$C$1*C5062,IF(AND(E5062&lt;50,E5062&gt;0),E5062*D5062,E5062/$C$1*C5062)))</f>
        <v>0</v>
      </c>
      <c r="C5062" s="22">
        <f t="shared" si="235"/>
        <v>0</v>
      </c>
      <c r="D5062" s="23" t="str">
        <f t="shared" si="236"/>
        <v/>
      </c>
      <c r="E5062" s="21">
        <f>SUMIFS(тарифы!G:G,тарифы!B:B,J5062)</f>
        <v>0</v>
      </c>
      <c r="F5062" s="21"/>
      <c r="G5062" s="12" t="str">
        <f>IFERROR(INDEX(Таблица1[#All],MATCH('загрузка табеля'!J5062,тарифы!B:B,0),4),"")</f>
        <v/>
      </c>
    </row>
    <row r="5063" spans="1:7" x14ac:dyDescent="0.2">
      <c r="A5063" s="12" t="e">
        <f>INDEX('рабочие дни  %ФОТ'!$F$3:$F$67,MATCH('загрузка табеля'!$H5063,'рабочие дни  %ФОТ'!$H$3:$H$67,0),1)</f>
        <v>#N/A</v>
      </c>
      <c r="B5063" s="21">
        <f t="shared" si="237"/>
        <v>0</v>
      </c>
      <c r="C5063" s="22">
        <f t="shared" ref="C5063:C5126" si="238">COUNTIF(L5063:AP5063,"&gt;0")</f>
        <v>0</v>
      </c>
      <c r="D5063" s="23" t="str">
        <f t="shared" ref="D5063:D5126" si="239">IF(SUM(L5063:AP5063)&gt;0,SUM(L5063:AP5063),"")</f>
        <v/>
      </c>
      <c r="E5063" s="21">
        <f>SUMIFS(тарифы!G:G,тарифы!B:B,J5063)</f>
        <v>0</v>
      </c>
      <c r="F5063" s="21"/>
      <c r="G5063" s="12" t="str">
        <f>IFERROR(INDEX(Таблица1[#All],MATCH('загрузка табеля'!J5063,тарифы!B:B,0),4),"")</f>
        <v/>
      </c>
    </row>
    <row r="5064" spans="1:7" x14ac:dyDescent="0.2">
      <c r="A5064" s="12" t="e">
        <f>INDEX('рабочие дни  %ФОТ'!$F$3:$F$67,MATCH('загрузка табеля'!$H5064,'рабочие дни  %ФОТ'!$H$3:$H$67,0),1)</f>
        <v>#N/A</v>
      </c>
      <c r="B5064" s="21">
        <f t="shared" si="237"/>
        <v>0</v>
      </c>
      <c r="C5064" s="22">
        <f t="shared" si="238"/>
        <v>0</v>
      </c>
      <c r="D5064" s="23" t="str">
        <f t="shared" si="239"/>
        <v/>
      </c>
      <c r="E5064" s="21">
        <f>SUMIFS(тарифы!G:G,тарифы!B:B,J5064)</f>
        <v>0</v>
      </c>
      <c r="F5064" s="21"/>
      <c r="G5064" s="12" t="str">
        <f>IFERROR(INDEX(Таблица1[#All],MATCH('загрузка табеля'!J5064,тарифы!B:B,0),4),"")</f>
        <v/>
      </c>
    </row>
    <row r="5065" spans="1:7" x14ac:dyDescent="0.2">
      <c r="A5065" s="12" t="e">
        <f>INDEX('рабочие дни  %ФОТ'!$F$3:$F$67,MATCH('загрузка табеля'!$H5065,'рабочие дни  %ФОТ'!$H$3:$H$67,0),1)</f>
        <v>#N/A</v>
      </c>
      <c r="B5065" s="21">
        <f t="shared" si="237"/>
        <v>0</v>
      </c>
      <c r="C5065" s="22">
        <f t="shared" si="238"/>
        <v>0</v>
      </c>
      <c r="D5065" s="23" t="str">
        <f t="shared" si="239"/>
        <v/>
      </c>
      <c r="E5065" s="21">
        <f>SUMIFS(тарифы!G:G,тарифы!B:B,J5065)</f>
        <v>0</v>
      </c>
      <c r="F5065" s="21"/>
      <c r="G5065" s="12" t="str">
        <f>IFERROR(INDEX(Таблица1[#All],MATCH('загрузка табеля'!J5065,тарифы!B:B,0),4),"")</f>
        <v/>
      </c>
    </row>
    <row r="5066" spans="1:7" x14ac:dyDescent="0.2">
      <c r="A5066" s="12" t="e">
        <f>INDEX('рабочие дни  %ФОТ'!$F$3:$F$67,MATCH('загрузка табеля'!$H5066,'рабочие дни  %ФОТ'!$H$3:$H$67,0),1)</f>
        <v>#N/A</v>
      </c>
      <c r="B5066" s="21">
        <f t="shared" si="237"/>
        <v>0</v>
      </c>
      <c r="C5066" s="22">
        <f t="shared" si="238"/>
        <v>0</v>
      </c>
      <c r="D5066" s="23" t="str">
        <f t="shared" si="239"/>
        <v/>
      </c>
      <c r="E5066" s="21">
        <f>SUMIFS(тарифы!G:G,тарифы!B:B,J5066)</f>
        <v>0</v>
      </c>
      <c r="F5066" s="21"/>
      <c r="G5066" s="12" t="str">
        <f>IFERROR(INDEX(Таблица1[#All],MATCH('загрузка табеля'!J5066,тарифы!B:B,0),4),"")</f>
        <v/>
      </c>
    </row>
    <row r="5067" spans="1:7" x14ac:dyDescent="0.2">
      <c r="A5067" s="12" t="e">
        <f>INDEX('рабочие дни  %ФОТ'!$F$3:$F$67,MATCH('загрузка табеля'!$H5067,'рабочие дни  %ФОТ'!$H$3:$H$67,0),1)</f>
        <v>#N/A</v>
      </c>
      <c r="B5067" s="21">
        <f t="shared" si="237"/>
        <v>0</v>
      </c>
      <c r="C5067" s="22">
        <f t="shared" si="238"/>
        <v>0</v>
      </c>
      <c r="D5067" s="23" t="str">
        <f t="shared" si="239"/>
        <v/>
      </c>
      <c r="E5067" s="21">
        <f>SUMIFS(тарифы!G:G,тарифы!B:B,J5067)</f>
        <v>0</v>
      </c>
      <c r="F5067" s="21"/>
      <c r="G5067" s="12" t="str">
        <f>IFERROR(INDEX(Таблица1[#All],MATCH('загрузка табеля'!J5067,тарифы!B:B,0),4),"")</f>
        <v/>
      </c>
    </row>
    <row r="5068" spans="1:7" x14ac:dyDescent="0.2">
      <c r="A5068" s="12" t="e">
        <f>INDEX('рабочие дни  %ФОТ'!$F$3:$F$67,MATCH('загрузка табеля'!$H5068,'рабочие дни  %ФОТ'!$H$3:$H$67,0),1)</f>
        <v>#N/A</v>
      </c>
      <c r="B5068" s="21">
        <f t="shared" si="237"/>
        <v>0</v>
      </c>
      <c r="C5068" s="22">
        <f t="shared" si="238"/>
        <v>0</v>
      </c>
      <c r="D5068" s="23" t="str">
        <f t="shared" si="239"/>
        <v/>
      </c>
      <c r="E5068" s="21">
        <f>SUMIFS(тарифы!G:G,тарифы!B:B,J5068)</f>
        <v>0</v>
      </c>
      <c r="F5068" s="21"/>
      <c r="G5068" s="12" t="str">
        <f>IFERROR(INDEX(Таблица1[#All],MATCH('загрузка табеля'!J5068,тарифы!B:B,0),4),"")</f>
        <v/>
      </c>
    </row>
    <row r="5069" spans="1:7" x14ac:dyDescent="0.2">
      <c r="A5069" s="12" t="e">
        <f>INDEX('рабочие дни  %ФОТ'!$F$3:$F$67,MATCH('загрузка табеля'!$H5069,'рабочие дни  %ФОТ'!$H$3:$H$67,0),1)</f>
        <v>#N/A</v>
      </c>
      <c r="B5069" s="21">
        <f t="shared" si="237"/>
        <v>0</v>
      </c>
      <c r="C5069" s="22">
        <f t="shared" si="238"/>
        <v>0</v>
      </c>
      <c r="D5069" s="23" t="str">
        <f t="shared" si="239"/>
        <v/>
      </c>
      <c r="E5069" s="21">
        <f>SUMIFS(тарифы!G:G,тарифы!B:B,J5069)</f>
        <v>0</v>
      </c>
      <c r="F5069" s="21"/>
      <c r="G5069" s="12" t="str">
        <f>IFERROR(INDEX(Таблица1[#All],MATCH('загрузка табеля'!J5069,тарифы!B:B,0),4),"")</f>
        <v/>
      </c>
    </row>
    <row r="5070" spans="1:7" x14ac:dyDescent="0.2">
      <c r="A5070" s="12" t="e">
        <f>INDEX('рабочие дни  %ФОТ'!$F$3:$F$67,MATCH('загрузка табеля'!$H5070,'рабочие дни  %ФОТ'!$H$3:$H$67,0),1)</f>
        <v>#N/A</v>
      </c>
      <c r="B5070" s="21">
        <f t="shared" si="237"/>
        <v>0</v>
      </c>
      <c r="C5070" s="22">
        <f t="shared" si="238"/>
        <v>0</v>
      </c>
      <c r="D5070" s="23" t="str">
        <f t="shared" si="239"/>
        <v/>
      </c>
      <c r="E5070" s="21">
        <f>SUMIFS(тарифы!G:G,тарифы!B:B,J5070)</f>
        <v>0</v>
      </c>
      <c r="F5070" s="21"/>
      <c r="G5070" s="12" t="str">
        <f>IFERROR(INDEX(Таблица1[#All],MATCH('загрузка табеля'!J5070,тарифы!B:B,0),4),"")</f>
        <v/>
      </c>
    </row>
    <row r="5071" spans="1:7" x14ac:dyDescent="0.2">
      <c r="A5071" s="12" t="e">
        <f>INDEX('рабочие дни  %ФОТ'!$F$3:$F$67,MATCH('загрузка табеля'!$H5071,'рабочие дни  %ФОТ'!$H$3:$H$67,0),1)</f>
        <v>#N/A</v>
      </c>
      <c r="B5071" s="21">
        <f t="shared" si="237"/>
        <v>0</v>
      </c>
      <c r="C5071" s="22">
        <f t="shared" si="238"/>
        <v>0</v>
      </c>
      <c r="D5071" s="23" t="str">
        <f t="shared" si="239"/>
        <v/>
      </c>
      <c r="E5071" s="21">
        <f>SUMIFS(тарифы!G:G,тарифы!B:B,J5071)</f>
        <v>0</v>
      </c>
      <c r="F5071" s="21"/>
      <c r="G5071" s="12" t="str">
        <f>IFERROR(INDEX(Таблица1[#All],MATCH('загрузка табеля'!J5071,тарифы!B:B,0),4),"")</f>
        <v/>
      </c>
    </row>
    <row r="5072" spans="1:7" x14ac:dyDescent="0.2">
      <c r="A5072" s="12" t="e">
        <f>INDEX('рабочие дни  %ФОТ'!$F$3:$F$67,MATCH('загрузка табеля'!$H5072,'рабочие дни  %ФОТ'!$H$3:$H$67,0),1)</f>
        <v>#N/A</v>
      </c>
      <c r="B5072" s="21">
        <f t="shared" si="237"/>
        <v>0</v>
      </c>
      <c r="C5072" s="22">
        <f t="shared" si="238"/>
        <v>0</v>
      </c>
      <c r="D5072" s="23" t="str">
        <f t="shared" si="239"/>
        <v/>
      </c>
      <c r="E5072" s="21">
        <f>SUMIFS(тарифы!G:G,тарифы!B:B,J5072)</f>
        <v>0</v>
      </c>
      <c r="F5072" s="21"/>
      <c r="G5072" s="12" t="str">
        <f>IFERROR(INDEX(Таблица1[#All],MATCH('загрузка табеля'!J5072,тарифы!B:B,0),4),"")</f>
        <v/>
      </c>
    </row>
    <row r="5073" spans="1:7" x14ac:dyDescent="0.2">
      <c r="A5073" s="12" t="e">
        <f>INDEX('рабочие дни  %ФОТ'!$F$3:$F$67,MATCH('загрузка табеля'!$H5073,'рабочие дни  %ФОТ'!$H$3:$H$67,0),1)</f>
        <v>#N/A</v>
      </c>
      <c r="B5073" s="21">
        <f t="shared" si="237"/>
        <v>0</v>
      </c>
      <c r="C5073" s="22">
        <f t="shared" si="238"/>
        <v>0</v>
      </c>
      <c r="D5073" s="23" t="str">
        <f t="shared" si="239"/>
        <v/>
      </c>
      <c r="E5073" s="21">
        <f>SUMIFS(тарифы!G:G,тарифы!B:B,J5073)</f>
        <v>0</v>
      </c>
      <c r="F5073" s="21"/>
      <c r="G5073" s="12" t="str">
        <f>IFERROR(INDEX(Таблица1[#All],MATCH('загрузка табеля'!J5073,тарифы!B:B,0),4),"")</f>
        <v/>
      </c>
    </row>
    <row r="5074" spans="1:7" x14ac:dyDescent="0.2">
      <c r="A5074" s="12" t="e">
        <f>INDEX('рабочие дни  %ФОТ'!$F$3:$F$67,MATCH('загрузка табеля'!$H5074,'рабочие дни  %ФОТ'!$H$3:$H$67,0),1)</f>
        <v>#N/A</v>
      </c>
      <c r="B5074" s="21">
        <f t="shared" si="237"/>
        <v>0</v>
      </c>
      <c r="C5074" s="22">
        <f t="shared" si="238"/>
        <v>0</v>
      </c>
      <c r="D5074" s="23" t="str">
        <f t="shared" si="239"/>
        <v/>
      </c>
      <c r="E5074" s="21">
        <f>SUMIFS(тарифы!G:G,тарифы!B:B,J5074)</f>
        <v>0</v>
      </c>
      <c r="F5074" s="21"/>
      <c r="G5074" s="12" t="str">
        <f>IFERROR(INDEX(Таблица1[#All],MATCH('загрузка табеля'!J5074,тарифы!B:B,0),4),"")</f>
        <v/>
      </c>
    </row>
    <row r="5075" spans="1:7" x14ac:dyDescent="0.2">
      <c r="A5075" s="12" t="e">
        <f>INDEX('рабочие дни  %ФОТ'!$F$3:$F$67,MATCH('загрузка табеля'!$H5075,'рабочие дни  %ФОТ'!$H$3:$H$67,0),1)</f>
        <v>#N/A</v>
      </c>
      <c r="B5075" s="21">
        <f t="shared" si="237"/>
        <v>0</v>
      </c>
      <c r="C5075" s="22">
        <f t="shared" si="238"/>
        <v>0</v>
      </c>
      <c r="D5075" s="23" t="str">
        <f t="shared" si="239"/>
        <v/>
      </c>
      <c r="E5075" s="21">
        <f>SUMIFS(тарифы!G:G,тарифы!B:B,J5075)</f>
        <v>0</v>
      </c>
      <c r="F5075" s="21"/>
      <c r="G5075" s="12" t="str">
        <f>IFERROR(INDEX(Таблица1[#All],MATCH('загрузка табеля'!J5075,тарифы!B:B,0),4),"")</f>
        <v/>
      </c>
    </row>
    <row r="5076" spans="1:7" x14ac:dyDescent="0.2">
      <c r="A5076" s="12" t="e">
        <f>INDEX('рабочие дни  %ФОТ'!$F$3:$F$67,MATCH('загрузка табеля'!$H5076,'рабочие дни  %ФОТ'!$H$3:$H$67,0),1)</f>
        <v>#N/A</v>
      </c>
      <c r="B5076" s="21">
        <f t="shared" si="237"/>
        <v>0</v>
      </c>
      <c r="C5076" s="22">
        <f t="shared" si="238"/>
        <v>0</v>
      </c>
      <c r="D5076" s="23" t="str">
        <f t="shared" si="239"/>
        <v/>
      </c>
      <c r="E5076" s="21">
        <f>SUMIFS(тарифы!G:G,тарифы!B:B,J5076)</f>
        <v>0</v>
      </c>
      <c r="F5076" s="21"/>
      <c r="G5076" s="12" t="str">
        <f>IFERROR(INDEX(Таблица1[#All],MATCH('загрузка табеля'!J5076,тарифы!B:B,0),4),"")</f>
        <v/>
      </c>
    </row>
    <row r="5077" spans="1:7" x14ac:dyDescent="0.2">
      <c r="A5077" s="12" t="e">
        <f>INDEX('рабочие дни  %ФОТ'!$F$3:$F$67,MATCH('загрузка табеля'!$H5077,'рабочие дни  %ФОТ'!$H$3:$H$67,0),1)</f>
        <v>#N/A</v>
      </c>
      <c r="B5077" s="21">
        <f t="shared" si="237"/>
        <v>0</v>
      </c>
      <c r="C5077" s="22">
        <f t="shared" si="238"/>
        <v>0</v>
      </c>
      <c r="D5077" s="23" t="str">
        <f t="shared" si="239"/>
        <v/>
      </c>
      <c r="E5077" s="21">
        <f>SUMIFS(тарифы!G:G,тарифы!B:B,J5077)</f>
        <v>0</v>
      </c>
      <c r="F5077" s="21"/>
      <c r="G5077" s="12" t="str">
        <f>IFERROR(INDEX(Таблица1[#All],MATCH('загрузка табеля'!J5077,тарифы!B:B,0),4),"")</f>
        <v/>
      </c>
    </row>
    <row r="5078" spans="1:7" x14ac:dyDescent="0.2">
      <c r="A5078" s="12" t="e">
        <f>INDEX('рабочие дни  %ФОТ'!$F$3:$F$67,MATCH('загрузка табеля'!$H5078,'рабочие дни  %ФОТ'!$H$3:$H$67,0),1)</f>
        <v>#N/A</v>
      </c>
      <c r="B5078" s="21">
        <f t="shared" si="237"/>
        <v>0</v>
      </c>
      <c r="C5078" s="22">
        <f t="shared" si="238"/>
        <v>0</v>
      </c>
      <c r="D5078" s="23" t="str">
        <f t="shared" si="239"/>
        <v/>
      </c>
      <c r="E5078" s="21">
        <f>SUMIFS(тарифы!G:G,тарифы!B:B,J5078)</f>
        <v>0</v>
      </c>
      <c r="F5078" s="21"/>
      <c r="G5078" s="12" t="str">
        <f>IFERROR(INDEX(Таблица1[#All],MATCH('загрузка табеля'!J5078,тарифы!B:B,0),4),"")</f>
        <v/>
      </c>
    </row>
    <row r="5079" spans="1:7" x14ac:dyDescent="0.2">
      <c r="A5079" s="12" t="e">
        <f>INDEX('рабочие дни  %ФОТ'!$F$3:$F$67,MATCH('загрузка табеля'!$H5079,'рабочие дни  %ФОТ'!$H$3:$H$67,0),1)</f>
        <v>#N/A</v>
      </c>
      <c r="B5079" s="21">
        <f t="shared" si="237"/>
        <v>0</v>
      </c>
      <c r="C5079" s="22">
        <f t="shared" si="238"/>
        <v>0</v>
      </c>
      <c r="D5079" s="23" t="str">
        <f t="shared" si="239"/>
        <v/>
      </c>
      <c r="E5079" s="21">
        <f>SUMIFS(тарифы!G:G,тарифы!B:B,J5079)</f>
        <v>0</v>
      </c>
      <c r="F5079" s="21"/>
      <c r="G5079" s="12" t="str">
        <f>IFERROR(INDEX(Таблица1[#All],MATCH('загрузка табеля'!J5079,тарифы!B:B,0),4),"")</f>
        <v/>
      </c>
    </row>
    <row r="5080" spans="1:7" x14ac:dyDescent="0.2">
      <c r="A5080" s="12" t="e">
        <f>INDEX('рабочие дни  %ФОТ'!$F$3:$F$67,MATCH('загрузка табеля'!$H5080,'рабочие дни  %ФОТ'!$H$3:$H$67,0),1)</f>
        <v>#N/A</v>
      </c>
      <c r="B5080" s="21">
        <f t="shared" si="237"/>
        <v>0</v>
      </c>
      <c r="C5080" s="22">
        <f t="shared" si="238"/>
        <v>0</v>
      </c>
      <c r="D5080" s="23" t="str">
        <f t="shared" si="239"/>
        <v/>
      </c>
      <c r="E5080" s="21">
        <f>SUMIFS(тарифы!G:G,тарифы!B:B,J5080)</f>
        <v>0</v>
      </c>
      <c r="F5080" s="21"/>
      <c r="G5080" s="12" t="str">
        <f>IFERROR(INDEX(Таблица1[#All],MATCH('загрузка табеля'!J5080,тарифы!B:B,0),4),"")</f>
        <v/>
      </c>
    </row>
    <row r="5081" spans="1:7" x14ac:dyDescent="0.2">
      <c r="A5081" s="12" t="e">
        <f>INDEX('рабочие дни  %ФОТ'!$F$3:$F$67,MATCH('загрузка табеля'!$H5081,'рабочие дни  %ФОТ'!$H$3:$H$67,0),1)</f>
        <v>#N/A</v>
      </c>
      <c r="B5081" s="21">
        <f t="shared" si="237"/>
        <v>0</v>
      </c>
      <c r="C5081" s="22">
        <f t="shared" si="238"/>
        <v>0</v>
      </c>
      <c r="D5081" s="23" t="str">
        <f t="shared" si="239"/>
        <v/>
      </c>
      <c r="E5081" s="21">
        <f>SUMIFS(тарифы!G:G,тарифы!B:B,J5081)</f>
        <v>0</v>
      </c>
      <c r="F5081" s="21"/>
      <c r="G5081" s="12" t="str">
        <f>IFERROR(INDEX(Таблица1[#All],MATCH('загрузка табеля'!J5081,тарифы!B:B,0),4),"")</f>
        <v/>
      </c>
    </row>
    <row r="5082" spans="1:7" x14ac:dyDescent="0.2">
      <c r="A5082" s="12" t="e">
        <f>INDEX('рабочие дни  %ФОТ'!$F$3:$F$67,MATCH('загрузка табеля'!$H5082,'рабочие дни  %ФОТ'!$H$3:$H$67,0),1)</f>
        <v>#N/A</v>
      </c>
      <c r="B5082" s="21">
        <f t="shared" si="237"/>
        <v>0</v>
      </c>
      <c r="C5082" s="22">
        <f t="shared" si="238"/>
        <v>0</v>
      </c>
      <c r="D5082" s="23" t="str">
        <f t="shared" si="239"/>
        <v/>
      </c>
      <c r="E5082" s="21">
        <f>SUMIFS(тарифы!G:G,тарифы!B:B,J5082)</f>
        <v>0</v>
      </c>
      <c r="F5082" s="21"/>
      <c r="G5082" s="12" t="str">
        <f>IFERROR(INDEX(Таблица1[#All],MATCH('загрузка табеля'!J5082,тарифы!B:B,0),4),"")</f>
        <v/>
      </c>
    </row>
    <row r="5083" spans="1:7" x14ac:dyDescent="0.2">
      <c r="A5083" s="12" t="e">
        <f>INDEX('рабочие дни  %ФОТ'!$F$3:$F$67,MATCH('загрузка табеля'!$H5083,'рабочие дни  %ФОТ'!$H$3:$H$67,0),1)</f>
        <v>#N/A</v>
      </c>
      <c r="B5083" s="21">
        <f t="shared" si="237"/>
        <v>0</v>
      </c>
      <c r="C5083" s="22">
        <f t="shared" si="238"/>
        <v>0</v>
      </c>
      <c r="D5083" s="23" t="str">
        <f t="shared" si="239"/>
        <v/>
      </c>
      <c r="E5083" s="21">
        <f>SUMIFS(тарифы!G:G,тарифы!B:B,J5083)</f>
        <v>0</v>
      </c>
      <c r="F5083" s="21"/>
      <c r="G5083" s="12" t="str">
        <f>IFERROR(INDEX(Таблица1[#All],MATCH('загрузка табеля'!J5083,тарифы!B:B,0),4),"")</f>
        <v/>
      </c>
    </row>
    <row r="5084" spans="1:7" x14ac:dyDescent="0.2">
      <c r="A5084" s="12" t="e">
        <f>INDEX('рабочие дни  %ФОТ'!$F$3:$F$67,MATCH('загрузка табеля'!$H5084,'рабочие дни  %ФОТ'!$H$3:$H$67,0),1)</f>
        <v>#N/A</v>
      </c>
      <c r="B5084" s="21">
        <f t="shared" si="237"/>
        <v>0</v>
      </c>
      <c r="C5084" s="22">
        <f t="shared" si="238"/>
        <v>0</v>
      </c>
      <c r="D5084" s="23" t="str">
        <f t="shared" si="239"/>
        <v/>
      </c>
      <c r="E5084" s="21">
        <f>SUMIFS(тарифы!G:G,тарифы!B:B,J5084)</f>
        <v>0</v>
      </c>
      <c r="F5084" s="21"/>
      <c r="G5084" s="12" t="str">
        <f>IFERROR(INDEX(Таблица1[#All],MATCH('загрузка табеля'!J5084,тарифы!B:B,0),4),"")</f>
        <v/>
      </c>
    </row>
    <row r="5085" spans="1:7" x14ac:dyDescent="0.2">
      <c r="A5085" s="12" t="e">
        <f>INDEX('рабочие дни  %ФОТ'!$F$3:$F$67,MATCH('загрузка табеля'!$H5085,'рабочие дни  %ФОТ'!$H$3:$H$67,0),1)</f>
        <v>#N/A</v>
      </c>
      <c r="B5085" s="21">
        <f t="shared" si="237"/>
        <v>0</v>
      </c>
      <c r="C5085" s="22">
        <f t="shared" si="238"/>
        <v>0</v>
      </c>
      <c r="D5085" s="23" t="str">
        <f t="shared" si="239"/>
        <v/>
      </c>
      <c r="E5085" s="21">
        <f>SUMIFS(тарифы!G:G,тарифы!B:B,J5085)</f>
        <v>0</v>
      </c>
      <c r="F5085" s="21"/>
      <c r="G5085" s="12" t="str">
        <f>IFERROR(INDEX(Таблица1[#All],MATCH('загрузка табеля'!J5085,тарифы!B:B,0),4),"")</f>
        <v/>
      </c>
    </row>
    <row r="5086" spans="1:7" x14ac:dyDescent="0.2">
      <c r="A5086" s="12" t="e">
        <f>INDEX('рабочие дни  %ФОТ'!$F$3:$F$67,MATCH('загрузка табеля'!$H5086,'рабочие дни  %ФОТ'!$H$3:$H$67,0),1)</f>
        <v>#N/A</v>
      </c>
      <c r="B5086" s="21">
        <f t="shared" si="237"/>
        <v>0</v>
      </c>
      <c r="C5086" s="22">
        <f t="shared" si="238"/>
        <v>0</v>
      </c>
      <c r="D5086" s="23" t="str">
        <f t="shared" si="239"/>
        <v/>
      </c>
      <c r="E5086" s="21">
        <f>SUMIFS(тарифы!G:G,тарифы!B:B,J5086)</f>
        <v>0</v>
      </c>
      <c r="F5086" s="21"/>
      <c r="G5086" s="12" t="str">
        <f>IFERROR(INDEX(Таблица1[#All],MATCH('загрузка табеля'!J5086,тарифы!B:B,0),4),"")</f>
        <v/>
      </c>
    </row>
    <row r="5087" spans="1:7" x14ac:dyDescent="0.2">
      <c r="A5087" s="12" t="e">
        <f>INDEX('рабочие дни  %ФОТ'!$F$3:$F$67,MATCH('загрузка табеля'!$H5087,'рабочие дни  %ФОТ'!$H$3:$H$67,0),1)</f>
        <v>#N/A</v>
      </c>
      <c r="B5087" s="21">
        <f t="shared" si="237"/>
        <v>0</v>
      </c>
      <c r="C5087" s="22">
        <f t="shared" si="238"/>
        <v>0</v>
      </c>
      <c r="D5087" s="23" t="str">
        <f t="shared" si="239"/>
        <v/>
      </c>
      <c r="E5087" s="21">
        <f>SUMIFS(тарифы!G:G,тарифы!B:B,J5087)</f>
        <v>0</v>
      </c>
      <c r="F5087" s="21"/>
      <c r="G5087" s="12" t="str">
        <f>IFERROR(INDEX(Таблица1[#All],MATCH('загрузка табеля'!J5087,тарифы!B:B,0),4),"")</f>
        <v/>
      </c>
    </row>
    <row r="5088" spans="1:7" x14ac:dyDescent="0.2">
      <c r="A5088" s="12" t="e">
        <f>INDEX('рабочие дни  %ФОТ'!$F$3:$F$67,MATCH('загрузка табеля'!$H5088,'рабочие дни  %ФОТ'!$H$3:$H$67,0),1)</f>
        <v>#N/A</v>
      </c>
      <c r="B5088" s="21">
        <f t="shared" si="237"/>
        <v>0</v>
      </c>
      <c r="C5088" s="22">
        <f t="shared" si="238"/>
        <v>0</v>
      </c>
      <c r="D5088" s="23" t="str">
        <f t="shared" si="239"/>
        <v/>
      </c>
      <c r="E5088" s="21">
        <f>SUMIFS(тарифы!G:G,тарифы!B:B,J5088)</f>
        <v>0</v>
      </c>
      <c r="F5088" s="21"/>
      <c r="G5088" s="12" t="str">
        <f>IFERROR(INDEX(Таблица1[#All],MATCH('загрузка табеля'!J5088,тарифы!B:B,0),4),"")</f>
        <v/>
      </c>
    </row>
    <row r="5089" spans="1:7" x14ac:dyDescent="0.2">
      <c r="A5089" s="12" t="e">
        <f>INDEX('рабочие дни  %ФОТ'!$F$3:$F$67,MATCH('загрузка табеля'!$H5089,'рабочие дни  %ФОТ'!$H$3:$H$67,0),1)</f>
        <v>#N/A</v>
      </c>
      <c r="B5089" s="21">
        <f t="shared" si="237"/>
        <v>0</v>
      </c>
      <c r="C5089" s="22">
        <f t="shared" si="238"/>
        <v>0</v>
      </c>
      <c r="D5089" s="23" t="str">
        <f t="shared" si="239"/>
        <v/>
      </c>
      <c r="E5089" s="21">
        <f>SUMIFS(тарифы!G:G,тарифы!B:B,J5089)</f>
        <v>0</v>
      </c>
      <c r="F5089" s="21"/>
      <c r="G5089" s="12" t="str">
        <f>IFERROR(INDEX(Таблица1[#All],MATCH('загрузка табеля'!J5089,тарифы!B:B,0),4),"")</f>
        <v/>
      </c>
    </row>
    <row r="5090" spans="1:7" x14ac:dyDescent="0.2">
      <c r="A5090" s="12" t="e">
        <f>INDEX('рабочие дни  %ФОТ'!$F$3:$F$67,MATCH('загрузка табеля'!$H5090,'рабочие дни  %ФОТ'!$H$3:$H$67,0),1)</f>
        <v>#N/A</v>
      </c>
      <c r="B5090" s="21">
        <f t="shared" si="237"/>
        <v>0</v>
      </c>
      <c r="C5090" s="22">
        <f t="shared" si="238"/>
        <v>0</v>
      </c>
      <c r="D5090" s="23" t="str">
        <f t="shared" si="239"/>
        <v/>
      </c>
      <c r="E5090" s="21">
        <f>SUMIFS(тарифы!G:G,тарифы!B:B,J5090)</f>
        <v>0</v>
      </c>
      <c r="F5090" s="21"/>
      <c r="G5090" s="12" t="str">
        <f>IFERROR(INDEX(Таблица1[#All],MATCH('загрузка табеля'!J5090,тарифы!B:B,0),4),"")</f>
        <v/>
      </c>
    </row>
    <row r="5091" spans="1:7" x14ac:dyDescent="0.2">
      <c r="A5091" s="12" t="e">
        <f>INDEX('рабочие дни  %ФОТ'!$F$3:$F$67,MATCH('загрузка табеля'!$H5091,'рабочие дни  %ФОТ'!$H$3:$H$67,0),1)</f>
        <v>#N/A</v>
      </c>
      <c r="B5091" s="21">
        <f t="shared" si="237"/>
        <v>0</v>
      </c>
      <c r="C5091" s="22">
        <f t="shared" si="238"/>
        <v>0</v>
      </c>
      <c r="D5091" s="23" t="str">
        <f t="shared" si="239"/>
        <v/>
      </c>
      <c r="E5091" s="21">
        <f>SUMIFS(тарифы!G:G,тарифы!B:B,J5091)</f>
        <v>0</v>
      </c>
      <c r="F5091" s="21"/>
      <c r="G5091" s="12" t="str">
        <f>IFERROR(INDEX(Таблица1[#All],MATCH('загрузка табеля'!J5091,тарифы!B:B,0),4),"")</f>
        <v/>
      </c>
    </row>
    <row r="5092" spans="1:7" x14ac:dyDescent="0.2">
      <c r="A5092" s="12" t="e">
        <f>INDEX('рабочие дни  %ФОТ'!$F$3:$F$67,MATCH('загрузка табеля'!$H5092,'рабочие дни  %ФОТ'!$H$3:$H$67,0),1)</f>
        <v>#N/A</v>
      </c>
      <c r="B5092" s="21">
        <f t="shared" si="237"/>
        <v>0</v>
      </c>
      <c r="C5092" s="22">
        <f t="shared" si="238"/>
        <v>0</v>
      </c>
      <c r="D5092" s="23" t="str">
        <f t="shared" si="239"/>
        <v/>
      </c>
      <c r="E5092" s="21">
        <f>SUMIFS(тарифы!G:G,тарифы!B:B,J5092)</f>
        <v>0</v>
      </c>
      <c r="F5092" s="21"/>
      <c r="G5092" s="12" t="str">
        <f>IFERROR(INDEX(Таблица1[#All],MATCH('загрузка табеля'!J5092,тарифы!B:B,0),4),"")</f>
        <v/>
      </c>
    </row>
    <row r="5093" spans="1:7" x14ac:dyDescent="0.2">
      <c r="A5093" s="12" t="e">
        <f>INDEX('рабочие дни  %ФОТ'!$F$3:$F$67,MATCH('загрузка табеля'!$H5093,'рабочие дни  %ФОТ'!$H$3:$H$67,0),1)</f>
        <v>#N/A</v>
      </c>
      <c r="B5093" s="21">
        <f t="shared" si="237"/>
        <v>0</v>
      </c>
      <c r="C5093" s="22">
        <f t="shared" si="238"/>
        <v>0</v>
      </c>
      <c r="D5093" s="23" t="str">
        <f t="shared" si="239"/>
        <v/>
      </c>
      <c r="E5093" s="21">
        <f>SUMIFS(тарифы!G:G,тарифы!B:B,J5093)</f>
        <v>0</v>
      </c>
      <c r="F5093" s="21"/>
      <c r="G5093" s="12" t="str">
        <f>IFERROR(INDEX(Таблица1[#All],MATCH('загрузка табеля'!J5093,тарифы!B:B,0),4),"")</f>
        <v/>
      </c>
    </row>
    <row r="5094" spans="1:7" x14ac:dyDescent="0.2">
      <c r="A5094" s="12" t="e">
        <f>INDEX('рабочие дни  %ФОТ'!$F$3:$F$67,MATCH('загрузка табеля'!$H5094,'рабочие дни  %ФОТ'!$H$3:$H$67,0),1)</f>
        <v>#N/A</v>
      </c>
      <c r="B5094" s="21">
        <f t="shared" si="237"/>
        <v>0</v>
      </c>
      <c r="C5094" s="22">
        <f t="shared" si="238"/>
        <v>0</v>
      </c>
      <c r="D5094" s="23" t="str">
        <f t="shared" si="239"/>
        <v/>
      </c>
      <c r="E5094" s="21">
        <f>SUMIFS(тарифы!G:G,тарифы!B:B,J5094)</f>
        <v>0</v>
      </c>
      <c r="F5094" s="21"/>
      <c r="G5094" s="12" t="str">
        <f>IFERROR(INDEX(Таблица1[#All],MATCH('загрузка табеля'!J5094,тарифы!B:B,0),4),"")</f>
        <v/>
      </c>
    </row>
    <row r="5095" spans="1:7" x14ac:dyDescent="0.2">
      <c r="A5095" s="12" t="e">
        <f>INDEX('рабочие дни  %ФОТ'!$F$3:$F$67,MATCH('загрузка табеля'!$H5095,'рабочие дни  %ФОТ'!$H$3:$H$67,0),1)</f>
        <v>#N/A</v>
      </c>
      <c r="B5095" s="21">
        <f t="shared" si="237"/>
        <v>0</v>
      </c>
      <c r="C5095" s="22">
        <f t="shared" si="238"/>
        <v>0</v>
      </c>
      <c r="D5095" s="23" t="str">
        <f t="shared" si="239"/>
        <v/>
      </c>
      <c r="E5095" s="21">
        <f>SUMIFS(тарифы!G:G,тарифы!B:B,J5095)</f>
        <v>0</v>
      </c>
      <c r="F5095" s="21"/>
      <c r="G5095" s="12" t="str">
        <f>IFERROR(INDEX(Таблица1[#All],MATCH('загрузка табеля'!J5095,тарифы!B:B,0),4),"")</f>
        <v/>
      </c>
    </row>
    <row r="5096" spans="1:7" x14ac:dyDescent="0.2">
      <c r="A5096" s="12" t="e">
        <f>INDEX('рабочие дни  %ФОТ'!$F$3:$F$67,MATCH('загрузка табеля'!$H5096,'рабочие дни  %ФОТ'!$H$3:$H$67,0),1)</f>
        <v>#N/A</v>
      </c>
      <c r="B5096" s="21">
        <f t="shared" si="237"/>
        <v>0</v>
      </c>
      <c r="C5096" s="22">
        <f t="shared" si="238"/>
        <v>0</v>
      </c>
      <c r="D5096" s="23" t="str">
        <f t="shared" si="239"/>
        <v/>
      </c>
      <c r="E5096" s="21">
        <f>SUMIFS(тарифы!G:G,тарифы!B:B,J5096)</f>
        <v>0</v>
      </c>
      <c r="F5096" s="21"/>
      <c r="G5096" s="12" t="str">
        <f>IFERROR(INDEX(Таблица1[#All],MATCH('загрузка табеля'!J5096,тарифы!B:B,0),4),"")</f>
        <v/>
      </c>
    </row>
    <row r="5097" spans="1:7" x14ac:dyDescent="0.2">
      <c r="A5097" s="12" t="e">
        <f>INDEX('рабочие дни  %ФОТ'!$F$3:$F$67,MATCH('загрузка табеля'!$H5097,'рабочие дни  %ФОТ'!$H$3:$H$67,0),1)</f>
        <v>#N/A</v>
      </c>
      <c r="B5097" s="21">
        <f t="shared" si="237"/>
        <v>0</v>
      </c>
      <c r="C5097" s="22">
        <f t="shared" si="238"/>
        <v>0</v>
      </c>
      <c r="D5097" s="23" t="str">
        <f t="shared" si="239"/>
        <v/>
      </c>
      <c r="E5097" s="21">
        <f>SUMIFS(тарифы!G:G,тарифы!B:B,J5097)</f>
        <v>0</v>
      </c>
      <c r="F5097" s="21"/>
      <c r="G5097" s="12" t="str">
        <f>IFERROR(INDEX(Таблица1[#All],MATCH('загрузка табеля'!J5097,тарифы!B:B,0),4),"")</f>
        <v/>
      </c>
    </row>
    <row r="5098" spans="1:7" x14ac:dyDescent="0.2">
      <c r="A5098" s="12" t="e">
        <f>INDEX('рабочие дни  %ФОТ'!$F$3:$F$67,MATCH('загрузка табеля'!$H5098,'рабочие дни  %ФОТ'!$H$3:$H$67,0),1)</f>
        <v>#N/A</v>
      </c>
      <c r="B5098" s="21">
        <f t="shared" si="237"/>
        <v>0</v>
      </c>
      <c r="C5098" s="22">
        <f t="shared" si="238"/>
        <v>0</v>
      </c>
      <c r="D5098" s="23" t="str">
        <f t="shared" si="239"/>
        <v/>
      </c>
      <c r="E5098" s="21">
        <f>SUMIFS(тарифы!G:G,тарифы!B:B,J5098)</f>
        <v>0</v>
      </c>
      <c r="F5098" s="21"/>
      <c r="G5098" s="12" t="str">
        <f>IFERROR(INDEX(Таблица1[#All],MATCH('загрузка табеля'!J5098,тарифы!B:B,0),4),"")</f>
        <v/>
      </c>
    </row>
    <row r="5099" spans="1:7" x14ac:dyDescent="0.2">
      <c r="A5099" s="12" t="e">
        <f>INDEX('рабочие дни  %ФОТ'!$F$3:$F$67,MATCH('загрузка табеля'!$H5099,'рабочие дни  %ФОТ'!$H$3:$H$67,0),1)</f>
        <v>#N/A</v>
      </c>
      <c r="B5099" s="21">
        <f t="shared" si="237"/>
        <v>0</v>
      </c>
      <c r="C5099" s="22">
        <f t="shared" si="238"/>
        <v>0</v>
      </c>
      <c r="D5099" s="23" t="str">
        <f t="shared" si="239"/>
        <v/>
      </c>
      <c r="E5099" s="21">
        <f>SUMIFS(тарифы!G:G,тарифы!B:B,J5099)</f>
        <v>0</v>
      </c>
      <c r="F5099" s="21"/>
      <c r="G5099" s="12" t="str">
        <f>IFERROR(INDEX(Таблица1[#All],MATCH('загрузка табеля'!J5099,тарифы!B:B,0),4),"")</f>
        <v/>
      </c>
    </row>
    <row r="5100" spans="1:7" x14ac:dyDescent="0.2">
      <c r="A5100" s="12" t="e">
        <f>INDEX('рабочие дни  %ФОТ'!$F$3:$F$67,MATCH('загрузка табеля'!$H5100,'рабочие дни  %ФОТ'!$H$3:$H$67,0),1)</f>
        <v>#N/A</v>
      </c>
      <c r="B5100" s="21">
        <f t="shared" si="237"/>
        <v>0</v>
      </c>
      <c r="C5100" s="22">
        <f t="shared" si="238"/>
        <v>0</v>
      </c>
      <c r="D5100" s="23" t="str">
        <f t="shared" si="239"/>
        <v/>
      </c>
      <c r="E5100" s="21">
        <f>SUMIFS(тарифы!G:G,тарифы!B:B,J5100)</f>
        <v>0</v>
      </c>
      <c r="F5100" s="21"/>
      <c r="G5100" s="12" t="str">
        <f>IFERROR(INDEX(Таблица1[#All],MATCH('загрузка табеля'!J5100,тарифы!B:B,0),4),"")</f>
        <v/>
      </c>
    </row>
    <row r="5101" spans="1:7" x14ac:dyDescent="0.2">
      <c r="A5101" s="12" t="e">
        <f>INDEX('рабочие дни  %ФОТ'!$F$3:$F$67,MATCH('загрузка табеля'!$H5101,'рабочие дни  %ФОТ'!$H$3:$H$67,0),1)</f>
        <v>#N/A</v>
      </c>
      <c r="B5101" s="21">
        <f t="shared" si="237"/>
        <v>0</v>
      </c>
      <c r="C5101" s="22">
        <f t="shared" si="238"/>
        <v>0</v>
      </c>
      <c r="D5101" s="23" t="str">
        <f t="shared" si="239"/>
        <v/>
      </c>
      <c r="E5101" s="21">
        <f>SUMIFS(тарифы!G:G,тарифы!B:B,J5101)</f>
        <v>0</v>
      </c>
      <c r="F5101" s="21"/>
      <c r="G5101" s="12" t="str">
        <f>IFERROR(INDEX(Таблица1[#All],MATCH('загрузка табеля'!J5101,тарифы!B:B,0),4),"")</f>
        <v/>
      </c>
    </row>
    <row r="5102" spans="1:7" x14ac:dyDescent="0.2">
      <c r="A5102" s="12" t="e">
        <f>INDEX('рабочие дни  %ФОТ'!$F$3:$F$67,MATCH('загрузка табеля'!$H5102,'рабочие дни  %ФОТ'!$H$3:$H$67,0),1)</f>
        <v>#N/A</v>
      </c>
      <c r="B5102" s="21">
        <f t="shared" si="237"/>
        <v>0</v>
      </c>
      <c r="C5102" s="22">
        <f t="shared" si="238"/>
        <v>0</v>
      </c>
      <c r="D5102" s="23" t="str">
        <f t="shared" si="239"/>
        <v/>
      </c>
      <c r="E5102" s="21">
        <f>SUMIFS(тарифы!G:G,тарифы!B:B,J5102)</f>
        <v>0</v>
      </c>
      <c r="F5102" s="21"/>
      <c r="G5102" s="12" t="str">
        <f>IFERROR(INDEX(Таблица1[#All],MATCH('загрузка табеля'!J5102,тарифы!B:B,0),4),"")</f>
        <v/>
      </c>
    </row>
    <row r="5103" spans="1:7" x14ac:dyDescent="0.2">
      <c r="A5103" s="12" t="e">
        <f>INDEX('рабочие дни  %ФОТ'!$F$3:$F$67,MATCH('загрузка табеля'!$H5103,'рабочие дни  %ФОТ'!$H$3:$H$67,0),1)</f>
        <v>#N/A</v>
      </c>
      <c r="B5103" s="21">
        <f t="shared" si="237"/>
        <v>0</v>
      </c>
      <c r="C5103" s="22">
        <f t="shared" si="238"/>
        <v>0</v>
      </c>
      <c r="D5103" s="23" t="str">
        <f t="shared" si="239"/>
        <v/>
      </c>
      <c r="E5103" s="21">
        <f>SUMIFS(тарифы!G:G,тарифы!B:B,J5103)</f>
        <v>0</v>
      </c>
      <c r="F5103" s="21"/>
      <c r="G5103" s="12" t="str">
        <f>IFERROR(INDEX(Таблица1[#All],MATCH('загрузка табеля'!J5103,тарифы!B:B,0),4),"")</f>
        <v/>
      </c>
    </row>
    <row r="5104" spans="1:7" x14ac:dyDescent="0.2">
      <c r="A5104" s="12" t="e">
        <f>INDEX('рабочие дни  %ФОТ'!$F$3:$F$67,MATCH('загрузка табеля'!$H5104,'рабочие дни  %ФОТ'!$H$3:$H$67,0),1)</f>
        <v>#N/A</v>
      </c>
      <c r="B5104" s="21">
        <f t="shared" si="237"/>
        <v>0</v>
      </c>
      <c r="C5104" s="22">
        <f t="shared" si="238"/>
        <v>0</v>
      </c>
      <c r="D5104" s="23" t="str">
        <f t="shared" si="239"/>
        <v/>
      </c>
      <c r="E5104" s="21">
        <f>SUMIFS(тарифы!G:G,тарифы!B:B,J5104)</f>
        <v>0</v>
      </c>
      <c r="F5104" s="21"/>
      <c r="G5104" s="12" t="str">
        <f>IFERROR(INDEX(Таблица1[#All],MATCH('загрузка табеля'!J5104,тарифы!B:B,0),4),"")</f>
        <v/>
      </c>
    </row>
    <row r="5105" spans="1:7" x14ac:dyDescent="0.2">
      <c r="A5105" s="12" t="e">
        <f>INDEX('рабочие дни  %ФОТ'!$F$3:$F$67,MATCH('загрузка табеля'!$H5105,'рабочие дни  %ФОТ'!$H$3:$H$67,0),1)</f>
        <v>#N/A</v>
      </c>
      <c r="B5105" s="21">
        <f t="shared" si="237"/>
        <v>0</v>
      </c>
      <c r="C5105" s="22">
        <f t="shared" si="238"/>
        <v>0</v>
      </c>
      <c r="D5105" s="23" t="str">
        <f t="shared" si="239"/>
        <v/>
      </c>
      <c r="E5105" s="21">
        <f>SUMIFS(тарифы!G:G,тарифы!B:B,J5105)</f>
        <v>0</v>
      </c>
      <c r="F5105" s="21"/>
      <c r="G5105" s="12" t="str">
        <f>IFERROR(INDEX(Таблица1[#All],MATCH('загрузка табеля'!J5105,тарифы!B:B,0),4),"")</f>
        <v/>
      </c>
    </row>
    <row r="5106" spans="1:7" x14ac:dyDescent="0.2">
      <c r="A5106" s="12" t="e">
        <f>INDEX('рабочие дни  %ФОТ'!$F$3:$F$67,MATCH('загрузка табеля'!$H5106,'рабочие дни  %ФОТ'!$H$3:$H$67,0),1)</f>
        <v>#N/A</v>
      </c>
      <c r="B5106" s="21">
        <f t="shared" si="237"/>
        <v>0</v>
      </c>
      <c r="C5106" s="22">
        <f t="shared" si="238"/>
        <v>0</v>
      </c>
      <c r="D5106" s="23" t="str">
        <f t="shared" si="239"/>
        <v/>
      </c>
      <c r="E5106" s="21">
        <f>SUMIFS(тарифы!G:G,тарифы!B:B,J5106)</f>
        <v>0</v>
      </c>
      <c r="F5106" s="21"/>
      <c r="G5106" s="12" t="str">
        <f>IFERROR(INDEX(Таблица1[#All],MATCH('загрузка табеля'!J5106,тарифы!B:B,0),4),"")</f>
        <v/>
      </c>
    </row>
    <row r="5107" spans="1:7" x14ac:dyDescent="0.2">
      <c r="A5107" s="12" t="e">
        <f>INDEX('рабочие дни  %ФОТ'!$F$3:$F$67,MATCH('загрузка табеля'!$H5107,'рабочие дни  %ФОТ'!$H$3:$H$67,0),1)</f>
        <v>#N/A</v>
      </c>
      <c r="B5107" s="21">
        <f t="shared" si="237"/>
        <v>0</v>
      </c>
      <c r="C5107" s="22">
        <f t="shared" si="238"/>
        <v>0</v>
      </c>
      <c r="D5107" s="23" t="str">
        <f t="shared" si="239"/>
        <v/>
      </c>
      <c r="E5107" s="21">
        <f>SUMIFS(тарифы!G:G,тарифы!B:B,J5107)</f>
        <v>0</v>
      </c>
      <c r="F5107" s="21"/>
      <c r="G5107" s="12" t="str">
        <f>IFERROR(INDEX(Таблица1[#All],MATCH('загрузка табеля'!J5107,тарифы!B:B,0),4),"")</f>
        <v/>
      </c>
    </row>
    <row r="5108" spans="1:7" x14ac:dyDescent="0.2">
      <c r="A5108" s="12" t="e">
        <f>INDEX('рабочие дни  %ФОТ'!$F$3:$F$67,MATCH('загрузка табеля'!$H5108,'рабочие дни  %ФОТ'!$H$3:$H$67,0),1)</f>
        <v>#N/A</v>
      </c>
      <c r="B5108" s="21">
        <f t="shared" si="237"/>
        <v>0</v>
      </c>
      <c r="C5108" s="22">
        <f t="shared" si="238"/>
        <v>0</v>
      </c>
      <c r="D5108" s="23" t="str">
        <f t="shared" si="239"/>
        <v/>
      </c>
      <c r="E5108" s="21">
        <f>SUMIFS(тарифы!G:G,тарифы!B:B,J5108)</f>
        <v>0</v>
      </c>
      <c r="F5108" s="21"/>
      <c r="G5108" s="12" t="str">
        <f>IFERROR(INDEX(Таблица1[#All],MATCH('загрузка табеля'!J5108,тарифы!B:B,0),4),"")</f>
        <v/>
      </c>
    </row>
    <row r="5109" spans="1:7" x14ac:dyDescent="0.2">
      <c r="A5109" s="12" t="e">
        <f>INDEX('рабочие дни  %ФОТ'!$F$3:$F$67,MATCH('загрузка табеля'!$H5109,'рабочие дни  %ФОТ'!$H$3:$H$67,0),1)</f>
        <v>#N/A</v>
      </c>
      <c r="B5109" s="21">
        <f t="shared" si="237"/>
        <v>0</v>
      </c>
      <c r="C5109" s="22">
        <f t="shared" si="238"/>
        <v>0</v>
      </c>
      <c r="D5109" s="23" t="str">
        <f t="shared" si="239"/>
        <v/>
      </c>
      <c r="E5109" s="21">
        <f>SUMIFS(тарифы!G:G,тарифы!B:B,J5109)</f>
        <v>0</v>
      </c>
      <c r="F5109" s="21"/>
      <c r="G5109" s="12" t="str">
        <f>IFERROR(INDEX(Таблица1[#All],MATCH('загрузка табеля'!J5109,тарифы!B:B,0),4),"")</f>
        <v/>
      </c>
    </row>
    <row r="5110" spans="1:7" x14ac:dyDescent="0.2">
      <c r="A5110" s="12" t="e">
        <f>INDEX('рабочие дни  %ФОТ'!$F$3:$F$67,MATCH('загрузка табеля'!$H5110,'рабочие дни  %ФОТ'!$H$3:$H$67,0),1)</f>
        <v>#N/A</v>
      </c>
      <c r="B5110" s="21">
        <f t="shared" si="237"/>
        <v>0</v>
      </c>
      <c r="C5110" s="22">
        <f t="shared" si="238"/>
        <v>0</v>
      </c>
      <c r="D5110" s="23" t="str">
        <f t="shared" si="239"/>
        <v/>
      </c>
      <c r="E5110" s="21">
        <f>SUMIFS(тарифы!G:G,тарифы!B:B,J5110)</f>
        <v>0</v>
      </c>
      <c r="F5110" s="21"/>
      <c r="G5110" s="12" t="str">
        <f>IFERROR(INDEX(Таблица1[#All],MATCH('загрузка табеля'!J5110,тарифы!B:B,0),4),"")</f>
        <v/>
      </c>
    </row>
    <row r="5111" spans="1:7" x14ac:dyDescent="0.2">
      <c r="A5111" s="12" t="e">
        <f>INDEX('рабочие дни  %ФОТ'!$F$3:$F$67,MATCH('загрузка табеля'!$H5111,'рабочие дни  %ФОТ'!$H$3:$H$67,0),1)</f>
        <v>#N/A</v>
      </c>
      <c r="B5111" s="21">
        <f t="shared" si="237"/>
        <v>0</v>
      </c>
      <c r="C5111" s="22">
        <f t="shared" si="238"/>
        <v>0</v>
      </c>
      <c r="D5111" s="23" t="str">
        <f t="shared" si="239"/>
        <v/>
      </c>
      <c r="E5111" s="21">
        <f>SUMIFS(тарифы!G:G,тарифы!B:B,J5111)</f>
        <v>0</v>
      </c>
      <c r="F5111" s="21"/>
      <c r="G5111" s="12" t="str">
        <f>IFERROR(INDEX(Таблица1[#All],MATCH('загрузка табеля'!J5111,тарифы!B:B,0),4),"")</f>
        <v/>
      </c>
    </row>
    <row r="5112" spans="1:7" x14ac:dyDescent="0.2">
      <c r="A5112" s="12" t="e">
        <f>INDEX('рабочие дни  %ФОТ'!$F$3:$F$67,MATCH('загрузка табеля'!$H5112,'рабочие дни  %ФОТ'!$H$3:$H$67,0),1)</f>
        <v>#N/A</v>
      </c>
      <c r="B5112" s="21">
        <f t="shared" si="237"/>
        <v>0</v>
      </c>
      <c r="C5112" s="22">
        <f t="shared" si="238"/>
        <v>0</v>
      </c>
      <c r="D5112" s="23" t="str">
        <f t="shared" si="239"/>
        <v/>
      </c>
      <c r="E5112" s="21">
        <f>SUMIFS(тарифы!G:G,тарифы!B:B,J5112)</f>
        <v>0</v>
      </c>
      <c r="F5112" s="21"/>
      <c r="G5112" s="12" t="str">
        <f>IFERROR(INDEX(Таблица1[#All],MATCH('загрузка табеля'!J5112,тарифы!B:B,0),4),"")</f>
        <v/>
      </c>
    </row>
    <row r="5113" spans="1:7" x14ac:dyDescent="0.2">
      <c r="A5113" s="12" t="e">
        <f>INDEX('рабочие дни  %ФОТ'!$F$3:$F$67,MATCH('загрузка табеля'!$H5113,'рабочие дни  %ФОТ'!$H$3:$H$67,0),1)</f>
        <v>#N/A</v>
      </c>
      <c r="B5113" s="21">
        <f t="shared" si="237"/>
        <v>0</v>
      </c>
      <c r="C5113" s="22">
        <f t="shared" si="238"/>
        <v>0</v>
      </c>
      <c r="D5113" s="23" t="str">
        <f t="shared" si="239"/>
        <v/>
      </c>
      <c r="E5113" s="21">
        <f>SUMIFS(тарифы!G:G,тарифы!B:B,J5113)</f>
        <v>0</v>
      </c>
      <c r="F5113" s="21"/>
      <c r="G5113" s="12" t="str">
        <f>IFERROR(INDEX(Таблица1[#All],MATCH('загрузка табеля'!J5113,тарифы!B:B,0),4),"")</f>
        <v/>
      </c>
    </row>
    <row r="5114" spans="1:7" x14ac:dyDescent="0.2">
      <c r="A5114" s="12" t="e">
        <f>INDEX('рабочие дни  %ФОТ'!$F$3:$F$67,MATCH('загрузка табеля'!$H5114,'рабочие дни  %ФОТ'!$H$3:$H$67,0),1)</f>
        <v>#N/A</v>
      </c>
      <c r="B5114" s="21">
        <f t="shared" si="237"/>
        <v>0</v>
      </c>
      <c r="C5114" s="22">
        <f t="shared" si="238"/>
        <v>0</v>
      </c>
      <c r="D5114" s="23" t="str">
        <f t="shared" si="239"/>
        <v/>
      </c>
      <c r="E5114" s="21">
        <f>SUMIFS(тарифы!G:G,тарифы!B:B,J5114)</f>
        <v>0</v>
      </c>
      <c r="F5114" s="21"/>
      <c r="G5114" s="12" t="str">
        <f>IFERROR(INDEX(Таблица1[#All],MATCH('загрузка табеля'!J5114,тарифы!B:B,0),4),"")</f>
        <v/>
      </c>
    </row>
    <row r="5115" spans="1:7" x14ac:dyDescent="0.2">
      <c r="A5115" s="12" t="e">
        <f>INDEX('рабочие дни  %ФОТ'!$F$3:$F$67,MATCH('загрузка табеля'!$H5115,'рабочие дни  %ФОТ'!$H$3:$H$67,0),1)</f>
        <v>#N/A</v>
      </c>
      <c r="B5115" s="21">
        <f t="shared" si="237"/>
        <v>0</v>
      </c>
      <c r="C5115" s="22">
        <f t="shared" si="238"/>
        <v>0</v>
      </c>
      <c r="D5115" s="23" t="str">
        <f t="shared" si="239"/>
        <v/>
      </c>
      <c r="E5115" s="21">
        <f>SUMIFS(тарифы!G:G,тарифы!B:B,J5115)</f>
        <v>0</v>
      </c>
      <c r="F5115" s="21"/>
      <c r="G5115" s="12" t="str">
        <f>IFERROR(INDEX(Таблица1[#All],MATCH('загрузка табеля'!J5115,тарифы!B:B,0),4),"")</f>
        <v/>
      </c>
    </row>
    <row r="5116" spans="1:7" x14ac:dyDescent="0.2">
      <c r="A5116" s="12" t="e">
        <f>INDEX('рабочие дни  %ФОТ'!$F$3:$F$67,MATCH('загрузка табеля'!$H5116,'рабочие дни  %ФОТ'!$H$3:$H$67,0),1)</f>
        <v>#N/A</v>
      </c>
      <c r="B5116" s="21">
        <f t="shared" si="237"/>
        <v>0</v>
      </c>
      <c r="C5116" s="22">
        <f t="shared" si="238"/>
        <v>0</v>
      </c>
      <c r="D5116" s="23" t="str">
        <f t="shared" si="239"/>
        <v/>
      </c>
      <c r="E5116" s="21">
        <f>SUMIFS(тарифы!G:G,тарифы!B:B,J5116)</f>
        <v>0</v>
      </c>
      <c r="F5116" s="21"/>
      <c r="G5116" s="12" t="str">
        <f>IFERROR(INDEX(Таблица1[#All],MATCH('загрузка табеля'!J5116,тарифы!B:B,0),4),"")</f>
        <v/>
      </c>
    </row>
    <row r="5117" spans="1:7" x14ac:dyDescent="0.2">
      <c r="A5117" s="12" t="e">
        <f>INDEX('рабочие дни  %ФОТ'!$F$3:$F$67,MATCH('загрузка табеля'!$H5117,'рабочие дни  %ФОТ'!$H$3:$H$67,0),1)</f>
        <v>#N/A</v>
      </c>
      <c r="B5117" s="21">
        <f t="shared" si="237"/>
        <v>0</v>
      </c>
      <c r="C5117" s="22">
        <f t="shared" si="238"/>
        <v>0</v>
      </c>
      <c r="D5117" s="23" t="str">
        <f t="shared" si="239"/>
        <v/>
      </c>
      <c r="E5117" s="21">
        <f>SUMIFS(тарифы!G:G,тарифы!B:B,J5117)</f>
        <v>0</v>
      </c>
      <c r="F5117" s="21"/>
      <c r="G5117" s="12" t="str">
        <f>IFERROR(INDEX(Таблица1[#All],MATCH('загрузка табеля'!J5117,тарифы!B:B,0),4),"")</f>
        <v/>
      </c>
    </row>
    <row r="5118" spans="1:7" x14ac:dyDescent="0.2">
      <c r="A5118" s="12" t="e">
        <f>INDEX('рабочие дни  %ФОТ'!$F$3:$F$67,MATCH('загрузка табеля'!$H5118,'рабочие дни  %ФОТ'!$H$3:$H$67,0),1)</f>
        <v>#N/A</v>
      </c>
      <c r="B5118" s="21">
        <f t="shared" si="237"/>
        <v>0</v>
      </c>
      <c r="C5118" s="22">
        <f t="shared" si="238"/>
        <v>0</v>
      </c>
      <c r="D5118" s="23" t="str">
        <f t="shared" si="239"/>
        <v/>
      </c>
      <c r="E5118" s="21">
        <f>SUMIFS(тарифы!G:G,тарифы!B:B,J5118)</f>
        <v>0</v>
      </c>
      <c r="F5118" s="21"/>
      <c r="G5118" s="12" t="str">
        <f>IFERROR(INDEX(Таблица1[#All],MATCH('загрузка табеля'!J5118,тарифы!B:B,0),4),"")</f>
        <v/>
      </c>
    </row>
    <row r="5119" spans="1:7" x14ac:dyDescent="0.2">
      <c r="A5119" s="12" t="e">
        <f>INDEX('рабочие дни  %ФОТ'!$F$3:$F$67,MATCH('загрузка табеля'!$H5119,'рабочие дни  %ФОТ'!$H$3:$H$67,0),1)</f>
        <v>#N/A</v>
      </c>
      <c r="B5119" s="21">
        <f t="shared" si="237"/>
        <v>0</v>
      </c>
      <c r="C5119" s="22">
        <f t="shared" si="238"/>
        <v>0</v>
      </c>
      <c r="D5119" s="23" t="str">
        <f t="shared" si="239"/>
        <v/>
      </c>
      <c r="E5119" s="21">
        <f>SUMIFS(тарифы!G:G,тарифы!B:B,J5119)</f>
        <v>0</v>
      </c>
      <c r="F5119" s="21"/>
      <c r="G5119" s="12" t="str">
        <f>IFERROR(INDEX(Таблица1[#All],MATCH('загрузка табеля'!J5119,тарифы!B:B,0),4),"")</f>
        <v/>
      </c>
    </row>
    <row r="5120" spans="1:7" x14ac:dyDescent="0.2">
      <c r="A5120" s="12" t="e">
        <f>INDEX('рабочие дни  %ФОТ'!$F$3:$F$67,MATCH('загрузка табеля'!$H5120,'рабочие дни  %ФОТ'!$H$3:$H$67,0),1)</f>
        <v>#N/A</v>
      </c>
      <c r="B5120" s="21">
        <f t="shared" si="237"/>
        <v>0</v>
      </c>
      <c r="C5120" s="22">
        <f t="shared" si="238"/>
        <v>0</v>
      </c>
      <c r="D5120" s="23" t="str">
        <f t="shared" si="239"/>
        <v/>
      </c>
      <c r="E5120" s="21">
        <f>SUMIFS(тарифы!G:G,тарифы!B:B,J5120)</f>
        <v>0</v>
      </c>
      <c r="F5120" s="21"/>
      <c r="G5120" s="12" t="str">
        <f>IFERROR(INDEX(Таблица1[#All],MATCH('загрузка табеля'!J5120,тарифы!B:B,0),4),"")</f>
        <v/>
      </c>
    </row>
    <row r="5121" spans="1:7" x14ac:dyDescent="0.2">
      <c r="A5121" s="12" t="e">
        <f>INDEX('рабочие дни  %ФОТ'!$F$3:$F$67,MATCH('загрузка табеля'!$H5121,'рабочие дни  %ФОТ'!$H$3:$H$67,0),1)</f>
        <v>#N/A</v>
      </c>
      <c r="B5121" s="21">
        <f t="shared" si="237"/>
        <v>0</v>
      </c>
      <c r="C5121" s="22">
        <f t="shared" si="238"/>
        <v>0</v>
      </c>
      <c r="D5121" s="23" t="str">
        <f t="shared" si="239"/>
        <v/>
      </c>
      <c r="E5121" s="21">
        <f>SUMIFS(тарифы!G:G,тарифы!B:B,J5121)</f>
        <v>0</v>
      </c>
      <c r="F5121" s="21"/>
      <c r="G5121" s="12" t="str">
        <f>IFERROR(INDEX(Таблица1[#All],MATCH('загрузка табеля'!J5121,тарифы!B:B,0),4),"")</f>
        <v/>
      </c>
    </row>
    <row r="5122" spans="1:7" x14ac:dyDescent="0.2">
      <c r="A5122" s="12" t="e">
        <f>INDEX('рабочие дни  %ФОТ'!$F$3:$F$67,MATCH('загрузка табеля'!$H5122,'рабочие дни  %ФОТ'!$H$3:$H$67,0),1)</f>
        <v>#N/A</v>
      </c>
      <c r="B5122" s="21">
        <f t="shared" si="237"/>
        <v>0</v>
      </c>
      <c r="C5122" s="22">
        <f t="shared" si="238"/>
        <v>0</v>
      </c>
      <c r="D5122" s="23" t="str">
        <f t="shared" si="239"/>
        <v/>
      </c>
      <c r="E5122" s="21">
        <f>SUMIFS(тарифы!G:G,тарифы!B:B,J5122)</f>
        <v>0</v>
      </c>
      <c r="F5122" s="21"/>
      <c r="G5122" s="12" t="str">
        <f>IFERROR(INDEX(Таблица1[#All],MATCH('загрузка табеля'!J5122,тарифы!B:B,0),4),"")</f>
        <v/>
      </c>
    </row>
    <row r="5123" spans="1:7" x14ac:dyDescent="0.2">
      <c r="A5123" s="12" t="e">
        <f>INDEX('рабочие дни  %ФОТ'!$F$3:$F$67,MATCH('загрузка табеля'!$H5123,'рабочие дни  %ФОТ'!$H$3:$H$67,0),1)</f>
        <v>#N/A</v>
      </c>
      <c r="B5123" s="21">
        <f t="shared" si="237"/>
        <v>0</v>
      </c>
      <c r="C5123" s="22">
        <f t="shared" si="238"/>
        <v>0</v>
      </c>
      <c r="D5123" s="23" t="str">
        <f t="shared" si="239"/>
        <v/>
      </c>
      <c r="E5123" s="21">
        <f>SUMIFS(тарифы!G:G,тарифы!B:B,J5123)</f>
        <v>0</v>
      </c>
      <c r="F5123" s="21"/>
      <c r="G5123" s="12" t="str">
        <f>IFERROR(INDEX(Таблица1[#All],MATCH('загрузка табеля'!J5123,тарифы!B:B,0),4),"")</f>
        <v/>
      </c>
    </row>
    <row r="5124" spans="1:7" x14ac:dyDescent="0.2">
      <c r="A5124" s="12" t="e">
        <f>INDEX('рабочие дни  %ФОТ'!$F$3:$F$67,MATCH('загрузка табеля'!$H5124,'рабочие дни  %ФОТ'!$H$3:$H$67,0),1)</f>
        <v>#N/A</v>
      </c>
      <c r="B5124" s="21">
        <f t="shared" si="237"/>
        <v>0</v>
      </c>
      <c r="C5124" s="22">
        <f t="shared" si="238"/>
        <v>0</v>
      </c>
      <c r="D5124" s="23" t="str">
        <f t="shared" si="239"/>
        <v/>
      </c>
      <c r="E5124" s="21">
        <f>SUMIFS(тарифы!G:G,тарифы!B:B,J5124)</f>
        <v>0</v>
      </c>
      <c r="F5124" s="21"/>
      <c r="G5124" s="12" t="str">
        <f>IFERROR(INDEX(Таблица1[#All],MATCH('загрузка табеля'!J5124,тарифы!B:B,0),4),"")</f>
        <v/>
      </c>
    </row>
    <row r="5125" spans="1:7" x14ac:dyDescent="0.2">
      <c r="A5125" s="12" t="e">
        <f>INDEX('рабочие дни  %ФОТ'!$F$3:$F$67,MATCH('загрузка табеля'!$H5125,'рабочие дни  %ФОТ'!$H$3:$H$67,0),1)</f>
        <v>#N/A</v>
      </c>
      <c r="B5125" s="21">
        <f t="shared" si="237"/>
        <v>0</v>
      </c>
      <c r="C5125" s="22">
        <f t="shared" si="238"/>
        <v>0</v>
      </c>
      <c r="D5125" s="23" t="str">
        <f t="shared" si="239"/>
        <v/>
      </c>
      <c r="E5125" s="21">
        <f>SUMIFS(тарифы!G:G,тарифы!B:B,J5125)</f>
        <v>0</v>
      </c>
      <c r="F5125" s="21"/>
      <c r="G5125" s="12" t="str">
        <f>IFERROR(INDEX(Таблица1[#All],MATCH('загрузка табеля'!J5125,тарифы!B:B,0),4),"")</f>
        <v/>
      </c>
    </row>
    <row r="5126" spans="1:7" x14ac:dyDescent="0.2">
      <c r="A5126" s="12" t="e">
        <f>INDEX('рабочие дни  %ФОТ'!$F$3:$F$67,MATCH('загрузка табеля'!$H5126,'рабочие дни  %ФОТ'!$H$3:$H$67,0),1)</f>
        <v>#N/A</v>
      </c>
      <c r="B5126" s="21">
        <f t="shared" ref="B5126:B5189" si="240">IF(AND(F5126&lt;50,F5126&gt;0),F5126*D5126,IF(F5126&gt;50,F5126/$C$1*C5126,IF(AND(E5126&lt;50,E5126&gt;0),E5126*D5126,E5126/$C$1*C5126)))</f>
        <v>0</v>
      </c>
      <c r="C5126" s="22">
        <f t="shared" si="238"/>
        <v>0</v>
      </c>
      <c r="D5126" s="23" t="str">
        <f t="shared" si="239"/>
        <v/>
      </c>
      <c r="E5126" s="21">
        <f>SUMIFS(тарифы!G:G,тарифы!B:B,J5126)</f>
        <v>0</v>
      </c>
      <c r="F5126" s="21"/>
      <c r="G5126" s="12" t="str">
        <f>IFERROR(INDEX(Таблица1[#All],MATCH('загрузка табеля'!J5126,тарифы!B:B,0),4),"")</f>
        <v/>
      </c>
    </row>
    <row r="5127" spans="1:7" x14ac:dyDescent="0.2">
      <c r="A5127" s="12" t="e">
        <f>INDEX('рабочие дни  %ФОТ'!$F$3:$F$67,MATCH('загрузка табеля'!$H5127,'рабочие дни  %ФОТ'!$H$3:$H$67,0),1)</f>
        <v>#N/A</v>
      </c>
      <c r="B5127" s="21">
        <f t="shared" si="240"/>
        <v>0</v>
      </c>
      <c r="C5127" s="22">
        <f t="shared" ref="C5127:C5190" si="241">COUNTIF(L5127:AP5127,"&gt;0")</f>
        <v>0</v>
      </c>
      <c r="D5127" s="23" t="str">
        <f t="shared" ref="D5127:D5190" si="242">IF(SUM(L5127:AP5127)&gt;0,SUM(L5127:AP5127),"")</f>
        <v/>
      </c>
      <c r="E5127" s="21">
        <f>SUMIFS(тарифы!G:G,тарифы!B:B,J5127)</f>
        <v>0</v>
      </c>
      <c r="F5127" s="21"/>
      <c r="G5127" s="12" t="str">
        <f>IFERROR(INDEX(Таблица1[#All],MATCH('загрузка табеля'!J5127,тарифы!B:B,0),4),"")</f>
        <v/>
      </c>
    </row>
    <row r="5128" spans="1:7" x14ac:dyDescent="0.2">
      <c r="A5128" s="12" t="e">
        <f>INDEX('рабочие дни  %ФОТ'!$F$3:$F$67,MATCH('загрузка табеля'!$H5128,'рабочие дни  %ФОТ'!$H$3:$H$67,0),1)</f>
        <v>#N/A</v>
      </c>
      <c r="B5128" s="21">
        <f t="shared" si="240"/>
        <v>0</v>
      </c>
      <c r="C5128" s="22">
        <f t="shared" si="241"/>
        <v>0</v>
      </c>
      <c r="D5128" s="23" t="str">
        <f t="shared" si="242"/>
        <v/>
      </c>
      <c r="E5128" s="21">
        <f>SUMIFS(тарифы!G:G,тарифы!B:B,J5128)</f>
        <v>0</v>
      </c>
      <c r="F5128" s="21"/>
      <c r="G5128" s="12" t="str">
        <f>IFERROR(INDEX(Таблица1[#All],MATCH('загрузка табеля'!J5128,тарифы!B:B,0),4),"")</f>
        <v/>
      </c>
    </row>
    <row r="5129" spans="1:7" x14ac:dyDescent="0.2">
      <c r="A5129" s="12" t="e">
        <f>INDEX('рабочие дни  %ФОТ'!$F$3:$F$67,MATCH('загрузка табеля'!$H5129,'рабочие дни  %ФОТ'!$H$3:$H$67,0),1)</f>
        <v>#N/A</v>
      </c>
      <c r="B5129" s="21">
        <f t="shared" si="240"/>
        <v>0</v>
      </c>
      <c r="C5129" s="22">
        <f t="shared" si="241"/>
        <v>0</v>
      </c>
      <c r="D5129" s="23" t="str">
        <f t="shared" si="242"/>
        <v/>
      </c>
      <c r="E5129" s="21">
        <f>SUMIFS(тарифы!G:G,тарифы!B:B,J5129)</f>
        <v>0</v>
      </c>
      <c r="F5129" s="21"/>
      <c r="G5129" s="12" t="str">
        <f>IFERROR(INDEX(Таблица1[#All],MATCH('загрузка табеля'!J5129,тарифы!B:B,0),4),"")</f>
        <v/>
      </c>
    </row>
    <row r="5130" spans="1:7" x14ac:dyDescent="0.2">
      <c r="A5130" s="12" t="e">
        <f>INDEX('рабочие дни  %ФОТ'!$F$3:$F$67,MATCH('загрузка табеля'!$H5130,'рабочие дни  %ФОТ'!$H$3:$H$67,0),1)</f>
        <v>#N/A</v>
      </c>
      <c r="B5130" s="21">
        <f t="shared" si="240"/>
        <v>0</v>
      </c>
      <c r="C5130" s="22">
        <f t="shared" si="241"/>
        <v>0</v>
      </c>
      <c r="D5130" s="23" t="str">
        <f t="shared" si="242"/>
        <v/>
      </c>
      <c r="E5130" s="21">
        <f>SUMIFS(тарифы!G:G,тарифы!B:B,J5130)</f>
        <v>0</v>
      </c>
      <c r="F5130" s="21"/>
      <c r="G5130" s="12" t="str">
        <f>IFERROR(INDEX(Таблица1[#All],MATCH('загрузка табеля'!J5130,тарифы!B:B,0),4),"")</f>
        <v/>
      </c>
    </row>
    <row r="5131" spans="1:7" x14ac:dyDescent="0.2">
      <c r="A5131" s="12" t="e">
        <f>INDEX('рабочие дни  %ФОТ'!$F$3:$F$67,MATCH('загрузка табеля'!$H5131,'рабочие дни  %ФОТ'!$H$3:$H$67,0),1)</f>
        <v>#N/A</v>
      </c>
      <c r="B5131" s="21">
        <f t="shared" si="240"/>
        <v>0</v>
      </c>
      <c r="C5131" s="22">
        <f t="shared" si="241"/>
        <v>0</v>
      </c>
      <c r="D5131" s="23" t="str">
        <f t="shared" si="242"/>
        <v/>
      </c>
      <c r="E5131" s="21">
        <f>SUMIFS(тарифы!G:G,тарифы!B:B,J5131)</f>
        <v>0</v>
      </c>
      <c r="F5131" s="21"/>
      <c r="G5131" s="12" t="str">
        <f>IFERROR(INDEX(Таблица1[#All],MATCH('загрузка табеля'!J5131,тарифы!B:B,0),4),"")</f>
        <v/>
      </c>
    </row>
    <row r="5132" spans="1:7" x14ac:dyDescent="0.2">
      <c r="A5132" s="12" t="e">
        <f>INDEX('рабочие дни  %ФОТ'!$F$3:$F$67,MATCH('загрузка табеля'!$H5132,'рабочие дни  %ФОТ'!$H$3:$H$67,0),1)</f>
        <v>#N/A</v>
      </c>
      <c r="B5132" s="21">
        <f t="shared" si="240"/>
        <v>0</v>
      </c>
      <c r="C5132" s="22">
        <f t="shared" si="241"/>
        <v>0</v>
      </c>
      <c r="D5132" s="23" t="str">
        <f t="shared" si="242"/>
        <v/>
      </c>
      <c r="E5132" s="21">
        <f>SUMIFS(тарифы!G:G,тарифы!B:B,J5132)</f>
        <v>0</v>
      </c>
      <c r="F5132" s="21"/>
      <c r="G5132" s="12" t="str">
        <f>IFERROR(INDEX(Таблица1[#All],MATCH('загрузка табеля'!J5132,тарифы!B:B,0),4),"")</f>
        <v/>
      </c>
    </row>
    <row r="5133" spans="1:7" x14ac:dyDescent="0.2">
      <c r="A5133" s="12" t="e">
        <f>INDEX('рабочие дни  %ФОТ'!$F$3:$F$67,MATCH('загрузка табеля'!$H5133,'рабочие дни  %ФОТ'!$H$3:$H$67,0),1)</f>
        <v>#N/A</v>
      </c>
      <c r="B5133" s="21">
        <f t="shared" si="240"/>
        <v>0</v>
      </c>
      <c r="C5133" s="22">
        <f t="shared" si="241"/>
        <v>0</v>
      </c>
      <c r="D5133" s="23" t="str">
        <f t="shared" si="242"/>
        <v/>
      </c>
      <c r="E5133" s="21">
        <f>SUMIFS(тарифы!G:G,тарифы!B:B,J5133)</f>
        <v>0</v>
      </c>
      <c r="F5133" s="21"/>
      <c r="G5133" s="12" t="str">
        <f>IFERROR(INDEX(Таблица1[#All],MATCH('загрузка табеля'!J5133,тарифы!B:B,0),4),"")</f>
        <v/>
      </c>
    </row>
    <row r="5134" spans="1:7" x14ac:dyDescent="0.2">
      <c r="A5134" s="12" t="e">
        <f>INDEX('рабочие дни  %ФОТ'!$F$3:$F$67,MATCH('загрузка табеля'!$H5134,'рабочие дни  %ФОТ'!$H$3:$H$67,0),1)</f>
        <v>#N/A</v>
      </c>
      <c r="B5134" s="21">
        <f t="shared" si="240"/>
        <v>0</v>
      </c>
      <c r="C5134" s="22">
        <f t="shared" si="241"/>
        <v>0</v>
      </c>
      <c r="D5134" s="23" t="str">
        <f t="shared" si="242"/>
        <v/>
      </c>
      <c r="E5134" s="21">
        <f>SUMIFS(тарифы!G:G,тарифы!B:B,J5134)</f>
        <v>0</v>
      </c>
      <c r="F5134" s="21"/>
      <c r="G5134" s="12" t="str">
        <f>IFERROR(INDEX(Таблица1[#All],MATCH('загрузка табеля'!J5134,тарифы!B:B,0),4),"")</f>
        <v/>
      </c>
    </row>
    <row r="5135" spans="1:7" x14ac:dyDescent="0.2">
      <c r="A5135" s="12" t="e">
        <f>INDEX('рабочие дни  %ФОТ'!$F$3:$F$67,MATCH('загрузка табеля'!$H5135,'рабочие дни  %ФОТ'!$H$3:$H$67,0),1)</f>
        <v>#N/A</v>
      </c>
      <c r="B5135" s="21">
        <f t="shared" si="240"/>
        <v>0</v>
      </c>
      <c r="C5135" s="22">
        <f t="shared" si="241"/>
        <v>0</v>
      </c>
      <c r="D5135" s="23" t="str">
        <f t="shared" si="242"/>
        <v/>
      </c>
      <c r="E5135" s="21">
        <f>SUMIFS(тарифы!G:G,тарифы!B:B,J5135)</f>
        <v>0</v>
      </c>
      <c r="F5135" s="21"/>
      <c r="G5135" s="12" t="str">
        <f>IFERROR(INDEX(Таблица1[#All],MATCH('загрузка табеля'!J5135,тарифы!B:B,0),4),"")</f>
        <v/>
      </c>
    </row>
    <row r="5136" spans="1:7" x14ac:dyDescent="0.2">
      <c r="A5136" s="12" t="e">
        <f>INDEX('рабочие дни  %ФОТ'!$F$3:$F$67,MATCH('загрузка табеля'!$H5136,'рабочие дни  %ФОТ'!$H$3:$H$67,0),1)</f>
        <v>#N/A</v>
      </c>
      <c r="B5136" s="21">
        <f t="shared" si="240"/>
        <v>0</v>
      </c>
      <c r="C5136" s="22">
        <f t="shared" si="241"/>
        <v>0</v>
      </c>
      <c r="D5136" s="23" t="str">
        <f t="shared" si="242"/>
        <v/>
      </c>
      <c r="E5136" s="21">
        <f>SUMIFS(тарифы!G:G,тарифы!B:B,J5136)</f>
        <v>0</v>
      </c>
      <c r="F5136" s="21"/>
      <c r="G5136" s="12" t="str">
        <f>IFERROR(INDEX(Таблица1[#All],MATCH('загрузка табеля'!J5136,тарифы!B:B,0),4),"")</f>
        <v/>
      </c>
    </row>
    <row r="5137" spans="1:7" x14ac:dyDescent="0.2">
      <c r="A5137" s="12" t="e">
        <f>INDEX('рабочие дни  %ФОТ'!$F$3:$F$67,MATCH('загрузка табеля'!$H5137,'рабочие дни  %ФОТ'!$H$3:$H$67,0),1)</f>
        <v>#N/A</v>
      </c>
      <c r="B5137" s="21">
        <f t="shared" si="240"/>
        <v>0</v>
      </c>
      <c r="C5137" s="22">
        <f t="shared" si="241"/>
        <v>0</v>
      </c>
      <c r="D5137" s="23" t="str">
        <f t="shared" si="242"/>
        <v/>
      </c>
      <c r="E5137" s="21">
        <f>SUMIFS(тарифы!G:G,тарифы!B:B,J5137)</f>
        <v>0</v>
      </c>
      <c r="F5137" s="21"/>
      <c r="G5137" s="12" t="str">
        <f>IFERROR(INDEX(Таблица1[#All],MATCH('загрузка табеля'!J5137,тарифы!B:B,0),4),"")</f>
        <v/>
      </c>
    </row>
    <row r="5138" spans="1:7" x14ac:dyDescent="0.2">
      <c r="A5138" s="12" t="e">
        <f>INDEX('рабочие дни  %ФОТ'!$F$3:$F$67,MATCH('загрузка табеля'!$H5138,'рабочие дни  %ФОТ'!$H$3:$H$67,0),1)</f>
        <v>#N/A</v>
      </c>
      <c r="B5138" s="21">
        <f t="shared" si="240"/>
        <v>0</v>
      </c>
      <c r="C5138" s="22">
        <f t="shared" si="241"/>
        <v>0</v>
      </c>
      <c r="D5138" s="23" t="str">
        <f t="shared" si="242"/>
        <v/>
      </c>
      <c r="E5138" s="21">
        <f>SUMIFS(тарифы!G:G,тарифы!B:B,J5138)</f>
        <v>0</v>
      </c>
      <c r="F5138" s="21"/>
      <c r="G5138" s="12" t="str">
        <f>IFERROR(INDEX(Таблица1[#All],MATCH('загрузка табеля'!J5138,тарифы!B:B,0),4),"")</f>
        <v/>
      </c>
    </row>
    <row r="5139" spans="1:7" x14ac:dyDescent="0.2">
      <c r="A5139" s="12" t="e">
        <f>INDEX('рабочие дни  %ФОТ'!$F$3:$F$67,MATCH('загрузка табеля'!$H5139,'рабочие дни  %ФОТ'!$H$3:$H$67,0),1)</f>
        <v>#N/A</v>
      </c>
      <c r="B5139" s="21">
        <f t="shared" si="240"/>
        <v>0</v>
      </c>
      <c r="C5139" s="22">
        <f t="shared" si="241"/>
        <v>0</v>
      </c>
      <c r="D5139" s="23" t="str">
        <f t="shared" si="242"/>
        <v/>
      </c>
      <c r="E5139" s="21">
        <f>SUMIFS(тарифы!G:G,тарифы!B:B,J5139)</f>
        <v>0</v>
      </c>
      <c r="F5139" s="21"/>
      <c r="G5139" s="12" t="str">
        <f>IFERROR(INDEX(Таблица1[#All],MATCH('загрузка табеля'!J5139,тарифы!B:B,0),4),"")</f>
        <v/>
      </c>
    </row>
    <row r="5140" spans="1:7" x14ac:dyDescent="0.2">
      <c r="A5140" s="12" t="e">
        <f>INDEX('рабочие дни  %ФОТ'!$F$3:$F$67,MATCH('загрузка табеля'!$H5140,'рабочие дни  %ФОТ'!$H$3:$H$67,0),1)</f>
        <v>#N/A</v>
      </c>
      <c r="B5140" s="21">
        <f t="shared" si="240"/>
        <v>0</v>
      </c>
      <c r="C5140" s="22">
        <f t="shared" si="241"/>
        <v>0</v>
      </c>
      <c r="D5140" s="23" t="str">
        <f t="shared" si="242"/>
        <v/>
      </c>
      <c r="E5140" s="21">
        <f>SUMIFS(тарифы!G:G,тарифы!B:B,J5140)</f>
        <v>0</v>
      </c>
      <c r="F5140" s="21"/>
      <c r="G5140" s="12" t="str">
        <f>IFERROR(INDEX(Таблица1[#All],MATCH('загрузка табеля'!J5140,тарифы!B:B,0),4),"")</f>
        <v/>
      </c>
    </row>
    <row r="5141" spans="1:7" x14ac:dyDescent="0.2">
      <c r="A5141" s="12" t="e">
        <f>INDEX('рабочие дни  %ФОТ'!$F$3:$F$67,MATCH('загрузка табеля'!$H5141,'рабочие дни  %ФОТ'!$H$3:$H$67,0),1)</f>
        <v>#N/A</v>
      </c>
      <c r="B5141" s="21">
        <f t="shared" si="240"/>
        <v>0</v>
      </c>
      <c r="C5141" s="22">
        <f t="shared" si="241"/>
        <v>0</v>
      </c>
      <c r="D5141" s="23" t="str">
        <f t="shared" si="242"/>
        <v/>
      </c>
      <c r="E5141" s="21">
        <f>SUMIFS(тарифы!G:G,тарифы!B:B,J5141)</f>
        <v>0</v>
      </c>
      <c r="F5141" s="21"/>
      <c r="G5141" s="12" t="str">
        <f>IFERROR(INDEX(Таблица1[#All],MATCH('загрузка табеля'!J5141,тарифы!B:B,0),4),"")</f>
        <v/>
      </c>
    </row>
    <row r="5142" spans="1:7" x14ac:dyDescent="0.2">
      <c r="A5142" s="12" t="e">
        <f>INDEX('рабочие дни  %ФОТ'!$F$3:$F$67,MATCH('загрузка табеля'!$H5142,'рабочие дни  %ФОТ'!$H$3:$H$67,0),1)</f>
        <v>#N/A</v>
      </c>
      <c r="B5142" s="21">
        <f t="shared" si="240"/>
        <v>0</v>
      </c>
      <c r="C5142" s="22">
        <f t="shared" si="241"/>
        <v>0</v>
      </c>
      <c r="D5142" s="23" t="str">
        <f t="shared" si="242"/>
        <v/>
      </c>
      <c r="E5142" s="21">
        <f>SUMIFS(тарифы!G:G,тарифы!B:B,J5142)</f>
        <v>0</v>
      </c>
      <c r="F5142" s="21"/>
      <c r="G5142" s="12" t="str">
        <f>IFERROR(INDEX(Таблица1[#All],MATCH('загрузка табеля'!J5142,тарифы!B:B,0),4),"")</f>
        <v/>
      </c>
    </row>
    <row r="5143" spans="1:7" x14ac:dyDescent="0.2">
      <c r="A5143" s="12" t="e">
        <f>INDEX('рабочие дни  %ФОТ'!$F$3:$F$67,MATCH('загрузка табеля'!$H5143,'рабочие дни  %ФОТ'!$H$3:$H$67,0),1)</f>
        <v>#N/A</v>
      </c>
      <c r="B5143" s="21">
        <f t="shared" si="240"/>
        <v>0</v>
      </c>
      <c r="C5143" s="22">
        <f t="shared" si="241"/>
        <v>0</v>
      </c>
      <c r="D5143" s="23" t="str">
        <f t="shared" si="242"/>
        <v/>
      </c>
      <c r="E5143" s="21">
        <f>SUMIFS(тарифы!G:G,тарифы!B:B,J5143)</f>
        <v>0</v>
      </c>
      <c r="F5143" s="21"/>
      <c r="G5143" s="12" t="str">
        <f>IFERROR(INDEX(Таблица1[#All],MATCH('загрузка табеля'!J5143,тарифы!B:B,0),4),"")</f>
        <v/>
      </c>
    </row>
    <row r="5144" spans="1:7" x14ac:dyDescent="0.2">
      <c r="A5144" s="12" t="e">
        <f>INDEX('рабочие дни  %ФОТ'!$F$3:$F$67,MATCH('загрузка табеля'!$H5144,'рабочие дни  %ФОТ'!$H$3:$H$67,0),1)</f>
        <v>#N/A</v>
      </c>
      <c r="B5144" s="21">
        <f t="shared" si="240"/>
        <v>0</v>
      </c>
      <c r="C5144" s="22">
        <f t="shared" si="241"/>
        <v>0</v>
      </c>
      <c r="D5144" s="23" t="str">
        <f t="shared" si="242"/>
        <v/>
      </c>
      <c r="E5144" s="21">
        <f>SUMIFS(тарифы!G:G,тарифы!B:B,J5144)</f>
        <v>0</v>
      </c>
      <c r="F5144" s="21"/>
      <c r="G5144" s="12" t="str">
        <f>IFERROR(INDEX(Таблица1[#All],MATCH('загрузка табеля'!J5144,тарифы!B:B,0),4),"")</f>
        <v/>
      </c>
    </row>
    <row r="5145" spans="1:7" x14ac:dyDescent="0.2">
      <c r="A5145" s="12" t="e">
        <f>INDEX('рабочие дни  %ФОТ'!$F$3:$F$67,MATCH('загрузка табеля'!$H5145,'рабочие дни  %ФОТ'!$H$3:$H$67,0),1)</f>
        <v>#N/A</v>
      </c>
      <c r="B5145" s="21">
        <f t="shared" si="240"/>
        <v>0</v>
      </c>
      <c r="C5145" s="22">
        <f t="shared" si="241"/>
        <v>0</v>
      </c>
      <c r="D5145" s="23" t="str">
        <f t="shared" si="242"/>
        <v/>
      </c>
      <c r="E5145" s="21">
        <f>SUMIFS(тарифы!G:G,тарифы!B:B,J5145)</f>
        <v>0</v>
      </c>
      <c r="F5145" s="21"/>
      <c r="G5145" s="12" t="str">
        <f>IFERROR(INDEX(Таблица1[#All],MATCH('загрузка табеля'!J5145,тарифы!B:B,0),4),"")</f>
        <v/>
      </c>
    </row>
    <row r="5146" spans="1:7" x14ac:dyDescent="0.2">
      <c r="A5146" s="12" t="e">
        <f>INDEX('рабочие дни  %ФОТ'!$F$3:$F$67,MATCH('загрузка табеля'!$H5146,'рабочие дни  %ФОТ'!$H$3:$H$67,0),1)</f>
        <v>#N/A</v>
      </c>
      <c r="B5146" s="21">
        <f t="shared" si="240"/>
        <v>0</v>
      </c>
      <c r="C5146" s="22">
        <f t="shared" si="241"/>
        <v>0</v>
      </c>
      <c r="D5146" s="23" t="str">
        <f t="shared" si="242"/>
        <v/>
      </c>
      <c r="E5146" s="21">
        <f>SUMIFS(тарифы!G:G,тарифы!B:B,J5146)</f>
        <v>0</v>
      </c>
      <c r="F5146" s="21"/>
      <c r="G5146" s="12" t="str">
        <f>IFERROR(INDEX(Таблица1[#All],MATCH('загрузка табеля'!J5146,тарифы!B:B,0),4),"")</f>
        <v/>
      </c>
    </row>
    <row r="5147" spans="1:7" x14ac:dyDescent="0.2">
      <c r="A5147" s="12" t="e">
        <f>INDEX('рабочие дни  %ФОТ'!$F$3:$F$67,MATCH('загрузка табеля'!$H5147,'рабочие дни  %ФОТ'!$H$3:$H$67,0),1)</f>
        <v>#N/A</v>
      </c>
      <c r="B5147" s="21">
        <f t="shared" si="240"/>
        <v>0</v>
      </c>
      <c r="C5147" s="22">
        <f t="shared" si="241"/>
        <v>0</v>
      </c>
      <c r="D5147" s="23" t="str">
        <f t="shared" si="242"/>
        <v/>
      </c>
      <c r="E5147" s="21">
        <f>SUMIFS(тарифы!G:G,тарифы!B:B,J5147)</f>
        <v>0</v>
      </c>
      <c r="F5147" s="21"/>
      <c r="G5147" s="12" t="str">
        <f>IFERROR(INDEX(Таблица1[#All],MATCH('загрузка табеля'!J5147,тарифы!B:B,0),4),"")</f>
        <v/>
      </c>
    </row>
    <row r="5148" spans="1:7" x14ac:dyDescent="0.2">
      <c r="A5148" s="12" t="e">
        <f>INDEX('рабочие дни  %ФОТ'!$F$3:$F$67,MATCH('загрузка табеля'!$H5148,'рабочие дни  %ФОТ'!$H$3:$H$67,0),1)</f>
        <v>#N/A</v>
      </c>
      <c r="B5148" s="21">
        <f t="shared" si="240"/>
        <v>0</v>
      </c>
      <c r="C5148" s="22">
        <f t="shared" si="241"/>
        <v>0</v>
      </c>
      <c r="D5148" s="23" t="str">
        <f t="shared" si="242"/>
        <v/>
      </c>
      <c r="E5148" s="21">
        <f>SUMIFS(тарифы!G:G,тарифы!B:B,J5148)</f>
        <v>0</v>
      </c>
      <c r="F5148" s="21"/>
      <c r="G5148" s="12" t="str">
        <f>IFERROR(INDEX(Таблица1[#All],MATCH('загрузка табеля'!J5148,тарифы!B:B,0),4),"")</f>
        <v/>
      </c>
    </row>
    <row r="5149" spans="1:7" x14ac:dyDescent="0.2">
      <c r="A5149" s="12" t="e">
        <f>INDEX('рабочие дни  %ФОТ'!$F$3:$F$67,MATCH('загрузка табеля'!$H5149,'рабочие дни  %ФОТ'!$H$3:$H$67,0),1)</f>
        <v>#N/A</v>
      </c>
      <c r="B5149" s="21">
        <f t="shared" si="240"/>
        <v>0</v>
      </c>
      <c r="C5149" s="22">
        <f t="shared" si="241"/>
        <v>0</v>
      </c>
      <c r="D5149" s="23" t="str">
        <f t="shared" si="242"/>
        <v/>
      </c>
      <c r="E5149" s="21">
        <f>SUMIFS(тарифы!G:G,тарифы!B:B,J5149)</f>
        <v>0</v>
      </c>
      <c r="F5149" s="21"/>
      <c r="G5149" s="12" t="str">
        <f>IFERROR(INDEX(Таблица1[#All],MATCH('загрузка табеля'!J5149,тарифы!B:B,0),4),"")</f>
        <v/>
      </c>
    </row>
    <row r="5150" spans="1:7" x14ac:dyDescent="0.2">
      <c r="A5150" s="12" t="e">
        <f>INDEX('рабочие дни  %ФОТ'!$F$3:$F$67,MATCH('загрузка табеля'!$H5150,'рабочие дни  %ФОТ'!$H$3:$H$67,0),1)</f>
        <v>#N/A</v>
      </c>
      <c r="B5150" s="21">
        <f t="shared" si="240"/>
        <v>0</v>
      </c>
      <c r="C5150" s="22">
        <f t="shared" si="241"/>
        <v>0</v>
      </c>
      <c r="D5150" s="23" t="str">
        <f t="shared" si="242"/>
        <v/>
      </c>
      <c r="E5150" s="21">
        <f>SUMIFS(тарифы!G:G,тарифы!B:B,J5150)</f>
        <v>0</v>
      </c>
      <c r="F5150" s="21"/>
      <c r="G5150" s="12" t="str">
        <f>IFERROR(INDEX(Таблица1[#All],MATCH('загрузка табеля'!J5150,тарифы!B:B,0),4),"")</f>
        <v/>
      </c>
    </row>
    <row r="5151" spans="1:7" x14ac:dyDescent="0.2">
      <c r="A5151" s="12" t="e">
        <f>INDEX('рабочие дни  %ФОТ'!$F$3:$F$67,MATCH('загрузка табеля'!$H5151,'рабочие дни  %ФОТ'!$H$3:$H$67,0),1)</f>
        <v>#N/A</v>
      </c>
      <c r="B5151" s="21">
        <f t="shared" si="240"/>
        <v>0</v>
      </c>
      <c r="C5151" s="22">
        <f t="shared" si="241"/>
        <v>0</v>
      </c>
      <c r="D5151" s="23" t="str">
        <f t="shared" si="242"/>
        <v/>
      </c>
      <c r="E5151" s="21">
        <f>SUMIFS(тарифы!G:G,тарифы!B:B,J5151)</f>
        <v>0</v>
      </c>
      <c r="F5151" s="21"/>
      <c r="G5151" s="12" t="str">
        <f>IFERROR(INDEX(Таблица1[#All],MATCH('загрузка табеля'!J5151,тарифы!B:B,0),4),"")</f>
        <v/>
      </c>
    </row>
    <row r="5152" spans="1:7" x14ac:dyDescent="0.2">
      <c r="A5152" s="12" t="e">
        <f>INDEX('рабочие дни  %ФОТ'!$F$3:$F$67,MATCH('загрузка табеля'!$H5152,'рабочие дни  %ФОТ'!$H$3:$H$67,0),1)</f>
        <v>#N/A</v>
      </c>
      <c r="B5152" s="21">
        <f t="shared" si="240"/>
        <v>0</v>
      </c>
      <c r="C5152" s="22">
        <f t="shared" si="241"/>
        <v>0</v>
      </c>
      <c r="D5152" s="23" t="str">
        <f t="shared" si="242"/>
        <v/>
      </c>
      <c r="E5152" s="21">
        <f>SUMIFS(тарифы!G:G,тарифы!B:B,J5152)</f>
        <v>0</v>
      </c>
      <c r="F5152" s="21"/>
      <c r="G5152" s="12" t="str">
        <f>IFERROR(INDEX(Таблица1[#All],MATCH('загрузка табеля'!J5152,тарифы!B:B,0),4),"")</f>
        <v/>
      </c>
    </row>
    <row r="5153" spans="1:7" x14ac:dyDescent="0.2">
      <c r="A5153" s="12" t="e">
        <f>INDEX('рабочие дни  %ФОТ'!$F$3:$F$67,MATCH('загрузка табеля'!$H5153,'рабочие дни  %ФОТ'!$H$3:$H$67,0),1)</f>
        <v>#N/A</v>
      </c>
      <c r="B5153" s="21">
        <f t="shared" si="240"/>
        <v>0</v>
      </c>
      <c r="C5153" s="22">
        <f t="shared" si="241"/>
        <v>0</v>
      </c>
      <c r="D5153" s="23" t="str">
        <f t="shared" si="242"/>
        <v/>
      </c>
      <c r="E5153" s="21">
        <f>SUMIFS(тарифы!G:G,тарифы!B:B,J5153)</f>
        <v>0</v>
      </c>
      <c r="F5153" s="21"/>
      <c r="G5153" s="12" t="str">
        <f>IFERROR(INDEX(Таблица1[#All],MATCH('загрузка табеля'!J5153,тарифы!B:B,0),4),"")</f>
        <v/>
      </c>
    </row>
    <row r="5154" spans="1:7" x14ac:dyDescent="0.2">
      <c r="A5154" s="12" t="e">
        <f>INDEX('рабочие дни  %ФОТ'!$F$3:$F$67,MATCH('загрузка табеля'!$H5154,'рабочие дни  %ФОТ'!$H$3:$H$67,0),1)</f>
        <v>#N/A</v>
      </c>
      <c r="B5154" s="21">
        <f t="shared" si="240"/>
        <v>0</v>
      </c>
      <c r="C5154" s="22">
        <f t="shared" si="241"/>
        <v>0</v>
      </c>
      <c r="D5154" s="23" t="str">
        <f t="shared" si="242"/>
        <v/>
      </c>
      <c r="E5154" s="21">
        <f>SUMIFS(тарифы!G:G,тарифы!B:B,J5154)</f>
        <v>0</v>
      </c>
      <c r="F5154" s="21"/>
      <c r="G5154" s="12" t="str">
        <f>IFERROR(INDEX(Таблица1[#All],MATCH('загрузка табеля'!J5154,тарифы!B:B,0),4),"")</f>
        <v/>
      </c>
    </row>
    <row r="5155" spans="1:7" x14ac:dyDescent="0.2">
      <c r="A5155" s="12" t="e">
        <f>INDEX('рабочие дни  %ФОТ'!$F$3:$F$67,MATCH('загрузка табеля'!$H5155,'рабочие дни  %ФОТ'!$H$3:$H$67,0),1)</f>
        <v>#N/A</v>
      </c>
      <c r="B5155" s="21">
        <f t="shared" si="240"/>
        <v>0</v>
      </c>
      <c r="C5155" s="22">
        <f t="shared" si="241"/>
        <v>0</v>
      </c>
      <c r="D5155" s="23" t="str">
        <f t="shared" si="242"/>
        <v/>
      </c>
      <c r="E5155" s="21">
        <f>SUMIFS(тарифы!G:G,тарифы!B:B,J5155)</f>
        <v>0</v>
      </c>
      <c r="F5155" s="21"/>
      <c r="G5155" s="12" t="str">
        <f>IFERROR(INDEX(Таблица1[#All],MATCH('загрузка табеля'!J5155,тарифы!B:B,0),4),"")</f>
        <v/>
      </c>
    </row>
    <row r="5156" spans="1:7" x14ac:dyDescent="0.2">
      <c r="A5156" s="12" t="e">
        <f>INDEX('рабочие дни  %ФОТ'!$F$3:$F$67,MATCH('загрузка табеля'!$H5156,'рабочие дни  %ФОТ'!$H$3:$H$67,0),1)</f>
        <v>#N/A</v>
      </c>
      <c r="B5156" s="21">
        <f t="shared" si="240"/>
        <v>0</v>
      </c>
      <c r="C5156" s="22">
        <f t="shared" si="241"/>
        <v>0</v>
      </c>
      <c r="D5156" s="23" t="str">
        <f t="shared" si="242"/>
        <v/>
      </c>
      <c r="E5156" s="21">
        <f>SUMIFS(тарифы!G:G,тарифы!B:B,J5156)</f>
        <v>0</v>
      </c>
      <c r="F5156" s="21"/>
      <c r="G5156" s="12" t="str">
        <f>IFERROR(INDEX(Таблица1[#All],MATCH('загрузка табеля'!J5156,тарифы!B:B,0),4),"")</f>
        <v/>
      </c>
    </row>
    <row r="5157" spans="1:7" x14ac:dyDescent="0.2">
      <c r="A5157" s="12" t="e">
        <f>INDEX('рабочие дни  %ФОТ'!$F$3:$F$67,MATCH('загрузка табеля'!$H5157,'рабочие дни  %ФОТ'!$H$3:$H$67,0),1)</f>
        <v>#N/A</v>
      </c>
      <c r="B5157" s="21">
        <f t="shared" si="240"/>
        <v>0</v>
      </c>
      <c r="C5157" s="22">
        <f t="shared" si="241"/>
        <v>0</v>
      </c>
      <c r="D5157" s="23" t="str">
        <f t="shared" si="242"/>
        <v/>
      </c>
      <c r="E5157" s="21">
        <f>SUMIFS(тарифы!G:G,тарифы!B:B,J5157)</f>
        <v>0</v>
      </c>
      <c r="F5157" s="21"/>
      <c r="G5157" s="12" t="str">
        <f>IFERROR(INDEX(Таблица1[#All],MATCH('загрузка табеля'!J5157,тарифы!B:B,0),4),"")</f>
        <v/>
      </c>
    </row>
    <row r="5158" spans="1:7" x14ac:dyDescent="0.2">
      <c r="A5158" s="12" t="e">
        <f>INDEX('рабочие дни  %ФОТ'!$F$3:$F$67,MATCH('загрузка табеля'!$H5158,'рабочие дни  %ФОТ'!$H$3:$H$67,0),1)</f>
        <v>#N/A</v>
      </c>
      <c r="B5158" s="21">
        <f t="shared" si="240"/>
        <v>0</v>
      </c>
      <c r="C5158" s="22">
        <f t="shared" si="241"/>
        <v>0</v>
      </c>
      <c r="D5158" s="23" t="str">
        <f t="shared" si="242"/>
        <v/>
      </c>
      <c r="E5158" s="21">
        <f>SUMIFS(тарифы!G:G,тарифы!B:B,J5158)</f>
        <v>0</v>
      </c>
      <c r="F5158" s="21"/>
      <c r="G5158" s="12" t="str">
        <f>IFERROR(INDEX(Таблица1[#All],MATCH('загрузка табеля'!J5158,тарифы!B:B,0),4),"")</f>
        <v/>
      </c>
    </row>
    <row r="5159" spans="1:7" x14ac:dyDescent="0.2">
      <c r="A5159" s="12" t="e">
        <f>INDEX('рабочие дни  %ФОТ'!$F$3:$F$67,MATCH('загрузка табеля'!$H5159,'рабочие дни  %ФОТ'!$H$3:$H$67,0),1)</f>
        <v>#N/A</v>
      </c>
      <c r="B5159" s="21">
        <f t="shared" si="240"/>
        <v>0</v>
      </c>
      <c r="C5159" s="22">
        <f t="shared" si="241"/>
        <v>0</v>
      </c>
      <c r="D5159" s="23" t="str">
        <f t="shared" si="242"/>
        <v/>
      </c>
      <c r="E5159" s="21">
        <f>SUMIFS(тарифы!G:G,тарифы!B:B,J5159)</f>
        <v>0</v>
      </c>
      <c r="F5159" s="21"/>
      <c r="G5159" s="12" t="str">
        <f>IFERROR(INDEX(Таблица1[#All],MATCH('загрузка табеля'!J5159,тарифы!B:B,0),4),"")</f>
        <v/>
      </c>
    </row>
    <row r="5160" spans="1:7" x14ac:dyDescent="0.2">
      <c r="A5160" s="12" t="e">
        <f>INDEX('рабочие дни  %ФОТ'!$F$3:$F$67,MATCH('загрузка табеля'!$H5160,'рабочие дни  %ФОТ'!$H$3:$H$67,0),1)</f>
        <v>#N/A</v>
      </c>
      <c r="B5160" s="21">
        <f t="shared" si="240"/>
        <v>0</v>
      </c>
      <c r="C5160" s="22">
        <f t="shared" si="241"/>
        <v>0</v>
      </c>
      <c r="D5160" s="23" t="str">
        <f t="shared" si="242"/>
        <v/>
      </c>
      <c r="E5160" s="21">
        <f>SUMIFS(тарифы!G:G,тарифы!B:B,J5160)</f>
        <v>0</v>
      </c>
      <c r="F5160" s="21"/>
      <c r="G5160" s="12" t="str">
        <f>IFERROR(INDEX(Таблица1[#All],MATCH('загрузка табеля'!J5160,тарифы!B:B,0),4),"")</f>
        <v/>
      </c>
    </row>
    <row r="5161" spans="1:7" x14ac:dyDescent="0.2">
      <c r="A5161" s="12" t="e">
        <f>INDEX('рабочие дни  %ФОТ'!$F$3:$F$67,MATCH('загрузка табеля'!$H5161,'рабочие дни  %ФОТ'!$H$3:$H$67,0),1)</f>
        <v>#N/A</v>
      </c>
      <c r="B5161" s="21">
        <f t="shared" si="240"/>
        <v>0</v>
      </c>
      <c r="C5161" s="22">
        <f t="shared" si="241"/>
        <v>0</v>
      </c>
      <c r="D5161" s="23" t="str">
        <f t="shared" si="242"/>
        <v/>
      </c>
      <c r="E5161" s="21">
        <f>SUMIFS(тарифы!G:G,тарифы!B:B,J5161)</f>
        <v>0</v>
      </c>
      <c r="F5161" s="21"/>
      <c r="G5161" s="12" t="str">
        <f>IFERROR(INDEX(Таблица1[#All],MATCH('загрузка табеля'!J5161,тарифы!B:B,0),4),"")</f>
        <v/>
      </c>
    </row>
    <row r="5162" spans="1:7" x14ac:dyDescent="0.2">
      <c r="A5162" s="12" t="e">
        <f>INDEX('рабочие дни  %ФОТ'!$F$3:$F$67,MATCH('загрузка табеля'!$H5162,'рабочие дни  %ФОТ'!$H$3:$H$67,0),1)</f>
        <v>#N/A</v>
      </c>
      <c r="B5162" s="21">
        <f t="shared" si="240"/>
        <v>0</v>
      </c>
      <c r="C5162" s="22">
        <f t="shared" si="241"/>
        <v>0</v>
      </c>
      <c r="D5162" s="23" t="str">
        <f t="shared" si="242"/>
        <v/>
      </c>
      <c r="E5162" s="21">
        <f>SUMIFS(тарифы!G:G,тарифы!B:B,J5162)</f>
        <v>0</v>
      </c>
      <c r="F5162" s="21"/>
      <c r="G5162" s="12" t="str">
        <f>IFERROR(INDEX(Таблица1[#All],MATCH('загрузка табеля'!J5162,тарифы!B:B,0),4),"")</f>
        <v/>
      </c>
    </row>
    <row r="5163" spans="1:7" x14ac:dyDescent="0.2">
      <c r="A5163" s="12" t="e">
        <f>INDEX('рабочие дни  %ФОТ'!$F$3:$F$67,MATCH('загрузка табеля'!$H5163,'рабочие дни  %ФОТ'!$H$3:$H$67,0),1)</f>
        <v>#N/A</v>
      </c>
      <c r="B5163" s="21" t="e">
        <f t="shared" si="240"/>
        <v>#VALUE!</v>
      </c>
      <c r="C5163" s="22">
        <f t="shared" si="241"/>
        <v>0</v>
      </c>
      <c r="D5163" s="23" t="str">
        <f t="shared" si="242"/>
        <v/>
      </c>
      <c r="E5163" s="21">
        <f>SUMIFS(тарифы!G:G,тарифы!B:B,J5163)</f>
        <v>0</v>
      </c>
      <c r="F5163" s="21">
        <v>32</v>
      </c>
      <c r="G5163" s="12" t="str">
        <f>IFERROR(INDEX(Таблица1[#All],MATCH('загрузка табеля'!J5163,тарифы!B:B,0),4),"")</f>
        <v/>
      </c>
    </row>
    <row r="5164" spans="1:7" x14ac:dyDescent="0.2">
      <c r="A5164" s="12" t="e">
        <f>INDEX('рабочие дни  %ФОТ'!$F$3:$F$67,MATCH('загрузка табеля'!$H5164,'рабочие дни  %ФОТ'!$H$3:$H$67,0),1)</f>
        <v>#N/A</v>
      </c>
      <c r="B5164" s="21" t="e">
        <f t="shared" si="240"/>
        <v>#VALUE!</v>
      </c>
      <c r="C5164" s="22">
        <f t="shared" si="241"/>
        <v>0</v>
      </c>
      <c r="D5164" s="23" t="str">
        <f t="shared" si="242"/>
        <v/>
      </c>
      <c r="E5164" s="21">
        <f>SUMIFS(тарифы!G:G,тарифы!B:B,J5164)</f>
        <v>0</v>
      </c>
      <c r="F5164" s="21">
        <v>25</v>
      </c>
      <c r="G5164" s="12" t="str">
        <f>IFERROR(INDEX(Таблица1[#All],MATCH('загрузка табеля'!J5164,тарифы!B:B,0),4),"")</f>
        <v/>
      </c>
    </row>
    <row r="5165" spans="1:7" x14ac:dyDescent="0.2">
      <c r="A5165" s="12" t="e">
        <f>INDEX('рабочие дни  %ФОТ'!$F$3:$F$67,MATCH('загрузка табеля'!$H5165,'рабочие дни  %ФОТ'!$H$3:$H$67,0),1)</f>
        <v>#N/A</v>
      </c>
      <c r="B5165" s="21" t="e">
        <f t="shared" si="240"/>
        <v>#VALUE!</v>
      </c>
      <c r="C5165" s="22">
        <f t="shared" si="241"/>
        <v>0</v>
      </c>
      <c r="D5165" s="23" t="str">
        <f t="shared" si="242"/>
        <v/>
      </c>
      <c r="E5165" s="21">
        <f>SUMIFS(тарифы!G:G,тарифы!B:B,J5165)</f>
        <v>0</v>
      </c>
      <c r="F5165" s="21">
        <v>30</v>
      </c>
      <c r="G5165" s="12" t="str">
        <f>IFERROR(INDEX(Таблица1[#All],MATCH('загрузка табеля'!J5165,тарифы!B:B,0),4),"")</f>
        <v/>
      </c>
    </row>
    <row r="5166" spans="1:7" x14ac:dyDescent="0.2">
      <c r="A5166" s="12" t="e">
        <f>INDEX('рабочие дни  %ФОТ'!$F$3:$F$67,MATCH('загрузка табеля'!$H5166,'рабочие дни  %ФОТ'!$H$3:$H$67,0),1)</f>
        <v>#N/A</v>
      </c>
      <c r="B5166" s="21">
        <f t="shared" si="240"/>
        <v>0</v>
      </c>
      <c r="C5166" s="22">
        <f t="shared" si="241"/>
        <v>0</v>
      </c>
      <c r="D5166" s="23" t="str">
        <f t="shared" si="242"/>
        <v/>
      </c>
      <c r="E5166" s="21">
        <f>SUMIFS(тарифы!G:G,тарифы!B:B,J5166)</f>
        <v>0</v>
      </c>
      <c r="F5166" s="21"/>
      <c r="G5166" s="12" t="str">
        <f>IFERROR(INDEX(Таблица1[#All],MATCH('загрузка табеля'!J5166,тарифы!B:B,0),4),"")</f>
        <v/>
      </c>
    </row>
    <row r="5167" spans="1:7" x14ac:dyDescent="0.2">
      <c r="A5167" s="12" t="e">
        <f>INDEX('рабочие дни  %ФОТ'!$F$3:$F$67,MATCH('загрузка табеля'!$H5167,'рабочие дни  %ФОТ'!$H$3:$H$67,0),1)</f>
        <v>#N/A</v>
      </c>
      <c r="B5167" s="21">
        <f t="shared" si="240"/>
        <v>0</v>
      </c>
      <c r="C5167" s="22">
        <f t="shared" si="241"/>
        <v>0</v>
      </c>
      <c r="D5167" s="23" t="str">
        <f t="shared" si="242"/>
        <v/>
      </c>
      <c r="E5167" s="21">
        <f>SUMIFS(тарифы!G:G,тарифы!B:B,J5167)</f>
        <v>0</v>
      </c>
      <c r="F5167" s="21"/>
      <c r="G5167" s="12" t="str">
        <f>IFERROR(INDEX(Таблица1[#All],MATCH('загрузка табеля'!J5167,тарифы!B:B,0),4),"")</f>
        <v/>
      </c>
    </row>
    <row r="5168" spans="1:7" x14ac:dyDescent="0.2">
      <c r="A5168" s="12" t="e">
        <f>INDEX('рабочие дни  %ФОТ'!$F$3:$F$67,MATCH('загрузка табеля'!$H5168,'рабочие дни  %ФОТ'!$H$3:$H$67,0),1)</f>
        <v>#N/A</v>
      </c>
      <c r="B5168" s="21">
        <f t="shared" si="240"/>
        <v>0</v>
      </c>
      <c r="C5168" s="22">
        <f t="shared" si="241"/>
        <v>0</v>
      </c>
      <c r="D5168" s="23" t="str">
        <f t="shared" si="242"/>
        <v/>
      </c>
      <c r="E5168" s="21">
        <f>SUMIFS(тарифы!G:G,тарифы!B:B,J5168)</f>
        <v>0</v>
      </c>
      <c r="F5168" s="21"/>
      <c r="G5168" s="12" t="str">
        <f>IFERROR(INDEX(Таблица1[#All],MATCH('загрузка табеля'!J5168,тарифы!B:B,0),4),"")</f>
        <v/>
      </c>
    </row>
    <row r="5169" spans="1:7" x14ac:dyDescent="0.2">
      <c r="A5169" s="12" t="e">
        <f>INDEX('рабочие дни  %ФОТ'!$F$3:$F$67,MATCH('загрузка табеля'!$H5169,'рабочие дни  %ФОТ'!$H$3:$H$67,0),1)</f>
        <v>#N/A</v>
      </c>
      <c r="B5169" s="21">
        <f t="shared" si="240"/>
        <v>0</v>
      </c>
      <c r="C5169" s="22">
        <f t="shared" si="241"/>
        <v>0</v>
      </c>
      <c r="D5169" s="23" t="str">
        <f t="shared" si="242"/>
        <v/>
      </c>
      <c r="E5169" s="21">
        <f>SUMIFS(тарифы!G:G,тарифы!B:B,J5169)</f>
        <v>0</v>
      </c>
      <c r="F5169" s="21"/>
      <c r="G5169" s="12" t="str">
        <f>IFERROR(INDEX(Таблица1[#All],MATCH('загрузка табеля'!J5169,тарифы!B:B,0),4),"")</f>
        <v/>
      </c>
    </row>
    <row r="5170" spans="1:7" x14ac:dyDescent="0.2">
      <c r="A5170" s="12" t="e">
        <f>INDEX('рабочие дни  %ФОТ'!$F$3:$F$67,MATCH('загрузка табеля'!$H5170,'рабочие дни  %ФОТ'!$H$3:$H$67,0),1)</f>
        <v>#N/A</v>
      </c>
      <c r="B5170" s="21">
        <f t="shared" si="240"/>
        <v>0</v>
      </c>
      <c r="C5170" s="22">
        <f t="shared" si="241"/>
        <v>0</v>
      </c>
      <c r="D5170" s="23" t="str">
        <f t="shared" si="242"/>
        <v/>
      </c>
      <c r="E5170" s="21">
        <f>SUMIFS(тарифы!G:G,тарифы!B:B,J5170)</f>
        <v>0</v>
      </c>
      <c r="F5170" s="21"/>
      <c r="G5170" s="12" t="str">
        <f>IFERROR(INDEX(Таблица1[#All],MATCH('загрузка табеля'!J5170,тарифы!B:B,0),4),"")</f>
        <v/>
      </c>
    </row>
    <row r="5171" spans="1:7" x14ac:dyDescent="0.2">
      <c r="A5171" s="12" t="e">
        <f>INDEX('рабочие дни  %ФОТ'!$F$3:$F$67,MATCH('загрузка табеля'!$H5171,'рабочие дни  %ФОТ'!$H$3:$H$67,0),1)</f>
        <v>#N/A</v>
      </c>
      <c r="B5171" s="21">
        <f t="shared" si="240"/>
        <v>0</v>
      </c>
      <c r="C5171" s="22">
        <f t="shared" si="241"/>
        <v>0</v>
      </c>
      <c r="D5171" s="23" t="str">
        <f t="shared" si="242"/>
        <v/>
      </c>
      <c r="E5171" s="21">
        <f>SUMIFS(тарифы!G:G,тарифы!B:B,J5171)</f>
        <v>0</v>
      </c>
      <c r="F5171" s="21"/>
      <c r="G5171" s="12" t="str">
        <f>IFERROR(INDEX(Таблица1[#All],MATCH('загрузка табеля'!J5171,тарифы!B:B,0),4),"")</f>
        <v/>
      </c>
    </row>
    <row r="5172" spans="1:7" x14ac:dyDescent="0.2">
      <c r="A5172" s="12" t="e">
        <f>INDEX('рабочие дни  %ФОТ'!$F$3:$F$67,MATCH('загрузка табеля'!$H5172,'рабочие дни  %ФОТ'!$H$3:$H$67,0),1)</f>
        <v>#N/A</v>
      </c>
      <c r="B5172" s="21">
        <f t="shared" si="240"/>
        <v>0</v>
      </c>
      <c r="C5172" s="22">
        <f t="shared" si="241"/>
        <v>0</v>
      </c>
      <c r="D5172" s="23" t="str">
        <f t="shared" si="242"/>
        <v/>
      </c>
      <c r="E5172" s="21">
        <f>SUMIFS(тарифы!G:G,тарифы!B:B,J5172)</f>
        <v>0</v>
      </c>
      <c r="F5172" s="21"/>
      <c r="G5172" s="12" t="str">
        <f>IFERROR(INDEX(Таблица1[#All],MATCH('загрузка табеля'!J5172,тарифы!B:B,0),4),"")</f>
        <v/>
      </c>
    </row>
    <row r="5173" spans="1:7" x14ac:dyDescent="0.2">
      <c r="A5173" s="12" t="e">
        <f>INDEX('рабочие дни  %ФОТ'!$F$3:$F$67,MATCH('загрузка табеля'!$H5173,'рабочие дни  %ФОТ'!$H$3:$H$67,0),1)</f>
        <v>#N/A</v>
      </c>
      <c r="B5173" s="21">
        <f t="shared" si="240"/>
        <v>0</v>
      </c>
      <c r="C5173" s="22">
        <f t="shared" si="241"/>
        <v>0</v>
      </c>
      <c r="D5173" s="23" t="str">
        <f t="shared" si="242"/>
        <v/>
      </c>
      <c r="E5173" s="21">
        <f>SUMIFS(тарифы!G:G,тарифы!B:B,J5173)</f>
        <v>0</v>
      </c>
      <c r="F5173" s="21"/>
      <c r="G5173" s="12" t="str">
        <f>IFERROR(INDEX(Таблица1[#All],MATCH('загрузка табеля'!J5173,тарифы!B:B,0),4),"")</f>
        <v/>
      </c>
    </row>
    <row r="5174" spans="1:7" x14ac:dyDescent="0.2">
      <c r="A5174" s="12" t="e">
        <f>INDEX('рабочие дни  %ФОТ'!$F$3:$F$67,MATCH('загрузка табеля'!$H5174,'рабочие дни  %ФОТ'!$H$3:$H$67,0),1)</f>
        <v>#N/A</v>
      </c>
      <c r="B5174" s="21">
        <f t="shared" si="240"/>
        <v>0</v>
      </c>
      <c r="C5174" s="22">
        <f t="shared" si="241"/>
        <v>0</v>
      </c>
      <c r="D5174" s="23" t="str">
        <f t="shared" si="242"/>
        <v/>
      </c>
      <c r="E5174" s="21">
        <f>SUMIFS(тарифы!G:G,тарифы!B:B,J5174)</f>
        <v>0</v>
      </c>
      <c r="F5174" s="21"/>
      <c r="G5174" s="12" t="str">
        <f>IFERROR(INDEX(Таблица1[#All],MATCH('загрузка табеля'!J5174,тарифы!B:B,0),4),"")</f>
        <v/>
      </c>
    </row>
    <row r="5175" spans="1:7" x14ac:dyDescent="0.2">
      <c r="A5175" s="12" t="e">
        <f>INDEX('рабочие дни  %ФОТ'!$F$3:$F$67,MATCH('загрузка табеля'!$H5175,'рабочие дни  %ФОТ'!$H$3:$H$67,0),1)</f>
        <v>#N/A</v>
      </c>
      <c r="B5175" s="21">
        <f t="shared" si="240"/>
        <v>0</v>
      </c>
      <c r="C5175" s="22">
        <f t="shared" si="241"/>
        <v>0</v>
      </c>
      <c r="D5175" s="23" t="str">
        <f t="shared" si="242"/>
        <v/>
      </c>
      <c r="E5175" s="21">
        <f>SUMIFS(тарифы!G:G,тарифы!B:B,J5175)</f>
        <v>0</v>
      </c>
      <c r="F5175" s="21"/>
      <c r="G5175" s="12" t="str">
        <f>IFERROR(INDEX(Таблица1[#All],MATCH('загрузка табеля'!J5175,тарифы!B:B,0),4),"")</f>
        <v/>
      </c>
    </row>
    <row r="5176" spans="1:7" x14ac:dyDescent="0.2">
      <c r="A5176" s="12" t="e">
        <f>INDEX('рабочие дни  %ФОТ'!$F$3:$F$67,MATCH('загрузка табеля'!$H5176,'рабочие дни  %ФОТ'!$H$3:$H$67,0),1)</f>
        <v>#N/A</v>
      </c>
      <c r="B5176" s="21">
        <f t="shared" si="240"/>
        <v>0</v>
      </c>
      <c r="C5176" s="22">
        <f t="shared" si="241"/>
        <v>0</v>
      </c>
      <c r="D5176" s="23" t="str">
        <f t="shared" si="242"/>
        <v/>
      </c>
      <c r="E5176" s="21">
        <f>SUMIFS(тарифы!G:G,тарифы!B:B,J5176)</f>
        <v>0</v>
      </c>
      <c r="F5176" s="21"/>
      <c r="G5176" s="12" t="str">
        <f>IFERROR(INDEX(Таблица1[#All],MATCH('загрузка табеля'!J5176,тарифы!B:B,0),4),"")</f>
        <v/>
      </c>
    </row>
    <row r="5177" spans="1:7" x14ac:dyDescent="0.2">
      <c r="A5177" s="12" t="e">
        <f>INDEX('рабочие дни  %ФОТ'!$F$3:$F$67,MATCH('загрузка табеля'!$H5177,'рабочие дни  %ФОТ'!$H$3:$H$67,0),1)</f>
        <v>#N/A</v>
      </c>
      <c r="B5177" s="21">
        <f t="shared" si="240"/>
        <v>0</v>
      </c>
      <c r="C5177" s="22">
        <f t="shared" si="241"/>
        <v>0</v>
      </c>
      <c r="D5177" s="23" t="str">
        <f t="shared" si="242"/>
        <v/>
      </c>
      <c r="E5177" s="21">
        <f>SUMIFS(тарифы!G:G,тарифы!B:B,J5177)</f>
        <v>0</v>
      </c>
      <c r="F5177" s="21"/>
      <c r="G5177" s="12" t="str">
        <f>IFERROR(INDEX(Таблица1[#All],MATCH('загрузка табеля'!J5177,тарифы!B:B,0),4),"")</f>
        <v/>
      </c>
    </row>
    <row r="5178" spans="1:7" x14ac:dyDescent="0.2">
      <c r="A5178" s="12" t="e">
        <f>INDEX('рабочие дни  %ФОТ'!$F$3:$F$67,MATCH('загрузка табеля'!$H5178,'рабочие дни  %ФОТ'!$H$3:$H$67,0),1)</f>
        <v>#N/A</v>
      </c>
      <c r="B5178" s="21">
        <f t="shared" si="240"/>
        <v>0</v>
      </c>
      <c r="C5178" s="22">
        <f t="shared" si="241"/>
        <v>0</v>
      </c>
      <c r="D5178" s="23" t="str">
        <f t="shared" si="242"/>
        <v/>
      </c>
      <c r="E5178" s="21">
        <f>SUMIFS(тарифы!G:G,тарифы!B:B,J5178)</f>
        <v>0</v>
      </c>
      <c r="F5178" s="21"/>
      <c r="G5178" s="12" t="str">
        <f>IFERROR(INDEX(Таблица1[#All],MATCH('загрузка табеля'!J5178,тарифы!B:B,0),4),"")</f>
        <v/>
      </c>
    </row>
    <row r="5179" spans="1:7" x14ac:dyDescent="0.2">
      <c r="A5179" s="12" t="e">
        <f>INDEX('рабочие дни  %ФОТ'!$F$3:$F$67,MATCH('загрузка табеля'!$H5179,'рабочие дни  %ФОТ'!$H$3:$H$67,0),1)</f>
        <v>#N/A</v>
      </c>
      <c r="B5179" s="21">
        <f t="shared" si="240"/>
        <v>0</v>
      </c>
      <c r="C5179" s="22">
        <f t="shared" si="241"/>
        <v>0</v>
      </c>
      <c r="D5179" s="23" t="str">
        <f t="shared" si="242"/>
        <v/>
      </c>
      <c r="E5179" s="21">
        <f>SUMIFS(тарифы!G:G,тарифы!B:B,J5179)</f>
        <v>0</v>
      </c>
      <c r="F5179" s="21"/>
      <c r="G5179" s="12" t="str">
        <f>IFERROR(INDEX(Таблица1[#All],MATCH('загрузка табеля'!J5179,тарифы!B:B,0),4),"")</f>
        <v/>
      </c>
    </row>
    <row r="5180" spans="1:7" x14ac:dyDescent="0.2">
      <c r="A5180" s="12" t="e">
        <f>INDEX('рабочие дни  %ФОТ'!$F$3:$F$67,MATCH('загрузка табеля'!$H5180,'рабочие дни  %ФОТ'!$H$3:$H$67,0),1)</f>
        <v>#N/A</v>
      </c>
      <c r="B5180" s="21">
        <f t="shared" si="240"/>
        <v>0</v>
      </c>
      <c r="C5180" s="22">
        <f t="shared" si="241"/>
        <v>0</v>
      </c>
      <c r="D5180" s="23" t="str">
        <f t="shared" si="242"/>
        <v/>
      </c>
      <c r="E5180" s="21">
        <f>SUMIFS(тарифы!G:G,тарифы!B:B,J5180)</f>
        <v>0</v>
      </c>
      <c r="F5180" s="21"/>
      <c r="G5180" s="12" t="str">
        <f>IFERROR(INDEX(Таблица1[#All],MATCH('загрузка табеля'!J5180,тарифы!B:B,0),4),"")</f>
        <v/>
      </c>
    </row>
    <row r="5181" spans="1:7" x14ac:dyDescent="0.2">
      <c r="A5181" s="12" t="e">
        <f>INDEX('рабочие дни  %ФОТ'!$F$3:$F$67,MATCH('загрузка табеля'!$H5181,'рабочие дни  %ФОТ'!$H$3:$H$67,0),1)</f>
        <v>#N/A</v>
      </c>
      <c r="B5181" s="21">
        <f t="shared" si="240"/>
        <v>0</v>
      </c>
      <c r="C5181" s="22">
        <f t="shared" si="241"/>
        <v>0</v>
      </c>
      <c r="D5181" s="23" t="str">
        <f t="shared" si="242"/>
        <v/>
      </c>
      <c r="E5181" s="21">
        <f>SUMIFS(тарифы!G:G,тарифы!B:B,J5181)</f>
        <v>0</v>
      </c>
      <c r="F5181" s="21"/>
      <c r="G5181" s="12" t="str">
        <f>IFERROR(INDEX(Таблица1[#All],MATCH('загрузка табеля'!J5181,тарифы!B:B,0),4),"")</f>
        <v/>
      </c>
    </row>
    <row r="5182" spans="1:7" x14ac:dyDescent="0.2">
      <c r="A5182" s="12" t="e">
        <f>INDEX('рабочие дни  %ФОТ'!$F$3:$F$67,MATCH('загрузка табеля'!$H5182,'рабочие дни  %ФОТ'!$H$3:$H$67,0),1)</f>
        <v>#N/A</v>
      </c>
      <c r="B5182" s="21">
        <f t="shared" si="240"/>
        <v>0</v>
      </c>
      <c r="C5182" s="22">
        <f t="shared" si="241"/>
        <v>0</v>
      </c>
      <c r="D5182" s="23" t="str">
        <f t="shared" si="242"/>
        <v/>
      </c>
      <c r="E5182" s="21">
        <f>SUMIFS(тарифы!G:G,тарифы!B:B,J5182)</f>
        <v>0</v>
      </c>
      <c r="F5182" s="21"/>
      <c r="G5182" s="12" t="str">
        <f>IFERROR(INDEX(Таблица1[#All],MATCH('загрузка табеля'!J5182,тарифы!B:B,0),4),"")</f>
        <v/>
      </c>
    </row>
    <row r="5183" spans="1:7" x14ac:dyDescent="0.2">
      <c r="A5183" s="12" t="e">
        <f>INDEX('рабочие дни  %ФОТ'!$F$3:$F$67,MATCH('загрузка табеля'!$H5183,'рабочие дни  %ФОТ'!$H$3:$H$67,0),1)</f>
        <v>#N/A</v>
      </c>
      <c r="B5183" s="21">
        <f t="shared" si="240"/>
        <v>0</v>
      </c>
      <c r="C5183" s="22">
        <f t="shared" si="241"/>
        <v>0</v>
      </c>
      <c r="D5183" s="23" t="str">
        <f t="shared" si="242"/>
        <v/>
      </c>
      <c r="E5183" s="21">
        <f>SUMIFS(тарифы!G:G,тарифы!B:B,J5183)</f>
        <v>0</v>
      </c>
      <c r="F5183" s="21"/>
      <c r="G5183" s="12" t="str">
        <f>IFERROR(INDEX(Таблица1[#All],MATCH('загрузка табеля'!J5183,тарифы!B:B,0),4),"")</f>
        <v/>
      </c>
    </row>
    <row r="5184" spans="1:7" x14ac:dyDescent="0.2">
      <c r="A5184" s="12" t="e">
        <f>INDEX('рабочие дни  %ФОТ'!$F$3:$F$67,MATCH('загрузка табеля'!$H5184,'рабочие дни  %ФОТ'!$H$3:$H$67,0),1)</f>
        <v>#N/A</v>
      </c>
      <c r="B5184" s="21">
        <f t="shared" si="240"/>
        <v>0</v>
      </c>
      <c r="C5184" s="22">
        <f t="shared" si="241"/>
        <v>0</v>
      </c>
      <c r="D5184" s="23" t="str">
        <f t="shared" si="242"/>
        <v/>
      </c>
      <c r="E5184" s="21">
        <f>SUMIFS(тарифы!G:G,тарифы!B:B,J5184)</f>
        <v>0</v>
      </c>
      <c r="F5184" s="21"/>
      <c r="G5184" s="12" t="str">
        <f>IFERROR(INDEX(Таблица1[#All],MATCH('загрузка табеля'!J5184,тарифы!B:B,0),4),"")</f>
        <v/>
      </c>
    </row>
    <row r="5185" spans="1:7" x14ac:dyDescent="0.2">
      <c r="A5185" s="12" t="e">
        <f>INDEX('рабочие дни  %ФОТ'!$F$3:$F$67,MATCH('загрузка табеля'!$H5185,'рабочие дни  %ФОТ'!$H$3:$H$67,0),1)</f>
        <v>#N/A</v>
      </c>
      <c r="B5185" s="21">
        <f t="shared" si="240"/>
        <v>0</v>
      </c>
      <c r="C5185" s="22">
        <f t="shared" si="241"/>
        <v>0</v>
      </c>
      <c r="D5185" s="23" t="str">
        <f t="shared" si="242"/>
        <v/>
      </c>
      <c r="E5185" s="21">
        <f>SUMIFS(тарифы!G:G,тарифы!B:B,J5185)</f>
        <v>0</v>
      </c>
      <c r="F5185" s="21"/>
      <c r="G5185" s="12" t="str">
        <f>IFERROR(INDEX(Таблица1[#All],MATCH('загрузка табеля'!J5185,тарифы!B:B,0),4),"")</f>
        <v/>
      </c>
    </row>
    <row r="5186" spans="1:7" x14ac:dyDescent="0.2">
      <c r="A5186" s="12" t="e">
        <f>INDEX('рабочие дни  %ФОТ'!$F$3:$F$67,MATCH('загрузка табеля'!$H5186,'рабочие дни  %ФОТ'!$H$3:$H$67,0),1)</f>
        <v>#N/A</v>
      </c>
      <c r="B5186" s="21">
        <f t="shared" si="240"/>
        <v>0</v>
      </c>
      <c r="C5186" s="22">
        <f t="shared" si="241"/>
        <v>0</v>
      </c>
      <c r="D5186" s="23" t="str">
        <f t="shared" si="242"/>
        <v/>
      </c>
      <c r="E5186" s="21">
        <f>SUMIFS(тарифы!G:G,тарифы!B:B,J5186)</f>
        <v>0</v>
      </c>
      <c r="F5186" s="21"/>
      <c r="G5186" s="12" t="str">
        <f>IFERROR(INDEX(Таблица1[#All],MATCH('загрузка табеля'!J5186,тарифы!B:B,0),4),"")</f>
        <v/>
      </c>
    </row>
    <row r="5187" spans="1:7" x14ac:dyDescent="0.2">
      <c r="A5187" s="12" t="e">
        <f>INDEX('рабочие дни  %ФОТ'!$F$3:$F$67,MATCH('загрузка табеля'!$H5187,'рабочие дни  %ФОТ'!$H$3:$H$67,0),1)</f>
        <v>#N/A</v>
      </c>
      <c r="B5187" s="21">
        <f t="shared" si="240"/>
        <v>0</v>
      </c>
      <c r="C5187" s="22">
        <f t="shared" si="241"/>
        <v>0</v>
      </c>
      <c r="D5187" s="23" t="str">
        <f t="shared" si="242"/>
        <v/>
      </c>
      <c r="E5187" s="21">
        <f>SUMIFS(тарифы!G:G,тарифы!B:B,J5187)</f>
        <v>0</v>
      </c>
      <c r="F5187" s="21"/>
      <c r="G5187" s="12" t="str">
        <f>IFERROR(INDEX(Таблица1[#All],MATCH('загрузка табеля'!J5187,тарифы!B:B,0),4),"")</f>
        <v/>
      </c>
    </row>
    <row r="5188" spans="1:7" x14ac:dyDescent="0.2">
      <c r="A5188" s="12" t="e">
        <f>INDEX('рабочие дни  %ФОТ'!$F$3:$F$67,MATCH('загрузка табеля'!$H5188,'рабочие дни  %ФОТ'!$H$3:$H$67,0),1)</f>
        <v>#N/A</v>
      </c>
      <c r="B5188" s="21">
        <f t="shared" si="240"/>
        <v>0</v>
      </c>
      <c r="C5188" s="22">
        <f t="shared" si="241"/>
        <v>0</v>
      </c>
      <c r="D5188" s="23" t="str">
        <f t="shared" si="242"/>
        <v/>
      </c>
      <c r="E5188" s="21">
        <f>SUMIFS(тарифы!G:G,тарифы!B:B,J5188)</f>
        <v>0</v>
      </c>
      <c r="F5188" s="21"/>
      <c r="G5188" s="12" t="str">
        <f>IFERROR(INDEX(Таблица1[#All],MATCH('загрузка табеля'!J5188,тарифы!B:B,0),4),"")</f>
        <v/>
      </c>
    </row>
    <row r="5189" spans="1:7" x14ac:dyDescent="0.2">
      <c r="A5189" s="12" t="e">
        <f>INDEX('рабочие дни  %ФОТ'!$F$3:$F$67,MATCH('загрузка табеля'!$H5189,'рабочие дни  %ФОТ'!$H$3:$H$67,0),1)</f>
        <v>#N/A</v>
      </c>
      <c r="B5189" s="21">
        <f t="shared" si="240"/>
        <v>0</v>
      </c>
      <c r="C5189" s="22">
        <f t="shared" si="241"/>
        <v>0</v>
      </c>
      <c r="D5189" s="23" t="str">
        <f t="shared" si="242"/>
        <v/>
      </c>
      <c r="E5189" s="21">
        <f>SUMIFS(тарифы!G:G,тарифы!B:B,J5189)</f>
        <v>0</v>
      </c>
      <c r="F5189" s="21"/>
      <c r="G5189" s="12" t="str">
        <f>IFERROR(INDEX(Таблица1[#All],MATCH('загрузка табеля'!J5189,тарифы!B:B,0),4),"")</f>
        <v/>
      </c>
    </row>
    <row r="5190" spans="1:7" x14ac:dyDescent="0.2">
      <c r="A5190" s="12" t="e">
        <f>INDEX('рабочие дни  %ФОТ'!$F$3:$F$67,MATCH('загрузка табеля'!$H5190,'рабочие дни  %ФОТ'!$H$3:$H$67,0),1)</f>
        <v>#N/A</v>
      </c>
      <c r="B5190" s="21">
        <f t="shared" ref="B5190:B5253" si="243">IF(AND(F5190&lt;50,F5190&gt;0),F5190*D5190,IF(F5190&gt;50,F5190/$C$1*C5190,IF(AND(E5190&lt;50,E5190&gt;0),E5190*D5190,E5190/$C$1*C5190)))</f>
        <v>0</v>
      </c>
      <c r="C5190" s="22">
        <f t="shared" si="241"/>
        <v>0</v>
      </c>
      <c r="D5190" s="23" t="str">
        <f t="shared" si="242"/>
        <v/>
      </c>
      <c r="E5190" s="21">
        <f>SUMIFS(тарифы!G:G,тарифы!B:B,J5190)</f>
        <v>0</v>
      </c>
      <c r="F5190" s="21"/>
      <c r="G5190" s="12" t="str">
        <f>IFERROR(INDEX(Таблица1[#All],MATCH('загрузка табеля'!J5190,тарифы!B:B,0),4),"")</f>
        <v/>
      </c>
    </row>
    <row r="5191" spans="1:7" x14ac:dyDescent="0.2">
      <c r="A5191" s="12" t="e">
        <f>INDEX('рабочие дни  %ФОТ'!$F$3:$F$67,MATCH('загрузка табеля'!$H5191,'рабочие дни  %ФОТ'!$H$3:$H$67,0),1)</f>
        <v>#N/A</v>
      </c>
      <c r="B5191" s="21">
        <f t="shared" si="243"/>
        <v>0</v>
      </c>
      <c r="C5191" s="22">
        <f t="shared" ref="C5191:C5254" si="244">COUNTIF(L5191:AP5191,"&gt;0")</f>
        <v>0</v>
      </c>
      <c r="D5191" s="23" t="str">
        <f t="shared" ref="D5191:D5254" si="245">IF(SUM(L5191:AP5191)&gt;0,SUM(L5191:AP5191),"")</f>
        <v/>
      </c>
      <c r="E5191" s="21">
        <f>SUMIFS(тарифы!G:G,тарифы!B:B,J5191)</f>
        <v>0</v>
      </c>
      <c r="F5191" s="21"/>
      <c r="G5191" s="12" t="str">
        <f>IFERROR(INDEX(Таблица1[#All],MATCH('загрузка табеля'!J5191,тарифы!B:B,0),4),"")</f>
        <v/>
      </c>
    </row>
    <row r="5192" spans="1:7" x14ac:dyDescent="0.2">
      <c r="A5192" s="12" t="e">
        <f>INDEX('рабочие дни  %ФОТ'!$F$3:$F$67,MATCH('загрузка табеля'!$H5192,'рабочие дни  %ФОТ'!$H$3:$H$67,0),1)</f>
        <v>#N/A</v>
      </c>
      <c r="B5192" s="21">
        <f t="shared" si="243"/>
        <v>0</v>
      </c>
      <c r="C5192" s="22">
        <f t="shared" si="244"/>
        <v>0</v>
      </c>
      <c r="D5192" s="23" t="str">
        <f t="shared" si="245"/>
        <v/>
      </c>
      <c r="E5192" s="21">
        <f>SUMIFS(тарифы!G:G,тарифы!B:B,J5192)</f>
        <v>0</v>
      </c>
      <c r="F5192" s="21"/>
      <c r="G5192" s="12" t="str">
        <f>IFERROR(INDEX(Таблица1[#All],MATCH('загрузка табеля'!J5192,тарифы!B:B,0),4),"")</f>
        <v/>
      </c>
    </row>
    <row r="5193" spans="1:7" x14ac:dyDescent="0.2">
      <c r="A5193" s="12" t="e">
        <f>INDEX('рабочие дни  %ФОТ'!$F$3:$F$67,MATCH('загрузка табеля'!$H5193,'рабочие дни  %ФОТ'!$H$3:$H$67,0),1)</f>
        <v>#N/A</v>
      </c>
      <c r="B5193" s="21">
        <f t="shared" si="243"/>
        <v>0</v>
      </c>
      <c r="C5193" s="22">
        <f t="shared" si="244"/>
        <v>0</v>
      </c>
      <c r="D5193" s="23" t="str">
        <f t="shared" si="245"/>
        <v/>
      </c>
      <c r="E5193" s="21">
        <f>SUMIFS(тарифы!G:G,тарифы!B:B,J5193)</f>
        <v>0</v>
      </c>
      <c r="F5193" s="21"/>
      <c r="G5193" s="12" t="str">
        <f>IFERROR(INDEX(Таблица1[#All],MATCH('загрузка табеля'!J5193,тарифы!B:B,0),4),"")</f>
        <v/>
      </c>
    </row>
    <row r="5194" spans="1:7" x14ac:dyDescent="0.2">
      <c r="A5194" s="12" t="e">
        <f>INDEX('рабочие дни  %ФОТ'!$F$3:$F$67,MATCH('загрузка табеля'!$H5194,'рабочие дни  %ФОТ'!$H$3:$H$67,0),1)</f>
        <v>#N/A</v>
      </c>
      <c r="B5194" s="21">
        <f t="shared" si="243"/>
        <v>0</v>
      </c>
      <c r="C5194" s="22">
        <f t="shared" si="244"/>
        <v>0</v>
      </c>
      <c r="D5194" s="23" t="str">
        <f t="shared" si="245"/>
        <v/>
      </c>
      <c r="E5194" s="21">
        <f>SUMIFS(тарифы!G:G,тарифы!B:B,J5194)</f>
        <v>0</v>
      </c>
      <c r="F5194" s="21"/>
      <c r="G5194" s="12" t="str">
        <f>IFERROR(INDEX(Таблица1[#All],MATCH('загрузка табеля'!J5194,тарифы!B:B,0),4),"")</f>
        <v/>
      </c>
    </row>
    <row r="5195" spans="1:7" x14ac:dyDescent="0.2">
      <c r="A5195" s="12" t="e">
        <f>INDEX('рабочие дни  %ФОТ'!$F$3:$F$67,MATCH('загрузка табеля'!$H5195,'рабочие дни  %ФОТ'!$H$3:$H$67,0),1)</f>
        <v>#N/A</v>
      </c>
      <c r="B5195" s="21">
        <f t="shared" si="243"/>
        <v>0</v>
      </c>
      <c r="C5195" s="22">
        <f t="shared" si="244"/>
        <v>0</v>
      </c>
      <c r="D5195" s="23" t="str">
        <f t="shared" si="245"/>
        <v/>
      </c>
      <c r="E5195" s="21">
        <f>SUMIFS(тарифы!G:G,тарифы!B:B,J5195)</f>
        <v>0</v>
      </c>
      <c r="F5195" s="21"/>
      <c r="G5195" s="12" t="str">
        <f>IFERROR(INDEX(Таблица1[#All],MATCH('загрузка табеля'!J5195,тарифы!B:B,0),4),"")</f>
        <v/>
      </c>
    </row>
    <row r="5196" spans="1:7" x14ac:dyDescent="0.2">
      <c r="A5196" s="12" t="e">
        <f>INDEX('рабочие дни  %ФОТ'!$F$3:$F$67,MATCH('загрузка табеля'!$H5196,'рабочие дни  %ФОТ'!$H$3:$H$67,0),1)</f>
        <v>#N/A</v>
      </c>
      <c r="B5196" s="21">
        <f t="shared" si="243"/>
        <v>0</v>
      </c>
      <c r="C5196" s="22">
        <f t="shared" si="244"/>
        <v>0</v>
      </c>
      <c r="D5196" s="23" t="str">
        <f t="shared" si="245"/>
        <v/>
      </c>
      <c r="E5196" s="21">
        <f>SUMIFS(тарифы!G:G,тарифы!B:B,J5196)</f>
        <v>0</v>
      </c>
      <c r="F5196" s="21"/>
      <c r="G5196" s="12" t="str">
        <f>IFERROR(INDEX(Таблица1[#All],MATCH('загрузка табеля'!J5196,тарифы!B:B,0),4),"")</f>
        <v/>
      </c>
    </row>
    <row r="5197" spans="1:7" x14ac:dyDescent="0.2">
      <c r="A5197" s="12" t="e">
        <f>INDEX('рабочие дни  %ФОТ'!$F$3:$F$67,MATCH('загрузка табеля'!$H5197,'рабочие дни  %ФОТ'!$H$3:$H$67,0),1)</f>
        <v>#N/A</v>
      </c>
      <c r="B5197" s="21">
        <f t="shared" si="243"/>
        <v>0</v>
      </c>
      <c r="C5197" s="22">
        <f t="shared" si="244"/>
        <v>0</v>
      </c>
      <c r="D5197" s="23" t="str">
        <f t="shared" si="245"/>
        <v/>
      </c>
      <c r="E5197" s="21">
        <f>SUMIFS(тарифы!G:G,тарифы!B:B,J5197)</f>
        <v>0</v>
      </c>
      <c r="F5197" s="21"/>
      <c r="G5197" s="12" t="str">
        <f>IFERROR(INDEX(Таблица1[#All],MATCH('загрузка табеля'!J5197,тарифы!B:B,0),4),"")</f>
        <v/>
      </c>
    </row>
    <row r="5198" spans="1:7" x14ac:dyDescent="0.2">
      <c r="A5198" s="12" t="e">
        <f>INDEX('рабочие дни  %ФОТ'!$F$3:$F$67,MATCH('загрузка табеля'!$H5198,'рабочие дни  %ФОТ'!$H$3:$H$67,0),1)</f>
        <v>#N/A</v>
      </c>
      <c r="B5198" s="21">
        <f t="shared" si="243"/>
        <v>0</v>
      </c>
      <c r="C5198" s="22">
        <f t="shared" si="244"/>
        <v>0</v>
      </c>
      <c r="D5198" s="23" t="str">
        <f t="shared" si="245"/>
        <v/>
      </c>
      <c r="E5198" s="21">
        <f>SUMIFS(тарифы!G:G,тарифы!B:B,J5198)</f>
        <v>0</v>
      </c>
      <c r="F5198" s="21"/>
      <c r="G5198" s="12" t="str">
        <f>IFERROR(INDEX(Таблица1[#All],MATCH('загрузка табеля'!J5198,тарифы!B:B,0),4),"")</f>
        <v/>
      </c>
    </row>
    <row r="5199" spans="1:7" x14ac:dyDescent="0.2">
      <c r="A5199" s="12" t="e">
        <f>INDEX('рабочие дни  %ФОТ'!$F$3:$F$67,MATCH('загрузка табеля'!$H5199,'рабочие дни  %ФОТ'!$H$3:$H$67,0),1)</f>
        <v>#N/A</v>
      </c>
      <c r="B5199" s="21">
        <f t="shared" si="243"/>
        <v>0</v>
      </c>
      <c r="C5199" s="22">
        <f t="shared" si="244"/>
        <v>0</v>
      </c>
      <c r="D5199" s="23" t="str">
        <f t="shared" si="245"/>
        <v/>
      </c>
      <c r="E5199" s="21">
        <f>SUMIFS(тарифы!G:G,тарифы!B:B,J5199)</f>
        <v>0</v>
      </c>
      <c r="F5199" s="21"/>
      <c r="G5199" s="12" t="str">
        <f>IFERROR(INDEX(Таблица1[#All],MATCH('загрузка табеля'!J5199,тарифы!B:B,0),4),"")</f>
        <v/>
      </c>
    </row>
    <row r="5200" spans="1:7" x14ac:dyDescent="0.2">
      <c r="A5200" s="12" t="e">
        <f>INDEX('рабочие дни  %ФОТ'!$F$3:$F$67,MATCH('загрузка табеля'!$H5200,'рабочие дни  %ФОТ'!$H$3:$H$67,0),1)</f>
        <v>#N/A</v>
      </c>
      <c r="B5200" s="21">
        <f t="shared" si="243"/>
        <v>0</v>
      </c>
      <c r="C5200" s="22">
        <f t="shared" si="244"/>
        <v>0</v>
      </c>
      <c r="D5200" s="23" t="str">
        <f t="shared" si="245"/>
        <v/>
      </c>
      <c r="E5200" s="21">
        <f>SUMIFS(тарифы!G:G,тарифы!B:B,J5200)</f>
        <v>0</v>
      </c>
      <c r="F5200" s="21"/>
      <c r="G5200" s="12" t="str">
        <f>IFERROR(INDEX(Таблица1[#All],MATCH('загрузка табеля'!J5200,тарифы!B:B,0),4),"")</f>
        <v/>
      </c>
    </row>
    <row r="5201" spans="1:7" x14ac:dyDescent="0.2">
      <c r="A5201" s="12" t="e">
        <f>INDEX('рабочие дни  %ФОТ'!$F$3:$F$67,MATCH('загрузка табеля'!$H5201,'рабочие дни  %ФОТ'!$H$3:$H$67,0),1)</f>
        <v>#N/A</v>
      </c>
      <c r="B5201" s="21">
        <f t="shared" si="243"/>
        <v>0</v>
      </c>
      <c r="C5201" s="22">
        <f t="shared" si="244"/>
        <v>0</v>
      </c>
      <c r="D5201" s="23" t="str">
        <f t="shared" si="245"/>
        <v/>
      </c>
      <c r="E5201" s="21">
        <f>SUMIFS(тарифы!G:G,тарифы!B:B,J5201)</f>
        <v>0</v>
      </c>
      <c r="F5201" s="21"/>
      <c r="G5201" s="12" t="str">
        <f>IFERROR(INDEX(Таблица1[#All],MATCH('загрузка табеля'!J5201,тарифы!B:B,0),4),"")</f>
        <v/>
      </c>
    </row>
    <row r="5202" spans="1:7" x14ac:dyDescent="0.2">
      <c r="A5202" s="12" t="e">
        <f>INDEX('рабочие дни  %ФОТ'!$F$3:$F$67,MATCH('загрузка табеля'!$H5202,'рабочие дни  %ФОТ'!$H$3:$H$67,0),1)</f>
        <v>#N/A</v>
      </c>
      <c r="B5202" s="21">
        <f t="shared" si="243"/>
        <v>0</v>
      </c>
      <c r="C5202" s="22">
        <f t="shared" si="244"/>
        <v>0</v>
      </c>
      <c r="D5202" s="23" t="str">
        <f t="shared" si="245"/>
        <v/>
      </c>
      <c r="E5202" s="21">
        <f>SUMIFS(тарифы!G:G,тарифы!B:B,J5202)</f>
        <v>0</v>
      </c>
      <c r="F5202" s="21"/>
      <c r="G5202" s="12" t="str">
        <f>IFERROR(INDEX(Таблица1[#All],MATCH('загрузка табеля'!J5202,тарифы!B:B,0),4),"")</f>
        <v/>
      </c>
    </row>
    <row r="5203" spans="1:7" x14ac:dyDescent="0.2">
      <c r="A5203" s="12" t="e">
        <f>INDEX('рабочие дни  %ФОТ'!$F$3:$F$67,MATCH('загрузка табеля'!$H5203,'рабочие дни  %ФОТ'!$H$3:$H$67,0),1)</f>
        <v>#N/A</v>
      </c>
      <c r="B5203" s="21">
        <f t="shared" si="243"/>
        <v>0</v>
      </c>
      <c r="C5203" s="22">
        <f t="shared" si="244"/>
        <v>0</v>
      </c>
      <c r="D5203" s="23" t="str">
        <f t="shared" si="245"/>
        <v/>
      </c>
      <c r="E5203" s="21">
        <f>SUMIFS(тарифы!G:G,тарифы!B:B,J5203)</f>
        <v>0</v>
      </c>
      <c r="F5203" s="21"/>
      <c r="G5203" s="12" t="str">
        <f>IFERROR(INDEX(Таблица1[#All],MATCH('загрузка табеля'!J5203,тарифы!B:B,0),4),"")</f>
        <v/>
      </c>
    </row>
    <row r="5204" spans="1:7" x14ac:dyDescent="0.2">
      <c r="A5204" s="12" t="e">
        <f>INDEX('рабочие дни  %ФОТ'!$F$3:$F$67,MATCH('загрузка табеля'!$H5204,'рабочие дни  %ФОТ'!$H$3:$H$67,0),1)</f>
        <v>#N/A</v>
      </c>
      <c r="B5204" s="21">
        <f t="shared" si="243"/>
        <v>0</v>
      </c>
      <c r="C5204" s="22">
        <f t="shared" si="244"/>
        <v>0</v>
      </c>
      <c r="D5204" s="23" t="str">
        <f t="shared" si="245"/>
        <v/>
      </c>
      <c r="E5204" s="21">
        <f>SUMIFS(тарифы!G:G,тарифы!B:B,J5204)</f>
        <v>0</v>
      </c>
      <c r="F5204" s="21"/>
      <c r="G5204" s="12" t="str">
        <f>IFERROR(INDEX(Таблица1[#All],MATCH('загрузка табеля'!J5204,тарифы!B:B,0),4),"")</f>
        <v/>
      </c>
    </row>
    <row r="5205" spans="1:7" x14ac:dyDescent="0.2">
      <c r="A5205" s="12" t="e">
        <f>INDEX('рабочие дни  %ФОТ'!$F$3:$F$67,MATCH('загрузка табеля'!$H5205,'рабочие дни  %ФОТ'!$H$3:$H$67,0),1)</f>
        <v>#N/A</v>
      </c>
      <c r="B5205" s="21">
        <f t="shared" si="243"/>
        <v>0</v>
      </c>
      <c r="C5205" s="22">
        <f t="shared" si="244"/>
        <v>0</v>
      </c>
      <c r="D5205" s="23" t="str">
        <f t="shared" si="245"/>
        <v/>
      </c>
      <c r="E5205" s="21">
        <f>SUMIFS(тарифы!G:G,тарифы!B:B,J5205)</f>
        <v>0</v>
      </c>
      <c r="F5205" s="21"/>
      <c r="G5205" s="12" t="str">
        <f>IFERROR(INDEX(Таблица1[#All],MATCH('загрузка табеля'!J5205,тарифы!B:B,0),4),"")</f>
        <v/>
      </c>
    </row>
    <row r="5206" spans="1:7" x14ac:dyDescent="0.2">
      <c r="A5206" s="12" t="e">
        <f>INDEX('рабочие дни  %ФОТ'!$F$3:$F$67,MATCH('загрузка табеля'!$H5206,'рабочие дни  %ФОТ'!$H$3:$H$67,0),1)</f>
        <v>#N/A</v>
      </c>
      <c r="B5206" s="21">
        <f t="shared" si="243"/>
        <v>0</v>
      </c>
      <c r="C5206" s="22">
        <f t="shared" si="244"/>
        <v>0</v>
      </c>
      <c r="D5206" s="23" t="str">
        <f t="shared" si="245"/>
        <v/>
      </c>
      <c r="E5206" s="21">
        <f>SUMIFS(тарифы!G:G,тарифы!B:B,J5206)</f>
        <v>0</v>
      </c>
      <c r="F5206" s="21"/>
      <c r="G5206" s="12" t="str">
        <f>IFERROR(INDEX(Таблица1[#All],MATCH('загрузка табеля'!J5206,тарифы!B:B,0),4),"")</f>
        <v/>
      </c>
    </row>
    <row r="5207" spans="1:7" x14ac:dyDescent="0.2">
      <c r="A5207" s="12" t="e">
        <f>INDEX('рабочие дни  %ФОТ'!$F$3:$F$67,MATCH('загрузка табеля'!$H5207,'рабочие дни  %ФОТ'!$H$3:$H$67,0),1)</f>
        <v>#N/A</v>
      </c>
      <c r="B5207" s="21">
        <f t="shared" si="243"/>
        <v>0</v>
      </c>
      <c r="C5207" s="22">
        <f t="shared" si="244"/>
        <v>0</v>
      </c>
      <c r="D5207" s="23" t="str">
        <f t="shared" si="245"/>
        <v/>
      </c>
      <c r="E5207" s="21">
        <f>SUMIFS(тарифы!G:G,тарифы!B:B,J5207)</f>
        <v>0</v>
      </c>
      <c r="F5207" s="21"/>
      <c r="G5207" s="12" t="str">
        <f>IFERROR(INDEX(Таблица1[#All],MATCH('загрузка табеля'!J5207,тарифы!B:B,0),4),"")</f>
        <v/>
      </c>
    </row>
    <row r="5208" spans="1:7" x14ac:dyDescent="0.2">
      <c r="A5208" s="12" t="e">
        <f>INDEX('рабочие дни  %ФОТ'!$F$3:$F$67,MATCH('загрузка табеля'!$H5208,'рабочие дни  %ФОТ'!$H$3:$H$67,0),1)</f>
        <v>#N/A</v>
      </c>
      <c r="B5208" s="21">
        <f t="shared" si="243"/>
        <v>0</v>
      </c>
      <c r="C5208" s="22">
        <f t="shared" si="244"/>
        <v>0</v>
      </c>
      <c r="D5208" s="23" t="str">
        <f t="shared" si="245"/>
        <v/>
      </c>
      <c r="E5208" s="21">
        <f>SUMIFS(тарифы!G:G,тарифы!B:B,J5208)</f>
        <v>0</v>
      </c>
      <c r="F5208" s="21"/>
      <c r="G5208" s="12" t="str">
        <f>IFERROR(INDEX(Таблица1[#All],MATCH('загрузка табеля'!J5208,тарифы!B:B,0),4),"")</f>
        <v/>
      </c>
    </row>
    <row r="5209" spans="1:7" x14ac:dyDescent="0.2">
      <c r="A5209" s="12" t="e">
        <f>INDEX('рабочие дни  %ФОТ'!$F$3:$F$67,MATCH('загрузка табеля'!$H5209,'рабочие дни  %ФОТ'!$H$3:$H$67,0),1)</f>
        <v>#N/A</v>
      </c>
      <c r="B5209" s="21">
        <f t="shared" si="243"/>
        <v>0</v>
      </c>
      <c r="C5209" s="22">
        <f t="shared" si="244"/>
        <v>0</v>
      </c>
      <c r="D5209" s="23" t="str">
        <f t="shared" si="245"/>
        <v/>
      </c>
      <c r="E5209" s="21">
        <f>SUMIFS(тарифы!G:G,тарифы!B:B,J5209)</f>
        <v>0</v>
      </c>
      <c r="F5209" s="21"/>
      <c r="G5209" s="12" t="str">
        <f>IFERROR(INDEX(Таблица1[#All],MATCH('загрузка табеля'!J5209,тарифы!B:B,0),4),"")</f>
        <v/>
      </c>
    </row>
    <row r="5210" spans="1:7" x14ac:dyDescent="0.2">
      <c r="A5210" s="12" t="e">
        <f>INDEX('рабочие дни  %ФОТ'!$F$3:$F$67,MATCH('загрузка табеля'!$H5210,'рабочие дни  %ФОТ'!$H$3:$H$67,0),1)</f>
        <v>#N/A</v>
      </c>
      <c r="B5210" s="21">
        <f t="shared" si="243"/>
        <v>0</v>
      </c>
      <c r="C5210" s="22">
        <f t="shared" si="244"/>
        <v>0</v>
      </c>
      <c r="D5210" s="23" t="str">
        <f t="shared" si="245"/>
        <v/>
      </c>
      <c r="E5210" s="21">
        <f>SUMIFS(тарифы!G:G,тарифы!B:B,J5210)</f>
        <v>0</v>
      </c>
      <c r="F5210" s="21"/>
      <c r="G5210" s="12" t="str">
        <f>IFERROR(INDEX(Таблица1[#All],MATCH('загрузка табеля'!J5210,тарифы!B:B,0),4),"")</f>
        <v/>
      </c>
    </row>
    <row r="5211" spans="1:7" x14ac:dyDescent="0.2">
      <c r="A5211" s="12" t="e">
        <f>INDEX('рабочие дни  %ФОТ'!$F$3:$F$67,MATCH('загрузка табеля'!$H5211,'рабочие дни  %ФОТ'!$H$3:$H$67,0),1)</f>
        <v>#N/A</v>
      </c>
      <c r="B5211" s="21">
        <f t="shared" si="243"/>
        <v>0</v>
      </c>
      <c r="C5211" s="22">
        <f t="shared" si="244"/>
        <v>0</v>
      </c>
      <c r="D5211" s="23" t="str">
        <f t="shared" si="245"/>
        <v/>
      </c>
      <c r="E5211" s="21">
        <f>SUMIFS(тарифы!G:G,тарифы!B:B,J5211)</f>
        <v>0</v>
      </c>
      <c r="F5211" s="21"/>
      <c r="G5211" s="12" t="str">
        <f>IFERROR(INDEX(Таблица1[#All],MATCH('загрузка табеля'!J5211,тарифы!B:B,0),4),"")</f>
        <v/>
      </c>
    </row>
    <row r="5212" spans="1:7" x14ac:dyDescent="0.2">
      <c r="A5212" s="12" t="e">
        <f>INDEX('рабочие дни  %ФОТ'!$F$3:$F$67,MATCH('загрузка табеля'!$H5212,'рабочие дни  %ФОТ'!$H$3:$H$67,0),1)</f>
        <v>#N/A</v>
      </c>
      <c r="B5212" s="21">
        <f t="shared" si="243"/>
        <v>0</v>
      </c>
      <c r="C5212" s="22">
        <f t="shared" si="244"/>
        <v>0</v>
      </c>
      <c r="D5212" s="23" t="str">
        <f t="shared" si="245"/>
        <v/>
      </c>
      <c r="E5212" s="21">
        <f>SUMIFS(тарифы!G:G,тарифы!B:B,J5212)</f>
        <v>0</v>
      </c>
      <c r="F5212" s="21"/>
      <c r="G5212" s="12" t="str">
        <f>IFERROR(INDEX(Таблица1[#All],MATCH('загрузка табеля'!J5212,тарифы!B:B,0),4),"")</f>
        <v/>
      </c>
    </row>
    <row r="5213" spans="1:7" x14ac:dyDescent="0.2">
      <c r="A5213" s="12" t="e">
        <f>INDEX('рабочие дни  %ФОТ'!$F$3:$F$67,MATCH('загрузка табеля'!$H5213,'рабочие дни  %ФОТ'!$H$3:$H$67,0),1)</f>
        <v>#N/A</v>
      </c>
      <c r="B5213" s="21">
        <f t="shared" si="243"/>
        <v>0</v>
      </c>
      <c r="C5213" s="22">
        <f t="shared" si="244"/>
        <v>0</v>
      </c>
      <c r="D5213" s="23" t="str">
        <f t="shared" si="245"/>
        <v/>
      </c>
      <c r="E5213" s="21">
        <f>SUMIFS(тарифы!G:G,тарифы!B:B,J5213)</f>
        <v>0</v>
      </c>
      <c r="F5213" s="21"/>
      <c r="G5213" s="12" t="str">
        <f>IFERROR(INDEX(Таблица1[#All],MATCH('загрузка табеля'!J5213,тарифы!B:B,0),4),"")</f>
        <v/>
      </c>
    </row>
    <row r="5214" spans="1:7" x14ac:dyDescent="0.2">
      <c r="A5214" s="12" t="e">
        <f>INDEX('рабочие дни  %ФОТ'!$F$3:$F$67,MATCH('загрузка табеля'!$H5214,'рабочие дни  %ФОТ'!$H$3:$H$67,0),1)</f>
        <v>#N/A</v>
      </c>
      <c r="B5214" s="21">
        <f t="shared" si="243"/>
        <v>0</v>
      </c>
      <c r="C5214" s="22">
        <f t="shared" si="244"/>
        <v>0</v>
      </c>
      <c r="D5214" s="23" t="str">
        <f t="shared" si="245"/>
        <v/>
      </c>
      <c r="E5214" s="21">
        <f>SUMIFS(тарифы!G:G,тарифы!B:B,J5214)</f>
        <v>0</v>
      </c>
      <c r="F5214" s="21"/>
      <c r="G5214" s="12" t="str">
        <f>IFERROR(INDEX(Таблица1[#All],MATCH('загрузка табеля'!J5214,тарифы!B:B,0),4),"")</f>
        <v/>
      </c>
    </row>
    <row r="5215" spans="1:7" x14ac:dyDescent="0.2">
      <c r="A5215" s="12" t="e">
        <f>INDEX('рабочие дни  %ФОТ'!$F$3:$F$67,MATCH('загрузка табеля'!$H5215,'рабочие дни  %ФОТ'!$H$3:$H$67,0),1)</f>
        <v>#N/A</v>
      </c>
      <c r="B5215" s="21">
        <f t="shared" si="243"/>
        <v>0</v>
      </c>
      <c r="C5215" s="22">
        <f t="shared" si="244"/>
        <v>0</v>
      </c>
      <c r="D5215" s="23" t="str">
        <f t="shared" si="245"/>
        <v/>
      </c>
      <c r="E5215" s="21">
        <f>SUMIFS(тарифы!G:G,тарифы!B:B,J5215)</f>
        <v>0</v>
      </c>
      <c r="F5215" s="21"/>
      <c r="G5215" s="12" t="str">
        <f>IFERROR(INDEX(Таблица1[#All],MATCH('загрузка табеля'!J5215,тарифы!B:B,0),4),"")</f>
        <v/>
      </c>
    </row>
    <row r="5216" spans="1:7" x14ac:dyDescent="0.2">
      <c r="A5216" s="12" t="e">
        <f>INDEX('рабочие дни  %ФОТ'!$F$3:$F$67,MATCH('загрузка табеля'!$H5216,'рабочие дни  %ФОТ'!$H$3:$H$67,0),1)</f>
        <v>#N/A</v>
      </c>
      <c r="B5216" s="21">
        <f t="shared" si="243"/>
        <v>0</v>
      </c>
      <c r="C5216" s="22">
        <f t="shared" si="244"/>
        <v>0</v>
      </c>
      <c r="D5216" s="23" t="str">
        <f t="shared" si="245"/>
        <v/>
      </c>
      <c r="E5216" s="21">
        <f>SUMIFS(тарифы!G:G,тарифы!B:B,J5216)</f>
        <v>0</v>
      </c>
      <c r="F5216" s="21"/>
      <c r="G5216" s="12" t="str">
        <f>IFERROR(INDEX(Таблица1[#All],MATCH('загрузка табеля'!J5216,тарифы!B:B,0),4),"")</f>
        <v/>
      </c>
    </row>
    <row r="5217" spans="1:7" x14ac:dyDescent="0.2">
      <c r="A5217" s="12" t="e">
        <f>INDEX('рабочие дни  %ФОТ'!$F$3:$F$67,MATCH('загрузка табеля'!$H5217,'рабочие дни  %ФОТ'!$H$3:$H$67,0),1)</f>
        <v>#N/A</v>
      </c>
      <c r="B5217" s="21">
        <f t="shared" si="243"/>
        <v>0</v>
      </c>
      <c r="C5217" s="22">
        <f t="shared" si="244"/>
        <v>0</v>
      </c>
      <c r="D5217" s="23" t="str">
        <f t="shared" si="245"/>
        <v/>
      </c>
      <c r="E5217" s="21">
        <f>SUMIFS(тарифы!G:G,тарифы!B:B,J5217)</f>
        <v>0</v>
      </c>
      <c r="F5217" s="21"/>
      <c r="G5217" s="12" t="str">
        <f>IFERROR(INDEX(Таблица1[#All],MATCH('загрузка табеля'!J5217,тарифы!B:B,0),4),"")</f>
        <v/>
      </c>
    </row>
    <row r="5218" spans="1:7" x14ac:dyDescent="0.2">
      <c r="A5218" s="12" t="e">
        <f>INDEX('рабочие дни  %ФОТ'!$F$3:$F$67,MATCH('загрузка табеля'!$H5218,'рабочие дни  %ФОТ'!$H$3:$H$67,0),1)</f>
        <v>#N/A</v>
      </c>
      <c r="B5218" s="21">
        <f t="shared" si="243"/>
        <v>0</v>
      </c>
      <c r="C5218" s="22">
        <f t="shared" si="244"/>
        <v>0</v>
      </c>
      <c r="D5218" s="23" t="str">
        <f t="shared" si="245"/>
        <v/>
      </c>
      <c r="E5218" s="21">
        <f>SUMIFS(тарифы!G:G,тарифы!B:B,J5218)</f>
        <v>0</v>
      </c>
      <c r="F5218" s="21"/>
      <c r="G5218" s="12" t="str">
        <f>IFERROR(INDEX(Таблица1[#All],MATCH('загрузка табеля'!J5218,тарифы!B:B,0),4),"")</f>
        <v/>
      </c>
    </row>
    <row r="5219" spans="1:7" x14ac:dyDescent="0.2">
      <c r="A5219" s="12" t="e">
        <f>INDEX('рабочие дни  %ФОТ'!$F$3:$F$67,MATCH('загрузка табеля'!$H5219,'рабочие дни  %ФОТ'!$H$3:$H$67,0),1)</f>
        <v>#N/A</v>
      </c>
      <c r="B5219" s="21">
        <f t="shared" si="243"/>
        <v>0</v>
      </c>
      <c r="C5219" s="22">
        <f t="shared" si="244"/>
        <v>0</v>
      </c>
      <c r="D5219" s="23" t="str">
        <f t="shared" si="245"/>
        <v/>
      </c>
      <c r="E5219" s="21">
        <f>SUMIFS(тарифы!G:G,тарифы!B:B,J5219)</f>
        <v>0</v>
      </c>
      <c r="F5219" s="21"/>
      <c r="G5219" s="12" t="str">
        <f>IFERROR(INDEX(Таблица1[#All],MATCH('загрузка табеля'!J5219,тарифы!B:B,0),4),"")</f>
        <v/>
      </c>
    </row>
    <row r="5220" spans="1:7" x14ac:dyDescent="0.2">
      <c r="A5220" s="12" t="e">
        <f>INDEX('рабочие дни  %ФОТ'!$F$3:$F$67,MATCH('загрузка табеля'!$H5220,'рабочие дни  %ФОТ'!$H$3:$H$67,0),1)</f>
        <v>#N/A</v>
      </c>
      <c r="B5220" s="21">
        <f t="shared" si="243"/>
        <v>0</v>
      </c>
      <c r="C5220" s="22">
        <f t="shared" si="244"/>
        <v>0</v>
      </c>
      <c r="D5220" s="23" t="str">
        <f t="shared" si="245"/>
        <v/>
      </c>
      <c r="E5220" s="21">
        <f>SUMIFS(тарифы!G:G,тарифы!B:B,J5220)</f>
        <v>0</v>
      </c>
      <c r="F5220" s="21"/>
      <c r="G5220" s="12" t="str">
        <f>IFERROR(INDEX(Таблица1[#All],MATCH('загрузка табеля'!J5220,тарифы!B:B,0),4),"")</f>
        <v/>
      </c>
    </row>
    <row r="5221" spans="1:7" x14ac:dyDescent="0.2">
      <c r="A5221" s="12" t="e">
        <f>INDEX('рабочие дни  %ФОТ'!$F$3:$F$67,MATCH('загрузка табеля'!$H5221,'рабочие дни  %ФОТ'!$H$3:$H$67,0),1)</f>
        <v>#N/A</v>
      </c>
      <c r="B5221" s="21">
        <f t="shared" si="243"/>
        <v>0</v>
      </c>
      <c r="C5221" s="22">
        <f t="shared" si="244"/>
        <v>0</v>
      </c>
      <c r="D5221" s="23" t="str">
        <f t="shared" si="245"/>
        <v/>
      </c>
      <c r="E5221" s="21">
        <f>SUMIFS(тарифы!G:G,тарифы!B:B,J5221)</f>
        <v>0</v>
      </c>
      <c r="F5221" s="21"/>
      <c r="G5221" s="12" t="str">
        <f>IFERROR(INDEX(Таблица1[#All],MATCH('загрузка табеля'!J5221,тарифы!B:B,0),4),"")</f>
        <v/>
      </c>
    </row>
    <row r="5222" spans="1:7" x14ac:dyDescent="0.2">
      <c r="A5222" s="12" t="e">
        <f>INDEX('рабочие дни  %ФОТ'!$F$3:$F$67,MATCH('загрузка табеля'!$H5222,'рабочие дни  %ФОТ'!$H$3:$H$67,0),1)</f>
        <v>#N/A</v>
      </c>
      <c r="B5222" s="21">
        <f t="shared" si="243"/>
        <v>0</v>
      </c>
      <c r="C5222" s="22">
        <f t="shared" si="244"/>
        <v>0</v>
      </c>
      <c r="D5222" s="23" t="str">
        <f t="shared" si="245"/>
        <v/>
      </c>
      <c r="E5222" s="21">
        <f>SUMIFS(тарифы!G:G,тарифы!B:B,J5222)</f>
        <v>0</v>
      </c>
      <c r="F5222" s="21"/>
      <c r="G5222" s="12" t="str">
        <f>IFERROR(INDEX(Таблица1[#All],MATCH('загрузка табеля'!J5222,тарифы!B:B,0),4),"")</f>
        <v/>
      </c>
    </row>
    <row r="5223" spans="1:7" x14ac:dyDescent="0.2">
      <c r="A5223" s="12" t="e">
        <f>INDEX('рабочие дни  %ФОТ'!$F$3:$F$67,MATCH('загрузка табеля'!$H5223,'рабочие дни  %ФОТ'!$H$3:$H$67,0),1)</f>
        <v>#N/A</v>
      </c>
      <c r="B5223" s="21">
        <f t="shared" si="243"/>
        <v>0</v>
      </c>
      <c r="C5223" s="22">
        <f t="shared" si="244"/>
        <v>0</v>
      </c>
      <c r="D5223" s="23" t="str">
        <f t="shared" si="245"/>
        <v/>
      </c>
      <c r="E5223" s="21">
        <f>SUMIFS(тарифы!G:G,тарифы!B:B,J5223)</f>
        <v>0</v>
      </c>
      <c r="F5223" s="21"/>
      <c r="G5223" s="12" t="str">
        <f>IFERROR(INDEX(Таблица1[#All],MATCH('загрузка табеля'!J5223,тарифы!B:B,0),4),"")</f>
        <v/>
      </c>
    </row>
    <row r="5224" spans="1:7" x14ac:dyDescent="0.2">
      <c r="A5224" s="12" t="e">
        <f>INDEX('рабочие дни  %ФОТ'!$F$3:$F$67,MATCH('загрузка табеля'!$H5224,'рабочие дни  %ФОТ'!$H$3:$H$67,0),1)</f>
        <v>#N/A</v>
      </c>
      <c r="B5224" s="21">
        <f t="shared" si="243"/>
        <v>0</v>
      </c>
      <c r="C5224" s="22">
        <f t="shared" si="244"/>
        <v>0</v>
      </c>
      <c r="D5224" s="23" t="str">
        <f t="shared" si="245"/>
        <v/>
      </c>
      <c r="E5224" s="21">
        <f>SUMIFS(тарифы!G:G,тарифы!B:B,J5224)</f>
        <v>0</v>
      </c>
      <c r="F5224" s="21"/>
      <c r="G5224" s="12" t="str">
        <f>IFERROR(INDEX(Таблица1[#All],MATCH('загрузка табеля'!J5224,тарифы!B:B,0),4),"")</f>
        <v/>
      </c>
    </row>
    <row r="5225" spans="1:7" x14ac:dyDescent="0.2">
      <c r="A5225" s="12" t="e">
        <f>INDEX('рабочие дни  %ФОТ'!$F$3:$F$67,MATCH('загрузка табеля'!$H5225,'рабочие дни  %ФОТ'!$H$3:$H$67,0),1)</f>
        <v>#N/A</v>
      </c>
      <c r="B5225" s="21">
        <f t="shared" si="243"/>
        <v>0</v>
      </c>
      <c r="C5225" s="22">
        <f t="shared" si="244"/>
        <v>0</v>
      </c>
      <c r="D5225" s="23" t="str">
        <f t="shared" si="245"/>
        <v/>
      </c>
      <c r="E5225" s="21">
        <f>SUMIFS(тарифы!G:G,тарифы!B:B,J5225)</f>
        <v>0</v>
      </c>
      <c r="F5225" s="21"/>
      <c r="G5225" s="12" t="str">
        <f>IFERROR(INDEX(Таблица1[#All],MATCH('загрузка табеля'!J5225,тарифы!B:B,0),4),"")</f>
        <v/>
      </c>
    </row>
    <row r="5226" spans="1:7" x14ac:dyDescent="0.2">
      <c r="A5226" s="12" t="e">
        <f>INDEX('рабочие дни  %ФОТ'!$F$3:$F$67,MATCH('загрузка табеля'!$H5226,'рабочие дни  %ФОТ'!$H$3:$H$67,0),1)</f>
        <v>#N/A</v>
      </c>
      <c r="B5226" s="21">
        <f t="shared" si="243"/>
        <v>0</v>
      </c>
      <c r="C5226" s="22">
        <f t="shared" si="244"/>
        <v>0</v>
      </c>
      <c r="D5226" s="23" t="str">
        <f t="shared" si="245"/>
        <v/>
      </c>
      <c r="E5226" s="21">
        <f>SUMIFS(тарифы!G:G,тарифы!B:B,J5226)</f>
        <v>0</v>
      </c>
      <c r="F5226" s="21"/>
      <c r="G5226" s="12" t="str">
        <f>IFERROR(INDEX(Таблица1[#All],MATCH('загрузка табеля'!J5226,тарифы!B:B,0),4),"")</f>
        <v/>
      </c>
    </row>
    <row r="5227" spans="1:7" x14ac:dyDescent="0.2">
      <c r="A5227" s="12" t="e">
        <f>INDEX('рабочие дни  %ФОТ'!$F$3:$F$67,MATCH('загрузка табеля'!$H5227,'рабочие дни  %ФОТ'!$H$3:$H$67,0),1)</f>
        <v>#N/A</v>
      </c>
      <c r="B5227" s="21">
        <f t="shared" si="243"/>
        <v>0</v>
      </c>
      <c r="C5227" s="22">
        <f t="shared" si="244"/>
        <v>0</v>
      </c>
      <c r="D5227" s="23" t="str">
        <f t="shared" si="245"/>
        <v/>
      </c>
      <c r="E5227" s="21">
        <f>SUMIFS(тарифы!G:G,тарифы!B:B,J5227)</f>
        <v>0</v>
      </c>
      <c r="F5227" s="21"/>
      <c r="G5227" s="12" t="str">
        <f>IFERROR(INDEX(Таблица1[#All],MATCH('загрузка табеля'!J5227,тарифы!B:B,0),4),"")</f>
        <v/>
      </c>
    </row>
    <row r="5228" spans="1:7" x14ac:dyDescent="0.2">
      <c r="A5228" s="12" t="e">
        <f>INDEX('рабочие дни  %ФОТ'!$F$3:$F$67,MATCH('загрузка табеля'!$H5228,'рабочие дни  %ФОТ'!$H$3:$H$67,0),1)</f>
        <v>#N/A</v>
      </c>
      <c r="B5228" s="21">
        <f t="shared" si="243"/>
        <v>0</v>
      </c>
      <c r="C5228" s="22">
        <f t="shared" si="244"/>
        <v>0</v>
      </c>
      <c r="D5228" s="23" t="str">
        <f t="shared" si="245"/>
        <v/>
      </c>
      <c r="E5228" s="21">
        <f>SUMIFS(тарифы!G:G,тарифы!B:B,J5228)</f>
        <v>0</v>
      </c>
      <c r="F5228" s="21"/>
      <c r="G5228" s="12" t="str">
        <f>IFERROR(INDEX(Таблица1[#All],MATCH('загрузка табеля'!J5228,тарифы!B:B,0),4),"")</f>
        <v/>
      </c>
    </row>
    <row r="5229" spans="1:7" x14ac:dyDescent="0.2">
      <c r="A5229" s="12" t="e">
        <f>INDEX('рабочие дни  %ФОТ'!$F$3:$F$67,MATCH('загрузка табеля'!$H5229,'рабочие дни  %ФОТ'!$H$3:$H$67,0),1)</f>
        <v>#N/A</v>
      </c>
      <c r="B5229" s="21">
        <f t="shared" si="243"/>
        <v>0</v>
      </c>
      <c r="C5229" s="22">
        <f t="shared" si="244"/>
        <v>0</v>
      </c>
      <c r="D5229" s="23" t="str">
        <f t="shared" si="245"/>
        <v/>
      </c>
      <c r="E5229" s="21">
        <f>SUMIFS(тарифы!G:G,тарифы!B:B,J5229)</f>
        <v>0</v>
      </c>
      <c r="F5229" s="21"/>
      <c r="G5229" s="12" t="str">
        <f>IFERROR(INDEX(Таблица1[#All],MATCH('загрузка табеля'!J5229,тарифы!B:B,0),4),"")</f>
        <v/>
      </c>
    </row>
    <row r="5230" spans="1:7" x14ac:dyDescent="0.2">
      <c r="A5230" s="12" t="e">
        <f>INDEX('рабочие дни  %ФОТ'!$F$3:$F$67,MATCH('загрузка табеля'!$H5230,'рабочие дни  %ФОТ'!$H$3:$H$67,0),1)</f>
        <v>#N/A</v>
      </c>
      <c r="B5230" s="21">
        <f t="shared" si="243"/>
        <v>0</v>
      </c>
      <c r="C5230" s="22">
        <f t="shared" si="244"/>
        <v>0</v>
      </c>
      <c r="D5230" s="23" t="str">
        <f t="shared" si="245"/>
        <v/>
      </c>
      <c r="E5230" s="21">
        <f>SUMIFS(тарифы!G:G,тарифы!B:B,J5230)</f>
        <v>0</v>
      </c>
      <c r="F5230" s="21"/>
      <c r="G5230" s="12" t="str">
        <f>IFERROR(INDEX(Таблица1[#All],MATCH('загрузка табеля'!J5230,тарифы!B:B,0),4),"")</f>
        <v/>
      </c>
    </row>
    <row r="5231" spans="1:7" x14ac:dyDescent="0.2">
      <c r="A5231" s="12" t="e">
        <f>INDEX('рабочие дни  %ФОТ'!$F$3:$F$67,MATCH('загрузка табеля'!$H5231,'рабочие дни  %ФОТ'!$H$3:$H$67,0),1)</f>
        <v>#N/A</v>
      </c>
      <c r="B5231" s="21">
        <f t="shared" si="243"/>
        <v>0</v>
      </c>
      <c r="C5231" s="22">
        <f t="shared" si="244"/>
        <v>0</v>
      </c>
      <c r="D5231" s="23" t="str">
        <f t="shared" si="245"/>
        <v/>
      </c>
      <c r="E5231" s="21">
        <f>SUMIFS(тарифы!G:G,тарифы!B:B,J5231)</f>
        <v>0</v>
      </c>
      <c r="F5231" s="21"/>
      <c r="G5231" s="12" t="str">
        <f>IFERROR(INDEX(Таблица1[#All],MATCH('загрузка табеля'!J5231,тарифы!B:B,0),4),"")</f>
        <v/>
      </c>
    </row>
    <row r="5232" spans="1:7" x14ac:dyDescent="0.2">
      <c r="A5232" s="12" t="e">
        <f>INDEX('рабочие дни  %ФОТ'!$F$3:$F$67,MATCH('загрузка табеля'!$H5232,'рабочие дни  %ФОТ'!$H$3:$H$67,0),1)</f>
        <v>#N/A</v>
      </c>
      <c r="B5232" s="21">
        <f t="shared" si="243"/>
        <v>0</v>
      </c>
      <c r="C5232" s="22">
        <f t="shared" si="244"/>
        <v>0</v>
      </c>
      <c r="D5232" s="23" t="str">
        <f t="shared" si="245"/>
        <v/>
      </c>
      <c r="E5232" s="21">
        <f>SUMIFS(тарифы!G:G,тарифы!B:B,J5232)</f>
        <v>0</v>
      </c>
      <c r="F5232" s="21"/>
      <c r="G5232" s="12" t="str">
        <f>IFERROR(INDEX(Таблица1[#All],MATCH('загрузка табеля'!J5232,тарифы!B:B,0),4),"")</f>
        <v/>
      </c>
    </row>
    <row r="5233" spans="1:7" x14ac:dyDescent="0.2">
      <c r="A5233" s="12" t="e">
        <f>INDEX('рабочие дни  %ФОТ'!$F$3:$F$67,MATCH('загрузка табеля'!$H5233,'рабочие дни  %ФОТ'!$H$3:$H$67,0),1)</f>
        <v>#N/A</v>
      </c>
      <c r="B5233" s="21">
        <f t="shared" si="243"/>
        <v>0</v>
      </c>
      <c r="C5233" s="22">
        <f t="shared" si="244"/>
        <v>0</v>
      </c>
      <c r="D5233" s="23" t="str">
        <f t="shared" si="245"/>
        <v/>
      </c>
      <c r="E5233" s="21">
        <f>SUMIFS(тарифы!G:G,тарифы!B:B,J5233)</f>
        <v>0</v>
      </c>
      <c r="F5233" s="21"/>
      <c r="G5233" s="12" t="str">
        <f>IFERROR(INDEX(Таблица1[#All],MATCH('загрузка табеля'!J5233,тарифы!B:B,0),4),"")</f>
        <v/>
      </c>
    </row>
    <row r="5234" spans="1:7" x14ac:dyDescent="0.2">
      <c r="A5234" s="12" t="e">
        <f>INDEX('рабочие дни  %ФОТ'!$F$3:$F$67,MATCH('загрузка табеля'!$H5234,'рабочие дни  %ФОТ'!$H$3:$H$67,0),1)</f>
        <v>#N/A</v>
      </c>
      <c r="B5234" s="21">
        <f t="shared" si="243"/>
        <v>0</v>
      </c>
      <c r="C5234" s="22">
        <f t="shared" si="244"/>
        <v>0</v>
      </c>
      <c r="D5234" s="23" t="str">
        <f t="shared" si="245"/>
        <v/>
      </c>
      <c r="E5234" s="21">
        <f>SUMIFS(тарифы!G:G,тарифы!B:B,J5234)</f>
        <v>0</v>
      </c>
      <c r="F5234" s="21"/>
      <c r="G5234" s="12" t="str">
        <f>IFERROR(INDEX(Таблица1[#All],MATCH('загрузка табеля'!J5234,тарифы!B:B,0),4),"")</f>
        <v/>
      </c>
    </row>
    <row r="5235" spans="1:7" x14ac:dyDescent="0.2">
      <c r="A5235" s="12" t="e">
        <f>INDEX('рабочие дни  %ФОТ'!$F$3:$F$67,MATCH('загрузка табеля'!$H5235,'рабочие дни  %ФОТ'!$H$3:$H$67,0),1)</f>
        <v>#N/A</v>
      </c>
      <c r="B5235" s="21">
        <f t="shared" si="243"/>
        <v>0</v>
      </c>
      <c r="C5235" s="22">
        <f t="shared" si="244"/>
        <v>0</v>
      </c>
      <c r="D5235" s="23" t="str">
        <f t="shared" si="245"/>
        <v/>
      </c>
      <c r="E5235" s="21">
        <f>SUMIFS(тарифы!G:G,тарифы!B:B,J5235)</f>
        <v>0</v>
      </c>
      <c r="F5235" s="21"/>
      <c r="G5235" s="12" t="str">
        <f>IFERROR(INDEX(Таблица1[#All],MATCH('загрузка табеля'!J5235,тарифы!B:B,0),4),"")</f>
        <v/>
      </c>
    </row>
    <row r="5236" spans="1:7" x14ac:dyDescent="0.2">
      <c r="A5236" s="12" t="e">
        <f>INDEX('рабочие дни  %ФОТ'!$F$3:$F$67,MATCH('загрузка табеля'!$H5236,'рабочие дни  %ФОТ'!$H$3:$H$67,0),1)</f>
        <v>#N/A</v>
      </c>
      <c r="B5236" s="21">
        <f t="shared" si="243"/>
        <v>0</v>
      </c>
      <c r="C5236" s="22">
        <f t="shared" si="244"/>
        <v>0</v>
      </c>
      <c r="D5236" s="23" t="str">
        <f t="shared" si="245"/>
        <v/>
      </c>
      <c r="E5236" s="21">
        <f>SUMIFS(тарифы!G:G,тарифы!B:B,J5236)</f>
        <v>0</v>
      </c>
      <c r="F5236" s="21"/>
      <c r="G5236" s="12" t="str">
        <f>IFERROR(INDEX(Таблица1[#All],MATCH('загрузка табеля'!J5236,тарифы!B:B,0),4),"")</f>
        <v/>
      </c>
    </row>
    <row r="5237" spans="1:7" x14ac:dyDescent="0.2">
      <c r="A5237" s="12" t="e">
        <f>INDEX('рабочие дни  %ФОТ'!$F$3:$F$67,MATCH('загрузка табеля'!$H5237,'рабочие дни  %ФОТ'!$H$3:$H$67,0),1)</f>
        <v>#N/A</v>
      </c>
      <c r="B5237" s="21">
        <f t="shared" si="243"/>
        <v>0</v>
      </c>
      <c r="C5237" s="22">
        <f t="shared" si="244"/>
        <v>0</v>
      </c>
      <c r="D5237" s="23" t="str">
        <f t="shared" si="245"/>
        <v/>
      </c>
      <c r="E5237" s="21">
        <f>SUMIFS(тарифы!G:G,тарифы!B:B,J5237)</f>
        <v>0</v>
      </c>
      <c r="F5237" s="21"/>
      <c r="G5237" s="12" t="str">
        <f>IFERROR(INDEX(Таблица1[#All],MATCH('загрузка табеля'!J5237,тарифы!B:B,0),4),"")</f>
        <v/>
      </c>
    </row>
    <row r="5238" spans="1:7" x14ac:dyDescent="0.2">
      <c r="A5238" s="12" t="e">
        <f>INDEX('рабочие дни  %ФОТ'!$F$3:$F$67,MATCH('загрузка табеля'!$H5238,'рабочие дни  %ФОТ'!$H$3:$H$67,0),1)</f>
        <v>#N/A</v>
      </c>
      <c r="B5238" s="21">
        <f t="shared" si="243"/>
        <v>0</v>
      </c>
      <c r="C5238" s="22">
        <f t="shared" si="244"/>
        <v>0</v>
      </c>
      <c r="D5238" s="23" t="str">
        <f t="shared" si="245"/>
        <v/>
      </c>
      <c r="E5238" s="21">
        <f>SUMIFS(тарифы!G:G,тарифы!B:B,J5238)</f>
        <v>0</v>
      </c>
      <c r="F5238" s="21"/>
      <c r="G5238" s="12" t="str">
        <f>IFERROR(INDEX(Таблица1[#All],MATCH('загрузка табеля'!J5238,тарифы!B:B,0),4),"")</f>
        <v/>
      </c>
    </row>
    <row r="5239" spans="1:7" x14ac:dyDescent="0.2">
      <c r="A5239" s="12" t="e">
        <f>INDEX('рабочие дни  %ФОТ'!$F$3:$F$67,MATCH('загрузка табеля'!$H5239,'рабочие дни  %ФОТ'!$H$3:$H$67,0),1)</f>
        <v>#N/A</v>
      </c>
      <c r="B5239" s="21">
        <f t="shared" si="243"/>
        <v>0</v>
      </c>
      <c r="C5239" s="22">
        <f t="shared" si="244"/>
        <v>0</v>
      </c>
      <c r="D5239" s="23" t="str">
        <f t="shared" si="245"/>
        <v/>
      </c>
      <c r="E5239" s="21">
        <f>SUMIFS(тарифы!G:G,тарифы!B:B,J5239)</f>
        <v>0</v>
      </c>
      <c r="F5239" s="21"/>
      <c r="G5239" s="12" t="str">
        <f>IFERROR(INDEX(Таблица1[#All],MATCH('загрузка табеля'!J5239,тарифы!B:B,0),4),"")</f>
        <v/>
      </c>
    </row>
    <row r="5240" spans="1:7" x14ac:dyDescent="0.2">
      <c r="A5240" s="12" t="e">
        <f>INDEX('рабочие дни  %ФОТ'!$F$3:$F$67,MATCH('загрузка табеля'!$H5240,'рабочие дни  %ФОТ'!$H$3:$H$67,0),1)</f>
        <v>#N/A</v>
      </c>
      <c r="B5240" s="21">
        <f t="shared" si="243"/>
        <v>0</v>
      </c>
      <c r="C5240" s="22">
        <f t="shared" si="244"/>
        <v>0</v>
      </c>
      <c r="D5240" s="23" t="str">
        <f t="shared" si="245"/>
        <v/>
      </c>
      <c r="E5240" s="21">
        <f>SUMIFS(тарифы!G:G,тарифы!B:B,J5240)</f>
        <v>0</v>
      </c>
      <c r="F5240" s="21"/>
      <c r="G5240" s="12" t="str">
        <f>IFERROR(INDEX(Таблица1[#All],MATCH('загрузка табеля'!J5240,тарифы!B:B,0),4),"")</f>
        <v/>
      </c>
    </row>
    <row r="5241" spans="1:7" x14ac:dyDescent="0.2">
      <c r="A5241" s="12" t="e">
        <f>INDEX('рабочие дни  %ФОТ'!$F$3:$F$67,MATCH('загрузка табеля'!$H5241,'рабочие дни  %ФОТ'!$H$3:$H$67,0),1)</f>
        <v>#N/A</v>
      </c>
      <c r="B5241" s="21">
        <f t="shared" si="243"/>
        <v>0</v>
      </c>
      <c r="C5241" s="22">
        <f t="shared" si="244"/>
        <v>0</v>
      </c>
      <c r="D5241" s="23" t="str">
        <f t="shared" si="245"/>
        <v/>
      </c>
      <c r="E5241" s="21">
        <f>SUMIFS(тарифы!G:G,тарифы!B:B,J5241)</f>
        <v>0</v>
      </c>
      <c r="F5241" s="21"/>
      <c r="G5241" s="12" t="str">
        <f>IFERROR(INDEX(Таблица1[#All],MATCH('загрузка табеля'!J5241,тарифы!B:B,0),4),"")</f>
        <v/>
      </c>
    </row>
    <row r="5242" spans="1:7" x14ac:dyDescent="0.2">
      <c r="A5242" s="12" t="e">
        <f>INDEX('рабочие дни  %ФОТ'!$F$3:$F$67,MATCH('загрузка табеля'!$H5242,'рабочие дни  %ФОТ'!$H$3:$H$67,0),1)</f>
        <v>#N/A</v>
      </c>
      <c r="B5242" s="21">
        <f t="shared" si="243"/>
        <v>0</v>
      </c>
      <c r="C5242" s="22">
        <f t="shared" si="244"/>
        <v>0</v>
      </c>
      <c r="D5242" s="23" t="str">
        <f t="shared" si="245"/>
        <v/>
      </c>
      <c r="E5242" s="21">
        <f>SUMIFS(тарифы!G:G,тарифы!B:B,J5242)</f>
        <v>0</v>
      </c>
      <c r="F5242" s="21"/>
      <c r="G5242" s="12" t="str">
        <f>IFERROR(INDEX(Таблица1[#All],MATCH('загрузка табеля'!J5242,тарифы!B:B,0),4),"")</f>
        <v/>
      </c>
    </row>
    <row r="5243" spans="1:7" x14ac:dyDescent="0.2">
      <c r="A5243" s="12" t="e">
        <f>INDEX('рабочие дни  %ФОТ'!$F$3:$F$67,MATCH('загрузка табеля'!$H5243,'рабочие дни  %ФОТ'!$H$3:$H$67,0),1)</f>
        <v>#N/A</v>
      </c>
      <c r="B5243" s="21">
        <f t="shared" si="243"/>
        <v>0</v>
      </c>
      <c r="C5243" s="22">
        <f t="shared" si="244"/>
        <v>0</v>
      </c>
      <c r="D5243" s="23" t="str">
        <f t="shared" si="245"/>
        <v/>
      </c>
      <c r="E5243" s="21">
        <f>SUMIFS(тарифы!G:G,тарифы!B:B,J5243)</f>
        <v>0</v>
      </c>
      <c r="F5243" s="21"/>
      <c r="G5243" s="12" t="str">
        <f>IFERROR(INDEX(Таблица1[#All],MATCH('загрузка табеля'!J5243,тарифы!B:B,0),4),"")</f>
        <v/>
      </c>
    </row>
    <row r="5244" spans="1:7" x14ac:dyDescent="0.2">
      <c r="A5244" s="12" t="e">
        <f>INDEX('рабочие дни  %ФОТ'!$F$3:$F$67,MATCH('загрузка табеля'!$H5244,'рабочие дни  %ФОТ'!$H$3:$H$67,0),1)</f>
        <v>#N/A</v>
      </c>
      <c r="B5244" s="21">
        <f t="shared" si="243"/>
        <v>0</v>
      </c>
      <c r="C5244" s="22">
        <f t="shared" si="244"/>
        <v>0</v>
      </c>
      <c r="D5244" s="23" t="str">
        <f t="shared" si="245"/>
        <v/>
      </c>
      <c r="E5244" s="21">
        <f>SUMIFS(тарифы!G:G,тарифы!B:B,J5244)</f>
        <v>0</v>
      </c>
      <c r="F5244" s="21"/>
      <c r="G5244" s="12" t="str">
        <f>IFERROR(INDEX(Таблица1[#All],MATCH('загрузка табеля'!J5244,тарифы!B:B,0),4),"")</f>
        <v/>
      </c>
    </row>
    <row r="5245" spans="1:7" x14ac:dyDescent="0.2">
      <c r="A5245" s="12" t="e">
        <f>INDEX('рабочие дни  %ФОТ'!$F$3:$F$67,MATCH('загрузка табеля'!$H5245,'рабочие дни  %ФОТ'!$H$3:$H$67,0),1)</f>
        <v>#N/A</v>
      </c>
      <c r="B5245" s="21">
        <f t="shared" si="243"/>
        <v>0</v>
      </c>
      <c r="C5245" s="22">
        <f t="shared" si="244"/>
        <v>0</v>
      </c>
      <c r="D5245" s="23" t="str">
        <f t="shared" si="245"/>
        <v/>
      </c>
      <c r="E5245" s="21">
        <f>SUMIFS(тарифы!G:G,тарифы!B:B,J5245)</f>
        <v>0</v>
      </c>
      <c r="F5245" s="21"/>
      <c r="G5245" s="12" t="str">
        <f>IFERROR(INDEX(Таблица1[#All],MATCH('загрузка табеля'!J5245,тарифы!B:B,0),4),"")</f>
        <v/>
      </c>
    </row>
    <row r="5246" spans="1:7" x14ac:dyDescent="0.2">
      <c r="A5246" s="12" t="e">
        <f>INDEX('рабочие дни  %ФОТ'!$F$3:$F$67,MATCH('загрузка табеля'!$H5246,'рабочие дни  %ФОТ'!$H$3:$H$67,0),1)</f>
        <v>#N/A</v>
      </c>
      <c r="B5246" s="21">
        <f t="shared" si="243"/>
        <v>0</v>
      </c>
      <c r="C5246" s="22">
        <f t="shared" si="244"/>
        <v>0</v>
      </c>
      <c r="D5246" s="23" t="str">
        <f t="shared" si="245"/>
        <v/>
      </c>
      <c r="E5246" s="21">
        <f>SUMIFS(тарифы!G:G,тарифы!B:B,J5246)</f>
        <v>0</v>
      </c>
      <c r="F5246" s="21"/>
      <c r="G5246" s="12" t="str">
        <f>IFERROR(INDEX(Таблица1[#All],MATCH('загрузка табеля'!J5246,тарифы!B:B,0),4),"")</f>
        <v/>
      </c>
    </row>
    <row r="5247" spans="1:7" x14ac:dyDescent="0.2">
      <c r="A5247" s="12" t="e">
        <f>INDEX('рабочие дни  %ФОТ'!$F$3:$F$67,MATCH('загрузка табеля'!$H5247,'рабочие дни  %ФОТ'!$H$3:$H$67,0),1)</f>
        <v>#N/A</v>
      </c>
      <c r="B5247" s="21">
        <f t="shared" si="243"/>
        <v>0</v>
      </c>
      <c r="C5247" s="22">
        <f t="shared" si="244"/>
        <v>0</v>
      </c>
      <c r="D5247" s="23" t="str">
        <f t="shared" si="245"/>
        <v/>
      </c>
      <c r="E5247" s="21">
        <f>SUMIFS(тарифы!G:G,тарифы!B:B,J5247)</f>
        <v>0</v>
      </c>
      <c r="F5247" s="21"/>
      <c r="G5247" s="12" t="str">
        <f>IFERROR(INDEX(Таблица1[#All],MATCH('загрузка табеля'!J5247,тарифы!B:B,0),4),"")</f>
        <v/>
      </c>
    </row>
    <row r="5248" spans="1:7" x14ac:dyDescent="0.2">
      <c r="A5248" s="12" t="e">
        <f>INDEX('рабочие дни  %ФОТ'!$F$3:$F$67,MATCH('загрузка табеля'!$H5248,'рабочие дни  %ФОТ'!$H$3:$H$67,0),1)</f>
        <v>#N/A</v>
      </c>
      <c r="B5248" s="21">
        <f t="shared" si="243"/>
        <v>0</v>
      </c>
      <c r="C5248" s="22">
        <f t="shared" si="244"/>
        <v>0</v>
      </c>
      <c r="D5248" s="23" t="str">
        <f t="shared" si="245"/>
        <v/>
      </c>
      <c r="E5248" s="21">
        <f>SUMIFS(тарифы!G:G,тарифы!B:B,J5248)</f>
        <v>0</v>
      </c>
      <c r="F5248" s="21"/>
      <c r="G5248" s="12" t="str">
        <f>IFERROR(INDEX(Таблица1[#All],MATCH('загрузка табеля'!J5248,тарифы!B:B,0),4),"")</f>
        <v/>
      </c>
    </row>
    <row r="5249" spans="1:7" x14ac:dyDescent="0.2">
      <c r="A5249" s="12" t="e">
        <f>INDEX('рабочие дни  %ФОТ'!$F$3:$F$67,MATCH('загрузка табеля'!$H5249,'рабочие дни  %ФОТ'!$H$3:$H$67,0),1)</f>
        <v>#N/A</v>
      </c>
      <c r="B5249" s="21">
        <f t="shared" si="243"/>
        <v>0</v>
      </c>
      <c r="C5249" s="22">
        <f t="shared" si="244"/>
        <v>0</v>
      </c>
      <c r="D5249" s="23" t="str">
        <f t="shared" si="245"/>
        <v/>
      </c>
      <c r="E5249" s="21">
        <f>SUMIFS(тарифы!G:G,тарифы!B:B,J5249)</f>
        <v>0</v>
      </c>
      <c r="F5249" s="21"/>
      <c r="G5249" s="12" t="str">
        <f>IFERROR(INDEX(Таблица1[#All],MATCH('загрузка табеля'!J5249,тарифы!B:B,0),4),"")</f>
        <v/>
      </c>
    </row>
    <row r="5250" spans="1:7" x14ac:dyDescent="0.2">
      <c r="A5250" s="12" t="e">
        <f>INDEX('рабочие дни  %ФОТ'!$F$3:$F$67,MATCH('загрузка табеля'!$H5250,'рабочие дни  %ФОТ'!$H$3:$H$67,0),1)</f>
        <v>#N/A</v>
      </c>
      <c r="B5250" s="21">
        <f t="shared" si="243"/>
        <v>0</v>
      </c>
      <c r="C5250" s="22">
        <f t="shared" si="244"/>
        <v>0</v>
      </c>
      <c r="D5250" s="23" t="str">
        <f t="shared" si="245"/>
        <v/>
      </c>
      <c r="E5250" s="21">
        <f>SUMIFS(тарифы!G:G,тарифы!B:B,J5250)</f>
        <v>0</v>
      </c>
      <c r="F5250" s="21"/>
      <c r="G5250" s="12" t="str">
        <f>IFERROR(INDEX(Таблица1[#All],MATCH('загрузка табеля'!J5250,тарифы!B:B,0),4),"")</f>
        <v/>
      </c>
    </row>
    <row r="5251" spans="1:7" x14ac:dyDescent="0.2">
      <c r="A5251" s="12" t="e">
        <f>INDEX('рабочие дни  %ФОТ'!$F$3:$F$67,MATCH('загрузка табеля'!$H5251,'рабочие дни  %ФОТ'!$H$3:$H$67,0),1)</f>
        <v>#N/A</v>
      </c>
      <c r="B5251" s="21">
        <f t="shared" si="243"/>
        <v>0</v>
      </c>
      <c r="C5251" s="22">
        <f t="shared" si="244"/>
        <v>0</v>
      </c>
      <c r="D5251" s="23" t="str">
        <f t="shared" si="245"/>
        <v/>
      </c>
      <c r="E5251" s="21">
        <f>SUMIFS(тарифы!G:G,тарифы!B:B,J5251)</f>
        <v>0</v>
      </c>
      <c r="F5251" s="21"/>
      <c r="G5251" s="12" t="str">
        <f>IFERROR(INDEX(Таблица1[#All],MATCH('загрузка табеля'!J5251,тарифы!B:B,0),4),"")</f>
        <v/>
      </c>
    </row>
    <row r="5252" spans="1:7" x14ac:dyDescent="0.2">
      <c r="A5252" s="12" t="e">
        <f>INDEX('рабочие дни  %ФОТ'!$F$3:$F$67,MATCH('загрузка табеля'!$H5252,'рабочие дни  %ФОТ'!$H$3:$H$67,0),1)</f>
        <v>#N/A</v>
      </c>
      <c r="B5252" s="21">
        <f t="shared" si="243"/>
        <v>0</v>
      </c>
      <c r="C5252" s="22">
        <f t="shared" si="244"/>
        <v>0</v>
      </c>
      <c r="D5252" s="23" t="str">
        <f t="shared" si="245"/>
        <v/>
      </c>
      <c r="E5252" s="21">
        <f>SUMIFS(тарифы!G:G,тарифы!B:B,J5252)</f>
        <v>0</v>
      </c>
      <c r="F5252" s="21"/>
      <c r="G5252" s="12" t="str">
        <f>IFERROR(INDEX(Таблица1[#All],MATCH('загрузка табеля'!J5252,тарифы!B:B,0),4),"")</f>
        <v/>
      </c>
    </row>
    <row r="5253" spans="1:7" x14ac:dyDescent="0.2">
      <c r="A5253" s="12" t="e">
        <f>INDEX('рабочие дни  %ФОТ'!$F$3:$F$67,MATCH('загрузка табеля'!$H5253,'рабочие дни  %ФОТ'!$H$3:$H$67,0),1)</f>
        <v>#N/A</v>
      </c>
      <c r="B5253" s="21">
        <f t="shared" si="243"/>
        <v>0</v>
      </c>
      <c r="C5253" s="22">
        <f t="shared" si="244"/>
        <v>0</v>
      </c>
      <c r="D5253" s="23" t="str">
        <f t="shared" si="245"/>
        <v/>
      </c>
      <c r="E5253" s="21">
        <f>SUMIFS(тарифы!G:G,тарифы!B:B,J5253)</f>
        <v>0</v>
      </c>
      <c r="F5253" s="21"/>
      <c r="G5253" s="12" t="str">
        <f>IFERROR(INDEX(Таблица1[#All],MATCH('загрузка табеля'!J5253,тарифы!B:B,0),4),"")</f>
        <v/>
      </c>
    </row>
    <row r="5254" spans="1:7" x14ac:dyDescent="0.2">
      <c r="A5254" s="12" t="e">
        <f>INDEX('рабочие дни  %ФОТ'!$F$3:$F$67,MATCH('загрузка табеля'!$H5254,'рабочие дни  %ФОТ'!$H$3:$H$67,0),1)</f>
        <v>#N/A</v>
      </c>
      <c r="B5254" s="21">
        <f t="shared" ref="B5254:B5317" si="246">IF(AND(F5254&lt;50,F5254&gt;0),F5254*D5254,IF(F5254&gt;50,F5254/$C$1*C5254,IF(AND(E5254&lt;50,E5254&gt;0),E5254*D5254,E5254/$C$1*C5254)))</f>
        <v>0</v>
      </c>
      <c r="C5254" s="22">
        <f t="shared" si="244"/>
        <v>0</v>
      </c>
      <c r="D5254" s="23" t="str">
        <f t="shared" si="245"/>
        <v/>
      </c>
      <c r="E5254" s="21">
        <f>SUMIFS(тарифы!G:G,тарифы!B:B,J5254)</f>
        <v>0</v>
      </c>
      <c r="F5254" s="21"/>
      <c r="G5254" s="12" t="str">
        <f>IFERROR(INDEX(Таблица1[#All],MATCH('загрузка табеля'!J5254,тарифы!B:B,0),4),"")</f>
        <v/>
      </c>
    </row>
    <row r="5255" spans="1:7" x14ac:dyDescent="0.2">
      <c r="A5255" s="12" t="e">
        <f>INDEX('рабочие дни  %ФОТ'!$F$3:$F$67,MATCH('загрузка табеля'!$H5255,'рабочие дни  %ФОТ'!$H$3:$H$67,0),1)</f>
        <v>#N/A</v>
      </c>
      <c r="B5255" s="21">
        <f t="shared" si="246"/>
        <v>0</v>
      </c>
      <c r="C5255" s="22">
        <f t="shared" ref="C5255:C5318" si="247">COUNTIF(L5255:AP5255,"&gt;0")</f>
        <v>0</v>
      </c>
      <c r="D5255" s="23" t="str">
        <f t="shared" ref="D5255:D5318" si="248">IF(SUM(L5255:AP5255)&gt;0,SUM(L5255:AP5255),"")</f>
        <v/>
      </c>
      <c r="E5255" s="21">
        <f>SUMIFS(тарифы!G:G,тарифы!B:B,J5255)</f>
        <v>0</v>
      </c>
      <c r="F5255" s="21"/>
      <c r="G5255" s="12" t="str">
        <f>IFERROR(INDEX(Таблица1[#All],MATCH('загрузка табеля'!J5255,тарифы!B:B,0),4),"")</f>
        <v/>
      </c>
    </row>
    <row r="5256" spans="1:7" x14ac:dyDescent="0.2">
      <c r="A5256" s="12" t="e">
        <f>INDEX('рабочие дни  %ФОТ'!$F$3:$F$67,MATCH('загрузка табеля'!$H5256,'рабочие дни  %ФОТ'!$H$3:$H$67,0),1)</f>
        <v>#N/A</v>
      </c>
      <c r="B5256" s="21">
        <f t="shared" si="246"/>
        <v>0</v>
      </c>
      <c r="C5256" s="22">
        <f t="shared" si="247"/>
        <v>0</v>
      </c>
      <c r="D5256" s="23" t="str">
        <f t="shared" si="248"/>
        <v/>
      </c>
      <c r="E5256" s="21">
        <f>SUMIFS(тарифы!G:G,тарифы!B:B,J5256)</f>
        <v>0</v>
      </c>
      <c r="F5256" s="21"/>
      <c r="G5256" s="12" t="str">
        <f>IFERROR(INDEX(Таблица1[#All],MATCH('загрузка табеля'!J5256,тарифы!B:B,0),4),"")</f>
        <v/>
      </c>
    </row>
    <row r="5257" spans="1:7" x14ac:dyDescent="0.2">
      <c r="A5257" s="12" t="e">
        <f>INDEX('рабочие дни  %ФОТ'!$F$3:$F$67,MATCH('загрузка табеля'!$H5257,'рабочие дни  %ФОТ'!$H$3:$H$67,0),1)</f>
        <v>#N/A</v>
      </c>
      <c r="B5257" s="21">
        <f t="shared" si="246"/>
        <v>0</v>
      </c>
      <c r="C5257" s="22">
        <f t="shared" si="247"/>
        <v>0</v>
      </c>
      <c r="D5257" s="23" t="str">
        <f t="shared" si="248"/>
        <v/>
      </c>
      <c r="E5257" s="21">
        <f>SUMIFS(тарифы!G:G,тарифы!B:B,J5257)</f>
        <v>0</v>
      </c>
      <c r="F5257" s="21"/>
      <c r="G5257" s="12" t="str">
        <f>IFERROR(INDEX(Таблица1[#All],MATCH('загрузка табеля'!J5257,тарифы!B:B,0),4),"")</f>
        <v/>
      </c>
    </row>
    <row r="5258" spans="1:7" x14ac:dyDescent="0.2">
      <c r="A5258" s="12" t="e">
        <f>INDEX('рабочие дни  %ФОТ'!$F$3:$F$67,MATCH('загрузка табеля'!$H5258,'рабочие дни  %ФОТ'!$H$3:$H$67,0),1)</f>
        <v>#N/A</v>
      </c>
      <c r="B5258" s="21">
        <f t="shared" si="246"/>
        <v>0</v>
      </c>
      <c r="C5258" s="22">
        <f t="shared" si="247"/>
        <v>0</v>
      </c>
      <c r="D5258" s="23" t="str">
        <f t="shared" si="248"/>
        <v/>
      </c>
      <c r="E5258" s="21">
        <f>SUMIFS(тарифы!G:G,тарифы!B:B,J5258)</f>
        <v>0</v>
      </c>
      <c r="F5258" s="21"/>
      <c r="G5258" s="12" t="str">
        <f>IFERROR(INDEX(Таблица1[#All],MATCH('загрузка табеля'!J5258,тарифы!B:B,0),4),"")</f>
        <v/>
      </c>
    </row>
    <row r="5259" spans="1:7" x14ac:dyDescent="0.2">
      <c r="A5259" s="12" t="e">
        <f>INDEX('рабочие дни  %ФОТ'!$F$3:$F$67,MATCH('загрузка табеля'!$H5259,'рабочие дни  %ФОТ'!$H$3:$H$67,0),1)</f>
        <v>#N/A</v>
      </c>
      <c r="B5259" s="21">
        <f t="shared" si="246"/>
        <v>0</v>
      </c>
      <c r="C5259" s="22">
        <f t="shared" si="247"/>
        <v>0</v>
      </c>
      <c r="D5259" s="23" t="str">
        <f t="shared" si="248"/>
        <v/>
      </c>
      <c r="E5259" s="21">
        <f>SUMIFS(тарифы!G:G,тарифы!B:B,J5259)</f>
        <v>0</v>
      </c>
      <c r="F5259" s="21"/>
      <c r="G5259" s="12" t="str">
        <f>IFERROR(INDEX(Таблица1[#All],MATCH('загрузка табеля'!J5259,тарифы!B:B,0),4),"")</f>
        <v/>
      </c>
    </row>
    <row r="5260" spans="1:7" x14ac:dyDescent="0.2">
      <c r="A5260" s="12" t="e">
        <f>INDEX('рабочие дни  %ФОТ'!$F$3:$F$67,MATCH('загрузка табеля'!$H5260,'рабочие дни  %ФОТ'!$H$3:$H$67,0),1)</f>
        <v>#N/A</v>
      </c>
      <c r="B5260" s="21">
        <f t="shared" si="246"/>
        <v>0</v>
      </c>
      <c r="C5260" s="22">
        <f t="shared" si="247"/>
        <v>0</v>
      </c>
      <c r="D5260" s="23" t="str">
        <f t="shared" si="248"/>
        <v/>
      </c>
      <c r="E5260" s="21">
        <f>SUMIFS(тарифы!G:G,тарифы!B:B,J5260)</f>
        <v>0</v>
      </c>
      <c r="F5260" s="21"/>
      <c r="G5260" s="12" t="str">
        <f>IFERROR(INDEX(Таблица1[#All],MATCH('загрузка табеля'!J5260,тарифы!B:B,0),4),"")</f>
        <v/>
      </c>
    </row>
    <row r="5261" spans="1:7" x14ac:dyDescent="0.2">
      <c r="A5261" s="12" t="e">
        <f>INDEX('рабочие дни  %ФОТ'!$F$3:$F$67,MATCH('загрузка табеля'!$H5261,'рабочие дни  %ФОТ'!$H$3:$H$67,0),1)</f>
        <v>#N/A</v>
      </c>
      <c r="B5261" s="21">
        <f t="shared" si="246"/>
        <v>0</v>
      </c>
      <c r="C5261" s="22">
        <f t="shared" si="247"/>
        <v>0</v>
      </c>
      <c r="D5261" s="23" t="str">
        <f t="shared" si="248"/>
        <v/>
      </c>
      <c r="E5261" s="21">
        <f>SUMIFS(тарифы!G:G,тарифы!B:B,J5261)</f>
        <v>0</v>
      </c>
      <c r="F5261" s="21"/>
      <c r="G5261" s="12" t="str">
        <f>IFERROR(INDEX(Таблица1[#All],MATCH('загрузка табеля'!J5261,тарифы!B:B,0),4),"")</f>
        <v/>
      </c>
    </row>
    <row r="5262" spans="1:7" x14ac:dyDescent="0.2">
      <c r="A5262" s="12" t="e">
        <f>INDEX('рабочие дни  %ФОТ'!$F$3:$F$67,MATCH('загрузка табеля'!$H5262,'рабочие дни  %ФОТ'!$H$3:$H$67,0),1)</f>
        <v>#N/A</v>
      </c>
      <c r="B5262" s="21">
        <f t="shared" si="246"/>
        <v>0</v>
      </c>
      <c r="C5262" s="22">
        <f t="shared" si="247"/>
        <v>0</v>
      </c>
      <c r="D5262" s="23" t="str">
        <f t="shared" si="248"/>
        <v/>
      </c>
      <c r="E5262" s="21">
        <f>SUMIFS(тарифы!G:G,тарифы!B:B,J5262)</f>
        <v>0</v>
      </c>
      <c r="F5262" s="21"/>
      <c r="G5262" s="12" t="str">
        <f>IFERROR(INDEX(Таблица1[#All],MATCH('загрузка табеля'!J5262,тарифы!B:B,0),4),"")</f>
        <v/>
      </c>
    </row>
    <row r="5263" spans="1:7" x14ac:dyDescent="0.2">
      <c r="A5263" s="12" t="e">
        <f>INDEX('рабочие дни  %ФОТ'!$F$3:$F$67,MATCH('загрузка табеля'!$H5263,'рабочие дни  %ФОТ'!$H$3:$H$67,0),1)</f>
        <v>#N/A</v>
      </c>
      <c r="B5263" s="21">
        <f t="shared" si="246"/>
        <v>0</v>
      </c>
      <c r="C5263" s="22">
        <f t="shared" si="247"/>
        <v>0</v>
      </c>
      <c r="D5263" s="23" t="str">
        <f t="shared" si="248"/>
        <v/>
      </c>
      <c r="E5263" s="21">
        <f>SUMIFS(тарифы!G:G,тарифы!B:B,J5263)</f>
        <v>0</v>
      </c>
      <c r="F5263" s="21"/>
      <c r="G5263" s="12" t="str">
        <f>IFERROR(INDEX(Таблица1[#All],MATCH('загрузка табеля'!J5263,тарифы!B:B,0),4),"")</f>
        <v/>
      </c>
    </row>
    <row r="5264" spans="1:7" x14ac:dyDescent="0.2">
      <c r="A5264" s="12" t="e">
        <f>INDEX('рабочие дни  %ФОТ'!$F$3:$F$67,MATCH('загрузка табеля'!$H5264,'рабочие дни  %ФОТ'!$H$3:$H$67,0),1)</f>
        <v>#N/A</v>
      </c>
      <c r="B5264" s="21">
        <f t="shared" si="246"/>
        <v>0</v>
      </c>
      <c r="C5264" s="22">
        <f t="shared" si="247"/>
        <v>0</v>
      </c>
      <c r="D5264" s="23" t="str">
        <f t="shared" si="248"/>
        <v/>
      </c>
      <c r="E5264" s="21">
        <f>SUMIFS(тарифы!G:G,тарифы!B:B,J5264)</f>
        <v>0</v>
      </c>
      <c r="F5264" s="21"/>
      <c r="G5264" s="12" t="str">
        <f>IFERROR(INDEX(Таблица1[#All],MATCH('загрузка табеля'!J5264,тарифы!B:B,0),4),"")</f>
        <v/>
      </c>
    </row>
    <row r="5265" spans="1:7" x14ac:dyDescent="0.2">
      <c r="A5265" s="12" t="e">
        <f>INDEX('рабочие дни  %ФОТ'!$F$3:$F$67,MATCH('загрузка табеля'!$H5265,'рабочие дни  %ФОТ'!$H$3:$H$67,0),1)</f>
        <v>#N/A</v>
      </c>
      <c r="B5265" s="21">
        <f t="shared" si="246"/>
        <v>0</v>
      </c>
      <c r="C5265" s="22">
        <f t="shared" si="247"/>
        <v>0</v>
      </c>
      <c r="D5265" s="23" t="str">
        <f t="shared" si="248"/>
        <v/>
      </c>
      <c r="E5265" s="21">
        <f>SUMIFS(тарифы!G:G,тарифы!B:B,J5265)</f>
        <v>0</v>
      </c>
      <c r="F5265" s="21"/>
      <c r="G5265" s="12" t="str">
        <f>IFERROR(INDEX(Таблица1[#All],MATCH('загрузка табеля'!J5265,тарифы!B:B,0),4),"")</f>
        <v/>
      </c>
    </row>
    <row r="5266" spans="1:7" x14ac:dyDescent="0.2">
      <c r="A5266" s="12" t="e">
        <f>INDEX('рабочие дни  %ФОТ'!$F$3:$F$67,MATCH('загрузка табеля'!$H5266,'рабочие дни  %ФОТ'!$H$3:$H$67,0),1)</f>
        <v>#N/A</v>
      </c>
      <c r="B5266" s="21">
        <f t="shared" si="246"/>
        <v>0</v>
      </c>
      <c r="C5266" s="22">
        <f t="shared" si="247"/>
        <v>0</v>
      </c>
      <c r="D5266" s="23" t="str">
        <f t="shared" si="248"/>
        <v/>
      </c>
      <c r="E5266" s="21">
        <f>SUMIFS(тарифы!G:G,тарифы!B:B,J5266)</f>
        <v>0</v>
      </c>
      <c r="F5266" s="21"/>
      <c r="G5266" s="12" t="str">
        <f>IFERROR(INDEX(Таблица1[#All],MATCH('загрузка табеля'!J5266,тарифы!B:B,0),4),"")</f>
        <v/>
      </c>
    </row>
    <row r="5267" spans="1:7" x14ac:dyDescent="0.2">
      <c r="A5267" s="12" t="e">
        <f>INDEX('рабочие дни  %ФОТ'!$F$3:$F$67,MATCH('загрузка табеля'!$H5267,'рабочие дни  %ФОТ'!$H$3:$H$67,0),1)</f>
        <v>#N/A</v>
      </c>
      <c r="B5267" s="21">
        <f t="shared" si="246"/>
        <v>0</v>
      </c>
      <c r="C5267" s="22">
        <f t="shared" si="247"/>
        <v>0</v>
      </c>
      <c r="D5267" s="23" t="str">
        <f t="shared" si="248"/>
        <v/>
      </c>
      <c r="E5267" s="21">
        <f>SUMIFS(тарифы!G:G,тарифы!B:B,J5267)</f>
        <v>0</v>
      </c>
      <c r="F5267" s="21"/>
      <c r="G5267" s="12" t="str">
        <f>IFERROR(INDEX(Таблица1[#All],MATCH('загрузка табеля'!J5267,тарифы!B:B,0),4),"")</f>
        <v/>
      </c>
    </row>
    <row r="5268" spans="1:7" x14ac:dyDescent="0.2">
      <c r="A5268" s="12" t="e">
        <f>INDEX('рабочие дни  %ФОТ'!$F$3:$F$67,MATCH('загрузка табеля'!$H5268,'рабочие дни  %ФОТ'!$H$3:$H$67,0),1)</f>
        <v>#N/A</v>
      </c>
      <c r="B5268" s="21">
        <f t="shared" si="246"/>
        <v>0</v>
      </c>
      <c r="C5268" s="22">
        <f t="shared" si="247"/>
        <v>0</v>
      </c>
      <c r="D5268" s="23" t="str">
        <f t="shared" si="248"/>
        <v/>
      </c>
      <c r="E5268" s="21">
        <f>SUMIFS(тарифы!G:G,тарифы!B:B,J5268)</f>
        <v>0</v>
      </c>
      <c r="F5268" s="21"/>
      <c r="G5268" s="12" t="str">
        <f>IFERROR(INDEX(Таблица1[#All],MATCH('загрузка табеля'!J5268,тарифы!B:B,0),4),"")</f>
        <v/>
      </c>
    </row>
    <row r="5269" spans="1:7" x14ac:dyDescent="0.2">
      <c r="A5269" s="12" t="e">
        <f>INDEX('рабочие дни  %ФОТ'!$F$3:$F$67,MATCH('загрузка табеля'!$H5269,'рабочие дни  %ФОТ'!$H$3:$H$67,0),1)</f>
        <v>#N/A</v>
      </c>
      <c r="B5269" s="21">
        <f t="shared" si="246"/>
        <v>0</v>
      </c>
      <c r="C5269" s="22">
        <f t="shared" si="247"/>
        <v>0</v>
      </c>
      <c r="D5269" s="23" t="str">
        <f t="shared" si="248"/>
        <v/>
      </c>
      <c r="E5269" s="21">
        <f>SUMIFS(тарифы!G:G,тарифы!B:B,J5269)</f>
        <v>0</v>
      </c>
      <c r="F5269" s="21"/>
      <c r="G5269" s="12" t="str">
        <f>IFERROR(INDEX(Таблица1[#All],MATCH('загрузка табеля'!J5269,тарифы!B:B,0),4),"")</f>
        <v/>
      </c>
    </row>
    <row r="5270" spans="1:7" x14ac:dyDescent="0.2">
      <c r="A5270" s="12" t="e">
        <f>INDEX('рабочие дни  %ФОТ'!$F$3:$F$67,MATCH('загрузка табеля'!$H5270,'рабочие дни  %ФОТ'!$H$3:$H$67,0),1)</f>
        <v>#N/A</v>
      </c>
      <c r="B5270" s="21">
        <f t="shared" si="246"/>
        <v>0</v>
      </c>
      <c r="C5270" s="22">
        <f t="shared" si="247"/>
        <v>0</v>
      </c>
      <c r="D5270" s="23" t="str">
        <f t="shared" si="248"/>
        <v/>
      </c>
      <c r="E5270" s="21">
        <f>SUMIFS(тарифы!G:G,тарифы!B:B,J5270)</f>
        <v>0</v>
      </c>
      <c r="F5270" s="21"/>
      <c r="G5270" s="12" t="str">
        <f>IFERROR(INDEX(Таблица1[#All],MATCH('загрузка табеля'!J5270,тарифы!B:B,0),4),"")</f>
        <v/>
      </c>
    </row>
    <row r="5271" spans="1:7" x14ac:dyDescent="0.2">
      <c r="A5271" s="12" t="e">
        <f>INDEX('рабочие дни  %ФОТ'!$F$3:$F$67,MATCH('загрузка табеля'!$H5271,'рабочие дни  %ФОТ'!$H$3:$H$67,0),1)</f>
        <v>#N/A</v>
      </c>
      <c r="B5271" s="21">
        <f t="shared" si="246"/>
        <v>0</v>
      </c>
      <c r="C5271" s="22">
        <f t="shared" si="247"/>
        <v>0</v>
      </c>
      <c r="D5271" s="23" t="str">
        <f t="shared" si="248"/>
        <v/>
      </c>
      <c r="E5271" s="21">
        <f>SUMIFS(тарифы!G:G,тарифы!B:B,J5271)</f>
        <v>0</v>
      </c>
      <c r="F5271" s="21"/>
      <c r="G5271" s="12" t="str">
        <f>IFERROR(INDEX(Таблица1[#All],MATCH('загрузка табеля'!J5271,тарифы!B:B,0),4),"")</f>
        <v/>
      </c>
    </row>
    <row r="5272" spans="1:7" x14ac:dyDescent="0.2">
      <c r="A5272" s="12" t="e">
        <f>INDEX('рабочие дни  %ФОТ'!$F$3:$F$67,MATCH('загрузка табеля'!$H5272,'рабочие дни  %ФОТ'!$H$3:$H$67,0),1)</f>
        <v>#N/A</v>
      </c>
      <c r="B5272" s="21">
        <f t="shared" si="246"/>
        <v>0</v>
      </c>
      <c r="C5272" s="22">
        <f t="shared" si="247"/>
        <v>0</v>
      </c>
      <c r="D5272" s="23" t="str">
        <f t="shared" si="248"/>
        <v/>
      </c>
      <c r="E5272" s="21">
        <f>SUMIFS(тарифы!G:G,тарифы!B:B,J5272)</f>
        <v>0</v>
      </c>
      <c r="F5272" s="21"/>
      <c r="G5272" s="12" t="str">
        <f>IFERROR(INDEX(Таблица1[#All],MATCH('загрузка табеля'!J5272,тарифы!B:B,0),4),"")</f>
        <v/>
      </c>
    </row>
    <row r="5273" spans="1:7" x14ac:dyDescent="0.2">
      <c r="A5273" s="12" t="e">
        <f>INDEX('рабочие дни  %ФОТ'!$F$3:$F$67,MATCH('загрузка табеля'!$H5273,'рабочие дни  %ФОТ'!$H$3:$H$67,0),1)</f>
        <v>#N/A</v>
      </c>
      <c r="B5273" s="21">
        <f t="shared" si="246"/>
        <v>0</v>
      </c>
      <c r="C5273" s="22">
        <f t="shared" si="247"/>
        <v>0</v>
      </c>
      <c r="D5273" s="23" t="str">
        <f t="shared" si="248"/>
        <v/>
      </c>
      <c r="E5273" s="21">
        <f>SUMIFS(тарифы!G:G,тарифы!B:B,J5273)</f>
        <v>0</v>
      </c>
      <c r="F5273" s="21"/>
      <c r="G5273" s="12" t="str">
        <f>IFERROR(INDEX(Таблица1[#All],MATCH('загрузка табеля'!J5273,тарифы!B:B,0),4),"")</f>
        <v/>
      </c>
    </row>
    <row r="5274" spans="1:7" x14ac:dyDescent="0.2">
      <c r="A5274" s="12" t="e">
        <f>INDEX('рабочие дни  %ФОТ'!$F$3:$F$67,MATCH('загрузка табеля'!$H5274,'рабочие дни  %ФОТ'!$H$3:$H$67,0),1)</f>
        <v>#N/A</v>
      </c>
      <c r="B5274" s="21">
        <f t="shared" si="246"/>
        <v>0</v>
      </c>
      <c r="C5274" s="22">
        <f t="shared" si="247"/>
        <v>0</v>
      </c>
      <c r="D5274" s="23" t="str">
        <f t="shared" si="248"/>
        <v/>
      </c>
      <c r="E5274" s="21">
        <f>SUMIFS(тарифы!G:G,тарифы!B:B,J5274)</f>
        <v>0</v>
      </c>
      <c r="F5274" s="21"/>
      <c r="G5274" s="12" t="str">
        <f>IFERROR(INDEX(Таблица1[#All],MATCH('загрузка табеля'!J5274,тарифы!B:B,0),4),"")</f>
        <v/>
      </c>
    </row>
    <row r="5275" spans="1:7" x14ac:dyDescent="0.2">
      <c r="A5275" s="12" t="e">
        <f>INDEX('рабочие дни  %ФОТ'!$F$3:$F$67,MATCH('загрузка табеля'!$H5275,'рабочие дни  %ФОТ'!$H$3:$H$67,0),1)</f>
        <v>#N/A</v>
      </c>
      <c r="B5275" s="21">
        <f t="shared" si="246"/>
        <v>0</v>
      </c>
      <c r="C5275" s="22">
        <f t="shared" si="247"/>
        <v>0</v>
      </c>
      <c r="D5275" s="23" t="str">
        <f t="shared" si="248"/>
        <v/>
      </c>
      <c r="E5275" s="21">
        <f>SUMIFS(тарифы!G:G,тарифы!B:B,J5275)</f>
        <v>0</v>
      </c>
      <c r="F5275" s="21"/>
      <c r="G5275" s="12" t="str">
        <f>IFERROR(INDEX(Таблица1[#All],MATCH('загрузка табеля'!J5275,тарифы!B:B,0),4),"")</f>
        <v/>
      </c>
    </row>
    <row r="5276" spans="1:7" x14ac:dyDescent="0.2">
      <c r="A5276" s="12" t="e">
        <f>INDEX('рабочие дни  %ФОТ'!$F$3:$F$67,MATCH('загрузка табеля'!$H5276,'рабочие дни  %ФОТ'!$H$3:$H$67,0),1)</f>
        <v>#N/A</v>
      </c>
      <c r="B5276" s="21">
        <f t="shared" si="246"/>
        <v>0</v>
      </c>
      <c r="C5276" s="22">
        <f t="shared" si="247"/>
        <v>0</v>
      </c>
      <c r="D5276" s="23" t="str">
        <f t="shared" si="248"/>
        <v/>
      </c>
      <c r="E5276" s="21">
        <f>SUMIFS(тарифы!G:G,тарифы!B:B,J5276)</f>
        <v>0</v>
      </c>
      <c r="F5276" s="21"/>
      <c r="G5276" s="12" t="str">
        <f>IFERROR(INDEX(Таблица1[#All],MATCH('загрузка табеля'!J5276,тарифы!B:B,0),4),"")</f>
        <v/>
      </c>
    </row>
    <row r="5277" spans="1:7" x14ac:dyDescent="0.2">
      <c r="A5277" s="12" t="e">
        <f>INDEX('рабочие дни  %ФОТ'!$F$3:$F$67,MATCH('загрузка табеля'!$H5277,'рабочие дни  %ФОТ'!$H$3:$H$67,0),1)</f>
        <v>#N/A</v>
      </c>
      <c r="B5277" s="21">
        <f t="shared" si="246"/>
        <v>0</v>
      </c>
      <c r="C5277" s="22">
        <f t="shared" si="247"/>
        <v>0</v>
      </c>
      <c r="D5277" s="23" t="str">
        <f t="shared" si="248"/>
        <v/>
      </c>
      <c r="E5277" s="21">
        <f>SUMIFS(тарифы!G:G,тарифы!B:B,J5277)</f>
        <v>0</v>
      </c>
      <c r="F5277" s="21"/>
      <c r="G5277" s="12" t="str">
        <f>IFERROR(INDEX(Таблица1[#All],MATCH('загрузка табеля'!J5277,тарифы!B:B,0),4),"")</f>
        <v/>
      </c>
    </row>
    <row r="5278" spans="1:7" x14ac:dyDescent="0.2">
      <c r="A5278" s="12" t="e">
        <f>INDEX('рабочие дни  %ФОТ'!$F$3:$F$67,MATCH('загрузка табеля'!$H5278,'рабочие дни  %ФОТ'!$H$3:$H$67,0),1)</f>
        <v>#N/A</v>
      </c>
      <c r="B5278" s="21">
        <f t="shared" si="246"/>
        <v>0</v>
      </c>
      <c r="C5278" s="22">
        <f t="shared" si="247"/>
        <v>0</v>
      </c>
      <c r="D5278" s="23" t="str">
        <f t="shared" si="248"/>
        <v/>
      </c>
      <c r="E5278" s="21">
        <f>SUMIFS(тарифы!G:G,тарифы!B:B,J5278)</f>
        <v>0</v>
      </c>
      <c r="F5278" s="21"/>
      <c r="G5278" s="12" t="str">
        <f>IFERROR(INDEX(Таблица1[#All],MATCH('загрузка табеля'!J5278,тарифы!B:B,0),4),"")</f>
        <v/>
      </c>
    </row>
    <row r="5279" spans="1:7" x14ac:dyDescent="0.2">
      <c r="A5279" s="12" t="e">
        <f>INDEX('рабочие дни  %ФОТ'!$F$3:$F$67,MATCH('загрузка табеля'!$H5279,'рабочие дни  %ФОТ'!$H$3:$H$67,0),1)</f>
        <v>#N/A</v>
      </c>
      <c r="B5279" s="21">
        <f t="shared" si="246"/>
        <v>0</v>
      </c>
      <c r="C5279" s="22">
        <f t="shared" si="247"/>
        <v>0</v>
      </c>
      <c r="D5279" s="23" t="str">
        <f t="shared" si="248"/>
        <v/>
      </c>
      <c r="E5279" s="21">
        <f>SUMIFS(тарифы!G:G,тарифы!B:B,J5279)</f>
        <v>0</v>
      </c>
      <c r="F5279" s="21"/>
      <c r="G5279" s="12" t="str">
        <f>IFERROR(INDEX(Таблица1[#All],MATCH('загрузка табеля'!J5279,тарифы!B:B,0),4),"")</f>
        <v/>
      </c>
    </row>
    <row r="5280" spans="1:7" x14ac:dyDescent="0.2">
      <c r="A5280" s="12" t="e">
        <f>INDEX('рабочие дни  %ФОТ'!$F$3:$F$67,MATCH('загрузка табеля'!$H5280,'рабочие дни  %ФОТ'!$H$3:$H$67,0),1)</f>
        <v>#N/A</v>
      </c>
      <c r="B5280" s="21">
        <f t="shared" si="246"/>
        <v>0</v>
      </c>
      <c r="C5280" s="22">
        <f t="shared" si="247"/>
        <v>0</v>
      </c>
      <c r="D5280" s="23" t="str">
        <f t="shared" si="248"/>
        <v/>
      </c>
      <c r="E5280" s="21">
        <f>SUMIFS(тарифы!G:G,тарифы!B:B,J5280)</f>
        <v>0</v>
      </c>
      <c r="F5280" s="21"/>
      <c r="G5280" s="12" t="str">
        <f>IFERROR(INDEX(Таблица1[#All],MATCH('загрузка табеля'!J5280,тарифы!B:B,0),4),"")</f>
        <v/>
      </c>
    </row>
    <row r="5281" spans="1:7" x14ac:dyDescent="0.2">
      <c r="A5281" s="12" t="e">
        <f>INDEX('рабочие дни  %ФОТ'!$F$3:$F$67,MATCH('загрузка табеля'!$H5281,'рабочие дни  %ФОТ'!$H$3:$H$67,0),1)</f>
        <v>#N/A</v>
      </c>
      <c r="B5281" s="21">
        <f t="shared" si="246"/>
        <v>0</v>
      </c>
      <c r="C5281" s="22">
        <f t="shared" si="247"/>
        <v>0</v>
      </c>
      <c r="D5281" s="23" t="str">
        <f t="shared" si="248"/>
        <v/>
      </c>
      <c r="E5281" s="21">
        <f>SUMIFS(тарифы!G:G,тарифы!B:B,J5281)</f>
        <v>0</v>
      </c>
      <c r="F5281" s="21"/>
      <c r="G5281" s="12" t="str">
        <f>IFERROR(INDEX(Таблица1[#All],MATCH('загрузка табеля'!J5281,тарифы!B:B,0),4),"")</f>
        <v/>
      </c>
    </row>
    <row r="5282" spans="1:7" x14ac:dyDescent="0.2">
      <c r="A5282" s="12" t="e">
        <f>INDEX('рабочие дни  %ФОТ'!$F$3:$F$67,MATCH('загрузка табеля'!$H5282,'рабочие дни  %ФОТ'!$H$3:$H$67,0),1)</f>
        <v>#N/A</v>
      </c>
      <c r="B5282" s="21">
        <f t="shared" si="246"/>
        <v>0</v>
      </c>
      <c r="C5282" s="22">
        <f t="shared" si="247"/>
        <v>0</v>
      </c>
      <c r="D5282" s="23" t="str">
        <f t="shared" si="248"/>
        <v/>
      </c>
      <c r="E5282" s="21">
        <f>SUMIFS(тарифы!G:G,тарифы!B:B,J5282)</f>
        <v>0</v>
      </c>
      <c r="F5282" s="21"/>
      <c r="G5282" s="12" t="str">
        <f>IFERROR(INDEX(Таблица1[#All],MATCH('загрузка табеля'!J5282,тарифы!B:B,0),4),"")</f>
        <v/>
      </c>
    </row>
    <row r="5283" spans="1:7" x14ac:dyDescent="0.2">
      <c r="A5283" s="12" t="e">
        <f>INDEX('рабочие дни  %ФОТ'!$F$3:$F$67,MATCH('загрузка табеля'!$H5283,'рабочие дни  %ФОТ'!$H$3:$H$67,0),1)</f>
        <v>#N/A</v>
      </c>
      <c r="B5283" s="21">
        <f t="shared" si="246"/>
        <v>0</v>
      </c>
      <c r="C5283" s="22">
        <f t="shared" si="247"/>
        <v>0</v>
      </c>
      <c r="D5283" s="23" t="str">
        <f t="shared" si="248"/>
        <v/>
      </c>
      <c r="E5283" s="21">
        <f>SUMIFS(тарифы!G:G,тарифы!B:B,J5283)</f>
        <v>0</v>
      </c>
      <c r="F5283" s="21"/>
      <c r="G5283" s="12" t="str">
        <f>IFERROR(INDEX(Таблица1[#All],MATCH('загрузка табеля'!J5283,тарифы!B:B,0),4),"")</f>
        <v/>
      </c>
    </row>
    <row r="5284" spans="1:7" x14ac:dyDescent="0.2">
      <c r="A5284" s="12" t="e">
        <f>INDEX('рабочие дни  %ФОТ'!$F$3:$F$67,MATCH('загрузка табеля'!$H5284,'рабочие дни  %ФОТ'!$H$3:$H$67,0),1)</f>
        <v>#N/A</v>
      </c>
      <c r="B5284" s="21">
        <f t="shared" si="246"/>
        <v>0</v>
      </c>
      <c r="C5284" s="22">
        <f t="shared" si="247"/>
        <v>0</v>
      </c>
      <c r="D5284" s="23" t="str">
        <f t="shared" si="248"/>
        <v/>
      </c>
      <c r="E5284" s="21">
        <f>SUMIFS(тарифы!G:G,тарифы!B:B,J5284)</f>
        <v>0</v>
      </c>
      <c r="F5284" s="21"/>
      <c r="G5284" s="12" t="str">
        <f>IFERROR(INDEX(Таблица1[#All],MATCH('загрузка табеля'!J5284,тарифы!B:B,0),4),"")</f>
        <v/>
      </c>
    </row>
    <row r="5285" spans="1:7" x14ac:dyDescent="0.2">
      <c r="A5285" s="12" t="e">
        <f>INDEX('рабочие дни  %ФОТ'!$F$3:$F$67,MATCH('загрузка табеля'!$H5285,'рабочие дни  %ФОТ'!$H$3:$H$67,0),1)</f>
        <v>#N/A</v>
      </c>
      <c r="B5285" s="21">
        <f t="shared" si="246"/>
        <v>0</v>
      </c>
      <c r="C5285" s="22">
        <f t="shared" si="247"/>
        <v>0</v>
      </c>
      <c r="D5285" s="23" t="str">
        <f t="shared" si="248"/>
        <v/>
      </c>
      <c r="E5285" s="21">
        <f>SUMIFS(тарифы!G:G,тарифы!B:B,J5285)</f>
        <v>0</v>
      </c>
      <c r="F5285" s="21"/>
      <c r="G5285" s="12" t="str">
        <f>IFERROR(INDEX(Таблица1[#All],MATCH('загрузка табеля'!J5285,тарифы!B:B,0),4),"")</f>
        <v/>
      </c>
    </row>
    <row r="5286" spans="1:7" x14ac:dyDescent="0.2">
      <c r="A5286" s="12" t="e">
        <f>INDEX('рабочие дни  %ФОТ'!$F$3:$F$67,MATCH('загрузка табеля'!$H5286,'рабочие дни  %ФОТ'!$H$3:$H$67,0),1)</f>
        <v>#N/A</v>
      </c>
      <c r="B5286" s="21">
        <f t="shared" si="246"/>
        <v>0</v>
      </c>
      <c r="C5286" s="22">
        <f t="shared" si="247"/>
        <v>0</v>
      </c>
      <c r="D5286" s="23" t="str">
        <f t="shared" si="248"/>
        <v/>
      </c>
      <c r="E5286" s="21">
        <f>SUMIFS(тарифы!G:G,тарифы!B:B,J5286)</f>
        <v>0</v>
      </c>
      <c r="F5286" s="21"/>
      <c r="G5286" s="12" t="str">
        <f>IFERROR(INDEX(Таблица1[#All],MATCH('загрузка табеля'!J5286,тарифы!B:B,0),4),"")</f>
        <v/>
      </c>
    </row>
    <row r="5287" spans="1:7" x14ac:dyDescent="0.2">
      <c r="A5287" s="12" t="e">
        <f>INDEX('рабочие дни  %ФОТ'!$F$3:$F$67,MATCH('загрузка табеля'!$H5287,'рабочие дни  %ФОТ'!$H$3:$H$67,0),1)</f>
        <v>#N/A</v>
      </c>
      <c r="B5287" s="21">
        <f t="shared" si="246"/>
        <v>0</v>
      </c>
      <c r="C5287" s="22">
        <f t="shared" si="247"/>
        <v>0</v>
      </c>
      <c r="D5287" s="23" t="str">
        <f t="shared" si="248"/>
        <v/>
      </c>
      <c r="E5287" s="21">
        <f>SUMIFS(тарифы!G:G,тарифы!B:B,J5287)</f>
        <v>0</v>
      </c>
      <c r="F5287" s="21"/>
      <c r="G5287" s="12" t="str">
        <f>IFERROR(INDEX(Таблица1[#All],MATCH('загрузка табеля'!J5287,тарифы!B:B,0),4),"")</f>
        <v/>
      </c>
    </row>
    <row r="5288" spans="1:7" x14ac:dyDescent="0.2">
      <c r="A5288" s="12" t="e">
        <f>INDEX('рабочие дни  %ФОТ'!$F$3:$F$67,MATCH('загрузка табеля'!$H5288,'рабочие дни  %ФОТ'!$H$3:$H$67,0),1)</f>
        <v>#N/A</v>
      </c>
      <c r="B5288" s="21">
        <f t="shared" si="246"/>
        <v>0</v>
      </c>
      <c r="C5288" s="22">
        <f t="shared" si="247"/>
        <v>0</v>
      </c>
      <c r="D5288" s="23" t="str">
        <f t="shared" si="248"/>
        <v/>
      </c>
      <c r="E5288" s="21">
        <f>SUMIFS(тарифы!G:G,тарифы!B:B,J5288)</f>
        <v>0</v>
      </c>
      <c r="F5288" s="21"/>
      <c r="G5288" s="12" t="str">
        <f>IFERROR(INDEX(Таблица1[#All],MATCH('загрузка табеля'!J5288,тарифы!B:B,0),4),"")</f>
        <v/>
      </c>
    </row>
    <row r="5289" spans="1:7" x14ac:dyDescent="0.2">
      <c r="A5289" s="12" t="e">
        <f>INDEX('рабочие дни  %ФОТ'!$F$3:$F$67,MATCH('загрузка табеля'!$H5289,'рабочие дни  %ФОТ'!$H$3:$H$67,0),1)</f>
        <v>#N/A</v>
      </c>
      <c r="B5289" s="21">
        <f t="shared" si="246"/>
        <v>0</v>
      </c>
      <c r="C5289" s="22">
        <f t="shared" si="247"/>
        <v>0</v>
      </c>
      <c r="D5289" s="23" t="str">
        <f t="shared" si="248"/>
        <v/>
      </c>
      <c r="E5289" s="21">
        <f>SUMIFS(тарифы!G:G,тарифы!B:B,J5289)</f>
        <v>0</v>
      </c>
      <c r="F5289" s="21"/>
      <c r="G5289" s="12" t="str">
        <f>IFERROR(INDEX(Таблица1[#All],MATCH('загрузка табеля'!J5289,тарифы!B:B,0),4),"")</f>
        <v/>
      </c>
    </row>
    <row r="5290" spans="1:7" x14ac:dyDescent="0.2">
      <c r="A5290" s="12" t="e">
        <f>INDEX('рабочие дни  %ФОТ'!$F$3:$F$67,MATCH('загрузка табеля'!$H5290,'рабочие дни  %ФОТ'!$H$3:$H$67,0),1)</f>
        <v>#N/A</v>
      </c>
      <c r="B5290" s="21">
        <f t="shared" si="246"/>
        <v>0</v>
      </c>
      <c r="C5290" s="22">
        <f t="shared" si="247"/>
        <v>0</v>
      </c>
      <c r="D5290" s="23" t="str">
        <f t="shared" si="248"/>
        <v/>
      </c>
      <c r="E5290" s="21">
        <f>SUMIFS(тарифы!G:G,тарифы!B:B,J5290)</f>
        <v>0</v>
      </c>
      <c r="F5290" s="21"/>
      <c r="G5290" s="12" t="str">
        <f>IFERROR(INDEX(Таблица1[#All],MATCH('загрузка табеля'!J5290,тарифы!B:B,0),4),"")</f>
        <v/>
      </c>
    </row>
    <row r="5291" spans="1:7" x14ac:dyDescent="0.2">
      <c r="A5291" s="12" t="e">
        <f>INDEX('рабочие дни  %ФОТ'!$F$3:$F$67,MATCH('загрузка табеля'!$H5291,'рабочие дни  %ФОТ'!$H$3:$H$67,0),1)</f>
        <v>#N/A</v>
      </c>
      <c r="B5291" s="21">
        <f t="shared" si="246"/>
        <v>0</v>
      </c>
      <c r="C5291" s="22">
        <f t="shared" si="247"/>
        <v>0</v>
      </c>
      <c r="D5291" s="23" t="str">
        <f t="shared" si="248"/>
        <v/>
      </c>
      <c r="E5291" s="21">
        <f>SUMIFS(тарифы!G:G,тарифы!B:B,J5291)</f>
        <v>0</v>
      </c>
      <c r="F5291" s="21"/>
      <c r="G5291" s="12" t="str">
        <f>IFERROR(INDEX(Таблица1[#All],MATCH('загрузка табеля'!J5291,тарифы!B:B,0),4),"")</f>
        <v/>
      </c>
    </row>
    <row r="5292" spans="1:7" x14ac:dyDescent="0.2">
      <c r="A5292" s="12" t="e">
        <f>INDEX('рабочие дни  %ФОТ'!$F$3:$F$67,MATCH('загрузка табеля'!$H5292,'рабочие дни  %ФОТ'!$H$3:$H$67,0),1)</f>
        <v>#N/A</v>
      </c>
      <c r="B5292" s="21">
        <f t="shared" si="246"/>
        <v>0</v>
      </c>
      <c r="C5292" s="22">
        <f t="shared" si="247"/>
        <v>0</v>
      </c>
      <c r="D5292" s="23" t="str">
        <f t="shared" si="248"/>
        <v/>
      </c>
      <c r="E5292" s="21">
        <f>SUMIFS(тарифы!G:G,тарифы!B:B,J5292)</f>
        <v>0</v>
      </c>
      <c r="F5292" s="21"/>
      <c r="G5292" s="12" t="str">
        <f>IFERROR(INDEX(Таблица1[#All],MATCH('загрузка табеля'!J5292,тарифы!B:B,0),4),"")</f>
        <v/>
      </c>
    </row>
    <row r="5293" spans="1:7" x14ac:dyDescent="0.2">
      <c r="A5293" s="12" t="e">
        <f>INDEX('рабочие дни  %ФОТ'!$F$3:$F$67,MATCH('загрузка табеля'!$H5293,'рабочие дни  %ФОТ'!$H$3:$H$67,0),1)</f>
        <v>#N/A</v>
      </c>
      <c r="B5293" s="21">
        <f t="shared" si="246"/>
        <v>0</v>
      </c>
      <c r="C5293" s="22">
        <f t="shared" si="247"/>
        <v>0</v>
      </c>
      <c r="D5293" s="23" t="str">
        <f t="shared" si="248"/>
        <v/>
      </c>
      <c r="E5293" s="21">
        <f>SUMIFS(тарифы!G:G,тарифы!B:B,J5293)</f>
        <v>0</v>
      </c>
      <c r="F5293" s="21"/>
      <c r="G5293" s="12" t="str">
        <f>IFERROR(INDEX(Таблица1[#All],MATCH('загрузка табеля'!J5293,тарифы!B:B,0),4),"")</f>
        <v/>
      </c>
    </row>
    <row r="5294" spans="1:7" x14ac:dyDescent="0.2">
      <c r="A5294" s="12" t="e">
        <f>INDEX('рабочие дни  %ФОТ'!$F$3:$F$67,MATCH('загрузка табеля'!$H5294,'рабочие дни  %ФОТ'!$H$3:$H$67,0),1)</f>
        <v>#N/A</v>
      </c>
      <c r="B5294" s="21">
        <f t="shared" si="246"/>
        <v>0</v>
      </c>
      <c r="C5294" s="22">
        <f t="shared" si="247"/>
        <v>0</v>
      </c>
      <c r="D5294" s="23" t="str">
        <f t="shared" si="248"/>
        <v/>
      </c>
      <c r="E5294" s="21">
        <f>SUMIFS(тарифы!G:G,тарифы!B:B,J5294)</f>
        <v>0</v>
      </c>
      <c r="F5294" s="21"/>
      <c r="G5294" s="12" t="str">
        <f>IFERROR(INDEX(Таблица1[#All],MATCH('загрузка табеля'!J5294,тарифы!B:B,0),4),"")</f>
        <v/>
      </c>
    </row>
    <row r="5295" spans="1:7" x14ac:dyDescent="0.2">
      <c r="A5295" s="12" t="e">
        <f>INDEX('рабочие дни  %ФОТ'!$F$3:$F$67,MATCH('загрузка табеля'!$H5295,'рабочие дни  %ФОТ'!$H$3:$H$67,0),1)</f>
        <v>#N/A</v>
      </c>
      <c r="B5295" s="21">
        <f t="shared" si="246"/>
        <v>0</v>
      </c>
      <c r="C5295" s="22">
        <f t="shared" si="247"/>
        <v>0</v>
      </c>
      <c r="D5295" s="23" t="str">
        <f t="shared" si="248"/>
        <v/>
      </c>
      <c r="E5295" s="21">
        <f>SUMIFS(тарифы!G:G,тарифы!B:B,J5295)</f>
        <v>0</v>
      </c>
      <c r="F5295" s="21"/>
      <c r="G5295" s="12" t="str">
        <f>IFERROR(INDEX(Таблица1[#All],MATCH('загрузка табеля'!J5295,тарифы!B:B,0),4),"")</f>
        <v/>
      </c>
    </row>
    <row r="5296" spans="1:7" x14ac:dyDescent="0.2">
      <c r="A5296" s="12" t="e">
        <f>INDEX('рабочие дни  %ФОТ'!$F$3:$F$67,MATCH('загрузка табеля'!$H5296,'рабочие дни  %ФОТ'!$H$3:$H$67,0),1)</f>
        <v>#N/A</v>
      </c>
      <c r="B5296" s="21">
        <f t="shared" si="246"/>
        <v>0</v>
      </c>
      <c r="C5296" s="22">
        <f t="shared" si="247"/>
        <v>0</v>
      </c>
      <c r="D5296" s="23" t="str">
        <f t="shared" si="248"/>
        <v/>
      </c>
      <c r="E5296" s="21">
        <f>SUMIFS(тарифы!G:G,тарифы!B:B,J5296)</f>
        <v>0</v>
      </c>
      <c r="F5296" s="21"/>
      <c r="G5296" s="12" t="str">
        <f>IFERROR(INDEX(Таблица1[#All],MATCH('загрузка табеля'!J5296,тарифы!B:B,0),4),"")</f>
        <v/>
      </c>
    </row>
    <row r="5297" spans="1:7" x14ac:dyDescent="0.2">
      <c r="A5297" s="12" t="e">
        <f>INDEX('рабочие дни  %ФОТ'!$F$3:$F$67,MATCH('загрузка табеля'!$H5297,'рабочие дни  %ФОТ'!$H$3:$H$67,0),1)</f>
        <v>#N/A</v>
      </c>
      <c r="B5297" s="21">
        <f t="shared" si="246"/>
        <v>0</v>
      </c>
      <c r="C5297" s="22">
        <f t="shared" si="247"/>
        <v>0</v>
      </c>
      <c r="D5297" s="23" t="str">
        <f t="shared" si="248"/>
        <v/>
      </c>
      <c r="E5297" s="21">
        <f>SUMIFS(тарифы!G:G,тарифы!B:B,J5297)</f>
        <v>0</v>
      </c>
      <c r="F5297" s="21"/>
      <c r="G5297" s="12" t="str">
        <f>IFERROR(INDEX(Таблица1[#All],MATCH('загрузка табеля'!J5297,тарифы!B:B,0),4),"")</f>
        <v/>
      </c>
    </row>
    <row r="5298" spans="1:7" x14ac:dyDescent="0.2">
      <c r="A5298" s="12" t="e">
        <f>INDEX('рабочие дни  %ФОТ'!$F$3:$F$67,MATCH('загрузка табеля'!$H5298,'рабочие дни  %ФОТ'!$H$3:$H$67,0),1)</f>
        <v>#N/A</v>
      </c>
      <c r="B5298" s="21">
        <f t="shared" si="246"/>
        <v>0</v>
      </c>
      <c r="C5298" s="22">
        <f t="shared" si="247"/>
        <v>0</v>
      </c>
      <c r="D5298" s="23" t="str">
        <f t="shared" si="248"/>
        <v/>
      </c>
      <c r="E5298" s="21">
        <f>SUMIFS(тарифы!G:G,тарифы!B:B,J5298)</f>
        <v>0</v>
      </c>
      <c r="F5298" s="21"/>
      <c r="G5298" s="12" t="str">
        <f>IFERROR(INDEX(Таблица1[#All],MATCH('загрузка табеля'!J5298,тарифы!B:B,0),4),"")</f>
        <v/>
      </c>
    </row>
    <row r="5299" spans="1:7" x14ac:dyDescent="0.2">
      <c r="A5299" s="12" t="e">
        <f>INDEX('рабочие дни  %ФОТ'!$F$3:$F$67,MATCH('загрузка табеля'!$H5299,'рабочие дни  %ФОТ'!$H$3:$H$67,0),1)</f>
        <v>#N/A</v>
      </c>
      <c r="B5299" s="21">
        <f t="shared" si="246"/>
        <v>0</v>
      </c>
      <c r="C5299" s="22">
        <f t="shared" si="247"/>
        <v>0</v>
      </c>
      <c r="D5299" s="23" t="str">
        <f t="shared" si="248"/>
        <v/>
      </c>
      <c r="E5299" s="21">
        <f>SUMIFS(тарифы!G:G,тарифы!B:B,J5299)</f>
        <v>0</v>
      </c>
      <c r="F5299" s="21"/>
      <c r="G5299" s="12" t="str">
        <f>IFERROR(INDEX(Таблица1[#All],MATCH('загрузка табеля'!J5299,тарифы!B:B,0),4),"")</f>
        <v/>
      </c>
    </row>
    <row r="5300" spans="1:7" x14ac:dyDescent="0.2">
      <c r="A5300" s="12" t="e">
        <f>INDEX('рабочие дни  %ФОТ'!$F$3:$F$67,MATCH('загрузка табеля'!$H5300,'рабочие дни  %ФОТ'!$H$3:$H$67,0),1)</f>
        <v>#N/A</v>
      </c>
      <c r="B5300" s="21">
        <f t="shared" si="246"/>
        <v>0</v>
      </c>
      <c r="C5300" s="22">
        <f t="shared" si="247"/>
        <v>0</v>
      </c>
      <c r="D5300" s="23" t="str">
        <f t="shared" si="248"/>
        <v/>
      </c>
      <c r="E5300" s="21">
        <f>SUMIFS(тарифы!G:G,тарифы!B:B,J5300)</f>
        <v>0</v>
      </c>
      <c r="F5300" s="21"/>
      <c r="G5300" s="12" t="str">
        <f>IFERROR(INDEX(Таблица1[#All],MATCH('загрузка табеля'!J5300,тарифы!B:B,0),4),"")</f>
        <v/>
      </c>
    </row>
    <row r="5301" spans="1:7" x14ac:dyDescent="0.2">
      <c r="A5301" s="12" t="e">
        <f>INDEX('рабочие дни  %ФОТ'!$F$3:$F$67,MATCH('загрузка табеля'!$H5301,'рабочие дни  %ФОТ'!$H$3:$H$67,0),1)</f>
        <v>#N/A</v>
      </c>
      <c r="B5301" s="21">
        <f t="shared" si="246"/>
        <v>0</v>
      </c>
      <c r="C5301" s="22">
        <f t="shared" si="247"/>
        <v>0</v>
      </c>
      <c r="D5301" s="23" t="str">
        <f t="shared" si="248"/>
        <v/>
      </c>
      <c r="E5301" s="21">
        <f>SUMIFS(тарифы!G:G,тарифы!B:B,J5301)</f>
        <v>0</v>
      </c>
      <c r="F5301" s="21"/>
      <c r="G5301" s="12" t="str">
        <f>IFERROR(INDEX(Таблица1[#All],MATCH('загрузка табеля'!J5301,тарифы!B:B,0),4),"")</f>
        <v/>
      </c>
    </row>
    <row r="5302" spans="1:7" x14ac:dyDescent="0.2">
      <c r="A5302" s="12" t="e">
        <f>INDEX('рабочие дни  %ФОТ'!$F$3:$F$67,MATCH('загрузка табеля'!$H5302,'рабочие дни  %ФОТ'!$H$3:$H$67,0),1)</f>
        <v>#N/A</v>
      </c>
      <c r="B5302" s="21">
        <f t="shared" si="246"/>
        <v>0</v>
      </c>
      <c r="C5302" s="22">
        <f t="shared" si="247"/>
        <v>0</v>
      </c>
      <c r="D5302" s="23" t="str">
        <f t="shared" si="248"/>
        <v/>
      </c>
      <c r="E5302" s="21">
        <f>SUMIFS(тарифы!G:G,тарифы!B:B,J5302)</f>
        <v>0</v>
      </c>
      <c r="F5302" s="21"/>
      <c r="G5302" s="12" t="str">
        <f>IFERROR(INDEX(Таблица1[#All],MATCH('загрузка табеля'!J5302,тарифы!B:B,0),4),"")</f>
        <v/>
      </c>
    </row>
    <row r="5303" spans="1:7" x14ac:dyDescent="0.2">
      <c r="A5303" s="12" t="e">
        <f>INDEX('рабочие дни  %ФОТ'!$F$3:$F$67,MATCH('загрузка табеля'!$H5303,'рабочие дни  %ФОТ'!$H$3:$H$67,0),1)</f>
        <v>#N/A</v>
      </c>
      <c r="B5303" s="21">
        <f t="shared" si="246"/>
        <v>0</v>
      </c>
      <c r="C5303" s="22">
        <f t="shared" si="247"/>
        <v>0</v>
      </c>
      <c r="D5303" s="23" t="str">
        <f t="shared" si="248"/>
        <v/>
      </c>
      <c r="E5303" s="21">
        <f>SUMIFS(тарифы!G:G,тарифы!B:B,J5303)</f>
        <v>0</v>
      </c>
      <c r="F5303" s="21"/>
      <c r="G5303" s="12" t="str">
        <f>IFERROR(INDEX(Таблица1[#All],MATCH('загрузка табеля'!J5303,тарифы!B:B,0),4),"")</f>
        <v/>
      </c>
    </row>
    <row r="5304" spans="1:7" x14ac:dyDescent="0.2">
      <c r="A5304" s="12" t="e">
        <f>INDEX('рабочие дни  %ФОТ'!$F$3:$F$67,MATCH('загрузка табеля'!$H5304,'рабочие дни  %ФОТ'!$H$3:$H$67,0),1)</f>
        <v>#N/A</v>
      </c>
      <c r="B5304" s="21">
        <f t="shared" si="246"/>
        <v>0</v>
      </c>
      <c r="C5304" s="22">
        <f t="shared" si="247"/>
        <v>0</v>
      </c>
      <c r="D5304" s="23" t="str">
        <f t="shared" si="248"/>
        <v/>
      </c>
      <c r="E5304" s="21">
        <f>SUMIFS(тарифы!G:G,тарифы!B:B,J5304)</f>
        <v>0</v>
      </c>
      <c r="F5304" s="21"/>
      <c r="G5304" s="12" t="str">
        <f>IFERROR(INDEX(Таблица1[#All],MATCH('загрузка табеля'!J5304,тарифы!B:B,0),4),"")</f>
        <v/>
      </c>
    </row>
    <row r="5305" spans="1:7" x14ac:dyDescent="0.2">
      <c r="A5305" s="12" t="e">
        <f>INDEX('рабочие дни  %ФОТ'!$F$3:$F$67,MATCH('загрузка табеля'!$H5305,'рабочие дни  %ФОТ'!$H$3:$H$67,0),1)</f>
        <v>#N/A</v>
      </c>
      <c r="B5305" s="21">
        <f t="shared" si="246"/>
        <v>0</v>
      </c>
      <c r="C5305" s="22">
        <f t="shared" si="247"/>
        <v>0</v>
      </c>
      <c r="D5305" s="23" t="str">
        <f t="shared" si="248"/>
        <v/>
      </c>
      <c r="E5305" s="21">
        <f>SUMIFS(тарифы!G:G,тарифы!B:B,J5305)</f>
        <v>0</v>
      </c>
      <c r="F5305" s="21"/>
      <c r="G5305" s="12" t="str">
        <f>IFERROR(INDEX(Таблица1[#All],MATCH('загрузка табеля'!J5305,тарифы!B:B,0),4),"")</f>
        <v/>
      </c>
    </row>
    <row r="5306" spans="1:7" x14ac:dyDescent="0.2">
      <c r="A5306" s="12" t="e">
        <f>INDEX('рабочие дни  %ФОТ'!$F$3:$F$67,MATCH('загрузка табеля'!$H5306,'рабочие дни  %ФОТ'!$H$3:$H$67,0),1)</f>
        <v>#N/A</v>
      </c>
      <c r="B5306" s="21">
        <f t="shared" si="246"/>
        <v>0</v>
      </c>
      <c r="C5306" s="22">
        <f t="shared" si="247"/>
        <v>0</v>
      </c>
      <c r="D5306" s="23" t="str">
        <f t="shared" si="248"/>
        <v/>
      </c>
      <c r="E5306" s="21">
        <f>SUMIFS(тарифы!G:G,тарифы!B:B,J5306)</f>
        <v>0</v>
      </c>
      <c r="F5306" s="21"/>
      <c r="G5306" s="12" t="str">
        <f>IFERROR(INDEX(Таблица1[#All],MATCH('загрузка табеля'!J5306,тарифы!B:B,0),4),"")</f>
        <v/>
      </c>
    </row>
    <row r="5307" spans="1:7" x14ac:dyDescent="0.2">
      <c r="A5307" s="12" t="e">
        <f>INDEX('рабочие дни  %ФОТ'!$F$3:$F$67,MATCH('загрузка табеля'!$H5307,'рабочие дни  %ФОТ'!$H$3:$H$67,0),1)</f>
        <v>#N/A</v>
      </c>
      <c r="B5307" s="21">
        <f t="shared" si="246"/>
        <v>0</v>
      </c>
      <c r="C5307" s="22">
        <f t="shared" si="247"/>
        <v>0</v>
      </c>
      <c r="D5307" s="23" t="str">
        <f t="shared" si="248"/>
        <v/>
      </c>
      <c r="E5307" s="21">
        <f>SUMIFS(тарифы!G:G,тарифы!B:B,J5307)</f>
        <v>0</v>
      </c>
      <c r="F5307" s="21"/>
      <c r="G5307" s="12" t="str">
        <f>IFERROR(INDEX(Таблица1[#All],MATCH('загрузка табеля'!J5307,тарифы!B:B,0),4),"")</f>
        <v/>
      </c>
    </row>
    <row r="5308" spans="1:7" x14ac:dyDescent="0.2">
      <c r="A5308" s="12" t="e">
        <f>INDEX('рабочие дни  %ФОТ'!$F$3:$F$67,MATCH('загрузка табеля'!$H5308,'рабочие дни  %ФОТ'!$H$3:$H$67,0),1)</f>
        <v>#N/A</v>
      </c>
      <c r="B5308" s="21">
        <f t="shared" si="246"/>
        <v>0</v>
      </c>
      <c r="C5308" s="22">
        <f t="shared" si="247"/>
        <v>0</v>
      </c>
      <c r="D5308" s="23" t="str">
        <f t="shared" si="248"/>
        <v/>
      </c>
      <c r="E5308" s="21">
        <f>SUMIFS(тарифы!G:G,тарифы!B:B,J5308)</f>
        <v>0</v>
      </c>
      <c r="F5308" s="21"/>
      <c r="G5308" s="12" t="str">
        <f>IFERROR(INDEX(Таблица1[#All],MATCH('загрузка табеля'!J5308,тарифы!B:B,0),4),"")</f>
        <v/>
      </c>
    </row>
    <row r="5309" spans="1:7" x14ac:dyDescent="0.2">
      <c r="A5309" s="12" t="e">
        <f>INDEX('рабочие дни  %ФОТ'!$F$3:$F$67,MATCH('загрузка табеля'!$H5309,'рабочие дни  %ФОТ'!$H$3:$H$67,0),1)</f>
        <v>#N/A</v>
      </c>
      <c r="B5309" s="21">
        <f t="shared" si="246"/>
        <v>0</v>
      </c>
      <c r="C5309" s="22">
        <f t="shared" si="247"/>
        <v>0</v>
      </c>
      <c r="D5309" s="23" t="str">
        <f t="shared" si="248"/>
        <v/>
      </c>
      <c r="E5309" s="21">
        <f>SUMIFS(тарифы!G:G,тарифы!B:B,J5309)</f>
        <v>0</v>
      </c>
      <c r="F5309" s="21"/>
      <c r="G5309" s="12" t="str">
        <f>IFERROR(INDEX(Таблица1[#All],MATCH('загрузка табеля'!J5309,тарифы!B:B,0),4),"")</f>
        <v/>
      </c>
    </row>
    <row r="5310" spans="1:7" x14ac:dyDescent="0.2">
      <c r="A5310" s="12" t="e">
        <f>INDEX('рабочие дни  %ФОТ'!$F$3:$F$67,MATCH('загрузка табеля'!$H5310,'рабочие дни  %ФОТ'!$H$3:$H$67,0),1)</f>
        <v>#N/A</v>
      </c>
      <c r="B5310" s="21">
        <f t="shared" si="246"/>
        <v>0</v>
      </c>
      <c r="C5310" s="22">
        <f t="shared" si="247"/>
        <v>0</v>
      </c>
      <c r="D5310" s="23" t="str">
        <f t="shared" si="248"/>
        <v/>
      </c>
      <c r="E5310" s="21">
        <f>SUMIFS(тарифы!G:G,тарифы!B:B,J5310)</f>
        <v>0</v>
      </c>
      <c r="F5310" s="21"/>
      <c r="G5310" s="12" t="str">
        <f>IFERROR(INDEX(Таблица1[#All],MATCH('загрузка табеля'!J5310,тарифы!B:B,0),4),"")</f>
        <v/>
      </c>
    </row>
    <row r="5311" spans="1:7" x14ac:dyDescent="0.2">
      <c r="A5311" s="12" t="e">
        <f>INDEX('рабочие дни  %ФОТ'!$F$3:$F$67,MATCH('загрузка табеля'!$H5311,'рабочие дни  %ФОТ'!$H$3:$H$67,0),1)</f>
        <v>#N/A</v>
      </c>
      <c r="B5311" s="21">
        <f t="shared" si="246"/>
        <v>0</v>
      </c>
      <c r="C5311" s="22">
        <f t="shared" si="247"/>
        <v>0</v>
      </c>
      <c r="D5311" s="23" t="str">
        <f t="shared" si="248"/>
        <v/>
      </c>
      <c r="E5311" s="21">
        <f>SUMIFS(тарифы!G:G,тарифы!B:B,J5311)</f>
        <v>0</v>
      </c>
      <c r="F5311" s="21"/>
      <c r="G5311" s="12" t="str">
        <f>IFERROR(INDEX(Таблица1[#All],MATCH('загрузка табеля'!J5311,тарифы!B:B,0),4),"")</f>
        <v/>
      </c>
    </row>
    <row r="5312" spans="1:7" x14ac:dyDescent="0.2">
      <c r="A5312" s="12" t="e">
        <f>INDEX('рабочие дни  %ФОТ'!$F$3:$F$67,MATCH('загрузка табеля'!$H5312,'рабочие дни  %ФОТ'!$H$3:$H$67,0),1)</f>
        <v>#N/A</v>
      </c>
      <c r="B5312" s="21">
        <f t="shared" si="246"/>
        <v>0</v>
      </c>
      <c r="C5312" s="22">
        <f t="shared" si="247"/>
        <v>0</v>
      </c>
      <c r="D5312" s="23" t="str">
        <f t="shared" si="248"/>
        <v/>
      </c>
      <c r="E5312" s="21">
        <f>SUMIFS(тарифы!G:G,тарифы!B:B,J5312)</f>
        <v>0</v>
      </c>
      <c r="F5312" s="21"/>
      <c r="G5312" s="12" t="str">
        <f>IFERROR(INDEX(Таблица1[#All],MATCH('загрузка табеля'!J5312,тарифы!B:B,0),4),"")</f>
        <v/>
      </c>
    </row>
    <row r="5313" spans="1:7" x14ac:dyDescent="0.2">
      <c r="A5313" s="12" t="e">
        <f>INDEX('рабочие дни  %ФОТ'!$F$3:$F$67,MATCH('загрузка табеля'!$H5313,'рабочие дни  %ФОТ'!$H$3:$H$67,0),1)</f>
        <v>#N/A</v>
      </c>
      <c r="B5313" s="21">
        <f t="shared" si="246"/>
        <v>0</v>
      </c>
      <c r="C5313" s="22">
        <f t="shared" si="247"/>
        <v>0</v>
      </c>
      <c r="D5313" s="23" t="str">
        <f t="shared" si="248"/>
        <v/>
      </c>
      <c r="E5313" s="21">
        <f>SUMIFS(тарифы!G:G,тарифы!B:B,J5313)</f>
        <v>0</v>
      </c>
      <c r="F5313" s="21"/>
      <c r="G5313" s="12" t="str">
        <f>IFERROR(INDEX(Таблица1[#All],MATCH('загрузка табеля'!J5313,тарифы!B:B,0),4),"")</f>
        <v/>
      </c>
    </row>
    <row r="5314" spans="1:7" x14ac:dyDescent="0.2">
      <c r="A5314" s="12" t="e">
        <f>INDEX('рабочие дни  %ФОТ'!$F$3:$F$67,MATCH('загрузка табеля'!$H5314,'рабочие дни  %ФОТ'!$H$3:$H$67,0),1)</f>
        <v>#N/A</v>
      </c>
      <c r="B5314" s="21">
        <f t="shared" si="246"/>
        <v>0</v>
      </c>
      <c r="C5314" s="22">
        <f t="shared" si="247"/>
        <v>0</v>
      </c>
      <c r="D5314" s="23" t="str">
        <f t="shared" si="248"/>
        <v/>
      </c>
      <c r="E5314" s="21">
        <f>SUMIFS(тарифы!G:G,тарифы!B:B,J5314)</f>
        <v>0</v>
      </c>
      <c r="F5314" s="21"/>
      <c r="G5314" s="12" t="str">
        <f>IFERROR(INDEX(Таблица1[#All],MATCH('загрузка табеля'!J5314,тарифы!B:B,0),4),"")</f>
        <v/>
      </c>
    </row>
    <row r="5315" spans="1:7" x14ac:dyDescent="0.2">
      <c r="A5315" s="12" t="e">
        <f>INDEX('рабочие дни  %ФОТ'!$F$3:$F$67,MATCH('загрузка табеля'!$H5315,'рабочие дни  %ФОТ'!$H$3:$H$67,0),1)</f>
        <v>#N/A</v>
      </c>
      <c r="B5315" s="21">
        <f t="shared" si="246"/>
        <v>0</v>
      </c>
      <c r="C5315" s="22">
        <f t="shared" si="247"/>
        <v>0</v>
      </c>
      <c r="D5315" s="23" t="str">
        <f t="shared" si="248"/>
        <v/>
      </c>
      <c r="E5315" s="21">
        <f>SUMIFS(тарифы!G:G,тарифы!B:B,J5315)</f>
        <v>0</v>
      </c>
      <c r="F5315" s="21"/>
      <c r="G5315" s="12" t="str">
        <f>IFERROR(INDEX(Таблица1[#All],MATCH('загрузка табеля'!J5315,тарифы!B:B,0),4),"")</f>
        <v/>
      </c>
    </row>
    <row r="5316" spans="1:7" x14ac:dyDescent="0.2">
      <c r="A5316" s="12" t="e">
        <f>INDEX('рабочие дни  %ФОТ'!$F$3:$F$67,MATCH('загрузка табеля'!$H5316,'рабочие дни  %ФОТ'!$H$3:$H$67,0),1)</f>
        <v>#N/A</v>
      </c>
      <c r="B5316" s="21">
        <f t="shared" si="246"/>
        <v>0</v>
      </c>
      <c r="C5316" s="22">
        <f t="shared" si="247"/>
        <v>0</v>
      </c>
      <c r="D5316" s="23" t="str">
        <f t="shared" si="248"/>
        <v/>
      </c>
      <c r="E5316" s="21">
        <f>SUMIFS(тарифы!G:G,тарифы!B:B,J5316)</f>
        <v>0</v>
      </c>
      <c r="F5316" s="21"/>
      <c r="G5316" s="12" t="str">
        <f>IFERROR(INDEX(Таблица1[#All],MATCH('загрузка табеля'!J5316,тарифы!B:B,0),4),"")</f>
        <v/>
      </c>
    </row>
    <row r="5317" spans="1:7" x14ac:dyDescent="0.2">
      <c r="A5317" s="12" t="e">
        <f>INDEX('рабочие дни  %ФОТ'!$F$3:$F$67,MATCH('загрузка табеля'!$H5317,'рабочие дни  %ФОТ'!$H$3:$H$67,0),1)</f>
        <v>#N/A</v>
      </c>
      <c r="B5317" s="21">
        <f t="shared" si="246"/>
        <v>0</v>
      </c>
      <c r="C5317" s="22">
        <f t="shared" si="247"/>
        <v>0</v>
      </c>
      <c r="D5317" s="23" t="str">
        <f t="shared" si="248"/>
        <v/>
      </c>
      <c r="E5317" s="21">
        <f>SUMIFS(тарифы!G:G,тарифы!B:B,J5317)</f>
        <v>0</v>
      </c>
      <c r="F5317" s="21"/>
      <c r="G5317" s="12" t="str">
        <f>IFERROR(INDEX(Таблица1[#All],MATCH('загрузка табеля'!J5317,тарифы!B:B,0),4),"")</f>
        <v/>
      </c>
    </row>
    <row r="5318" spans="1:7" x14ac:dyDescent="0.2">
      <c r="A5318" s="12" t="e">
        <f>INDEX('рабочие дни  %ФОТ'!$F$3:$F$67,MATCH('загрузка табеля'!$H5318,'рабочие дни  %ФОТ'!$H$3:$H$67,0),1)</f>
        <v>#N/A</v>
      </c>
      <c r="B5318" s="21">
        <f t="shared" ref="B5318:B5381" si="249">IF(AND(F5318&lt;50,F5318&gt;0),F5318*D5318,IF(F5318&gt;50,F5318/$C$1*C5318,IF(AND(E5318&lt;50,E5318&gt;0),E5318*D5318,E5318/$C$1*C5318)))</f>
        <v>0</v>
      </c>
      <c r="C5318" s="22">
        <f t="shared" si="247"/>
        <v>0</v>
      </c>
      <c r="D5318" s="23" t="str">
        <f t="shared" si="248"/>
        <v/>
      </c>
      <c r="E5318" s="21">
        <f>SUMIFS(тарифы!G:G,тарифы!B:B,J5318)</f>
        <v>0</v>
      </c>
      <c r="F5318" s="21"/>
      <c r="G5318" s="12" t="str">
        <f>IFERROR(INDEX(Таблица1[#All],MATCH('загрузка табеля'!J5318,тарифы!B:B,0),4),"")</f>
        <v/>
      </c>
    </row>
    <row r="5319" spans="1:7" x14ac:dyDescent="0.2">
      <c r="A5319" s="12" t="e">
        <f>INDEX('рабочие дни  %ФОТ'!$F$3:$F$67,MATCH('загрузка табеля'!$H5319,'рабочие дни  %ФОТ'!$H$3:$H$67,0),1)</f>
        <v>#N/A</v>
      </c>
      <c r="B5319" s="21">
        <f t="shared" si="249"/>
        <v>0</v>
      </c>
      <c r="C5319" s="22">
        <f t="shared" ref="C5319:C5382" si="250">COUNTIF(L5319:AP5319,"&gt;0")</f>
        <v>0</v>
      </c>
      <c r="D5319" s="23" t="str">
        <f t="shared" ref="D5319:D5382" si="251">IF(SUM(L5319:AP5319)&gt;0,SUM(L5319:AP5319),"")</f>
        <v/>
      </c>
      <c r="E5319" s="21">
        <f>SUMIFS(тарифы!G:G,тарифы!B:B,J5319)</f>
        <v>0</v>
      </c>
      <c r="F5319" s="21"/>
      <c r="G5319" s="12" t="str">
        <f>IFERROR(INDEX(Таблица1[#All],MATCH('загрузка табеля'!J5319,тарифы!B:B,0),4),"")</f>
        <v/>
      </c>
    </row>
    <row r="5320" spans="1:7" x14ac:dyDescent="0.2">
      <c r="A5320" s="12" t="e">
        <f>INDEX('рабочие дни  %ФОТ'!$F$3:$F$67,MATCH('загрузка табеля'!$H5320,'рабочие дни  %ФОТ'!$H$3:$H$67,0),1)</f>
        <v>#N/A</v>
      </c>
      <c r="B5320" s="21">
        <f t="shared" si="249"/>
        <v>0</v>
      </c>
      <c r="C5320" s="22">
        <f t="shared" si="250"/>
        <v>0</v>
      </c>
      <c r="D5320" s="23" t="str">
        <f t="shared" si="251"/>
        <v/>
      </c>
      <c r="E5320" s="21">
        <f>SUMIFS(тарифы!G:G,тарифы!B:B,J5320)</f>
        <v>0</v>
      </c>
      <c r="F5320" s="21"/>
      <c r="G5320" s="12" t="str">
        <f>IFERROR(INDEX(Таблица1[#All],MATCH('загрузка табеля'!J5320,тарифы!B:B,0),4),"")</f>
        <v/>
      </c>
    </row>
    <row r="5321" spans="1:7" x14ac:dyDescent="0.2">
      <c r="A5321" s="12" t="e">
        <f>INDEX('рабочие дни  %ФОТ'!$F$3:$F$67,MATCH('загрузка табеля'!$H5321,'рабочие дни  %ФОТ'!$H$3:$H$67,0),1)</f>
        <v>#N/A</v>
      </c>
      <c r="B5321" s="21">
        <f t="shared" si="249"/>
        <v>0</v>
      </c>
      <c r="C5321" s="22">
        <f t="shared" si="250"/>
        <v>0</v>
      </c>
      <c r="D5321" s="23" t="str">
        <f t="shared" si="251"/>
        <v/>
      </c>
      <c r="E5321" s="21">
        <f>SUMIFS(тарифы!G:G,тарифы!B:B,J5321)</f>
        <v>0</v>
      </c>
      <c r="F5321" s="21"/>
      <c r="G5321" s="12" t="str">
        <f>IFERROR(INDEX(Таблица1[#All],MATCH('загрузка табеля'!J5321,тарифы!B:B,0),4),"")</f>
        <v/>
      </c>
    </row>
    <row r="5322" spans="1:7" x14ac:dyDescent="0.2">
      <c r="A5322" s="12" t="e">
        <f>INDEX('рабочие дни  %ФОТ'!$F$3:$F$67,MATCH('загрузка табеля'!$H5322,'рабочие дни  %ФОТ'!$H$3:$H$67,0),1)</f>
        <v>#N/A</v>
      </c>
      <c r="B5322" s="21">
        <f t="shared" si="249"/>
        <v>0</v>
      </c>
      <c r="C5322" s="22">
        <f t="shared" si="250"/>
        <v>0</v>
      </c>
      <c r="D5322" s="23" t="str">
        <f t="shared" si="251"/>
        <v/>
      </c>
      <c r="E5322" s="21">
        <f>SUMIFS(тарифы!G:G,тарифы!B:B,J5322)</f>
        <v>0</v>
      </c>
      <c r="F5322" s="21"/>
      <c r="G5322" s="12" t="str">
        <f>IFERROR(INDEX(Таблица1[#All],MATCH('загрузка табеля'!J5322,тарифы!B:B,0),4),"")</f>
        <v/>
      </c>
    </row>
    <row r="5323" spans="1:7" x14ac:dyDescent="0.2">
      <c r="A5323" s="12" t="e">
        <f>INDEX('рабочие дни  %ФОТ'!$F$3:$F$67,MATCH('загрузка табеля'!$H5323,'рабочие дни  %ФОТ'!$H$3:$H$67,0),1)</f>
        <v>#N/A</v>
      </c>
      <c r="B5323" s="21">
        <f t="shared" si="249"/>
        <v>0</v>
      </c>
      <c r="C5323" s="22">
        <f t="shared" si="250"/>
        <v>0</v>
      </c>
      <c r="D5323" s="23" t="str">
        <f t="shared" si="251"/>
        <v/>
      </c>
      <c r="E5323" s="21">
        <f>SUMIFS(тарифы!G:G,тарифы!B:B,J5323)</f>
        <v>0</v>
      </c>
      <c r="F5323" s="21"/>
      <c r="G5323" s="12" t="str">
        <f>IFERROR(INDEX(Таблица1[#All],MATCH('загрузка табеля'!J5323,тарифы!B:B,0),4),"")</f>
        <v/>
      </c>
    </row>
    <row r="5324" spans="1:7" x14ac:dyDescent="0.2">
      <c r="A5324" s="12" t="e">
        <f>INDEX('рабочие дни  %ФОТ'!$F$3:$F$67,MATCH('загрузка табеля'!$H5324,'рабочие дни  %ФОТ'!$H$3:$H$67,0),1)</f>
        <v>#N/A</v>
      </c>
      <c r="B5324" s="21">
        <f t="shared" si="249"/>
        <v>0</v>
      </c>
      <c r="C5324" s="22">
        <f t="shared" si="250"/>
        <v>0</v>
      </c>
      <c r="D5324" s="23" t="str">
        <f t="shared" si="251"/>
        <v/>
      </c>
      <c r="E5324" s="21">
        <f>SUMIFS(тарифы!G:G,тарифы!B:B,J5324)</f>
        <v>0</v>
      </c>
      <c r="F5324" s="21"/>
      <c r="G5324" s="12" t="str">
        <f>IFERROR(INDEX(Таблица1[#All],MATCH('загрузка табеля'!J5324,тарифы!B:B,0),4),"")</f>
        <v/>
      </c>
    </row>
    <row r="5325" spans="1:7" x14ac:dyDescent="0.2">
      <c r="A5325" s="12" t="e">
        <f>INDEX('рабочие дни  %ФОТ'!$F$3:$F$67,MATCH('загрузка табеля'!$H5325,'рабочие дни  %ФОТ'!$H$3:$H$67,0),1)</f>
        <v>#N/A</v>
      </c>
      <c r="B5325" s="21">
        <f t="shared" si="249"/>
        <v>0</v>
      </c>
      <c r="C5325" s="22">
        <f t="shared" si="250"/>
        <v>0</v>
      </c>
      <c r="D5325" s="23" t="str">
        <f t="shared" si="251"/>
        <v/>
      </c>
      <c r="E5325" s="21">
        <f>SUMIFS(тарифы!G:G,тарифы!B:B,J5325)</f>
        <v>0</v>
      </c>
      <c r="F5325" s="21"/>
      <c r="G5325" s="12" t="str">
        <f>IFERROR(INDEX(Таблица1[#All],MATCH('загрузка табеля'!J5325,тарифы!B:B,0),4),"")</f>
        <v/>
      </c>
    </row>
    <row r="5326" spans="1:7" x14ac:dyDescent="0.2">
      <c r="A5326" s="12" t="e">
        <f>INDEX('рабочие дни  %ФОТ'!$F$3:$F$67,MATCH('загрузка табеля'!$H5326,'рабочие дни  %ФОТ'!$H$3:$H$67,0),1)</f>
        <v>#N/A</v>
      </c>
      <c r="B5326" s="21">
        <f t="shared" si="249"/>
        <v>0</v>
      </c>
      <c r="C5326" s="22">
        <f t="shared" si="250"/>
        <v>0</v>
      </c>
      <c r="D5326" s="23" t="str">
        <f t="shared" si="251"/>
        <v/>
      </c>
      <c r="E5326" s="21">
        <f>SUMIFS(тарифы!G:G,тарифы!B:B,J5326)</f>
        <v>0</v>
      </c>
      <c r="F5326" s="21"/>
      <c r="G5326" s="12" t="str">
        <f>IFERROR(INDEX(Таблица1[#All],MATCH('загрузка табеля'!J5326,тарифы!B:B,0),4),"")</f>
        <v/>
      </c>
    </row>
    <row r="5327" spans="1:7" x14ac:dyDescent="0.2">
      <c r="A5327" s="12" t="e">
        <f>INDEX('рабочие дни  %ФОТ'!$F$3:$F$67,MATCH('загрузка табеля'!$H5327,'рабочие дни  %ФОТ'!$H$3:$H$67,0),1)</f>
        <v>#N/A</v>
      </c>
      <c r="B5327" s="21">
        <f t="shared" si="249"/>
        <v>0</v>
      </c>
      <c r="C5327" s="22">
        <f t="shared" si="250"/>
        <v>0</v>
      </c>
      <c r="D5327" s="23" t="str">
        <f t="shared" si="251"/>
        <v/>
      </c>
      <c r="E5327" s="21">
        <f>SUMIFS(тарифы!G:G,тарифы!B:B,J5327)</f>
        <v>0</v>
      </c>
      <c r="F5327" s="21"/>
      <c r="G5327" s="12" t="str">
        <f>IFERROR(INDEX(Таблица1[#All],MATCH('загрузка табеля'!J5327,тарифы!B:B,0),4),"")</f>
        <v/>
      </c>
    </row>
    <row r="5328" spans="1:7" x14ac:dyDescent="0.2">
      <c r="A5328" s="12" t="e">
        <f>INDEX('рабочие дни  %ФОТ'!$F$3:$F$67,MATCH('загрузка табеля'!$H5328,'рабочие дни  %ФОТ'!$H$3:$H$67,0),1)</f>
        <v>#N/A</v>
      </c>
      <c r="B5328" s="21">
        <f t="shared" si="249"/>
        <v>0</v>
      </c>
      <c r="C5328" s="22">
        <f t="shared" si="250"/>
        <v>0</v>
      </c>
      <c r="D5328" s="23" t="str">
        <f t="shared" si="251"/>
        <v/>
      </c>
      <c r="E5328" s="21">
        <f>SUMIFS(тарифы!G:G,тарифы!B:B,J5328)</f>
        <v>0</v>
      </c>
      <c r="F5328" s="21"/>
      <c r="G5328" s="12" t="str">
        <f>IFERROR(INDEX(Таблица1[#All],MATCH('загрузка табеля'!J5328,тарифы!B:B,0),4),"")</f>
        <v/>
      </c>
    </row>
    <row r="5329" spans="1:7" x14ac:dyDescent="0.2">
      <c r="A5329" s="12" t="e">
        <f>INDEX('рабочие дни  %ФОТ'!$F$3:$F$67,MATCH('загрузка табеля'!$H5329,'рабочие дни  %ФОТ'!$H$3:$H$67,0),1)</f>
        <v>#N/A</v>
      </c>
      <c r="B5329" s="21">
        <f t="shared" si="249"/>
        <v>0</v>
      </c>
      <c r="C5329" s="22">
        <f t="shared" si="250"/>
        <v>0</v>
      </c>
      <c r="D5329" s="23" t="str">
        <f t="shared" si="251"/>
        <v/>
      </c>
      <c r="E5329" s="21">
        <f>SUMIFS(тарифы!G:G,тарифы!B:B,J5329)</f>
        <v>0</v>
      </c>
      <c r="F5329" s="21"/>
      <c r="G5329" s="12" t="str">
        <f>IFERROR(INDEX(Таблица1[#All],MATCH('загрузка табеля'!J5329,тарифы!B:B,0),4),"")</f>
        <v/>
      </c>
    </row>
    <row r="5330" spans="1:7" x14ac:dyDescent="0.2">
      <c r="A5330" s="12" t="e">
        <f>INDEX('рабочие дни  %ФОТ'!$F$3:$F$67,MATCH('загрузка табеля'!$H5330,'рабочие дни  %ФОТ'!$H$3:$H$67,0),1)</f>
        <v>#N/A</v>
      </c>
      <c r="B5330" s="21">
        <f t="shared" si="249"/>
        <v>0</v>
      </c>
      <c r="C5330" s="22">
        <f t="shared" si="250"/>
        <v>0</v>
      </c>
      <c r="D5330" s="23" t="str">
        <f t="shared" si="251"/>
        <v/>
      </c>
      <c r="E5330" s="21">
        <f>SUMIFS(тарифы!G:G,тарифы!B:B,J5330)</f>
        <v>0</v>
      </c>
      <c r="F5330" s="21"/>
      <c r="G5330" s="12" t="str">
        <f>IFERROR(INDEX(Таблица1[#All],MATCH('загрузка табеля'!J5330,тарифы!B:B,0),4),"")</f>
        <v/>
      </c>
    </row>
    <row r="5331" spans="1:7" x14ac:dyDescent="0.2">
      <c r="A5331" s="12" t="e">
        <f>INDEX('рабочие дни  %ФОТ'!$F$3:$F$67,MATCH('загрузка табеля'!$H5331,'рабочие дни  %ФОТ'!$H$3:$H$67,0),1)</f>
        <v>#N/A</v>
      </c>
      <c r="B5331" s="21">
        <f t="shared" si="249"/>
        <v>0</v>
      </c>
      <c r="C5331" s="22">
        <f t="shared" si="250"/>
        <v>0</v>
      </c>
      <c r="D5331" s="23" t="str">
        <f t="shared" si="251"/>
        <v/>
      </c>
      <c r="E5331" s="21">
        <f>SUMIFS(тарифы!G:G,тарифы!B:B,J5331)</f>
        <v>0</v>
      </c>
      <c r="F5331" s="21"/>
      <c r="G5331" s="12" t="str">
        <f>IFERROR(INDEX(Таблица1[#All],MATCH('загрузка табеля'!J5331,тарифы!B:B,0),4),"")</f>
        <v/>
      </c>
    </row>
    <row r="5332" spans="1:7" x14ac:dyDescent="0.2">
      <c r="A5332" s="12" t="e">
        <f>INDEX('рабочие дни  %ФОТ'!$F$3:$F$67,MATCH('загрузка табеля'!$H5332,'рабочие дни  %ФОТ'!$H$3:$H$67,0),1)</f>
        <v>#N/A</v>
      </c>
      <c r="B5332" s="21">
        <f t="shared" si="249"/>
        <v>0</v>
      </c>
      <c r="C5332" s="22">
        <f t="shared" si="250"/>
        <v>0</v>
      </c>
      <c r="D5332" s="23" t="str">
        <f t="shared" si="251"/>
        <v/>
      </c>
      <c r="E5332" s="21">
        <f>SUMIFS(тарифы!G:G,тарифы!B:B,J5332)</f>
        <v>0</v>
      </c>
      <c r="F5332" s="21"/>
      <c r="G5332" s="12" t="str">
        <f>IFERROR(INDEX(Таблица1[#All],MATCH('загрузка табеля'!J5332,тарифы!B:B,0),4),"")</f>
        <v/>
      </c>
    </row>
    <row r="5333" spans="1:7" x14ac:dyDescent="0.2">
      <c r="A5333" s="12" t="e">
        <f>INDEX('рабочие дни  %ФОТ'!$F$3:$F$67,MATCH('загрузка табеля'!$H5333,'рабочие дни  %ФОТ'!$H$3:$H$67,0),1)</f>
        <v>#N/A</v>
      </c>
      <c r="B5333" s="21">
        <f t="shared" si="249"/>
        <v>0</v>
      </c>
      <c r="C5333" s="22">
        <f t="shared" si="250"/>
        <v>0</v>
      </c>
      <c r="D5333" s="23" t="str">
        <f t="shared" si="251"/>
        <v/>
      </c>
      <c r="E5333" s="21">
        <f>SUMIFS(тарифы!G:G,тарифы!B:B,J5333)</f>
        <v>0</v>
      </c>
      <c r="F5333" s="21"/>
      <c r="G5333" s="12" t="str">
        <f>IFERROR(INDEX(Таблица1[#All],MATCH('загрузка табеля'!J5333,тарифы!B:B,0),4),"")</f>
        <v/>
      </c>
    </row>
    <row r="5334" spans="1:7" x14ac:dyDescent="0.2">
      <c r="A5334" s="12" t="e">
        <f>INDEX('рабочие дни  %ФОТ'!$F$3:$F$67,MATCH('загрузка табеля'!$H5334,'рабочие дни  %ФОТ'!$H$3:$H$67,0),1)</f>
        <v>#N/A</v>
      </c>
      <c r="B5334" s="21">
        <f t="shared" si="249"/>
        <v>0</v>
      </c>
      <c r="C5334" s="22">
        <f t="shared" si="250"/>
        <v>0</v>
      </c>
      <c r="D5334" s="23" t="str">
        <f t="shared" si="251"/>
        <v/>
      </c>
      <c r="E5334" s="21">
        <f>SUMIFS(тарифы!G:G,тарифы!B:B,J5334)</f>
        <v>0</v>
      </c>
      <c r="F5334" s="21"/>
      <c r="G5334" s="12" t="str">
        <f>IFERROR(INDEX(Таблица1[#All],MATCH('загрузка табеля'!J5334,тарифы!B:B,0),4),"")</f>
        <v/>
      </c>
    </row>
    <row r="5335" spans="1:7" x14ac:dyDescent="0.2">
      <c r="A5335" s="12" t="e">
        <f>INDEX('рабочие дни  %ФОТ'!$F$3:$F$67,MATCH('загрузка табеля'!$H5335,'рабочие дни  %ФОТ'!$H$3:$H$67,0),1)</f>
        <v>#N/A</v>
      </c>
      <c r="B5335" s="21">
        <f t="shared" si="249"/>
        <v>0</v>
      </c>
      <c r="C5335" s="22">
        <f t="shared" si="250"/>
        <v>0</v>
      </c>
      <c r="D5335" s="23" t="str">
        <f t="shared" si="251"/>
        <v/>
      </c>
      <c r="E5335" s="21">
        <f>SUMIFS(тарифы!G:G,тарифы!B:B,J5335)</f>
        <v>0</v>
      </c>
      <c r="F5335" s="21"/>
      <c r="G5335" s="12" t="str">
        <f>IFERROR(INDEX(Таблица1[#All],MATCH('загрузка табеля'!J5335,тарифы!B:B,0),4),"")</f>
        <v/>
      </c>
    </row>
    <row r="5336" spans="1:7" x14ac:dyDescent="0.2">
      <c r="A5336" s="12" t="e">
        <f>INDEX('рабочие дни  %ФОТ'!$F$3:$F$67,MATCH('загрузка табеля'!$H5336,'рабочие дни  %ФОТ'!$H$3:$H$67,0),1)</f>
        <v>#N/A</v>
      </c>
      <c r="B5336" s="21">
        <f t="shared" si="249"/>
        <v>0</v>
      </c>
      <c r="C5336" s="22">
        <f t="shared" si="250"/>
        <v>0</v>
      </c>
      <c r="D5336" s="23" t="str">
        <f t="shared" si="251"/>
        <v/>
      </c>
      <c r="E5336" s="21">
        <f>SUMIFS(тарифы!G:G,тарифы!B:B,J5336)</f>
        <v>0</v>
      </c>
      <c r="F5336" s="21"/>
      <c r="G5336" s="12" t="str">
        <f>IFERROR(INDEX(Таблица1[#All],MATCH('загрузка табеля'!J5336,тарифы!B:B,0),4),"")</f>
        <v/>
      </c>
    </row>
    <row r="5337" spans="1:7" x14ac:dyDescent="0.2">
      <c r="A5337" s="12" t="e">
        <f>INDEX('рабочие дни  %ФОТ'!$F$3:$F$67,MATCH('загрузка табеля'!$H5337,'рабочие дни  %ФОТ'!$H$3:$H$67,0),1)</f>
        <v>#N/A</v>
      </c>
      <c r="B5337" s="21">
        <f t="shared" si="249"/>
        <v>0</v>
      </c>
      <c r="C5337" s="22">
        <f t="shared" si="250"/>
        <v>0</v>
      </c>
      <c r="D5337" s="23" t="str">
        <f t="shared" si="251"/>
        <v/>
      </c>
      <c r="E5337" s="21">
        <f>SUMIFS(тарифы!G:G,тарифы!B:B,J5337)</f>
        <v>0</v>
      </c>
      <c r="F5337" s="21"/>
      <c r="G5337" s="12" t="str">
        <f>IFERROR(INDEX(Таблица1[#All],MATCH('загрузка табеля'!J5337,тарифы!B:B,0),4),"")</f>
        <v/>
      </c>
    </row>
    <row r="5338" spans="1:7" x14ac:dyDescent="0.2">
      <c r="A5338" s="12" t="e">
        <f>INDEX('рабочие дни  %ФОТ'!$F$3:$F$67,MATCH('загрузка табеля'!$H5338,'рабочие дни  %ФОТ'!$H$3:$H$67,0),1)</f>
        <v>#N/A</v>
      </c>
      <c r="B5338" s="21">
        <f t="shared" si="249"/>
        <v>0</v>
      </c>
      <c r="C5338" s="22">
        <f t="shared" si="250"/>
        <v>0</v>
      </c>
      <c r="D5338" s="23" t="str">
        <f t="shared" si="251"/>
        <v/>
      </c>
      <c r="E5338" s="21">
        <f>SUMIFS(тарифы!G:G,тарифы!B:B,J5338)</f>
        <v>0</v>
      </c>
      <c r="F5338" s="21"/>
      <c r="G5338" s="12" t="str">
        <f>IFERROR(INDEX(Таблица1[#All],MATCH('загрузка табеля'!J5338,тарифы!B:B,0),4),"")</f>
        <v/>
      </c>
    </row>
    <row r="5339" spans="1:7" x14ac:dyDescent="0.2">
      <c r="A5339" s="12" t="e">
        <f>INDEX('рабочие дни  %ФОТ'!$F$3:$F$67,MATCH('загрузка табеля'!$H5339,'рабочие дни  %ФОТ'!$H$3:$H$67,0),1)</f>
        <v>#N/A</v>
      </c>
      <c r="B5339" s="21">
        <f t="shared" si="249"/>
        <v>0</v>
      </c>
      <c r="C5339" s="22">
        <f t="shared" si="250"/>
        <v>0</v>
      </c>
      <c r="D5339" s="23" t="str">
        <f t="shared" si="251"/>
        <v/>
      </c>
      <c r="E5339" s="21">
        <f>SUMIFS(тарифы!G:G,тарифы!B:B,J5339)</f>
        <v>0</v>
      </c>
      <c r="F5339" s="21"/>
      <c r="G5339" s="12" t="str">
        <f>IFERROR(INDEX(Таблица1[#All],MATCH('загрузка табеля'!J5339,тарифы!B:B,0),4),"")</f>
        <v/>
      </c>
    </row>
    <row r="5340" spans="1:7" x14ac:dyDescent="0.2">
      <c r="A5340" s="12" t="e">
        <f>INDEX('рабочие дни  %ФОТ'!$F$3:$F$67,MATCH('загрузка табеля'!$H5340,'рабочие дни  %ФОТ'!$H$3:$H$67,0),1)</f>
        <v>#N/A</v>
      </c>
      <c r="B5340" s="21">
        <f t="shared" si="249"/>
        <v>0</v>
      </c>
      <c r="C5340" s="22">
        <f t="shared" si="250"/>
        <v>0</v>
      </c>
      <c r="D5340" s="23" t="str">
        <f t="shared" si="251"/>
        <v/>
      </c>
      <c r="E5340" s="21">
        <f>SUMIFS(тарифы!G:G,тарифы!B:B,J5340)</f>
        <v>0</v>
      </c>
      <c r="F5340" s="21"/>
      <c r="G5340" s="12" t="str">
        <f>IFERROR(INDEX(Таблица1[#All],MATCH('загрузка табеля'!J5340,тарифы!B:B,0),4),"")</f>
        <v/>
      </c>
    </row>
    <row r="5341" spans="1:7" x14ac:dyDescent="0.2">
      <c r="A5341" s="12" t="e">
        <f>INDEX('рабочие дни  %ФОТ'!$F$3:$F$67,MATCH('загрузка табеля'!$H5341,'рабочие дни  %ФОТ'!$H$3:$H$67,0),1)</f>
        <v>#N/A</v>
      </c>
      <c r="B5341" s="21">
        <f t="shared" si="249"/>
        <v>0</v>
      </c>
      <c r="C5341" s="22">
        <f t="shared" si="250"/>
        <v>0</v>
      </c>
      <c r="D5341" s="23" t="str">
        <f t="shared" si="251"/>
        <v/>
      </c>
      <c r="E5341" s="21">
        <f>SUMIFS(тарифы!G:G,тарифы!B:B,J5341)</f>
        <v>0</v>
      </c>
      <c r="F5341" s="21"/>
      <c r="G5341" s="12" t="str">
        <f>IFERROR(INDEX(Таблица1[#All],MATCH('загрузка табеля'!J5341,тарифы!B:B,0),4),"")</f>
        <v/>
      </c>
    </row>
    <row r="5342" spans="1:7" x14ac:dyDescent="0.2">
      <c r="A5342" s="12" t="e">
        <f>INDEX('рабочие дни  %ФОТ'!$F$3:$F$67,MATCH('загрузка табеля'!$H5342,'рабочие дни  %ФОТ'!$H$3:$H$67,0),1)</f>
        <v>#N/A</v>
      </c>
      <c r="B5342" s="21">
        <f t="shared" si="249"/>
        <v>0</v>
      </c>
      <c r="C5342" s="22">
        <f t="shared" si="250"/>
        <v>0</v>
      </c>
      <c r="D5342" s="23" t="str">
        <f t="shared" si="251"/>
        <v/>
      </c>
      <c r="E5342" s="21">
        <f>SUMIFS(тарифы!G:G,тарифы!B:B,J5342)</f>
        <v>0</v>
      </c>
      <c r="F5342" s="21"/>
      <c r="G5342" s="12" t="str">
        <f>IFERROR(INDEX(Таблица1[#All],MATCH('загрузка табеля'!J5342,тарифы!B:B,0),4),"")</f>
        <v/>
      </c>
    </row>
    <row r="5343" spans="1:7" x14ac:dyDescent="0.2">
      <c r="A5343" s="12" t="e">
        <f>INDEX('рабочие дни  %ФОТ'!$F$3:$F$67,MATCH('загрузка табеля'!$H5343,'рабочие дни  %ФОТ'!$H$3:$H$67,0),1)</f>
        <v>#N/A</v>
      </c>
      <c r="B5343" s="21">
        <f t="shared" si="249"/>
        <v>0</v>
      </c>
      <c r="C5343" s="22">
        <f t="shared" si="250"/>
        <v>0</v>
      </c>
      <c r="D5343" s="23" t="str">
        <f t="shared" si="251"/>
        <v/>
      </c>
      <c r="E5343" s="21">
        <f>SUMIFS(тарифы!G:G,тарифы!B:B,J5343)</f>
        <v>0</v>
      </c>
      <c r="F5343" s="21"/>
      <c r="G5343" s="12" t="str">
        <f>IFERROR(INDEX(Таблица1[#All],MATCH('загрузка табеля'!J5343,тарифы!B:B,0),4),"")</f>
        <v/>
      </c>
    </row>
    <row r="5344" spans="1:7" x14ac:dyDescent="0.2">
      <c r="A5344" s="12" t="e">
        <f>INDEX('рабочие дни  %ФОТ'!$F$3:$F$67,MATCH('загрузка табеля'!$H5344,'рабочие дни  %ФОТ'!$H$3:$H$67,0),1)</f>
        <v>#N/A</v>
      </c>
      <c r="B5344" s="21">
        <f t="shared" si="249"/>
        <v>0</v>
      </c>
      <c r="C5344" s="22">
        <f t="shared" si="250"/>
        <v>0</v>
      </c>
      <c r="D5344" s="23" t="str">
        <f t="shared" si="251"/>
        <v/>
      </c>
      <c r="E5344" s="21">
        <f>SUMIFS(тарифы!G:G,тарифы!B:B,J5344)</f>
        <v>0</v>
      </c>
      <c r="F5344" s="21"/>
      <c r="G5344" s="12" t="str">
        <f>IFERROR(INDEX(Таблица1[#All],MATCH('загрузка табеля'!J5344,тарифы!B:B,0),4),"")</f>
        <v/>
      </c>
    </row>
    <row r="5345" spans="1:7" x14ac:dyDescent="0.2">
      <c r="A5345" s="12" t="e">
        <f>INDEX('рабочие дни  %ФОТ'!$F$3:$F$67,MATCH('загрузка табеля'!$H5345,'рабочие дни  %ФОТ'!$H$3:$H$67,0),1)</f>
        <v>#N/A</v>
      </c>
      <c r="B5345" s="21">
        <f t="shared" si="249"/>
        <v>0</v>
      </c>
      <c r="C5345" s="22">
        <f t="shared" si="250"/>
        <v>0</v>
      </c>
      <c r="D5345" s="23" t="str">
        <f t="shared" si="251"/>
        <v/>
      </c>
      <c r="E5345" s="21">
        <f>SUMIFS(тарифы!G:G,тарифы!B:B,J5345)</f>
        <v>0</v>
      </c>
      <c r="F5345" s="21"/>
      <c r="G5345" s="12" t="str">
        <f>IFERROR(INDEX(Таблица1[#All],MATCH('загрузка табеля'!J5345,тарифы!B:B,0),4),"")</f>
        <v/>
      </c>
    </row>
    <row r="5346" spans="1:7" x14ac:dyDescent="0.2">
      <c r="A5346" s="12" t="e">
        <f>INDEX('рабочие дни  %ФОТ'!$F$3:$F$67,MATCH('загрузка табеля'!$H5346,'рабочие дни  %ФОТ'!$H$3:$H$67,0),1)</f>
        <v>#N/A</v>
      </c>
      <c r="B5346" s="21">
        <f t="shared" si="249"/>
        <v>0</v>
      </c>
      <c r="C5346" s="22">
        <f t="shared" si="250"/>
        <v>0</v>
      </c>
      <c r="D5346" s="23" t="str">
        <f t="shared" si="251"/>
        <v/>
      </c>
      <c r="E5346" s="21">
        <f>SUMIFS(тарифы!G:G,тарифы!B:B,J5346)</f>
        <v>0</v>
      </c>
      <c r="F5346" s="21"/>
      <c r="G5346" s="12" t="str">
        <f>IFERROR(INDEX(Таблица1[#All],MATCH('загрузка табеля'!J5346,тарифы!B:B,0),4),"")</f>
        <v/>
      </c>
    </row>
    <row r="5347" spans="1:7" x14ac:dyDescent="0.2">
      <c r="A5347" s="12" t="e">
        <f>INDEX('рабочие дни  %ФОТ'!$F$3:$F$67,MATCH('загрузка табеля'!$H5347,'рабочие дни  %ФОТ'!$H$3:$H$67,0),1)</f>
        <v>#N/A</v>
      </c>
      <c r="B5347" s="21">
        <f t="shared" si="249"/>
        <v>0</v>
      </c>
      <c r="C5347" s="22">
        <f t="shared" si="250"/>
        <v>0</v>
      </c>
      <c r="D5347" s="23" t="str">
        <f t="shared" si="251"/>
        <v/>
      </c>
      <c r="E5347" s="21">
        <f>SUMIFS(тарифы!G:G,тарифы!B:B,J5347)</f>
        <v>0</v>
      </c>
      <c r="F5347" s="21"/>
      <c r="G5347" s="12" t="str">
        <f>IFERROR(INDEX(Таблица1[#All],MATCH('загрузка табеля'!J5347,тарифы!B:B,0),4),"")</f>
        <v/>
      </c>
    </row>
    <row r="5348" spans="1:7" x14ac:dyDescent="0.2">
      <c r="A5348" s="12" t="e">
        <f>INDEX('рабочие дни  %ФОТ'!$F$3:$F$67,MATCH('загрузка табеля'!$H5348,'рабочие дни  %ФОТ'!$H$3:$H$67,0),1)</f>
        <v>#N/A</v>
      </c>
      <c r="B5348" s="21">
        <f t="shared" si="249"/>
        <v>0</v>
      </c>
      <c r="C5348" s="22">
        <f t="shared" si="250"/>
        <v>0</v>
      </c>
      <c r="D5348" s="23" t="str">
        <f t="shared" si="251"/>
        <v/>
      </c>
      <c r="E5348" s="21">
        <f>SUMIFS(тарифы!G:G,тарифы!B:B,J5348)</f>
        <v>0</v>
      </c>
      <c r="F5348" s="21"/>
      <c r="G5348" s="12" t="str">
        <f>IFERROR(INDEX(Таблица1[#All],MATCH('загрузка табеля'!J5348,тарифы!B:B,0),4),"")</f>
        <v/>
      </c>
    </row>
    <row r="5349" spans="1:7" x14ac:dyDescent="0.2">
      <c r="A5349" s="12" t="e">
        <f>INDEX('рабочие дни  %ФОТ'!$F$3:$F$67,MATCH('загрузка табеля'!$H5349,'рабочие дни  %ФОТ'!$H$3:$H$67,0),1)</f>
        <v>#N/A</v>
      </c>
      <c r="B5349" s="21">
        <f t="shared" si="249"/>
        <v>0</v>
      </c>
      <c r="C5349" s="22">
        <f t="shared" si="250"/>
        <v>0</v>
      </c>
      <c r="D5349" s="23" t="str">
        <f t="shared" si="251"/>
        <v/>
      </c>
      <c r="E5349" s="21">
        <f>SUMIFS(тарифы!G:G,тарифы!B:B,J5349)</f>
        <v>0</v>
      </c>
      <c r="F5349" s="21"/>
      <c r="G5349" s="12" t="str">
        <f>IFERROR(INDEX(Таблица1[#All],MATCH('загрузка табеля'!J5349,тарифы!B:B,0),4),"")</f>
        <v/>
      </c>
    </row>
    <row r="5350" spans="1:7" x14ac:dyDescent="0.2">
      <c r="A5350" s="12" t="e">
        <f>INDEX('рабочие дни  %ФОТ'!$F$3:$F$67,MATCH('загрузка табеля'!$H5350,'рабочие дни  %ФОТ'!$H$3:$H$67,0),1)</f>
        <v>#N/A</v>
      </c>
      <c r="B5350" s="21">
        <f t="shared" si="249"/>
        <v>0</v>
      </c>
      <c r="C5350" s="22">
        <f t="shared" si="250"/>
        <v>0</v>
      </c>
      <c r="D5350" s="23" t="str">
        <f t="shared" si="251"/>
        <v/>
      </c>
      <c r="E5350" s="21">
        <f>SUMIFS(тарифы!G:G,тарифы!B:B,J5350)</f>
        <v>0</v>
      </c>
      <c r="F5350" s="21"/>
      <c r="G5350" s="12" t="str">
        <f>IFERROR(INDEX(Таблица1[#All],MATCH('загрузка табеля'!J5350,тарифы!B:B,0),4),"")</f>
        <v/>
      </c>
    </row>
    <row r="5351" spans="1:7" x14ac:dyDescent="0.2">
      <c r="A5351" s="12" t="e">
        <f>INDEX('рабочие дни  %ФОТ'!$F$3:$F$67,MATCH('загрузка табеля'!$H5351,'рабочие дни  %ФОТ'!$H$3:$H$67,0),1)</f>
        <v>#N/A</v>
      </c>
      <c r="B5351" s="21">
        <f t="shared" si="249"/>
        <v>0</v>
      </c>
      <c r="C5351" s="22">
        <f t="shared" si="250"/>
        <v>0</v>
      </c>
      <c r="D5351" s="23" t="str">
        <f t="shared" si="251"/>
        <v/>
      </c>
      <c r="E5351" s="21">
        <f>SUMIFS(тарифы!G:G,тарифы!B:B,J5351)</f>
        <v>0</v>
      </c>
      <c r="F5351" s="21"/>
      <c r="G5351" s="12" t="str">
        <f>IFERROR(INDEX(Таблица1[#All],MATCH('загрузка табеля'!J5351,тарифы!B:B,0),4),"")</f>
        <v/>
      </c>
    </row>
    <row r="5352" spans="1:7" x14ac:dyDescent="0.2">
      <c r="A5352" s="12" t="e">
        <f>INDEX('рабочие дни  %ФОТ'!$F$3:$F$67,MATCH('загрузка табеля'!$H5352,'рабочие дни  %ФОТ'!$H$3:$H$67,0),1)</f>
        <v>#N/A</v>
      </c>
      <c r="B5352" s="21">
        <f t="shared" si="249"/>
        <v>0</v>
      </c>
      <c r="C5352" s="22">
        <f t="shared" si="250"/>
        <v>0</v>
      </c>
      <c r="D5352" s="23" t="str">
        <f t="shared" si="251"/>
        <v/>
      </c>
      <c r="E5352" s="21">
        <f>SUMIFS(тарифы!G:G,тарифы!B:B,J5352)</f>
        <v>0</v>
      </c>
      <c r="F5352" s="21"/>
      <c r="G5352" s="12" t="str">
        <f>IFERROR(INDEX(Таблица1[#All],MATCH('загрузка табеля'!J5352,тарифы!B:B,0),4),"")</f>
        <v/>
      </c>
    </row>
    <row r="5353" spans="1:7" x14ac:dyDescent="0.2">
      <c r="A5353" s="12" t="e">
        <f>INDEX('рабочие дни  %ФОТ'!$F$3:$F$67,MATCH('загрузка табеля'!$H5353,'рабочие дни  %ФОТ'!$H$3:$H$67,0),1)</f>
        <v>#N/A</v>
      </c>
      <c r="B5353" s="21">
        <f t="shared" si="249"/>
        <v>0</v>
      </c>
      <c r="C5353" s="22">
        <f t="shared" si="250"/>
        <v>0</v>
      </c>
      <c r="D5353" s="23" t="str">
        <f t="shared" si="251"/>
        <v/>
      </c>
      <c r="E5353" s="21">
        <f>SUMIFS(тарифы!G:G,тарифы!B:B,J5353)</f>
        <v>0</v>
      </c>
      <c r="F5353" s="21"/>
      <c r="G5353" s="12" t="str">
        <f>IFERROR(INDEX(Таблица1[#All],MATCH('загрузка табеля'!J5353,тарифы!B:B,0),4),"")</f>
        <v/>
      </c>
    </row>
    <row r="5354" spans="1:7" x14ac:dyDescent="0.2">
      <c r="A5354" s="12" t="e">
        <f>INDEX('рабочие дни  %ФОТ'!$F$3:$F$67,MATCH('загрузка табеля'!$H5354,'рабочие дни  %ФОТ'!$H$3:$H$67,0),1)</f>
        <v>#N/A</v>
      </c>
      <c r="B5354" s="21">
        <f t="shared" si="249"/>
        <v>0</v>
      </c>
      <c r="C5354" s="22">
        <f t="shared" si="250"/>
        <v>0</v>
      </c>
      <c r="D5354" s="23" t="str">
        <f t="shared" si="251"/>
        <v/>
      </c>
      <c r="E5354" s="21">
        <f>SUMIFS(тарифы!G:G,тарифы!B:B,J5354)</f>
        <v>0</v>
      </c>
      <c r="F5354" s="21"/>
      <c r="G5354" s="12" t="str">
        <f>IFERROR(INDEX(Таблица1[#All],MATCH('загрузка табеля'!J5354,тарифы!B:B,0),4),"")</f>
        <v/>
      </c>
    </row>
    <row r="5355" spans="1:7" x14ac:dyDescent="0.2">
      <c r="A5355" s="12" t="e">
        <f>INDEX('рабочие дни  %ФОТ'!$F$3:$F$67,MATCH('загрузка табеля'!$H5355,'рабочие дни  %ФОТ'!$H$3:$H$67,0),1)</f>
        <v>#N/A</v>
      </c>
      <c r="B5355" s="21">
        <f t="shared" si="249"/>
        <v>0</v>
      </c>
      <c r="C5355" s="22">
        <f t="shared" si="250"/>
        <v>0</v>
      </c>
      <c r="D5355" s="23" t="str">
        <f t="shared" si="251"/>
        <v/>
      </c>
      <c r="E5355" s="21">
        <f>SUMIFS(тарифы!G:G,тарифы!B:B,J5355)</f>
        <v>0</v>
      </c>
      <c r="F5355" s="21"/>
      <c r="G5355" s="12" t="str">
        <f>IFERROR(INDEX(Таблица1[#All],MATCH('загрузка табеля'!J5355,тарифы!B:B,0),4),"")</f>
        <v/>
      </c>
    </row>
    <row r="5356" spans="1:7" x14ac:dyDescent="0.2">
      <c r="A5356" s="12" t="e">
        <f>INDEX('рабочие дни  %ФОТ'!$F$3:$F$67,MATCH('загрузка табеля'!$H5356,'рабочие дни  %ФОТ'!$H$3:$H$67,0),1)</f>
        <v>#N/A</v>
      </c>
      <c r="B5356" s="21">
        <f t="shared" si="249"/>
        <v>0</v>
      </c>
      <c r="C5356" s="22">
        <f t="shared" si="250"/>
        <v>0</v>
      </c>
      <c r="D5356" s="23" t="str">
        <f t="shared" si="251"/>
        <v/>
      </c>
      <c r="E5356" s="21">
        <f>SUMIFS(тарифы!G:G,тарифы!B:B,J5356)</f>
        <v>0</v>
      </c>
      <c r="F5356" s="21"/>
      <c r="G5356" s="12" t="str">
        <f>IFERROR(INDEX(Таблица1[#All],MATCH('загрузка табеля'!J5356,тарифы!B:B,0),4),"")</f>
        <v/>
      </c>
    </row>
    <row r="5357" spans="1:7" x14ac:dyDescent="0.2">
      <c r="A5357" s="12" t="e">
        <f>INDEX('рабочие дни  %ФОТ'!$F$3:$F$67,MATCH('загрузка табеля'!$H5357,'рабочие дни  %ФОТ'!$H$3:$H$67,0),1)</f>
        <v>#N/A</v>
      </c>
      <c r="B5357" s="21">
        <f t="shared" si="249"/>
        <v>0</v>
      </c>
      <c r="C5357" s="22">
        <f t="shared" si="250"/>
        <v>0</v>
      </c>
      <c r="D5357" s="23" t="str">
        <f t="shared" si="251"/>
        <v/>
      </c>
      <c r="E5357" s="21">
        <f>SUMIFS(тарифы!G:G,тарифы!B:B,J5357)</f>
        <v>0</v>
      </c>
      <c r="F5357" s="21"/>
      <c r="G5357" s="12" t="str">
        <f>IFERROR(INDEX(Таблица1[#All],MATCH('загрузка табеля'!J5357,тарифы!B:B,0),4),"")</f>
        <v/>
      </c>
    </row>
    <row r="5358" spans="1:7" x14ac:dyDescent="0.2">
      <c r="A5358" s="12" t="e">
        <f>INDEX('рабочие дни  %ФОТ'!$F$3:$F$67,MATCH('загрузка табеля'!$H5358,'рабочие дни  %ФОТ'!$H$3:$H$67,0),1)</f>
        <v>#N/A</v>
      </c>
      <c r="B5358" s="21">
        <f t="shared" si="249"/>
        <v>0</v>
      </c>
      <c r="C5358" s="22">
        <f t="shared" si="250"/>
        <v>0</v>
      </c>
      <c r="D5358" s="23" t="str">
        <f t="shared" si="251"/>
        <v/>
      </c>
      <c r="E5358" s="21">
        <f>SUMIFS(тарифы!G:G,тарифы!B:B,J5358)</f>
        <v>0</v>
      </c>
      <c r="F5358" s="21"/>
      <c r="G5358" s="12" t="str">
        <f>IFERROR(INDEX(Таблица1[#All],MATCH('загрузка табеля'!J5358,тарифы!B:B,0),4),"")</f>
        <v/>
      </c>
    </row>
    <row r="5359" spans="1:7" x14ac:dyDescent="0.2">
      <c r="A5359" s="12" t="e">
        <f>INDEX('рабочие дни  %ФОТ'!$F$3:$F$67,MATCH('загрузка табеля'!$H5359,'рабочие дни  %ФОТ'!$H$3:$H$67,0),1)</f>
        <v>#N/A</v>
      </c>
      <c r="B5359" s="21">
        <f t="shared" si="249"/>
        <v>0</v>
      </c>
      <c r="C5359" s="22">
        <f t="shared" si="250"/>
        <v>0</v>
      </c>
      <c r="D5359" s="23" t="str">
        <f t="shared" si="251"/>
        <v/>
      </c>
      <c r="E5359" s="21">
        <f>SUMIFS(тарифы!G:G,тарифы!B:B,J5359)</f>
        <v>0</v>
      </c>
      <c r="F5359" s="21"/>
      <c r="G5359" s="12" t="str">
        <f>IFERROR(INDEX(Таблица1[#All],MATCH('загрузка табеля'!J5359,тарифы!B:B,0),4),"")</f>
        <v/>
      </c>
    </row>
    <row r="5360" spans="1:7" x14ac:dyDescent="0.2">
      <c r="A5360" s="12" t="e">
        <f>INDEX('рабочие дни  %ФОТ'!$F$3:$F$67,MATCH('загрузка табеля'!$H5360,'рабочие дни  %ФОТ'!$H$3:$H$67,0),1)</f>
        <v>#N/A</v>
      </c>
      <c r="B5360" s="21">
        <f t="shared" si="249"/>
        <v>0</v>
      </c>
      <c r="C5360" s="22">
        <f t="shared" si="250"/>
        <v>0</v>
      </c>
      <c r="D5360" s="23" t="str">
        <f t="shared" si="251"/>
        <v/>
      </c>
      <c r="E5360" s="21">
        <f>SUMIFS(тарифы!G:G,тарифы!B:B,J5360)</f>
        <v>0</v>
      </c>
      <c r="F5360" s="21"/>
      <c r="G5360" s="12" t="str">
        <f>IFERROR(INDEX(Таблица1[#All],MATCH('загрузка табеля'!J5360,тарифы!B:B,0),4),"")</f>
        <v/>
      </c>
    </row>
    <row r="5361" spans="1:7" x14ac:dyDescent="0.2">
      <c r="A5361" s="12" t="e">
        <f>INDEX('рабочие дни  %ФОТ'!$F$3:$F$67,MATCH('загрузка табеля'!$H5361,'рабочие дни  %ФОТ'!$H$3:$H$67,0),1)</f>
        <v>#N/A</v>
      </c>
      <c r="B5361" s="21">
        <f t="shared" si="249"/>
        <v>0</v>
      </c>
      <c r="C5361" s="22">
        <f t="shared" si="250"/>
        <v>0</v>
      </c>
      <c r="D5361" s="23" t="str">
        <f t="shared" si="251"/>
        <v/>
      </c>
      <c r="E5361" s="21">
        <f>SUMIFS(тарифы!G:G,тарифы!B:B,J5361)</f>
        <v>0</v>
      </c>
      <c r="F5361" s="21"/>
      <c r="G5361" s="12" t="str">
        <f>IFERROR(INDEX(Таблица1[#All],MATCH('загрузка табеля'!J5361,тарифы!B:B,0),4),"")</f>
        <v/>
      </c>
    </row>
    <row r="5362" spans="1:7" x14ac:dyDescent="0.2">
      <c r="A5362" s="12" t="e">
        <f>INDEX('рабочие дни  %ФОТ'!$F$3:$F$67,MATCH('загрузка табеля'!$H5362,'рабочие дни  %ФОТ'!$H$3:$H$67,0),1)</f>
        <v>#N/A</v>
      </c>
      <c r="B5362" s="21">
        <f t="shared" si="249"/>
        <v>0</v>
      </c>
      <c r="C5362" s="22">
        <f t="shared" si="250"/>
        <v>0</v>
      </c>
      <c r="D5362" s="23" t="str">
        <f t="shared" si="251"/>
        <v/>
      </c>
      <c r="E5362" s="21">
        <f>SUMIFS(тарифы!G:G,тарифы!B:B,J5362)</f>
        <v>0</v>
      </c>
      <c r="F5362" s="21"/>
      <c r="G5362" s="12" t="str">
        <f>IFERROR(INDEX(Таблица1[#All],MATCH('загрузка табеля'!J5362,тарифы!B:B,0),4),"")</f>
        <v/>
      </c>
    </row>
    <row r="5363" spans="1:7" x14ac:dyDescent="0.2">
      <c r="A5363" s="12" t="e">
        <f>INDEX('рабочие дни  %ФОТ'!$F$3:$F$67,MATCH('загрузка табеля'!$H5363,'рабочие дни  %ФОТ'!$H$3:$H$67,0),1)</f>
        <v>#N/A</v>
      </c>
      <c r="B5363" s="21">
        <f t="shared" si="249"/>
        <v>0</v>
      </c>
      <c r="C5363" s="22">
        <f t="shared" si="250"/>
        <v>0</v>
      </c>
      <c r="D5363" s="23" t="str">
        <f t="shared" si="251"/>
        <v/>
      </c>
      <c r="E5363" s="21">
        <f>SUMIFS(тарифы!G:G,тарифы!B:B,J5363)</f>
        <v>0</v>
      </c>
      <c r="F5363" s="21"/>
      <c r="G5363" s="12" t="str">
        <f>IFERROR(INDEX(Таблица1[#All],MATCH('загрузка табеля'!J5363,тарифы!B:B,0),4),"")</f>
        <v/>
      </c>
    </row>
    <row r="5364" spans="1:7" x14ac:dyDescent="0.2">
      <c r="A5364" s="12" t="e">
        <f>INDEX('рабочие дни  %ФОТ'!$F$3:$F$67,MATCH('загрузка табеля'!$H5364,'рабочие дни  %ФОТ'!$H$3:$H$67,0),1)</f>
        <v>#N/A</v>
      </c>
      <c r="B5364" s="21">
        <f t="shared" si="249"/>
        <v>0</v>
      </c>
      <c r="C5364" s="22">
        <f t="shared" si="250"/>
        <v>0</v>
      </c>
      <c r="D5364" s="23" t="str">
        <f t="shared" si="251"/>
        <v/>
      </c>
      <c r="E5364" s="21">
        <f>SUMIFS(тарифы!G:G,тарифы!B:B,J5364)</f>
        <v>0</v>
      </c>
      <c r="F5364" s="21"/>
      <c r="G5364" s="12" t="str">
        <f>IFERROR(INDEX(Таблица1[#All],MATCH('загрузка табеля'!J5364,тарифы!B:B,0),4),"")</f>
        <v/>
      </c>
    </row>
    <row r="5365" spans="1:7" x14ac:dyDescent="0.2">
      <c r="A5365" s="12" t="e">
        <f>INDEX('рабочие дни  %ФОТ'!$F$3:$F$67,MATCH('загрузка табеля'!$H5365,'рабочие дни  %ФОТ'!$H$3:$H$67,0),1)</f>
        <v>#N/A</v>
      </c>
      <c r="B5365" s="21">
        <f t="shared" si="249"/>
        <v>0</v>
      </c>
      <c r="C5365" s="22">
        <f t="shared" si="250"/>
        <v>0</v>
      </c>
      <c r="D5365" s="23" t="str">
        <f t="shared" si="251"/>
        <v/>
      </c>
      <c r="E5365" s="21">
        <f>SUMIFS(тарифы!G:G,тарифы!B:B,J5365)</f>
        <v>0</v>
      </c>
      <c r="F5365" s="21"/>
      <c r="G5365" s="12" t="str">
        <f>IFERROR(INDEX(Таблица1[#All],MATCH('загрузка табеля'!J5365,тарифы!B:B,0),4),"")</f>
        <v/>
      </c>
    </row>
    <row r="5366" spans="1:7" x14ac:dyDescent="0.2">
      <c r="A5366" s="12" t="e">
        <f>INDEX('рабочие дни  %ФОТ'!$F$3:$F$67,MATCH('загрузка табеля'!$H5366,'рабочие дни  %ФОТ'!$H$3:$H$67,0),1)</f>
        <v>#N/A</v>
      </c>
      <c r="B5366" s="21">
        <f t="shared" si="249"/>
        <v>0</v>
      </c>
      <c r="C5366" s="22">
        <f t="shared" si="250"/>
        <v>0</v>
      </c>
      <c r="D5366" s="23" t="str">
        <f t="shared" si="251"/>
        <v/>
      </c>
      <c r="E5366" s="21">
        <f>SUMIFS(тарифы!G:G,тарифы!B:B,J5366)</f>
        <v>0</v>
      </c>
      <c r="F5366" s="21"/>
      <c r="G5366" s="12" t="str">
        <f>IFERROR(INDEX(Таблица1[#All],MATCH('загрузка табеля'!J5366,тарифы!B:B,0),4),"")</f>
        <v/>
      </c>
    </row>
    <row r="5367" spans="1:7" x14ac:dyDescent="0.2">
      <c r="A5367" s="12" t="e">
        <f>INDEX('рабочие дни  %ФОТ'!$F$3:$F$67,MATCH('загрузка табеля'!$H5367,'рабочие дни  %ФОТ'!$H$3:$H$67,0),1)</f>
        <v>#N/A</v>
      </c>
      <c r="B5367" s="21">
        <f t="shared" si="249"/>
        <v>0</v>
      </c>
      <c r="C5367" s="22">
        <f t="shared" si="250"/>
        <v>0</v>
      </c>
      <c r="D5367" s="23" t="str">
        <f t="shared" si="251"/>
        <v/>
      </c>
      <c r="E5367" s="21">
        <f>SUMIFS(тарифы!G:G,тарифы!B:B,J5367)</f>
        <v>0</v>
      </c>
      <c r="F5367" s="21"/>
      <c r="G5367" s="12" t="str">
        <f>IFERROR(INDEX(Таблица1[#All],MATCH('загрузка табеля'!J5367,тарифы!B:B,0),4),"")</f>
        <v/>
      </c>
    </row>
    <row r="5368" spans="1:7" x14ac:dyDescent="0.2">
      <c r="A5368" s="12" t="e">
        <f>INDEX('рабочие дни  %ФОТ'!$F$3:$F$67,MATCH('загрузка табеля'!$H5368,'рабочие дни  %ФОТ'!$H$3:$H$67,0),1)</f>
        <v>#N/A</v>
      </c>
      <c r="B5368" s="21">
        <f t="shared" si="249"/>
        <v>0</v>
      </c>
      <c r="C5368" s="22">
        <f t="shared" si="250"/>
        <v>0</v>
      </c>
      <c r="D5368" s="23" t="str">
        <f t="shared" si="251"/>
        <v/>
      </c>
      <c r="E5368" s="21">
        <f>SUMIFS(тарифы!G:G,тарифы!B:B,J5368)</f>
        <v>0</v>
      </c>
      <c r="F5368" s="21"/>
      <c r="G5368" s="12" t="str">
        <f>IFERROR(INDEX(Таблица1[#All],MATCH('загрузка табеля'!J5368,тарифы!B:B,0),4),"")</f>
        <v/>
      </c>
    </row>
    <row r="5369" spans="1:7" x14ac:dyDescent="0.2">
      <c r="A5369" s="12" t="e">
        <f>INDEX('рабочие дни  %ФОТ'!$F$3:$F$67,MATCH('загрузка табеля'!$H5369,'рабочие дни  %ФОТ'!$H$3:$H$67,0),1)</f>
        <v>#N/A</v>
      </c>
      <c r="B5369" s="21">
        <f t="shared" si="249"/>
        <v>0</v>
      </c>
      <c r="C5369" s="22">
        <f t="shared" si="250"/>
        <v>0</v>
      </c>
      <c r="D5369" s="23" t="str">
        <f t="shared" si="251"/>
        <v/>
      </c>
      <c r="E5369" s="21">
        <f>SUMIFS(тарифы!G:G,тарифы!B:B,J5369)</f>
        <v>0</v>
      </c>
      <c r="F5369" s="21"/>
      <c r="G5369" s="12" t="str">
        <f>IFERROR(INDEX(Таблица1[#All],MATCH('загрузка табеля'!J5369,тарифы!B:B,0),4),"")</f>
        <v/>
      </c>
    </row>
    <row r="5370" spans="1:7" x14ac:dyDescent="0.2">
      <c r="A5370" s="12" t="e">
        <f>INDEX('рабочие дни  %ФОТ'!$F$3:$F$67,MATCH('загрузка табеля'!$H5370,'рабочие дни  %ФОТ'!$H$3:$H$67,0),1)</f>
        <v>#N/A</v>
      </c>
      <c r="B5370" s="21">
        <f t="shared" si="249"/>
        <v>0</v>
      </c>
      <c r="C5370" s="22">
        <f t="shared" si="250"/>
        <v>0</v>
      </c>
      <c r="D5370" s="23" t="str">
        <f t="shared" si="251"/>
        <v/>
      </c>
      <c r="E5370" s="21">
        <f>SUMIFS(тарифы!G:G,тарифы!B:B,J5370)</f>
        <v>0</v>
      </c>
      <c r="F5370" s="21"/>
      <c r="G5370" s="12" t="str">
        <f>IFERROR(INDEX(Таблица1[#All],MATCH('загрузка табеля'!J5370,тарифы!B:B,0),4),"")</f>
        <v/>
      </c>
    </row>
    <row r="5371" spans="1:7" x14ac:dyDescent="0.2">
      <c r="A5371" s="12" t="e">
        <f>INDEX('рабочие дни  %ФОТ'!$F$3:$F$67,MATCH('загрузка табеля'!$H5371,'рабочие дни  %ФОТ'!$H$3:$H$67,0),1)</f>
        <v>#N/A</v>
      </c>
      <c r="B5371" s="21">
        <f t="shared" si="249"/>
        <v>0</v>
      </c>
      <c r="C5371" s="22">
        <f t="shared" si="250"/>
        <v>0</v>
      </c>
      <c r="D5371" s="23" t="str">
        <f t="shared" si="251"/>
        <v/>
      </c>
      <c r="E5371" s="21">
        <f>SUMIFS(тарифы!G:G,тарифы!B:B,J5371)</f>
        <v>0</v>
      </c>
      <c r="F5371" s="21"/>
      <c r="G5371" s="12" t="str">
        <f>IFERROR(INDEX(Таблица1[#All],MATCH('загрузка табеля'!J5371,тарифы!B:B,0),4),"")</f>
        <v/>
      </c>
    </row>
    <row r="5372" spans="1:7" x14ac:dyDescent="0.2">
      <c r="A5372" s="12" t="e">
        <f>INDEX('рабочие дни  %ФОТ'!$F$3:$F$67,MATCH('загрузка табеля'!$H5372,'рабочие дни  %ФОТ'!$H$3:$H$67,0),1)</f>
        <v>#N/A</v>
      </c>
      <c r="B5372" s="21">
        <f t="shared" si="249"/>
        <v>0</v>
      </c>
      <c r="C5372" s="22">
        <f t="shared" si="250"/>
        <v>0</v>
      </c>
      <c r="D5372" s="23" t="str">
        <f t="shared" si="251"/>
        <v/>
      </c>
      <c r="E5372" s="21">
        <f>SUMIFS(тарифы!G:G,тарифы!B:B,J5372)</f>
        <v>0</v>
      </c>
      <c r="F5372" s="21"/>
      <c r="G5372" s="12" t="str">
        <f>IFERROR(INDEX(Таблица1[#All],MATCH('загрузка табеля'!J5372,тарифы!B:B,0),4),"")</f>
        <v/>
      </c>
    </row>
    <row r="5373" spans="1:7" x14ac:dyDescent="0.2">
      <c r="A5373" s="12" t="e">
        <f>INDEX('рабочие дни  %ФОТ'!$F$3:$F$67,MATCH('загрузка табеля'!$H5373,'рабочие дни  %ФОТ'!$H$3:$H$67,0),1)</f>
        <v>#N/A</v>
      </c>
      <c r="B5373" s="21">
        <f t="shared" si="249"/>
        <v>0</v>
      </c>
      <c r="C5373" s="22">
        <f t="shared" si="250"/>
        <v>0</v>
      </c>
      <c r="D5373" s="23" t="str">
        <f t="shared" si="251"/>
        <v/>
      </c>
      <c r="E5373" s="21">
        <f>SUMIFS(тарифы!G:G,тарифы!B:B,J5373)</f>
        <v>0</v>
      </c>
      <c r="F5373" s="21"/>
      <c r="G5373" s="12" t="str">
        <f>IFERROR(INDEX(Таблица1[#All],MATCH('загрузка табеля'!J5373,тарифы!B:B,0),4),"")</f>
        <v/>
      </c>
    </row>
    <row r="5374" spans="1:7" x14ac:dyDescent="0.2">
      <c r="A5374" s="12" t="e">
        <f>INDEX('рабочие дни  %ФОТ'!$F$3:$F$67,MATCH('загрузка табеля'!$H5374,'рабочие дни  %ФОТ'!$H$3:$H$67,0),1)</f>
        <v>#N/A</v>
      </c>
      <c r="B5374" s="21">
        <f t="shared" si="249"/>
        <v>0</v>
      </c>
      <c r="C5374" s="22">
        <f t="shared" si="250"/>
        <v>0</v>
      </c>
      <c r="D5374" s="23" t="str">
        <f t="shared" si="251"/>
        <v/>
      </c>
      <c r="E5374" s="21">
        <f>SUMIFS(тарифы!G:G,тарифы!B:B,J5374)</f>
        <v>0</v>
      </c>
      <c r="F5374" s="21"/>
      <c r="G5374" s="12" t="str">
        <f>IFERROR(INDEX(Таблица1[#All],MATCH('загрузка табеля'!J5374,тарифы!B:B,0),4),"")</f>
        <v/>
      </c>
    </row>
    <row r="5375" spans="1:7" x14ac:dyDescent="0.2">
      <c r="A5375" s="12" t="e">
        <f>INDEX('рабочие дни  %ФОТ'!$F$3:$F$67,MATCH('загрузка табеля'!$H5375,'рабочие дни  %ФОТ'!$H$3:$H$67,0),1)</f>
        <v>#N/A</v>
      </c>
      <c r="B5375" s="21">
        <f t="shared" si="249"/>
        <v>0</v>
      </c>
      <c r="C5375" s="22">
        <f t="shared" si="250"/>
        <v>0</v>
      </c>
      <c r="D5375" s="23" t="str">
        <f t="shared" si="251"/>
        <v/>
      </c>
      <c r="E5375" s="21">
        <f>SUMIFS(тарифы!G:G,тарифы!B:B,J5375)</f>
        <v>0</v>
      </c>
      <c r="F5375" s="21"/>
      <c r="G5375" s="12" t="str">
        <f>IFERROR(INDEX(Таблица1[#All],MATCH('загрузка табеля'!J5375,тарифы!B:B,0),4),"")</f>
        <v/>
      </c>
    </row>
    <row r="5376" spans="1:7" x14ac:dyDescent="0.2">
      <c r="A5376" s="12" t="e">
        <f>INDEX('рабочие дни  %ФОТ'!$F$3:$F$67,MATCH('загрузка табеля'!$H5376,'рабочие дни  %ФОТ'!$H$3:$H$67,0),1)</f>
        <v>#N/A</v>
      </c>
      <c r="B5376" s="21">
        <f t="shared" si="249"/>
        <v>0</v>
      </c>
      <c r="C5376" s="22">
        <f t="shared" si="250"/>
        <v>0</v>
      </c>
      <c r="D5376" s="23" t="str">
        <f t="shared" si="251"/>
        <v/>
      </c>
      <c r="E5376" s="21">
        <f>SUMIFS(тарифы!G:G,тарифы!B:B,J5376)</f>
        <v>0</v>
      </c>
      <c r="F5376" s="21"/>
      <c r="G5376" s="12" t="str">
        <f>IFERROR(INDEX(Таблица1[#All],MATCH('загрузка табеля'!J5376,тарифы!B:B,0),4),"")</f>
        <v/>
      </c>
    </row>
    <row r="5377" spans="1:7" x14ac:dyDescent="0.2">
      <c r="A5377" s="12" t="e">
        <f>INDEX('рабочие дни  %ФОТ'!$F$3:$F$67,MATCH('загрузка табеля'!$H5377,'рабочие дни  %ФОТ'!$H$3:$H$67,0),1)</f>
        <v>#N/A</v>
      </c>
      <c r="B5377" s="21">
        <f t="shared" si="249"/>
        <v>0</v>
      </c>
      <c r="C5377" s="22">
        <f t="shared" si="250"/>
        <v>0</v>
      </c>
      <c r="D5377" s="23" t="str">
        <f t="shared" si="251"/>
        <v/>
      </c>
      <c r="E5377" s="21">
        <f>SUMIFS(тарифы!G:G,тарифы!B:B,J5377)</f>
        <v>0</v>
      </c>
      <c r="F5377" s="21"/>
      <c r="G5377" s="12" t="str">
        <f>IFERROR(INDEX(Таблица1[#All],MATCH('загрузка табеля'!J5377,тарифы!B:B,0),4),"")</f>
        <v/>
      </c>
    </row>
    <row r="5378" spans="1:7" x14ac:dyDescent="0.2">
      <c r="A5378" s="12" t="e">
        <f>INDEX('рабочие дни  %ФОТ'!$F$3:$F$67,MATCH('загрузка табеля'!$H5378,'рабочие дни  %ФОТ'!$H$3:$H$67,0),1)</f>
        <v>#N/A</v>
      </c>
      <c r="B5378" s="21">
        <f t="shared" si="249"/>
        <v>0</v>
      </c>
      <c r="C5378" s="22">
        <f t="shared" si="250"/>
        <v>0</v>
      </c>
      <c r="D5378" s="23" t="str">
        <f t="shared" si="251"/>
        <v/>
      </c>
      <c r="E5378" s="21">
        <f>SUMIFS(тарифы!G:G,тарифы!B:B,J5378)</f>
        <v>0</v>
      </c>
      <c r="F5378" s="21"/>
      <c r="G5378" s="12" t="str">
        <f>IFERROR(INDEX(Таблица1[#All],MATCH('загрузка табеля'!J5378,тарифы!B:B,0),4),"")</f>
        <v/>
      </c>
    </row>
    <row r="5379" spans="1:7" x14ac:dyDescent="0.2">
      <c r="A5379" s="12" t="e">
        <f>INDEX('рабочие дни  %ФОТ'!$F$3:$F$67,MATCH('загрузка табеля'!$H5379,'рабочие дни  %ФОТ'!$H$3:$H$67,0),1)</f>
        <v>#N/A</v>
      </c>
      <c r="B5379" s="21">
        <f t="shared" si="249"/>
        <v>0</v>
      </c>
      <c r="C5379" s="22">
        <f t="shared" si="250"/>
        <v>0</v>
      </c>
      <c r="D5379" s="23" t="str">
        <f t="shared" si="251"/>
        <v/>
      </c>
      <c r="E5379" s="21">
        <f>SUMIFS(тарифы!G:G,тарифы!B:B,J5379)</f>
        <v>0</v>
      </c>
      <c r="F5379" s="21"/>
      <c r="G5379" s="12" t="str">
        <f>IFERROR(INDEX(Таблица1[#All],MATCH('загрузка табеля'!J5379,тарифы!B:B,0),4),"")</f>
        <v/>
      </c>
    </row>
    <row r="5380" spans="1:7" x14ac:dyDescent="0.2">
      <c r="A5380" s="12" t="e">
        <f>INDEX('рабочие дни  %ФОТ'!$F$3:$F$67,MATCH('загрузка табеля'!$H5380,'рабочие дни  %ФОТ'!$H$3:$H$67,0),1)</f>
        <v>#N/A</v>
      </c>
      <c r="B5380" s="21">
        <f t="shared" si="249"/>
        <v>0</v>
      </c>
      <c r="C5380" s="22">
        <f t="shared" si="250"/>
        <v>0</v>
      </c>
      <c r="D5380" s="23" t="str">
        <f t="shared" si="251"/>
        <v/>
      </c>
      <c r="E5380" s="21">
        <f>SUMIFS(тарифы!G:G,тарифы!B:B,J5380)</f>
        <v>0</v>
      </c>
      <c r="F5380" s="21"/>
      <c r="G5380" s="12" t="str">
        <f>IFERROR(INDEX(Таблица1[#All],MATCH('загрузка табеля'!J5380,тарифы!B:B,0),4),"")</f>
        <v/>
      </c>
    </row>
    <row r="5381" spans="1:7" x14ac:dyDescent="0.2">
      <c r="A5381" s="12" t="e">
        <f>INDEX('рабочие дни  %ФОТ'!$F$3:$F$67,MATCH('загрузка табеля'!$H5381,'рабочие дни  %ФОТ'!$H$3:$H$67,0),1)</f>
        <v>#N/A</v>
      </c>
      <c r="B5381" s="21">
        <f t="shared" si="249"/>
        <v>0</v>
      </c>
      <c r="C5381" s="22">
        <f t="shared" si="250"/>
        <v>0</v>
      </c>
      <c r="D5381" s="23" t="str">
        <f t="shared" si="251"/>
        <v/>
      </c>
      <c r="E5381" s="21">
        <f>SUMIFS(тарифы!G:G,тарифы!B:B,J5381)</f>
        <v>0</v>
      </c>
      <c r="F5381" s="21"/>
      <c r="G5381" s="12" t="str">
        <f>IFERROR(INDEX(Таблица1[#All],MATCH('загрузка табеля'!J5381,тарифы!B:B,0),4),"")</f>
        <v/>
      </c>
    </row>
    <row r="5382" spans="1:7" x14ac:dyDescent="0.2">
      <c r="A5382" s="12" t="e">
        <f>INDEX('рабочие дни  %ФОТ'!$F$3:$F$67,MATCH('загрузка табеля'!$H5382,'рабочие дни  %ФОТ'!$H$3:$H$67,0),1)</f>
        <v>#N/A</v>
      </c>
      <c r="B5382" s="21">
        <f t="shared" ref="B5382:B5445" si="252">IF(AND(F5382&lt;50,F5382&gt;0),F5382*D5382,IF(F5382&gt;50,F5382/$C$1*C5382,IF(AND(E5382&lt;50,E5382&gt;0),E5382*D5382,E5382/$C$1*C5382)))</f>
        <v>0</v>
      </c>
      <c r="C5382" s="22">
        <f t="shared" si="250"/>
        <v>0</v>
      </c>
      <c r="D5382" s="23" t="str">
        <f t="shared" si="251"/>
        <v/>
      </c>
      <c r="E5382" s="21">
        <f>SUMIFS(тарифы!G:G,тарифы!B:B,J5382)</f>
        <v>0</v>
      </c>
      <c r="F5382" s="21"/>
      <c r="G5382" s="12" t="str">
        <f>IFERROR(INDEX(Таблица1[#All],MATCH('загрузка табеля'!J5382,тарифы!B:B,0),4),"")</f>
        <v/>
      </c>
    </row>
    <row r="5383" spans="1:7" x14ac:dyDescent="0.2">
      <c r="A5383" s="12" t="e">
        <f>INDEX('рабочие дни  %ФОТ'!$F$3:$F$67,MATCH('загрузка табеля'!$H5383,'рабочие дни  %ФОТ'!$H$3:$H$67,0),1)</f>
        <v>#N/A</v>
      </c>
      <c r="B5383" s="21">
        <f t="shared" si="252"/>
        <v>0</v>
      </c>
      <c r="C5383" s="22">
        <f t="shared" ref="C5383:C5446" si="253">COUNTIF(L5383:AP5383,"&gt;0")</f>
        <v>0</v>
      </c>
      <c r="D5383" s="23" t="str">
        <f t="shared" ref="D5383:D5446" si="254">IF(SUM(L5383:AP5383)&gt;0,SUM(L5383:AP5383),"")</f>
        <v/>
      </c>
      <c r="E5383" s="21">
        <f>SUMIFS(тарифы!G:G,тарифы!B:B,J5383)</f>
        <v>0</v>
      </c>
      <c r="F5383" s="21"/>
      <c r="G5383" s="12" t="str">
        <f>IFERROR(INDEX(Таблица1[#All],MATCH('загрузка табеля'!J5383,тарифы!B:B,0),4),"")</f>
        <v/>
      </c>
    </row>
    <row r="5384" spans="1:7" x14ac:dyDescent="0.2">
      <c r="A5384" s="12" t="e">
        <f>INDEX('рабочие дни  %ФОТ'!$F$3:$F$67,MATCH('загрузка табеля'!$H5384,'рабочие дни  %ФОТ'!$H$3:$H$67,0),1)</f>
        <v>#N/A</v>
      </c>
      <c r="B5384" s="21">
        <f t="shared" si="252"/>
        <v>0</v>
      </c>
      <c r="C5384" s="22">
        <f t="shared" si="253"/>
        <v>0</v>
      </c>
      <c r="D5384" s="23" t="str">
        <f t="shared" si="254"/>
        <v/>
      </c>
      <c r="E5384" s="21">
        <f>SUMIFS(тарифы!G:G,тарифы!B:B,J5384)</f>
        <v>0</v>
      </c>
      <c r="F5384" s="21"/>
      <c r="G5384" s="12" t="str">
        <f>IFERROR(INDEX(Таблица1[#All],MATCH('загрузка табеля'!J5384,тарифы!B:B,0),4),"")</f>
        <v/>
      </c>
    </row>
    <row r="5385" spans="1:7" x14ac:dyDescent="0.2">
      <c r="A5385" s="12" t="e">
        <f>INDEX('рабочие дни  %ФОТ'!$F$3:$F$67,MATCH('загрузка табеля'!$H5385,'рабочие дни  %ФОТ'!$H$3:$H$67,0),1)</f>
        <v>#N/A</v>
      </c>
      <c r="B5385" s="21">
        <f t="shared" si="252"/>
        <v>0</v>
      </c>
      <c r="C5385" s="22">
        <f t="shared" si="253"/>
        <v>0</v>
      </c>
      <c r="D5385" s="23" t="str">
        <f t="shared" si="254"/>
        <v/>
      </c>
      <c r="E5385" s="21">
        <f>SUMIFS(тарифы!G:G,тарифы!B:B,J5385)</f>
        <v>0</v>
      </c>
      <c r="F5385" s="21"/>
      <c r="G5385" s="12" t="str">
        <f>IFERROR(INDEX(Таблица1[#All],MATCH('загрузка табеля'!J5385,тарифы!B:B,0),4),"")</f>
        <v/>
      </c>
    </row>
    <row r="5386" spans="1:7" x14ac:dyDescent="0.2">
      <c r="A5386" s="12" t="e">
        <f>INDEX('рабочие дни  %ФОТ'!$F$3:$F$67,MATCH('загрузка табеля'!$H5386,'рабочие дни  %ФОТ'!$H$3:$H$67,0),1)</f>
        <v>#N/A</v>
      </c>
      <c r="B5386" s="21">
        <f t="shared" si="252"/>
        <v>0</v>
      </c>
      <c r="C5386" s="22">
        <f t="shared" si="253"/>
        <v>0</v>
      </c>
      <c r="D5386" s="23" t="str">
        <f t="shared" si="254"/>
        <v/>
      </c>
      <c r="E5386" s="21">
        <f>SUMIFS(тарифы!G:G,тарифы!B:B,J5386)</f>
        <v>0</v>
      </c>
      <c r="F5386" s="21"/>
      <c r="G5386" s="12" t="str">
        <f>IFERROR(INDEX(Таблица1[#All],MATCH('загрузка табеля'!J5386,тарифы!B:B,0),4),"")</f>
        <v/>
      </c>
    </row>
    <row r="5387" spans="1:7" x14ac:dyDescent="0.2">
      <c r="A5387" s="12" t="e">
        <f>INDEX('рабочие дни  %ФОТ'!$F$3:$F$67,MATCH('загрузка табеля'!$H5387,'рабочие дни  %ФОТ'!$H$3:$H$67,0),1)</f>
        <v>#N/A</v>
      </c>
      <c r="B5387" s="21">
        <f t="shared" si="252"/>
        <v>0</v>
      </c>
      <c r="C5387" s="22">
        <f t="shared" si="253"/>
        <v>0</v>
      </c>
      <c r="D5387" s="23" t="str">
        <f t="shared" si="254"/>
        <v/>
      </c>
      <c r="E5387" s="21">
        <f>SUMIFS(тарифы!G:G,тарифы!B:B,J5387)</f>
        <v>0</v>
      </c>
      <c r="F5387" s="21"/>
      <c r="G5387" s="12" t="str">
        <f>IFERROR(INDEX(Таблица1[#All],MATCH('загрузка табеля'!J5387,тарифы!B:B,0),4),"")</f>
        <v/>
      </c>
    </row>
    <row r="5388" spans="1:7" x14ac:dyDescent="0.2">
      <c r="A5388" s="12" t="e">
        <f>INDEX('рабочие дни  %ФОТ'!$F$3:$F$67,MATCH('загрузка табеля'!$H5388,'рабочие дни  %ФОТ'!$H$3:$H$67,0),1)</f>
        <v>#N/A</v>
      </c>
      <c r="B5388" s="21">
        <f t="shared" si="252"/>
        <v>0</v>
      </c>
      <c r="C5388" s="22">
        <f t="shared" si="253"/>
        <v>0</v>
      </c>
      <c r="D5388" s="23" t="str">
        <f t="shared" si="254"/>
        <v/>
      </c>
      <c r="E5388" s="21">
        <f>SUMIFS(тарифы!G:G,тарифы!B:B,J5388)</f>
        <v>0</v>
      </c>
      <c r="F5388" s="21"/>
      <c r="G5388" s="12" t="str">
        <f>IFERROR(INDEX(Таблица1[#All],MATCH('загрузка табеля'!J5388,тарифы!B:B,0),4),"")</f>
        <v/>
      </c>
    </row>
    <row r="5389" spans="1:7" x14ac:dyDescent="0.2">
      <c r="A5389" s="12" t="e">
        <f>INDEX('рабочие дни  %ФОТ'!$F$3:$F$67,MATCH('загрузка табеля'!$H5389,'рабочие дни  %ФОТ'!$H$3:$H$67,0),1)</f>
        <v>#N/A</v>
      </c>
      <c r="B5389" s="21">
        <f t="shared" si="252"/>
        <v>0</v>
      </c>
      <c r="C5389" s="22">
        <f t="shared" si="253"/>
        <v>0</v>
      </c>
      <c r="D5389" s="23" t="str">
        <f t="shared" si="254"/>
        <v/>
      </c>
      <c r="E5389" s="21">
        <f>SUMIFS(тарифы!G:G,тарифы!B:B,J5389)</f>
        <v>0</v>
      </c>
      <c r="F5389" s="21"/>
      <c r="G5389" s="12" t="str">
        <f>IFERROR(INDEX(Таблица1[#All],MATCH('загрузка табеля'!J5389,тарифы!B:B,0),4),"")</f>
        <v/>
      </c>
    </row>
    <row r="5390" spans="1:7" x14ac:dyDescent="0.2">
      <c r="A5390" s="12" t="e">
        <f>INDEX('рабочие дни  %ФОТ'!$F$3:$F$67,MATCH('загрузка табеля'!$H5390,'рабочие дни  %ФОТ'!$H$3:$H$67,0),1)</f>
        <v>#N/A</v>
      </c>
      <c r="B5390" s="21">
        <f t="shared" si="252"/>
        <v>0</v>
      </c>
      <c r="C5390" s="22">
        <f t="shared" si="253"/>
        <v>0</v>
      </c>
      <c r="D5390" s="23" t="str">
        <f t="shared" si="254"/>
        <v/>
      </c>
      <c r="E5390" s="21">
        <f>SUMIFS(тарифы!G:G,тарифы!B:B,J5390)</f>
        <v>0</v>
      </c>
      <c r="F5390" s="21"/>
      <c r="G5390" s="12" t="str">
        <f>IFERROR(INDEX(Таблица1[#All],MATCH('загрузка табеля'!J5390,тарифы!B:B,0),4),"")</f>
        <v/>
      </c>
    </row>
    <row r="5391" spans="1:7" x14ac:dyDescent="0.2">
      <c r="A5391" s="12" t="e">
        <f>INDEX('рабочие дни  %ФОТ'!$F$3:$F$67,MATCH('загрузка табеля'!$H5391,'рабочие дни  %ФОТ'!$H$3:$H$67,0),1)</f>
        <v>#N/A</v>
      </c>
      <c r="B5391" s="21">
        <f t="shared" si="252"/>
        <v>0</v>
      </c>
      <c r="C5391" s="22">
        <f t="shared" si="253"/>
        <v>0</v>
      </c>
      <c r="D5391" s="23" t="str">
        <f t="shared" si="254"/>
        <v/>
      </c>
      <c r="E5391" s="21">
        <f>SUMIFS(тарифы!G:G,тарифы!B:B,J5391)</f>
        <v>0</v>
      </c>
      <c r="F5391" s="21"/>
      <c r="G5391" s="12" t="str">
        <f>IFERROR(INDEX(Таблица1[#All],MATCH('загрузка табеля'!J5391,тарифы!B:B,0),4),"")</f>
        <v/>
      </c>
    </row>
    <row r="5392" spans="1:7" x14ac:dyDescent="0.2">
      <c r="A5392" s="12" t="e">
        <f>INDEX('рабочие дни  %ФОТ'!$F$3:$F$67,MATCH('загрузка табеля'!$H5392,'рабочие дни  %ФОТ'!$H$3:$H$67,0),1)</f>
        <v>#N/A</v>
      </c>
      <c r="B5392" s="21">
        <f t="shared" si="252"/>
        <v>0</v>
      </c>
      <c r="C5392" s="22">
        <f t="shared" si="253"/>
        <v>0</v>
      </c>
      <c r="D5392" s="23" t="str">
        <f t="shared" si="254"/>
        <v/>
      </c>
      <c r="E5392" s="21">
        <f>SUMIFS(тарифы!G:G,тарифы!B:B,J5392)</f>
        <v>0</v>
      </c>
      <c r="F5392" s="21"/>
      <c r="G5392" s="12" t="str">
        <f>IFERROR(INDEX(Таблица1[#All],MATCH('загрузка табеля'!J5392,тарифы!B:B,0),4),"")</f>
        <v/>
      </c>
    </row>
    <row r="5393" spans="1:7" x14ac:dyDescent="0.2">
      <c r="A5393" s="12" t="e">
        <f>INDEX('рабочие дни  %ФОТ'!$F$3:$F$67,MATCH('загрузка табеля'!$H5393,'рабочие дни  %ФОТ'!$H$3:$H$67,0),1)</f>
        <v>#N/A</v>
      </c>
      <c r="B5393" s="21">
        <f t="shared" si="252"/>
        <v>0</v>
      </c>
      <c r="C5393" s="22">
        <f t="shared" si="253"/>
        <v>0</v>
      </c>
      <c r="D5393" s="23" t="str">
        <f t="shared" si="254"/>
        <v/>
      </c>
      <c r="E5393" s="21">
        <f>SUMIFS(тарифы!G:G,тарифы!B:B,J5393)</f>
        <v>0</v>
      </c>
      <c r="F5393" s="21"/>
      <c r="G5393" s="12" t="str">
        <f>IFERROR(INDEX(Таблица1[#All],MATCH('загрузка табеля'!J5393,тарифы!B:B,0),4),"")</f>
        <v/>
      </c>
    </row>
    <row r="5394" spans="1:7" x14ac:dyDescent="0.2">
      <c r="A5394" s="12" t="e">
        <f>INDEX('рабочие дни  %ФОТ'!$F$3:$F$67,MATCH('загрузка табеля'!$H5394,'рабочие дни  %ФОТ'!$H$3:$H$67,0),1)</f>
        <v>#N/A</v>
      </c>
      <c r="B5394" s="21">
        <f t="shared" si="252"/>
        <v>0</v>
      </c>
      <c r="C5394" s="22">
        <f t="shared" si="253"/>
        <v>0</v>
      </c>
      <c r="D5394" s="23" t="str">
        <f t="shared" si="254"/>
        <v/>
      </c>
      <c r="E5394" s="21">
        <f>SUMIFS(тарифы!G:G,тарифы!B:B,J5394)</f>
        <v>0</v>
      </c>
      <c r="F5394" s="21"/>
      <c r="G5394" s="12" t="str">
        <f>IFERROR(INDEX(Таблица1[#All],MATCH('загрузка табеля'!J5394,тарифы!B:B,0),4),"")</f>
        <v/>
      </c>
    </row>
    <row r="5395" spans="1:7" x14ac:dyDescent="0.2">
      <c r="A5395" s="12" t="e">
        <f>INDEX('рабочие дни  %ФОТ'!$F$3:$F$67,MATCH('загрузка табеля'!$H5395,'рабочие дни  %ФОТ'!$H$3:$H$67,0),1)</f>
        <v>#N/A</v>
      </c>
      <c r="B5395" s="21">
        <f t="shared" si="252"/>
        <v>0</v>
      </c>
      <c r="C5395" s="22">
        <f t="shared" si="253"/>
        <v>0</v>
      </c>
      <c r="D5395" s="23" t="str">
        <f t="shared" si="254"/>
        <v/>
      </c>
      <c r="E5395" s="21">
        <f>SUMIFS(тарифы!G:G,тарифы!B:B,J5395)</f>
        <v>0</v>
      </c>
      <c r="F5395" s="21"/>
      <c r="G5395" s="12" t="str">
        <f>IFERROR(INDEX(Таблица1[#All],MATCH('загрузка табеля'!J5395,тарифы!B:B,0),4),"")</f>
        <v/>
      </c>
    </row>
    <row r="5396" spans="1:7" x14ac:dyDescent="0.2">
      <c r="A5396" s="12" t="e">
        <f>INDEX('рабочие дни  %ФОТ'!$F$3:$F$67,MATCH('загрузка табеля'!$H5396,'рабочие дни  %ФОТ'!$H$3:$H$67,0),1)</f>
        <v>#N/A</v>
      </c>
      <c r="B5396" s="21">
        <f t="shared" si="252"/>
        <v>0</v>
      </c>
      <c r="C5396" s="22">
        <f t="shared" si="253"/>
        <v>0</v>
      </c>
      <c r="D5396" s="23" t="str">
        <f t="shared" si="254"/>
        <v/>
      </c>
      <c r="E5396" s="21">
        <f>SUMIFS(тарифы!G:G,тарифы!B:B,J5396)</f>
        <v>0</v>
      </c>
      <c r="F5396" s="21"/>
      <c r="G5396" s="12" t="str">
        <f>IFERROR(INDEX(Таблица1[#All],MATCH('загрузка табеля'!J5396,тарифы!B:B,0),4),"")</f>
        <v/>
      </c>
    </row>
    <row r="5397" spans="1:7" x14ac:dyDescent="0.2">
      <c r="A5397" s="12" t="e">
        <f>INDEX('рабочие дни  %ФОТ'!$F$3:$F$67,MATCH('загрузка табеля'!$H5397,'рабочие дни  %ФОТ'!$H$3:$H$67,0),1)</f>
        <v>#N/A</v>
      </c>
      <c r="B5397" s="21">
        <f t="shared" si="252"/>
        <v>0</v>
      </c>
      <c r="C5397" s="22">
        <f t="shared" si="253"/>
        <v>0</v>
      </c>
      <c r="D5397" s="23" t="str">
        <f t="shared" si="254"/>
        <v/>
      </c>
      <c r="E5397" s="21">
        <f>SUMIFS(тарифы!G:G,тарифы!B:B,J5397)</f>
        <v>0</v>
      </c>
      <c r="F5397" s="21"/>
      <c r="G5397" s="12" t="str">
        <f>IFERROR(INDEX(Таблица1[#All],MATCH('загрузка табеля'!J5397,тарифы!B:B,0),4),"")</f>
        <v/>
      </c>
    </row>
    <row r="5398" spans="1:7" x14ac:dyDescent="0.2">
      <c r="A5398" s="12" t="e">
        <f>INDEX('рабочие дни  %ФОТ'!$F$3:$F$67,MATCH('загрузка табеля'!$H5398,'рабочие дни  %ФОТ'!$H$3:$H$67,0),1)</f>
        <v>#N/A</v>
      </c>
      <c r="B5398" s="21">
        <f t="shared" si="252"/>
        <v>0</v>
      </c>
      <c r="C5398" s="22">
        <f t="shared" si="253"/>
        <v>0</v>
      </c>
      <c r="D5398" s="23" t="str">
        <f t="shared" si="254"/>
        <v/>
      </c>
      <c r="E5398" s="21">
        <f>SUMIFS(тарифы!G:G,тарифы!B:B,J5398)</f>
        <v>0</v>
      </c>
      <c r="F5398" s="21"/>
      <c r="G5398" s="12" t="str">
        <f>IFERROR(INDEX(Таблица1[#All],MATCH('загрузка табеля'!J5398,тарифы!B:B,0),4),"")</f>
        <v/>
      </c>
    </row>
    <row r="5399" spans="1:7" x14ac:dyDescent="0.2">
      <c r="A5399" s="12" t="e">
        <f>INDEX('рабочие дни  %ФОТ'!$F$3:$F$67,MATCH('загрузка табеля'!$H5399,'рабочие дни  %ФОТ'!$H$3:$H$67,0),1)</f>
        <v>#N/A</v>
      </c>
      <c r="B5399" s="21">
        <f t="shared" si="252"/>
        <v>0</v>
      </c>
      <c r="C5399" s="22">
        <f t="shared" si="253"/>
        <v>0</v>
      </c>
      <c r="D5399" s="23" t="str">
        <f t="shared" si="254"/>
        <v/>
      </c>
      <c r="E5399" s="21">
        <f>SUMIFS(тарифы!G:G,тарифы!B:B,J5399)</f>
        <v>0</v>
      </c>
      <c r="F5399" s="21"/>
      <c r="G5399" s="12" t="str">
        <f>IFERROR(INDEX(Таблица1[#All],MATCH('загрузка табеля'!J5399,тарифы!B:B,0),4),"")</f>
        <v/>
      </c>
    </row>
    <row r="5400" spans="1:7" x14ac:dyDescent="0.2">
      <c r="A5400" s="12" t="e">
        <f>INDEX('рабочие дни  %ФОТ'!$F$3:$F$67,MATCH('загрузка табеля'!$H5400,'рабочие дни  %ФОТ'!$H$3:$H$67,0),1)</f>
        <v>#N/A</v>
      </c>
      <c r="B5400" s="21">
        <f t="shared" si="252"/>
        <v>0</v>
      </c>
      <c r="C5400" s="22">
        <f t="shared" si="253"/>
        <v>0</v>
      </c>
      <c r="D5400" s="23" t="str">
        <f t="shared" si="254"/>
        <v/>
      </c>
      <c r="E5400" s="21">
        <f>SUMIFS(тарифы!G:G,тарифы!B:B,J5400)</f>
        <v>0</v>
      </c>
      <c r="F5400" s="21"/>
      <c r="G5400" s="12" t="str">
        <f>IFERROR(INDEX(Таблица1[#All],MATCH('загрузка табеля'!J5400,тарифы!B:B,0),4),"")</f>
        <v/>
      </c>
    </row>
    <row r="5401" spans="1:7" x14ac:dyDescent="0.2">
      <c r="A5401" s="12" t="e">
        <f>INDEX('рабочие дни  %ФОТ'!$F$3:$F$67,MATCH('загрузка табеля'!$H5401,'рабочие дни  %ФОТ'!$H$3:$H$67,0),1)</f>
        <v>#N/A</v>
      </c>
      <c r="B5401" s="21">
        <f t="shared" si="252"/>
        <v>0</v>
      </c>
      <c r="C5401" s="22">
        <f t="shared" si="253"/>
        <v>0</v>
      </c>
      <c r="D5401" s="23" t="str">
        <f t="shared" si="254"/>
        <v/>
      </c>
      <c r="E5401" s="21">
        <f>SUMIFS(тарифы!G:G,тарифы!B:B,J5401)</f>
        <v>0</v>
      </c>
      <c r="F5401" s="21"/>
      <c r="G5401" s="12" t="str">
        <f>IFERROR(INDEX(Таблица1[#All],MATCH('загрузка табеля'!J5401,тарифы!B:B,0),4),"")</f>
        <v/>
      </c>
    </row>
    <row r="5402" spans="1:7" x14ac:dyDescent="0.2">
      <c r="A5402" s="12" t="e">
        <f>INDEX('рабочие дни  %ФОТ'!$F$3:$F$67,MATCH('загрузка табеля'!$H5402,'рабочие дни  %ФОТ'!$H$3:$H$67,0),1)</f>
        <v>#N/A</v>
      </c>
      <c r="B5402" s="21">
        <f t="shared" si="252"/>
        <v>0</v>
      </c>
      <c r="C5402" s="22">
        <f t="shared" si="253"/>
        <v>0</v>
      </c>
      <c r="D5402" s="23" t="str">
        <f t="shared" si="254"/>
        <v/>
      </c>
      <c r="E5402" s="21">
        <f>SUMIFS(тарифы!G:G,тарифы!B:B,J5402)</f>
        <v>0</v>
      </c>
      <c r="F5402" s="21"/>
      <c r="G5402" s="12" t="str">
        <f>IFERROR(INDEX(Таблица1[#All],MATCH('загрузка табеля'!J5402,тарифы!B:B,0),4),"")</f>
        <v/>
      </c>
    </row>
    <row r="5403" spans="1:7" x14ac:dyDescent="0.2">
      <c r="A5403" s="12" t="e">
        <f>INDEX('рабочие дни  %ФОТ'!$F$3:$F$67,MATCH('загрузка табеля'!$H5403,'рабочие дни  %ФОТ'!$H$3:$H$67,0),1)</f>
        <v>#N/A</v>
      </c>
      <c r="B5403" s="21">
        <f t="shared" si="252"/>
        <v>0</v>
      </c>
      <c r="C5403" s="22">
        <f t="shared" si="253"/>
        <v>0</v>
      </c>
      <c r="D5403" s="23" t="str">
        <f t="shared" si="254"/>
        <v/>
      </c>
      <c r="E5403" s="21">
        <f>SUMIFS(тарифы!G:G,тарифы!B:B,J5403)</f>
        <v>0</v>
      </c>
      <c r="F5403" s="21"/>
      <c r="G5403" s="12" t="str">
        <f>IFERROR(INDEX(Таблица1[#All],MATCH('загрузка табеля'!J5403,тарифы!B:B,0),4),"")</f>
        <v/>
      </c>
    </row>
    <row r="5404" spans="1:7" x14ac:dyDescent="0.2">
      <c r="A5404" s="12" t="e">
        <f>INDEX('рабочие дни  %ФОТ'!$F$3:$F$67,MATCH('загрузка табеля'!$H5404,'рабочие дни  %ФОТ'!$H$3:$H$67,0),1)</f>
        <v>#N/A</v>
      </c>
      <c r="B5404" s="21">
        <f t="shared" si="252"/>
        <v>0</v>
      </c>
      <c r="C5404" s="22">
        <f t="shared" si="253"/>
        <v>0</v>
      </c>
      <c r="D5404" s="23" t="str">
        <f t="shared" si="254"/>
        <v/>
      </c>
      <c r="E5404" s="21">
        <f>SUMIFS(тарифы!G:G,тарифы!B:B,J5404)</f>
        <v>0</v>
      </c>
      <c r="F5404" s="21"/>
      <c r="G5404" s="12" t="str">
        <f>IFERROR(INDEX(Таблица1[#All],MATCH('загрузка табеля'!J5404,тарифы!B:B,0),4),"")</f>
        <v/>
      </c>
    </row>
    <row r="5405" spans="1:7" x14ac:dyDescent="0.2">
      <c r="A5405" s="12" t="e">
        <f>INDEX('рабочие дни  %ФОТ'!$F$3:$F$67,MATCH('загрузка табеля'!$H5405,'рабочие дни  %ФОТ'!$H$3:$H$67,0),1)</f>
        <v>#N/A</v>
      </c>
      <c r="B5405" s="21">
        <f t="shared" si="252"/>
        <v>0</v>
      </c>
      <c r="C5405" s="22">
        <f t="shared" si="253"/>
        <v>0</v>
      </c>
      <c r="D5405" s="23" t="str">
        <f t="shared" si="254"/>
        <v/>
      </c>
      <c r="E5405" s="21">
        <f>SUMIFS(тарифы!G:G,тарифы!B:B,J5405)</f>
        <v>0</v>
      </c>
      <c r="F5405" s="21"/>
      <c r="G5405" s="12" t="str">
        <f>IFERROR(INDEX(Таблица1[#All],MATCH('загрузка табеля'!J5405,тарифы!B:B,0),4),"")</f>
        <v/>
      </c>
    </row>
    <row r="5406" spans="1:7" x14ac:dyDescent="0.2">
      <c r="A5406" s="12" t="e">
        <f>INDEX('рабочие дни  %ФОТ'!$F$3:$F$67,MATCH('загрузка табеля'!$H5406,'рабочие дни  %ФОТ'!$H$3:$H$67,0),1)</f>
        <v>#N/A</v>
      </c>
      <c r="B5406" s="21">
        <f t="shared" si="252"/>
        <v>0</v>
      </c>
      <c r="C5406" s="22">
        <f t="shared" si="253"/>
        <v>0</v>
      </c>
      <c r="D5406" s="23" t="str">
        <f t="shared" si="254"/>
        <v/>
      </c>
      <c r="E5406" s="21">
        <f>SUMIFS(тарифы!G:G,тарифы!B:B,J5406)</f>
        <v>0</v>
      </c>
      <c r="F5406" s="21"/>
      <c r="G5406" s="12" t="str">
        <f>IFERROR(INDEX(Таблица1[#All],MATCH('загрузка табеля'!J5406,тарифы!B:B,0),4),"")</f>
        <v/>
      </c>
    </row>
    <row r="5407" spans="1:7" x14ac:dyDescent="0.2">
      <c r="A5407" s="12" t="e">
        <f>INDEX('рабочие дни  %ФОТ'!$F$3:$F$67,MATCH('загрузка табеля'!$H5407,'рабочие дни  %ФОТ'!$H$3:$H$67,0),1)</f>
        <v>#N/A</v>
      </c>
      <c r="B5407" s="21">
        <f t="shared" si="252"/>
        <v>0</v>
      </c>
      <c r="C5407" s="22">
        <f t="shared" si="253"/>
        <v>0</v>
      </c>
      <c r="D5407" s="23" t="str">
        <f t="shared" si="254"/>
        <v/>
      </c>
      <c r="E5407" s="21">
        <f>SUMIFS(тарифы!G:G,тарифы!B:B,J5407)</f>
        <v>0</v>
      </c>
      <c r="F5407" s="21"/>
      <c r="G5407" s="12" t="str">
        <f>IFERROR(INDEX(Таблица1[#All],MATCH('загрузка табеля'!J5407,тарифы!B:B,0),4),"")</f>
        <v/>
      </c>
    </row>
    <row r="5408" spans="1:7" x14ac:dyDescent="0.2">
      <c r="A5408" s="12" t="e">
        <f>INDEX('рабочие дни  %ФОТ'!$F$3:$F$67,MATCH('загрузка табеля'!$H5408,'рабочие дни  %ФОТ'!$H$3:$H$67,0),1)</f>
        <v>#N/A</v>
      </c>
      <c r="B5408" s="21">
        <f t="shared" si="252"/>
        <v>0</v>
      </c>
      <c r="C5408" s="22">
        <f t="shared" si="253"/>
        <v>0</v>
      </c>
      <c r="D5408" s="23" t="str">
        <f t="shared" si="254"/>
        <v/>
      </c>
      <c r="E5408" s="21">
        <f>SUMIFS(тарифы!G:G,тарифы!B:B,J5408)</f>
        <v>0</v>
      </c>
      <c r="F5408" s="21"/>
      <c r="G5408" s="12" t="str">
        <f>IFERROR(INDEX(Таблица1[#All],MATCH('загрузка табеля'!J5408,тарифы!B:B,0),4),"")</f>
        <v/>
      </c>
    </row>
    <row r="5409" spans="1:7" x14ac:dyDescent="0.2">
      <c r="A5409" s="12" t="e">
        <f>INDEX('рабочие дни  %ФОТ'!$F$3:$F$67,MATCH('загрузка табеля'!$H5409,'рабочие дни  %ФОТ'!$H$3:$H$67,0),1)</f>
        <v>#N/A</v>
      </c>
      <c r="B5409" s="21">
        <f t="shared" si="252"/>
        <v>0</v>
      </c>
      <c r="C5409" s="22">
        <f t="shared" si="253"/>
        <v>0</v>
      </c>
      <c r="D5409" s="23" t="str">
        <f t="shared" si="254"/>
        <v/>
      </c>
      <c r="E5409" s="21">
        <f>SUMIFS(тарифы!G:G,тарифы!B:B,J5409)</f>
        <v>0</v>
      </c>
      <c r="F5409" s="21"/>
      <c r="G5409" s="12" t="str">
        <f>IFERROR(INDEX(Таблица1[#All],MATCH('загрузка табеля'!J5409,тарифы!B:B,0),4),"")</f>
        <v/>
      </c>
    </row>
    <row r="5410" spans="1:7" x14ac:dyDescent="0.2">
      <c r="A5410" s="12" t="e">
        <f>INDEX('рабочие дни  %ФОТ'!$F$3:$F$67,MATCH('загрузка табеля'!$H5410,'рабочие дни  %ФОТ'!$H$3:$H$67,0),1)</f>
        <v>#N/A</v>
      </c>
      <c r="B5410" s="21">
        <f t="shared" si="252"/>
        <v>0</v>
      </c>
      <c r="C5410" s="22">
        <f t="shared" si="253"/>
        <v>0</v>
      </c>
      <c r="D5410" s="23" t="str">
        <f t="shared" si="254"/>
        <v/>
      </c>
      <c r="E5410" s="21">
        <f>SUMIFS(тарифы!G:G,тарифы!B:B,J5410)</f>
        <v>0</v>
      </c>
      <c r="F5410" s="21"/>
      <c r="G5410" s="12" t="str">
        <f>IFERROR(INDEX(Таблица1[#All],MATCH('загрузка табеля'!J5410,тарифы!B:B,0),4),"")</f>
        <v/>
      </c>
    </row>
    <row r="5411" spans="1:7" x14ac:dyDescent="0.2">
      <c r="A5411" s="12" t="e">
        <f>INDEX('рабочие дни  %ФОТ'!$F$3:$F$67,MATCH('загрузка табеля'!$H5411,'рабочие дни  %ФОТ'!$H$3:$H$67,0),1)</f>
        <v>#N/A</v>
      </c>
      <c r="B5411" s="21">
        <f t="shared" si="252"/>
        <v>0</v>
      </c>
      <c r="C5411" s="22">
        <f t="shared" si="253"/>
        <v>0</v>
      </c>
      <c r="D5411" s="23" t="str">
        <f t="shared" si="254"/>
        <v/>
      </c>
      <c r="E5411" s="21">
        <f>SUMIFS(тарифы!G:G,тарифы!B:B,J5411)</f>
        <v>0</v>
      </c>
      <c r="F5411" s="21"/>
      <c r="G5411" s="12" t="str">
        <f>IFERROR(INDEX(Таблица1[#All],MATCH('загрузка табеля'!J5411,тарифы!B:B,0),4),"")</f>
        <v/>
      </c>
    </row>
    <row r="5412" spans="1:7" x14ac:dyDescent="0.2">
      <c r="A5412" s="12" t="e">
        <f>INDEX('рабочие дни  %ФОТ'!$F$3:$F$67,MATCH('загрузка табеля'!$H5412,'рабочие дни  %ФОТ'!$H$3:$H$67,0),1)</f>
        <v>#N/A</v>
      </c>
      <c r="B5412" s="21">
        <f t="shared" si="252"/>
        <v>0</v>
      </c>
      <c r="C5412" s="22">
        <f t="shared" si="253"/>
        <v>0</v>
      </c>
      <c r="D5412" s="23" t="str">
        <f t="shared" si="254"/>
        <v/>
      </c>
      <c r="E5412" s="21">
        <f>SUMIFS(тарифы!G:G,тарифы!B:B,J5412)</f>
        <v>0</v>
      </c>
      <c r="F5412" s="21"/>
      <c r="G5412" s="12" t="str">
        <f>IFERROR(INDEX(Таблица1[#All],MATCH('загрузка табеля'!J5412,тарифы!B:B,0),4),"")</f>
        <v/>
      </c>
    </row>
    <row r="5413" spans="1:7" x14ac:dyDescent="0.2">
      <c r="A5413" s="12" t="e">
        <f>INDEX('рабочие дни  %ФОТ'!$F$3:$F$67,MATCH('загрузка табеля'!$H5413,'рабочие дни  %ФОТ'!$H$3:$H$67,0),1)</f>
        <v>#N/A</v>
      </c>
      <c r="B5413" s="21">
        <f t="shared" si="252"/>
        <v>0</v>
      </c>
      <c r="C5413" s="22">
        <f t="shared" si="253"/>
        <v>0</v>
      </c>
      <c r="D5413" s="23" t="str">
        <f t="shared" si="254"/>
        <v/>
      </c>
      <c r="E5413" s="21">
        <f>SUMIFS(тарифы!G:G,тарифы!B:B,J5413)</f>
        <v>0</v>
      </c>
      <c r="F5413" s="21"/>
      <c r="G5413" s="12" t="str">
        <f>IFERROR(INDEX(Таблица1[#All],MATCH('загрузка табеля'!J5413,тарифы!B:B,0),4),"")</f>
        <v/>
      </c>
    </row>
    <row r="5414" spans="1:7" x14ac:dyDescent="0.2">
      <c r="A5414" s="12" t="e">
        <f>INDEX('рабочие дни  %ФОТ'!$F$3:$F$67,MATCH('загрузка табеля'!$H5414,'рабочие дни  %ФОТ'!$H$3:$H$67,0),1)</f>
        <v>#N/A</v>
      </c>
      <c r="B5414" s="21">
        <f t="shared" si="252"/>
        <v>0</v>
      </c>
      <c r="C5414" s="22">
        <f t="shared" si="253"/>
        <v>0</v>
      </c>
      <c r="D5414" s="23" t="str">
        <f t="shared" si="254"/>
        <v/>
      </c>
      <c r="E5414" s="21">
        <f>SUMIFS(тарифы!G:G,тарифы!B:B,J5414)</f>
        <v>0</v>
      </c>
      <c r="F5414" s="21"/>
      <c r="G5414" s="12" t="str">
        <f>IFERROR(INDEX(Таблица1[#All],MATCH('загрузка табеля'!J5414,тарифы!B:B,0),4),"")</f>
        <v/>
      </c>
    </row>
    <row r="5415" spans="1:7" x14ac:dyDescent="0.2">
      <c r="A5415" s="12" t="e">
        <f>INDEX('рабочие дни  %ФОТ'!$F$3:$F$67,MATCH('загрузка табеля'!$H5415,'рабочие дни  %ФОТ'!$H$3:$H$67,0),1)</f>
        <v>#N/A</v>
      </c>
      <c r="B5415" s="21">
        <f t="shared" si="252"/>
        <v>0</v>
      </c>
      <c r="C5415" s="22">
        <f t="shared" si="253"/>
        <v>0</v>
      </c>
      <c r="D5415" s="23" t="str">
        <f t="shared" si="254"/>
        <v/>
      </c>
      <c r="E5415" s="21">
        <f>SUMIFS(тарифы!G:G,тарифы!B:B,J5415)</f>
        <v>0</v>
      </c>
      <c r="F5415" s="21"/>
      <c r="G5415" s="12" t="str">
        <f>IFERROR(INDEX(Таблица1[#All],MATCH('загрузка табеля'!J5415,тарифы!B:B,0),4),"")</f>
        <v/>
      </c>
    </row>
    <row r="5416" spans="1:7" x14ac:dyDescent="0.2">
      <c r="A5416" s="12" t="e">
        <f>INDEX('рабочие дни  %ФОТ'!$F$3:$F$67,MATCH('загрузка табеля'!$H5416,'рабочие дни  %ФОТ'!$H$3:$H$67,0),1)</f>
        <v>#N/A</v>
      </c>
      <c r="B5416" s="21">
        <f t="shared" si="252"/>
        <v>0</v>
      </c>
      <c r="C5416" s="22">
        <f t="shared" si="253"/>
        <v>0</v>
      </c>
      <c r="D5416" s="23" t="str">
        <f t="shared" si="254"/>
        <v/>
      </c>
      <c r="E5416" s="21">
        <f>SUMIFS(тарифы!G:G,тарифы!B:B,J5416)</f>
        <v>0</v>
      </c>
      <c r="F5416" s="21"/>
      <c r="G5416" s="12" t="str">
        <f>IFERROR(INDEX(Таблица1[#All],MATCH('загрузка табеля'!J5416,тарифы!B:B,0),4),"")</f>
        <v/>
      </c>
    </row>
    <row r="5417" spans="1:7" x14ac:dyDescent="0.2">
      <c r="A5417" s="12" t="e">
        <f>INDEX('рабочие дни  %ФОТ'!$F$3:$F$67,MATCH('загрузка табеля'!$H5417,'рабочие дни  %ФОТ'!$H$3:$H$67,0),1)</f>
        <v>#N/A</v>
      </c>
      <c r="B5417" s="21">
        <f t="shared" si="252"/>
        <v>0</v>
      </c>
      <c r="C5417" s="22">
        <f t="shared" si="253"/>
        <v>0</v>
      </c>
      <c r="D5417" s="23" t="str">
        <f t="shared" si="254"/>
        <v/>
      </c>
      <c r="E5417" s="21">
        <f>SUMIFS(тарифы!G:G,тарифы!B:B,J5417)</f>
        <v>0</v>
      </c>
      <c r="F5417" s="21"/>
      <c r="G5417" s="12" t="str">
        <f>IFERROR(INDEX(Таблица1[#All],MATCH('загрузка табеля'!J5417,тарифы!B:B,0),4),"")</f>
        <v/>
      </c>
    </row>
    <row r="5418" spans="1:7" x14ac:dyDescent="0.2">
      <c r="A5418" s="12" t="e">
        <f>INDEX('рабочие дни  %ФОТ'!$F$3:$F$67,MATCH('загрузка табеля'!$H5418,'рабочие дни  %ФОТ'!$H$3:$H$67,0),1)</f>
        <v>#N/A</v>
      </c>
      <c r="B5418" s="21">
        <f t="shared" si="252"/>
        <v>0</v>
      </c>
      <c r="C5418" s="22">
        <f t="shared" si="253"/>
        <v>0</v>
      </c>
      <c r="D5418" s="23" t="str">
        <f t="shared" si="254"/>
        <v/>
      </c>
      <c r="E5418" s="21">
        <f>SUMIFS(тарифы!G:G,тарифы!B:B,J5418)</f>
        <v>0</v>
      </c>
      <c r="F5418" s="21"/>
      <c r="G5418" s="12" t="str">
        <f>IFERROR(INDEX(Таблица1[#All],MATCH('загрузка табеля'!J5418,тарифы!B:B,0),4),"")</f>
        <v/>
      </c>
    </row>
    <row r="5419" spans="1:7" x14ac:dyDescent="0.2">
      <c r="A5419" s="12" t="e">
        <f>INDEX('рабочие дни  %ФОТ'!$F$3:$F$67,MATCH('загрузка табеля'!$H5419,'рабочие дни  %ФОТ'!$H$3:$H$67,0),1)</f>
        <v>#N/A</v>
      </c>
      <c r="B5419" s="21">
        <f t="shared" si="252"/>
        <v>0</v>
      </c>
      <c r="C5419" s="22">
        <f t="shared" si="253"/>
        <v>0</v>
      </c>
      <c r="D5419" s="23" t="str">
        <f t="shared" si="254"/>
        <v/>
      </c>
      <c r="E5419" s="21">
        <f>SUMIFS(тарифы!G:G,тарифы!B:B,J5419)</f>
        <v>0</v>
      </c>
      <c r="F5419" s="21"/>
      <c r="G5419" s="12" t="str">
        <f>IFERROR(INDEX(Таблица1[#All],MATCH('загрузка табеля'!J5419,тарифы!B:B,0),4),"")</f>
        <v/>
      </c>
    </row>
    <row r="5420" spans="1:7" x14ac:dyDescent="0.2">
      <c r="A5420" s="12" t="e">
        <f>INDEX('рабочие дни  %ФОТ'!$F$3:$F$67,MATCH('загрузка табеля'!$H5420,'рабочие дни  %ФОТ'!$H$3:$H$67,0),1)</f>
        <v>#N/A</v>
      </c>
      <c r="B5420" s="21">
        <f t="shared" si="252"/>
        <v>0</v>
      </c>
      <c r="C5420" s="22">
        <f t="shared" si="253"/>
        <v>0</v>
      </c>
      <c r="D5420" s="23" t="str">
        <f t="shared" si="254"/>
        <v/>
      </c>
      <c r="E5420" s="21">
        <f>SUMIFS(тарифы!G:G,тарифы!B:B,J5420)</f>
        <v>0</v>
      </c>
      <c r="F5420" s="21"/>
      <c r="G5420" s="12" t="str">
        <f>IFERROR(INDEX(Таблица1[#All],MATCH('загрузка табеля'!J5420,тарифы!B:B,0),4),"")</f>
        <v/>
      </c>
    </row>
    <row r="5421" spans="1:7" x14ac:dyDescent="0.2">
      <c r="A5421" s="12" t="e">
        <f>INDEX('рабочие дни  %ФОТ'!$F$3:$F$67,MATCH('загрузка табеля'!$H5421,'рабочие дни  %ФОТ'!$H$3:$H$67,0),1)</f>
        <v>#N/A</v>
      </c>
      <c r="B5421" s="21">
        <f t="shared" si="252"/>
        <v>0</v>
      </c>
      <c r="C5421" s="22">
        <f t="shared" si="253"/>
        <v>0</v>
      </c>
      <c r="D5421" s="23" t="str">
        <f t="shared" si="254"/>
        <v/>
      </c>
      <c r="E5421" s="21">
        <f>SUMIFS(тарифы!G:G,тарифы!B:B,J5421)</f>
        <v>0</v>
      </c>
      <c r="F5421" s="21"/>
      <c r="G5421" s="12" t="str">
        <f>IFERROR(INDEX(Таблица1[#All],MATCH('загрузка табеля'!J5421,тарифы!B:B,0),4),"")</f>
        <v/>
      </c>
    </row>
    <row r="5422" spans="1:7" x14ac:dyDescent="0.2">
      <c r="A5422" s="12" t="e">
        <f>INDEX('рабочие дни  %ФОТ'!$F$3:$F$67,MATCH('загрузка табеля'!$H5422,'рабочие дни  %ФОТ'!$H$3:$H$67,0),1)</f>
        <v>#N/A</v>
      </c>
      <c r="B5422" s="21">
        <f t="shared" si="252"/>
        <v>0</v>
      </c>
      <c r="C5422" s="22">
        <f t="shared" si="253"/>
        <v>0</v>
      </c>
      <c r="D5422" s="23" t="str">
        <f t="shared" si="254"/>
        <v/>
      </c>
      <c r="E5422" s="21">
        <f>SUMIFS(тарифы!G:G,тарифы!B:B,J5422)</f>
        <v>0</v>
      </c>
      <c r="F5422" s="21"/>
      <c r="G5422" s="12" t="str">
        <f>IFERROR(INDEX(Таблица1[#All],MATCH('загрузка табеля'!J5422,тарифы!B:B,0),4),"")</f>
        <v/>
      </c>
    </row>
    <row r="5423" spans="1:7" x14ac:dyDescent="0.2">
      <c r="A5423" s="12" t="e">
        <f>INDEX('рабочие дни  %ФОТ'!$F$3:$F$67,MATCH('загрузка табеля'!$H5423,'рабочие дни  %ФОТ'!$H$3:$H$67,0),1)</f>
        <v>#N/A</v>
      </c>
      <c r="B5423" s="21">
        <f t="shared" si="252"/>
        <v>0</v>
      </c>
      <c r="C5423" s="22">
        <f t="shared" si="253"/>
        <v>0</v>
      </c>
      <c r="D5423" s="23" t="str">
        <f t="shared" si="254"/>
        <v/>
      </c>
      <c r="E5423" s="21">
        <f>SUMIFS(тарифы!G:G,тарифы!B:B,J5423)</f>
        <v>0</v>
      </c>
      <c r="F5423" s="21"/>
      <c r="G5423" s="12" t="str">
        <f>IFERROR(INDEX(Таблица1[#All],MATCH('загрузка табеля'!J5423,тарифы!B:B,0),4),"")</f>
        <v/>
      </c>
    </row>
    <row r="5424" spans="1:7" x14ac:dyDescent="0.2">
      <c r="A5424" s="12" t="e">
        <f>INDEX('рабочие дни  %ФОТ'!$F$3:$F$67,MATCH('загрузка табеля'!$H5424,'рабочие дни  %ФОТ'!$H$3:$H$67,0),1)</f>
        <v>#N/A</v>
      </c>
      <c r="B5424" s="21">
        <f t="shared" si="252"/>
        <v>0</v>
      </c>
      <c r="C5424" s="22">
        <f t="shared" si="253"/>
        <v>0</v>
      </c>
      <c r="D5424" s="23" t="str">
        <f t="shared" si="254"/>
        <v/>
      </c>
      <c r="E5424" s="21">
        <f>SUMIFS(тарифы!G:G,тарифы!B:B,J5424)</f>
        <v>0</v>
      </c>
      <c r="F5424" s="21"/>
      <c r="G5424" s="12" t="str">
        <f>IFERROR(INDEX(Таблица1[#All],MATCH('загрузка табеля'!J5424,тарифы!B:B,0),4),"")</f>
        <v/>
      </c>
    </row>
    <row r="5425" spans="1:7" x14ac:dyDescent="0.2">
      <c r="A5425" s="12" t="e">
        <f>INDEX('рабочие дни  %ФОТ'!$F$3:$F$67,MATCH('загрузка табеля'!$H5425,'рабочие дни  %ФОТ'!$H$3:$H$67,0),1)</f>
        <v>#N/A</v>
      </c>
      <c r="B5425" s="21">
        <f t="shared" si="252"/>
        <v>0</v>
      </c>
      <c r="C5425" s="22">
        <f t="shared" si="253"/>
        <v>0</v>
      </c>
      <c r="D5425" s="23" t="str">
        <f t="shared" si="254"/>
        <v/>
      </c>
      <c r="E5425" s="21">
        <f>SUMIFS(тарифы!G:G,тарифы!B:B,J5425)</f>
        <v>0</v>
      </c>
      <c r="F5425" s="21"/>
      <c r="G5425" s="12" t="str">
        <f>IFERROR(INDEX(Таблица1[#All],MATCH('загрузка табеля'!J5425,тарифы!B:B,0),4),"")</f>
        <v/>
      </c>
    </row>
    <row r="5426" spans="1:7" x14ac:dyDescent="0.2">
      <c r="A5426" s="12" t="e">
        <f>INDEX('рабочие дни  %ФОТ'!$F$3:$F$67,MATCH('загрузка табеля'!$H5426,'рабочие дни  %ФОТ'!$H$3:$H$67,0),1)</f>
        <v>#N/A</v>
      </c>
      <c r="B5426" s="21">
        <f t="shared" si="252"/>
        <v>0</v>
      </c>
      <c r="C5426" s="22">
        <f t="shared" si="253"/>
        <v>0</v>
      </c>
      <c r="D5426" s="23" t="str">
        <f t="shared" si="254"/>
        <v/>
      </c>
      <c r="E5426" s="21">
        <f>SUMIFS(тарифы!G:G,тарифы!B:B,J5426)</f>
        <v>0</v>
      </c>
      <c r="F5426" s="21"/>
      <c r="G5426" s="12" t="str">
        <f>IFERROR(INDEX(Таблица1[#All],MATCH('загрузка табеля'!J5426,тарифы!B:B,0),4),"")</f>
        <v/>
      </c>
    </row>
    <row r="5427" spans="1:7" x14ac:dyDescent="0.2">
      <c r="A5427" s="12" t="e">
        <f>INDEX('рабочие дни  %ФОТ'!$F$3:$F$67,MATCH('загрузка табеля'!$H5427,'рабочие дни  %ФОТ'!$H$3:$H$67,0),1)</f>
        <v>#N/A</v>
      </c>
      <c r="B5427" s="21">
        <f t="shared" si="252"/>
        <v>0</v>
      </c>
      <c r="C5427" s="22">
        <f t="shared" si="253"/>
        <v>0</v>
      </c>
      <c r="D5427" s="23" t="str">
        <f t="shared" si="254"/>
        <v/>
      </c>
      <c r="E5427" s="21">
        <f>SUMIFS(тарифы!G:G,тарифы!B:B,J5427)</f>
        <v>0</v>
      </c>
      <c r="F5427" s="21"/>
      <c r="G5427" s="12" t="str">
        <f>IFERROR(INDEX(Таблица1[#All],MATCH('загрузка табеля'!J5427,тарифы!B:B,0),4),"")</f>
        <v/>
      </c>
    </row>
    <row r="5428" spans="1:7" x14ac:dyDescent="0.2">
      <c r="A5428" s="12" t="e">
        <f>INDEX('рабочие дни  %ФОТ'!$F$3:$F$67,MATCH('загрузка табеля'!$H5428,'рабочие дни  %ФОТ'!$H$3:$H$67,0),1)</f>
        <v>#N/A</v>
      </c>
      <c r="B5428" s="21">
        <f t="shared" si="252"/>
        <v>0</v>
      </c>
      <c r="C5428" s="22">
        <f t="shared" si="253"/>
        <v>0</v>
      </c>
      <c r="D5428" s="23" t="str">
        <f t="shared" si="254"/>
        <v/>
      </c>
      <c r="E5428" s="21">
        <f>SUMIFS(тарифы!G:G,тарифы!B:B,J5428)</f>
        <v>0</v>
      </c>
      <c r="F5428" s="21"/>
      <c r="G5428" s="12" t="str">
        <f>IFERROR(INDEX(Таблица1[#All],MATCH('загрузка табеля'!J5428,тарифы!B:B,0),4),"")</f>
        <v/>
      </c>
    </row>
    <row r="5429" spans="1:7" x14ac:dyDescent="0.2">
      <c r="A5429" s="12" t="e">
        <f>INDEX('рабочие дни  %ФОТ'!$F$3:$F$67,MATCH('загрузка табеля'!$H5429,'рабочие дни  %ФОТ'!$H$3:$H$67,0),1)</f>
        <v>#N/A</v>
      </c>
      <c r="B5429" s="21">
        <f t="shared" si="252"/>
        <v>0</v>
      </c>
      <c r="C5429" s="22">
        <f t="shared" si="253"/>
        <v>0</v>
      </c>
      <c r="D5429" s="23" t="str">
        <f t="shared" si="254"/>
        <v/>
      </c>
      <c r="E5429" s="21">
        <f>SUMIFS(тарифы!G:G,тарифы!B:B,J5429)</f>
        <v>0</v>
      </c>
      <c r="F5429" s="21"/>
      <c r="G5429" s="12" t="str">
        <f>IFERROR(INDEX(Таблица1[#All],MATCH('загрузка табеля'!J5429,тарифы!B:B,0),4),"")</f>
        <v/>
      </c>
    </row>
    <row r="5430" spans="1:7" x14ac:dyDescent="0.2">
      <c r="A5430" s="12" t="e">
        <f>INDEX('рабочие дни  %ФОТ'!$F$3:$F$67,MATCH('загрузка табеля'!$H5430,'рабочие дни  %ФОТ'!$H$3:$H$67,0),1)</f>
        <v>#N/A</v>
      </c>
      <c r="B5430" s="21">
        <f t="shared" si="252"/>
        <v>0</v>
      </c>
      <c r="C5430" s="22">
        <f t="shared" si="253"/>
        <v>0</v>
      </c>
      <c r="D5430" s="23" t="str">
        <f t="shared" si="254"/>
        <v/>
      </c>
      <c r="E5430" s="21">
        <f>SUMIFS(тарифы!G:G,тарифы!B:B,J5430)</f>
        <v>0</v>
      </c>
      <c r="F5430" s="21"/>
      <c r="G5430" s="12" t="str">
        <f>IFERROR(INDEX(Таблица1[#All],MATCH('загрузка табеля'!J5430,тарифы!B:B,0),4),"")</f>
        <v/>
      </c>
    </row>
    <row r="5431" spans="1:7" x14ac:dyDescent="0.2">
      <c r="A5431" s="12" t="e">
        <f>INDEX('рабочие дни  %ФОТ'!$F$3:$F$67,MATCH('загрузка табеля'!$H5431,'рабочие дни  %ФОТ'!$H$3:$H$67,0),1)</f>
        <v>#N/A</v>
      </c>
      <c r="B5431" s="21">
        <f t="shared" si="252"/>
        <v>0</v>
      </c>
      <c r="C5431" s="22">
        <f t="shared" si="253"/>
        <v>0</v>
      </c>
      <c r="D5431" s="23" t="str">
        <f t="shared" si="254"/>
        <v/>
      </c>
      <c r="E5431" s="21">
        <f>SUMIFS(тарифы!G:G,тарифы!B:B,J5431)</f>
        <v>0</v>
      </c>
      <c r="F5431" s="21"/>
      <c r="G5431" s="12" t="str">
        <f>IFERROR(INDEX(Таблица1[#All],MATCH('загрузка табеля'!J5431,тарифы!B:B,0),4),"")</f>
        <v/>
      </c>
    </row>
    <row r="5432" spans="1:7" x14ac:dyDescent="0.2">
      <c r="A5432" s="12" t="e">
        <f>INDEX('рабочие дни  %ФОТ'!$F$3:$F$67,MATCH('загрузка табеля'!$H5432,'рабочие дни  %ФОТ'!$H$3:$H$67,0),1)</f>
        <v>#N/A</v>
      </c>
      <c r="B5432" s="21">
        <f t="shared" si="252"/>
        <v>0</v>
      </c>
      <c r="C5432" s="22">
        <f t="shared" si="253"/>
        <v>0</v>
      </c>
      <c r="D5432" s="23" t="str">
        <f t="shared" si="254"/>
        <v/>
      </c>
      <c r="E5432" s="21">
        <f>SUMIFS(тарифы!G:G,тарифы!B:B,J5432)</f>
        <v>0</v>
      </c>
      <c r="F5432" s="21"/>
      <c r="G5432" s="12" t="str">
        <f>IFERROR(INDEX(Таблица1[#All],MATCH('загрузка табеля'!J5432,тарифы!B:B,0),4),"")</f>
        <v/>
      </c>
    </row>
    <row r="5433" spans="1:7" x14ac:dyDescent="0.2">
      <c r="A5433" s="12" t="e">
        <f>INDEX('рабочие дни  %ФОТ'!$F$3:$F$67,MATCH('загрузка табеля'!$H5433,'рабочие дни  %ФОТ'!$H$3:$H$67,0),1)</f>
        <v>#N/A</v>
      </c>
      <c r="B5433" s="21">
        <f t="shared" si="252"/>
        <v>0</v>
      </c>
      <c r="C5433" s="22">
        <f t="shared" si="253"/>
        <v>0</v>
      </c>
      <c r="D5433" s="23" t="str">
        <f t="shared" si="254"/>
        <v/>
      </c>
      <c r="E5433" s="21">
        <f>SUMIFS(тарифы!G:G,тарифы!B:B,J5433)</f>
        <v>0</v>
      </c>
      <c r="F5433" s="21"/>
      <c r="G5433" s="12" t="str">
        <f>IFERROR(INDEX(Таблица1[#All],MATCH('загрузка табеля'!J5433,тарифы!B:B,0),4),"")</f>
        <v/>
      </c>
    </row>
    <row r="5434" spans="1:7" x14ac:dyDescent="0.2">
      <c r="A5434" s="12" t="e">
        <f>INDEX('рабочие дни  %ФОТ'!$F$3:$F$67,MATCH('загрузка табеля'!$H5434,'рабочие дни  %ФОТ'!$H$3:$H$67,0),1)</f>
        <v>#N/A</v>
      </c>
      <c r="B5434" s="21">
        <f t="shared" si="252"/>
        <v>0</v>
      </c>
      <c r="C5434" s="22">
        <f t="shared" si="253"/>
        <v>0</v>
      </c>
      <c r="D5434" s="23" t="str">
        <f t="shared" si="254"/>
        <v/>
      </c>
      <c r="E5434" s="21">
        <f>SUMIFS(тарифы!G:G,тарифы!B:B,J5434)</f>
        <v>0</v>
      </c>
      <c r="F5434" s="21"/>
      <c r="G5434" s="12" t="str">
        <f>IFERROR(INDEX(Таблица1[#All],MATCH('загрузка табеля'!J5434,тарифы!B:B,0),4),"")</f>
        <v/>
      </c>
    </row>
    <row r="5435" spans="1:7" x14ac:dyDescent="0.2">
      <c r="A5435" s="12" t="e">
        <f>INDEX('рабочие дни  %ФОТ'!$F$3:$F$67,MATCH('загрузка табеля'!$H5435,'рабочие дни  %ФОТ'!$H$3:$H$67,0),1)</f>
        <v>#N/A</v>
      </c>
      <c r="B5435" s="21">
        <f t="shared" si="252"/>
        <v>0</v>
      </c>
      <c r="C5435" s="22">
        <f t="shared" si="253"/>
        <v>0</v>
      </c>
      <c r="D5435" s="23" t="str">
        <f t="shared" si="254"/>
        <v/>
      </c>
      <c r="E5435" s="21">
        <f>SUMIFS(тарифы!G:G,тарифы!B:B,J5435)</f>
        <v>0</v>
      </c>
      <c r="F5435" s="21"/>
      <c r="G5435" s="12" t="str">
        <f>IFERROR(INDEX(Таблица1[#All],MATCH('загрузка табеля'!J5435,тарифы!B:B,0),4),"")</f>
        <v/>
      </c>
    </row>
    <row r="5436" spans="1:7" x14ac:dyDescent="0.2">
      <c r="A5436" s="12" t="e">
        <f>INDEX('рабочие дни  %ФОТ'!$F$3:$F$67,MATCH('загрузка табеля'!$H5436,'рабочие дни  %ФОТ'!$H$3:$H$67,0),1)</f>
        <v>#N/A</v>
      </c>
      <c r="B5436" s="21">
        <f t="shared" si="252"/>
        <v>0</v>
      </c>
      <c r="C5436" s="22">
        <f t="shared" si="253"/>
        <v>0</v>
      </c>
      <c r="D5436" s="23" t="str">
        <f t="shared" si="254"/>
        <v/>
      </c>
      <c r="E5436" s="21">
        <f>SUMIFS(тарифы!G:G,тарифы!B:B,J5436)</f>
        <v>0</v>
      </c>
      <c r="F5436" s="21"/>
      <c r="G5436" s="12" t="str">
        <f>IFERROR(INDEX(Таблица1[#All],MATCH('загрузка табеля'!J5436,тарифы!B:B,0),4),"")</f>
        <v/>
      </c>
    </row>
    <row r="5437" spans="1:7" x14ac:dyDescent="0.2">
      <c r="A5437" s="12" t="e">
        <f>INDEX('рабочие дни  %ФОТ'!$F$3:$F$67,MATCH('загрузка табеля'!$H5437,'рабочие дни  %ФОТ'!$H$3:$H$67,0),1)</f>
        <v>#N/A</v>
      </c>
      <c r="B5437" s="21">
        <f t="shared" si="252"/>
        <v>0</v>
      </c>
      <c r="C5437" s="22">
        <f t="shared" si="253"/>
        <v>0</v>
      </c>
      <c r="D5437" s="23" t="str">
        <f t="shared" si="254"/>
        <v/>
      </c>
      <c r="E5437" s="21">
        <f>SUMIFS(тарифы!G:G,тарифы!B:B,J5437)</f>
        <v>0</v>
      </c>
      <c r="F5437" s="21"/>
      <c r="G5437" s="12" t="str">
        <f>IFERROR(INDEX(Таблица1[#All],MATCH('загрузка табеля'!J5437,тарифы!B:B,0),4),"")</f>
        <v/>
      </c>
    </row>
    <row r="5438" spans="1:7" x14ac:dyDescent="0.2">
      <c r="A5438" s="12" t="e">
        <f>INDEX('рабочие дни  %ФОТ'!$F$3:$F$67,MATCH('загрузка табеля'!$H5438,'рабочие дни  %ФОТ'!$H$3:$H$67,0),1)</f>
        <v>#N/A</v>
      </c>
      <c r="B5438" s="21">
        <f t="shared" si="252"/>
        <v>0</v>
      </c>
      <c r="C5438" s="22">
        <f t="shared" si="253"/>
        <v>0</v>
      </c>
      <c r="D5438" s="23" t="str">
        <f t="shared" si="254"/>
        <v/>
      </c>
      <c r="E5438" s="21">
        <f>SUMIFS(тарифы!G:G,тарифы!B:B,J5438)</f>
        <v>0</v>
      </c>
      <c r="F5438" s="21"/>
      <c r="G5438" s="12" t="str">
        <f>IFERROR(INDEX(Таблица1[#All],MATCH('загрузка табеля'!J5438,тарифы!B:B,0),4),"")</f>
        <v/>
      </c>
    </row>
    <row r="5439" spans="1:7" x14ac:dyDescent="0.2">
      <c r="A5439" s="12" t="e">
        <f>INDEX('рабочие дни  %ФОТ'!$F$3:$F$67,MATCH('загрузка табеля'!$H5439,'рабочие дни  %ФОТ'!$H$3:$H$67,0),1)</f>
        <v>#N/A</v>
      </c>
      <c r="B5439" s="21">
        <f t="shared" si="252"/>
        <v>0</v>
      </c>
      <c r="C5439" s="22">
        <f t="shared" si="253"/>
        <v>0</v>
      </c>
      <c r="D5439" s="23" t="str">
        <f t="shared" si="254"/>
        <v/>
      </c>
      <c r="E5439" s="21">
        <f>SUMIFS(тарифы!G:G,тарифы!B:B,J5439)</f>
        <v>0</v>
      </c>
      <c r="F5439" s="21"/>
      <c r="G5439" s="12" t="str">
        <f>IFERROR(INDEX(Таблица1[#All],MATCH('загрузка табеля'!J5439,тарифы!B:B,0),4),"")</f>
        <v/>
      </c>
    </row>
    <row r="5440" spans="1:7" x14ac:dyDescent="0.2">
      <c r="A5440" s="12" t="e">
        <f>INDEX('рабочие дни  %ФОТ'!$F$3:$F$67,MATCH('загрузка табеля'!$H5440,'рабочие дни  %ФОТ'!$H$3:$H$67,0),1)</f>
        <v>#N/A</v>
      </c>
      <c r="B5440" s="21">
        <f t="shared" si="252"/>
        <v>0</v>
      </c>
      <c r="C5440" s="22">
        <f t="shared" si="253"/>
        <v>0</v>
      </c>
      <c r="D5440" s="23" t="str">
        <f t="shared" si="254"/>
        <v/>
      </c>
      <c r="E5440" s="21">
        <f>SUMIFS(тарифы!G:G,тарифы!B:B,J5440)</f>
        <v>0</v>
      </c>
      <c r="F5440" s="21"/>
      <c r="G5440" s="12" t="str">
        <f>IFERROR(INDEX(Таблица1[#All],MATCH('загрузка табеля'!J5440,тарифы!B:B,0),4),"")</f>
        <v/>
      </c>
    </row>
    <row r="5441" spans="1:7" x14ac:dyDescent="0.2">
      <c r="A5441" s="12" t="e">
        <f>INDEX('рабочие дни  %ФОТ'!$F$3:$F$67,MATCH('загрузка табеля'!$H5441,'рабочие дни  %ФОТ'!$H$3:$H$67,0),1)</f>
        <v>#N/A</v>
      </c>
      <c r="B5441" s="21">
        <f t="shared" si="252"/>
        <v>0</v>
      </c>
      <c r="C5441" s="22">
        <f t="shared" si="253"/>
        <v>0</v>
      </c>
      <c r="D5441" s="23" t="str">
        <f t="shared" si="254"/>
        <v/>
      </c>
      <c r="E5441" s="21">
        <f>SUMIFS(тарифы!G:G,тарифы!B:B,J5441)</f>
        <v>0</v>
      </c>
      <c r="F5441" s="21"/>
      <c r="G5441" s="12" t="str">
        <f>IFERROR(INDEX(Таблица1[#All],MATCH('загрузка табеля'!J5441,тарифы!B:B,0),4),"")</f>
        <v/>
      </c>
    </row>
    <row r="5442" spans="1:7" x14ac:dyDescent="0.2">
      <c r="A5442" s="12" t="e">
        <f>INDEX('рабочие дни  %ФОТ'!$F$3:$F$67,MATCH('загрузка табеля'!$H5442,'рабочие дни  %ФОТ'!$H$3:$H$67,0),1)</f>
        <v>#N/A</v>
      </c>
      <c r="B5442" s="21">
        <f t="shared" si="252"/>
        <v>0</v>
      </c>
      <c r="C5442" s="22">
        <f t="shared" si="253"/>
        <v>0</v>
      </c>
      <c r="D5442" s="23" t="str">
        <f t="shared" si="254"/>
        <v/>
      </c>
      <c r="E5442" s="21">
        <f>SUMIFS(тарифы!G:G,тарифы!B:B,J5442)</f>
        <v>0</v>
      </c>
      <c r="F5442" s="21"/>
      <c r="G5442" s="12" t="str">
        <f>IFERROR(INDEX(Таблица1[#All],MATCH('загрузка табеля'!J5442,тарифы!B:B,0),4),"")</f>
        <v/>
      </c>
    </row>
    <row r="5443" spans="1:7" x14ac:dyDescent="0.2">
      <c r="A5443" s="12" t="e">
        <f>INDEX('рабочие дни  %ФОТ'!$F$3:$F$67,MATCH('загрузка табеля'!$H5443,'рабочие дни  %ФОТ'!$H$3:$H$67,0),1)</f>
        <v>#N/A</v>
      </c>
      <c r="B5443" s="21">
        <f t="shared" si="252"/>
        <v>0</v>
      </c>
      <c r="C5443" s="22">
        <f t="shared" si="253"/>
        <v>0</v>
      </c>
      <c r="D5443" s="23" t="str">
        <f t="shared" si="254"/>
        <v/>
      </c>
      <c r="E5443" s="21">
        <f>SUMIFS(тарифы!G:G,тарифы!B:B,J5443)</f>
        <v>0</v>
      </c>
      <c r="F5443" s="21"/>
      <c r="G5443" s="12" t="str">
        <f>IFERROR(INDEX(Таблица1[#All],MATCH('загрузка табеля'!J5443,тарифы!B:B,0),4),"")</f>
        <v/>
      </c>
    </row>
    <row r="5444" spans="1:7" x14ac:dyDescent="0.2">
      <c r="A5444" s="12" t="e">
        <f>INDEX('рабочие дни  %ФОТ'!$F$3:$F$67,MATCH('загрузка табеля'!$H5444,'рабочие дни  %ФОТ'!$H$3:$H$67,0),1)</f>
        <v>#N/A</v>
      </c>
      <c r="B5444" s="21">
        <f t="shared" si="252"/>
        <v>0</v>
      </c>
      <c r="C5444" s="22">
        <f t="shared" si="253"/>
        <v>0</v>
      </c>
      <c r="D5444" s="23" t="str">
        <f t="shared" si="254"/>
        <v/>
      </c>
      <c r="E5444" s="21">
        <f>SUMIFS(тарифы!G:G,тарифы!B:B,J5444)</f>
        <v>0</v>
      </c>
      <c r="F5444" s="21"/>
      <c r="G5444" s="12" t="str">
        <f>IFERROR(INDEX(Таблица1[#All],MATCH('загрузка табеля'!J5444,тарифы!B:B,0),4),"")</f>
        <v/>
      </c>
    </row>
    <row r="5445" spans="1:7" x14ac:dyDescent="0.2">
      <c r="A5445" s="12" t="e">
        <f>INDEX('рабочие дни  %ФОТ'!$F$3:$F$67,MATCH('загрузка табеля'!$H5445,'рабочие дни  %ФОТ'!$H$3:$H$67,0),1)</f>
        <v>#N/A</v>
      </c>
      <c r="B5445" s="21">
        <f t="shared" si="252"/>
        <v>0</v>
      </c>
      <c r="C5445" s="22">
        <f t="shared" si="253"/>
        <v>0</v>
      </c>
      <c r="D5445" s="23" t="str">
        <f t="shared" si="254"/>
        <v/>
      </c>
      <c r="E5445" s="21">
        <f>SUMIFS(тарифы!G:G,тарифы!B:B,J5445)</f>
        <v>0</v>
      </c>
      <c r="F5445" s="21"/>
      <c r="G5445" s="12" t="str">
        <f>IFERROR(INDEX(Таблица1[#All],MATCH('загрузка табеля'!J5445,тарифы!B:B,0),4),"")</f>
        <v/>
      </c>
    </row>
    <row r="5446" spans="1:7" x14ac:dyDescent="0.2">
      <c r="A5446" s="12" t="e">
        <f>INDEX('рабочие дни  %ФОТ'!$F$3:$F$67,MATCH('загрузка табеля'!$H5446,'рабочие дни  %ФОТ'!$H$3:$H$67,0),1)</f>
        <v>#N/A</v>
      </c>
      <c r="B5446" s="21">
        <f t="shared" ref="B5446:B5509" si="255">IF(AND(F5446&lt;50,F5446&gt;0),F5446*D5446,IF(F5446&gt;50,F5446/$C$1*C5446,IF(AND(E5446&lt;50,E5446&gt;0),E5446*D5446,E5446/$C$1*C5446)))</f>
        <v>0</v>
      </c>
      <c r="C5446" s="22">
        <f t="shared" si="253"/>
        <v>0</v>
      </c>
      <c r="D5446" s="23" t="str">
        <f t="shared" si="254"/>
        <v/>
      </c>
      <c r="E5446" s="21">
        <f>SUMIFS(тарифы!G:G,тарифы!B:B,J5446)</f>
        <v>0</v>
      </c>
      <c r="F5446" s="21"/>
      <c r="G5446" s="12" t="str">
        <f>IFERROR(INDEX(Таблица1[#All],MATCH('загрузка табеля'!J5446,тарифы!B:B,0),4),"")</f>
        <v/>
      </c>
    </row>
    <row r="5447" spans="1:7" x14ac:dyDescent="0.2">
      <c r="A5447" s="12" t="e">
        <f>INDEX('рабочие дни  %ФОТ'!$F$3:$F$67,MATCH('загрузка табеля'!$H5447,'рабочие дни  %ФОТ'!$H$3:$H$67,0),1)</f>
        <v>#N/A</v>
      </c>
      <c r="B5447" s="21">
        <f t="shared" si="255"/>
        <v>0</v>
      </c>
      <c r="C5447" s="22">
        <f t="shared" ref="C5447:C5510" si="256">COUNTIF(L5447:AP5447,"&gt;0")</f>
        <v>0</v>
      </c>
      <c r="D5447" s="23" t="str">
        <f t="shared" ref="D5447:D5510" si="257">IF(SUM(L5447:AP5447)&gt;0,SUM(L5447:AP5447),"")</f>
        <v/>
      </c>
      <c r="E5447" s="21">
        <f>SUMIFS(тарифы!G:G,тарифы!B:B,J5447)</f>
        <v>0</v>
      </c>
      <c r="F5447" s="21"/>
      <c r="G5447" s="12" t="str">
        <f>IFERROR(INDEX(Таблица1[#All],MATCH('загрузка табеля'!J5447,тарифы!B:B,0),4),"")</f>
        <v/>
      </c>
    </row>
    <row r="5448" spans="1:7" x14ac:dyDescent="0.2">
      <c r="A5448" s="12" t="e">
        <f>INDEX('рабочие дни  %ФОТ'!$F$3:$F$67,MATCH('загрузка табеля'!$H5448,'рабочие дни  %ФОТ'!$H$3:$H$67,0),1)</f>
        <v>#N/A</v>
      </c>
      <c r="B5448" s="21">
        <f t="shared" si="255"/>
        <v>0</v>
      </c>
      <c r="C5448" s="22">
        <f t="shared" si="256"/>
        <v>0</v>
      </c>
      <c r="D5448" s="23" t="str">
        <f t="shared" si="257"/>
        <v/>
      </c>
      <c r="E5448" s="21">
        <f>SUMIFS(тарифы!G:G,тарифы!B:B,J5448)</f>
        <v>0</v>
      </c>
      <c r="F5448" s="21"/>
      <c r="G5448" s="12" t="str">
        <f>IFERROR(INDEX(Таблица1[#All],MATCH('загрузка табеля'!J5448,тарифы!B:B,0),4),"")</f>
        <v/>
      </c>
    </row>
    <row r="5449" spans="1:7" x14ac:dyDescent="0.2">
      <c r="A5449" s="12" t="e">
        <f>INDEX('рабочие дни  %ФОТ'!$F$3:$F$67,MATCH('загрузка табеля'!$H5449,'рабочие дни  %ФОТ'!$H$3:$H$67,0),1)</f>
        <v>#N/A</v>
      </c>
      <c r="B5449" s="21">
        <f t="shared" si="255"/>
        <v>0</v>
      </c>
      <c r="C5449" s="22">
        <f t="shared" si="256"/>
        <v>0</v>
      </c>
      <c r="D5449" s="23" t="str">
        <f t="shared" si="257"/>
        <v/>
      </c>
      <c r="E5449" s="21">
        <f>SUMIFS(тарифы!G:G,тарифы!B:B,J5449)</f>
        <v>0</v>
      </c>
      <c r="F5449" s="21"/>
      <c r="G5449" s="12" t="str">
        <f>IFERROR(INDEX(Таблица1[#All],MATCH('загрузка табеля'!J5449,тарифы!B:B,0),4),"")</f>
        <v/>
      </c>
    </row>
    <row r="5450" spans="1:7" x14ac:dyDescent="0.2">
      <c r="A5450" s="12" t="e">
        <f>INDEX('рабочие дни  %ФОТ'!$F$3:$F$67,MATCH('загрузка табеля'!$H5450,'рабочие дни  %ФОТ'!$H$3:$H$67,0),1)</f>
        <v>#N/A</v>
      </c>
      <c r="B5450" s="21">
        <f t="shared" si="255"/>
        <v>0</v>
      </c>
      <c r="C5450" s="22">
        <f t="shared" si="256"/>
        <v>0</v>
      </c>
      <c r="D5450" s="23" t="str">
        <f t="shared" si="257"/>
        <v/>
      </c>
      <c r="E5450" s="21">
        <f>SUMIFS(тарифы!G:G,тарифы!B:B,J5450)</f>
        <v>0</v>
      </c>
      <c r="F5450" s="21"/>
      <c r="G5450" s="12" t="str">
        <f>IFERROR(INDEX(Таблица1[#All],MATCH('загрузка табеля'!J5450,тарифы!B:B,0),4),"")</f>
        <v/>
      </c>
    </row>
    <row r="5451" spans="1:7" x14ac:dyDescent="0.2">
      <c r="A5451" s="12" t="e">
        <f>INDEX('рабочие дни  %ФОТ'!$F$3:$F$67,MATCH('загрузка табеля'!$H5451,'рабочие дни  %ФОТ'!$H$3:$H$67,0),1)</f>
        <v>#N/A</v>
      </c>
      <c r="B5451" s="21">
        <f t="shared" si="255"/>
        <v>0</v>
      </c>
      <c r="C5451" s="22">
        <f t="shared" si="256"/>
        <v>0</v>
      </c>
      <c r="D5451" s="23" t="str">
        <f t="shared" si="257"/>
        <v/>
      </c>
      <c r="E5451" s="21">
        <f>SUMIFS(тарифы!G:G,тарифы!B:B,J5451)</f>
        <v>0</v>
      </c>
      <c r="F5451" s="21"/>
      <c r="G5451" s="12" t="str">
        <f>IFERROR(INDEX(Таблица1[#All],MATCH('загрузка табеля'!J5451,тарифы!B:B,0),4),"")</f>
        <v/>
      </c>
    </row>
    <row r="5452" spans="1:7" x14ac:dyDescent="0.2">
      <c r="A5452" s="12" t="e">
        <f>INDEX('рабочие дни  %ФОТ'!$F$3:$F$67,MATCH('загрузка табеля'!$H5452,'рабочие дни  %ФОТ'!$H$3:$H$67,0),1)</f>
        <v>#N/A</v>
      </c>
      <c r="B5452" s="21">
        <f t="shared" si="255"/>
        <v>0</v>
      </c>
      <c r="C5452" s="22">
        <f t="shared" si="256"/>
        <v>0</v>
      </c>
      <c r="D5452" s="23" t="str">
        <f t="shared" si="257"/>
        <v/>
      </c>
      <c r="E5452" s="21">
        <f>SUMIFS(тарифы!G:G,тарифы!B:B,J5452)</f>
        <v>0</v>
      </c>
      <c r="F5452" s="21"/>
      <c r="G5452" s="12" t="str">
        <f>IFERROR(INDEX(Таблица1[#All],MATCH('загрузка табеля'!J5452,тарифы!B:B,0),4),"")</f>
        <v/>
      </c>
    </row>
    <row r="5453" spans="1:7" x14ac:dyDescent="0.2">
      <c r="A5453" s="12" t="e">
        <f>INDEX('рабочие дни  %ФОТ'!$F$3:$F$67,MATCH('загрузка табеля'!$H5453,'рабочие дни  %ФОТ'!$H$3:$H$67,0),1)</f>
        <v>#N/A</v>
      </c>
      <c r="B5453" s="21">
        <f t="shared" si="255"/>
        <v>0</v>
      </c>
      <c r="C5453" s="22">
        <f t="shared" si="256"/>
        <v>0</v>
      </c>
      <c r="D5453" s="23" t="str">
        <f t="shared" si="257"/>
        <v/>
      </c>
      <c r="E5453" s="21">
        <f>SUMIFS(тарифы!G:G,тарифы!B:B,J5453)</f>
        <v>0</v>
      </c>
      <c r="F5453" s="21"/>
      <c r="G5453" s="12" t="str">
        <f>IFERROR(INDEX(Таблица1[#All],MATCH('загрузка табеля'!J5453,тарифы!B:B,0),4),"")</f>
        <v/>
      </c>
    </row>
    <row r="5454" spans="1:7" x14ac:dyDescent="0.2">
      <c r="A5454" s="12" t="e">
        <f>INDEX('рабочие дни  %ФОТ'!$F$3:$F$67,MATCH('загрузка табеля'!$H5454,'рабочие дни  %ФОТ'!$H$3:$H$67,0),1)</f>
        <v>#N/A</v>
      </c>
      <c r="B5454" s="21">
        <f t="shared" si="255"/>
        <v>0</v>
      </c>
      <c r="C5454" s="22">
        <f t="shared" si="256"/>
        <v>0</v>
      </c>
      <c r="D5454" s="23" t="str">
        <f t="shared" si="257"/>
        <v/>
      </c>
      <c r="E5454" s="21">
        <f>SUMIFS(тарифы!G:G,тарифы!B:B,J5454)</f>
        <v>0</v>
      </c>
      <c r="F5454" s="21"/>
      <c r="G5454" s="12" t="str">
        <f>IFERROR(INDEX(Таблица1[#All],MATCH('загрузка табеля'!J5454,тарифы!B:B,0),4),"")</f>
        <v/>
      </c>
    </row>
    <row r="5455" spans="1:7" x14ac:dyDescent="0.2">
      <c r="A5455" s="12" t="e">
        <f>INDEX('рабочие дни  %ФОТ'!$F$3:$F$67,MATCH('загрузка табеля'!$H5455,'рабочие дни  %ФОТ'!$H$3:$H$67,0),1)</f>
        <v>#N/A</v>
      </c>
      <c r="B5455" s="21">
        <f t="shared" si="255"/>
        <v>0</v>
      </c>
      <c r="C5455" s="22">
        <f t="shared" si="256"/>
        <v>0</v>
      </c>
      <c r="D5455" s="23" t="str">
        <f t="shared" si="257"/>
        <v/>
      </c>
      <c r="E5455" s="21">
        <f>SUMIFS(тарифы!G:G,тарифы!B:B,J5455)</f>
        <v>0</v>
      </c>
      <c r="F5455" s="21"/>
      <c r="G5455" s="12" t="str">
        <f>IFERROR(INDEX(Таблица1[#All],MATCH('загрузка табеля'!J5455,тарифы!B:B,0),4),"")</f>
        <v/>
      </c>
    </row>
    <row r="5456" spans="1:7" x14ac:dyDescent="0.2">
      <c r="A5456" s="12" t="e">
        <f>INDEX('рабочие дни  %ФОТ'!$F$3:$F$67,MATCH('загрузка табеля'!$H5456,'рабочие дни  %ФОТ'!$H$3:$H$67,0),1)</f>
        <v>#N/A</v>
      </c>
      <c r="B5456" s="21">
        <f t="shared" si="255"/>
        <v>0</v>
      </c>
      <c r="C5456" s="22">
        <f t="shared" si="256"/>
        <v>0</v>
      </c>
      <c r="D5456" s="23" t="str">
        <f t="shared" si="257"/>
        <v/>
      </c>
      <c r="E5456" s="21">
        <f>SUMIFS(тарифы!G:G,тарифы!B:B,J5456)</f>
        <v>0</v>
      </c>
      <c r="F5456" s="21"/>
      <c r="G5456" s="12" t="str">
        <f>IFERROR(INDEX(Таблица1[#All],MATCH('загрузка табеля'!J5456,тарифы!B:B,0),4),"")</f>
        <v/>
      </c>
    </row>
    <row r="5457" spans="1:7" x14ac:dyDescent="0.2">
      <c r="A5457" s="12" t="e">
        <f>INDEX('рабочие дни  %ФОТ'!$F$3:$F$67,MATCH('загрузка табеля'!$H5457,'рабочие дни  %ФОТ'!$H$3:$H$67,0),1)</f>
        <v>#N/A</v>
      </c>
      <c r="B5457" s="21">
        <f t="shared" si="255"/>
        <v>0</v>
      </c>
      <c r="C5457" s="22">
        <f t="shared" si="256"/>
        <v>0</v>
      </c>
      <c r="D5457" s="23" t="str">
        <f t="shared" si="257"/>
        <v/>
      </c>
      <c r="E5457" s="21">
        <f>SUMIFS(тарифы!G:G,тарифы!B:B,J5457)</f>
        <v>0</v>
      </c>
      <c r="F5457" s="21"/>
      <c r="G5457" s="12" t="str">
        <f>IFERROR(INDEX(Таблица1[#All],MATCH('загрузка табеля'!J5457,тарифы!B:B,0),4),"")</f>
        <v/>
      </c>
    </row>
    <row r="5458" spans="1:7" x14ac:dyDescent="0.2">
      <c r="A5458" s="12" t="e">
        <f>INDEX('рабочие дни  %ФОТ'!$F$3:$F$67,MATCH('загрузка табеля'!$H5458,'рабочие дни  %ФОТ'!$H$3:$H$67,0),1)</f>
        <v>#N/A</v>
      </c>
      <c r="B5458" s="21">
        <f t="shared" si="255"/>
        <v>0</v>
      </c>
      <c r="C5458" s="22">
        <f t="shared" si="256"/>
        <v>0</v>
      </c>
      <c r="D5458" s="23" t="str">
        <f t="shared" si="257"/>
        <v/>
      </c>
      <c r="E5458" s="21">
        <f>SUMIFS(тарифы!G:G,тарифы!B:B,J5458)</f>
        <v>0</v>
      </c>
      <c r="F5458" s="21"/>
      <c r="G5458" s="12" t="str">
        <f>IFERROR(INDEX(Таблица1[#All],MATCH('загрузка табеля'!J5458,тарифы!B:B,0),4),"")</f>
        <v/>
      </c>
    </row>
    <row r="5459" spans="1:7" x14ac:dyDescent="0.2">
      <c r="A5459" s="12" t="e">
        <f>INDEX('рабочие дни  %ФОТ'!$F$3:$F$67,MATCH('загрузка табеля'!$H5459,'рабочие дни  %ФОТ'!$H$3:$H$67,0),1)</f>
        <v>#N/A</v>
      </c>
      <c r="B5459" s="21">
        <f t="shared" si="255"/>
        <v>0</v>
      </c>
      <c r="C5459" s="22">
        <f t="shared" si="256"/>
        <v>0</v>
      </c>
      <c r="D5459" s="23" t="str">
        <f t="shared" si="257"/>
        <v/>
      </c>
      <c r="E5459" s="21">
        <f>SUMIFS(тарифы!G:G,тарифы!B:B,J5459)</f>
        <v>0</v>
      </c>
      <c r="F5459" s="21"/>
      <c r="G5459" s="12" t="str">
        <f>IFERROR(INDEX(Таблица1[#All],MATCH('загрузка табеля'!J5459,тарифы!B:B,0),4),"")</f>
        <v/>
      </c>
    </row>
    <row r="5460" spans="1:7" x14ac:dyDescent="0.2">
      <c r="A5460" s="12" t="e">
        <f>INDEX('рабочие дни  %ФОТ'!$F$3:$F$67,MATCH('загрузка табеля'!$H5460,'рабочие дни  %ФОТ'!$H$3:$H$67,0),1)</f>
        <v>#N/A</v>
      </c>
      <c r="B5460" s="21">
        <f t="shared" si="255"/>
        <v>0</v>
      </c>
      <c r="C5460" s="22">
        <f t="shared" si="256"/>
        <v>0</v>
      </c>
      <c r="D5460" s="23" t="str">
        <f t="shared" si="257"/>
        <v/>
      </c>
      <c r="E5460" s="21">
        <f>SUMIFS(тарифы!G:G,тарифы!B:B,J5460)</f>
        <v>0</v>
      </c>
      <c r="F5460" s="21"/>
      <c r="G5460" s="12" t="str">
        <f>IFERROR(INDEX(Таблица1[#All],MATCH('загрузка табеля'!J5460,тарифы!B:B,0),4),"")</f>
        <v/>
      </c>
    </row>
    <row r="5461" spans="1:7" x14ac:dyDescent="0.2">
      <c r="A5461" s="12" t="e">
        <f>INDEX('рабочие дни  %ФОТ'!$F$3:$F$67,MATCH('загрузка табеля'!$H5461,'рабочие дни  %ФОТ'!$H$3:$H$67,0),1)</f>
        <v>#N/A</v>
      </c>
      <c r="B5461" s="21">
        <f t="shared" si="255"/>
        <v>0</v>
      </c>
      <c r="C5461" s="22">
        <f t="shared" si="256"/>
        <v>0</v>
      </c>
      <c r="D5461" s="23" t="str">
        <f t="shared" si="257"/>
        <v/>
      </c>
      <c r="E5461" s="21">
        <f>SUMIFS(тарифы!G:G,тарифы!B:B,J5461)</f>
        <v>0</v>
      </c>
      <c r="F5461" s="21"/>
      <c r="G5461" s="12" t="str">
        <f>IFERROR(INDEX(Таблица1[#All],MATCH('загрузка табеля'!J5461,тарифы!B:B,0),4),"")</f>
        <v/>
      </c>
    </row>
    <row r="5462" spans="1:7" x14ac:dyDescent="0.2">
      <c r="A5462" s="12" t="e">
        <f>INDEX('рабочие дни  %ФОТ'!$F$3:$F$67,MATCH('загрузка табеля'!$H5462,'рабочие дни  %ФОТ'!$H$3:$H$67,0),1)</f>
        <v>#N/A</v>
      </c>
      <c r="B5462" s="21">
        <f t="shared" si="255"/>
        <v>0</v>
      </c>
      <c r="C5462" s="22">
        <f t="shared" si="256"/>
        <v>0</v>
      </c>
      <c r="D5462" s="23" t="str">
        <f t="shared" si="257"/>
        <v/>
      </c>
      <c r="E5462" s="21">
        <f>SUMIFS(тарифы!G:G,тарифы!B:B,J5462)</f>
        <v>0</v>
      </c>
      <c r="F5462" s="21"/>
      <c r="G5462" s="12" t="str">
        <f>IFERROR(INDEX(Таблица1[#All],MATCH('загрузка табеля'!J5462,тарифы!B:B,0),4),"")</f>
        <v/>
      </c>
    </row>
    <row r="5463" spans="1:7" x14ac:dyDescent="0.2">
      <c r="A5463" s="12" t="e">
        <f>INDEX('рабочие дни  %ФОТ'!$F$3:$F$67,MATCH('загрузка табеля'!$H5463,'рабочие дни  %ФОТ'!$H$3:$H$67,0),1)</f>
        <v>#N/A</v>
      </c>
      <c r="B5463" s="21">
        <f t="shared" si="255"/>
        <v>0</v>
      </c>
      <c r="C5463" s="22">
        <f t="shared" si="256"/>
        <v>0</v>
      </c>
      <c r="D5463" s="23" t="str">
        <f t="shared" si="257"/>
        <v/>
      </c>
      <c r="E5463" s="21">
        <f>SUMIFS(тарифы!G:G,тарифы!B:B,J5463)</f>
        <v>0</v>
      </c>
      <c r="F5463" s="21"/>
      <c r="G5463" s="12" t="str">
        <f>IFERROR(INDEX(Таблица1[#All],MATCH('загрузка табеля'!J5463,тарифы!B:B,0),4),"")</f>
        <v/>
      </c>
    </row>
    <row r="5464" spans="1:7" x14ac:dyDescent="0.2">
      <c r="A5464" s="12" t="e">
        <f>INDEX('рабочие дни  %ФОТ'!$F$3:$F$67,MATCH('загрузка табеля'!$H5464,'рабочие дни  %ФОТ'!$H$3:$H$67,0),1)</f>
        <v>#N/A</v>
      </c>
      <c r="B5464" s="21">
        <f t="shared" si="255"/>
        <v>0</v>
      </c>
      <c r="C5464" s="22">
        <f t="shared" si="256"/>
        <v>0</v>
      </c>
      <c r="D5464" s="23" t="str">
        <f t="shared" si="257"/>
        <v/>
      </c>
      <c r="E5464" s="21">
        <f>SUMIFS(тарифы!G:G,тарифы!B:B,J5464)</f>
        <v>0</v>
      </c>
      <c r="F5464" s="21"/>
      <c r="G5464" s="12" t="str">
        <f>IFERROR(INDEX(Таблица1[#All],MATCH('загрузка табеля'!J5464,тарифы!B:B,0),4),"")</f>
        <v/>
      </c>
    </row>
    <row r="5465" spans="1:7" x14ac:dyDescent="0.2">
      <c r="A5465" s="12" t="e">
        <f>INDEX('рабочие дни  %ФОТ'!$F$3:$F$67,MATCH('загрузка табеля'!$H5465,'рабочие дни  %ФОТ'!$H$3:$H$67,0),1)</f>
        <v>#N/A</v>
      </c>
      <c r="B5465" s="21">
        <f t="shared" si="255"/>
        <v>0</v>
      </c>
      <c r="C5465" s="22">
        <f t="shared" si="256"/>
        <v>0</v>
      </c>
      <c r="D5465" s="23" t="str">
        <f t="shared" si="257"/>
        <v/>
      </c>
      <c r="E5465" s="21">
        <f>SUMIFS(тарифы!G:G,тарифы!B:B,J5465)</f>
        <v>0</v>
      </c>
      <c r="F5465" s="21"/>
      <c r="G5465" s="12" t="str">
        <f>IFERROR(INDEX(Таблица1[#All],MATCH('загрузка табеля'!J5465,тарифы!B:B,0),4),"")</f>
        <v/>
      </c>
    </row>
    <row r="5466" spans="1:7" x14ac:dyDescent="0.2">
      <c r="A5466" s="12" t="e">
        <f>INDEX('рабочие дни  %ФОТ'!$F$3:$F$67,MATCH('загрузка табеля'!$H5466,'рабочие дни  %ФОТ'!$H$3:$H$67,0),1)</f>
        <v>#N/A</v>
      </c>
      <c r="B5466" s="21">
        <f t="shared" si="255"/>
        <v>0</v>
      </c>
      <c r="C5466" s="22">
        <f t="shared" si="256"/>
        <v>0</v>
      </c>
      <c r="D5466" s="23" t="str">
        <f t="shared" si="257"/>
        <v/>
      </c>
      <c r="E5466" s="21">
        <f>SUMIFS(тарифы!G:G,тарифы!B:B,J5466)</f>
        <v>0</v>
      </c>
      <c r="F5466" s="21"/>
      <c r="G5466" s="12" t="str">
        <f>IFERROR(INDEX(Таблица1[#All],MATCH('загрузка табеля'!J5466,тарифы!B:B,0),4),"")</f>
        <v/>
      </c>
    </row>
    <row r="5467" spans="1:7" x14ac:dyDescent="0.2">
      <c r="A5467" s="12" t="e">
        <f>INDEX('рабочие дни  %ФОТ'!$F$3:$F$67,MATCH('загрузка табеля'!$H5467,'рабочие дни  %ФОТ'!$H$3:$H$67,0),1)</f>
        <v>#N/A</v>
      </c>
      <c r="B5467" s="21">
        <f t="shared" si="255"/>
        <v>0</v>
      </c>
      <c r="C5467" s="22">
        <f t="shared" si="256"/>
        <v>0</v>
      </c>
      <c r="D5467" s="23" t="str">
        <f t="shared" si="257"/>
        <v/>
      </c>
      <c r="E5467" s="21">
        <f>SUMIFS(тарифы!G:G,тарифы!B:B,J5467)</f>
        <v>0</v>
      </c>
      <c r="F5467" s="21"/>
      <c r="G5467" s="12" t="str">
        <f>IFERROR(INDEX(Таблица1[#All],MATCH('загрузка табеля'!J5467,тарифы!B:B,0),4),"")</f>
        <v/>
      </c>
    </row>
    <row r="5468" spans="1:7" x14ac:dyDescent="0.2">
      <c r="A5468" s="12" t="e">
        <f>INDEX('рабочие дни  %ФОТ'!$F$3:$F$67,MATCH('загрузка табеля'!$H5468,'рабочие дни  %ФОТ'!$H$3:$H$67,0),1)</f>
        <v>#N/A</v>
      </c>
      <c r="B5468" s="21">
        <f t="shared" si="255"/>
        <v>0</v>
      </c>
      <c r="C5468" s="22">
        <f t="shared" si="256"/>
        <v>0</v>
      </c>
      <c r="D5468" s="23" t="str">
        <f t="shared" si="257"/>
        <v/>
      </c>
      <c r="E5468" s="21">
        <f>SUMIFS(тарифы!G:G,тарифы!B:B,J5468)</f>
        <v>0</v>
      </c>
      <c r="F5468" s="21"/>
      <c r="G5468" s="12" t="str">
        <f>IFERROR(INDEX(Таблица1[#All],MATCH('загрузка табеля'!J5468,тарифы!B:B,0),4),"")</f>
        <v/>
      </c>
    </row>
    <row r="5469" spans="1:7" x14ac:dyDescent="0.2">
      <c r="A5469" s="12" t="e">
        <f>INDEX('рабочие дни  %ФОТ'!$F$3:$F$67,MATCH('загрузка табеля'!$H5469,'рабочие дни  %ФОТ'!$H$3:$H$67,0),1)</f>
        <v>#N/A</v>
      </c>
      <c r="B5469" s="21">
        <f t="shared" si="255"/>
        <v>0</v>
      </c>
      <c r="C5469" s="22">
        <f t="shared" si="256"/>
        <v>0</v>
      </c>
      <c r="D5469" s="23" t="str">
        <f t="shared" si="257"/>
        <v/>
      </c>
      <c r="E5469" s="21">
        <f>SUMIFS(тарифы!G:G,тарифы!B:B,J5469)</f>
        <v>0</v>
      </c>
      <c r="F5469" s="21"/>
      <c r="G5469" s="12" t="str">
        <f>IFERROR(INDEX(Таблица1[#All],MATCH('загрузка табеля'!J5469,тарифы!B:B,0),4),"")</f>
        <v/>
      </c>
    </row>
    <row r="5470" spans="1:7" x14ac:dyDescent="0.2">
      <c r="A5470" s="12" t="e">
        <f>INDEX('рабочие дни  %ФОТ'!$F$3:$F$67,MATCH('загрузка табеля'!$H5470,'рабочие дни  %ФОТ'!$H$3:$H$67,0),1)</f>
        <v>#N/A</v>
      </c>
      <c r="B5470" s="21">
        <f t="shared" si="255"/>
        <v>0</v>
      </c>
      <c r="C5470" s="22">
        <f t="shared" si="256"/>
        <v>0</v>
      </c>
      <c r="D5470" s="23" t="str">
        <f t="shared" si="257"/>
        <v/>
      </c>
      <c r="E5470" s="21">
        <f>SUMIFS(тарифы!G:G,тарифы!B:B,J5470)</f>
        <v>0</v>
      </c>
      <c r="F5470" s="21"/>
      <c r="G5470" s="12" t="str">
        <f>IFERROR(INDEX(Таблица1[#All],MATCH('загрузка табеля'!J5470,тарифы!B:B,0),4),"")</f>
        <v/>
      </c>
    </row>
    <row r="5471" spans="1:7" x14ac:dyDescent="0.2">
      <c r="A5471" s="12" t="e">
        <f>INDEX('рабочие дни  %ФОТ'!$F$3:$F$67,MATCH('загрузка табеля'!$H5471,'рабочие дни  %ФОТ'!$H$3:$H$67,0),1)</f>
        <v>#N/A</v>
      </c>
      <c r="B5471" s="21">
        <f t="shared" si="255"/>
        <v>0</v>
      </c>
      <c r="C5471" s="22">
        <f t="shared" si="256"/>
        <v>0</v>
      </c>
      <c r="D5471" s="23" t="str">
        <f t="shared" si="257"/>
        <v/>
      </c>
      <c r="E5471" s="21">
        <f>SUMIFS(тарифы!G:G,тарифы!B:B,J5471)</f>
        <v>0</v>
      </c>
      <c r="F5471" s="21"/>
      <c r="G5471" s="12" t="str">
        <f>IFERROR(INDEX(Таблица1[#All],MATCH('загрузка табеля'!J5471,тарифы!B:B,0),4),"")</f>
        <v/>
      </c>
    </row>
    <row r="5472" spans="1:7" x14ac:dyDescent="0.2">
      <c r="A5472" s="12" t="e">
        <f>INDEX('рабочие дни  %ФОТ'!$F$3:$F$67,MATCH('загрузка табеля'!$H5472,'рабочие дни  %ФОТ'!$H$3:$H$67,0),1)</f>
        <v>#N/A</v>
      </c>
      <c r="B5472" s="21">
        <f t="shared" si="255"/>
        <v>0</v>
      </c>
      <c r="C5472" s="22">
        <f t="shared" si="256"/>
        <v>0</v>
      </c>
      <c r="D5472" s="23" t="str">
        <f t="shared" si="257"/>
        <v/>
      </c>
      <c r="E5472" s="21">
        <f>SUMIFS(тарифы!G:G,тарифы!B:B,J5472)</f>
        <v>0</v>
      </c>
      <c r="F5472" s="21"/>
      <c r="G5472" s="12" t="str">
        <f>IFERROR(INDEX(Таблица1[#All],MATCH('загрузка табеля'!J5472,тарифы!B:B,0),4),"")</f>
        <v/>
      </c>
    </row>
    <row r="5473" spans="1:7" x14ac:dyDescent="0.2">
      <c r="A5473" s="12" t="e">
        <f>INDEX('рабочие дни  %ФОТ'!$F$3:$F$67,MATCH('загрузка табеля'!$H5473,'рабочие дни  %ФОТ'!$H$3:$H$67,0),1)</f>
        <v>#N/A</v>
      </c>
      <c r="B5473" s="21">
        <f t="shared" si="255"/>
        <v>0</v>
      </c>
      <c r="C5473" s="22">
        <f t="shared" si="256"/>
        <v>0</v>
      </c>
      <c r="D5473" s="23" t="str">
        <f t="shared" si="257"/>
        <v/>
      </c>
      <c r="E5473" s="21">
        <f>SUMIFS(тарифы!G:G,тарифы!B:B,J5473)</f>
        <v>0</v>
      </c>
      <c r="F5473" s="21"/>
      <c r="G5473" s="12" t="str">
        <f>IFERROR(INDEX(Таблица1[#All],MATCH('загрузка табеля'!J5473,тарифы!B:B,0),4),"")</f>
        <v/>
      </c>
    </row>
    <row r="5474" spans="1:7" x14ac:dyDescent="0.2">
      <c r="A5474" s="12" t="e">
        <f>INDEX('рабочие дни  %ФОТ'!$F$3:$F$67,MATCH('загрузка табеля'!$H5474,'рабочие дни  %ФОТ'!$H$3:$H$67,0),1)</f>
        <v>#N/A</v>
      </c>
      <c r="B5474" s="21">
        <f t="shared" si="255"/>
        <v>0</v>
      </c>
      <c r="C5474" s="22">
        <f t="shared" si="256"/>
        <v>0</v>
      </c>
      <c r="D5474" s="23" t="str">
        <f t="shared" si="257"/>
        <v/>
      </c>
      <c r="E5474" s="21">
        <f>SUMIFS(тарифы!G:G,тарифы!B:B,J5474)</f>
        <v>0</v>
      </c>
      <c r="F5474" s="21"/>
      <c r="G5474" s="12" t="str">
        <f>IFERROR(INDEX(Таблица1[#All],MATCH('загрузка табеля'!J5474,тарифы!B:B,0),4),"")</f>
        <v/>
      </c>
    </row>
    <row r="5475" spans="1:7" x14ac:dyDescent="0.2">
      <c r="A5475" s="12" t="e">
        <f>INDEX('рабочие дни  %ФОТ'!$F$3:$F$67,MATCH('загрузка табеля'!$H5475,'рабочие дни  %ФОТ'!$H$3:$H$67,0),1)</f>
        <v>#N/A</v>
      </c>
      <c r="B5475" s="21">
        <f t="shared" si="255"/>
        <v>0</v>
      </c>
      <c r="C5475" s="22">
        <f t="shared" si="256"/>
        <v>0</v>
      </c>
      <c r="D5475" s="23" t="str">
        <f t="shared" si="257"/>
        <v/>
      </c>
      <c r="E5475" s="21">
        <f>SUMIFS(тарифы!G:G,тарифы!B:B,J5475)</f>
        <v>0</v>
      </c>
      <c r="F5475" s="21"/>
      <c r="G5475" s="12" t="str">
        <f>IFERROR(INDEX(Таблица1[#All],MATCH('загрузка табеля'!J5475,тарифы!B:B,0),4),"")</f>
        <v/>
      </c>
    </row>
    <row r="5476" spans="1:7" x14ac:dyDescent="0.2">
      <c r="A5476" s="12" t="e">
        <f>INDEX('рабочие дни  %ФОТ'!$F$3:$F$67,MATCH('загрузка табеля'!$H5476,'рабочие дни  %ФОТ'!$H$3:$H$67,0),1)</f>
        <v>#N/A</v>
      </c>
      <c r="B5476" s="21">
        <f t="shared" si="255"/>
        <v>0</v>
      </c>
      <c r="C5476" s="22">
        <f t="shared" si="256"/>
        <v>0</v>
      </c>
      <c r="D5476" s="23" t="str">
        <f t="shared" si="257"/>
        <v/>
      </c>
      <c r="E5476" s="21">
        <f>SUMIFS(тарифы!G:G,тарифы!B:B,J5476)</f>
        <v>0</v>
      </c>
      <c r="F5476" s="21"/>
      <c r="G5476" s="12" t="str">
        <f>IFERROR(INDEX(Таблица1[#All],MATCH('загрузка табеля'!J5476,тарифы!B:B,0),4),"")</f>
        <v/>
      </c>
    </row>
    <row r="5477" spans="1:7" x14ac:dyDescent="0.2">
      <c r="A5477" s="12" t="e">
        <f>INDEX('рабочие дни  %ФОТ'!$F$3:$F$67,MATCH('загрузка табеля'!$H5477,'рабочие дни  %ФОТ'!$H$3:$H$67,0),1)</f>
        <v>#N/A</v>
      </c>
      <c r="B5477" s="21">
        <f t="shared" si="255"/>
        <v>0</v>
      </c>
      <c r="C5477" s="22">
        <f t="shared" si="256"/>
        <v>0</v>
      </c>
      <c r="D5477" s="23" t="str">
        <f t="shared" si="257"/>
        <v/>
      </c>
      <c r="E5477" s="21">
        <f>SUMIFS(тарифы!G:G,тарифы!B:B,J5477)</f>
        <v>0</v>
      </c>
      <c r="F5477" s="21"/>
      <c r="G5477" s="12" t="str">
        <f>IFERROR(INDEX(Таблица1[#All],MATCH('загрузка табеля'!J5477,тарифы!B:B,0),4),"")</f>
        <v/>
      </c>
    </row>
    <row r="5478" spans="1:7" x14ac:dyDescent="0.2">
      <c r="A5478" s="12" t="e">
        <f>INDEX('рабочие дни  %ФОТ'!$F$3:$F$67,MATCH('загрузка табеля'!$H5478,'рабочие дни  %ФОТ'!$H$3:$H$67,0),1)</f>
        <v>#N/A</v>
      </c>
      <c r="B5478" s="21">
        <f t="shared" si="255"/>
        <v>0</v>
      </c>
      <c r="C5478" s="22">
        <f t="shared" si="256"/>
        <v>0</v>
      </c>
      <c r="D5478" s="23" t="str">
        <f t="shared" si="257"/>
        <v/>
      </c>
      <c r="E5478" s="21">
        <f>SUMIFS(тарифы!G:G,тарифы!B:B,J5478)</f>
        <v>0</v>
      </c>
      <c r="F5478" s="21"/>
      <c r="G5478" s="12" t="str">
        <f>IFERROR(INDEX(Таблица1[#All],MATCH('загрузка табеля'!J5478,тарифы!B:B,0),4),"")</f>
        <v/>
      </c>
    </row>
    <row r="5479" spans="1:7" x14ac:dyDescent="0.2">
      <c r="A5479" s="12" t="e">
        <f>INDEX('рабочие дни  %ФОТ'!$F$3:$F$67,MATCH('загрузка табеля'!$H5479,'рабочие дни  %ФОТ'!$H$3:$H$67,0),1)</f>
        <v>#N/A</v>
      </c>
      <c r="B5479" s="21">
        <f t="shared" si="255"/>
        <v>0</v>
      </c>
      <c r="C5479" s="22">
        <f t="shared" si="256"/>
        <v>0</v>
      </c>
      <c r="D5479" s="23" t="str">
        <f t="shared" si="257"/>
        <v/>
      </c>
      <c r="E5479" s="21">
        <f>SUMIFS(тарифы!G:G,тарифы!B:B,J5479)</f>
        <v>0</v>
      </c>
      <c r="F5479" s="21"/>
      <c r="G5479" s="12" t="str">
        <f>IFERROR(INDEX(Таблица1[#All],MATCH('загрузка табеля'!J5479,тарифы!B:B,0),4),"")</f>
        <v/>
      </c>
    </row>
    <row r="5480" spans="1:7" x14ac:dyDescent="0.2">
      <c r="A5480" s="12" t="e">
        <f>INDEX('рабочие дни  %ФОТ'!$F$3:$F$67,MATCH('загрузка табеля'!$H5480,'рабочие дни  %ФОТ'!$H$3:$H$67,0),1)</f>
        <v>#N/A</v>
      </c>
      <c r="B5480" s="21">
        <f t="shared" si="255"/>
        <v>0</v>
      </c>
      <c r="C5480" s="22">
        <f t="shared" si="256"/>
        <v>0</v>
      </c>
      <c r="D5480" s="23" t="str">
        <f t="shared" si="257"/>
        <v/>
      </c>
      <c r="E5480" s="21">
        <f>SUMIFS(тарифы!G:G,тарифы!B:B,J5480)</f>
        <v>0</v>
      </c>
      <c r="F5480" s="21"/>
      <c r="G5480" s="12" t="str">
        <f>IFERROR(INDEX(Таблица1[#All],MATCH('загрузка табеля'!J5480,тарифы!B:B,0),4),"")</f>
        <v/>
      </c>
    </row>
    <row r="5481" spans="1:7" x14ac:dyDescent="0.2">
      <c r="A5481" s="12" t="e">
        <f>INDEX('рабочие дни  %ФОТ'!$F$3:$F$67,MATCH('загрузка табеля'!$H5481,'рабочие дни  %ФОТ'!$H$3:$H$67,0),1)</f>
        <v>#N/A</v>
      </c>
      <c r="B5481" s="21">
        <f t="shared" si="255"/>
        <v>0</v>
      </c>
      <c r="C5481" s="22">
        <f t="shared" si="256"/>
        <v>0</v>
      </c>
      <c r="D5481" s="23" t="str">
        <f t="shared" si="257"/>
        <v/>
      </c>
      <c r="E5481" s="21">
        <f>SUMIFS(тарифы!G:G,тарифы!B:B,J5481)</f>
        <v>0</v>
      </c>
      <c r="F5481" s="21"/>
      <c r="G5481" s="12" t="str">
        <f>IFERROR(INDEX(Таблица1[#All],MATCH('загрузка табеля'!J5481,тарифы!B:B,0),4),"")</f>
        <v/>
      </c>
    </row>
    <row r="5482" spans="1:7" x14ac:dyDescent="0.2">
      <c r="A5482" s="12" t="e">
        <f>INDEX('рабочие дни  %ФОТ'!$F$3:$F$67,MATCH('загрузка табеля'!$H5482,'рабочие дни  %ФОТ'!$H$3:$H$67,0),1)</f>
        <v>#N/A</v>
      </c>
      <c r="B5482" s="21">
        <f t="shared" si="255"/>
        <v>0</v>
      </c>
      <c r="C5482" s="22">
        <f t="shared" si="256"/>
        <v>0</v>
      </c>
      <c r="D5482" s="23" t="str">
        <f t="shared" si="257"/>
        <v/>
      </c>
      <c r="E5482" s="21">
        <f>SUMIFS(тарифы!G:G,тарифы!B:B,J5482)</f>
        <v>0</v>
      </c>
      <c r="F5482" s="21"/>
      <c r="G5482" s="12" t="str">
        <f>IFERROR(INDEX(Таблица1[#All],MATCH('загрузка табеля'!J5482,тарифы!B:B,0),4),"")</f>
        <v/>
      </c>
    </row>
    <row r="5483" spans="1:7" x14ac:dyDescent="0.2">
      <c r="A5483" s="12" t="e">
        <f>INDEX('рабочие дни  %ФОТ'!$F$3:$F$67,MATCH('загрузка табеля'!$H5483,'рабочие дни  %ФОТ'!$H$3:$H$67,0),1)</f>
        <v>#N/A</v>
      </c>
      <c r="B5483" s="21">
        <f t="shared" si="255"/>
        <v>0</v>
      </c>
      <c r="C5483" s="22">
        <f t="shared" si="256"/>
        <v>0</v>
      </c>
      <c r="D5483" s="23" t="str">
        <f t="shared" si="257"/>
        <v/>
      </c>
      <c r="E5483" s="21">
        <f>SUMIFS(тарифы!G:G,тарифы!B:B,J5483)</f>
        <v>0</v>
      </c>
      <c r="F5483" s="21"/>
      <c r="G5483" s="12" t="str">
        <f>IFERROR(INDEX(Таблица1[#All],MATCH('загрузка табеля'!J5483,тарифы!B:B,0),4),"")</f>
        <v/>
      </c>
    </row>
    <row r="5484" spans="1:7" x14ac:dyDescent="0.2">
      <c r="A5484" s="12" t="e">
        <f>INDEX('рабочие дни  %ФОТ'!$F$3:$F$67,MATCH('загрузка табеля'!$H5484,'рабочие дни  %ФОТ'!$H$3:$H$67,0),1)</f>
        <v>#N/A</v>
      </c>
      <c r="B5484" s="21">
        <f t="shared" si="255"/>
        <v>0</v>
      </c>
      <c r="C5484" s="22">
        <f t="shared" si="256"/>
        <v>0</v>
      </c>
      <c r="D5484" s="23" t="str">
        <f t="shared" si="257"/>
        <v/>
      </c>
      <c r="E5484" s="21">
        <f>SUMIFS(тарифы!G:G,тарифы!B:B,J5484)</f>
        <v>0</v>
      </c>
      <c r="F5484" s="21"/>
      <c r="G5484" s="12" t="str">
        <f>IFERROR(INDEX(Таблица1[#All],MATCH('загрузка табеля'!J5484,тарифы!B:B,0),4),"")</f>
        <v/>
      </c>
    </row>
    <row r="5485" spans="1:7" x14ac:dyDescent="0.2">
      <c r="A5485" s="12" t="e">
        <f>INDEX('рабочие дни  %ФОТ'!$F$3:$F$67,MATCH('загрузка табеля'!$H5485,'рабочие дни  %ФОТ'!$H$3:$H$67,0),1)</f>
        <v>#N/A</v>
      </c>
      <c r="B5485" s="21">
        <f t="shared" si="255"/>
        <v>0</v>
      </c>
      <c r="C5485" s="22">
        <f t="shared" si="256"/>
        <v>0</v>
      </c>
      <c r="D5485" s="23" t="str">
        <f t="shared" si="257"/>
        <v/>
      </c>
      <c r="E5485" s="21">
        <f>SUMIFS(тарифы!G:G,тарифы!B:B,J5485)</f>
        <v>0</v>
      </c>
      <c r="F5485" s="21"/>
      <c r="G5485" s="12" t="str">
        <f>IFERROR(INDEX(Таблица1[#All],MATCH('загрузка табеля'!J5485,тарифы!B:B,0),4),"")</f>
        <v/>
      </c>
    </row>
    <row r="5486" spans="1:7" x14ac:dyDescent="0.2">
      <c r="A5486" s="12" t="e">
        <f>INDEX('рабочие дни  %ФОТ'!$F$3:$F$67,MATCH('загрузка табеля'!$H5486,'рабочие дни  %ФОТ'!$H$3:$H$67,0),1)</f>
        <v>#N/A</v>
      </c>
      <c r="B5486" s="21">
        <f t="shared" si="255"/>
        <v>0</v>
      </c>
      <c r="C5486" s="22">
        <f t="shared" si="256"/>
        <v>0</v>
      </c>
      <c r="D5486" s="23" t="str">
        <f t="shared" si="257"/>
        <v/>
      </c>
      <c r="E5486" s="21">
        <f>SUMIFS(тарифы!G:G,тарифы!B:B,J5486)</f>
        <v>0</v>
      </c>
      <c r="F5486" s="21"/>
      <c r="G5486" s="12" t="str">
        <f>IFERROR(INDEX(Таблица1[#All],MATCH('загрузка табеля'!J5486,тарифы!B:B,0),4),"")</f>
        <v/>
      </c>
    </row>
    <row r="5487" spans="1:7" x14ac:dyDescent="0.2">
      <c r="A5487" s="12" t="e">
        <f>INDEX('рабочие дни  %ФОТ'!$F$3:$F$67,MATCH('загрузка табеля'!$H5487,'рабочие дни  %ФОТ'!$H$3:$H$67,0),1)</f>
        <v>#N/A</v>
      </c>
      <c r="B5487" s="21">
        <f t="shared" si="255"/>
        <v>0</v>
      </c>
      <c r="C5487" s="22">
        <f t="shared" si="256"/>
        <v>0</v>
      </c>
      <c r="D5487" s="23" t="str">
        <f t="shared" si="257"/>
        <v/>
      </c>
      <c r="E5487" s="21">
        <f>SUMIFS(тарифы!G:G,тарифы!B:B,J5487)</f>
        <v>0</v>
      </c>
      <c r="F5487" s="21"/>
      <c r="G5487" s="12" t="str">
        <f>IFERROR(INDEX(Таблица1[#All],MATCH('загрузка табеля'!J5487,тарифы!B:B,0),4),"")</f>
        <v/>
      </c>
    </row>
    <row r="5488" spans="1:7" x14ac:dyDescent="0.2">
      <c r="A5488" s="12" t="e">
        <f>INDEX('рабочие дни  %ФОТ'!$F$3:$F$67,MATCH('загрузка табеля'!$H5488,'рабочие дни  %ФОТ'!$H$3:$H$67,0),1)</f>
        <v>#N/A</v>
      </c>
      <c r="B5488" s="21">
        <f t="shared" si="255"/>
        <v>0</v>
      </c>
      <c r="C5488" s="22">
        <f t="shared" si="256"/>
        <v>0</v>
      </c>
      <c r="D5488" s="23" t="str">
        <f t="shared" si="257"/>
        <v/>
      </c>
      <c r="E5488" s="21">
        <f>SUMIFS(тарифы!G:G,тарифы!B:B,J5488)</f>
        <v>0</v>
      </c>
      <c r="F5488" s="21"/>
      <c r="G5488" s="12" t="str">
        <f>IFERROR(INDEX(Таблица1[#All],MATCH('загрузка табеля'!J5488,тарифы!B:B,0),4),"")</f>
        <v/>
      </c>
    </row>
    <row r="5489" spans="1:7" x14ac:dyDescent="0.2">
      <c r="A5489" s="12" t="e">
        <f>INDEX('рабочие дни  %ФОТ'!$F$3:$F$67,MATCH('загрузка табеля'!$H5489,'рабочие дни  %ФОТ'!$H$3:$H$67,0),1)</f>
        <v>#N/A</v>
      </c>
      <c r="B5489" s="21">
        <f t="shared" si="255"/>
        <v>0</v>
      </c>
      <c r="C5489" s="22">
        <f t="shared" si="256"/>
        <v>0</v>
      </c>
      <c r="D5489" s="23" t="str">
        <f t="shared" si="257"/>
        <v/>
      </c>
      <c r="E5489" s="21">
        <f>SUMIFS(тарифы!G:G,тарифы!B:B,J5489)</f>
        <v>0</v>
      </c>
      <c r="F5489" s="21"/>
      <c r="G5489" s="12" t="str">
        <f>IFERROR(INDEX(Таблица1[#All],MATCH('загрузка табеля'!J5489,тарифы!B:B,0),4),"")</f>
        <v/>
      </c>
    </row>
    <row r="5490" spans="1:7" x14ac:dyDescent="0.2">
      <c r="A5490" s="12" t="e">
        <f>INDEX('рабочие дни  %ФОТ'!$F$3:$F$67,MATCH('загрузка табеля'!$H5490,'рабочие дни  %ФОТ'!$H$3:$H$67,0),1)</f>
        <v>#N/A</v>
      </c>
      <c r="B5490" s="21">
        <f t="shared" si="255"/>
        <v>0</v>
      </c>
      <c r="C5490" s="22">
        <f t="shared" si="256"/>
        <v>0</v>
      </c>
      <c r="D5490" s="23" t="str">
        <f t="shared" si="257"/>
        <v/>
      </c>
      <c r="E5490" s="21">
        <f>SUMIFS(тарифы!G:G,тарифы!B:B,J5490)</f>
        <v>0</v>
      </c>
      <c r="F5490" s="21"/>
      <c r="G5490" s="12" t="str">
        <f>IFERROR(INDEX(Таблица1[#All],MATCH('загрузка табеля'!J5490,тарифы!B:B,0),4),"")</f>
        <v/>
      </c>
    </row>
    <row r="5491" spans="1:7" x14ac:dyDescent="0.2">
      <c r="A5491" s="12" t="e">
        <f>INDEX('рабочие дни  %ФОТ'!$F$3:$F$67,MATCH('загрузка табеля'!$H5491,'рабочие дни  %ФОТ'!$H$3:$H$67,0),1)</f>
        <v>#N/A</v>
      </c>
      <c r="B5491" s="21">
        <f t="shared" si="255"/>
        <v>0</v>
      </c>
      <c r="C5491" s="22">
        <f t="shared" si="256"/>
        <v>0</v>
      </c>
      <c r="D5491" s="23" t="str">
        <f t="shared" si="257"/>
        <v/>
      </c>
      <c r="E5491" s="21">
        <f>SUMIFS(тарифы!G:G,тарифы!B:B,J5491)</f>
        <v>0</v>
      </c>
      <c r="F5491" s="21"/>
      <c r="G5491" s="12" t="str">
        <f>IFERROR(INDEX(Таблица1[#All],MATCH('загрузка табеля'!J5491,тарифы!B:B,0),4),"")</f>
        <v/>
      </c>
    </row>
    <row r="5492" spans="1:7" x14ac:dyDescent="0.2">
      <c r="A5492" s="12" t="e">
        <f>INDEX('рабочие дни  %ФОТ'!$F$3:$F$67,MATCH('загрузка табеля'!$H5492,'рабочие дни  %ФОТ'!$H$3:$H$67,0),1)</f>
        <v>#N/A</v>
      </c>
      <c r="B5492" s="21">
        <f t="shared" si="255"/>
        <v>0</v>
      </c>
      <c r="C5492" s="22">
        <f t="shared" si="256"/>
        <v>0</v>
      </c>
      <c r="D5492" s="23" t="str">
        <f t="shared" si="257"/>
        <v/>
      </c>
      <c r="E5492" s="21">
        <f>SUMIFS(тарифы!G:G,тарифы!B:B,J5492)</f>
        <v>0</v>
      </c>
      <c r="F5492" s="21"/>
      <c r="G5492" s="12" t="str">
        <f>IFERROR(INDEX(Таблица1[#All],MATCH('загрузка табеля'!J5492,тарифы!B:B,0),4),"")</f>
        <v/>
      </c>
    </row>
    <row r="5493" spans="1:7" x14ac:dyDescent="0.2">
      <c r="A5493" s="12" t="e">
        <f>INDEX('рабочие дни  %ФОТ'!$F$3:$F$67,MATCH('загрузка табеля'!$H5493,'рабочие дни  %ФОТ'!$H$3:$H$67,0),1)</f>
        <v>#N/A</v>
      </c>
      <c r="B5493" s="21">
        <f t="shared" si="255"/>
        <v>0</v>
      </c>
      <c r="C5493" s="22">
        <f t="shared" si="256"/>
        <v>0</v>
      </c>
      <c r="D5493" s="23" t="str">
        <f t="shared" si="257"/>
        <v/>
      </c>
      <c r="E5493" s="21">
        <f>SUMIFS(тарифы!G:G,тарифы!B:B,J5493)</f>
        <v>0</v>
      </c>
      <c r="F5493" s="21"/>
      <c r="G5493" s="12" t="str">
        <f>IFERROR(INDEX(Таблица1[#All],MATCH('загрузка табеля'!J5493,тарифы!B:B,0),4),"")</f>
        <v/>
      </c>
    </row>
    <row r="5494" spans="1:7" x14ac:dyDescent="0.2">
      <c r="A5494" s="12" t="e">
        <f>INDEX('рабочие дни  %ФОТ'!$F$3:$F$67,MATCH('загрузка табеля'!$H5494,'рабочие дни  %ФОТ'!$H$3:$H$67,0),1)</f>
        <v>#N/A</v>
      </c>
      <c r="B5494" s="21">
        <f t="shared" si="255"/>
        <v>0</v>
      </c>
      <c r="C5494" s="22">
        <f t="shared" si="256"/>
        <v>0</v>
      </c>
      <c r="D5494" s="23" t="str">
        <f t="shared" si="257"/>
        <v/>
      </c>
      <c r="E5494" s="21">
        <f>SUMIFS(тарифы!G:G,тарифы!B:B,J5494)</f>
        <v>0</v>
      </c>
      <c r="F5494" s="21"/>
      <c r="G5494" s="12" t="str">
        <f>IFERROR(INDEX(Таблица1[#All],MATCH('загрузка табеля'!J5494,тарифы!B:B,0),4),"")</f>
        <v/>
      </c>
    </row>
    <row r="5495" spans="1:7" x14ac:dyDescent="0.2">
      <c r="A5495" s="12" t="e">
        <f>INDEX('рабочие дни  %ФОТ'!$F$3:$F$67,MATCH('загрузка табеля'!$H5495,'рабочие дни  %ФОТ'!$H$3:$H$67,0),1)</f>
        <v>#N/A</v>
      </c>
      <c r="B5495" s="21">
        <f t="shared" si="255"/>
        <v>0</v>
      </c>
      <c r="C5495" s="22">
        <f t="shared" si="256"/>
        <v>0</v>
      </c>
      <c r="D5495" s="23" t="str">
        <f t="shared" si="257"/>
        <v/>
      </c>
      <c r="E5495" s="21">
        <f>SUMIFS(тарифы!G:G,тарифы!B:B,J5495)</f>
        <v>0</v>
      </c>
      <c r="F5495" s="21"/>
      <c r="G5495" s="12" t="str">
        <f>IFERROR(INDEX(Таблица1[#All],MATCH('загрузка табеля'!J5495,тарифы!B:B,0),4),"")</f>
        <v/>
      </c>
    </row>
    <row r="5496" spans="1:7" x14ac:dyDescent="0.2">
      <c r="A5496" s="12" t="e">
        <f>INDEX('рабочие дни  %ФОТ'!$F$3:$F$67,MATCH('загрузка табеля'!$H5496,'рабочие дни  %ФОТ'!$H$3:$H$67,0),1)</f>
        <v>#N/A</v>
      </c>
      <c r="B5496" s="21">
        <f t="shared" si="255"/>
        <v>0</v>
      </c>
      <c r="C5496" s="22">
        <f t="shared" si="256"/>
        <v>0</v>
      </c>
      <c r="D5496" s="23" t="str">
        <f t="shared" si="257"/>
        <v/>
      </c>
      <c r="E5496" s="21">
        <f>SUMIFS(тарифы!G:G,тарифы!B:B,J5496)</f>
        <v>0</v>
      </c>
      <c r="F5496" s="21"/>
      <c r="G5496" s="12" t="str">
        <f>IFERROR(INDEX(Таблица1[#All],MATCH('загрузка табеля'!J5496,тарифы!B:B,0),4),"")</f>
        <v/>
      </c>
    </row>
    <row r="5497" spans="1:7" x14ac:dyDescent="0.2">
      <c r="A5497" s="12" t="e">
        <f>INDEX('рабочие дни  %ФОТ'!$F$3:$F$67,MATCH('загрузка табеля'!$H5497,'рабочие дни  %ФОТ'!$H$3:$H$67,0),1)</f>
        <v>#N/A</v>
      </c>
      <c r="B5497" s="21">
        <f t="shared" si="255"/>
        <v>0</v>
      </c>
      <c r="C5497" s="22">
        <f t="shared" si="256"/>
        <v>0</v>
      </c>
      <c r="D5497" s="23" t="str">
        <f t="shared" si="257"/>
        <v/>
      </c>
      <c r="E5497" s="21">
        <f>SUMIFS(тарифы!G:G,тарифы!B:B,J5497)</f>
        <v>0</v>
      </c>
      <c r="F5497" s="21"/>
      <c r="G5497" s="12" t="str">
        <f>IFERROR(INDEX(Таблица1[#All],MATCH('загрузка табеля'!J5497,тарифы!B:B,0),4),"")</f>
        <v/>
      </c>
    </row>
    <row r="5498" spans="1:7" x14ac:dyDescent="0.2">
      <c r="A5498" s="12" t="e">
        <f>INDEX('рабочие дни  %ФОТ'!$F$3:$F$67,MATCH('загрузка табеля'!$H5498,'рабочие дни  %ФОТ'!$H$3:$H$67,0),1)</f>
        <v>#N/A</v>
      </c>
      <c r="B5498" s="21">
        <f t="shared" si="255"/>
        <v>0</v>
      </c>
      <c r="C5498" s="22">
        <f t="shared" si="256"/>
        <v>0</v>
      </c>
      <c r="D5498" s="23" t="str">
        <f t="shared" si="257"/>
        <v/>
      </c>
      <c r="E5498" s="21">
        <f>SUMIFS(тарифы!G:G,тарифы!B:B,J5498)</f>
        <v>0</v>
      </c>
      <c r="F5498" s="21"/>
      <c r="G5498" s="12" t="str">
        <f>IFERROR(INDEX(Таблица1[#All],MATCH('загрузка табеля'!J5498,тарифы!B:B,0),4),"")</f>
        <v/>
      </c>
    </row>
    <row r="5499" spans="1:7" x14ac:dyDescent="0.2">
      <c r="A5499" s="12" t="e">
        <f>INDEX('рабочие дни  %ФОТ'!$F$3:$F$67,MATCH('загрузка табеля'!$H5499,'рабочие дни  %ФОТ'!$H$3:$H$67,0),1)</f>
        <v>#N/A</v>
      </c>
      <c r="B5499" s="21">
        <f t="shared" si="255"/>
        <v>0</v>
      </c>
      <c r="C5499" s="22">
        <f t="shared" si="256"/>
        <v>0</v>
      </c>
      <c r="D5499" s="23" t="str">
        <f t="shared" si="257"/>
        <v/>
      </c>
      <c r="E5499" s="21">
        <f>SUMIFS(тарифы!G:G,тарифы!B:B,J5499)</f>
        <v>0</v>
      </c>
      <c r="F5499" s="21"/>
      <c r="G5499" s="12" t="str">
        <f>IFERROR(INDEX(Таблица1[#All],MATCH('загрузка табеля'!J5499,тарифы!B:B,0),4),"")</f>
        <v/>
      </c>
    </row>
    <row r="5500" spans="1:7" x14ac:dyDescent="0.2">
      <c r="A5500" s="12" t="e">
        <f>INDEX('рабочие дни  %ФОТ'!$F$3:$F$67,MATCH('загрузка табеля'!$H5500,'рабочие дни  %ФОТ'!$H$3:$H$67,0),1)</f>
        <v>#N/A</v>
      </c>
      <c r="B5500" s="21">
        <f t="shared" si="255"/>
        <v>0</v>
      </c>
      <c r="C5500" s="22">
        <f t="shared" si="256"/>
        <v>0</v>
      </c>
      <c r="D5500" s="23" t="str">
        <f t="shared" si="257"/>
        <v/>
      </c>
      <c r="E5500" s="21">
        <f>SUMIFS(тарифы!G:G,тарифы!B:B,J5500)</f>
        <v>0</v>
      </c>
      <c r="F5500" s="21"/>
      <c r="G5500" s="12" t="str">
        <f>IFERROR(INDEX(Таблица1[#All],MATCH('загрузка табеля'!J5500,тарифы!B:B,0),4),"")</f>
        <v/>
      </c>
    </row>
    <row r="5501" spans="1:7" x14ac:dyDescent="0.2">
      <c r="A5501" s="12" t="e">
        <f>INDEX('рабочие дни  %ФОТ'!$F$3:$F$67,MATCH('загрузка табеля'!$H5501,'рабочие дни  %ФОТ'!$H$3:$H$67,0),1)</f>
        <v>#N/A</v>
      </c>
      <c r="B5501" s="21">
        <f t="shared" si="255"/>
        <v>0</v>
      </c>
      <c r="C5501" s="22">
        <f t="shared" si="256"/>
        <v>0</v>
      </c>
      <c r="D5501" s="23" t="str">
        <f t="shared" si="257"/>
        <v/>
      </c>
      <c r="E5501" s="21">
        <f>SUMIFS(тарифы!G:G,тарифы!B:B,J5501)</f>
        <v>0</v>
      </c>
      <c r="F5501" s="21"/>
      <c r="G5501" s="12" t="str">
        <f>IFERROR(INDEX(Таблица1[#All],MATCH('загрузка табеля'!J5501,тарифы!B:B,0),4),"")</f>
        <v/>
      </c>
    </row>
    <row r="5502" spans="1:7" x14ac:dyDescent="0.2">
      <c r="A5502" s="12" t="e">
        <f>INDEX('рабочие дни  %ФОТ'!$F$3:$F$67,MATCH('загрузка табеля'!$H5502,'рабочие дни  %ФОТ'!$H$3:$H$67,0),1)</f>
        <v>#N/A</v>
      </c>
      <c r="B5502" s="21">
        <f t="shared" si="255"/>
        <v>0</v>
      </c>
      <c r="C5502" s="22">
        <f t="shared" si="256"/>
        <v>0</v>
      </c>
      <c r="D5502" s="23" t="str">
        <f t="shared" si="257"/>
        <v/>
      </c>
      <c r="E5502" s="21">
        <f>SUMIFS(тарифы!G:G,тарифы!B:B,J5502)</f>
        <v>0</v>
      </c>
      <c r="F5502" s="21"/>
      <c r="G5502" s="12" t="str">
        <f>IFERROR(INDEX(Таблица1[#All],MATCH('загрузка табеля'!J5502,тарифы!B:B,0),4),"")</f>
        <v/>
      </c>
    </row>
    <row r="5503" spans="1:7" x14ac:dyDescent="0.2">
      <c r="A5503" s="12" t="e">
        <f>INDEX('рабочие дни  %ФОТ'!$F$3:$F$67,MATCH('загрузка табеля'!$H5503,'рабочие дни  %ФОТ'!$H$3:$H$67,0),1)</f>
        <v>#N/A</v>
      </c>
      <c r="B5503" s="21">
        <f t="shared" si="255"/>
        <v>0</v>
      </c>
      <c r="C5503" s="22">
        <f t="shared" si="256"/>
        <v>0</v>
      </c>
      <c r="D5503" s="23" t="str">
        <f t="shared" si="257"/>
        <v/>
      </c>
      <c r="E5503" s="21">
        <f>SUMIFS(тарифы!G:G,тарифы!B:B,J5503)</f>
        <v>0</v>
      </c>
      <c r="F5503" s="21"/>
      <c r="G5503" s="12" t="str">
        <f>IFERROR(INDEX(Таблица1[#All],MATCH('загрузка табеля'!J5503,тарифы!B:B,0),4),"")</f>
        <v/>
      </c>
    </row>
    <row r="5504" spans="1:7" x14ac:dyDescent="0.2">
      <c r="A5504" s="12" t="e">
        <f>INDEX('рабочие дни  %ФОТ'!$F$3:$F$67,MATCH('загрузка табеля'!$H5504,'рабочие дни  %ФОТ'!$H$3:$H$67,0),1)</f>
        <v>#N/A</v>
      </c>
      <c r="B5504" s="21">
        <f t="shared" si="255"/>
        <v>0</v>
      </c>
      <c r="C5504" s="22">
        <f t="shared" si="256"/>
        <v>0</v>
      </c>
      <c r="D5504" s="23" t="str">
        <f t="shared" si="257"/>
        <v/>
      </c>
      <c r="E5504" s="21">
        <f>SUMIFS(тарифы!G:G,тарифы!B:B,J5504)</f>
        <v>0</v>
      </c>
      <c r="F5504" s="21"/>
      <c r="G5504" s="12" t="str">
        <f>IFERROR(INDEX(Таблица1[#All],MATCH('загрузка табеля'!J5504,тарифы!B:B,0),4),"")</f>
        <v/>
      </c>
    </row>
    <row r="5505" spans="1:7" x14ac:dyDescent="0.2">
      <c r="A5505" s="12" t="e">
        <f>INDEX('рабочие дни  %ФОТ'!$F$3:$F$67,MATCH('загрузка табеля'!$H5505,'рабочие дни  %ФОТ'!$H$3:$H$67,0),1)</f>
        <v>#N/A</v>
      </c>
      <c r="B5505" s="21">
        <f t="shared" si="255"/>
        <v>0</v>
      </c>
      <c r="C5505" s="22">
        <f t="shared" si="256"/>
        <v>0</v>
      </c>
      <c r="D5505" s="23" t="str">
        <f t="shared" si="257"/>
        <v/>
      </c>
      <c r="E5505" s="21">
        <f>SUMIFS(тарифы!G:G,тарифы!B:B,J5505)</f>
        <v>0</v>
      </c>
      <c r="F5505" s="21"/>
      <c r="G5505" s="12" t="str">
        <f>IFERROR(INDEX(Таблица1[#All],MATCH('загрузка табеля'!J5505,тарифы!B:B,0),4),"")</f>
        <v/>
      </c>
    </row>
    <row r="5506" spans="1:7" x14ac:dyDescent="0.2">
      <c r="A5506" s="12" t="e">
        <f>INDEX('рабочие дни  %ФОТ'!$F$3:$F$67,MATCH('загрузка табеля'!$H5506,'рабочие дни  %ФОТ'!$H$3:$H$67,0),1)</f>
        <v>#N/A</v>
      </c>
      <c r="B5506" s="21">
        <f t="shared" si="255"/>
        <v>0</v>
      </c>
      <c r="C5506" s="22">
        <f t="shared" si="256"/>
        <v>0</v>
      </c>
      <c r="D5506" s="23" t="str">
        <f t="shared" si="257"/>
        <v/>
      </c>
      <c r="E5506" s="21">
        <f>SUMIFS(тарифы!G:G,тарифы!B:B,J5506)</f>
        <v>0</v>
      </c>
      <c r="F5506" s="21"/>
      <c r="G5506" s="12" t="str">
        <f>IFERROR(INDEX(Таблица1[#All],MATCH('загрузка табеля'!J5506,тарифы!B:B,0),4),"")</f>
        <v/>
      </c>
    </row>
    <row r="5507" spans="1:7" x14ac:dyDescent="0.2">
      <c r="A5507" s="12" t="e">
        <f>INDEX('рабочие дни  %ФОТ'!$F$3:$F$67,MATCH('загрузка табеля'!$H5507,'рабочие дни  %ФОТ'!$H$3:$H$67,0),1)</f>
        <v>#N/A</v>
      </c>
      <c r="B5507" s="21">
        <f t="shared" si="255"/>
        <v>0</v>
      </c>
      <c r="C5507" s="22">
        <f t="shared" si="256"/>
        <v>0</v>
      </c>
      <c r="D5507" s="23" t="str">
        <f t="shared" si="257"/>
        <v/>
      </c>
      <c r="E5507" s="21">
        <f>SUMIFS(тарифы!G:G,тарифы!B:B,J5507)</f>
        <v>0</v>
      </c>
      <c r="F5507" s="21"/>
      <c r="G5507" s="12" t="str">
        <f>IFERROR(INDEX(Таблица1[#All],MATCH('загрузка табеля'!J5507,тарифы!B:B,0),4),"")</f>
        <v/>
      </c>
    </row>
    <row r="5508" spans="1:7" x14ac:dyDescent="0.2">
      <c r="A5508" s="12" t="e">
        <f>INDEX('рабочие дни  %ФОТ'!$F$3:$F$67,MATCH('загрузка табеля'!$H5508,'рабочие дни  %ФОТ'!$H$3:$H$67,0),1)</f>
        <v>#N/A</v>
      </c>
      <c r="B5508" s="21">
        <f t="shared" si="255"/>
        <v>0</v>
      </c>
      <c r="C5508" s="22">
        <f t="shared" si="256"/>
        <v>0</v>
      </c>
      <c r="D5508" s="23" t="str">
        <f t="shared" si="257"/>
        <v/>
      </c>
      <c r="E5508" s="21">
        <f>SUMIFS(тарифы!G:G,тарифы!B:B,J5508)</f>
        <v>0</v>
      </c>
      <c r="F5508" s="21"/>
      <c r="G5508" s="12" t="str">
        <f>IFERROR(INDEX(Таблица1[#All],MATCH('загрузка табеля'!J5508,тарифы!B:B,0),4),"")</f>
        <v/>
      </c>
    </row>
    <row r="5509" spans="1:7" x14ac:dyDescent="0.2">
      <c r="A5509" s="12" t="e">
        <f>INDEX('рабочие дни  %ФОТ'!$F$3:$F$67,MATCH('загрузка табеля'!$H5509,'рабочие дни  %ФОТ'!$H$3:$H$67,0),1)</f>
        <v>#N/A</v>
      </c>
      <c r="B5509" s="21">
        <f t="shared" si="255"/>
        <v>0</v>
      </c>
      <c r="C5509" s="22">
        <f t="shared" si="256"/>
        <v>0</v>
      </c>
      <c r="D5509" s="23" t="str">
        <f t="shared" si="257"/>
        <v/>
      </c>
      <c r="E5509" s="21">
        <f>SUMIFS(тарифы!G:G,тарифы!B:B,J5509)</f>
        <v>0</v>
      </c>
      <c r="F5509" s="21"/>
      <c r="G5509" s="12" t="str">
        <f>IFERROR(INDEX(Таблица1[#All],MATCH('загрузка табеля'!J5509,тарифы!B:B,0),4),"")</f>
        <v/>
      </c>
    </row>
    <row r="5510" spans="1:7" x14ac:dyDescent="0.2">
      <c r="A5510" s="12" t="e">
        <f>INDEX('рабочие дни  %ФОТ'!$F$3:$F$67,MATCH('загрузка табеля'!$H5510,'рабочие дни  %ФОТ'!$H$3:$H$67,0),1)</f>
        <v>#N/A</v>
      </c>
      <c r="B5510" s="21">
        <f t="shared" ref="B5510:B5573" si="258">IF(AND(F5510&lt;50,F5510&gt;0),F5510*D5510,IF(F5510&gt;50,F5510/$C$1*C5510,IF(AND(E5510&lt;50,E5510&gt;0),E5510*D5510,E5510/$C$1*C5510)))</f>
        <v>0</v>
      </c>
      <c r="C5510" s="22">
        <f t="shared" si="256"/>
        <v>0</v>
      </c>
      <c r="D5510" s="23" t="str">
        <f t="shared" si="257"/>
        <v/>
      </c>
      <c r="E5510" s="21">
        <f>SUMIFS(тарифы!G:G,тарифы!B:B,J5510)</f>
        <v>0</v>
      </c>
      <c r="F5510" s="21"/>
      <c r="G5510" s="12" t="str">
        <f>IFERROR(INDEX(Таблица1[#All],MATCH('загрузка табеля'!J5510,тарифы!B:B,0),4),"")</f>
        <v/>
      </c>
    </row>
    <row r="5511" spans="1:7" x14ac:dyDescent="0.2">
      <c r="A5511" s="12" t="e">
        <f>INDEX('рабочие дни  %ФОТ'!$F$3:$F$67,MATCH('загрузка табеля'!$H5511,'рабочие дни  %ФОТ'!$H$3:$H$67,0),1)</f>
        <v>#N/A</v>
      </c>
      <c r="B5511" s="21">
        <f t="shared" si="258"/>
        <v>0</v>
      </c>
      <c r="C5511" s="22">
        <f t="shared" ref="C5511:C5574" si="259">COUNTIF(L5511:AP5511,"&gt;0")</f>
        <v>0</v>
      </c>
      <c r="D5511" s="23" t="str">
        <f t="shared" ref="D5511:D5574" si="260">IF(SUM(L5511:AP5511)&gt;0,SUM(L5511:AP5511),"")</f>
        <v/>
      </c>
      <c r="E5511" s="21">
        <f>SUMIFS(тарифы!G:G,тарифы!B:B,J5511)</f>
        <v>0</v>
      </c>
      <c r="F5511" s="21"/>
      <c r="G5511" s="12" t="str">
        <f>IFERROR(INDEX(Таблица1[#All],MATCH('загрузка табеля'!J5511,тарифы!B:B,0),4),"")</f>
        <v/>
      </c>
    </row>
    <row r="5512" spans="1:7" x14ac:dyDescent="0.2">
      <c r="A5512" s="12" t="e">
        <f>INDEX('рабочие дни  %ФОТ'!$F$3:$F$67,MATCH('загрузка табеля'!$H5512,'рабочие дни  %ФОТ'!$H$3:$H$67,0),1)</f>
        <v>#N/A</v>
      </c>
      <c r="B5512" s="21">
        <f t="shared" si="258"/>
        <v>0</v>
      </c>
      <c r="C5512" s="22">
        <f t="shared" si="259"/>
        <v>0</v>
      </c>
      <c r="D5512" s="23" t="str">
        <f t="shared" si="260"/>
        <v/>
      </c>
      <c r="E5512" s="21">
        <f>SUMIFS(тарифы!G:G,тарифы!B:B,J5512)</f>
        <v>0</v>
      </c>
      <c r="F5512" s="21"/>
      <c r="G5512" s="12" t="str">
        <f>IFERROR(INDEX(Таблица1[#All],MATCH('загрузка табеля'!J5512,тарифы!B:B,0),4),"")</f>
        <v/>
      </c>
    </row>
    <row r="5513" spans="1:7" x14ac:dyDescent="0.2">
      <c r="A5513" s="12" t="e">
        <f>INDEX('рабочие дни  %ФОТ'!$F$3:$F$67,MATCH('загрузка табеля'!$H5513,'рабочие дни  %ФОТ'!$H$3:$H$67,0),1)</f>
        <v>#N/A</v>
      </c>
      <c r="B5513" s="21">
        <f t="shared" si="258"/>
        <v>0</v>
      </c>
      <c r="C5513" s="22">
        <f t="shared" si="259"/>
        <v>0</v>
      </c>
      <c r="D5513" s="23" t="str">
        <f t="shared" si="260"/>
        <v/>
      </c>
      <c r="E5513" s="21">
        <f>SUMIFS(тарифы!G:G,тарифы!B:B,J5513)</f>
        <v>0</v>
      </c>
      <c r="F5513" s="21"/>
      <c r="G5513" s="12" t="str">
        <f>IFERROR(INDEX(Таблица1[#All],MATCH('загрузка табеля'!J5513,тарифы!B:B,0),4),"")</f>
        <v/>
      </c>
    </row>
    <row r="5514" spans="1:7" x14ac:dyDescent="0.2">
      <c r="A5514" s="12" t="e">
        <f>INDEX('рабочие дни  %ФОТ'!$F$3:$F$67,MATCH('загрузка табеля'!$H5514,'рабочие дни  %ФОТ'!$H$3:$H$67,0),1)</f>
        <v>#N/A</v>
      </c>
      <c r="B5514" s="21">
        <f t="shared" si="258"/>
        <v>0</v>
      </c>
      <c r="C5514" s="22">
        <f t="shared" si="259"/>
        <v>0</v>
      </c>
      <c r="D5514" s="23" t="str">
        <f t="shared" si="260"/>
        <v/>
      </c>
      <c r="E5514" s="21">
        <f>SUMIFS(тарифы!G:G,тарифы!B:B,J5514)</f>
        <v>0</v>
      </c>
      <c r="F5514" s="21"/>
      <c r="G5514" s="12" t="str">
        <f>IFERROR(INDEX(Таблица1[#All],MATCH('загрузка табеля'!J5514,тарифы!B:B,0),4),"")</f>
        <v/>
      </c>
    </row>
    <row r="5515" spans="1:7" x14ac:dyDescent="0.2">
      <c r="A5515" s="12" t="e">
        <f>INDEX('рабочие дни  %ФОТ'!$F$3:$F$67,MATCH('загрузка табеля'!$H5515,'рабочие дни  %ФОТ'!$H$3:$H$67,0),1)</f>
        <v>#N/A</v>
      </c>
      <c r="B5515" s="21">
        <f t="shared" si="258"/>
        <v>0</v>
      </c>
      <c r="C5515" s="22">
        <f t="shared" si="259"/>
        <v>0</v>
      </c>
      <c r="D5515" s="23" t="str">
        <f t="shared" si="260"/>
        <v/>
      </c>
      <c r="E5515" s="21">
        <f>SUMIFS(тарифы!G:G,тарифы!B:B,J5515)</f>
        <v>0</v>
      </c>
      <c r="F5515" s="21"/>
      <c r="G5515" s="12" t="str">
        <f>IFERROR(INDEX(Таблица1[#All],MATCH('загрузка табеля'!J5515,тарифы!B:B,0),4),"")</f>
        <v/>
      </c>
    </row>
    <row r="5516" spans="1:7" x14ac:dyDescent="0.2">
      <c r="A5516" s="12" t="e">
        <f>INDEX('рабочие дни  %ФОТ'!$F$3:$F$67,MATCH('загрузка табеля'!$H5516,'рабочие дни  %ФОТ'!$H$3:$H$67,0),1)</f>
        <v>#N/A</v>
      </c>
      <c r="B5516" s="21">
        <f t="shared" si="258"/>
        <v>0</v>
      </c>
      <c r="C5516" s="22">
        <f t="shared" si="259"/>
        <v>0</v>
      </c>
      <c r="D5516" s="23" t="str">
        <f t="shared" si="260"/>
        <v/>
      </c>
      <c r="E5516" s="21">
        <f>SUMIFS(тарифы!G:G,тарифы!B:B,J5516)</f>
        <v>0</v>
      </c>
      <c r="F5516" s="21"/>
      <c r="G5516" s="12" t="str">
        <f>IFERROR(INDEX(Таблица1[#All],MATCH('загрузка табеля'!J5516,тарифы!B:B,0),4),"")</f>
        <v/>
      </c>
    </row>
    <row r="5517" spans="1:7" x14ac:dyDescent="0.2">
      <c r="A5517" s="12" t="e">
        <f>INDEX('рабочие дни  %ФОТ'!$F$3:$F$67,MATCH('загрузка табеля'!$H5517,'рабочие дни  %ФОТ'!$H$3:$H$67,0),1)</f>
        <v>#N/A</v>
      </c>
      <c r="B5517" s="21">
        <f t="shared" si="258"/>
        <v>0</v>
      </c>
      <c r="C5517" s="22">
        <f t="shared" si="259"/>
        <v>0</v>
      </c>
      <c r="D5517" s="23" t="str">
        <f t="shared" si="260"/>
        <v/>
      </c>
      <c r="E5517" s="21">
        <f>SUMIFS(тарифы!G:G,тарифы!B:B,J5517)</f>
        <v>0</v>
      </c>
      <c r="F5517" s="21"/>
      <c r="G5517" s="12" t="str">
        <f>IFERROR(INDEX(Таблица1[#All],MATCH('загрузка табеля'!J5517,тарифы!B:B,0),4),"")</f>
        <v/>
      </c>
    </row>
    <row r="5518" spans="1:7" x14ac:dyDescent="0.2">
      <c r="A5518" s="12" t="e">
        <f>INDEX('рабочие дни  %ФОТ'!$F$3:$F$67,MATCH('загрузка табеля'!$H5518,'рабочие дни  %ФОТ'!$H$3:$H$67,0),1)</f>
        <v>#N/A</v>
      </c>
      <c r="B5518" s="21">
        <f t="shared" si="258"/>
        <v>0</v>
      </c>
      <c r="C5518" s="22">
        <f t="shared" si="259"/>
        <v>0</v>
      </c>
      <c r="D5518" s="23" t="str">
        <f t="shared" si="260"/>
        <v/>
      </c>
      <c r="E5518" s="21">
        <f>SUMIFS(тарифы!G:G,тарифы!B:B,J5518)</f>
        <v>0</v>
      </c>
      <c r="F5518" s="21"/>
      <c r="G5518" s="12" t="str">
        <f>IFERROR(INDEX(Таблица1[#All],MATCH('загрузка табеля'!J5518,тарифы!B:B,0),4),"")</f>
        <v/>
      </c>
    </row>
    <row r="5519" spans="1:7" x14ac:dyDescent="0.2">
      <c r="A5519" s="12" t="e">
        <f>INDEX('рабочие дни  %ФОТ'!$F$3:$F$67,MATCH('загрузка табеля'!$H5519,'рабочие дни  %ФОТ'!$H$3:$H$67,0),1)</f>
        <v>#N/A</v>
      </c>
      <c r="B5519" s="21">
        <f t="shared" si="258"/>
        <v>0</v>
      </c>
      <c r="C5519" s="22">
        <f t="shared" si="259"/>
        <v>0</v>
      </c>
      <c r="D5519" s="23" t="str">
        <f t="shared" si="260"/>
        <v/>
      </c>
      <c r="E5519" s="21">
        <f>SUMIFS(тарифы!G:G,тарифы!B:B,J5519)</f>
        <v>0</v>
      </c>
      <c r="F5519" s="21"/>
      <c r="G5519" s="12" t="str">
        <f>IFERROR(INDEX(Таблица1[#All],MATCH('загрузка табеля'!J5519,тарифы!B:B,0),4),"")</f>
        <v/>
      </c>
    </row>
    <row r="5520" spans="1:7" x14ac:dyDescent="0.2">
      <c r="A5520" s="12" t="e">
        <f>INDEX('рабочие дни  %ФОТ'!$F$3:$F$67,MATCH('загрузка табеля'!$H5520,'рабочие дни  %ФОТ'!$H$3:$H$67,0),1)</f>
        <v>#N/A</v>
      </c>
      <c r="B5520" s="21">
        <f t="shared" si="258"/>
        <v>0</v>
      </c>
      <c r="C5520" s="22">
        <f t="shared" si="259"/>
        <v>0</v>
      </c>
      <c r="D5520" s="23" t="str">
        <f t="shared" si="260"/>
        <v/>
      </c>
      <c r="E5520" s="21">
        <f>SUMIFS(тарифы!G:G,тарифы!B:B,J5520)</f>
        <v>0</v>
      </c>
      <c r="F5520" s="21"/>
      <c r="G5520" s="12" t="str">
        <f>IFERROR(INDEX(Таблица1[#All],MATCH('загрузка табеля'!J5520,тарифы!B:B,0),4),"")</f>
        <v/>
      </c>
    </row>
    <row r="5521" spans="1:7" x14ac:dyDescent="0.2">
      <c r="A5521" s="12" t="e">
        <f>INDEX('рабочие дни  %ФОТ'!$F$3:$F$67,MATCH('загрузка табеля'!$H5521,'рабочие дни  %ФОТ'!$H$3:$H$67,0),1)</f>
        <v>#N/A</v>
      </c>
      <c r="B5521" s="21">
        <f t="shared" si="258"/>
        <v>0</v>
      </c>
      <c r="C5521" s="22">
        <f t="shared" si="259"/>
        <v>0</v>
      </c>
      <c r="D5521" s="23" t="str">
        <f t="shared" si="260"/>
        <v/>
      </c>
      <c r="E5521" s="21">
        <f>SUMIFS(тарифы!G:G,тарифы!B:B,J5521)</f>
        <v>0</v>
      </c>
      <c r="F5521" s="21"/>
      <c r="G5521" s="12" t="str">
        <f>IFERROR(INDEX(Таблица1[#All],MATCH('загрузка табеля'!J5521,тарифы!B:B,0),4),"")</f>
        <v/>
      </c>
    </row>
    <row r="5522" spans="1:7" x14ac:dyDescent="0.2">
      <c r="A5522" s="12" t="e">
        <f>INDEX('рабочие дни  %ФОТ'!$F$3:$F$67,MATCH('загрузка табеля'!$H5522,'рабочие дни  %ФОТ'!$H$3:$H$67,0),1)</f>
        <v>#N/A</v>
      </c>
      <c r="B5522" s="21">
        <f t="shared" si="258"/>
        <v>0</v>
      </c>
      <c r="C5522" s="22">
        <f t="shared" si="259"/>
        <v>0</v>
      </c>
      <c r="D5522" s="23" t="str">
        <f t="shared" si="260"/>
        <v/>
      </c>
      <c r="E5522" s="21">
        <f>SUMIFS(тарифы!G:G,тарифы!B:B,J5522)</f>
        <v>0</v>
      </c>
      <c r="F5522" s="21"/>
      <c r="G5522" s="12" t="str">
        <f>IFERROR(INDEX(Таблица1[#All],MATCH('загрузка табеля'!J5522,тарифы!B:B,0),4),"")</f>
        <v/>
      </c>
    </row>
    <row r="5523" spans="1:7" x14ac:dyDescent="0.2">
      <c r="A5523" s="12" t="e">
        <f>INDEX('рабочие дни  %ФОТ'!$F$3:$F$67,MATCH('загрузка табеля'!$H5523,'рабочие дни  %ФОТ'!$H$3:$H$67,0),1)</f>
        <v>#N/A</v>
      </c>
      <c r="B5523" s="21">
        <f t="shared" si="258"/>
        <v>0</v>
      </c>
      <c r="C5523" s="22">
        <f t="shared" si="259"/>
        <v>0</v>
      </c>
      <c r="D5523" s="23" t="str">
        <f t="shared" si="260"/>
        <v/>
      </c>
      <c r="E5523" s="21">
        <f>SUMIFS(тарифы!G:G,тарифы!B:B,J5523)</f>
        <v>0</v>
      </c>
      <c r="F5523" s="21"/>
      <c r="G5523" s="12" t="str">
        <f>IFERROR(INDEX(Таблица1[#All],MATCH('загрузка табеля'!J5523,тарифы!B:B,0),4),"")</f>
        <v/>
      </c>
    </row>
    <row r="5524" spans="1:7" x14ac:dyDescent="0.2">
      <c r="A5524" s="12" t="e">
        <f>INDEX('рабочие дни  %ФОТ'!$F$3:$F$67,MATCH('загрузка табеля'!$H5524,'рабочие дни  %ФОТ'!$H$3:$H$67,0),1)</f>
        <v>#N/A</v>
      </c>
      <c r="B5524" s="21">
        <f t="shared" si="258"/>
        <v>0</v>
      </c>
      <c r="C5524" s="22">
        <f t="shared" si="259"/>
        <v>0</v>
      </c>
      <c r="D5524" s="23" t="str">
        <f t="shared" si="260"/>
        <v/>
      </c>
      <c r="E5524" s="21">
        <f>SUMIFS(тарифы!G:G,тарифы!B:B,J5524)</f>
        <v>0</v>
      </c>
      <c r="F5524" s="21"/>
      <c r="G5524" s="12" t="str">
        <f>IFERROR(INDEX(Таблица1[#All],MATCH('загрузка табеля'!J5524,тарифы!B:B,0),4),"")</f>
        <v/>
      </c>
    </row>
    <row r="5525" spans="1:7" x14ac:dyDescent="0.2">
      <c r="A5525" s="12" t="e">
        <f>INDEX('рабочие дни  %ФОТ'!$F$3:$F$67,MATCH('загрузка табеля'!$H5525,'рабочие дни  %ФОТ'!$H$3:$H$67,0),1)</f>
        <v>#N/A</v>
      </c>
      <c r="B5525" s="21">
        <f t="shared" si="258"/>
        <v>0</v>
      </c>
      <c r="C5525" s="22">
        <f t="shared" si="259"/>
        <v>0</v>
      </c>
      <c r="D5525" s="23" t="str">
        <f t="shared" si="260"/>
        <v/>
      </c>
      <c r="E5525" s="21">
        <f>SUMIFS(тарифы!G:G,тарифы!B:B,J5525)</f>
        <v>0</v>
      </c>
      <c r="F5525" s="21"/>
      <c r="G5525" s="12" t="str">
        <f>IFERROR(INDEX(Таблица1[#All],MATCH('загрузка табеля'!J5525,тарифы!B:B,0),4),"")</f>
        <v/>
      </c>
    </row>
    <row r="5526" spans="1:7" x14ac:dyDescent="0.2">
      <c r="A5526" s="12" t="e">
        <f>INDEX('рабочие дни  %ФОТ'!$F$3:$F$67,MATCH('загрузка табеля'!$H5526,'рабочие дни  %ФОТ'!$H$3:$H$67,0),1)</f>
        <v>#N/A</v>
      </c>
      <c r="B5526" s="21">
        <f t="shared" si="258"/>
        <v>0</v>
      </c>
      <c r="C5526" s="22">
        <f t="shared" si="259"/>
        <v>0</v>
      </c>
      <c r="D5526" s="23" t="str">
        <f t="shared" si="260"/>
        <v/>
      </c>
      <c r="E5526" s="21">
        <f>SUMIFS(тарифы!G:G,тарифы!B:B,J5526)</f>
        <v>0</v>
      </c>
      <c r="F5526" s="21"/>
      <c r="G5526" s="12" t="str">
        <f>IFERROR(INDEX(Таблица1[#All],MATCH('загрузка табеля'!J5526,тарифы!B:B,0),4),"")</f>
        <v/>
      </c>
    </row>
    <row r="5527" spans="1:7" x14ac:dyDescent="0.2">
      <c r="A5527" s="12" t="e">
        <f>INDEX('рабочие дни  %ФОТ'!$F$3:$F$67,MATCH('загрузка табеля'!$H5527,'рабочие дни  %ФОТ'!$H$3:$H$67,0),1)</f>
        <v>#N/A</v>
      </c>
      <c r="B5527" s="21">
        <f t="shared" si="258"/>
        <v>0</v>
      </c>
      <c r="C5527" s="22">
        <f t="shared" si="259"/>
        <v>0</v>
      </c>
      <c r="D5527" s="23" t="str">
        <f t="shared" si="260"/>
        <v/>
      </c>
      <c r="E5527" s="21">
        <f>SUMIFS(тарифы!G:G,тарифы!B:B,J5527)</f>
        <v>0</v>
      </c>
      <c r="F5527" s="21"/>
      <c r="G5527" s="12" t="str">
        <f>IFERROR(INDEX(Таблица1[#All],MATCH('загрузка табеля'!J5527,тарифы!B:B,0),4),"")</f>
        <v/>
      </c>
    </row>
    <row r="5528" spans="1:7" x14ac:dyDescent="0.2">
      <c r="A5528" s="12" t="e">
        <f>INDEX('рабочие дни  %ФОТ'!$F$3:$F$67,MATCH('загрузка табеля'!$H5528,'рабочие дни  %ФОТ'!$H$3:$H$67,0),1)</f>
        <v>#N/A</v>
      </c>
      <c r="B5528" s="21">
        <f t="shared" si="258"/>
        <v>0</v>
      </c>
      <c r="C5528" s="22">
        <f t="shared" si="259"/>
        <v>0</v>
      </c>
      <c r="D5528" s="23" t="str">
        <f t="shared" si="260"/>
        <v/>
      </c>
      <c r="E5528" s="21">
        <f>SUMIFS(тарифы!G:G,тарифы!B:B,J5528)</f>
        <v>0</v>
      </c>
      <c r="F5528" s="21"/>
      <c r="G5528" s="12" t="str">
        <f>IFERROR(INDEX(Таблица1[#All],MATCH('загрузка табеля'!J5528,тарифы!B:B,0),4),"")</f>
        <v/>
      </c>
    </row>
    <row r="5529" spans="1:7" x14ac:dyDescent="0.2">
      <c r="A5529" s="12" t="e">
        <f>INDEX('рабочие дни  %ФОТ'!$F$3:$F$67,MATCH('загрузка табеля'!$H5529,'рабочие дни  %ФОТ'!$H$3:$H$67,0),1)</f>
        <v>#N/A</v>
      </c>
      <c r="B5529" s="21">
        <f t="shared" si="258"/>
        <v>0</v>
      </c>
      <c r="C5529" s="22">
        <f t="shared" si="259"/>
        <v>0</v>
      </c>
      <c r="D5529" s="23" t="str">
        <f t="shared" si="260"/>
        <v/>
      </c>
      <c r="E5529" s="21">
        <f>SUMIFS(тарифы!G:G,тарифы!B:B,J5529)</f>
        <v>0</v>
      </c>
      <c r="F5529" s="21"/>
      <c r="G5529" s="12" t="str">
        <f>IFERROR(INDEX(Таблица1[#All],MATCH('загрузка табеля'!J5529,тарифы!B:B,0),4),"")</f>
        <v/>
      </c>
    </row>
    <row r="5530" spans="1:7" x14ac:dyDescent="0.2">
      <c r="A5530" s="12" t="e">
        <f>INDEX('рабочие дни  %ФОТ'!$F$3:$F$67,MATCH('загрузка табеля'!$H5530,'рабочие дни  %ФОТ'!$H$3:$H$67,0),1)</f>
        <v>#N/A</v>
      </c>
      <c r="B5530" s="21">
        <f t="shared" si="258"/>
        <v>0</v>
      </c>
      <c r="C5530" s="22">
        <f t="shared" si="259"/>
        <v>0</v>
      </c>
      <c r="D5530" s="23" t="str">
        <f t="shared" si="260"/>
        <v/>
      </c>
      <c r="E5530" s="21">
        <f>SUMIFS(тарифы!G:G,тарифы!B:B,J5530)</f>
        <v>0</v>
      </c>
      <c r="F5530" s="21"/>
      <c r="G5530" s="12" t="str">
        <f>IFERROR(INDEX(Таблица1[#All],MATCH('загрузка табеля'!J5530,тарифы!B:B,0),4),"")</f>
        <v/>
      </c>
    </row>
    <row r="5531" spans="1:7" x14ac:dyDescent="0.2">
      <c r="A5531" s="12" t="e">
        <f>INDEX('рабочие дни  %ФОТ'!$F$3:$F$67,MATCH('загрузка табеля'!$H5531,'рабочие дни  %ФОТ'!$H$3:$H$67,0),1)</f>
        <v>#N/A</v>
      </c>
      <c r="B5531" s="21">
        <f t="shared" si="258"/>
        <v>0</v>
      </c>
      <c r="C5531" s="22">
        <f t="shared" si="259"/>
        <v>0</v>
      </c>
      <c r="D5531" s="23" t="str">
        <f t="shared" si="260"/>
        <v/>
      </c>
      <c r="E5531" s="21">
        <f>SUMIFS(тарифы!G:G,тарифы!B:B,J5531)</f>
        <v>0</v>
      </c>
      <c r="F5531" s="21"/>
      <c r="G5531" s="12" t="str">
        <f>IFERROR(INDEX(Таблица1[#All],MATCH('загрузка табеля'!J5531,тарифы!B:B,0),4),"")</f>
        <v/>
      </c>
    </row>
    <row r="5532" spans="1:7" x14ac:dyDescent="0.2">
      <c r="A5532" s="12" t="e">
        <f>INDEX('рабочие дни  %ФОТ'!$F$3:$F$67,MATCH('загрузка табеля'!$H5532,'рабочие дни  %ФОТ'!$H$3:$H$67,0),1)</f>
        <v>#N/A</v>
      </c>
      <c r="B5532" s="21">
        <f t="shared" si="258"/>
        <v>0</v>
      </c>
      <c r="C5532" s="22">
        <f t="shared" si="259"/>
        <v>0</v>
      </c>
      <c r="D5532" s="23" t="str">
        <f t="shared" si="260"/>
        <v/>
      </c>
      <c r="E5532" s="21">
        <f>SUMIFS(тарифы!G:G,тарифы!B:B,J5532)</f>
        <v>0</v>
      </c>
      <c r="F5532" s="21"/>
      <c r="G5532" s="12" t="str">
        <f>IFERROR(INDEX(Таблица1[#All],MATCH('загрузка табеля'!J5532,тарифы!B:B,0),4),"")</f>
        <v/>
      </c>
    </row>
    <row r="5533" spans="1:7" x14ac:dyDescent="0.2">
      <c r="A5533" s="12" t="e">
        <f>INDEX('рабочие дни  %ФОТ'!$F$3:$F$67,MATCH('загрузка табеля'!$H5533,'рабочие дни  %ФОТ'!$H$3:$H$67,0),1)</f>
        <v>#N/A</v>
      </c>
      <c r="B5533" s="21">
        <f t="shared" si="258"/>
        <v>0</v>
      </c>
      <c r="C5533" s="22">
        <f t="shared" si="259"/>
        <v>0</v>
      </c>
      <c r="D5533" s="23" t="str">
        <f t="shared" si="260"/>
        <v/>
      </c>
      <c r="E5533" s="21">
        <f>SUMIFS(тарифы!G:G,тарифы!B:B,J5533)</f>
        <v>0</v>
      </c>
      <c r="F5533" s="21"/>
      <c r="G5533" s="12" t="str">
        <f>IFERROR(INDEX(Таблица1[#All],MATCH('загрузка табеля'!J5533,тарифы!B:B,0),4),"")</f>
        <v/>
      </c>
    </row>
    <row r="5534" spans="1:7" x14ac:dyDescent="0.2">
      <c r="A5534" s="12" t="e">
        <f>INDEX('рабочие дни  %ФОТ'!$F$3:$F$67,MATCH('загрузка табеля'!$H5534,'рабочие дни  %ФОТ'!$H$3:$H$67,0),1)</f>
        <v>#N/A</v>
      </c>
      <c r="B5534" s="21">
        <f t="shared" si="258"/>
        <v>0</v>
      </c>
      <c r="C5534" s="22">
        <f t="shared" si="259"/>
        <v>0</v>
      </c>
      <c r="D5534" s="23" t="str">
        <f t="shared" si="260"/>
        <v/>
      </c>
      <c r="E5534" s="21">
        <f>SUMIFS(тарифы!G:G,тарифы!B:B,J5534)</f>
        <v>0</v>
      </c>
      <c r="F5534" s="21"/>
      <c r="G5534" s="12" t="str">
        <f>IFERROR(INDEX(Таблица1[#All],MATCH('загрузка табеля'!J5534,тарифы!B:B,0),4),"")</f>
        <v/>
      </c>
    </row>
    <row r="5535" spans="1:7" x14ac:dyDescent="0.2">
      <c r="A5535" s="12" t="e">
        <f>INDEX('рабочие дни  %ФОТ'!$F$3:$F$67,MATCH('загрузка табеля'!$H5535,'рабочие дни  %ФОТ'!$H$3:$H$67,0),1)</f>
        <v>#N/A</v>
      </c>
      <c r="B5535" s="21">
        <f t="shared" si="258"/>
        <v>0</v>
      </c>
      <c r="C5535" s="22">
        <f t="shared" si="259"/>
        <v>0</v>
      </c>
      <c r="D5535" s="23" t="str">
        <f t="shared" si="260"/>
        <v/>
      </c>
      <c r="E5535" s="21">
        <f>SUMIFS(тарифы!G:G,тарифы!B:B,J5535)</f>
        <v>0</v>
      </c>
      <c r="F5535" s="21"/>
      <c r="G5535" s="12" t="str">
        <f>IFERROR(INDEX(Таблица1[#All],MATCH('загрузка табеля'!J5535,тарифы!B:B,0),4),"")</f>
        <v/>
      </c>
    </row>
    <row r="5536" spans="1:7" x14ac:dyDescent="0.2">
      <c r="A5536" s="12" t="e">
        <f>INDEX('рабочие дни  %ФОТ'!$F$3:$F$67,MATCH('загрузка табеля'!$H5536,'рабочие дни  %ФОТ'!$H$3:$H$67,0),1)</f>
        <v>#N/A</v>
      </c>
      <c r="B5536" s="21">
        <f t="shared" si="258"/>
        <v>0</v>
      </c>
      <c r="C5536" s="22">
        <f t="shared" si="259"/>
        <v>0</v>
      </c>
      <c r="D5536" s="23" t="str">
        <f t="shared" si="260"/>
        <v/>
      </c>
      <c r="E5536" s="21">
        <f>SUMIFS(тарифы!G:G,тарифы!B:B,J5536)</f>
        <v>0</v>
      </c>
      <c r="F5536" s="21"/>
      <c r="G5536" s="12" t="str">
        <f>IFERROR(INDEX(Таблица1[#All],MATCH('загрузка табеля'!J5536,тарифы!B:B,0),4),"")</f>
        <v/>
      </c>
    </row>
    <row r="5537" spans="1:7" x14ac:dyDescent="0.2">
      <c r="A5537" s="12" t="e">
        <f>INDEX('рабочие дни  %ФОТ'!$F$3:$F$67,MATCH('загрузка табеля'!$H5537,'рабочие дни  %ФОТ'!$H$3:$H$67,0),1)</f>
        <v>#N/A</v>
      </c>
      <c r="B5537" s="21">
        <f t="shared" si="258"/>
        <v>0</v>
      </c>
      <c r="C5537" s="22">
        <f t="shared" si="259"/>
        <v>0</v>
      </c>
      <c r="D5537" s="23" t="str">
        <f t="shared" si="260"/>
        <v/>
      </c>
      <c r="E5537" s="21">
        <f>SUMIFS(тарифы!G:G,тарифы!B:B,J5537)</f>
        <v>0</v>
      </c>
      <c r="F5537" s="21"/>
      <c r="G5537" s="12" t="str">
        <f>IFERROR(INDEX(Таблица1[#All],MATCH('загрузка табеля'!J5537,тарифы!B:B,0),4),"")</f>
        <v/>
      </c>
    </row>
    <row r="5538" spans="1:7" x14ac:dyDescent="0.2">
      <c r="A5538" s="12" t="e">
        <f>INDEX('рабочие дни  %ФОТ'!$F$3:$F$67,MATCH('загрузка табеля'!$H5538,'рабочие дни  %ФОТ'!$H$3:$H$67,0),1)</f>
        <v>#N/A</v>
      </c>
      <c r="B5538" s="21">
        <f t="shared" si="258"/>
        <v>0</v>
      </c>
      <c r="C5538" s="22">
        <f t="shared" si="259"/>
        <v>0</v>
      </c>
      <c r="D5538" s="23" t="str">
        <f t="shared" si="260"/>
        <v/>
      </c>
      <c r="E5538" s="21">
        <f>SUMIFS(тарифы!G:G,тарифы!B:B,J5538)</f>
        <v>0</v>
      </c>
      <c r="F5538" s="21"/>
      <c r="G5538" s="12" t="str">
        <f>IFERROR(INDEX(Таблица1[#All],MATCH('загрузка табеля'!J5538,тарифы!B:B,0),4),"")</f>
        <v/>
      </c>
    </row>
    <row r="5539" spans="1:7" x14ac:dyDescent="0.2">
      <c r="A5539" s="12" t="e">
        <f>INDEX('рабочие дни  %ФОТ'!$F$3:$F$67,MATCH('загрузка табеля'!$H5539,'рабочие дни  %ФОТ'!$H$3:$H$67,0),1)</f>
        <v>#N/A</v>
      </c>
      <c r="B5539" s="21">
        <f t="shared" si="258"/>
        <v>0</v>
      </c>
      <c r="C5539" s="22">
        <f t="shared" si="259"/>
        <v>0</v>
      </c>
      <c r="D5539" s="23" t="str">
        <f t="shared" si="260"/>
        <v/>
      </c>
      <c r="E5539" s="21">
        <f>SUMIFS(тарифы!G:G,тарифы!B:B,J5539)</f>
        <v>0</v>
      </c>
      <c r="F5539" s="21"/>
      <c r="G5539" s="12" t="str">
        <f>IFERROR(INDEX(Таблица1[#All],MATCH('загрузка табеля'!J5539,тарифы!B:B,0),4),"")</f>
        <v/>
      </c>
    </row>
    <row r="5540" spans="1:7" x14ac:dyDescent="0.2">
      <c r="A5540" s="12" t="e">
        <f>INDEX('рабочие дни  %ФОТ'!$F$3:$F$67,MATCH('загрузка табеля'!$H5540,'рабочие дни  %ФОТ'!$H$3:$H$67,0),1)</f>
        <v>#N/A</v>
      </c>
      <c r="B5540" s="21">
        <f t="shared" si="258"/>
        <v>0</v>
      </c>
      <c r="C5540" s="22">
        <f t="shared" si="259"/>
        <v>0</v>
      </c>
      <c r="D5540" s="23" t="str">
        <f t="shared" si="260"/>
        <v/>
      </c>
      <c r="E5540" s="21">
        <f>SUMIFS(тарифы!G:G,тарифы!B:B,J5540)</f>
        <v>0</v>
      </c>
      <c r="F5540" s="21"/>
      <c r="G5540" s="12" t="str">
        <f>IFERROR(INDEX(Таблица1[#All],MATCH('загрузка табеля'!J5540,тарифы!B:B,0),4),"")</f>
        <v/>
      </c>
    </row>
    <row r="5541" spans="1:7" x14ac:dyDescent="0.2">
      <c r="A5541" s="12" t="e">
        <f>INDEX('рабочие дни  %ФОТ'!$F$3:$F$67,MATCH('загрузка табеля'!$H5541,'рабочие дни  %ФОТ'!$H$3:$H$67,0),1)</f>
        <v>#N/A</v>
      </c>
      <c r="B5541" s="21">
        <f t="shared" si="258"/>
        <v>0</v>
      </c>
      <c r="C5541" s="22">
        <f t="shared" si="259"/>
        <v>0</v>
      </c>
      <c r="D5541" s="23" t="str">
        <f t="shared" si="260"/>
        <v/>
      </c>
      <c r="E5541" s="21">
        <f>SUMIFS(тарифы!G:G,тарифы!B:B,J5541)</f>
        <v>0</v>
      </c>
      <c r="F5541" s="21"/>
      <c r="G5541" s="12" t="str">
        <f>IFERROR(INDEX(Таблица1[#All],MATCH('загрузка табеля'!J5541,тарифы!B:B,0),4),"")</f>
        <v/>
      </c>
    </row>
    <row r="5542" spans="1:7" x14ac:dyDescent="0.2">
      <c r="A5542" s="12" t="e">
        <f>INDEX('рабочие дни  %ФОТ'!$F$3:$F$67,MATCH('загрузка табеля'!$H5542,'рабочие дни  %ФОТ'!$H$3:$H$67,0),1)</f>
        <v>#N/A</v>
      </c>
      <c r="B5542" s="21">
        <f t="shared" si="258"/>
        <v>0</v>
      </c>
      <c r="C5542" s="22">
        <f t="shared" si="259"/>
        <v>0</v>
      </c>
      <c r="D5542" s="23" t="str">
        <f t="shared" si="260"/>
        <v/>
      </c>
      <c r="E5542" s="21">
        <f>SUMIFS(тарифы!G:G,тарифы!B:B,J5542)</f>
        <v>0</v>
      </c>
      <c r="F5542" s="21"/>
      <c r="G5542" s="12" t="str">
        <f>IFERROR(INDEX(Таблица1[#All],MATCH('загрузка табеля'!J5542,тарифы!B:B,0),4),"")</f>
        <v/>
      </c>
    </row>
    <row r="5543" spans="1:7" x14ac:dyDescent="0.2">
      <c r="A5543" s="12" t="e">
        <f>INDEX('рабочие дни  %ФОТ'!$F$3:$F$67,MATCH('загрузка табеля'!$H5543,'рабочие дни  %ФОТ'!$H$3:$H$67,0),1)</f>
        <v>#N/A</v>
      </c>
      <c r="B5543" s="21">
        <f t="shared" si="258"/>
        <v>0</v>
      </c>
      <c r="C5543" s="22">
        <f t="shared" si="259"/>
        <v>0</v>
      </c>
      <c r="D5543" s="23" t="str">
        <f t="shared" si="260"/>
        <v/>
      </c>
      <c r="E5543" s="21">
        <f>SUMIFS(тарифы!G:G,тарифы!B:B,J5543)</f>
        <v>0</v>
      </c>
      <c r="F5543" s="21"/>
      <c r="G5543" s="12" t="str">
        <f>IFERROR(INDEX(Таблица1[#All],MATCH('загрузка табеля'!J5543,тарифы!B:B,0),4),"")</f>
        <v/>
      </c>
    </row>
    <row r="5544" spans="1:7" x14ac:dyDescent="0.2">
      <c r="A5544" s="12" t="e">
        <f>INDEX('рабочие дни  %ФОТ'!$F$3:$F$67,MATCH('загрузка табеля'!$H5544,'рабочие дни  %ФОТ'!$H$3:$H$67,0),1)</f>
        <v>#N/A</v>
      </c>
      <c r="B5544" s="21">
        <f t="shared" si="258"/>
        <v>0</v>
      </c>
      <c r="C5544" s="22">
        <f t="shared" si="259"/>
        <v>0</v>
      </c>
      <c r="D5544" s="23" t="str">
        <f t="shared" si="260"/>
        <v/>
      </c>
      <c r="E5544" s="21">
        <f>SUMIFS(тарифы!G:G,тарифы!B:B,J5544)</f>
        <v>0</v>
      </c>
      <c r="F5544" s="21"/>
      <c r="G5544" s="12" t="str">
        <f>IFERROR(INDEX(Таблица1[#All],MATCH('загрузка табеля'!J5544,тарифы!B:B,0),4),"")</f>
        <v/>
      </c>
    </row>
    <row r="5545" spans="1:7" x14ac:dyDescent="0.2">
      <c r="A5545" s="12" t="e">
        <f>INDEX('рабочие дни  %ФОТ'!$F$3:$F$67,MATCH('загрузка табеля'!$H5545,'рабочие дни  %ФОТ'!$H$3:$H$67,0),1)</f>
        <v>#N/A</v>
      </c>
      <c r="B5545" s="21">
        <f t="shared" si="258"/>
        <v>0</v>
      </c>
      <c r="C5545" s="22">
        <f t="shared" si="259"/>
        <v>0</v>
      </c>
      <c r="D5545" s="23" t="str">
        <f t="shared" si="260"/>
        <v/>
      </c>
      <c r="E5545" s="21">
        <f>SUMIFS(тарифы!G:G,тарифы!B:B,J5545)</f>
        <v>0</v>
      </c>
      <c r="F5545" s="21"/>
      <c r="G5545" s="12" t="str">
        <f>IFERROR(INDEX(Таблица1[#All],MATCH('загрузка табеля'!J5545,тарифы!B:B,0),4),"")</f>
        <v/>
      </c>
    </row>
    <row r="5546" spans="1:7" x14ac:dyDescent="0.2">
      <c r="A5546" s="12" t="e">
        <f>INDEX('рабочие дни  %ФОТ'!$F$3:$F$67,MATCH('загрузка табеля'!$H5546,'рабочие дни  %ФОТ'!$H$3:$H$67,0),1)</f>
        <v>#N/A</v>
      </c>
      <c r="B5546" s="21">
        <f t="shared" si="258"/>
        <v>0</v>
      </c>
      <c r="C5546" s="22">
        <f t="shared" si="259"/>
        <v>0</v>
      </c>
      <c r="D5546" s="23" t="str">
        <f t="shared" si="260"/>
        <v/>
      </c>
      <c r="E5546" s="21">
        <f>SUMIFS(тарифы!G:G,тарифы!B:B,J5546)</f>
        <v>0</v>
      </c>
      <c r="F5546" s="21"/>
      <c r="G5546" s="12" t="str">
        <f>IFERROR(INDEX(Таблица1[#All],MATCH('загрузка табеля'!J5546,тарифы!B:B,0),4),"")</f>
        <v/>
      </c>
    </row>
    <row r="5547" spans="1:7" x14ac:dyDescent="0.2">
      <c r="A5547" s="12" t="e">
        <f>INDEX('рабочие дни  %ФОТ'!$F$3:$F$67,MATCH('загрузка табеля'!$H5547,'рабочие дни  %ФОТ'!$H$3:$H$67,0),1)</f>
        <v>#N/A</v>
      </c>
      <c r="B5547" s="21">
        <f t="shared" si="258"/>
        <v>0</v>
      </c>
      <c r="C5547" s="22">
        <f t="shared" si="259"/>
        <v>0</v>
      </c>
      <c r="D5547" s="23" t="str">
        <f t="shared" si="260"/>
        <v/>
      </c>
      <c r="E5547" s="21">
        <f>SUMIFS(тарифы!G:G,тарифы!B:B,J5547)</f>
        <v>0</v>
      </c>
      <c r="F5547" s="21"/>
      <c r="G5547" s="12" t="str">
        <f>IFERROR(INDEX(Таблица1[#All],MATCH('загрузка табеля'!J5547,тарифы!B:B,0),4),"")</f>
        <v/>
      </c>
    </row>
    <row r="5548" spans="1:7" x14ac:dyDescent="0.2">
      <c r="A5548" s="12" t="e">
        <f>INDEX('рабочие дни  %ФОТ'!$F$3:$F$67,MATCH('загрузка табеля'!$H5548,'рабочие дни  %ФОТ'!$H$3:$H$67,0),1)</f>
        <v>#N/A</v>
      </c>
      <c r="B5548" s="21">
        <f t="shared" si="258"/>
        <v>0</v>
      </c>
      <c r="C5548" s="22">
        <f t="shared" si="259"/>
        <v>0</v>
      </c>
      <c r="D5548" s="23" t="str">
        <f t="shared" si="260"/>
        <v/>
      </c>
      <c r="E5548" s="21">
        <f>SUMIFS(тарифы!G:G,тарифы!B:B,J5548)</f>
        <v>0</v>
      </c>
      <c r="F5548" s="21"/>
      <c r="G5548" s="12" t="str">
        <f>IFERROR(INDEX(Таблица1[#All],MATCH('загрузка табеля'!J5548,тарифы!B:B,0),4),"")</f>
        <v/>
      </c>
    </row>
    <row r="5549" spans="1:7" x14ac:dyDescent="0.2">
      <c r="A5549" s="12" t="e">
        <f>INDEX('рабочие дни  %ФОТ'!$F$3:$F$67,MATCH('загрузка табеля'!$H5549,'рабочие дни  %ФОТ'!$H$3:$H$67,0),1)</f>
        <v>#N/A</v>
      </c>
      <c r="B5549" s="21">
        <f t="shared" si="258"/>
        <v>0</v>
      </c>
      <c r="C5549" s="22">
        <f t="shared" si="259"/>
        <v>0</v>
      </c>
      <c r="D5549" s="23" t="str">
        <f t="shared" si="260"/>
        <v/>
      </c>
      <c r="E5549" s="21">
        <f>SUMIFS(тарифы!G:G,тарифы!B:B,J5549)</f>
        <v>0</v>
      </c>
      <c r="F5549" s="21"/>
      <c r="G5549" s="12" t="str">
        <f>IFERROR(INDEX(Таблица1[#All],MATCH('загрузка табеля'!J5549,тарифы!B:B,0),4),"")</f>
        <v/>
      </c>
    </row>
    <row r="5550" spans="1:7" x14ac:dyDescent="0.2">
      <c r="A5550" s="12" t="e">
        <f>INDEX('рабочие дни  %ФОТ'!$F$3:$F$67,MATCH('загрузка табеля'!$H5550,'рабочие дни  %ФОТ'!$H$3:$H$67,0),1)</f>
        <v>#N/A</v>
      </c>
      <c r="B5550" s="21">
        <f t="shared" si="258"/>
        <v>0</v>
      </c>
      <c r="C5550" s="22">
        <f t="shared" si="259"/>
        <v>0</v>
      </c>
      <c r="D5550" s="23" t="str">
        <f t="shared" si="260"/>
        <v/>
      </c>
      <c r="E5550" s="21">
        <f>SUMIFS(тарифы!G:G,тарифы!B:B,J5550)</f>
        <v>0</v>
      </c>
      <c r="F5550" s="21"/>
      <c r="G5550" s="12" t="str">
        <f>IFERROR(INDEX(Таблица1[#All],MATCH('загрузка табеля'!J5550,тарифы!B:B,0),4),"")</f>
        <v/>
      </c>
    </row>
    <row r="5551" spans="1:7" x14ac:dyDescent="0.2">
      <c r="A5551" s="12" t="e">
        <f>INDEX('рабочие дни  %ФОТ'!$F$3:$F$67,MATCH('загрузка табеля'!$H5551,'рабочие дни  %ФОТ'!$H$3:$H$67,0),1)</f>
        <v>#N/A</v>
      </c>
      <c r="B5551" s="21">
        <f t="shared" si="258"/>
        <v>0</v>
      </c>
      <c r="C5551" s="22">
        <f t="shared" si="259"/>
        <v>0</v>
      </c>
      <c r="D5551" s="23" t="str">
        <f t="shared" si="260"/>
        <v/>
      </c>
      <c r="E5551" s="21">
        <f>SUMIFS(тарифы!G:G,тарифы!B:B,J5551)</f>
        <v>0</v>
      </c>
      <c r="F5551" s="21"/>
      <c r="G5551" s="12" t="str">
        <f>IFERROR(INDEX(Таблица1[#All],MATCH('загрузка табеля'!J5551,тарифы!B:B,0),4),"")</f>
        <v/>
      </c>
    </row>
    <row r="5552" spans="1:7" x14ac:dyDescent="0.2">
      <c r="A5552" s="12" t="e">
        <f>INDEX('рабочие дни  %ФОТ'!$F$3:$F$67,MATCH('загрузка табеля'!$H5552,'рабочие дни  %ФОТ'!$H$3:$H$67,0),1)</f>
        <v>#N/A</v>
      </c>
      <c r="B5552" s="21">
        <f t="shared" si="258"/>
        <v>0</v>
      </c>
      <c r="C5552" s="22">
        <f t="shared" si="259"/>
        <v>0</v>
      </c>
      <c r="D5552" s="23" t="str">
        <f t="shared" si="260"/>
        <v/>
      </c>
      <c r="E5552" s="21">
        <f>SUMIFS(тарифы!G:G,тарифы!B:B,J5552)</f>
        <v>0</v>
      </c>
      <c r="F5552" s="21"/>
      <c r="G5552" s="12" t="str">
        <f>IFERROR(INDEX(Таблица1[#All],MATCH('загрузка табеля'!J5552,тарифы!B:B,0),4),"")</f>
        <v/>
      </c>
    </row>
    <row r="5553" spans="1:7" x14ac:dyDescent="0.2">
      <c r="A5553" s="12" t="e">
        <f>INDEX('рабочие дни  %ФОТ'!$F$3:$F$67,MATCH('загрузка табеля'!$H5553,'рабочие дни  %ФОТ'!$H$3:$H$67,0),1)</f>
        <v>#N/A</v>
      </c>
      <c r="B5553" s="21">
        <f t="shared" si="258"/>
        <v>0</v>
      </c>
      <c r="C5553" s="22">
        <f t="shared" si="259"/>
        <v>0</v>
      </c>
      <c r="D5553" s="23" t="str">
        <f t="shared" si="260"/>
        <v/>
      </c>
      <c r="E5553" s="21">
        <f>SUMIFS(тарифы!G:G,тарифы!B:B,J5553)</f>
        <v>0</v>
      </c>
      <c r="F5553" s="21"/>
      <c r="G5553" s="12" t="str">
        <f>IFERROR(INDEX(Таблица1[#All],MATCH('загрузка табеля'!J5553,тарифы!B:B,0),4),"")</f>
        <v/>
      </c>
    </row>
    <row r="5554" spans="1:7" x14ac:dyDescent="0.2">
      <c r="A5554" s="12" t="e">
        <f>INDEX('рабочие дни  %ФОТ'!$F$3:$F$67,MATCH('загрузка табеля'!$H5554,'рабочие дни  %ФОТ'!$H$3:$H$67,0),1)</f>
        <v>#N/A</v>
      </c>
      <c r="B5554" s="21">
        <f t="shared" si="258"/>
        <v>0</v>
      </c>
      <c r="C5554" s="22">
        <f t="shared" si="259"/>
        <v>0</v>
      </c>
      <c r="D5554" s="23" t="str">
        <f t="shared" si="260"/>
        <v/>
      </c>
      <c r="E5554" s="21">
        <f>SUMIFS(тарифы!G:G,тарифы!B:B,J5554)</f>
        <v>0</v>
      </c>
      <c r="F5554" s="21"/>
      <c r="G5554" s="12" t="str">
        <f>IFERROR(INDEX(Таблица1[#All],MATCH('загрузка табеля'!J5554,тарифы!B:B,0),4),"")</f>
        <v/>
      </c>
    </row>
    <row r="5555" spans="1:7" x14ac:dyDescent="0.2">
      <c r="A5555" s="12" t="e">
        <f>INDEX('рабочие дни  %ФОТ'!$F$3:$F$67,MATCH('загрузка табеля'!$H5555,'рабочие дни  %ФОТ'!$H$3:$H$67,0),1)</f>
        <v>#N/A</v>
      </c>
      <c r="B5555" s="21">
        <f t="shared" si="258"/>
        <v>0</v>
      </c>
      <c r="C5555" s="22">
        <f t="shared" si="259"/>
        <v>0</v>
      </c>
      <c r="D5555" s="23" t="str">
        <f t="shared" si="260"/>
        <v/>
      </c>
      <c r="E5555" s="21">
        <f>SUMIFS(тарифы!G:G,тарифы!B:B,J5555)</f>
        <v>0</v>
      </c>
      <c r="F5555" s="21"/>
      <c r="G5555" s="12" t="str">
        <f>IFERROR(INDEX(Таблица1[#All],MATCH('загрузка табеля'!J5555,тарифы!B:B,0),4),"")</f>
        <v/>
      </c>
    </row>
    <row r="5556" spans="1:7" x14ac:dyDescent="0.2">
      <c r="A5556" s="12" t="e">
        <f>INDEX('рабочие дни  %ФОТ'!$F$3:$F$67,MATCH('загрузка табеля'!$H5556,'рабочие дни  %ФОТ'!$H$3:$H$67,0),1)</f>
        <v>#N/A</v>
      </c>
      <c r="B5556" s="21">
        <f t="shared" si="258"/>
        <v>0</v>
      </c>
      <c r="C5556" s="22">
        <f t="shared" si="259"/>
        <v>0</v>
      </c>
      <c r="D5556" s="23" t="str">
        <f t="shared" si="260"/>
        <v/>
      </c>
      <c r="E5556" s="21">
        <f>SUMIFS(тарифы!G:G,тарифы!B:B,J5556)</f>
        <v>0</v>
      </c>
      <c r="F5556" s="21"/>
      <c r="G5556" s="12" t="str">
        <f>IFERROR(INDEX(Таблица1[#All],MATCH('загрузка табеля'!J5556,тарифы!B:B,0),4),"")</f>
        <v/>
      </c>
    </row>
    <row r="5557" spans="1:7" x14ac:dyDescent="0.2">
      <c r="A5557" s="12" t="e">
        <f>INDEX('рабочие дни  %ФОТ'!$F$3:$F$67,MATCH('загрузка табеля'!$H5557,'рабочие дни  %ФОТ'!$H$3:$H$67,0),1)</f>
        <v>#N/A</v>
      </c>
      <c r="B5557" s="21">
        <f t="shared" si="258"/>
        <v>0</v>
      </c>
      <c r="C5557" s="22">
        <f t="shared" si="259"/>
        <v>0</v>
      </c>
      <c r="D5557" s="23" t="str">
        <f t="shared" si="260"/>
        <v/>
      </c>
      <c r="E5557" s="21">
        <f>SUMIFS(тарифы!G:G,тарифы!B:B,J5557)</f>
        <v>0</v>
      </c>
      <c r="F5557" s="21"/>
      <c r="G5557" s="12" t="str">
        <f>IFERROR(INDEX(Таблица1[#All],MATCH('загрузка табеля'!J5557,тарифы!B:B,0),4),"")</f>
        <v/>
      </c>
    </row>
    <row r="5558" spans="1:7" x14ac:dyDescent="0.2">
      <c r="A5558" s="12" t="e">
        <f>INDEX('рабочие дни  %ФОТ'!$F$3:$F$67,MATCH('загрузка табеля'!$H5558,'рабочие дни  %ФОТ'!$H$3:$H$67,0),1)</f>
        <v>#N/A</v>
      </c>
      <c r="B5558" s="21">
        <f t="shared" si="258"/>
        <v>0</v>
      </c>
      <c r="C5558" s="22">
        <f t="shared" si="259"/>
        <v>0</v>
      </c>
      <c r="D5558" s="23" t="str">
        <f t="shared" si="260"/>
        <v/>
      </c>
      <c r="E5558" s="21">
        <f>SUMIFS(тарифы!G:G,тарифы!B:B,J5558)</f>
        <v>0</v>
      </c>
      <c r="F5558" s="21"/>
      <c r="G5558" s="12" t="str">
        <f>IFERROR(INDEX(Таблица1[#All],MATCH('загрузка табеля'!J5558,тарифы!B:B,0),4),"")</f>
        <v/>
      </c>
    </row>
    <row r="5559" spans="1:7" x14ac:dyDescent="0.2">
      <c r="A5559" s="12" t="e">
        <f>INDEX('рабочие дни  %ФОТ'!$F$3:$F$67,MATCH('загрузка табеля'!$H5559,'рабочие дни  %ФОТ'!$H$3:$H$67,0),1)</f>
        <v>#N/A</v>
      </c>
      <c r="B5559" s="21">
        <f t="shared" si="258"/>
        <v>0</v>
      </c>
      <c r="C5559" s="22">
        <f t="shared" si="259"/>
        <v>0</v>
      </c>
      <c r="D5559" s="23" t="str">
        <f t="shared" si="260"/>
        <v/>
      </c>
      <c r="E5559" s="21">
        <f>SUMIFS(тарифы!G:G,тарифы!B:B,J5559)</f>
        <v>0</v>
      </c>
      <c r="F5559" s="21"/>
      <c r="G5559" s="12" t="str">
        <f>IFERROR(INDEX(Таблица1[#All],MATCH('загрузка табеля'!J5559,тарифы!B:B,0),4),"")</f>
        <v/>
      </c>
    </row>
    <row r="5560" spans="1:7" x14ac:dyDescent="0.2">
      <c r="A5560" s="12" t="e">
        <f>INDEX('рабочие дни  %ФОТ'!$F$3:$F$67,MATCH('загрузка табеля'!$H5560,'рабочие дни  %ФОТ'!$H$3:$H$67,0),1)</f>
        <v>#N/A</v>
      </c>
      <c r="B5560" s="21">
        <f t="shared" si="258"/>
        <v>0</v>
      </c>
      <c r="C5560" s="22">
        <f t="shared" si="259"/>
        <v>0</v>
      </c>
      <c r="D5560" s="23" t="str">
        <f t="shared" si="260"/>
        <v/>
      </c>
      <c r="E5560" s="21">
        <f>SUMIFS(тарифы!G:G,тарифы!B:B,J5560)</f>
        <v>0</v>
      </c>
      <c r="F5560" s="21"/>
      <c r="G5560" s="12" t="str">
        <f>IFERROR(INDEX(Таблица1[#All],MATCH('загрузка табеля'!J5560,тарифы!B:B,0),4),"")</f>
        <v/>
      </c>
    </row>
    <row r="5561" spans="1:7" x14ac:dyDescent="0.2">
      <c r="A5561" s="12" t="e">
        <f>INDEX('рабочие дни  %ФОТ'!$F$3:$F$67,MATCH('загрузка табеля'!$H5561,'рабочие дни  %ФОТ'!$H$3:$H$67,0),1)</f>
        <v>#N/A</v>
      </c>
      <c r="B5561" s="21">
        <f t="shared" si="258"/>
        <v>0</v>
      </c>
      <c r="C5561" s="22">
        <f t="shared" si="259"/>
        <v>0</v>
      </c>
      <c r="D5561" s="23" t="str">
        <f t="shared" si="260"/>
        <v/>
      </c>
      <c r="E5561" s="21">
        <f>SUMIFS(тарифы!G:G,тарифы!B:B,J5561)</f>
        <v>0</v>
      </c>
      <c r="F5561" s="21"/>
      <c r="G5561" s="12" t="str">
        <f>IFERROR(INDEX(Таблица1[#All],MATCH('загрузка табеля'!J5561,тарифы!B:B,0),4),"")</f>
        <v/>
      </c>
    </row>
    <row r="5562" spans="1:7" x14ac:dyDescent="0.2">
      <c r="A5562" s="12" t="e">
        <f>INDEX('рабочие дни  %ФОТ'!$F$3:$F$67,MATCH('загрузка табеля'!$H5562,'рабочие дни  %ФОТ'!$H$3:$H$67,0),1)</f>
        <v>#N/A</v>
      </c>
      <c r="B5562" s="21">
        <f t="shared" si="258"/>
        <v>0</v>
      </c>
      <c r="C5562" s="22">
        <f t="shared" si="259"/>
        <v>0</v>
      </c>
      <c r="D5562" s="23" t="str">
        <f t="shared" si="260"/>
        <v/>
      </c>
      <c r="E5562" s="21">
        <f>SUMIFS(тарифы!G:G,тарифы!B:B,J5562)</f>
        <v>0</v>
      </c>
      <c r="F5562" s="21"/>
      <c r="G5562" s="12" t="str">
        <f>IFERROR(INDEX(Таблица1[#All],MATCH('загрузка табеля'!J5562,тарифы!B:B,0),4),"")</f>
        <v/>
      </c>
    </row>
    <row r="5563" spans="1:7" x14ac:dyDescent="0.2">
      <c r="A5563" s="12" t="e">
        <f>INDEX('рабочие дни  %ФОТ'!$F$3:$F$67,MATCH('загрузка табеля'!$H5563,'рабочие дни  %ФОТ'!$H$3:$H$67,0),1)</f>
        <v>#N/A</v>
      </c>
      <c r="B5563" s="21">
        <f t="shared" si="258"/>
        <v>0</v>
      </c>
      <c r="C5563" s="22">
        <f t="shared" si="259"/>
        <v>0</v>
      </c>
      <c r="D5563" s="23" t="str">
        <f t="shared" si="260"/>
        <v/>
      </c>
      <c r="E5563" s="21">
        <f>SUMIFS(тарифы!G:G,тарифы!B:B,J5563)</f>
        <v>0</v>
      </c>
      <c r="F5563" s="21"/>
      <c r="G5563" s="12" t="str">
        <f>IFERROR(INDEX(Таблица1[#All],MATCH('загрузка табеля'!J5563,тарифы!B:B,0),4),"")</f>
        <v/>
      </c>
    </row>
    <row r="5564" spans="1:7" x14ac:dyDescent="0.2">
      <c r="A5564" s="12" t="e">
        <f>INDEX('рабочие дни  %ФОТ'!$F$3:$F$67,MATCH('загрузка табеля'!$H5564,'рабочие дни  %ФОТ'!$H$3:$H$67,0),1)</f>
        <v>#N/A</v>
      </c>
      <c r="B5564" s="21">
        <f t="shared" si="258"/>
        <v>0</v>
      </c>
      <c r="C5564" s="22">
        <f t="shared" si="259"/>
        <v>0</v>
      </c>
      <c r="D5564" s="23" t="str">
        <f t="shared" si="260"/>
        <v/>
      </c>
      <c r="E5564" s="21">
        <f>SUMIFS(тарифы!G:G,тарифы!B:B,J5564)</f>
        <v>0</v>
      </c>
      <c r="F5564" s="21"/>
      <c r="G5564" s="12" t="str">
        <f>IFERROR(INDEX(Таблица1[#All],MATCH('загрузка табеля'!J5564,тарифы!B:B,0),4),"")</f>
        <v/>
      </c>
    </row>
    <row r="5565" spans="1:7" x14ac:dyDescent="0.2">
      <c r="A5565" s="12" t="e">
        <f>INDEX('рабочие дни  %ФОТ'!$F$3:$F$67,MATCH('загрузка табеля'!$H5565,'рабочие дни  %ФОТ'!$H$3:$H$67,0),1)</f>
        <v>#N/A</v>
      </c>
      <c r="B5565" s="21">
        <f t="shared" si="258"/>
        <v>0</v>
      </c>
      <c r="C5565" s="22">
        <f t="shared" si="259"/>
        <v>0</v>
      </c>
      <c r="D5565" s="23" t="str">
        <f t="shared" si="260"/>
        <v/>
      </c>
      <c r="E5565" s="21">
        <f>SUMIFS(тарифы!G:G,тарифы!B:B,J5565)</f>
        <v>0</v>
      </c>
      <c r="F5565" s="21"/>
      <c r="G5565" s="12" t="str">
        <f>IFERROR(INDEX(Таблица1[#All],MATCH('загрузка табеля'!J5565,тарифы!B:B,0),4),"")</f>
        <v/>
      </c>
    </row>
    <row r="5566" spans="1:7" x14ac:dyDescent="0.2">
      <c r="A5566" s="12" t="e">
        <f>INDEX('рабочие дни  %ФОТ'!$F$3:$F$67,MATCH('загрузка табеля'!$H5566,'рабочие дни  %ФОТ'!$H$3:$H$67,0),1)</f>
        <v>#N/A</v>
      </c>
      <c r="B5566" s="21">
        <f t="shared" si="258"/>
        <v>0</v>
      </c>
      <c r="C5566" s="22">
        <f t="shared" si="259"/>
        <v>0</v>
      </c>
      <c r="D5566" s="23" t="str">
        <f t="shared" si="260"/>
        <v/>
      </c>
      <c r="E5566" s="21">
        <f>SUMIFS(тарифы!G:G,тарифы!B:B,J5566)</f>
        <v>0</v>
      </c>
      <c r="F5566" s="21"/>
      <c r="G5566" s="12" t="str">
        <f>IFERROR(INDEX(Таблица1[#All],MATCH('загрузка табеля'!J5566,тарифы!B:B,0),4),"")</f>
        <v/>
      </c>
    </row>
    <row r="5567" spans="1:7" x14ac:dyDescent="0.2">
      <c r="A5567" s="12" t="e">
        <f>INDEX('рабочие дни  %ФОТ'!$F$3:$F$67,MATCH('загрузка табеля'!$H5567,'рабочие дни  %ФОТ'!$H$3:$H$67,0),1)</f>
        <v>#N/A</v>
      </c>
      <c r="B5567" s="21">
        <f t="shared" si="258"/>
        <v>0</v>
      </c>
      <c r="C5567" s="22">
        <f t="shared" si="259"/>
        <v>0</v>
      </c>
      <c r="D5567" s="23" t="str">
        <f t="shared" si="260"/>
        <v/>
      </c>
      <c r="E5567" s="21">
        <f>SUMIFS(тарифы!G:G,тарифы!B:B,J5567)</f>
        <v>0</v>
      </c>
      <c r="F5567" s="21"/>
      <c r="G5567" s="12" t="str">
        <f>IFERROR(INDEX(Таблица1[#All],MATCH('загрузка табеля'!J5567,тарифы!B:B,0),4),"")</f>
        <v/>
      </c>
    </row>
    <row r="5568" spans="1:7" x14ac:dyDescent="0.2">
      <c r="A5568" s="12" t="e">
        <f>INDEX('рабочие дни  %ФОТ'!$F$3:$F$67,MATCH('загрузка табеля'!$H5568,'рабочие дни  %ФОТ'!$H$3:$H$67,0),1)</f>
        <v>#N/A</v>
      </c>
      <c r="B5568" s="21">
        <f t="shared" si="258"/>
        <v>0</v>
      </c>
      <c r="C5568" s="22">
        <f t="shared" si="259"/>
        <v>0</v>
      </c>
      <c r="D5568" s="23" t="str">
        <f t="shared" si="260"/>
        <v/>
      </c>
      <c r="E5568" s="21">
        <f>SUMIFS(тарифы!G:G,тарифы!B:B,J5568)</f>
        <v>0</v>
      </c>
      <c r="F5568" s="21"/>
      <c r="G5568" s="12" t="str">
        <f>IFERROR(INDEX(Таблица1[#All],MATCH('загрузка табеля'!J5568,тарифы!B:B,0),4),"")</f>
        <v/>
      </c>
    </row>
    <row r="5569" spans="1:7" x14ac:dyDescent="0.2">
      <c r="A5569" s="12" t="e">
        <f>INDEX('рабочие дни  %ФОТ'!$F$3:$F$67,MATCH('загрузка табеля'!$H5569,'рабочие дни  %ФОТ'!$H$3:$H$67,0),1)</f>
        <v>#N/A</v>
      </c>
      <c r="B5569" s="21">
        <f t="shared" si="258"/>
        <v>0</v>
      </c>
      <c r="C5569" s="22">
        <f t="shared" si="259"/>
        <v>0</v>
      </c>
      <c r="D5569" s="23" t="str">
        <f t="shared" si="260"/>
        <v/>
      </c>
      <c r="E5569" s="21">
        <f>SUMIFS(тарифы!G:G,тарифы!B:B,J5569)</f>
        <v>0</v>
      </c>
      <c r="F5569" s="21"/>
      <c r="G5569" s="12" t="str">
        <f>IFERROR(INDEX(Таблица1[#All],MATCH('загрузка табеля'!J5569,тарифы!B:B,0),4),"")</f>
        <v/>
      </c>
    </row>
    <row r="5570" spans="1:7" x14ac:dyDescent="0.2">
      <c r="A5570" s="12" t="e">
        <f>INDEX('рабочие дни  %ФОТ'!$F$3:$F$67,MATCH('загрузка табеля'!$H5570,'рабочие дни  %ФОТ'!$H$3:$H$67,0),1)</f>
        <v>#N/A</v>
      </c>
      <c r="B5570" s="21">
        <f t="shared" si="258"/>
        <v>0</v>
      </c>
      <c r="C5570" s="22">
        <f t="shared" si="259"/>
        <v>0</v>
      </c>
      <c r="D5570" s="23" t="str">
        <f t="shared" si="260"/>
        <v/>
      </c>
      <c r="E5570" s="21">
        <f>SUMIFS(тарифы!G:G,тарифы!B:B,J5570)</f>
        <v>0</v>
      </c>
      <c r="F5570" s="21"/>
      <c r="G5570" s="12" t="str">
        <f>IFERROR(INDEX(Таблица1[#All],MATCH('загрузка табеля'!J5570,тарифы!B:B,0),4),"")</f>
        <v/>
      </c>
    </row>
    <row r="5571" spans="1:7" x14ac:dyDescent="0.2">
      <c r="A5571" s="12" t="e">
        <f>INDEX('рабочие дни  %ФОТ'!$F$3:$F$67,MATCH('загрузка табеля'!$H5571,'рабочие дни  %ФОТ'!$H$3:$H$67,0),1)</f>
        <v>#N/A</v>
      </c>
      <c r="B5571" s="21">
        <f t="shared" si="258"/>
        <v>0</v>
      </c>
      <c r="C5571" s="22">
        <f t="shared" si="259"/>
        <v>0</v>
      </c>
      <c r="D5571" s="23" t="str">
        <f t="shared" si="260"/>
        <v/>
      </c>
      <c r="E5571" s="21">
        <f>SUMIFS(тарифы!G:G,тарифы!B:B,J5571)</f>
        <v>0</v>
      </c>
      <c r="F5571" s="21"/>
      <c r="G5571" s="12" t="str">
        <f>IFERROR(INDEX(Таблица1[#All],MATCH('загрузка табеля'!J5571,тарифы!B:B,0),4),"")</f>
        <v/>
      </c>
    </row>
    <row r="5572" spans="1:7" x14ac:dyDescent="0.2">
      <c r="A5572" s="12" t="e">
        <f>INDEX('рабочие дни  %ФОТ'!$F$3:$F$67,MATCH('загрузка табеля'!$H5572,'рабочие дни  %ФОТ'!$H$3:$H$67,0),1)</f>
        <v>#N/A</v>
      </c>
      <c r="B5572" s="21">
        <f t="shared" si="258"/>
        <v>0</v>
      </c>
      <c r="C5572" s="22">
        <f t="shared" si="259"/>
        <v>0</v>
      </c>
      <c r="D5572" s="23" t="str">
        <f t="shared" si="260"/>
        <v/>
      </c>
      <c r="E5572" s="21">
        <f>SUMIFS(тарифы!G:G,тарифы!B:B,J5572)</f>
        <v>0</v>
      </c>
      <c r="F5572" s="21"/>
      <c r="G5572" s="12" t="str">
        <f>IFERROR(INDEX(Таблица1[#All],MATCH('загрузка табеля'!J5572,тарифы!B:B,0),4),"")</f>
        <v/>
      </c>
    </row>
    <row r="5573" spans="1:7" x14ac:dyDescent="0.2">
      <c r="A5573" s="12" t="e">
        <f>INDEX('рабочие дни  %ФОТ'!$F$3:$F$67,MATCH('загрузка табеля'!$H5573,'рабочие дни  %ФОТ'!$H$3:$H$67,0),1)</f>
        <v>#N/A</v>
      </c>
      <c r="B5573" s="21">
        <f t="shared" si="258"/>
        <v>0</v>
      </c>
      <c r="C5573" s="22">
        <f t="shared" si="259"/>
        <v>0</v>
      </c>
      <c r="D5573" s="23" t="str">
        <f t="shared" si="260"/>
        <v/>
      </c>
      <c r="E5573" s="21">
        <f>SUMIFS(тарифы!G:G,тарифы!B:B,J5573)</f>
        <v>0</v>
      </c>
      <c r="F5573" s="21"/>
      <c r="G5573" s="12" t="str">
        <f>IFERROR(INDEX(Таблица1[#All],MATCH('загрузка табеля'!J5573,тарифы!B:B,0),4),"")</f>
        <v/>
      </c>
    </row>
    <row r="5574" spans="1:7" x14ac:dyDescent="0.2">
      <c r="A5574" s="12" t="e">
        <f>INDEX('рабочие дни  %ФОТ'!$F$3:$F$67,MATCH('загрузка табеля'!$H5574,'рабочие дни  %ФОТ'!$H$3:$H$67,0),1)</f>
        <v>#N/A</v>
      </c>
      <c r="B5574" s="21">
        <f t="shared" ref="B5574:B5637" si="261">IF(AND(F5574&lt;50,F5574&gt;0),F5574*D5574,IF(F5574&gt;50,F5574/$C$1*C5574,IF(AND(E5574&lt;50,E5574&gt;0),E5574*D5574,E5574/$C$1*C5574)))</f>
        <v>0</v>
      </c>
      <c r="C5574" s="22">
        <f t="shared" si="259"/>
        <v>0</v>
      </c>
      <c r="D5574" s="23" t="str">
        <f t="shared" si="260"/>
        <v/>
      </c>
      <c r="E5574" s="21">
        <f>SUMIFS(тарифы!G:G,тарифы!B:B,J5574)</f>
        <v>0</v>
      </c>
      <c r="F5574" s="21"/>
      <c r="G5574" s="12" t="str">
        <f>IFERROR(INDEX(Таблица1[#All],MATCH('загрузка табеля'!J5574,тарифы!B:B,0),4),"")</f>
        <v/>
      </c>
    </row>
    <row r="5575" spans="1:7" x14ac:dyDescent="0.2">
      <c r="A5575" s="12" t="e">
        <f>INDEX('рабочие дни  %ФОТ'!$F$3:$F$67,MATCH('загрузка табеля'!$H5575,'рабочие дни  %ФОТ'!$H$3:$H$67,0),1)</f>
        <v>#N/A</v>
      </c>
      <c r="B5575" s="21">
        <f t="shared" si="261"/>
        <v>0</v>
      </c>
      <c r="C5575" s="22">
        <f t="shared" ref="C5575:C5638" si="262">COUNTIF(L5575:AP5575,"&gt;0")</f>
        <v>0</v>
      </c>
      <c r="D5575" s="23" t="str">
        <f t="shared" ref="D5575:D5638" si="263">IF(SUM(L5575:AP5575)&gt;0,SUM(L5575:AP5575),"")</f>
        <v/>
      </c>
      <c r="E5575" s="21">
        <f>SUMIFS(тарифы!G:G,тарифы!B:B,J5575)</f>
        <v>0</v>
      </c>
      <c r="F5575" s="21"/>
      <c r="G5575" s="12" t="str">
        <f>IFERROR(INDEX(Таблица1[#All],MATCH('загрузка табеля'!J5575,тарифы!B:B,0),4),"")</f>
        <v/>
      </c>
    </row>
    <row r="5576" spans="1:7" x14ac:dyDescent="0.2">
      <c r="A5576" s="12" t="e">
        <f>INDEX('рабочие дни  %ФОТ'!$F$3:$F$67,MATCH('загрузка табеля'!$H5576,'рабочие дни  %ФОТ'!$H$3:$H$67,0),1)</f>
        <v>#N/A</v>
      </c>
      <c r="B5576" s="21">
        <f t="shared" si="261"/>
        <v>0</v>
      </c>
      <c r="C5576" s="22">
        <f t="shared" si="262"/>
        <v>0</v>
      </c>
      <c r="D5576" s="23" t="str">
        <f t="shared" si="263"/>
        <v/>
      </c>
      <c r="E5576" s="21">
        <f>SUMIFS(тарифы!G:G,тарифы!B:B,J5576)</f>
        <v>0</v>
      </c>
      <c r="F5576" s="21"/>
      <c r="G5576" s="12" t="str">
        <f>IFERROR(INDEX(Таблица1[#All],MATCH('загрузка табеля'!J5576,тарифы!B:B,0),4),"")</f>
        <v/>
      </c>
    </row>
    <row r="5577" spans="1:7" x14ac:dyDescent="0.2">
      <c r="A5577" s="12" t="e">
        <f>INDEX('рабочие дни  %ФОТ'!$F$3:$F$67,MATCH('загрузка табеля'!$H5577,'рабочие дни  %ФОТ'!$H$3:$H$67,0),1)</f>
        <v>#N/A</v>
      </c>
      <c r="B5577" s="21">
        <f t="shared" si="261"/>
        <v>0</v>
      </c>
      <c r="C5577" s="22">
        <f t="shared" si="262"/>
        <v>0</v>
      </c>
      <c r="D5577" s="23" t="str">
        <f t="shared" si="263"/>
        <v/>
      </c>
      <c r="E5577" s="21">
        <f>SUMIFS(тарифы!G:G,тарифы!B:B,J5577)</f>
        <v>0</v>
      </c>
      <c r="F5577" s="21"/>
      <c r="G5577" s="12" t="str">
        <f>IFERROR(INDEX(Таблица1[#All],MATCH('загрузка табеля'!J5577,тарифы!B:B,0),4),"")</f>
        <v/>
      </c>
    </row>
    <row r="5578" spans="1:7" x14ac:dyDescent="0.2">
      <c r="A5578" s="12" t="e">
        <f>INDEX('рабочие дни  %ФОТ'!$F$3:$F$67,MATCH('загрузка табеля'!$H5578,'рабочие дни  %ФОТ'!$H$3:$H$67,0),1)</f>
        <v>#N/A</v>
      </c>
      <c r="B5578" s="21">
        <f t="shared" si="261"/>
        <v>0</v>
      </c>
      <c r="C5578" s="22">
        <f t="shared" si="262"/>
        <v>0</v>
      </c>
      <c r="D5578" s="23" t="str">
        <f t="shared" si="263"/>
        <v/>
      </c>
      <c r="E5578" s="21">
        <f>SUMIFS(тарифы!G:G,тарифы!B:B,J5578)</f>
        <v>0</v>
      </c>
      <c r="F5578" s="21"/>
      <c r="G5578" s="12" t="str">
        <f>IFERROR(INDEX(Таблица1[#All],MATCH('загрузка табеля'!J5578,тарифы!B:B,0),4),"")</f>
        <v/>
      </c>
    </row>
    <row r="5579" spans="1:7" x14ac:dyDescent="0.2">
      <c r="A5579" s="12" t="e">
        <f>INDEX('рабочие дни  %ФОТ'!$F$3:$F$67,MATCH('загрузка табеля'!$H5579,'рабочие дни  %ФОТ'!$H$3:$H$67,0),1)</f>
        <v>#N/A</v>
      </c>
      <c r="B5579" s="21">
        <f t="shared" si="261"/>
        <v>0</v>
      </c>
      <c r="C5579" s="22">
        <f t="shared" si="262"/>
        <v>0</v>
      </c>
      <c r="D5579" s="23" t="str">
        <f t="shared" si="263"/>
        <v/>
      </c>
      <c r="E5579" s="21">
        <f>SUMIFS(тарифы!G:G,тарифы!B:B,J5579)</f>
        <v>0</v>
      </c>
      <c r="F5579" s="21"/>
      <c r="G5579" s="12" t="str">
        <f>IFERROR(INDEX(Таблица1[#All],MATCH('загрузка табеля'!J5579,тарифы!B:B,0),4),"")</f>
        <v/>
      </c>
    </row>
    <row r="5580" spans="1:7" x14ac:dyDescent="0.2">
      <c r="A5580" s="12" t="e">
        <f>INDEX('рабочие дни  %ФОТ'!$F$3:$F$67,MATCH('загрузка табеля'!$H5580,'рабочие дни  %ФОТ'!$H$3:$H$67,0),1)</f>
        <v>#N/A</v>
      </c>
      <c r="B5580" s="21">
        <f t="shared" si="261"/>
        <v>0</v>
      </c>
      <c r="C5580" s="22">
        <f t="shared" si="262"/>
        <v>0</v>
      </c>
      <c r="D5580" s="23" t="str">
        <f t="shared" si="263"/>
        <v/>
      </c>
      <c r="E5580" s="21">
        <f>SUMIFS(тарифы!G:G,тарифы!B:B,J5580)</f>
        <v>0</v>
      </c>
      <c r="F5580" s="21"/>
      <c r="G5580" s="12" t="str">
        <f>IFERROR(INDEX(Таблица1[#All],MATCH('загрузка табеля'!J5580,тарифы!B:B,0),4),"")</f>
        <v/>
      </c>
    </row>
    <row r="5581" spans="1:7" x14ac:dyDescent="0.2">
      <c r="A5581" s="12" t="e">
        <f>INDEX('рабочие дни  %ФОТ'!$F$3:$F$67,MATCH('загрузка табеля'!$H5581,'рабочие дни  %ФОТ'!$H$3:$H$67,0),1)</f>
        <v>#N/A</v>
      </c>
      <c r="B5581" s="21">
        <f t="shared" si="261"/>
        <v>0</v>
      </c>
      <c r="C5581" s="22">
        <f t="shared" si="262"/>
        <v>0</v>
      </c>
      <c r="D5581" s="23" t="str">
        <f t="shared" si="263"/>
        <v/>
      </c>
      <c r="E5581" s="21">
        <f>SUMIFS(тарифы!G:G,тарифы!B:B,J5581)</f>
        <v>0</v>
      </c>
      <c r="F5581" s="21"/>
      <c r="G5581" s="12" t="str">
        <f>IFERROR(INDEX(Таблица1[#All],MATCH('загрузка табеля'!J5581,тарифы!B:B,0),4),"")</f>
        <v/>
      </c>
    </row>
    <row r="5582" spans="1:7" x14ac:dyDescent="0.2">
      <c r="A5582" s="12" t="e">
        <f>INDEX('рабочие дни  %ФОТ'!$F$3:$F$67,MATCH('загрузка табеля'!$H5582,'рабочие дни  %ФОТ'!$H$3:$H$67,0),1)</f>
        <v>#N/A</v>
      </c>
      <c r="B5582" s="21">
        <f t="shared" si="261"/>
        <v>0</v>
      </c>
      <c r="C5582" s="22">
        <f t="shared" si="262"/>
        <v>0</v>
      </c>
      <c r="D5582" s="23" t="str">
        <f t="shared" si="263"/>
        <v/>
      </c>
      <c r="E5582" s="21">
        <f>SUMIFS(тарифы!G:G,тарифы!B:B,J5582)</f>
        <v>0</v>
      </c>
      <c r="F5582" s="21"/>
      <c r="G5582" s="12" t="str">
        <f>IFERROR(INDEX(Таблица1[#All],MATCH('загрузка табеля'!J5582,тарифы!B:B,0),4),"")</f>
        <v/>
      </c>
    </row>
    <row r="5583" spans="1:7" x14ac:dyDescent="0.2">
      <c r="A5583" s="12" t="e">
        <f>INDEX('рабочие дни  %ФОТ'!$F$3:$F$67,MATCH('загрузка табеля'!$H5583,'рабочие дни  %ФОТ'!$H$3:$H$67,0),1)</f>
        <v>#N/A</v>
      </c>
      <c r="B5583" s="21">
        <f t="shared" si="261"/>
        <v>0</v>
      </c>
      <c r="C5583" s="22">
        <f t="shared" si="262"/>
        <v>0</v>
      </c>
      <c r="D5583" s="23" t="str">
        <f t="shared" si="263"/>
        <v/>
      </c>
      <c r="E5583" s="21">
        <f>SUMIFS(тарифы!G:G,тарифы!B:B,J5583)</f>
        <v>0</v>
      </c>
      <c r="F5583" s="21"/>
      <c r="G5583" s="12" t="str">
        <f>IFERROR(INDEX(Таблица1[#All],MATCH('загрузка табеля'!J5583,тарифы!B:B,0),4),"")</f>
        <v/>
      </c>
    </row>
    <row r="5584" spans="1:7" x14ac:dyDescent="0.2">
      <c r="A5584" s="12" t="e">
        <f>INDEX('рабочие дни  %ФОТ'!$F$3:$F$67,MATCH('загрузка табеля'!$H5584,'рабочие дни  %ФОТ'!$H$3:$H$67,0),1)</f>
        <v>#N/A</v>
      </c>
      <c r="B5584" s="21">
        <f t="shared" si="261"/>
        <v>0</v>
      </c>
      <c r="C5584" s="22">
        <f t="shared" si="262"/>
        <v>0</v>
      </c>
      <c r="D5584" s="23" t="str">
        <f t="shared" si="263"/>
        <v/>
      </c>
      <c r="E5584" s="21">
        <f>SUMIFS(тарифы!G:G,тарифы!B:B,J5584)</f>
        <v>0</v>
      </c>
      <c r="F5584" s="21"/>
      <c r="G5584" s="12" t="str">
        <f>IFERROR(INDEX(Таблица1[#All],MATCH('загрузка табеля'!J5584,тарифы!B:B,0),4),"")</f>
        <v/>
      </c>
    </row>
    <row r="5585" spans="1:7" x14ac:dyDescent="0.2">
      <c r="A5585" s="12" t="e">
        <f>INDEX('рабочие дни  %ФОТ'!$F$3:$F$67,MATCH('загрузка табеля'!$H5585,'рабочие дни  %ФОТ'!$H$3:$H$67,0),1)</f>
        <v>#N/A</v>
      </c>
      <c r="B5585" s="21">
        <f t="shared" si="261"/>
        <v>0</v>
      </c>
      <c r="C5585" s="22">
        <f t="shared" si="262"/>
        <v>0</v>
      </c>
      <c r="D5585" s="23" t="str">
        <f t="shared" si="263"/>
        <v/>
      </c>
      <c r="E5585" s="21">
        <f>SUMIFS(тарифы!G:G,тарифы!B:B,J5585)</f>
        <v>0</v>
      </c>
      <c r="F5585" s="21"/>
      <c r="G5585" s="12" t="str">
        <f>IFERROR(INDEX(Таблица1[#All],MATCH('загрузка табеля'!J5585,тарифы!B:B,0),4),"")</f>
        <v/>
      </c>
    </row>
    <row r="5586" spans="1:7" x14ac:dyDescent="0.2">
      <c r="A5586" s="12" t="e">
        <f>INDEX('рабочие дни  %ФОТ'!$F$3:$F$67,MATCH('загрузка табеля'!$H5586,'рабочие дни  %ФОТ'!$H$3:$H$67,0),1)</f>
        <v>#N/A</v>
      </c>
      <c r="B5586" s="21">
        <f t="shared" si="261"/>
        <v>0</v>
      </c>
      <c r="C5586" s="22">
        <f t="shared" si="262"/>
        <v>0</v>
      </c>
      <c r="D5586" s="23" t="str">
        <f t="shared" si="263"/>
        <v/>
      </c>
      <c r="E5586" s="21">
        <f>SUMIFS(тарифы!G:G,тарифы!B:B,J5586)</f>
        <v>0</v>
      </c>
      <c r="F5586" s="21"/>
      <c r="G5586" s="12" t="str">
        <f>IFERROR(INDEX(Таблица1[#All],MATCH('загрузка табеля'!J5586,тарифы!B:B,0),4),"")</f>
        <v/>
      </c>
    </row>
    <row r="5587" spans="1:7" x14ac:dyDescent="0.2">
      <c r="A5587" s="12" t="e">
        <f>INDEX('рабочие дни  %ФОТ'!$F$3:$F$67,MATCH('загрузка табеля'!$H5587,'рабочие дни  %ФОТ'!$H$3:$H$67,0),1)</f>
        <v>#N/A</v>
      </c>
      <c r="B5587" s="21">
        <f t="shared" si="261"/>
        <v>0</v>
      </c>
      <c r="C5587" s="22">
        <f t="shared" si="262"/>
        <v>0</v>
      </c>
      <c r="D5587" s="23" t="str">
        <f t="shared" si="263"/>
        <v/>
      </c>
      <c r="E5587" s="21">
        <f>SUMIFS(тарифы!G:G,тарифы!B:B,J5587)</f>
        <v>0</v>
      </c>
      <c r="F5587" s="21"/>
      <c r="G5587" s="12" t="str">
        <f>IFERROR(INDEX(Таблица1[#All],MATCH('загрузка табеля'!J5587,тарифы!B:B,0),4),"")</f>
        <v/>
      </c>
    </row>
    <row r="5588" spans="1:7" x14ac:dyDescent="0.2">
      <c r="A5588" s="12" t="e">
        <f>INDEX('рабочие дни  %ФОТ'!$F$3:$F$67,MATCH('загрузка табеля'!$H5588,'рабочие дни  %ФОТ'!$H$3:$H$67,0),1)</f>
        <v>#N/A</v>
      </c>
      <c r="B5588" s="21">
        <f t="shared" si="261"/>
        <v>0</v>
      </c>
      <c r="C5588" s="22">
        <f t="shared" si="262"/>
        <v>0</v>
      </c>
      <c r="D5588" s="23" t="str">
        <f t="shared" si="263"/>
        <v/>
      </c>
      <c r="E5588" s="21">
        <f>SUMIFS(тарифы!G:G,тарифы!B:B,J5588)</f>
        <v>0</v>
      </c>
      <c r="F5588" s="21"/>
      <c r="G5588" s="12" t="str">
        <f>IFERROR(INDEX(Таблица1[#All],MATCH('загрузка табеля'!J5588,тарифы!B:B,0),4),"")</f>
        <v/>
      </c>
    </row>
    <row r="5589" spans="1:7" x14ac:dyDescent="0.2">
      <c r="A5589" s="12" t="e">
        <f>INDEX('рабочие дни  %ФОТ'!$F$3:$F$67,MATCH('загрузка табеля'!$H5589,'рабочие дни  %ФОТ'!$H$3:$H$67,0),1)</f>
        <v>#N/A</v>
      </c>
      <c r="B5589" s="21">
        <f t="shared" si="261"/>
        <v>0</v>
      </c>
      <c r="C5589" s="22">
        <f t="shared" si="262"/>
        <v>0</v>
      </c>
      <c r="D5589" s="23" t="str">
        <f t="shared" si="263"/>
        <v/>
      </c>
      <c r="E5589" s="21">
        <f>SUMIFS(тарифы!G:G,тарифы!B:B,J5589)</f>
        <v>0</v>
      </c>
      <c r="F5589" s="21"/>
      <c r="G5589" s="12" t="str">
        <f>IFERROR(INDEX(Таблица1[#All],MATCH('загрузка табеля'!J5589,тарифы!B:B,0),4),"")</f>
        <v/>
      </c>
    </row>
    <row r="5590" spans="1:7" x14ac:dyDescent="0.2">
      <c r="A5590" s="12" t="e">
        <f>INDEX('рабочие дни  %ФОТ'!$F$3:$F$67,MATCH('загрузка табеля'!$H5590,'рабочие дни  %ФОТ'!$H$3:$H$67,0),1)</f>
        <v>#N/A</v>
      </c>
      <c r="B5590" s="21">
        <f t="shared" si="261"/>
        <v>0</v>
      </c>
      <c r="C5590" s="22">
        <f t="shared" si="262"/>
        <v>0</v>
      </c>
      <c r="D5590" s="23" t="str">
        <f t="shared" si="263"/>
        <v/>
      </c>
      <c r="E5590" s="21">
        <f>SUMIFS(тарифы!G:G,тарифы!B:B,J5590)</f>
        <v>0</v>
      </c>
      <c r="F5590" s="21"/>
      <c r="G5590" s="12" t="str">
        <f>IFERROR(INDEX(Таблица1[#All],MATCH('загрузка табеля'!J5590,тарифы!B:B,0),4),"")</f>
        <v/>
      </c>
    </row>
    <row r="5591" spans="1:7" x14ac:dyDescent="0.2">
      <c r="A5591" s="12" t="e">
        <f>INDEX('рабочие дни  %ФОТ'!$F$3:$F$67,MATCH('загрузка табеля'!$H5591,'рабочие дни  %ФОТ'!$H$3:$H$67,0),1)</f>
        <v>#N/A</v>
      </c>
      <c r="B5591" s="21">
        <f t="shared" si="261"/>
        <v>0</v>
      </c>
      <c r="C5591" s="22">
        <f t="shared" si="262"/>
        <v>0</v>
      </c>
      <c r="D5591" s="23" t="str">
        <f t="shared" si="263"/>
        <v/>
      </c>
      <c r="E5591" s="21">
        <f>SUMIFS(тарифы!G:G,тарифы!B:B,J5591)</f>
        <v>0</v>
      </c>
      <c r="F5591" s="21"/>
      <c r="G5591" s="12" t="str">
        <f>IFERROR(INDEX(Таблица1[#All],MATCH('загрузка табеля'!J5591,тарифы!B:B,0),4),"")</f>
        <v/>
      </c>
    </row>
    <row r="5592" spans="1:7" x14ac:dyDescent="0.2">
      <c r="A5592" s="12" t="e">
        <f>INDEX('рабочие дни  %ФОТ'!$F$3:$F$67,MATCH('загрузка табеля'!$H5592,'рабочие дни  %ФОТ'!$H$3:$H$67,0),1)</f>
        <v>#N/A</v>
      </c>
      <c r="B5592" s="21">
        <f t="shared" si="261"/>
        <v>0</v>
      </c>
      <c r="C5592" s="22">
        <f t="shared" si="262"/>
        <v>0</v>
      </c>
      <c r="D5592" s="23" t="str">
        <f t="shared" si="263"/>
        <v/>
      </c>
      <c r="E5592" s="21">
        <f>SUMIFS(тарифы!G:G,тарифы!B:B,J5592)</f>
        <v>0</v>
      </c>
      <c r="F5592" s="21"/>
      <c r="G5592" s="12" t="str">
        <f>IFERROR(INDEX(Таблица1[#All],MATCH('загрузка табеля'!J5592,тарифы!B:B,0),4),"")</f>
        <v/>
      </c>
    </row>
    <row r="5593" spans="1:7" x14ac:dyDescent="0.2">
      <c r="A5593" s="12" t="e">
        <f>INDEX('рабочие дни  %ФОТ'!$F$3:$F$67,MATCH('загрузка табеля'!$H5593,'рабочие дни  %ФОТ'!$H$3:$H$67,0),1)</f>
        <v>#N/A</v>
      </c>
      <c r="B5593" s="21">
        <f t="shared" si="261"/>
        <v>0</v>
      </c>
      <c r="C5593" s="22">
        <f t="shared" si="262"/>
        <v>0</v>
      </c>
      <c r="D5593" s="23" t="str">
        <f t="shared" si="263"/>
        <v/>
      </c>
      <c r="E5593" s="21">
        <f>SUMIFS(тарифы!G:G,тарифы!B:B,J5593)</f>
        <v>0</v>
      </c>
      <c r="F5593" s="21"/>
      <c r="G5593" s="12" t="str">
        <f>IFERROR(INDEX(Таблица1[#All],MATCH('загрузка табеля'!J5593,тарифы!B:B,0),4),"")</f>
        <v/>
      </c>
    </row>
    <row r="5594" spans="1:7" x14ac:dyDescent="0.2">
      <c r="A5594" s="12" t="e">
        <f>INDEX('рабочие дни  %ФОТ'!$F$3:$F$67,MATCH('загрузка табеля'!$H5594,'рабочие дни  %ФОТ'!$H$3:$H$67,0),1)</f>
        <v>#N/A</v>
      </c>
      <c r="B5594" s="21">
        <f t="shared" si="261"/>
        <v>0</v>
      </c>
      <c r="C5594" s="22">
        <f t="shared" si="262"/>
        <v>0</v>
      </c>
      <c r="D5594" s="23" t="str">
        <f t="shared" si="263"/>
        <v/>
      </c>
      <c r="E5594" s="21">
        <f>SUMIFS(тарифы!G:G,тарифы!B:B,J5594)</f>
        <v>0</v>
      </c>
      <c r="F5594" s="21"/>
      <c r="G5594" s="12" t="str">
        <f>IFERROR(INDEX(Таблица1[#All],MATCH('загрузка табеля'!J5594,тарифы!B:B,0),4),"")</f>
        <v/>
      </c>
    </row>
    <row r="5595" spans="1:7" x14ac:dyDescent="0.2">
      <c r="A5595" s="12" t="e">
        <f>INDEX('рабочие дни  %ФОТ'!$F$3:$F$67,MATCH('загрузка табеля'!$H5595,'рабочие дни  %ФОТ'!$H$3:$H$67,0),1)</f>
        <v>#N/A</v>
      </c>
      <c r="B5595" s="21">
        <f t="shared" si="261"/>
        <v>0</v>
      </c>
      <c r="C5595" s="22">
        <f t="shared" si="262"/>
        <v>0</v>
      </c>
      <c r="D5595" s="23" t="str">
        <f t="shared" si="263"/>
        <v/>
      </c>
      <c r="E5595" s="21">
        <f>SUMIFS(тарифы!G:G,тарифы!B:B,J5595)</f>
        <v>0</v>
      </c>
      <c r="F5595" s="21"/>
      <c r="G5595" s="12" t="str">
        <f>IFERROR(INDEX(Таблица1[#All],MATCH('загрузка табеля'!J5595,тарифы!B:B,0),4),"")</f>
        <v/>
      </c>
    </row>
    <row r="5596" spans="1:7" x14ac:dyDescent="0.2">
      <c r="A5596" s="12" t="e">
        <f>INDEX('рабочие дни  %ФОТ'!$F$3:$F$67,MATCH('загрузка табеля'!$H5596,'рабочие дни  %ФОТ'!$H$3:$H$67,0),1)</f>
        <v>#N/A</v>
      </c>
      <c r="B5596" s="21">
        <f t="shared" si="261"/>
        <v>0</v>
      </c>
      <c r="C5596" s="22">
        <f t="shared" si="262"/>
        <v>0</v>
      </c>
      <c r="D5596" s="23" t="str">
        <f t="shared" si="263"/>
        <v/>
      </c>
      <c r="E5596" s="21">
        <f>SUMIFS(тарифы!G:G,тарифы!B:B,J5596)</f>
        <v>0</v>
      </c>
      <c r="F5596" s="21"/>
      <c r="G5596" s="12" t="str">
        <f>IFERROR(INDEX(Таблица1[#All],MATCH('загрузка табеля'!J5596,тарифы!B:B,0),4),"")</f>
        <v/>
      </c>
    </row>
    <row r="5597" spans="1:7" x14ac:dyDescent="0.2">
      <c r="A5597" s="12" t="e">
        <f>INDEX('рабочие дни  %ФОТ'!$F$3:$F$67,MATCH('загрузка табеля'!$H5597,'рабочие дни  %ФОТ'!$H$3:$H$67,0),1)</f>
        <v>#N/A</v>
      </c>
      <c r="B5597" s="21">
        <f t="shared" si="261"/>
        <v>0</v>
      </c>
      <c r="C5597" s="22">
        <f t="shared" si="262"/>
        <v>0</v>
      </c>
      <c r="D5597" s="23" t="str">
        <f t="shared" si="263"/>
        <v/>
      </c>
      <c r="E5597" s="21">
        <f>SUMIFS(тарифы!G:G,тарифы!B:B,J5597)</f>
        <v>0</v>
      </c>
      <c r="F5597" s="21"/>
      <c r="G5597" s="12" t="str">
        <f>IFERROR(INDEX(Таблица1[#All],MATCH('загрузка табеля'!J5597,тарифы!B:B,0),4),"")</f>
        <v/>
      </c>
    </row>
    <row r="5598" spans="1:7" x14ac:dyDescent="0.2">
      <c r="A5598" s="12" t="e">
        <f>INDEX('рабочие дни  %ФОТ'!$F$3:$F$67,MATCH('загрузка табеля'!$H5598,'рабочие дни  %ФОТ'!$H$3:$H$67,0),1)</f>
        <v>#N/A</v>
      </c>
      <c r="B5598" s="21">
        <f t="shared" si="261"/>
        <v>0</v>
      </c>
      <c r="C5598" s="22">
        <f t="shared" si="262"/>
        <v>0</v>
      </c>
      <c r="D5598" s="23" t="str">
        <f t="shared" si="263"/>
        <v/>
      </c>
      <c r="E5598" s="21">
        <f>SUMIFS(тарифы!G:G,тарифы!B:B,J5598)</f>
        <v>0</v>
      </c>
      <c r="F5598" s="21"/>
      <c r="G5598" s="12" t="str">
        <f>IFERROR(INDEX(Таблица1[#All],MATCH('загрузка табеля'!J5598,тарифы!B:B,0),4),"")</f>
        <v/>
      </c>
    </row>
    <row r="5599" spans="1:7" x14ac:dyDescent="0.2">
      <c r="A5599" s="12" t="e">
        <f>INDEX('рабочие дни  %ФОТ'!$F$3:$F$67,MATCH('загрузка табеля'!$H5599,'рабочие дни  %ФОТ'!$H$3:$H$67,0),1)</f>
        <v>#N/A</v>
      </c>
      <c r="B5599" s="21">
        <f t="shared" si="261"/>
        <v>0</v>
      </c>
      <c r="C5599" s="22">
        <f t="shared" si="262"/>
        <v>0</v>
      </c>
      <c r="D5599" s="23" t="str">
        <f t="shared" si="263"/>
        <v/>
      </c>
      <c r="E5599" s="21">
        <f>SUMIFS(тарифы!G:G,тарифы!B:B,J5599)</f>
        <v>0</v>
      </c>
      <c r="F5599" s="21"/>
      <c r="G5599" s="12" t="str">
        <f>IFERROR(INDEX(Таблица1[#All],MATCH('загрузка табеля'!J5599,тарифы!B:B,0),4),"")</f>
        <v/>
      </c>
    </row>
    <row r="5600" spans="1:7" x14ac:dyDescent="0.2">
      <c r="A5600" s="12" t="e">
        <f>INDEX('рабочие дни  %ФОТ'!$F$3:$F$67,MATCH('загрузка табеля'!$H5600,'рабочие дни  %ФОТ'!$H$3:$H$67,0),1)</f>
        <v>#N/A</v>
      </c>
      <c r="B5600" s="21">
        <f t="shared" si="261"/>
        <v>0</v>
      </c>
      <c r="C5600" s="22">
        <f t="shared" si="262"/>
        <v>0</v>
      </c>
      <c r="D5600" s="23" t="str">
        <f t="shared" si="263"/>
        <v/>
      </c>
      <c r="E5600" s="21">
        <f>SUMIFS(тарифы!G:G,тарифы!B:B,J5600)</f>
        <v>0</v>
      </c>
      <c r="F5600" s="21"/>
      <c r="G5600" s="12" t="str">
        <f>IFERROR(INDEX(Таблица1[#All],MATCH('загрузка табеля'!J5600,тарифы!B:B,0),4),"")</f>
        <v/>
      </c>
    </row>
    <row r="5601" spans="1:7" x14ac:dyDescent="0.2">
      <c r="A5601" s="12" t="e">
        <f>INDEX('рабочие дни  %ФОТ'!$F$3:$F$67,MATCH('загрузка табеля'!$H5601,'рабочие дни  %ФОТ'!$H$3:$H$67,0),1)</f>
        <v>#N/A</v>
      </c>
      <c r="B5601" s="21">
        <f t="shared" si="261"/>
        <v>0</v>
      </c>
      <c r="C5601" s="22">
        <f t="shared" si="262"/>
        <v>0</v>
      </c>
      <c r="D5601" s="23" t="str">
        <f t="shared" si="263"/>
        <v/>
      </c>
      <c r="E5601" s="21">
        <f>SUMIFS(тарифы!G:G,тарифы!B:B,J5601)</f>
        <v>0</v>
      </c>
      <c r="F5601" s="21"/>
      <c r="G5601" s="12" t="str">
        <f>IFERROR(INDEX(Таблица1[#All],MATCH('загрузка табеля'!J5601,тарифы!B:B,0),4),"")</f>
        <v/>
      </c>
    </row>
    <row r="5602" spans="1:7" x14ac:dyDescent="0.2">
      <c r="A5602" s="12" t="e">
        <f>INDEX('рабочие дни  %ФОТ'!$F$3:$F$67,MATCH('загрузка табеля'!$H5602,'рабочие дни  %ФОТ'!$H$3:$H$67,0),1)</f>
        <v>#N/A</v>
      </c>
      <c r="B5602" s="21">
        <f t="shared" si="261"/>
        <v>0</v>
      </c>
      <c r="C5602" s="22">
        <f t="shared" si="262"/>
        <v>0</v>
      </c>
      <c r="D5602" s="23" t="str">
        <f t="shared" si="263"/>
        <v/>
      </c>
      <c r="E5602" s="21">
        <f>SUMIFS(тарифы!G:G,тарифы!B:B,J5602)</f>
        <v>0</v>
      </c>
      <c r="F5602" s="21"/>
      <c r="G5602" s="12" t="str">
        <f>IFERROR(INDEX(Таблица1[#All],MATCH('загрузка табеля'!J5602,тарифы!B:B,0),4),"")</f>
        <v/>
      </c>
    </row>
    <row r="5603" spans="1:7" x14ac:dyDescent="0.2">
      <c r="A5603" s="12" t="e">
        <f>INDEX('рабочие дни  %ФОТ'!$F$3:$F$67,MATCH('загрузка табеля'!$H5603,'рабочие дни  %ФОТ'!$H$3:$H$67,0),1)</f>
        <v>#N/A</v>
      </c>
      <c r="B5603" s="21">
        <f t="shared" si="261"/>
        <v>0</v>
      </c>
      <c r="C5603" s="22">
        <f t="shared" si="262"/>
        <v>0</v>
      </c>
      <c r="D5603" s="23" t="str">
        <f t="shared" si="263"/>
        <v/>
      </c>
      <c r="E5603" s="21">
        <f>SUMIFS(тарифы!G:G,тарифы!B:B,J5603)</f>
        <v>0</v>
      </c>
      <c r="F5603" s="21"/>
      <c r="G5603" s="12" t="str">
        <f>IFERROR(INDEX(Таблица1[#All],MATCH('загрузка табеля'!J5603,тарифы!B:B,0),4),"")</f>
        <v/>
      </c>
    </row>
    <row r="5604" spans="1:7" x14ac:dyDescent="0.2">
      <c r="A5604" s="12" t="e">
        <f>INDEX('рабочие дни  %ФОТ'!$F$3:$F$67,MATCH('загрузка табеля'!$H5604,'рабочие дни  %ФОТ'!$H$3:$H$67,0),1)</f>
        <v>#N/A</v>
      </c>
      <c r="B5604" s="21">
        <f t="shared" si="261"/>
        <v>0</v>
      </c>
      <c r="C5604" s="22">
        <f t="shared" si="262"/>
        <v>0</v>
      </c>
      <c r="D5604" s="23" t="str">
        <f t="shared" si="263"/>
        <v/>
      </c>
      <c r="E5604" s="21">
        <f>SUMIFS(тарифы!G:G,тарифы!B:B,J5604)</f>
        <v>0</v>
      </c>
      <c r="F5604" s="21"/>
      <c r="G5604" s="12" t="str">
        <f>IFERROR(INDEX(Таблица1[#All],MATCH('загрузка табеля'!J5604,тарифы!B:B,0),4),"")</f>
        <v/>
      </c>
    </row>
    <row r="5605" spans="1:7" x14ac:dyDescent="0.2">
      <c r="A5605" s="12" t="e">
        <f>INDEX('рабочие дни  %ФОТ'!$F$3:$F$67,MATCH('загрузка табеля'!$H5605,'рабочие дни  %ФОТ'!$H$3:$H$67,0),1)</f>
        <v>#N/A</v>
      </c>
      <c r="B5605" s="21">
        <f t="shared" si="261"/>
        <v>0</v>
      </c>
      <c r="C5605" s="22">
        <f t="shared" si="262"/>
        <v>0</v>
      </c>
      <c r="D5605" s="23" t="str">
        <f t="shared" si="263"/>
        <v/>
      </c>
      <c r="E5605" s="21">
        <f>SUMIFS(тарифы!G:G,тарифы!B:B,J5605)</f>
        <v>0</v>
      </c>
      <c r="F5605" s="21"/>
      <c r="G5605" s="12" t="str">
        <f>IFERROR(INDEX(Таблица1[#All],MATCH('загрузка табеля'!J5605,тарифы!B:B,0),4),"")</f>
        <v/>
      </c>
    </row>
    <row r="5606" spans="1:7" x14ac:dyDescent="0.2">
      <c r="A5606" s="12" t="e">
        <f>INDEX('рабочие дни  %ФОТ'!$F$3:$F$67,MATCH('загрузка табеля'!$H5606,'рабочие дни  %ФОТ'!$H$3:$H$67,0),1)</f>
        <v>#N/A</v>
      </c>
      <c r="B5606" s="21">
        <f t="shared" si="261"/>
        <v>0</v>
      </c>
      <c r="C5606" s="22">
        <f t="shared" si="262"/>
        <v>0</v>
      </c>
      <c r="D5606" s="23" t="str">
        <f t="shared" si="263"/>
        <v/>
      </c>
      <c r="E5606" s="21">
        <f>SUMIFS(тарифы!G:G,тарифы!B:B,J5606)</f>
        <v>0</v>
      </c>
      <c r="F5606" s="21"/>
      <c r="G5606" s="12" t="str">
        <f>IFERROR(INDEX(Таблица1[#All],MATCH('загрузка табеля'!J5606,тарифы!B:B,0),4),"")</f>
        <v/>
      </c>
    </row>
    <row r="5607" spans="1:7" x14ac:dyDescent="0.2">
      <c r="A5607" s="12" t="e">
        <f>INDEX('рабочие дни  %ФОТ'!$F$3:$F$67,MATCH('загрузка табеля'!$H5607,'рабочие дни  %ФОТ'!$H$3:$H$67,0),1)</f>
        <v>#N/A</v>
      </c>
      <c r="B5607" s="21">
        <f t="shared" si="261"/>
        <v>0</v>
      </c>
      <c r="C5607" s="22">
        <f t="shared" si="262"/>
        <v>0</v>
      </c>
      <c r="D5607" s="23" t="str">
        <f t="shared" si="263"/>
        <v/>
      </c>
      <c r="E5607" s="21">
        <f>SUMIFS(тарифы!G:G,тарифы!B:B,J5607)</f>
        <v>0</v>
      </c>
      <c r="F5607" s="21"/>
      <c r="G5607" s="12" t="str">
        <f>IFERROR(INDEX(Таблица1[#All],MATCH('загрузка табеля'!J5607,тарифы!B:B,0),4),"")</f>
        <v/>
      </c>
    </row>
    <row r="5608" spans="1:7" x14ac:dyDescent="0.2">
      <c r="A5608" s="12" t="e">
        <f>INDEX('рабочие дни  %ФОТ'!$F$3:$F$67,MATCH('загрузка табеля'!$H5608,'рабочие дни  %ФОТ'!$H$3:$H$67,0),1)</f>
        <v>#N/A</v>
      </c>
      <c r="B5608" s="21">
        <f t="shared" si="261"/>
        <v>0</v>
      </c>
      <c r="C5608" s="22">
        <f t="shared" si="262"/>
        <v>0</v>
      </c>
      <c r="D5608" s="23" t="str">
        <f t="shared" si="263"/>
        <v/>
      </c>
      <c r="E5608" s="21">
        <f>SUMIFS(тарифы!G:G,тарифы!B:B,J5608)</f>
        <v>0</v>
      </c>
      <c r="F5608" s="21"/>
      <c r="G5608" s="12" t="str">
        <f>IFERROR(INDEX(Таблица1[#All],MATCH('загрузка табеля'!J5608,тарифы!B:B,0),4),"")</f>
        <v/>
      </c>
    </row>
    <row r="5609" spans="1:7" x14ac:dyDescent="0.2">
      <c r="A5609" s="12" t="e">
        <f>INDEX('рабочие дни  %ФОТ'!$F$3:$F$67,MATCH('загрузка табеля'!$H5609,'рабочие дни  %ФОТ'!$H$3:$H$67,0),1)</f>
        <v>#N/A</v>
      </c>
      <c r="B5609" s="21">
        <f t="shared" si="261"/>
        <v>0</v>
      </c>
      <c r="C5609" s="22">
        <f t="shared" si="262"/>
        <v>0</v>
      </c>
      <c r="D5609" s="23" t="str">
        <f t="shared" si="263"/>
        <v/>
      </c>
      <c r="E5609" s="21">
        <f>SUMIFS(тарифы!G:G,тарифы!B:B,J5609)</f>
        <v>0</v>
      </c>
      <c r="F5609" s="21"/>
      <c r="G5609" s="12" t="str">
        <f>IFERROR(INDEX(Таблица1[#All],MATCH('загрузка табеля'!J5609,тарифы!B:B,0),4),"")</f>
        <v/>
      </c>
    </row>
    <row r="5610" spans="1:7" x14ac:dyDescent="0.2">
      <c r="A5610" s="12" t="e">
        <f>INDEX('рабочие дни  %ФОТ'!$F$3:$F$67,MATCH('загрузка табеля'!$H5610,'рабочие дни  %ФОТ'!$H$3:$H$67,0),1)</f>
        <v>#N/A</v>
      </c>
      <c r="B5610" s="21">
        <f t="shared" si="261"/>
        <v>0</v>
      </c>
      <c r="C5610" s="22">
        <f t="shared" si="262"/>
        <v>0</v>
      </c>
      <c r="D5610" s="23" t="str">
        <f t="shared" si="263"/>
        <v/>
      </c>
      <c r="E5610" s="21">
        <f>SUMIFS(тарифы!G:G,тарифы!B:B,J5610)</f>
        <v>0</v>
      </c>
      <c r="F5610" s="21"/>
      <c r="G5610" s="12" t="str">
        <f>IFERROR(INDEX(Таблица1[#All],MATCH('загрузка табеля'!J5610,тарифы!B:B,0),4),"")</f>
        <v/>
      </c>
    </row>
    <row r="5611" spans="1:7" x14ac:dyDescent="0.2">
      <c r="A5611" s="12" t="e">
        <f>INDEX('рабочие дни  %ФОТ'!$F$3:$F$67,MATCH('загрузка табеля'!$H5611,'рабочие дни  %ФОТ'!$H$3:$H$67,0),1)</f>
        <v>#N/A</v>
      </c>
      <c r="B5611" s="21">
        <f t="shared" si="261"/>
        <v>0</v>
      </c>
      <c r="C5611" s="22">
        <f t="shared" si="262"/>
        <v>0</v>
      </c>
      <c r="D5611" s="23" t="str">
        <f t="shared" si="263"/>
        <v/>
      </c>
      <c r="E5611" s="21">
        <f>SUMIFS(тарифы!G:G,тарифы!B:B,J5611)</f>
        <v>0</v>
      </c>
      <c r="F5611" s="21"/>
      <c r="G5611" s="12" t="str">
        <f>IFERROR(INDEX(Таблица1[#All],MATCH('загрузка табеля'!J5611,тарифы!B:B,0),4),"")</f>
        <v/>
      </c>
    </row>
    <row r="5612" spans="1:7" x14ac:dyDescent="0.2">
      <c r="A5612" s="12" t="e">
        <f>INDEX('рабочие дни  %ФОТ'!$F$3:$F$67,MATCH('загрузка табеля'!$H5612,'рабочие дни  %ФОТ'!$H$3:$H$67,0),1)</f>
        <v>#N/A</v>
      </c>
      <c r="B5612" s="21">
        <f t="shared" si="261"/>
        <v>0</v>
      </c>
      <c r="C5612" s="22">
        <f t="shared" si="262"/>
        <v>0</v>
      </c>
      <c r="D5612" s="23" t="str">
        <f t="shared" si="263"/>
        <v/>
      </c>
      <c r="E5612" s="21">
        <f>SUMIFS(тарифы!G:G,тарифы!B:B,J5612)</f>
        <v>0</v>
      </c>
      <c r="F5612" s="21"/>
      <c r="G5612" s="12" t="str">
        <f>IFERROR(INDEX(Таблица1[#All],MATCH('загрузка табеля'!J5612,тарифы!B:B,0),4),"")</f>
        <v/>
      </c>
    </row>
    <row r="5613" spans="1:7" x14ac:dyDescent="0.2">
      <c r="A5613" s="12" t="e">
        <f>INDEX('рабочие дни  %ФОТ'!$F$3:$F$67,MATCH('загрузка табеля'!$H5613,'рабочие дни  %ФОТ'!$H$3:$H$67,0),1)</f>
        <v>#N/A</v>
      </c>
      <c r="B5613" s="21">
        <f t="shared" si="261"/>
        <v>0</v>
      </c>
      <c r="C5613" s="22">
        <f t="shared" si="262"/>
        <v>0</v>
      </c>
      <c r="D5613" s="23" t="str">
        <f t="shared" si="263"/>
        <v/>
      </c>
      <c r="E5613" s="21">
        <f>SUMIFS(тарифы!G:G,тарифы!B:B,J5613)</f>
        <v>0</v>
      </c>
      <c r="F5613" s="21"/>
      <c r="G5613" s="12" t="str">
        <f>IFERROR(INDEX(Таблица1[#All],MATCH('загрузка табеля'!J5613,тарифы!B:B,0),4),"")</f>
        <v/>
      </c>
    </row>
    <row r="5614" spans="1:7" x14ac:dyDescent="0.2">
      <c r="A5614" s="12" t="e">
        <f>INDEX('рабочие дни  %ФОТ'!$F$3:$F$67,MATCH('загрузка табеля'!$H5614,'рабочие дни  %ФОТ'!$H$3:$H$67,0),1)</f>
        <v>#N/A</v>
      </c>
      <c r="B5614" s="21">
        <f t="shared" si="261"/>
        <v>0</v>
      </c>
      <c r="C5614" s="22">
        <f t="shared" si="262"/>
        <v>0</v>
      </c>
      <c r="D5614" s="23" t="str">
        <f t="shared" si="263"/>
        <v/>
      </c>
      <c r="E5614" s="21">
        <f>SUMIFS(тарифы!G:G,тарифы!B:B,J5614)</f>
        <v>0</v>
      </c>
      <c r="F5614" s="21"/>
      <c r="G5614" s="12" t="str">
        <f>IFERROR(INDEX(Таблица1[#All],MATCH('загрузка табеля'!J5614,тарифы!B:B,0),4),"")</f>
        <v/>
      </c>
    </row>
    <row r="5615" spans="1:7" x14ac:dyDescent="0.2">
      <c r="A5615" s="12" t="e">
        <f>INDEX('рабочие дни  %ФОТ'!$F$3:$F$67,MATCH('загрузка табеля'!$H5615,'рабочие дни  %ФОТ'!$H$3:$H$67,0),1)</f>
        <v>#N/A</v>
      </c>
      <c r="B5615" s="21">
        <f t="shared" si="261"/>
        <v>0</v>
      </c>
      <c r="C5615" s="22">
        <f t="shared" si="262"/>
        <v>0</v>
      </c>
      <c r="D5615" s="23" t="str">
        <f t="shared" si="263"/>
        <v/>
      </c>
      <c r="E5615" s="21">
        <f>SUMIFS(тарифы!G:G,тарифы!B:B,J5615)</f>
        <v>0</v>
      </c>
      <c r="F5615" s="21"/>
      <c r="G5615" s="12" t="str">
        <f>IFERROR(INDEX(Таблица1[#All],MATCH('загрузка табеля'!J5615,тарифы!B:B,0),4),"")</f>
        <v/>
      </c>
    </row>
    <row r="5616" spans="1:7" x14ac:dyDescent="0.2">
      <c r="A5616" s="12" t="e">
        <f>INDEX('рабочие дни  %ФОТ'!$F$3:$F$67,MATCH('загрузка табеля'!$H5616,'рабочие дни  %ФОТ'!$H$3:$H$67,0),1)</f>
        <v>#N/A</v>
      </c>
      <c r="B5616" s="21">
        <f t="shared" si="261"/>
        <v>0</v>
      </c>
      <c r="C5616" s="22">
        <f t="shared" si="262"/>
        <v>0</v>
      </c>
      <c r="D5616" s="23" t="str">
        <f t="shared" si="263"/>
        <v/>
      </c>
      <c r="E5616" s="21">
        <f>SUMIFS(тарифы!G:G,тарифы!B:B,J5616)</f>
        <v>0</v>
      </c>
      <c r="F5616" s="21"/>
      <c r="G5616" s="12" t="str">
        <f>IFERROR(INDEX(Таблица1[#All],MATCH('загрузка табеля'!J5616,тарифы!B:B,0),4),"")</f>
        <v/>
      </c>
    </row>
    <row r="5617" spans="1:7" x14ac:dyDescent="0.2">
      <c r="A5617" s="12" t="e">
        <f>INDEX('рабочие дни  %ФОТ'!$F$3:$F$67,MATCH('загрузка табеля'!$H5617,'рабочие дни  %ФОТ'!$H$3:$H$67,0),1)</f>
        <v>#N/A</v>
      </c>
      <c r="B5617" s="21">
        <f t="shared" si="261"/>
        <v>0</v>
      </c>
      <c r="C5617" s="22">
        <f t="shared" si="262"/>
        <v>0</v>
      </c>
      <c r="D5617" s="23" t="str">
        <f t="shared" si="263"/>
        <v/>
      </c>
      <c r="E5617" s="21">
        <f>SUMIFS(тарифы!G:G,тарифы!B:B,J5617)</f>
        <v>0</v>
      </c>
      <c r="F5617" s="21"/>
      <c r="G5617" s="12" t="str">
        <f>IFERROR(INDEX(Таблица1[#All],MATCH('загрузка табеля'!J5617,тарифы!B:B,0),4),"")</f>
        <v/>
      </c>
    </row>
    <row r="5618" spans="1:7" x14ac:dyDescent="0.2">
      <c r="A5618" s="12" t="e">
        <f>INDEX('рабочие дни  %ФОТ'!$F$3:$F$67,MATCH('загрузка табеля'!$H5618,'рабочие дни  %ФОТ'!$H$3:$H$67,0),1)</f>
        <v>#N/A</v>
      </c>
      <c r="B5618" s="21">
        <f t="shared" si="261"/>
        <v>0</v>
      </c>
      <c r="C5618" s="22">
        <f t="shared" si="262"/>
        <v>0</v>
      </c>
      <c r="D5618" s="23" t="str">
        <f t="shared" si="263"/>
        <v/>
      </c>
      <c r="E5618" s="21">
        <f>SUMIFS(тарифы!G:G,тарифы!B:B,J5618)</f>
        <v>0</v>
      </c>
      <c r="F5618" s="21"/>
      <c r="G5618" s="12" t="str">
        <f>IFERROR(INDEX(Таблица1[#All],MATCH('загрузка табеля'!J5618,тарифы!B:B,0),4),"")</f>
        <v/>
      </c>
    </row>
    <row r="5619" spans="1:7" x14ac:dyDescent="0.2">
      <c r="A5619" s="12" t="e">
        <f>INDEX('рабочие дни  %ФОТ'!$F$3:$F$67,MATCH('загрузка табеля'!$H5619,'рабочие дни  %ФОТ'!$H$3:$H$67,0),1)</f>
        <v>#N/A</v>
      </c>
      <c r="B5619" s="21">
        <f t="shared" si="261"/>
        <v>0</v>
      </c>
      <c r="C5619" s="22">
        <f t="shared" si="262"/>
        <v>0</v>
      </c>
      <c r="D5619" s="23" t="str">
        <f t="shared" si="263"/>
        <v/>
      </c>
      <c r="E5619" s="21">
        <f>SUMIFS(тарифы!G:G,тарифы!B:B,J5619)</f>
        <v>0</v>
      </c>
      <c r="F5619" s="21"/>
      <c r="G5619" s="12" t="str">
        <f>IFERROR(INDEX(Таблица1[#All],MATCH('загрузка табеля'!J5619,тарифы!B:B,0),4),"")</f>
        <v/>
      </c>
    </row>
    <row r="5620" spans="1:7" x14ac:dyDescent="0.2">
      <c r="A5620" s="12" t="e">
        <f>INDEX('рабочие дни  %ФОТ'!$F$3:$F$67,MATCH('загрузка табеля'!$H5620,'рабочие дни  %ФОТ'!$H$3:$H$67,0),1)</f>
        <v>#N/A</v>
      </c>
      <c r="B5620" s="21">
        <f t="shared" si="261"/>
        <v>0</v>
      </c>
      <c r="C5620" s="22">
        <f t="shared" si="262"/>
        <v>0</v>
      </c>
      <c r="D5620" s="23" t="str">
        <f t="shared" si="263"/>
        <v/>
      </c>
      <c r="E5620" s="21">
        <f>SUMIFS(тарифы!G:G,тарифы!B:B,J5620)</f>
        <v>0</v>
      </c>
      <c r="F5620" s="21"/>
      <c r="G5620" s="12" t="str">
        <f>IFERROR(INDEX(Таблица1[#All],MATCH('загрузка табеля'!J5620,тарифы!B:B,0),4),"")</f>
        <v/>
      </c>
    </row>
    <row r="5621" spans="1:7" x14ac:dyDescent="0.2">
      <c r="A5621" s="12" t="e">
        <f>INDEX('рабочие дни  %ФОТ'!$F$3:$F$67,MATCH('загрузка табеля'!$H5621,'рабочие дни  %ФОТ'!$H$3:$H$67,0),1)</f>
        <v>#N/A</v>
      </c>
      <c r="B5621" s="21">
        <f t="shared" si="261"/>
        <v>0</v>
      </c>
      <c r="C5621" s="22">
        <f t="shared" si="262"/>
        <v>0</v>
      </c>
      <c r="D5621" s="23" t="str">
        <f t="shared" si="263"/>
        <v/>
      </c>
      <c r="E5621" s="21">
        <f>SUMIFS(тарифы!G:G,тарифы!B:B,J5621)</f>
        <v>0</v>
      </c>
      <c r="F5621" s="21"/>
      <c r="G5621" s="12" t="str">
        <f>IFERROR(INDEX(Таблица1[#All],MATCH('загрузка табеля'!J5621,тарифы!B:B,0),4),"")</f>
        <v/>
      </c>
    </row>
    <row r="5622" spans="1:7" x14ac:dyDescent="0.2">
      <c r="A5622" s="12" t="e">
        <f>INDEX('рабочие дни  %ФОТ'!$F$3:$F$67,MATCH('загрузка табеля'!$H5622,'рабочие дни  %ФОТ'!$H$3:$H$67,0),1)</f>
        <v>#N/A</v>
      </c>
      <c r="B5622" s="21">
        <f t="shared" si="261"/>
        <v>0</v>
      </c>
      <c r="C5622" s="22">
        <f t="shared" si="262"/>
        <v>0</v>
      </c>
      <c r="D5622" s="23" t="str">
        <f t="shared" si="263"/>
        <v/>
      </c>
      <c r="E5622" s="21">
        <f>SUMIFS(тарифы!G:G,тарифы!B:B,J5622)</f>
        <v>0</v>
      </c>
      <c r="F5622" s="21"/>
      <c r="G5622" s="12" t="str">
        <f>IFERROR(INDEX(Таблица1[#All],MATCH('загрузка табеля'!J5622,тарифы!B:B,0),4),"")</f>
        <v/>
      </c>
    </row>
    <row r="5623" spans="1:7" x14ac:dyDescent="0.2">
      <c r="A5623" s="12" t="e">
        <f>INDEX('рабочие дни  %ФОТ'!$F$3:$F$67,MATCH('загрузка табеля'!$H5623,'рабочие дни  %ФОТ'!$H$3:$H$67,0),1)</f>
        <v>#N/A</v>
      </c>
      <c r="B5623" s="21">
        <f t="shared" si="261"/>
        <v>0</v>
      </c>
      <c r="C5623" s="22">
        <f t="shared" si="262"/>
        <v>0</v>
      </c>
      <c r="D5623" s="23" t="str">
        <f t="shared" si="263"/>
        <v/>
      </c>
      <c r="E5623" s="21">
        <f>SUMIFS(тарифы!G:G,тарифы!B:B,J5623)</f>
        <v>0</v>
      </c>
      <c r="F5623" s="21"/>
      <c r="G5623" s="12" t="str">
        <f>IFERROR(INDEX(Таблица1[#All],MATCH('загрузка табеля'!J5623,тарифы!B:B,0),4),"")</f>
        <v/>
      </c>
    </row>
    <row r="5624" spans="1:7" x14ac:dyDescent="0.2">
      <c r="A5624" s="12" t="e">
        <f>INDEX('рабочие дни  %ФОТ'!$F$3:$F$67,MATCH('загрузка табеля'!$H5624,'рабочие дни  %ФОТ'!$H$3:$H$67,0),1)</f>
        <v>#N/A</v>
      </c>
      <c r="B5624" s="21">
        <f t="shared" si="261"/>
        <v>0</v>
      </c>
      <c r="C5624" s="22">
        <f t="shared" si="262"/>
        <v>0</v>
      </c>
      <c r="D5624" s="23" t="str">
        <f t="shared" si="263"/>
        <v/>
      </c>
      <c r="E5624" s="21">
        <f>SUMIFS(тарифы!G:G,тарифы!B:B,J5624)</f>
        <v>0</v>
      </c>
      <c r="F5624" s="21"/>
      <c r="G5624" s="12" t="str">
        <f>IFERROR(INDEX(Таблица1[#All],MATCH('загрузка табеля'!J5624,тарифы!B:B,0),4),"")</f>
        <v/>
      </c>
    </row>
    <row r="5625" spans="1:7" x14ac:dyDescent="0.2">
      <c r="A5625" s="12" t="e">
        <f>INDEX('рабочие дни  %ФОТ'!$F$3:$F$67,MATCH('загрузка табеля'!$H5625,'рабочие дни  %ФОТ'!$H$3:$H$67,0),1)</f>
        <v>#N/A</v>
      </c>
      <c r="B5625" s="21">
        <f t="shared" si="261"/>
        <v>0</v>
      </c>
      <c r="C5625" s="22">
        <f t="shared" si="262"/>
        <v>0</v>
      </c>
      <c r="D5625" s="23" t="str">
        <f t="shared" si="263"/>
        <v/>
      </c>
      <c r="E5625" s="21">
        <f>SUMIFS(тарифы!G:G,тарифы!B:B,J5625)</f>
        <v>0</v>
      </c>
      <c r="F5625" s="21"/>
      <c r="G5625" s="12" t="str">
        <f>IFERROR(INDEX(Таблица1[#All],MATCH('загрузка табеля'!J5625,тарифы!B:B,0),4),"")</f>
        <v/>
      </c>
    </row>
    <row r="5626" spans="1:7" x14ac:dyDescent="0.2">
      <c r="A5626" s="12" t="e">
        <f>INDEX('рабочие дни  %ФОТ'!$F$3:$F$67,MATCH('загрузка табеля'!$H5626,'рабочие дни  %ФОТ'!$H$3:$H$67,0),1)</f>
        <v>#N/A</v>
      </c>
      <c r="B5626" s="21">
        <f t="shared" si="261"/>
        <v>0</v>
      </c>
      <c r="C5626" s="22">
        <f t="shared" si="262"/>
        <v>0</v>
      </c>
      <c r="D5626" s="23" t="str">
        <f t="shared" si="263"/>
        <v/>
      </c>
      <c r="E5626" s="21">
        <f>SUMIFS(тарифы!G:G,тарифы!B:B,J5626)</f>
        <v>0</v>
      </c>
      <c r="F5626" s="21"/>
      <c r="G5626" s="12" t="str">
        <f>IFERROR(INDEX(Таблица1[#All],MATCH('загрузка табеля'!J5626,тарифы!B:B,0),4),"")</f>
        <v/>
      </c>
    </row>
    <row r="5627" spans="1:7" x14ac:dyDescent="0.2">
      <c r="A5627" s="12" t="e">
        <f>INDEX('рабочие дни  %ФОТ'!$F$3:$F$67,MATCH('загрузка табеля'!$H5627,'рабочие дни  %ФОТ'!$H$3:$H$67,0),1)</f>
        <v>#N/A</v>
      </c>
      <c r="B5627" s="21">
        <f t="shared" si="261"/>
        <v>0</v>
      </c>
      <c r="C5627" s="22">
        <f t="shared" si="262"/>
        <v>0</v>
      </c>
      <c r="D5627" s="23" t="str">
        <f t="shared" si="263"/>
        <v/>
      </c>
      <c r="E5627" s="21">
        <f>SUMIFS(тарифы!G:G,тарифы!B:B,J5627)</f>
        <v>0</v>
      </c>
      <c r="F5627" s="21"/>
      <c r="G5627" s="12" t="str">
        <f>IFERROR(INDEX(Таблица1[#All],MATCH('загрузка табеля'!J5627,тарифы!B:B,0),4),"")</f>
        <v/>
      </c>
    </row>
    <row r="5628" spans="1:7" x14ac:dyDescent="0.2">
      <c r="A5628" s="12" t="e">
        <f>INDEX('рабочие дни  %ФОТ'!$F$3:$F$67,MATCH('загрузка табеля'!$H5628,'рабочие дни  %ФОТ'!$H$3:$H$67,0),1)</f>
        <v>#N/A</v>
      </c>
      <c r="B5628" s="21">
        <f t="shared" si="261"/>
        <v>0</v>
      </c>
      <c r="C5628" s="22">
        <f t="shared" si="262"/>
        <v>0</v>
      </c>
      <c r="D5628" s="23" t="str">
        <f t="shared" si="263"/>
        <v/>
      </c>
      <c r="E5628" s="21">
        <f>SUMIFS(тарифы!G:G,тарифы!B:B,J5628)</f>
        <v>0</v>
      </c>
      <c r="F5628" s="21"/>
      <c r="G5628" s="12" t="str">
        <f>IFERROR(INDEX(Таблица1[#All],MATCH('загрузка табеля'!J5628,тарифы!B:B,0),4),"")</f>
        <v/>
      </c>
    </row>
    <row r="5629" spans="1:7" x14ac:dyDescent="0.2">
      <c r="A5629" s="12" t="e">
        <f>INDEX('рабочие дни  %ФОТ'!$F$3:$F$67,MATCH('загрузка табеля'!$H5629,'рабочие дни  %ФОТ'!$H$3:$H$67,0),1)</f>
        <v>#N/A</v>
      </c>
      <c r="B5629" s="21">
        <f t="shared" si="261"/>
        <v>0</v>
      </c>
      <c r="C5629" s="22">
        <f t="shared" si="262"/>
        <v>0</v>
      </c>
      <c r="D5629" s="23" t="str">
        <f t="shared" si="263"/>
        <v/>
      </c>
      <c r="E5629" s="21">
        <f>SUMIFS(тарифы!G:G,тарифы!B:B,J5629)</f>
        <v>0</v>
      </c>
      <c r="F5629" s="21"/>
      <c r="G5629" s="12" t="str">
        <f>IFERROR(INDEX(Таблица1[#All],MATCH('загрузка табеля'!J5629,тарифы!B:B,0),4),"")</f>
        <v/>
      </c>
    </row>
    <row r="5630" spans="1:7" x14ac:dyDescent="0.2">
      <c r="A5630" s="12" t="e">
        <f>INDEX('рабочие дни  %ФОТ'!$F$3:$F$67,MATCH('загрузка табеля'!$H5630,'рабочие дни  %ФОТ'!$H$3:$H$67,0),1)</f>
        <v>#N/A</v>
      </c>
      <c r="B5630" s="21">
        <f t="shared" si="261"/>
        <v>0</v>
      </c>
      <c r="C5630" s="22">
        <f t="shared" si="262"/>
        <v>0</v>
      </c>
      <c r="D5630" s="23" t="str">
        <f t="shared" si="263"/>
        <v/>
      </c>
      <c r="E5630" s="21">
        <f>SUMIFS(тарифы!G:G,тарифы!B:B,J5630)</f>
        <v>0</v>
      </c>
      <c r="F5630" s="21"/>
      <c r="G5630" s="12" t="str">
        <f>IFERROR(INDEX(Таблица1[#All],MATCH('загрузка табеля'!J5630,тарифы!B:B,0),4),"")</f>
        <v/>
      </c>
    </row>
    <row r="5631" spans="1:7" x14ac:dyDescent="0.2">
      <c r="A5631" s="12" t="e">
        <f>INDEX('рабочие дни  %ФОТ'!$F$3:$F$67,MATCH('загрузка табеля'!$H5631,'рабочие дни  %ФОТ'!$H$3:$H$67,0),1)</f>
        <v>#N/A</v>
      </c>
      <c r="B5631" s="21">
        <f t="shared" si="261"/>
        <v>0</v>
      </c>
      <c r="C5631" s="22">
        <f t="shared" si="262"/>
        <v>0</v>
      </c>
      <c r="D5631" s="23" t="str">
        <f t="shared" si="263"/>
        <v/>
      </c>
      <c r="E5631" s="21">
        <f>SUMIFS(тарифы!G:G,тарифы!B:B,J5631)</f>
        <v>0</v>
      </c>
      <c r="F5631" s="21"/>
      <c r="G5631" s="12" t="str">
        <f>IFERROR(INDEX(Таблица1[#All],MATCH('загрузка табеля'!J5631,тарифы!B:B,0),4),"")</f>
        <v/>
      </c>
    </row>
    <row r="5632" spans="1:7" x14ac:dyDescent="0.2">
      <c r="A5632" s="12" t="e">
        <f>INDEX('рабочие дни  %ФОТ'!$F$3:$F$67,MATCH('загрузка табеля'!$H5632,'рабочие дни  %ФОТ'!$H$3:$H$67,0),1)</f>
        <v>#N/A</v>
      </c>
      <c r="B5632" s="21">
        <f t="shared" si="261"/>
        <v>0</v>
      </c>
      <c r="C5632" s="22">
        <f t="shared" si="262"/>
        <v>0</v>
      </c>
      <c r="D5632" s="23" t="str">
        <f t="shared" si="263"/>
        <v/>
      </c>
      <c r="E5632" s="21">
        <f>SUMIFS(тарифы!G:G,тарифы!B:B,J5632)</f>
        <v>0</v>
      </c>
      <c r="F5632" s="21"/>
      <c r="G5632" s="12" t="str">
        <f>IFERROR(INDEX(Таблица1[#All],MATCH('загрузка табеля'!J5632,тарифы!B:B,0),4),"")</f>
        <v/>
      </c>
    </row>
    <row r="5633" spans="1:7" x14ac:dyDescent="0.2">
      <c r="A5633" s="12" t="e">
        <f>INDEX('рабочие дни  %ФОТ'!$F$3:$F$67,MATCH('загрузка табеля'!$H5633,'рабочие дни  %ФОТ'!$H$3:$H$67,0),1)</f>
        <v>#N/A</v>
      </c>
      <c r="B5633" s="21">
        <f t="shared" si="261"/>
        <v>0</v>
      </c>
      <c r="C5633" s="22">
        <f t="shared" si="262"/>
        <v>0</v>
      </c>
      <c r="D5633" s="23" t="str">
        <f t="shared" si="263"/>
        <v/>
      </c>
      <c r="E5633" s="21">
        <f>SUMIFS(тарифы!G:G,тарифы!B:B,J5633)</f>
        <v>0</v>
      </c>
      <c r="F5633" s="21"/>
      <c r="G5633" s="12" t="str">
        <f>IFERROR(INDEX(Таблица1[#All],MATCH('загрузка табеля'!J5633,тарифы!B:B,0),4),"")</f>
        <v/>
      </c>
    </row>
    <row r="5634" spans="1:7" x14ac:dyDescent="0.2">
      <c r="A5634" s="12" t="e">
        <f>INDEX('рабочие дни  %ФОТ'!$F$3:$F$67,MATCH('загрузка табеля'!$H5634,'рабочие дни  %ФОТ'!$H$3:$H$67,0),1)</f>
        <v>#N/A</v>
      </c>
      <c r="B5634" s="21">
        <f t="shared" si="261"/>
        <v>0</v>
      </c>
      <c r="C5634" s="22">
        <f t="shared" si="262"/>
        <v>0</v>
      </c>
      <c r="D5634" s="23" t="str">
        <f t="shared" si="263"/>
        <v/>
      </c>
      <c r="E5634" s="21">
        <f>SUMIFS(тарифы!G:G,тарифы!B:B,J5634)</f>
        <v>0</v>
      </c>
      <c r="F5634" s="21"/>
      <c r="G5634" s="12" t="str">
        <f>IFERROR(INDEX(Таблица1[#All],MATCH('загрузка табеля'!J5634,тарифы!B:B,0),4),"")</f>
        <v/>
      </c>
    </row>
    <row r="5635" spans="1:7" x14ac:dyDescent="0.2">
      <c r="A5635" s="12" t="e">
        <f>INDEX('рабочие дни  %ФОТ'!$F$3:$F$67,MATCH('загрузка табеля'!$H5635,'рабочие дни  %ФОТ'!$H$3:$H$67,0),1)</f>
        <v>#N/A</v>
      </c>
      <c r="B5635" s="21">
        <f t="shared" si="261"/>
        <v>0</v>
      </c>
      <c r="C5635" s="22">
        <f t="shared" si="262"/>
        <v>0</v>
      </c>
      <c r="D5635" s="23" t="str">
        <f t="shared" si="263"/>
        <v/>
      </c>
      <c r="E5635" s="21">
        <f>SUMIFS(тарифы!G:G,тарифы!B:B,J5635)</f>
        <v>0</v>
      </c>
      <c r="F5635" s="21"/>
      <c r="G5635" s="12" t="str">
        <f>IFERROR(INDEX(Таблица1[#All],MATCH('загрузка табеля'!J5635,тарифы!B:B,0),4),"")</f>
        <v/>
      </c>
    </row>
    <row r="5636" spans="1:7" x14ac:dyDescent="0.2">
      <c r="A5636" s="12" t="e">
        <f>INDEX('рабочие дни  %ФОТ'!$F$3:$F$67,MATCH('загрузка табеля'!$H5636,'рабочие дни  %ФОТ'!$H$3:$H$67,0),1)</f>
        <v>#N/A</v>
      </c>
      <c r="B5636" s="21">
        <f t="shared" si="261"/>
        <v>0</v>
      </c>
      <c r="C5636" s="22">
        <f t="shared" si="262"/>
        <v>0</v>
      </c>
      <c r="D5636" s="23" t="str">
        <f t="shared" si="263"/>
        <v/>
      </c>
      <c r="E5636" s="21">
        <f>SUMIFS(тарифы!G:G,тарифы!B:B,J5636)</f>
        <v>0</v>
      </c>
      <c r="F5636" s="21"/>
      <c r="G5636" s="12" t="str">
        <f>IFERROR(INDEX(Таблица1[#All],MATCH('загрузка табеля'!J5636,тарифы!B:B,0),4),"")</f>
        <v/>
      </c>
    </row>
    <row r="5637" spans="1:7" x14ac:dyDescent="0.2">
      <c r="A5637" s="12" t="e">
        <f>INDEX('рабочие дни  %ФОТ'!$F$3:$F$67,MATCH('загрузка табеля'!$H5637,'рабочие дни  %ФОТ'!$H$3:$H$67,0),1)</f>
        <v>#N/A</v>
      </c>
      <c r="B5637" s="21">
        <f t="shared" si="261"/>
        <v>0</v>
      </c>
      <c r="C5637" s="22">
        <f t="shared" si="262"/>
        <v>0</v>
      </c>
      <c r="D5637" s="23" t="str">
        <f t="shared" si="263"/>
        <v/>
      </c>
      <c r="E5637" s="21">
        <f>SUMIFS(тарифы!G:G,тарифы!B:B,J5637)</f>
        <v>0</v>
      </c>
      <c r="F5637" s="21"/>
      <c r="G5637" s="12" t="str">
        <f>IFERROR(INDEX(Таблица1[#All],MATCH('загрузка табеля'!J5637,тарифы!B:B,0),4),"")</f>
        <v/>
      </c>
    </row>
    <row r="5638" spans="1:7" x14ac:dyDescent="0.2">
      <c r="A5638" s="12" t="e">
        <f>INDEX('рабочие дни  %ФОТ'!$F$3:$F$67,MATCH('загрузка табеля'!$H5638,'рабочие дни  %ФОТ'!$H$3:$H$67,0),1)</f>
        <v>#N/A</v>
      </c>
      <c r="B5638" s="21">
        <f t="shared" ref="B5638:B5701" si="264">IF(AND(F5638&lt;50,F5638&gt;0),F5638*D5638,IF(F5638&gt;50,F5638/$C$1*C5638,IF(AND(E5638&lt;50,E5638&gt;0),E5638*D5638,E5638/$C$1*C5638)))</f>
        <v>0</v>
      </c>
      <c r="C5638" s="22">
        <f t="shared" si="262"/>
        <v>0</v>
      </c>
      <c r="D5638" s="23" t="str">
        <f t="shared" si="263"/>
        <v/>
      </c>
      <c r="E5638" s="21">
        <f>SUMIFS(тарифы!G:G,тарифы!B:B,J5638)</f>
        <v>0</v>
      </c>
      <c r="F5638" s="21"/>
      <c r="G5638" s="12" t="str">
        <f>IFERROR(INDEX(Таблица1[#All],MATCH('загрузка табеля'!J5638,тарифы!B:B,0),4),"")</f>
        <v/>
      </c>
    </row>
    <row r="5639" spans="1:7" x14ac:dyDescent="0.2">
      <c r="A5639" s="12" t="e">
        <f>INDEX('рабочие дни  %ФОТ'!$F$3:$F$67,MATCH('загрузка табеля'!$H5639,'рабочие дни  %ФОТ'!$H$3:$H$67,0),1)</f>
        <v>#N/A</v>
      </c>
      <c r="B5639" s="21">
        <f t="shared" si="264"/>
        <v>0</v>
      </c>
      <c r="C5639" s="22">
        <f t="shared" ref="C5639:C5702" si="265">COUNTIF(L5639:AP5639,"&gt;0")</f>
        <v>0</v>
      </c>
      <c r="D5639" s="23" t="str">
        <f t="shared" ref="D5639:D5702" si="266">IF(SUM(L5639:AP5639)&gt;0,SUM(L5639:AP5639),"")</f>
        <v/>
      </c>
      <c r="E5639" s="21">
        <f>SUMIFS(тарифы!G:G,тарифы!B:B,J5639)</f>
        <v>0</v>
      </c>
      <c r="F5639" s="21"/>
      <c r="G5639" s="12" t="str">
        <f>IFERROR(INDEX(Таблица1[#All],MATCH('загрузка табеля'!J5639,тарифы!B:B,0),4),"")</f>
        <v/>
      </c>
    </row>
    <row r="5640" spans="1:7" x14ac:dyDescent="0.2">
      <c r="A5640" s="12" t="e">
        <f>INDEX('рабочие дни  %ФОТ'!$F$3:$F$67,MATCH('загрузка табеля'!$H5640,'рабочие дни  %ФОТ'!$H$3:$H$67,0),1)</f>
        <v>#N/A</v>
      </c>
      <c r="B5640" s="21">
        <f t="shared" si="264"/>
        <v>0</v>
      </c>
      <c r="C5640" s="22">
        <f t="shared" si="265"/>
        <v>0</v>
      </c>
      <c r="D5640" s="23" t="str">
        <f t="shared" si="266"/>
        <v/>
      </c>
      <c r="E5640" s="21">
        <f>SUMIFS(тарифы!G:G,тарифы!B:B,J5640)</f>
        <v>0</v>
      </c>
      <c r="F5640" s="21"/>
      <c r="G5640" s="12" t="str">
        <f>IFERROR(INDEX(Таблица1[#All],MATCH('загрузка табеля'!J5640,тарифы!B:B,0),4),"")</f>
        <v/>
      </c>
    </row>
    <row r="5641" spans="1:7" x14ac:dyDescent="0.2">
      <c r="A5641" s="12" t="e">
        <f>INDEX('рабочие дни  %ФОТ'!$F$3:$F$67,MATCH('загрузка табеля'!$H5641,'рабочие дни  %ФОТ'!$H$3:$H$67,0),1)</f>
        <v>#N/A</v>
      </c>
      <c r="B5641" s="21">
        <f t="shared" si="264"/>
        <v>0</v>
      </c>
      <c r="C5641" s="22">
        <f t="shared" si="265"/>
        <v>0</v>
      </c>
      <c r="D5641" s="23" t="str">
        <f t="shared" si="266"/>
        <v/>
      </c>
      <c r="E5641" s="21">
        <f>SUMIFS(тарифы!G:G,тарифы!B:B,J5641)</f>
        <v>0</v>
      </c>
      <c r="F5641" s="21"/>
      <c r="G5641" s="12" t="str">
        <f>IFERROR(INDEX(Таблица1[#All],MATCH('загрузка табеля'!J5641,тарифы!B:B,0),4),"")</f>
        <v/>
      </c>
    </row>
    <row r="5642" spans="1:7" x14ac:dyDescent="0.2">
      <c r="A5642" s="12" t="e">
        <f>INDEX('рабочие дни  %ФОТ'!$F$3:$F$67,MATCH('загрузка табеля'!$H5642,'рабочие дни  %ФОТ'!$H$3:$H$67,0),1)</f>
        <v>#N/A</v>
      </c>
      <c r="B5642" s="21">
        <f t="shared" si="264"/>
        <v>0</v>
      </c>
      <c r="C5642" s="22">
        <f t="shared" si="265"/>
        <v>0</v>
      </c>
      <c r="D5642" s="23" t="str">
        <f t="shared" si="266"/>
        <v/>
      </c>
      <c r="E5642" s="21">
        <f>SUMIFS(тарифы!G:G,тарифы!B:B,J5642)</f>
        <v>0</v>
      </c>
      <c r="F5642" s="21"/>
      <c r="G5642" s="12" t="str">
        <f>IFERROR(INDEX(Таблица1[#All],MATCH('загрузка табеля'!J5642,тарифы!B:B,0),4),"")</f>
        <v/>
      </c>
    </row>
    <row r="5643" spans="1:7" x14ac:dyDescent="0.2">
      <c r="A5643" s="12" t="e">
        <f>INDEX('рабочие дни  %ФОТ'!$F$3:$F$67,MATCH('загрузка табеля'!$H5643,'рабочие дни  %ФОТ'!$H$3:$H$67,0),1)</f>
        <v>#N/A</v>
      </c>
      <c r="B5643" s="21">
        <f t="shared" si="264"/>
        <v>0</v>
      </c>
      <c r="C5643" s="22">
        <f t="shared" si="265"/>
        <v>0</v>
      </c>
      <c r="D5643" s="23" t="str">
        <f t="shared" si="266"/>
        <v/>
      </c>
      <c r="E5643" s="21">
        <f>SUMIFS(тарифы!G:G,тарифы!B:B,J5643)</f>
        <v>0</v>
      </c>
      <c r="F5643" s="21"/>
      <c r="G5643" s="12" t="str">
        <f>IFERROR(INDEX(Таблица1[#All],MATCH('загрузка табеля'!J5643,тарифы!B:B,0),4),"")</f>
        <v/>
      </c>
    </row>
    <row r="5644" spans="1:7" x14ac:dyDescent="0.2">
      <c r="A5644" s="12" t="e">
        <f>INDEX('рабочие дни  %ФОТ'!$F$3:$F$67,MATCH('загрузка табеля'!$H5644,'рабочие дни  %ФОТ'!$H$3:$H$67,0),1)</f>
        <v>#N/A</v>
      </c>
      <c r="B5644" s="21">
        <f t="shared" si="264"/>
        <v>0</v>
      </c>
      <c r="C5644" s="22">
        <f t="shared" si="265"/>
        <v>0</v>
      </c>
      <c r="D5644" s="23" t="str">
        <f t="shared" si="266"/>
        <v/>
      </c>
      <c r="E5644" s="21">
        <f>SUMIFS(тарифы!G:G,тарифы!B:B,J5644)</f>
        <v>0</v>
      </c>
      <c r="F5644" s="21"/>
      <c r="G5644" s="12" t="str">
        <f>IFERROR(INDEX(Таблица1[#All],MATCH('загрузка табеля'!J5644,тарифы!B:B,0),4),"")</f>
        <v/>
      </c>
    </row>
    <row r="5645" spans="1:7" x14ac:dyDescent="0.2">
      <c r="A5645" s="12" t="e">
        <f>INDEX('рабочие дни  %ФОТ'!$F$3:$F$67,MATCH('загрузка табеля'!$H5645,'рабочие дни  %ФОТ'!$H$3:$H$67,0),1)</f>
        <v>#N/A</v>
      </c>
      <c r="B5645" s="21">
        <f t="shared" si="264"/>
        <v>0</v>
      </c>
      <c r="C5645" s="22">
        <f t="shared" si="265"/>
        <v>0</v>
      </c>
      <c r="D5645" s="23" t="str">
        <f t="shared" si="266"/>
        <v/>
      </c>
      <c r="E5645" s="21">
        <f>SUMIFS(тарифы!G:G,тарифы!B:B,J5645)</f>
        <v>0</v>
      </c>
      <c r="F5645" s="21"/>
      <c r="G5645" s="12" t="str">
        <f>IFERROR(INDEX(Таблица1[#All],MATCH('загрузка табеля'!J5645,тарифы!B:B,0),4),"")</f>
        <v/>
      </c>
    </row>
    <row r="5646" spans="1:7" x14ac:dyDescent="0.2">
      <c r="A5646" s="12" t="e">
        <f>INDEX('рабочие дни  %ФОТ'!$F$3:$F$67,MATCH('загрузка табеля'!$H5646,'рабочие дни  %ФОТ'!$H$3:$H$67,0),1)</f>
        <v>#N/A</v>
      </c>
      <c r="B5646" s="21">
        <f t="shared" si="264"/>
        <v>0</v>
      </c>
      <c r="C5646" s="22">
        <f t="shared" si="265"/>
        <v>0</v>
      </c>
      <c r="D5646" s="23" t="str">
        <f t="shared" si="266"/>
        <v/>
      </c>
      <c r="E5646" s="21">
        <f>SUMIFS(тарифы!G:G,тарифы!B:B,J5646)</f>
        <v>0</v>
      </c>
      <c r="F5646" s="21"/>
      <c r="G5646" s="12" t="str">
        <f>IFERROR(INDEX(Таблица1[#All],MATCH('загрузка табеля'!J5646,тарифы!B:B,0),4),"")</f>
        <v/>
      </c>
    </row>
    <row r="5647" spans="1:7" x14ac:dyDescent="0.2">
      <c r="A5647" s="12" t="e">
        <f>INDEX('рабочие дни  %ФОТ'!$F$3:$F$67,MATCH('загрузка табеля'!$H5647,'рабочие дни  %ФОТ'!$H$3:$H$67,0),1)</f>
        <v>#N/A</v>
      </c>
      <c r="B5647" s="21">
        <f t="shared" si="264"/>
        <v>0</v>
      </c>
      <c r="C5647" s="22">
        <f t="shared" si="265"/>
        <v>0</v>
      </c>
      <c r="D5647" s="23" t="str">
        <f t="shared" si="266"/>
        <v/>
      </c>
      <c r="E5647" s="21">
        <f>SUMIFS(тарифы!G:G,тарифы!B:B,J5647)</f>
        <v>0</v>
      </c>
      <c r="F5647" s="21"/>
      <c r="G5647" s="12" t="str">
        <f>IFERROR(INDEX(Таблица1[#All],MATCH('загрузка табеля'!J5647,тарифы!B:B,0),4),"")</f>
        <v/>
      </c>
    </row>
    <row r="5648" spans="1:7" x14ac:dyDescent="0.2">
      <c r="A5648" s="12" t="e">
        <f>INDEX('рабочие дни  %ФОТ'!$F$3:$F$67,MATCH('загрузка табеля'!$H5648,'рабочие дни  %ФОТ'!$H$3:$H$67,0),1)</f>
        <v>#N/A</v>
      </c>
      <c r="B5648" s="21">
        <f t="shared" si="264"/>
        <v>0</v>
      </c>
      <c r="C5648" s="22">
        <f t="shared" si="265"/>
        <v>0</v>
      </c>
      <c r="D5648" s="23" t="str">
        <f t="shared" si="266"/>
        <v/>
      </c>
      <c r="E5648" s="21">
        <f>SUMIFS(тарифы!G:G,тарифы!B:B,J5648)</f>
        <v>0</v>
      </c>
      <c r="F5648" s="21"/>
      <c r="G5648" s="12" t="str">
        <f>IFERROR(INDEX(Таблица1[#All],MATCH('загрузка табеля'!J5648,тарифы!B:B,0),4),"")</f>
        <v/>
      </c>
    </row>
    <row r="5649" spans="1:7" x14ac:dyDescent="0.2">
      <c r="A5649" s="12" t="e">
        <f>INDEX('рабочие дни  %ФОТ'!$F$3:$F$67,MATCH('загрузка табеля'!$H5649,'рабочие дни  %ФОТ'!$H$3:$H$67,0),1)</f>
        <v>#N/A</v>
      </c>
      <c r="B5649" s="21">
        <f t="shared" si="264"/>
        <v>0</v>
      </c>
      <c r="C5649" s="22">
        <f t="shared" si="265"/>
        <v>0</v>
      </c>
      <c r="D5649" s="23" t="str">
        <f t="shared" si="266"/>
        <v/>
      </c>
      <c r="E5649" s="21">
        <f>SUMIFS(тарифы!G:G,тарифы!B:B,J5649)</f>
        <v>0</v>
      </c>
      <c r="F5649" s="21"/>
      <c r="G5649" s="12" t="str">
        <f>IFERROR(INDEX(Таблица1[#All],MATCH('загрузка табеля'!J5649,тарифы!B:B,0),4),"")</f>
        <v/>
      </c>
    </row>
    <row r="5650" spans="1:7" x14ac:dyDescent="0.2">
      <c r="A5650" s="12" t="e">
        <f>INDEX('рабочие дни  %ФОТ'!$F$3:$F$67,MATCH('загрузка табеля'!$H5650,'рабочие дни  %ФОТ'!$H$3:$H$67,0),1)</f>
        <v>#N/A</v>
      </c>
      <c r="B5650" s="21">
        <f t="shared" si="264"/>
        <v>0</v>
      </c>
      <c r="C5650" s="22">
        <f t="shared" si="265"/>
        <v>0</v>
      </c>
      <c r="D5650" s="23" t="str">
        <f t="shared" si="266"/>
        <v/>
      </c>
      <c r="E5650" s="21">
        <f>SUMIFS(тарифы!G:G,тарифы!B:B,J5650)</f>
        <v>0</v>
      </c>
      <c r="F5650" s="21"/>
      <c r="G5650" s="12" t="str">
        <f>IFERROR(INDEX(Таблица1[#All],MATCH('загрузка табеля'!J5650,тарифы!B:B,0),4),"")</f>
        <v/>
      </c>
    </row>
    <row r="5651" spans="1:7" x14ac:dyDescent="0.2">
      <c r="A5651" s="12" t="e">
        <f>INDEX('рабочие дни  %ФОТ'!$F$3:$F$67,MATCH('загрузка табеля'!$H5651,'рабочие дни  %ФОТ'!$H$3:$H$67,0),1)</f>
        <v>#N/A</v>
      </c>
      <c r="B5651" s="21">
        <f t="shared" si="264"/>
        <v>0</v>
      </c>
      <c r="C5651" s="22">
        <f t="shared" si="265"/>
        <v>0</v>
      </c>
      <c r="D5651" s="23" t="str">
        <f t="shared" si="266"/>
        <v/>
      </c>
      <c r="E5651" s="21">
        <f>SUMIFS(тарифы!G:G,тарифы!B:B,J5651)</f>
        <v>0</v>
      </c>
      <c r="F5651" s="21"/>
      <c r="G5651" s="12" t="str">
        <f>IFERROR(INDEX(Таблица1[#All],MATCH('загрузка табеля'!J5651,тарифы!B:B,0),4),"")</f>
        <v/>
      </c>
    </row>
    <row r="5652" spans="1:7" x14ac:dyDescent="0.2">
      <c r="A5652" s="12" t="e">
        <f>INDEX('рабочие дни  %ФОТ'!$F$3:$F$67,MATCH('загрузка табеля'!$H5652,'рабочие дни  %ФОТ'!$H$3:$H$67,0),1)</f>
        <v>#N/A</v>
      </c>
      <c r="B5652" s="21">
        <f t="shared" si="264"/>
        <v>0</v>
      </c>
      <c r="C5652" s="22">
        <f t="shared" si="265"/>
        <v>0</v>
      </c>
      <c r="D5652" s="23" t="str">
        <f t="shared" si="266"/>
        <v/>
      </c>
      <c r="E5652" s="21">
        <f>SUMIFS(тарифы!G:G,тарифы!B:B,J5652)</f>
        <v>0</v>
      </c>
      <c r="F5652" s="21"/>
      <c r="G5652" s="12" t="str">
        <f>IFERROR(INDEX(Таблица1[#All],MATCH('загрузка табеля'!J5652,тарифы!B:B,0),4),"")</f>
        <v/>
      </c>
    </row>
    <row r="5653" spans="1:7" x14ac:dyDescent="0.2">
      <c r="A5653" s="12" t="e">
        <f>INDEX('рабочие дни  %ФОТ'!$F$3:$F$67,MATCH('загрузка табеля'!$H5653,'рабочие дни  %ФОТ'!$H$3:$H$67,0),1)</f>
        <v>#N/A</v>
      </c>
      <c r="B5653" s="21">
        <f t="shared" si="264"/>
        <v>0</v>
      </c>
      <c r="C5653" s="22">
        <f t="shared" si="265"/>
        <v>0</v>
      </c>
      <c r="D5653" s="23" t="str">
        <f t="shared" si="266"/>
        <v/>
      </c>
      <c r="E5653" s="21">
        <f>SUMIFS(тарифы!G:G,тарифы!B:B,J5653)</f>
        <v>0</v>
      </c>
      <c r="F5653" s="21"/>
      <c r="G5653" s="12" t="str">
        <f>IFERROR(INDEX(Таблица1[#All],MATCH('загрузка табеля'!J5653,тарифы!B:B,0),4),"")</f>
        <v/>
      </c>
    </row>
    <row r="5654" spans="1:7" x14ac:dyDescent="0.2">
      <c r="A5654" s="12" t="e">
        <f>INDEX('рабочие дни  %ФОТ'!$F$3:$F$67,MATCH('загрузка табеля'!$H5654,'рабочие дни  %ФОТ'!$H$3:$H$67,0),1)</f>
        <v>#N/A</v>
      </c>
      <c r="B5654" s="21">
        <f t="shared" si="264"/>
        <v>0</v>
      </c>
      <c r="C5654" s="22">
        <f t="shared" si="265"/>
        <v>0</v>
      </c>
      <c r="D5654" s="23" t="str">
        <f t="shared" si="266"/>
        <v/>
      </c>
      <c r="E5654" s="21">
        <f>SUMIFS(тарифы!G:G,тарифы!B:B,J5654)</f>
        <v>0</v>
      </c>
      <c r="F5654" s="21"/>
      <c r="G5654" s="12" t="str">
        <f>IFERROR(INDEX(Таблица1[#All],MATCH('загрузка табеля'!J5654,тарифы!B:B,0),4),"")</f>
        <v/>
      </c>
    </row>
    <row r="5655" spans="1:7" x14ac:dyDescent="0.2">
      <c r="A5655" s="12" t="e">
        <f>INDEX('рабочие дни  %ФОТ'!$F$3:$F$67,MATCH('загрузка табеля'!$H5655,'рабочие дни  %ФОТ'!$H$3:$H$67,0),1)</f>
        <v>#N/A</v>
      </c>
      <c r="B5655" s="21">
        <f t="shared" si="264"/>
        <v>0</v>
      </c>
      <c r="C5655" s="22">
        <f t="shared" si="265"/>
        <v>0</v>
      </c>
      <c r="D5655" s="23" t="str">
        <f t="shared" si="266"/>
        <v/>
      </c>
      <c r="E5655" s="21">
        <f>SUMIFS(тарифы!G:G,тарифы!B:B,J5655)</f>
        <v>0</v>
      </c>
      <c r="F5655" s="21"/>
      <c r="G5655" s="12" t="str">
        <f>IFERROR(INDEX(Таблица1[#All],MATCH('загрузка табеля'!J5655,тарифы!B:B,0),4),"")</f>
        <v/>
      </c>
    </row>
    <row r="5656" spans="1:7" x14ac:dyDescent="0.2">
      <c r="A5656" s="12" t="e">
        <f>INDEX('рабочие дни  %ФОТ'!$F$3:$F$67,MATCH('загрузка табеля'!$H5656,'рабочие дни  %ФОТ'!$H$3:$H$67,0),1)</f>
        <v>#N/A</v>
      </c>
      <c r="B5656" s="21">
        <f t="shared" si="264"/>
        <v>0</v>
      </c>
      <c r="C5656" s="22">
        <f t="shared" si="265"/>
        <v>0</v>
      </c>
      <c r="D5656" s="23" t="str">
        <f t="shared" si="266"/>
        <v/>
      </c>
      <c r="E5656" s="21">
        <f>SUMIFS(тарифы!G:G,тарифы!B:B,J5656)</f>
        <v>0</v>
      </c>
      <c r="F5656" s="21"/>
      <c r="G5656" s="12" t="str">
        <f>IFERROR(INDEX(Таблица1[#All],MATCH('загрузка табеля'!J5656,тарифы!B:B,0),4),"")</f>
        <v/>
      </c>
    </row>
    <row r="5657" spans="1:7" x14ac:dyDescent="0.2">
      <c r="A5657" s="12" t="e">
        <f>INDEX('рабочие дни  %ФОТ'!$F$3:$F$67,MATCH('загрузка табеля'!$H5657,'рабочие дни  %ФОТ'!$H$3:$H$67,0),1)</f>
        <v>#N/A</v>
      </c>
      <c r="B5657" s="21">
        <f t="shared" si="264"/>
        <v>0</v>
      </c>
      <c r="C5657" s="22">
        <f t="shared" si="265"/>
        <v>0</v>
      </c>
      <c r="D5657" s="23" t="str">
        <f t="shared" si="266"/>
        <v/>
      </c>
      <c r="E5657" s="21">
        <f>SUMIFS(тарифы!G:G,тарифы!B:B,J5657)</f>
        <v>0</v>
      </c>
      <c r="F5657" s="21"/>
      <c r="G5657" s="12" t="str">
        <f>IFERROR(INDEX(Таблица1[#All],MATCH('загрузка табеля'!J5657,тарифы!B:B,0),4),"")</f>
        <v/>
      </c>
    </row>
    <row r="5658" spans="1:7" x14ac:dyDescent="0.2">
      <c r="A5658" s="12" t="e">
        <f>INDEX('рабочие дни  %ФОТ'!$F$3:$F$67,MATCH('загрузка табеля'!$H5658,'рабочие дни  %ФОТ'!$H$3:$H$67,0),1)</f>
        <v>#N/A</v>
      </c>
      <c r="B5658" s="21">
        <f t="shared" si="264"/>
        <v>0</v>
      </c>
      <c r="C5658" s="22">
        <f t="shared" si="265"/>
        <v>0</v>
      </c>
      <c r="D5658" s="23" t="str">
        <f t="shared" si="266"/>
        <v/>
      </c>
      <c r="E5658" s="21">
        <f>SUMIFS(тарифы!G:G,тарифы!B:B,J5658)</f>
        <v>0</v>
      </c>
      <c r="F5658" s="21"/>
      <c r="G5658" s="12" t="str">
        <f>IFERROR(INDEX(Таблица1[#All],MATCH('загрузка табеля'!J5658,тарифы!B:B,0),4),"")</f>
        <v/>
      </c>
    </row>
    <row r="5659" spans="1:7" x14ac:dyDescent="0.2">
      <c r="A5659" s="12" t="e">
        <f>INDEX('рабочие дни  %ФОТ'!$F$3:$F$67,MATCH('загрузка табеля'!$H5659,'рабочие дни  %ФОТ'!$H$3:$H$67,0),1)</f>
        <v>#N/A</v>
      </c>
      <c r="B5659" s="21">
        <f t="shared" si="264"/>
        <v>0</v>
      </c>
      <c r="C5659" s="22">
        <f t="shared" si="265"/>
        <v>0</v>
      </c>
      <c r="D5659" s="23" t="str">
        <f t="shared" si="266"/>
        <v/>
      </c>
      <c r="E5659" s="21">
        <f>SUMIFS(тарифы!G:G,тарифы!B:B,J5659)</f>
        <v>0</v>
      </c>
      <c r="F5659" s="21"/>
      <c r="G5659" s="12" t="str">
        <f>IFERROR(INDEX(Таблица1[#All],MATCH('загрузка табеля'!J5659,тарифы!B:B,0),4),"")</f>
        <v/>
      </c>
    </row>
    <row r="5660" spans="1:7" x14ac:dyDescent="0.2">
      <c r="A5660" s="12" t="e">
        <f>INDEX('рабочие дни  %ФОТ'!$F$3:$F$67,MATCH('загрузка табеля'!$H5660,'рабочие дни  %ФОТ'!$H$3:$H$67,0),1)</f>
        <v>#N/A</v>
      </c>
      <c r="B5660" s="21">
        <f t="shared" si="264"/>
        <v>0</v>
      </c>
      <c r="C5660" s="22">
        <f t="shared" si="265"/>
        <v>0</v>
      </c>
      <c r="D5660" s="23" t="str">
        <f t="shared" si="266"/>
        <v/>
      </c>
      <c r="E5660" s="21">
        <f>SUMIFS(тарифы!G:G,тарифы!B:B,J5660)</f>
        <v>0</v>
      </c>
      <c r="F5660" s="21"/>
      <c r="G5660" s="12" t="str">
        <f>IFERROR(INDEX(Таблица1[#All],MATCH('загрузка табеля'!J5660,тарифы!B:B,0),4),"")</f>
        <v/>
      </c>
    </row>
    <row r="5661" spans="1:7" x14ac:dyDescent="0.2">
      <c r="A5661" s="12" t="e">
        <f>INDEX('рабочие дни  %ФОТ'!$F$3:$F$67,MATCH('загрузка табеля'!$H5661,'рабочие дни  %ФОТ'!$H$3:$H$67,0),1)</f>
        <v>#N/A</v>
      </c>
      <c r="B5661" s="21">
        <f t="shared" si="264"/>
        <v>0</v>
      </c>
      <c r="C5661" s="22">
        <f t="shared" si="265"/>
        <v>0</v>
      </c>
      <c r="D5661" s="23" t="str">
        <f t="shared" si="266"/>
        <v/>
      </c>
      <c r="E5661" s="21">
        <f>SUMIFS(тарифы!G:G,тарифы!B:B,J5661)</f>
        <v>0</v>
      </c>
      <c r="F5661" s="21"/>
      <c r="G5661" s="12" t="str">
        <f>IFERROR(INDEX(Таблица1[#All],MATCH('загрузка табеля'!J5661,тарифы!B:B,0),4),"")</f>
        <v/>
      </c>
    </row>
    <row r="5662" spans="1:7" x14ac:dyDescent="0.2">
      <c r="A5662" s="12" t="e">
        <f>INDEX('рабочие дни  %ФОТ'!$F$3:$F$67,MATCH('загрузка табеля'!$H5662,'рабочие дни  %ФОТ'!$H$3:$H$67,0),1)</f>
        <v>#N/A</v>
      </c>
      <c r="B5662" s="21">
        <f t="shared" si="264"/>
        <v>0</v>
      </c>
      <c r="C5662" s="22">
        <f t="shared" si="265"/>
        <v>0</v>
      </c>
      <c r="D5662" s="23" t="str">
        <f t="shared" si="266"/>
        <v/>
      </c>
      <c r="E5662" s="21">
        <f>SUMIFS(тарифы!G:G,тарифы!B:B,J5662)</f>
        <v>0</v>
      </c>
      <c r="F5662" s="21"/>
      <c r="G5662" s="12" t="str">
        <f>IFERROR(INDEX(Таблица1[#All],MATCH('загрузка табеля'!J5662,тарифы!B:B,0),4),"")</f>
        <v/>
      </c>
    </row>
    <row r="5663" spans="1:7" x14ac:dyDescent="0.2">
      <c r="A5663" s="12" t="e">
        <f>INDEX('рабочие дни  %ФОТ'!$F$3:$F$67,MATCH('загрузка табеля'!$H5663,'рабочие дни  %ФОТ'!$H$3:$H$67,0),1)</f>
        <v>#N/A</v>
      </c>
      <c r="B5663" s="21">
        <f t="shared" si="264"/>
        <v>0</v>
      </c>
      <c r="C5663" s="22">
        <f t="shared" si="265"/>
        <v>0</v>
      </c>
      <c r="D5663" s="23" t="str">
        <f t="shared" si="266"/>
        <v/>
      </c>
      <c r="E5663" s="21">
        <f>SUMIFS(тарифы!G:G,тарифы!B:B,J5663)</f>
        <v>0</v>
      </c>
      <c r="F5663" s="21"/>
      <c r="G5663" s="12" t="str">
        <f>IFERROR(INDEX(Таблица1[#All],MATCH('загрузка табеля'!J5663,тарифы!B:B,0),4),"")</f>
        <v/>
      </c>
    </row>
    <row r="5664" spans="1:7" x14ac:dyDescent="0.2">
      <c r="A5664" s="12" t="e">
        <f>INDEX('рабочие дни  %ФОТ'!$F$3:$F$67,MATCH('загрузка табеля'!$H5664,'рабочие дни  %ФОТ'!$H$3:$H$67,0),1)</f>
        <v>#N/A</v>
      </c>
      <c r="B5664" s="21">
        <f t="shared" si="264"/>
        <v>0</v>
      </c>
      <c r="C5664" s="22">
        <f t="shared" si="265"/>
        <v>0</v>
      </c>
      <c r="D5664" s="23" t="str">
        <f t="shared" si="266"/>
        <v/>
      </c>
      <c r="E5664" s="21">
        <f>SUMIFS(тарифы!G:G,тарифы!B:B,J5664)</f>
        <v>0</v>
      </c>
      <c r="F5664" s="21"/>
      <c r="G5664" s="12" t="str">
        <f>IFERROR(INDEX(Таблица1[#All],MATCH('загрузка табеля'!J5664,тарифы!B:B,0),4),"")</f>
        <v/>
      </c>
    </row>
    <row r="5665" spans="1:7" x14ac:dyDescent="0.2">
      <c r="A5665" s="12" t="e">
        <f>INDEX('рабочие дни  %ФОТ'!$F$3:$F$67,MATCH('загрузка табеля'!$H5665,'рабочие дни  %ФОТ'!$H$3:$H$67,0),1)</f>
        <v>#N/A</v>
      </c>
      <c r="B5665" s="21">
        <f t="shared" si="264"/>
        <v>0</v>
      </c>
      <c r="C5665" s="22">
        <f t="shared" si="265"/>
        <v>0</v>
      </c>
      <c r="D5665" s="23" t="str">
        <f t="shared" si="266"/>
        <v/>
      </c>
      <c r="E5665" s="21">
        <f>SUMIFS(тарифы!G:G,тарифы!B:B,J5665)</f>
        <v>0</v>
      </c>
      <c r="F5665" s="21"/>
      <c r="G5665" s="12" t="str">
        <f>IFERROR(INDEX(Таблица1[#All],MATCH('загрузка табеля'!J5665,тарифы!B:B,0),4),"")</f>
        <v/>
      </c>
    </row>
    <row r="5666" spans="1:7" x14ac:dyDescent="0.2">
      <c r="A5666" s="12" t="e">
        <f>INDEX('рабочие дни  %ФОТ'!$F$3:$F$67,MATCH('загрузка табеля'!$H5666,'рабочие дни  %ФОТ'!$H$3:$H$67,0),1)</f>
        <v>#N/A</v>
      </c>
      <c r="B5666" s="21">
        <f t="shared" si="264"/>
        <v>0</v>
      </c>
      <c r="C5666" s="22">
        <f t="shared" si="265"/>
        <v>0</v>
      </c>
      <c r="D5666" s="23" t="str">
        <f t="shared" si="266"/>
        <v/>
      </c>
      <c r="E5666" s="21">
        <f>SUMIFS(тарифы!G:G,тарифы!B:B,J5666)</f>
        <v>0</v>
      </c>
      <c r="F5666" s="21"/>
      <c r="G5666" s="12" t="str">
        <f>IFERROR(INDEX(Таблица1[#All],MATCH('загрузка табеля'!J5666,тарифы!B:B,0),4),"")</f>
        <v/>
      </c>
    </row>
    <row r="5667" spans="1:7" x14ac:dyDescent="0.2">
      <c r="A5667" s="12" t="e">
        <f>INDEX('рабочие дни  %ФОТ'!$F$3:$F$67,MATCH('загрузка табеля'!$H5667,'рабочие дни  %ФОТ'!$H$3:$H$67,0),1)</f>
        <v>#N/A</v>
      </c>
      <c r="B5667" s="21">
        <f t="shared" si="264"/>
        <v>0</v>
      </c>
      <c r="C5667" s="22">
        <f t="shared" si="265"/>
        <v>0</v>
      </c>
      <c r="D5667" s="23" t="str">
        <f t="shared" si="266"/>
        <v/>
      </c>
      <c r="E5667" s="21">
        <f>SUMIFS(тарифы!G:G,тарифы!B:B,J5667)</f>
        <v>0</v>
      </c>
      <c r="F5667" s="21"/>
      <c r="G5667" s="12" t="str">
        <f>IFERROR(INDEX(Таблица1[#All],MATCH('загрузка табеля'!J5667,тарифы!B:B,0),4),"")</f>
        <v/>
      </c>
    </row>
    <row r="5668" spans="1:7" x14ac:dyDescent="0.2">
      <c r="A5668" s="12" t="e">
        <f>INDEX('рабочие дни  %ФОТ'!$F$3:$F$67,MATCH('загрузка табеля'!$H5668,'рабочие дни  %ФОТ'!$H$3:$H$67,0),1)</f>
        <v>#N/A</v>
      </c>
      <c r="B5668" s="21">
        <f t="shared" si="264"/>
        <v>0</v>
      </c>
      <c r="C5668" s="22">
        <f t="shared" si="265"/>
        <v>0</v>
      </c>
      <c r="D5668" s="23" t="str">
        <f t="shared" si="266"/>
        <v/>
      </c>
      <c r="E5668" s="21">
        <f>SUMIFS(тарифы!G:G,тарифы!B:B,J5668)</f>
        <v>0</v>
      </c>
      <c r="F5668" s="21"/>
      <c r="G5668" s="12" t="str">
        <f>IFERROR(INDEX(Таблица1[#All],MATCH('загрузка табеля'!J5668,тарифы!B:B,0),4),"")</f>
        <v/>
      </c>
    </row>
    <row r="5669" spans="1:7" x14ac:dyDescent="0.2">
      <c r="A5669" s="12" t="e">
        <f>INDEX('рабочие дни  %ФОТ'!$F$3:$F$67,MATCH('загрузка табеля'!$H5669,'рабочие дни  %ФОТ'!$H$3:$H$67,0),1)</f>
        <v>#N/A</v>
      </c>
      <c r="B5669" s="21">
        <f t="shared" si="264"/>
        <v>0</v>
      </c>
      <c r="C5669" s="22">
        <f t="shared" si="265"/>
        <v>0</v>
      </c>
      <c r="D5669" s="23" t="str">
        <f t="shared" si="266"/>
        <v/>
      </c>
      <c r="E5669" s="21">
        <f>SUMIFS(тарифы!G:G,тарифы!B:B,J5669)</f>
        <v>0</v>
      </c>
      <c r="F5669" s="21"/>
      <c r="G5669" s="12" t="str">
        <f>IFERROR(INDEX(Таблица1[#All],MATCH('загрузка табеля'!J5669,тарифы!B:B,0),4),"")</f>
        <v/>
      </c>
    </row>
    <row r="5670" spans="1:7" x14ac:dyDescent="0.2">
      <c r="A5670" s="12" t="e">
        <f>INDEX('рабочие дни  %ФОТ'!$F$3:$F$67,MATCH('загрузка табеля'!$H5670,'рабочие дни  %ФОТ'!$H$3:$H$67,0),1)</f>
        <v>#N/A</v>
      </c>
      <c r="B5670" s="21">
        <f t="shared" si="264"/>
        <v>0</v>
      </c>
      <c r="C5670" s="22">
        <f t="shared" si="265"/>
        <v>0</v>
      </c>
      <c r="D5670" s="23" t="str">
        <f t="shared" si="266"/>
        <v/>
      </c>
      <c r="E5670" s="21">
        <f>SUMIFS(тарифы!G:G,тарифы!B:B,J5670)</f>
        <v>0</v>
      </c>
      <c r="F5670" s="21"/>
      <c r="G5670" s="12" t="str">
        <f>IFERROR(INDEX(Таблица1[#All],MATCH('загрузка табеля'!J5670,тарифы!B:B,0),4),"")</f>
        <v/>
      </c>
    </row>
    <row r="5671" spans="1:7" x14ac:dyDescent="0.2">
      <c r="A5671" s="12" t="e">
        <f>INDEX('рабочие дни  %ФОТ'!$F$3:$F$67,MATCH('загрузка табеля'!$H5671,'рабочие дни  %ФОТ'!$H$3:$H$67,0),1)</f>
        <v>#N/A</v>
      </c>
      <c r="B5671" s="21">
        <f t="shared" si="264"/>
        <v>0</v>
      </c>
      <c r="C5671" s="22">
        <f t="shared" si="265"/>
        <v>0</v>
      </c>
      <c r="D5671" s="23" t="str">
        <f t="shared" si="266"/>
        <v/>
      </c>
      <c r="E5671" s="21">
        <f>SUMIFS(тарифы!G:G,тарифы!B:B,J5671)</f>
        <v>0</v>
      </c>
      <c r="F5671" s="21"/>
      <c r="G5671" s="12" t="str">
        <f>IFERROR(INDEX(Таблица1[#All],MATCH('загрузка табеля'!J5671,тарифы!B:B,0),4),"")</f>
        <v/>
      </c>
    </row>
    <row r="5672" spans="1:7" x14ac:dyDescent="0.2">
      <c r="A5672" s="12" t="e">
        <f>INDEX('рабочие дни  %ФОТ'!$F$3:$F$67,MATCH('загрузка табеля'!$H5672,'рабочие дни  %ФОТ'!$H$3:$H$67,0),1)</f>
        <v>#N/A</v>
      </c>
      <c r="B5672" s="21">
        <f t="shared" si="264"/>
        <v>0</v>
      </c>
      <c r="C5672" s="22">
        <f t="shared" si="265"/>
        <v>0</v>
      </c>
      <c r="D5672" s="23" t="str">
        <f t="shared" si="266"/>
        <v/>
      </c>
      <c r="E5672" s="21">
        <f>SUMIFS(тарифы!G:G,тарифы!B:B,J5672)</f>
        <v>0</v>
      </c>
      <c r="F5672" s="21"/>
      <c r="G5672" s="12" t="str">
        <f>IFERROR(INDEX(Таблица1[#All],MATCH('загрузка табеля'!J5672,тарифы!B:B,0),4),"")</f>
        <v/>
      </c>
    </row>
    <row r="5673" spans="1:7" x14ac:dyDescent="0.2">
      <c r="A5673" s="12" t="e">
        <f>INDEX('рабочие дни  %ФОТ'!$F$3:$F$67,MATCH('загрузка табеля'!$H5673,'рабочие дни  %ФОТ'!$H$3:$H$67,0),1)</f>
        <v>#N/A</v>
      </c>
      <c r="B5673" s="21">
        <f t="shared" si="264"/>
        <v>0</v>
      </c>
      <c r="C5673" s="22">
        <f t="shared" si="265"/>
        <v>0</v>
      </c>
      <c r="D5673" s="23" t="str">
        <f t="shared" si="266"/>
        <v/>
      </c>
      <c r="E5673" s="21">
        <f>SUMIFS(тарифы!G:G,тарифы!B:B,J5673)</f>
        <v>0</v>
      </c>
      <c r="F5673" s="21"/>
      <c r="G5673" s="12" t="str">
        <f>IFERROR(INDEX(Таблица1[#All],MATCH('загрузка табеля'!J5673,тарифы!B:B,0),4),"")</f>
        <v/>
      </c>
    </row>
    <row r="5674" spans="1:7" x14ac:dyDescent="0.2">
      <c r="A5674" s="12" t="e">
        <f>INDEX('рабочие дни  %ФОТ'!$F$3:$F$67,MATCH('загрузка табеля'!$H5674,'рабочие дни  %ФОТ'!$H$3:$H$67,0),1)</f>
        <v>#N/A</v>
      </c>
      <c r="B5674" s="21">
        <f t="shared" si="264"/>
        <v>0</v>
      </c>
      <c r="C5674" s="22">
        <f t="shared" si="265"/>
        <v>0</v>
      </c>
      <c r="D5674" s="23" t="str">
        <f t="shared" si="266"/>
        <v/>
      </c>
      <c r="E5674" s="21">
        <f>SUMIFS(тарифы!G:G,тарифы!B:B,J5674)</f>
        <v>0</v>
      </c>
      <c r="F5674" s="21"/>
      <c r="G5674" s="12" t="str">
        <f>IFERROR(INDEX(Таблица1[#All],MATCH('загрузка табеля'!J5674,тарифы!B:B,0),4),"")</f>
        <v/>
      </c>
    </row>
    <row r="5675" spans="1:7" x14ac:dyDescent="0.2">
      <c r="A5675" s="12" t="e">
        <f>INDEX('рабочие дни  %ФОТ'!$F$3:$F$67,MATCH('загрузка табеля'!$H5675,'рабочие дни  %ФОТ'!$H$3:$H$67,0),1)</f>
        <v>#N/A</v>
      </c>
      <c r="B5675" s="21">
        <f t="shared" si="264"/>
        <v>0</v>
      </c>
      <c r="C5675" s="22">
        <f t="shared" si="265"/>
        <v>0</v>
      </c>
      <c r="D5675" s="23" t="str">
        <f t="shared" si="266"/>
        <v/>
      </c>
      <c r="E5675" s="21">
        <f>SUMIFS(тарифы!G:G,тарифы!B:B,J5675)</f>
        <v>0</v>
      </c>
      <c r="F5675" s="21"/>
      <c r="G5675" s="12" t="str">
        <f>IFERROR(INDEX(Таблица1[#All],MATCH('загрузка табеля'!J5675,тарифы!B:B,0),4),"")</f>
        <v/>
      </c>
    </row>
    <row r="5676" spans="1:7" x14ac:dyDescent="0.2">
      <c r="A5676" s="12" t="e">
        <f>INDEX('рабочие дни  %ФОТ'!$F$3:$F$67,MATCH('загрузка табеля'!$H5676,'рабочие дни  %ФОТ'!$H$3:$H$67,0),1)</f>
        <v>#N/A</v>
      </c>
      <c r="B5676" s="21">
        <f t="shared" si="264"/>
        <v>0</v>
      </c>
      <c r="C5676" s="22">
        <f t="shared" si="265"/>
        <v>0</v>
      </c>
      <c r="D5676" s="23" t="str">
        <f t="shared" si="266"/>
        <v/>
      </c>
      <c r="E5676" s="21">
        <f>SUMIFS(тарифы!G:G,тарифы!B:B,J5676)</f>
        <v>0</v>
      </c>
      <c r="F5676" s="21"/>
      <c r="G5676" s="12" t="str">
        <f>IFERROR(INDEX(Таблица1[#All],MATCH('загрузка табеля'!J5676,тарифы!B:B,0),4),"")</f>
        <v/>
      </c>
    </row>
    <row r="5677" spans="1:7" x14ac:dyDescent="0.2">
      <c r="A5677" s="12" t="e">
        <f>INDEX('рабочие дни  %ФОТ'!$F$3:$F$67,MATCH('загрузка табеля'!$H5677,'рабочие дни  %ФОТ'!$H$3:$H$67,0),1)</f>
        <v>#N/A</v>
      </c>
      <c r="B5677" s="21">
        <f t="shared" si="264"/>
        <v>0</v>
      </c>
      <c r="C5677" s="22">
        <f t="shared" si="265"/>
        <v>0</v>
      </c>
      <c r="D5677" s="23" t="str">
        <f t="shared" si="266"/>
        <v/>
      </c>
      <c r="E5677" s="21">
        <f>SUMIFS(тарифы!G:G,тарифы!B:B,J5677)</f>
        <v>0</v>
      </c>
      <c r="F5677" s="21"/>
      <c r="G5677" s="12" t="str">
        <f>IFERROR(INDEX(Таблица1[#All],MATCH('загрузка табеля'!J5677,тарифы!B:B,0),4),"")</f>
        <v/>
      </c>
    </row>
    <row r="5678" spans="1:7" x14ac:dyDescent="0.2">
      <c r="A5678" s="12" t="e">
        <f>INDEX('рабочие дни  %ФОТ'!$F$3:$F$67,MATCH('загрузка табеля'!$H5678,'рабочие дни  %ФОТ'!$H$3:$H$67,0),1)</f>
        <v>#N/A</v>
      </c>
      <c r="B5678" s="21">
        <f t="shared" si="264"/>
        <v>0</v>
      </c>
      <c r="C5678" s="22">
        <f t="shared" si="265"/>
        <v>0</v>
      </c>
      <c r="D5678" s="23" t="str">
        <f t="shared" si="266"/>
        <v/>
      </c>
      <c r="E5678" s="21">
        <f>SUMIFS(тарифы!G:G,тарифы!B:B,J5678)</f>
        <v>0</v>
      </c>
      <c r="F5678" s="21"/>
      <c r="G5678" s="12" t="str">
        <f>IFERROR(INDEX(Таблица1[#All],MATCH('загрузка табеля'!J5678,тарифы!B:B,0),4),"")</f>
        <v/>
      </c>
    </row>
    <row r="5679" spans="1:7" x14ac:dyDescent="0.2">
      <c r="A5679" s="12" t="e">
        <f>INDEX('рабочие дни  %ФОТ'!$F$3:$F$67,MATCH('загрузка табеля'!$H5679,'рабочие дни  %ФОТ'!$H$3:$H$67,0),1)</f>
        <v>#N/A</v>
      </c>
      <c r="B5679" s="21">
        <f t="shared" si="264"/>
        <v>0</v>
      </c>
      <c r="C5679" s="22">
        <f t="shared" si="265"/>
        <v>0</v>
      </c>
      <c r="D5679" s="23" t="str">
        <f t="shared" si="266"/>
        <v/>
      </c>
      <c r="E5679" s="21">
        <f>SUMIFS(тарифы!G:G,тарифы!B:B,J5679)</f>
        <v>0</v>
      </c>
      <c r="F5679" s="21"/>
      <c r="G5679" s="12" t="str">
        <f>IFERROR(INDEX(Таблица1[#All],MATCH('загрузка табеля'!J5679,тарифы!B:B,0),4),"")</f>
        <v/>
      </c>
    </row>
    <row r="5680" spans="1:7" x14ac:dyDescent="0.2">
      <c r="A5680" s="12" t="e">
        <f>INDEX('рабочие дни  %ФОТ'!$F$3:$F$67,MATCH('загрузка табеля'!$H5680,'рабочие дни  %ФОТ'!$H$3:$H$67,0),1)</f>
        <v>#N/A</v>
      </c>
      <c r="B5680" s="21">
        <f t="shared" si="264"/>
        <v>0</v>
      </c>
      <c r="C5680" s="22">
        <f t="shared" si="265"/>
        <v>0</v>
      </c>
      <c r="D5680" s="23" t="str">
        <f t="shared" si="266"/>
        <v/>
      </c>
      <c r="E5680" s="21">
        <f>SUMIFS(тарифы!G:G,тарифы!B:B,J5680)</f>
        <v>0</v>
      </c>
      <c r="F5680" s="21"/>
      <c r="G5680" s="12" t="str">
        <f>IFERROR(INDEX(Таблица1[#All],MATCH('загрузка табеля'!J5680,тарифы!B:B,0),4),"")</f>
        <v/>
      </c>
    </row>
    <row r="5681" spans="1:7" x14ac:dyDescent="0.2">
      <c r="A5681" s="12" t="e">
        <f>INDEX('рабочие дни  %ФОТ'!$F$3:$F$67,MATCH('загрузка табеля'!$H5681,'рабочие дни  %ФОТ'!$H$3:$H$67,0),1)</f>
        <v>#N/A</v>
      </c>
      <c r="B5681" s="21">
        <f t="shared" si="264"/>
        <v>0</v>
      </c>
      <c r="C5681" s="22">
        <f t="shared" si="265"/>
        <v>0</v>
      </c>
      <c r="D5681" s="23" t="str">
        <f t="shared" si="266"/>
        <v/>
      </c>
      <c r="E5681" s="21">
        <f>SUMIFS(тарифы!G:G,тарифы!B:B,J5681)</f>
        <v>0</v>
      </c>
      <c r="F5681" s="21"/>
      <c r="G5681" s="12" t="str">
        <f>IFERROR(INDEX(Таблица1[#All],MATCH('загрузка табеля'!J5681,тарифы!B:B,0),4),"")</f>
        <v/>
      </c>
    </row>
    <row r="5682" spans="1:7" x14ac:dyDescent="0.2">
      <c r="A5682" s="12" t="e">
        <f>INDEX('рабочие дни  %ФОТ'!$F$3:$F$67,MATCH('загрузка табеля'!$H5682,'рабочие дни  %ФОТ'!$H$3:$H$67,0),1)</f>
        <v>#N/A</v>
      </c>
      <c r="B5682" s="21">
        <f t="shared" si="264"/>
        <v>0</v>
      </c>
      <c r="C5682" s="22">
        <f t="shared" si="265"/>
        <v>0</v>
      </c>
      <c r="D5682" s="23" t="str">
        <f t="shared" si="266"/>
        <v/>
      </c>
      <c r="E5682" s="21">
        <f>SUMIFS(тарифы!G:G,тарифы!B:B,J5682)</f>
        <v>0</v>
      </c>
      <c r="F5682" s="21"/>
      <c r="G5682" s="12" t="str">
        <f>IFERROR(INDEX(Таблица1[#All],MATCH('загрузка табеля'!J5682,тарифы!B:B,0),4),"")</f>
        <v/>
      </c>
    </row>
    <row r="5683" spans="1:7" x14ac:dyDescent="0.2">
      <c r="A5683" s="12" t="e">
        <f>INDEX('рабочие дни  %ФОТ'!$F$3:$F$67,MATCH('загрузка табеля'!$H5683,'рабочие дни  %ФОТ'!$H$3:$H$67,0),1)</f>
        <v>#N/A</v>
      </c>
      <c r="B5683" s="21">
        <f t="shared" si="264"/>
        <v>0</v>
      </c>
      <c r="C5683" s="22">
        <f t="shared" si="265"/>
        <v>0</v>
      </c>
      <c r="D5683" s="23" t="str">
        <f t="shared" si="266"/>
        <v/>
      </c>
      <c r="E5683" s="21">
        <f>SUMIFS(тарифы!G:G,тарифы!B:B,J5683)</f>
        <v>0</v>
      </c>
      <c r="F5683" s="21"/>
      <c r="G5683" s="12" t="str">
        <f>IFERROR(INDEX(Таблица1[#All],MATCH('загрузка табеля'!J5683,тарифы!B:B,0),4),"")</f>
        <v/>
      </c>
    </row>
    <row r="5684" spans="1:7" x14ac:dyDescent="0.2">
      <c r="A5684" s="12" t="e">
        <f>INDEX('рабочие дни  %ФОТ'!$F$3:$F$67,MATCH('загрузка табеля'!$H5684,'рабочие дни  %ФОТ'!$H$3:$H$67,0),1)</f>
        <v>#N/A</v>
      </c>
      <c r="B5684" s="21">
        <f t="shared" si="264"/>
        <v>0</v>
      </c>
      <c r="C5684" s="22">
        <f t="shared" si="265"/>
        <v>0</v>
      </c>
      <c r="D5684" s="23" t="str">
        <f t="shared" si="266"/>
        <v/>
      </c>
      <c r="E5684" s="21">
        <f>SUMIFS(тарифы!G:G,тарифы!B:B,J5684)</f>
        <v>0</v>
      </c>
      <c r="F5684" s="21"/>
      <c r="G5684" s="12" t="str">
        <f>IFERROR(INDEX(Таблица1[#All],MATCH('загрузка табеля'!J5684,тарифы!B:B,0),4),"")</f>
        <v/>
      </c>
    </row>
    <row r="5685" spans="1:7" x14ac:dyDescent="0.2">
      <c r="A5685" s="12" t="e">
        <f>INDEX('рабочие дни  %ФОТ'!$F$3:$F$67,MATCH('загрузка табеля'!$H5685,'рабочие дни  %ФОТ'!$H$3:$H$67,0),1)</f>
        <v>#N/A</v>
      </c>
      <c r="B5685" s="21">
        <f t="shared" si="264"/>
        <v>0</v>
      </c>
      <c r="C5685" s="22">
        <f t="shared" si="265"/>
        <v>0</v>
      </c>
      <c r="D5685" s="23" t="str">
        <f t="shared" si="266"/>
        <v/>
      </c>
      <c r="E5685" s="21">
        <f>SUMIFS(тарифы!G:G,тарифы!B:B,J5685)</f>
        <v>0</v>
      </c>
      <c r="F5685" s="21"/>
      <c r="G5685" s="12" t="str">
        <f>IFERROR(INDEX(Таблица1[#All],MATCH('загрузка табеля'!J5685,тарифы!B:B,0),4),"")</f>
        <v/>
      </c>
    </row>
    <row r="5686" spans="1:7" x14ac:dyDescent="0.2">
      <c r="A5686" s="12" t="e">
        <f>INDEX('рабочие дни  %ФОТ'!$F$3:$F$67,MATCH('загрузка табеля'!$H5686,'рабочие дни  %ФОТ'!$H$3:$H$67,0),1)</f>
        <v>#N/A</v>
      </c>
      <c r="B5686" s="21">
        <f t="shared" si="264"/>
        <v>0</v>
      </c>
      <c r="C5686" s="22">
        <f t="shared" si="265"/>
        <v>0</v>
      </c>
      <c r="D5686" s="23" t="str">
        <f t="shared" si="266"/>
        <v/>
      </c>
      <c r="E5686" s="21">
        <f>SUMIFS(тарифы!G:G,тарифы!B:B,J5686)</f>
        <v>0</v>
      </c>
      <c r="F5686" s="21"/>
      <c r="G5686" s="12" t="str">
        <f>IFERROR(INDEX(Таблица1[#All],MATCH('загрузка табеля'!J5686,тарифы!B:B,0),4),"")</f>
        <v/>
      </c>
    </row>
    <row r="5687" spans="1:7" x14ac:dyDescent="0.2">
      <c r="A5687" s="12" t="e">
        <f>INDEX('рабочие дни  %ФОТ'!$F$3:$F$67,MATCH('загрузка табеля'!$H5687,'рабочие дни  %ФОТ'!$H$3:$H$67,0),1)</f>
        <v>#N/A</v>
      </c>
      <c r="B5687" s="21">
        <f t="shared" si="264"/>
        <v>0</v>
      </c>
      <c r="C5687" s="22">
        <f t="shared" si="265"/>
        <v>0</v>
      </c>
      <c r="D5687" s="23" t="str">
        <f t="shared" si="266"/>
        <v/>
      </c>
      <c r="E5687" s="21">
        <f>SUMIFS(тарифы!G:G,тарифы!B:B,J5687)</f>
        <v>0</v>
      </c>
      <c r="F5687" s="21"/>
      <c r="G5687" s="12" t="str">
        <f>IFERROR(INDEX(Таблица1[#All],MATCH('загрузка табеля'!J5687,тарифы!B:B,0),4),"")</f>
        <v/>
      </c>
    </row>
    <row r="5688" spans="1:7" x14ac:dyDescent="0.2">
      <c r="A5688" s="12" t="e">
        <f>INDEX('рабочие дни  %ФОТ'!$F$3:$F$67,MATCH('загрузка табеля'!$H5688,'рабочие дни  %ФОТ'!$H$3:$H$67,0),1)</f>
        <v>#N/A</v>
      </c>
      <c r="B5688" s="21">
        <f t="shared" si="264"/>
        <v>0</v>
      </c>
      <c r="C5688" s="22">
        <f t="shared" si="265"/>
        <v>0</v>
      </c>
      <c r="D5688" s="23" t="str">
        <f t="shared" si="266"/>
        <v/>
      </c>
      <c r="E5688" s="21">
        <f>SUMIFS(тарифы!G:G,тарифы!B:B,J5688)</f>
        <v>0</v>
      </c>
      <c r="F5688" s="21"/>
      <c r="G5688" s="12" t="str">
        <f>IFERROR(INDEX(Таблица1[#All],MATCH('загрузка табеля'!J5688,тарифы!B:B,0),4),"")</f>
        <v/>
      </c>
    </row>
    <row r="5689" spans="1:7" x14ac:dyDescent="0.2">
      <c r="A5689" s="12" t="e">
        <f>INDEX('рабочие дни  %ФОТ'!$F$3:$F$67,MATCH('загрузка табеля'!$H5689,'рабочие дни  %ФОТ'!$H$3:$H$67,0),1)</f>
        <v>#N/A</v>
      </c>
      <c r="B5689" s="21">
        <f t="shared" si="264"/>
        <v>0</v>
      </c>
      <c r="C5689" s="22">
        <f t="shared" si="265"/>
        <v>0</v>
      </c>
      <c r="D5689" s="23" t="str">
        <f t="shared" si="266"/>
        <v/>
      </c>
      <c r="E5689" s="21">
        <f>SUMIFS(тарифы!G:G,тарифы!B:B,J5689)</f>
        <v>0</v>
      </c>
      <c r="F5689" s="21"/>
      <c r="G5689" s="12" t="str">
        <f>IFERROR(INDEX(Таблица1[#All],MATCH('загрузка табеля'!J5689,тарифы!B:B,0),4),"")</f>
        <v/>
      </c>
    </row>
    <row r="5690" spans="1:7" x14ac:dyDescent="0.2">
      <c r="A5690" s="12" t="e">
        <f>INDEX('рабочие дни  %ФОТ'!$F$3:$F$67,MATCH('загрузка табеля'!$H5690,'рабочие дни  %ФОТ'!$H$3:$H$67,0),1)</f>
        <v>#N/A</v>
      </c>
      <c r="B5690" s="21">
        <f t="shared" si="264"/>
        <v>0</v>
      </c>
      <c r="C5690" s="22">
        <f t="shared" si="265"/>
        <v>0</v>
      </c>
      <c r="D5690" s="23" t="str">
        <f t="shared" si="266"/>
        <v/>
      </c>
      <c r="E5690" s="21">
        <f>SUMIFS(тарифы!G:G,тарифы!B:B,J5690)</f>
        <v>0</v>
      </c>
      <c r="F5690" s="21"/>
      <c r="G5690" s="12" t="str">
        <f>IFERROR(INDEX(Таблица1[#All],MATCH('загрузка табеля'!J5690,тарифы!B:B,0),4),"")</f>
        <v/>
      </c>
    </row>
    <row r="5691" spans="1:7" x14ac:dyDescent="0.2">
      <c r="A5691" s="12" t="e">
        <f>INDEX('рабочие дни  %ФОТ'!$F$3:$F$67,MATCH('загрузка табеля'!$H5691,'рабочие дни  %ФОТ'!$H$3:$H$67,0),1)</f>
        <v>#N/A</v>
      </c>
      <c r="B5691" s="21">
        <f t="shared" si="264"/>
        <v>0</v>
      </c>
      <c r="C5691" s="22">
        <f t="shared" si="265"/>
        <v>0</v>
      </c>
      <c r="D5691" s="23" t="str">
        <f t="shared" si="266"/>
        <v/>
      </c>
      <c r="E5691" s="21">
        <f>SUMIFS(тарифы!G:G,тарифы!B:B,J5691)</f>
        <v>0</v>
      </c>
      <c r="F5691" s="21"/>
      <c r="G5691" s="12" t="str">
        <f>IFERROR(INDEX(Таблица1[#All],MATCH('загрузка табеля'!J5691,тарифы!B:B,0),4),"")</f>
        <v/>
      </c>
    </row>
    <row r="5692" spans="1:7" x14ac:dyDescent="0.2">
      <c r="A5692" s="12" t="e">
        <f>INDEX('рабочие дни  %ФОТ'!$F$3:$F$67,MATCH('загрузка табеля'!$H5692,'рабочие дни  %ФОТ'!$H$3:$H$67,0),1)</f>
        <v>#N/A</v>
      </c>
      <c r="B5692" s="21">
        <f t="shared" si="264"/>
        <v>0</v>
      </c>
      <c r="C5692" s="22">
        <f t="shared" si="265"/>
        <v>0</v>
      </c>
      <c r="D5692" s="23" t="str">
        <f t="shared" si="266"/>
        <v/>
      </c>
      <c r="E5692" s="21">
        <f>SUMIFS(тарифы!G:G,тарифы!B:B,J5692)</f>
        <v>0</v>
      </c>
      <c r="F5692" s="21"/>
      <c r="G5692" s="12" t="str">
        <f>IFERROR(INDEX(Таблица1[#All],MATCH('загрузка табеля'!J5692,тарифы!B:B,0),4),"")</f>
        <v/>
      </c>
    </row>
    <row r="5693" spans="1:7" x14ac:dyDescent="0.2">
      <c r="A5693" s="12" t="e">
        <f>INDEX('рабочие дни  %ФОТ'!$F$3:$F$67,MATCH('загрузка табеля'!$H5693,'рабочие дни  %ФОТ'!$H$3:$H$67,0),1)</f>
        <v>#N/A</v>
      </c>
      <c r="B5693" s="21">
        <f t="shared" si="264"/>
        <v>0</v>
      </c>
      <c r="C5693" s="22">
        <f t="shared" si="265"/>
        <v>0</v>
      </c>
      <c r="D5693" s="23" t="str">
        <f t="shared" si="266"/>
        <v/>
      </c>
      <c r="E5693" s="21">
        <f>SUMIFS(тарифы!G:G,тарифы!B:B,J5693)</f>
        <v>0</v>
      </c>
      <c r="F5693" s="21"/>
      <c r="G5693" s="12" t="str">
        <f>IFERROR(INDEX(Таблица1[#All],MATCH('загрузка табеля'!J5693,тарифы!B:B,0),4),"")</f>
        <v/>
      </c>
    </row>
    <row r="5694" spans="1:7" x14ac:dyDescent="0.2">
      <c r="A5694" s="12" t="e">
        <f>INDEX('рабочие дни  %ФОТ'!$F$3:$F$67,MATCH('загрузка табеля'!$H5694,'рабочие дни  %ФОТ'!$H$3:$H$67,0),1)</f>
        <v>#N/A</v>
      </c>
      <c r="B5694" s="21">
        <f t="shared" si="264"/>
        <v>0</v>
      </c>
      <c r="C5694" s="22">
        <f t="shared" si="265"/>
        <v>0</v>
      </c>
      <c r="D5694" s="23" t="str">
        <f t="shared" si="266"/>
        <v/>
      </c>
      <c r="E5694" s="21">
        <f>SUMIFS(тарифы!G:G,тарифы!B:B,J5694)</f>
        <v>0</v>
      </c>
      <c r="F5694" s="21"/>
      <c r="G5694" s="12" t="str">
        <f>IFERROR(INDEX(Таблица1[#All],MATCH('загрузка табеля'!J5694,тарифы!B:B,0),4),"")</f>
        <v/>
      </c>
    </row>
    <row r="5695" spans="1:7" x14ac:dyDescent="0.2">
      <c r="A5695" s="12" t="e">
        <f>INDEX('рабочие дни  %ФОТ'!$F$3:$F$67,MATCH('загрузка табеля'!$H5695,'рабочие дни  %ФОТ'!$H$3:$H$67,0),1)</f>
        <v>#N/A</v>
      </c>
      <c r="B5695" s="21">
        <f t="shared" si="264"/>
        <v>0</v>
      </c>
      <c r="C5695" s="22">
        <f t="shared" si="265"/>
        <v>0</v>
      </c>
      <c r="D5695" s="23" t="str">
        <f t="shared" si="266"/>
        <v/>
      </c>
      <c r="E5695" s="21">
        <f>SUMIFS(тарифы!G:G,тарифы!B:B,J5695)</f>
        <v>0</v>
      </c>
      <c r="F5695" s="21"/>
      <c r="G5695" s="12" t="str">
        <f>IFERROR(INDEX(Таблица1[#All],MATCH('загрузка табеля'!J5695,тарифы!B:B,0),4),"")</f>
        <v/>
      </c>
    </row>
    <row r="5696" spans="1:7" x14ac:dyDescent="0.2">
      <c r="A5696" s="12" t="e">
        <f>INDEX('рабочие дни  %ФОТ'!$F$3:$F$67,MATCH('загрузка табеля'!$H5696,'рабочие дни  %ФОТ'!$H$3:$H$67,0),1)</f>
        <v>#N/A</v>
      </c>
      <c r="B5696" s="21">
        <f t="shared" si="264"/>
        <v>0</v>
      </c>
      <c r="C5696" s="22">
        <f t="shared" si="265"/>
        <v>0</v>
      </c>
      <c r="D5696" s="23" t="str">
        <f t="shared" si="266"/>
        <v/>
      </c>
      <c r="E5696" s="21">
        <f>SUMIFS(тарифы!G:G,тарифы!B:B,J5696)</f>
        <v>0</v>
      </c>
      <c r="F5696" s="21"/>
      <c r="G5696" s="12" t="str">
        <f>IFERROR(INDEX(Таблица1[#All],MATCH('загрузка табеля'!J5696,тарифы!B:B,0),4),"")</f>
        <v/>
      </c>
    </row>
    <row r="5697" spans="1:7" x14ac:dyDescent="0.2">
      <c r="A5697" s="12" t="e">
        <f>INDEX('рабочие дни  %ФОТ'!$F$3:$F$67,MATCH('загрузка табеля'!$H5697,'рабочие дни  %ФОТ'!$H$3:$H$67,0),1)</f>
        <v>#N/A</v>
      </c>
      <c r="B5697" s="21">
        <f t="shared" si="264"/>
        <v>0</v>
      </c>
      <c r="C5697" s="22">
        <f t="shared" si="265"/>
        <v>0</v>
      </c>
      <c r="D5697" s="23" t="str">
        <f t="shared" si="266"/>
        <v/>
      </c>
      <c r="E5697" s="21">
        <f>SUMIFS(тарифы!G:G,тарифы!B:B,J5697)</f>
        <v>0</v>
      </c>
      <c r="F5697" s="21"/>
      <c r="G5697" s="12" t="str">
        <f>IFERROR(INDEX(Таблица1[#All],MATCH('загрузка табеля'!J5697,тарифы!B:B,0),4),"")</f>
        <v/>
      </c>
    </row>
    <row r="5698" spans="1:7" x14ac:dyDescent="0.2">
      <c r="A5698" s="12" t="e">
        <f>INDEX('рабочие дни  %ФОТ'!$F$3:$F$67,MATCH('загрузка табеля'!$H5698,'рабочие дни  %ФОТ'!$H$3:$H$67,0),1)</f>
        <v>#N/A</v>
      </c>
      <c r="B5698" s="21">
        <f t="shared" si="264"/>
        <v>0</v>
      </c>
      <c r="C5698" s="22">
        <f t="shared" si="265"/>
        <v>0</v>
      </c>
      <c r="D5698" s="23" t="str">
        <f t="shared" si="266"/>
        <v/>
      </c>
      <c r="E5698" s="21">
        <f>SUMIFS(тарифы!G:G,тарифы!B:B,J5698)</f>
        <v>0</v>
      </c>
      <c r="F5698" s="21"/>
      <c r="G5698" s="12" t="str">
        <f>IFERROR(INDEX(Таблица1[#All],MATCH('загрузка табеля'!J5698,тарифы!B:B,0),4),"")</f>
        <v/>
      </c>
    </row>
    <row r="5699" spans="1:7" x14ac:dyDescent="0.2">
      <c r="A5699" s="12" t="e">
        <f>INDEX('рабочие дни  %ФОТ'!$F$3:$F$67,MATCH('загрузка табеля'!$H5699,'рабочие дни  %ФОТ'!$H$3:$H$67,0),1)</f>
        <v>#N/A</v>
      </c>
      <c r="B5699" s="21">
        <f t="shared" si="264"/>
        <v>0</v>
      </c>
      <c r="C5699" s="22">
        <f t="shared" si="265"/>
        <v>0</v>
      </c>
      <c r="D5699" s="23" t="str">
        <f t="shared" si="266"/>
        <v/>
      </c>
      <c r="E5699" s="21">
        <f>SUMIFS(тарифы!G:G,тарифы!B:B,J5699)</f>
        <v>0</v>
      </c>
      <c r="F5699" s="21"/>
      <c r="G5699" s="12" t="str">
        <f>IFERROR(INDEX(Таблица1[#All],MATCH('загрузка табеля'!J5699,тарифы!B:B,0),4),"")</f>
        <v/>
      </c>
    </row>
    <row r="5700" spans="1:7" x14ac:dyDescent="0.2">
      <c r="A5700" s="12" t="e">
        <f>INDEX('рабочие дни  %ФОТ'!$F$3:$F$67,MATCH('загрузка табеля'!$H5700,'рабочие дни  %ФОТ'!$H$3:$H$67,0),1)</f>
        <v>#N/A</v>
      </c>
      <c r="B5700" s="21">
        <f t="shared" si="264"/>
        <v>0</v>
      </c>
      <c r="C5700" s="22">
        <f t="shared" si="265"/>
        <v>0</v>
      </c>
      <c r="D5700" s="23" t="str">
        <f t="shared" si="266"/>
        <v/>
      </c>
      <c r="E5700" s="21">
        <f>SUMIFS(тарифы!G:G,тарифы!B:B,J5700)</f>
        <v>0</v>
      </c>
      <c r="F5700" s="21"/>
      <c r="G5700" s="12" t="str">
        <f>IFERROR(INDEX(Таблица1[#All],MATCH('загрузка табеля'!J5700,тарифы!B:B,0),4),"")</f>
        <v/>
      </c>
    </row>
    <row r="5701" spans="1:7" x14ac:dyDescent="0.2">
      <c r="A5701" s="12" t="e">
        <f>INDEX('рабочие дни  %ФОТ'!$F$3:$F$67,MATCH('загрузка табеля'!$H5701,'рабочие дни  %ФОТ'!$H$3:$H$67,0),1)</f>
        <v>#N/A</v>
      </c>
      <c r="B5701" s="21">
        <f t="shared" si="264"/>
        <v>0</v>
      </c>
      <c r="C5701" s="22">
        <f t="shared" si="265"/>
        <v>0</v>
      </c>
      <c r="D5701" s="23" t="str">
        <f t="shared" si="266"/>
        <v/>
      </c>
      <c r="E5701" s="21">
        <f>SUMIFS(тарифы!G:G,тарифы!B:B,J5701)</f>
        <v>0</v>
      </c>
      <c r="F5701" s="21"/>
      <c r="G5701" s="12" t="str">
        <f>IFERROR(INDEX(Таблица1[#All],MATCH('загрузка табеля'!J5701,тарифы!B:B,0),4),"")</f>
        <v/>
      </c>
    </row>
    <row r="5702" spans="1:7" x14ac:dyDescent="0.2">
      <c r="A5702" s="12" t="e">
        <f>INDEX('рабочие дни  %ФОТ'!$F$3:$F$67,MATCH('загрузка табеля'!$H5702,'рабочие дни  %ФОТ'!$H$3:$H$67,0),1)</f>
        <v>#N/A</v>
      </c>
      <c r="B5702" s="21">
        <f t="shared" ref="B5702:B5765" si="267">IF(AND(F5702&lt;50,F5702&gt;0),F5702*D5702,IF(F5702&gt;50,F5702/$C$1*C5702,IF(AND(E5702&lt;50,E5702&gt;0),E5702*D5702,E5702/$C$1*C5702)))</f>
        <v>0</v>
      </c>
      <c r="C5702" s="22">
        <f t="shared" si="265"/>
        <v>0</v>
      </c>
      <c r="D5702" s="23" t="str">
        <f t="shared" si="266"/>
        <v/>
      </c>
      <c r="E5702" s="21">
        <f>SUMIFS(тарифы!G:G,тарифы!B:B,J5702)</f>
        <v>0</v>
      </c>
      <c r="F5702" s="21"/>
      <c r="G5702" s="12" t="str">
        <f>IFERROR(INDEX(Таблица1[#All],MATCH('загрузка табеля'!J5702,тарифы!B:B,0),4),"")</f>
        <v/>
      </c>
    </row>
    <row r="5703" spans="1:7" x14ac:dyDescent="0.2">
      <c r="A5703" s="12" t="e">
        <f>INDEX('рабочие дни  %ФОТ'!$F$3:$F$67,MATCH('загрузка табеля'!$H5703,'рабочие дни  %ФОТ'!$H$3:$H$67,0),1)</f>
        <v>#N/A</v>
      </c>
      <c r="B5703" s="21">
        <f t="shared" si="267"/>
        <v>0</v>
      </c>
      <c r="C5703" s="22">
        <f t="shared" ref="C5703:C5766" si="268">COUNTIF(L5703:AP5703,"&gt;0")</f>
        <v>0</v>
      </c>
      <c r="D5703" s="23" t="str">
        <f t="shared" ref="D5703:D5766" si="269">IF(SUM(L5703:AP5703)&gt;0,SUM(L5703:AP5703),"")</f>
        <v/>
      </c>
      <c r="E5703" s="21">
        <f>SUMIFS(тарифы!G:G,тарифы!B:B,J5703)</f>
        <v>0</v>
      </c>
      <c r="F5703" s="21"/>
      <c r="G5703" s="12" t="str">
        <f>IFERROR(INDEX(Таблица1[#All],MATCH('загрузка табеля'!J5703,тарифы!B:B,0),4),"")</f>
        <v/>
      </c>
    </row>
    <row r="5704" spans="1:7" x14ac:dyDescent="0.2">
      <c r="A5704" s="12" t="e">
        <f>INDEX('рабочие дни  %ФОТ'!$F$3:$F$67,MATCH('загрузка табеля'!$H5704,'рабочие дни  %ФОТ'!$H$3:$H$67,0),1)</f>
        <v>#N/A</v>
      </c>
      <c r="B5704" s="21">
        <f t="shared" si="267"/>
        <v>0</v>
      </c>
      <c r="C5704" s="22">
        <f t="shared" si="268"/>
        <v>0</v>
      </c>
      <c r="D5704" s="23" t="str">
        <f t="shared" si="269"/>
        <v/>
      </c>
      <c r="E5704" s="21">
        <f>SUMIFS(тарифы!G:G,тарифы!B:B,J5704)</f>
        <v>0</v>
      </c>
      <c r="F5704" s="21"/>
      <c r="G5704" s="12" t="str">
        <f>IFERROR(INDEX(Таблица1[#All],MATCH('загрузка табеля'!J5704,тарифы!B:B,0),4),"")</f>
        <v/>
      </c>
    </row>
    <row r="5705" spans="1:7" x14ac:dyDescent="0.2">
      <c r="A5705" s="12" t="e">
        <f>INDEX('рабочие дни  %ФОТ'!$F$3:$F$67,MATCH('загрузка табеля'!$H5705,'рабочие дни  %ФОТ'!$H$3:$H$67,0),1)</f>
        <v>#N/A</v>
      </c>
      <c r="B5705" s="21">
        <f t="shared" si="267"/>
        <v>0</v>
      </c>
      <c r="C5705" s="22">
        <f t="shared" si="268"/>
        <v>0</v>
      </c>
      <c r="D5705" s="23" t="str">
        <f t="shared" si="269"/>
        <v/>
      </c>
      <c r="E5705" s="21">
        <f>SUMIFS(тарифы!G:G,тарифы!B:B,J5705)</f>
        <v>0</v>
      </c>
      <c r="F5705" s="21"/>
      <c r="G5705" s="12" t="str">
        <f>IFERROR(INDEX(Таблица1[#All],MATCH('загрузка табеля'!J5705,тарифы!B:B,0),4),"")</f>
        <v/>
      </c>
    </row>
    <row r="5706" spans="1:7" x14ac:dyDescent="0.2">
      <c r="A5706" s="12" t="e">
        <f>INDEX('рабочие дни  %ФОТ'!$F$3:$F$67,MATCH('загрузка табеля'!$H5706,'рабочие дни  %ФОТ'!$H$3:$H$67,0),1)</f>
        <v>#N/A</v>
      </c>
      <c r="B5706" s="21">
        <f t="shared" si="267"/>
        <v>0</v>
      </c>
      <c r="C5706" s="22">
        <f t="shared" si="268"/>
        <v>0</v>
      </c>
      <c r="D5706" s="23" t="str">
        <f t="shared" si="269"/>
        <v/>
      </c>
      <c r="E5706" s="21">
        <f>SUMIFS(тарифы!G:G,тарифы!B:B,J5706)</f>
        <v>0</v>
      </c>
      <c r="F5706" s="21"/>
      <c r="G5706" s="12" t="str">
        <f>IFERROR(INDEX(Таблица1[#All],MATCH('загрузка табеля'!J5706,тарифы!B:B,0),4),"")</f>
        <v/>
      </c>
    </row>
    <row r="5707" spans="1:7" x14ac:dyDescent="0.2">
      <c r="A5707" s="12" t="e">
        <f>INDEX('рабочие дни  %ФОТ'!$F$3:$F$67,MATCH('загрузка табеля'!$H5707,'рабочие дни  %ФОТ'!$H$3:$H$67,0),1)</f>
        <v>#N/A</v>
      </c>
      <c r="B5707" s="21">
        <f t="shared" si="267"/>
        <v>0</v>
      </c>
      <c r="C5707" s="22">
        <f t="shared" si="268"/>
        <v>0</v>
      </c>
      <c r="D5707" s="23" t="str">
        <f t="shared" si="269"/>
        <v/>
      </c>
      <c r="E5707" s="21">
        <f>SUMIFS(тарифы!G:G,тарифы!B:B,J5707)</f>
        <v>0</v>
      </c>
      <c r="F5707" s="21"/>
      <c r="G5707" s="12" t="str">
        <f>IFERROR(INDEX(Таблица1[#All],MATCH('загрузка табеля'!J5707,тарифы!B:B,0),4),"")</f>
        <v/>
      </c>
    </row>
    <row r="5708" spans="1:7" x14ac:dyDescent="0.2">
      <c r="A5708" s="12" t="e">
        <f>INDEX('рабочие дни  %ФОТ'!$F$3:$F$67,MATCH('загрузка табеля'!$H5708,'рабочие дни  %ФОТ'!$H$3:$H$67,0),1)</f>
        <v>#N/A</v>
      </c>
      <c r="B5708" s="21">
        <f t="shared" si="267"/>
        <v>0</v>
      </c>
      <c r="C5708" s="22">
        <f t="shared" si="268"/>
        <v>0</v>
      </c>
      <c r="D5708" s="23" t="str">
        <f t="shared" si="269"/>
        <v/>
      </c>
      <c r="E5708" s="21">
        <f>SUMIFS(тарифы!G:G,тарифы!B:B,J5708)</f>
        <v>0</v>
      </c>
      <c r="F5708" s="21"/>
      <c r="G5708" s="12" t="str">
        <f>IFERROR(INDEX(Таблица1[#All],MATCH('загрузка табеля'!J5708,тарифы!B:B,0),4),"")</f>
        <v/>
      </c>
    </row>
    <row r="5709" spans="1:7" x14ac:dyDescent="0.2">
      <c r="A5709" s="12" t="e">
        <f>INDEX('рабочие дни  %ФОТ'!$F$3:$F$67,MATCH('загрузка табеля'!$H5709,'рабочие дни  %ФОТ'!$H$3:$H$67,0),1)</f>
        <v>#N/A</v>
      </c>
      <c r="B5709" s="21">
        <f t="shared" si="267"/>
        <v>0</v>
      </c>
      <c r="C5709" s="22">
        <f t="shared" si="268"/>
        <v>0</v>
      </c>
      <c r="D5709" s="23" t="str">
        <f t="shared" si="269"/>
        <v/>
      </c>
      <c r="E5709" s="21">
        <f>SUMIFS(тарифы!G:G,тарифы!B:B,J5709)</f>
        <v>0</v>
      </c>
      <c r="F5709" s="21"/>
      <c r="G5709" s="12" t="str">
        <f>IFERROR(INDEX(Таблица1[#All],MATCH('загрузка табеля'!J5709,тарифы!B:B,0),4),"")</f>
        <v/>
      </c>
    </row>
    <row r="5710" spans="1:7" x14ac:dyDescent="0.2">
      <c r="A5710" s="12" t="e">
        <f>INDEX('рабочие дни  %ФОТ'!$F$3:$F$67,MATCH('загрузка табеля'!$H5710,'рабочие дни  %ФОТ'!$H$3:$H$67,0),1)</f>
        <v>#N/A</v>
      </c>
      <c r="B5710" s="21">
        <f t="shared" si="267"/>
        <v>0</v>
      </c>
      <c r="C5710" s="22">
        <f t="shared" si="268"/>
        <v>0</v>
      </c>
      <c r="D5710" s="23" t="str">
        <f t="shared" si="269"/>
        <v/>
      </c>
      <c r="E5710" s="21">
        <f>SUMIFS(тарифы!G:G,тарифы!B:B,J5710)</f>
        <v>0</v>
      </c>
      <c r="F5710" s="21"/>
      <c r="G5710" s="12" t="str">
        <f>IFERROR(INDEX(Таблица1[#All],MATCH('загрузка табеля'!J5710,тарифы!B:B,0),4),"")</f>
        <v/>
      </c>
    </row>
    <row r="5711" spans="1:7" x14ac:dyDescent="0.2">
      <c r="A5711" s="12" t="e">
        <f>INDEX('рабочие дни  %ФОТ'!$F$3:$F$67,MATCH('загрузка табеля'!$H5711,'рабочие дни  %ФОТ'!$H$3:$H$67,0),1)</f>
        <v>#N/A</v>
      </c>
      <c r="B5711" s="21">
        <f t="shared" si="267"/>
        <v>0</v>
      </c>
      <c r="C5711" s="22">
        <f t="shared" si="268"/>
        <v>0</v>
      </c>
      <c r="D5711" s="23" t="str">
        <f t="shared" si="269"/>
        <v/>
      </c>
      <c r="E5711" s="21">
        <f>SUMIFS(тарифы!G:G,тарифы!B:B,J5711)</f>
        <v>0</v>
      </c>
      <c r="F5711" s="21"/>
      <c r="G5711" s="12" t="str">
        <f>IFERROR(INDEX(Таблица1[#All],MATCH('загрузка табеля'!J5711,тарифы!B:B,0),4),"")</f>
        <v/>
      </c>
    </row>
    <row r="5712" spans="1:7" x14ac:dyDescent="0.2">
      <c r="A5712" s="12" t="e">
        <f>INDEX('рабочие дни  %ФОТ'!$F$3:$F$67,MATCH('загрузка табеля'!$H5712,'рабочие дни  %ФОТ'!$H$3:$H$67,0),1)</f>
        <v>#N/A</v>
      </c>
      <c r="B5712" s="21">
        <f t="shared" si="267"/>
        <v>0</v>
      </c>
      <c r="C5712" s="22">
        <f t="shared" si="268"/>
        <v>0</v>
      </c>
      <c r="D5712" s="23" t="str">
        <f t="shared" si="269"/>
        <v/>
      </c>
      <c r="E5712" s="21">
        <f>SUMIFS(тарифы!G:G,тарифы!B:B,J5712)</f>
        <v>0</v>
      </c>
      <c r="F5712" s="21"/>
      <c r="G5712" s="12" t="str">
        <f>IFERROR(INDEX(Таблица1[#All],MATCH('загрузка табеля'!J5712,тарифы!B:B,0),4),"")</f>
        <v/>
      </c>
    </row>
    <row r="5713" spans="1:7" x14ac:dyDescent="0.2">
      <c r="A5713" s="12" t="e">
        <f>INDEX('рабочие дни  %ФОТ'!$F$3:$F$67,MATCH('загрузка табеля'!$H5713,'рабочие дни  %ФОТ'!$H$3:$H$67,0),1)</f>
        <v>#N/A</v>
      </c>
      <c r="B5713" s="21">
        <f t="shared" si="267"/>
        <v>0</v>
      </c>
      <c r="C5713" s="22">
        <f t="shared" si="268"/>
        <v>0</v>
      </c>
      <c r="D5713" s="23" t="str">
        <f t="shared" si="269"/>
        <v/>
      </c>
      <c r="E5713" s="21">
        <f>SUMIFS(тарифы!G:G,тарифы!B:B,J5713)</f>
        <v>0</v>
      </c>
      <c r="F5713" s="21"/>
      <c r="G5713" s="12" t="str">
        <f>IFERROR(INDEX(Таблица1[#All],MATCH('загрузка табеля'!J5713,тарифы!B:B,0),4),"")</f>
        <v/>
      </c>
    </row>
    <row r="5714" spans="1:7" x14ac:dyDescent="0.2">
      <c r="A5714" s="12" t="e">
        <f>INDEX('рабочие дни  %ФОТ'!$F$3:$F$67,MATCH('загрузка табеля'!$H5714,'рабочие дни  %ФОТ'!$H$3:$H$67,0),1)</f>
        <v>#N/A</v>
      </c>
      <c r="B5714" s="21">
        <f t="shared" si="267"/>
        <v>0</v>
      </c>
      <c r="C5714" s="22">
        <f t="shared" si="268"/>
        <v>0</v>
      </c>
      <c r="D5714" s="23" t="str">
        <f t="shared" si="269"/>
        <v/>
      </c>
      <c r="E5714" s="21">
        <f>SUMIFS(тарифы!G:G,тарифы!B:B,J5714)</f>
        <v>0</v>
      </c>
      <c r="F5714" s="21"/>
      <c r="G5714" s="12" t="str">
        <f>IFERROR(INDEX(Таблица1[#All],MATCH('загрузка табеля'!J5714,тарифы!B:B,0),4),"")</f>
        <v/>
      </c>
    </row>
    <row r="5715" spans="1:7" x14ac:dyDescent="0.2">
      <c r="A5715" s="12" t="e">
        <f>INDEX('рабочие дни  %ФОТ'!$F$3:$F$67,MATCH('загрузка табеля'!$H5715,'рабочие дни  %ФОТ'!$H$3:$H$67,0),1)</f>
        <v>#N/A</v>
      </c>
      <c r="B5715" s="21">
        <f t="shared" si="267"/>
        <v>0</v>
      </c>
      <c r="C5715" s="22">
        <f t="shared" si="268"/>
        <v>0</v>
      </c>
      <c r="D5715" s="23" t="str">
        <f t="shared" si="269"/>
        <v/>
      </c>
      <c r="E5715" s="21">
        <f>SUMIFS(тарифы!G:G,тарифы!B:B,J5715)</f>
        <v>0</v>
      </c>
      <c r="F5715" s="21"/>
      <c r="G5715" s="12" t="str">
        <f>IFERROR(INDEX(Таблица1[#All],MATCH('загрузка табеля'!J5715,тарифы!B:B,0),4),"")</f>
        <v/>
      </c>
    </row>
    <row r="5716" spans="1:7" x14ac:dyDescent="0.2">
      <c r="A5716" s="12" t="e">
        <f>INDEX('рабочие дни  %ФОТ'!$F$3:$F$67,MATCH('загрузка табеля'!$H5716,'рабочие дни  %ФОТ'!$H$3:$H$67,0),1)</f>
        <v>#N/A</v>
      </c>
      <c r="B5716" s="21">
        <f t="shared" si="267"/>
        <v>0</v>
      </c>
      <c r="C5716" s="22">
        <f t="shared" si="268"/>
        <v>0</v>
      </c>
      <c r="D5716" s="23" t="str">
        <f t="shared" si="269"/>
        <v/>
      </c>
      <c r="E5716" s="21">
        <f>SUMIFS(тарифы!G:G,тарифы!B:B,J5716)</f>
        <v>0</v>
      </c>
      <c r="F5716" s="21"/>
      <c r="G5716" s="12" t="str">
        <f>IFERROR(INDEX(Таблица1[#All],MATCH('загрузка табеля'!J5716,тарифы!B:B,0),4),"")</f>
        <v/>
      </c>
    </row>
    <row r="5717" spans="1:7" x14ac:dyDescent="0.2">
      <c r="A5717" s="12" t="e">
        <f>INDEX('рабочие дни  %ФОТ'!$F$3:$F$67,MATCH('загрузка табеля'!$H5717,'рабочие дни  %ФОТ'!$H$3:$H$67,0),1)</f>
        <v>#N/A</v>
      </c>
      <c r="B5717" s="21">
        <f t="shared" si="267"/>
        <v>0</v>
      </c>
      <c r="C5717" s="22">
        <f t="shared" si="268"/>
        <v>0</v>
      </c>
      <c r="D5717" s="23" t="str">
        <f t="shared" si="269"/>
        <v/>
      </c>
      <c r="E5717" s="21">
        <f>SUMIFS(тарифы!G:G,тарифы!B:B,J5717)</f>
        <v>0</v>
      </c>
      <c r="F5717" s="21"/>
      <c r="G5717" s="12" t="str">
        <f>IFERROR(INDEX(Таблица1[#All],MATCH('загрузка табеля'!J5717,тарифы!B:B,0),4),"")</f>
        <v/>
      </c>
    </row>
    <row r="5718" spans="1:7" x14ac:dyDescent="0.2">
      <c r="A5718" s="12" t="e">
        <f>INDEX('рабочие дни  %ФОТ'!$F$3:$F$67,MATCH('загрузка табеля'!$H5718,'рабочие дни  %ФОТ'!$H$3:$H$67,0),1)</f>
        <v>#N/A</v>
      </c>
      <c r="B5718" s="21">
        <f t="shared" si="267"/>
        <v>0</v>
      </c>
      <c r="C5718" s="22">
        <f t="shared" si="268"/>
        <v>0</v>
      </c>
      <c r="D5718" s="23" t="str">
        <f t="shared" si="269"/>
        <v/>
      </c>
      <c r="E5718" s="21">
        <f>SUMIFS(тарифы!G:G,тарифы!B:B,J5718)</f>
        <v>0</v>
      </c>
      <c r="F5718" s="21"/>
      <c r="G5718" s="12" t="str">
        <f>IFERROR(INDEX(Таблица1[#All],MATCH('загрузка табеля'!J5718,тарифы!B:B,0),4),"")</f>
        <v/>
      </c>
    </row>
    <row r="5719" spans="1:7" x14ac:dyDescent="0.2">
      <c r="A5719" s="12" t="e">
        <f>INDEX('рабочие дни  %ФОТ'!$F$3:$F$67,MATCH('загрузка табеля'!$H5719,'рабочие дни  %ФОТ'!$H$3:$H$67,0),1)</f>
        <v>#N/A</v>
      </c>
      <c r="B5719" s="21">
        <f t="shared" si="267"/>
        <v>0</v>
      </c>
      <c r="C5719" s="22">
        <f t="shared" si="268"/>
        <v>0</v>
      </c>
      <c r="D5719" s="23" t="str">
        <f t="shared" si="269"/>
        <v/>
      </c>
      <c r="E5719" s="21">
        <f>SUMIFS(тарифы!G:G,тарифы!B:B,J5719)</f>
        <v>0</v>
      </c>
      <c r="F5719" s="21"/>
      <c r="G5719" s="12" t="str">
        <f>IFERROR(INDEX(Таблица1[#All],MATCH('загрузка табеля'!J5719,тарифы!B:B,0),4),"")</f>
        <v/>
      </c>
    </row>
    <row r="5720" spans="1:7" x14ac:dyDescent="0.2">
      <c r="A5720" s="12" t="e">
        <f>INDEX('рабочие дни  %ФОТ'!$F$3:$F$67,MATCH('загрузка табеля'!$H5720,'рабочие дни  %ФОТ'!$H$3:$H$67,0),1)</f>
        <v>#N/A</v>
      </c>
      <c r="B5720" s="21">
        <f t="shared" si="267"/>
        <v>0</v>
      </c>
      <c r="C5720" s="22">
        <f t="shared" si="268"/>
        <v>0</v>
      </c>
      <c r="D5720" s="23" t="str">
        <f t="shared" si="269"/>
        <v/>
      </c>
      <c r="E5720" s="21">
        <f>SUMIFS(тарифы!G:G,тарифы!B:B,J5720)</f>
        <v>0</v>
      </c>
      <c r="F5720" s="21"/>
      <c r="G5720" s="12" t="str">
        <f>IFERROR(INDEX(Таблица1[#All],MATCH('загрузка табеля'!J5720,тарифы!B:B,0),4),"")</f>
        <v/>
      </c>
    </row>
    <row r="5721" spans="1:7" x14ac:dyDescent="0.2">
      <c r="A5721" s="12" t="e">
        <f>INDEX('рабочие дни  %ФОТ'!$F$3:$F$67,MATCH('загрузка табеля'!$H5721,'рабочие дни  %ФОТ'!$H$3:$H$67,0),1)</f>
        <v>#N/A</v>
      </c>
      <c r="B5721" s="21">
        <f t="shared" si="267"/>
        <v>0</v>
      </c>
      <c r="C5721" s="22">
        <f t="shared" si="268"/>
        <v>0</v>
      </c>
      <c r="D5721" s="23" t="str">
        <f t="shared" si="269"/>
        <v/>
      </c>
      <c r="E5721" s="21">
        <f>SUMIFS(тарифы!G:G,тарифы!B:B,J5721)</f>
        <v>0</v>
      </c>
      <c r="F5721" s="21"/>
      <c r="G5721" s="12" t="str">
        <f>IFERROR(INDEX(Таблица1[#All],MATCH('загрузка табеля'!J5721,тарифы!B:B,0),4),"")</f>
        <v/>
      </c>
    </row>
    <row r="5722" spans="1:7" x14ac:dyDescent="0.2">
      <c r="A5722" s="12" t="e">
        <f>INDEX('рабочие дни  %ФОТ'!$F$3:$F$67,MATCH('загрузка табеля'!$H5722,'рабочие дни  %ФОТ'!$H$3:$H$67,0),1)</f>
        <v>#N/A</v>
      </c>
      <c r="B5722" s="21">
        <f t="shared" si="267"/>
        <v>0</v>
      </c>
      <c r="C5722" s="22">
        <f t="shared" si="268"/>
        <v>0</v>
      </c>
      <c r="D5722" s="23" t="str">
        <f t="shared" si="269"/>
        <v/>
      </c>
      <c r="E5722" s="21">
        <f>SUMIFS(тарифы!G:G,тарифы!B:B,J5722)</f>
        <v>0</v>
      </c>
      <c r="F5722" s="21"/>
      <c r="G5722" s="12" t="str">
        <f>IFERROR(INDEX(Таблица1[#All],MATCH('загрузка табеля'!J5722,тарифы!B:B,0),4),"")</f>
        <v/>
      </c>
    </row>
    <row r="5723" spans="1:7" x14ac:dyDescent="0.2">
      <c r="A5723" s="12" t="e">
        <f>INDEX('рабочие дни  %ФОТ'!$F$3:$F$67,MATCH('загрузка табеля'!$H5723,'рабочие дни  %ФОТ'!$H$3:$H$67,0),1)</f>
        <v>#N/A</v>
      </c>
      <c r="B5723" s="21">
        <f t="shared" si="267"/>
        <v>0</v>
      </c>
      <c r="C5723" s="22">
        <f t="shared" si="268"/>
        <v>0</v>
      </c>
      <c r="D5723" s="23" t="str">
        <f t="shared" si="269"/>
        <v/>
      </c>
      <c r="E5723" s="21">
        <f>SUMIFS(тарифы!G:G,тарифы!B:B,J5723)</f>
        <v>0</v>
      </c>
      <c r="F5723" s="21"/>
      <c r="G5723" s="12" t="str">
        <f>IFERROR(INDEX(Таблица1[#All],MATCH('загрузка табеля'!J5723,тарифы!B:B,0),4),"")</f>
        <v/>
      </c>
    </row>
    <row r="5724" spans="1:7" x14ac:dyDescent="0.2">
      <c r="A5724" s="12" t="e">
        <f>INDEX('рабочие дни  %ФОТ'!$F$3:$F$67,MATCH('загрузка табеля'!$H5724,'рабочие дни  %ФОТ'!$H$3:$H$67,0),1)</f>
        <v>#N/A</v>
      </c>
      <c r="B5724" s="21">
        <f t="shared" si="267"/>
        <v>0</v>
      </c>
      <c r="C5724" s="22">
        <f t="shared" si="268"/>
        <v>0</v>
      </c>
      <c r="D5724" s="23" t="str">
        <f t="shared" si="269"/>
        <v/>
      </c>
      <c r="E5724" s="21">
        <f>SUMIFS(тарифы!G:G,тарифы!B:B,J5724)</f>
        <v>0</v>
      </c>
      <c r="F5724" s="21"/>
      <c r="G5724" s="12" t="str">
        <f>IFERROR(INDEX(Таблица1[#All],MATCH('загрузка табеля'!J5724,тарифы!B:B,0),4),"")</f>
        <v/>
      </c>
    </row>
    <row r="5725" spans="1:7" x14ac:dyDescent="0.2">
      <c r="A5725" s="12" t="e">
        <f>INDEX('рабочие дни  %ФОТ'!$F$3:$F$67,MATCH('загрузка табеля'!$H5725,'рабочие дни  %ФОТ'!$H$3:$H$67,0),1)</f>
        <v>#N/A</v>
      </c>
      <c r="B5725" s="21">
        <f t="shared" si="267"/>
        <v>0</v>
      </c>
      <c r="C5725" s="22">
        <f t="shared" si="268"/>
        <v>0</v>
      </c>
      <c r="D5725" s="23" t="str">
        <f t="shared" si="269"/>
        <v/>
      </c>
      <c r="E5725" s="21">
        <f>SUMIFS(тарифы!G:G,тарифы!B:B,J5725)</f>
        <v>0</v>
      </c>
      <c r="F5725" s="21"/>
      <c r="G5725" s="12" t="str">
        <f>IFERROR(INDEX(Таблица1[#All],MATCH('загрузка табеля'!J5725,тарифы!B:B,0),4),"")</f>
        <v/>
      </c>
    </row>
    <row r="5726" spans="1:7" x14ac:dyDescent="0.2">
      <c r="A5726" s="12" t="e">
        <f>INDEX('рабочие дни  %ФОТ'!$F$3:$F$67,MATCH('загрузка табеля'!$H5726,'рабочие дни  %ФОТ'!$H$3:$H$67,0),1)</f>
        <v>#N/A</v>
      </c>
      <c r="B5726" s="21">
        <f t="shared" si="267"/>
        <v>0</v>
      </c>
      <c r="C5726" s="22">
        <f t="shared" si="268"/>
        <v>0</v>
      </c>
      <c r="D5726" s="23" t="str">
        <f t="shared" si="269"/>
        <v/>
      </c>
      <c r="E5726" s="21">
        <f>SUMIFS(тарифы!G:G,тарифы!B:B,J5726)</f>
        <v>0</v>
      </c>
      <c r="F5726" s="21"/>
      <c r="G5726" s="12" t="str">
        <f>IFERROR(INDEX(Таблица1[#All],MATCH('загрузка табеля'!J5726,тарифы!B:B,0),4),"")</f>
        <v/>
      </c>
    </row>
    <row r="5727" spans="1:7" x14ac:dyDescent="0.2">
      <c r="A5727" s="12" t="e">
        <f>INDEX('рабочие дни  %ФОТ'!$F$3:$F$67,MATCH('загрузка табеля'!$H5727,'рабочие дни  %ФОТ'!$H$3:$H$67,0),1)</f>
        <v>#N/A</v>
      </c>
      <c r="B5727" s="21">
        <f t="shared" si="267"/>
        <v>0</v>
      </c>
      <c r="C5727" s="22">
        <f t="shared" si="268"/>
        <v>0</v>
      </c>
      <c r="D5727" s="23" t="str">
        <f t="shared" si="269"/>
        <v/>
      </c>
      <c r="E5727" s="21">
        <f>SUMIFS(тарифы!G:G,тарифы!B:B,J5727)</f>
        <v>0</v>
      </c>
      <c r="F5727" s="21"/>
      <c r="G5727" s="12" t="str">
        <f>IFERROR(INDEX(Таблица1[#All],MATCH('загрузка табеля'!J5727,тарифы!B:B,0),4),"")</f>
        <v/>
      </c>
    </row>
    <row r="5728" spans="1:7" x14ac:dyDescent="0.2">
      <c r="A5728" s="12" t="e">
        <f>INDEX('рабочие дни  %ФОТ'!$F$3:$F$67,MATCH('загрузка табеля'!$H5728,'рабочие дни  %ФОТ'!$H$3:$H$67,0),1)</f>
        <v>#N/A</v>
      </c>
      <c r="B5728" s="21">
        <f t="shared" si="267"/>
        <v>0</v>
      </c>
      <c r="C5728" s="22">
        <f t="shared" si="268"/>
        <v>0</v>
      </c>
      <c r="D5728" s="23" t="str">
        <f t="shared" si="269"/>
        <v/>
      </c>
      <c r="E5728" s="21">
        <f>SUMIFS(тарифы!G:G,тарифы!B:B,J5728)</f>
        <v>0</v>
      </c>
      <c r="F5728" s="21"/>
      <c r="G5728" s="12" t="str">
        <f>IFERROR(INDEX(Таблица1[#All],MATCH('загрузка табеля'!J5728,тарифы!B:B,0),4),"")</f>
        <v/>
      </c>
    </row>
    <row r="5729" spans="1:7" x14ac:dyDescent="0.2">
      <c r="A5729" s="12" t="e">
        <f>INDEX('рабочие дни  %ФОТ'!$F$3:$F$67,MATCH('загрузка табеля'!$H5729,'рабочие дни  %ФОТ'!$H$3:$H$67,0),1)</f>
        <v>#N/A</v>
      </c>
      <c r="B5729" s="21">
        <f t="shared" si="267"/>
        <v>0</v>
      </c>
      <c r="C5729" s="22">
        <f t="shared" si="268"/>
        <v>0</v>
      </c>
      <c r="D5729" s="23" t="str">
        <f t="shared" si="269"/>
        <v/>
      </c>
      <c r="E5729" s="21">
        <f>SUMIFS(тарифы!G:G,тарифы!B:B,J5729)</f>
        <v>0</v>
      </c>
      <c r="F5729" s="21"/>
      <c r="G5729" s="12" t="str">
        <f>IFERROR(INDEX(Таблица1[#All],MATCH('загрузка табеля'!J5729,тарифы!B:B,0),4),"")</f>
        <v/>
      </c>
    </row>
    <row r="5730" spans="1:7" x14ac:dyDescent="0.2">
      <c r="A5730" s="12" t="e">
        <f>INDEX('рабочие дни  %ФОТ'!$F$3:$F$67,MATCH('загрузка табеля'!$H5730,'рабочие дни  %ФОТ'!$H$3:$H$67,0),1)</f>
        <v>#N/A</v>
      </c>
      <c r="B5730" s="21">
        <f t="shared" si="267"/>
        <v>0</v>
      </c>
      <c r="C5730" s="22">
        <f t="shared" si="268"/>
        <v>0</v>
      </c>
      <c r="D5730" s="23" t="str">
        <f t="shared" si="269"/>
        <v/>
      </c>
      <c r="E5730" s="21">
        <f>SUMIFS(тарифы!G:G,тарифы!B:B,J5730)</f>
        <v>0</v>
      </c>
      <c r="F5730" s="21"/>
      <c r="G5730" s="12" t="str">
        <f>IFERROR(INDEX(Таблица1[#All],MATCH('загрузка табеля'!J5730,тарифы!B:B,0),4),"")</f>
        <v/>
      </c>
    </row>
    <row r="5731" spans="1:7" x14ac:dyDescent="0.2">
      <c r="A5731" s="12" t="e">
        <f>INDEX('рабочие дни  %ФОТ'!$F$3:$F$67,MATCH('загрузка табеля'!$H5731,'рабочие дни  %ФОТ'!$H$3:$H$67,0),1)</f>
        <v>#N/A</v>
      </c>
      <c r="B5731" s="21">
        <f t="shared" si="267"/>
        <v>0</v>
      </c>
      <c r="C5731" s="22">
        <f t="shared" si="268"/>
        <v>0</v>
      </c>
      <c r="D5731" s="23" t="str">
        <f t="shared" si="269"/>
        <v/>
      </c>
      <c r="E5731" s="21">
        <f>SUMIFS(тарифы!G:G,тарифы!B:B,J5731)</f>
        <v>0</v>
      </c>
      <c r="F5731" s="21"/>
      <c r="G5731" s="12" t="str">
        <f>IFERROR(INDEX(Таблица1[#All],MATCH('загрузка табеля'!J5731,тарифы!B:B,0),4),"")</f>
        <v/>
      </c>
    </row>
    <row r="5732" spans="1:7" x14ac:dyDescent="0.2">
      <c r="A5732" s="12" t="e">
        <f>INDEX('рабочие дни  %ФОТ'!$F$3:$F$67,MATCH('загрузка табеля'!$H5732,'рабочие дни  %ФОТ'!$H$3:$H$67,0),1)</f>
        <v>#N/A</v>
      </c>
      <c r="B5732" s="21">
        <f t="shared" si="267"/>
        <v>0</v>
      </c>
      <c r="C5732" s="22">
        <f t="shared" si="268"/>
        <v>0</v>
      </c>
      <c r="D5732" s="23" t="str">
        <f t="shared" si="269"/>
        <v/>
      </c>
      <c r="E5732" s="21">
        <f>SUMIFS(тарифы!G:G,тарифы!B:B,J5732)</f>
        <v>0</v>
      </c>
      <c r="F5732" s="21"/>
      <c r="G5732" s="12" t="str">
        <f>IFERROR(INDEX(Таблица1[#All],MATCH('загрузка табеля'!J5732,тарифы!B:B,0),4),"")</f>
        <v/>
      </c>
    </row>
    <row r="5733" spans="1:7" x14ac:dyDescent="0.2">
      <c r="A5733" s="12" t="e">
        <f>INDEX('рабочие дни  %ФОТ'!$F$3:$F$67,MATCH('загрузка табеля'!$H5733,'рабочие дни  %ФОТ'!$H$3:$H$67,0),1)</f>
        <v>#N/A</v>
      </c>
      <c r="B5733" s="21">
        <f t="shared" si="267"/>
        <v>0</v>
      </c>
      <c r="C5733" s="22">
        <f t="shared" si="268"/>
        <v>0</v>
      </c>
      <c r="D5733" s="23" t="str">
        <f t="shared" si="269"/>
        <v/>
      </c>
      <c r="E5733" s="21">
        <f>SUMIFS(тарифы!G:G,тарифы!B:B,J5733)</f>
        <v>0</v>
      </c>
      <c r="F5733" s="21"/>
      <c r="G5733" s="12" t="str">
        <f>IFERROR(INDEX(Таблица1[#All],MATCH('загрузка табеля'!J5733,тарифы!B:B,0),4),"")</f>
        <v/>
      </c>
    </row>
    <row r="5734" spans="1:7" x14ac:dyDescent="0.2">
      <c r="A5734" s="12" t="e">
        <f>INDEX('рабочие дни  %ФОТ'!$F$3:$F$67,MATCH('загрузка табеля'!$H5734,'рабочие дни  %ФОТ'!$H$3:$H$67,0),1)</f>
        <v>#N/A</v>
      </c>
      <c r="B5734" s="21">
        <f t="shared" si="267"/>
        <v>0</v>
      </c>
      <c r="C5734" s="22">
        <f t="shared" si="268"/>
        <v>0</v>
      </c>
      <c r="D5734" s="23" t="str">
        <f t="shared" si="269"/>
        <v/>
      </c>
      <c r="E5734" s="21">
        <f>SUMIFS(тарифы!G:G,тарифы!B:B,J5734)</f>
        <v>0</v>
      </c>
      <c r="F5734" s="21"/>
      <c r="G5734" s="12" t="str">
        <f>IFERROR(INDEX(Таблица1[#All],MATCH('загрузка табеля'!J5734,тарифы!B:B,0),4),"")</f>
        <v/>
      </c>
    </row>
    <row r="5735" spans="1:7" x14ac:dyDescent="0.2">
      <c r="A5735" s="12" t="e">
        <f>INDEX('рабочие дни  %ФОТ'!$F$3:$F$67,MATCH('загрузка табеля'!$H5735,'рабочие дни  %ФОТ'!$H$3:$H$67,0),1)</f>
        <v>#N/A</v>
      </c>
      <c r="B5735" s="21">
        <f t="shared" si="267"/>
        <v>0</v>
      </c>
      <c r="C5735" s="22">
        <f t="shared" si="268"/>
        <v>0</v>
      </c>
      <c r="D5735" s="23" t="str">
        <f t="shared" si="269"/>
        <v/>
      </c>
      <c r="E5735" s="21">
        <f>SUMIFS(тарифы!G:G,тарифы!B:B,J5735)</f>
        <v>0</v>
      </c>
      <c r="F5735" s="21"/>
      <c r="G5735" s="12" t="str">
        <f>IFERROR(INDEX(Таблица1[#All],MATCH('загрузка табеля'!J5735,тарифы!B:B,0),4),"")</f>
        <v/>
      </c>
    </row>
    <row r="5736" spans="1:7" x14ac:dyDescent="0.2">
      <c r="A5736" s="12" t="e">
        <f>INDEX('рабочие дни  %ФОТ'!$F$3:$F$67,MATCH('загрузка табеля'!$H5736,'рабочие дни  %ФОТ'!$H$3:$H$67,0),1)</f>
        <v>#N/A</v>
      </c>
      <c r="B5736" s="21">
        <f t="shared" si="267"/>
        <v>0</v>
      </c>
      <c r="C5736" s="22">
        <f t="shared" si="268"/>
        <v>0</v>
      </c>
      <c r="D5736" s="23" t="str">
        <f t="shared" si="269"/>
        <v/>
      </c>
      <c r="E5736" s="21">
        <f>SUMIFS(тарифы!G:G,тарифы!B:B,J5736)</f>
        <v>0</v>
      </c>
      <c r="F5736" s="21"/>
      <c r="G5736" s="12" t="str">
        <f>IFERROR(INDEX(Таблица1[#All],MATCH('загрузка табеля'!J5736,тарифы!B:B,0),4),"")</f>
        <v/>
      </c>
    </row>
    <row r="5737" spans="1:7" x14ac:dyDescent="0.2">
      <c r="A5737" s="12" t="e">
        <f>INDEX('рабочие дни  %ФОТ'!$F$3:$F$67,MATCH('загрузка табеля'!$H5737,'рабочие дни  %ФОТ'!$H$3:$H$67,0),1)</f>
        <v>#N/A</v>
      </c>
      <c r="B5737" s="21">
        <f t="shared" si="267"/>
        <v>0</v>
      </c>
      <c r="C5737" s="22">
        <f t="shared" si="268"/>
        <v>0</v>
      </c>
      <c r="D5737" s="23" t="str">
        <f t="shared" si="269"/>
        <v/>
      </c>
      <c r="E5737" s="21">
        <f>SUMIFS(тарифы!G:G,тарифы!B:B,J5737)</f>
        <v>0</v>
      </c>
      <c r="F5737" s="21"/>
      <c r="G5737" s="12" t="str">
        <f>IFERROR(INDEX(Таблица1[#All],MATCH('загрузка табеля'!J5737,тарифы!B:B,0),4),"")</f>
        <v/>
      </c>
    </row>
    <row r="5738" spans="1:7" x14ac:dyDescent="0.2">
      <c r="A5738" s="12" t="e">
        <f>INDEX('рабочие дни  %ФОТ'!$F$3:$F$67,MATCH('загрузка табеля'!$H5738,'рабочие дни  %ФОТ'!$H$3:$H$67,0),1)</f>
        <v>#N/A</v>
      </c>
      <c r="B5738" s="21">
        <f t="shared" si="267"/>
        <v>0</v>
      </c>
      <c r="C5738" s="22">
        <f t="shared" si="268"/>
        <v>0</v>
      </c>
      <c r="D5738" s="23" t="str">
        <f t="shared" si="269"/>
        <v/>
      </c>
      <c r="E5738" s="21">
        <f>SUMIFS(тарифы!G:G,тарифы!B:B,J5738)</f>
        <v>0</v>
      </c>
      <c r="F5738" s="21"/>
      <c r="G5738" s="12" t="str">
        <f>IFERROR(INDEX(Таблица1[#All],MATCH('загрузка табеля'!J5738,тарифы!B:B,0),4),"")</f>
        <v/>
      </c>
    </row>
    <row r="5739" spans="1:7" x14ac:dyDescent="0.2">
      <c r="A5739" s="12" t="e">
        <f>INDEX('рабочие дни  %ФОТ'!$F$3:$F$67,MATCH('загрузка табеля'!$H5739,'рабочие дни  %ФОТ'!$H$3:$H$67,0),1)</f>
        <v>#N/A</v>
      </c>
      <c r="B5739" s="21">
        <f t="shared" si="267"/>
        <v>0</v>
      </c>
      <c r="C5739" s="22">
        <f t="shared" si="268"/>
        <v>0</v>
      </c>
      <c r="D5739" s="23" t="str">
        <f t="shared" si="269"/>
        <v/>
      </c>
      <c r="E5739" s="21">
        <f>SUMIFS(тарифы!G:G,тарифы!B:B,J5739)</f>
        <v>0</v>
      </c>
      <c r="F5739" s="21"/>
      <c r="G5739" s="12" t="str">
        <f>IFERROR(INDEX(Таблица1[#All],MATCH('загрузка табеля'!J5739,тарифы!B:B,0),4),"")</f>
        <v/>
      </c>
    </row>
    <row r="5740" spans="1:7" x14ac:dyDescent="0.2">
      <c r="A5740" s="12" t="e">
        <f>INDEX('рабочие дни  %ФОТ'!$F$3:$F$67,MATCH('загрузка табеля'!$H5740,'рабочие дни  %ФОТ'!$H$3:$H$67,0),1)</f>
        <v>#N/A</v>
      </c>
      <c r="B5740" s="21">
        <f t="shared" si="267"/>
        <v>0</v>
      </c>
      <c r="C5740" s="22">
        <f t="shared" si="268"/>
        <v>0</v>
      </c>
      <c r="D5740" s="23" t="str">
        <f t="shared" si="269"/>
        <v/>
      </c>
      <c r="E5740" s="21">
        <f>SUMIFS(тарифы!G:G,тарифы!B:B,J5740)</f>
        <v>0</v>
      </c>
      <c r="F5740" s="21"/>
      <c r="G5740" s="12" t="str">
        <f>IFERROR(INDEX(Таблица1[#All],MATCH('загрузка табеля'!J5740,тарифы!B:B,0),4),"")</f>
        <v/>
      </c>
    </row>
    <row r="5741" spans="1:7" x14ac:dyDescent="0.2">
      <c r="A5741" s="12" t="e">
        <f>INDEX('рабочие дни  %ФОТ'!$F$3:$F$67,MATCH('загрузка табеля'!$H5741,'рабочие дни  %ФОТ'!$H$3:$H$67,0),1)</f>
        <v>#N/A</v>
      </c>
      <c r="B5741" s="21">
        <f t="shared" si="267"/>
        <v>0</v>
      </c>
      <c r="C5741" s="22">
        <f t="shared" si="268"/>
        <v>0</v>
      </c>
      <c r="D5741" s="23" t="str">
        <f t="shared" si="269"/>
        <v/>
      </c>
      <c r="E5741" s="21">
        <f>SUMIFS(тарифы!G:G,тарифы!B:B,J5741)</f>
        <v>0</v>
      </c>
      <c r="F5741" s="21"/>
      <c r="G5741" s="12" t="str">
        <f>IFERROR(INDEX(Таблица1[#All],MATCH('загрузка табеля'!J5741,тарифы!B:B,0),4),"")</f>
        <v/>
      </c>
    </row>
    <row r="5742" spans="1:7" x14ac:dyDescent="0.2">
      <c r="A5742" s="12" t="e">
        <f>INDEX('рабочие дни  %ФОТ'!$F$3:$F$67,MATCH('загрузка табеля'!$H5742,'рабочие дни  %ФОТ'!$H$3:$H$67,0),1)</f>
        <v>#N/A</v>
      </c>
      <c r="B5742" s="21">
        <f t="shared" si="267"/>
        <v>0</v>
      </c>
      <c r="C5742" s="22">
        <f t="shared" si="268"/>
        <v>0</v>
      </c>
      <c r="D5742" s="23" t="str">
        <f t="shared" si="269"/>
        <v/>
      </c>
      <c r="E5742" s="21">
        <f>SUMIFS(тарифы!G:G,тарифы!B:B,J5742)</f>
        <v>0</v>
      </c>
      <c r="F5742" s="21"/>
      <c r="G5742" s="12" t="str">
        <f>IFERROR(INDEX(Таблица1[#All],MATCH('загрузка табеля'!J5742,тарифы!B:B,0),4),"")</f>
        <v/>
      </c>
    </row>
    <row r="5743" spans="1:7" x14ac:dyDescent="0.2">
      <c r="A5743" s="12" t="e">
        <f>INDEX('рабочие дни  %ФОТ'!$F$3:$F$67,MATCH('загрузка табеля'!$H5743,'рабочие дни  %ФОТ'!$H$3:$H$67,0),1)</f>
        <v>#N/A</v>
      </c>
      <c r="B5743" s="21">
        <f t="shared" si="267"/>
        <v>0</v>
      </c>
      <c r="C5743" s="22">
        <f t="shared" si="268"/>
        <v>0</v>
      </c>
      <c r="D5743" s="23" t="str">
        <f t="shared" si="269"/>
        <v/>
      </c>
      <c r="E5743" s="21">
        <f>SUMIFS(тарифы!G:G,тарифы!B:B,J5743)</f>
        <v>0</v>
      </c>
      <c r="F5743" s="21"/>
      <c r="G5743" s="12" t="str">
        <f>IFERROR(INDEX(Таблица1[#All],MATCH('загрузка табеля'!J5743,тарифы!B:B,0),4),"")</f>
        <v/>
      </c>
    </row>
    <row r="5744" spans="1:7" x14ac:dyDescent="0.2">
      <c r="A5744" s="12" t="e">
        <f>INDEX('рабочие дни  %ФОТ'!$F$3:$F$67,MATCH('загрузка табеля'!$H5744,'рабочие дни  %ФОТ'!$H$3:$H$67,0),1)</f>
        <v>#N/A</v>
      </c>
      <c r="B5744" s="21">
        <f t="shared" si="267"/>
        <v>0</v>
      </c>
      <c r="C5744" s="22">
        <f t="shared" si="268"/>
        <v>0</v>
      </c>
      <c r="D5744" s="23" t="str">
        <f t="shared" si="269"/>
        <v/>
      </c>
      <c r="E5744" s="21">
        <f>SUMIFS(тарифы!G:G,тарифы!B:B,J5744)</f>
        <v>0</v>
      </c>
      <c r="F5744" s="21"/>
      <c r="G5744" s="12" t="str">
        <f>IFERROR(INDEX(Таблица1[#All],MATCH('загрузка табеля'!J5744,тарифы!B:B,0),4),"")</f>
        <v/>
      </c>
    </row>
    <row r="5745" spans="1:7" x14ac:dyDescent="0.2">
      <c r="A5745" s="12" t="e">
        <f>INDEX('рабочие дни  %ФОТ'!$F$3:$F$67,MATCH('загрузка табеля'!$H5745,'рабочие дни  %ФОТ'!$H$3:$H$67,0),1)</f>
        <v>#N/A</v>
      </c>
      <c r="B5745" s="21">
        <f t="shared" si="267"/>
        <v>0</v>
      </c>
      <c r="C5745" s="22">
        <f t="shared" si="268"/>
        <v>0</v>
      </c>
      <c r="D5745" s="23" t="str">
        <f t="shared" si="269"/>
        <v/>
      </c>
      <c r="E5745" s="21">
        <f>SUMIFS(тарифы!G:G,тарифы!B:B,J5745)</f>
        <v>0</v>
      </c>
      <c r="F5745" s="21"/>
      <c r="G5745" s="12" t="str">
        <f>IFERROR(INDEX(Таблица1[#All],MATCH('загрузка табеля'!J5745,тарифы!B:B,0),4),"")</f>
        <v/>
      </c>
    </row>
    <row r="5746" spans="1:7" x14ac:dyDescent="0.2">
      <c r="A5746" s="12" t="e">
        <f>INDEX('рабочие дни  %ФОТ'!$F$3:$F$67,MATCH('загрузка табеля'!$H5746,'рабочие дни  %ФОТ'!$H$3:$H$67,0),1)</f>
        <v>#N/A</v>
      </c>
      <c r="B5746" s="21">
        <f t="shared" si="267"/>
        <v>0</v>
      </c>
      <c r="C5746" s="22">
        <f t="shared" si="268"/>
        <v>0</v>
      </c>
      <c r="D5746" s="23" t="str">
        <f t="shared" si="269"/>
        <v/>
      </c>
      <c r="E5746" s="21">
        <f>SUMIFS(тарифы!G:G,тарифы!B:B,J5746)</f>
        <v>0</v>
      </c>
      <c r="F5746" s="21"/>
      <c r="G5746" s="12" t="str">
        <f>IFERROR(INDEX(Таблица1[#All],MATCH('загрузка табеля'!J5746,тарифы!B:B,0),4),"")</f>
        <v/>
      </c>
    </row>
    <row r="5747" spans="1:7" x14ac:dyDescent="0.2">
      <c r="A5747" s="12" t="e">
        <f>INDEX('рабочие дни  %ФОТ'!$F$3:$F$67,MATCH('загрузка табеля'!$H5747,'рабочие дни  %ФОТ'!$H$3:$H$67,0),1)</f>
        <v>#N/A</v>
      </c>
      <c r="B5747" s="21">
        <f t="shared" si="267"/>
        <v>0</v>
      </c>
      <c r="C5747" s="22">
        <f t="shared" si="268"/>
        <v>0</v>
      </c>
      <c r="D5747" s="23" t="str">
        <f t="shared" si="269"/>
        <v/>
      </c>
      <c r="E5747" s="21">
        <f>SUMIFS(тарифы!G:G,тарифы!B:B,J5747)</f>
        <v>0</v>
      </c>
      <c r="F5747" s="21"/>
      <c r="G5747" s="12" t="str">
        <f>IFERROR(INDEX(Таблица1[#All],MATCH('загрузка табеля'!J5747,тарифы!B:B,0),4),"")</f>
        <v/>
      </c>
    </row>
    <row r="5748" spans="1:7" x14ac:dyDescent="0.2">
      <c r="A5748" s="12" t="e">
        <f>INDEX('рабочие дни  %ФОТ'!$F$3:$F$67,MATCH('загрузка табеля'!$H5748,'рабочие дни  %ФОТ'!$H$3:$H$67,0),1)</f>
        <v>#N/A</v>
      </c>
      <c r="B5748" s="21">
        <f t="shared" si="267"/>
        <v>0</v>
      </c>
      <c r="C5748" s="22">
        <f t="shared" si="268"/>
        <v>0</v>
      </c>
      <c r="D5748" s="23" t="str">
        <f t="shared" si="269"/>
        <v/>
      </c>
      <c r="E5748" s="21">
        <f>SUMIFS(тарифы!G:G,тарифы!B:B,J5748)</f>
        <v>0</v>
      </c>
      <c r="F5748" s="21"/>
      <c r="G5748" s="12" t="str">
        <f>IFERROR(INDEX(Таблица1[#All],MATCH('загрузка табеля'!J5748,тарифы!B:B,0),4),"")</f>
        <v/>
      </c>
    </row>
    <row r="5749" spans="1:7" x14ac:dyDescent="0.2">
      <c r="A5749" s="12" t="e">
        <f>INDEX('рабочие дни  %ФОТ'!$F$3:$F$67,MATCH('загрузка табеля'!$H5749,'рабочие дни  %ФОТ'!$H$3:$H$67,0),1)</f>
        <v>#N/A</v>
      </c>
      <c r="B5749" s="21">
        <f t="shared" si="267"/>
        <v>0</v>
      </c>
      <c r="C5749" s="22">
        <f t="shared" si="268"/>
        <v>0</v>
      </c>
      <c r="D5749" s="23" t="str">
        <f t="shared" si="269"/>
        <v/>
      </c>
      <c r="E5749" s="21">
        <f>SUMIFS(тарифы!G:G,тарифы!B:B,J5749)</f>
        <v>0</v>
      </c>
      <c r="F5749" s="21"/>
      <c r="G5749" s="12" t="str">
        <f>IFERROR(INDEX(Таблица1[#All],MATCH('загрузка табеля'!J5749,тарифы!B:B,0),4),"")</f>
        <v/>
      </c>
    </row>
    <row r="5750" spans="1:7" x14ac:dyDescent="0.2">
      <c r="A5750" s="12" t="e">
        <f>INDEX('рабочие дни  %ФОТ'!$F$3:$F$67,MATCH('загрузка табеля'!$H5750,'рабочие дни  %ФОТ'!$H$3:$H$67,0),1)</f>
        <v>#N/A</v>
      </c>
      <c r="B5750" s="21">
        <f t="shared" si="267"/>
        <v>0</v>
      </c>
      <c r="C5750" s="22">
        <f t="shared" si="268"/>
        <v>0</v>
      </c>
      <c r="D5750" s="23" t="str">
        <f t="shared" si="269"/>
        <v/>
      </c>
      <c r="E5750" s="21">
        <f>SUMIFS(тарифы!G:G,тарифы!B:B,J5750)</f>
        <v>0</v>
      </c>
      <c r="F5750" s="21"/>
      <c r="G5750" s="12" t="str">
        <f>IFERROR(INDEX(Таблица1[#All],MATCH('загрузка табеля'!J5750,тарифы!B:B,0),4),"")</f>
        <v/>
      </c>
    </row>
    <row r="5751" spans="1:7" x14ac:dyDescent="0.2">
      <c r="A5751" s="12" t="e">
        <f>INDEX('рабочие дни  %ФОТ'!$F$3:$F$67,MATCH('загрузка табеля'!$H5751,'рабочие дни  %ФОТ'!$H$3:$H$67,0),1)</f>
        <v>#N/A</v>
      </c>
      <c r="B5751" s="21">
        <f t="shared" si="267"/>
        <v>0</v>
      </c>
      <c r="C5751" s="22">
        <f t="shared" si="268"/>
        <v>0</v>
      </c>
      <c r="D5751" s="23" t="str">
        <f t="shared" si="269"/>
        <v/>
      </c>
      <c r="E5751" s="21">
        <f>SUMIFS(тарифы!G:G,тарифы!B:B,J5751)</f>
        <v>0</v>
      </c>
      <c r="F5751" s="21"/>
      <c r="G5751" s="12" t="str">
        <f>IFERROR(INDEX(Таблица1[#All],MATCH('загрузка табеля'!J5751,тарифы!B:B,0),4),"")</f>
        <v/>
      </c>
    </row>
    <row r="5752" spans="1:7" x14ac:dyDescent="0.2">
      <c r="A5752" s="12" t="e">
        <f>INDEX('рабочие дни  %ФОТ'!$F$3:$F$67,MATCH('загрузка табеля'!$H5752,'рабочие дни  %ФОТ'!$H$3:$H$67,0),1)</f>
        <v>#N/A</v>
      </c>
      <c r="B5752" s="21">
        <f t="shared" si="267"/>
        <v>0</v>
      </c>
      <c r="C5752" s="22">
        <f t="shared" si="268"/>
        <v>0</v>
      </c>
      <c r="D5752" s="23" t="str">
        <f t="shared" si="269"/>
        <v/>
      </c>
      <c r="E5752" s="21">
        <f>SUMIFS(тарифы!G:G,тарифы!B:B,J5752)</f>
        <v>0</v>
      </c>
      <c r="F5752" s="21"/>
      <c r="G5752" s="12" t="str">
        <f>IFERROR(INDEX(Таблица1[#All],MATCH('загрузка табеля'!J5752,тарифы!B:B,0),4),"")</f>
        <v/>
      </c>
    </row>
    <row r="5753" spans="1:7" x14ac:dyDescent="0.2">
      <c r="A5753" s="12" t="e">
        <f>INDEX('рабочие дни  %ФОТ'!$F$3:$F$67,MATCH('загрузка табеля'!$H5753,'рабочие дни  %ФОТ'!$H$3:$H$67,0),1)</f>
        <v>#N/A</v>
      </c>
      <c r="B5753" s="21">
        <f t="shared" si="267"/>
        <v>0</v>
      </c>
      <c r="C5753" s="22">
        <f t="shared" si="268"/>
        <v>0</v>
      </c>
      <c r="D5753" s="23" t="str">
        <f t="shared" si="269"/>
        <v/>
      </c>
      <c r="E5753" s="21">
        <f>SUMIFS(тарифы!G:G,тарифы!B:B,J5753)</f>
        <v>0</v>
      </c>
      <c r="F5753" s="21"/>
      <c r="G5753" s="12" t="str">
        <f>IFERROR(INDEX(Таблица1[#All],MATCH('загрузка табеля'!J5753,тарифы!B:B,0),4),"")</f>
        <v/>
      </c>
    </row>
    <row r="5754" spans="1:7" x14ac:dyDescent="0.2">
      <c r="A5754" s="12" t="e">
        <f>INDEX('рабочие дни  %ФОТ'!$F$3:$F$67,MATCH('загрузка табеля'!$H5754,'рабочие дни  %ФОТ'!$H$3:$H$67,0),1)</f>
        <v>#N/A</v>
      </c>
      <c r="B5754" s="21">
        <f t="shared" si="267"/>
        <v>0</v>
      </c>
      <c r="C5754" s="22">
        <f t="shared" si="268"/>
        <v>0</v>
      </c>
      <c r="D5754" s="23" t="str">
        <f t="shared" si="269"/>
        <v/>
      </c>
      <c r="E5754" s="21">
        <f>SUMIFS(тарифы!G:G,тарифы!B:B,J5754)</f>
        <v>0</v>
      </c>
      <c r="F5754" s="21"/>
      <c r="G5754" s="12" t="str">
        <f>IFERROR(INDEX(Таблица1[#All],MATCH('загрузка табеля'!J5754,тарифы!B:B,0),4),"")</f>
        <v/>
      </c>
    </row>
    <row r="5755" spans="1:7" x14ac:dyDescent="0.2">
      <c r="A5755" s="12" t="e">
        <f>INDEX('рабочие дни  %ФОТ'!$F$3:$F$67,MATCH('загрузка табеля'!$H5755,'рабочие дни  %ФОТ'!$H$3:$H$67,0),1)</f>
        <v>#N/A</v>
      </c>
      <c r="B5755" s="21">
        <f t="shared" si="267"/>
        <v>0</v>
      </c>
      <c r="C5755" s="22">
        <f t="shared" si="268"/>
        <v>0</v>
      </c>
      <c r="D5755" s="23" t="str">
        <f t="shared" si="269"/>
        <v/>
      </c>
      <c r="E5755" s="21">
        <f>SUMIFS(тарифы!G:G,тарифы!B:B,J5755)</f>
        <v>0</v>
      </c>
      <c r="F5755" s="21"/>
      <c r="G5755" s="12" t="str">
        <f>IFERROR(INDEX(Таблица1[#All],MATCH('загрузка табеля'!J5755,тарифы!B:B,0),4),"")</f>
        <v/>
      </c>
    </row>
    <row r="5756" spans="1:7" x14ac:dyDescent="0.2">
      <c r="A5756" s="12" t="e">
        <f>INDEX('рабочие дни  %ФОТ'!$F$3:$F$67,MATCH('загрузка табеля'!$H5756,'рабочие дни  %ФОТ'!$H$3:$H$67,0),1)</f>
        <v>#N/A</v>
      </c>
      <c r="B5756" s="21">
        <f t="shared" si="267"/>
        <v>0</v>
      </c>
      <c r="C5756" s="22">
        <f t="shared" si="268"/>
        <v>0</v>
      </c>
      <c r="D5756" s="23" t="str">
        <f t="shared" si="269"/>
        <v/>
      </c>
      <c r="E5756" s="21">
        <f>SUMIFS(тарифы!G:G,тарифы!B:B,J5756)</f>
        <v>0</v>
      </c>
      <c r="F5756" s="21"/>
      <c r="G5756" s="12" t="str">
        <f>IFERROR(INDEX(Таблица1[#All],MATCH('загрузка табеля'!J5756,тарифы!B:B,0),4),"")</f>
        <v/>
      </c>
    </row>
    <row r="5757" spans="1:7" x14ac:dyDescent="0.2">
      <c r="A5757" s="12" t="e">
        <f>INDEX('рабочие дни  %ФОТ'!$F$3:$F$67,MATCH('загрузка табеля'!$H5757,'рабочие дни  %ФОТ'!$H$3:$H$67,0),1)</f>
        <v>#N/A</v>
      </c>
      <c r="B5757" s="21">
        <f t="shared" si="267"/>
        <v>0</v>
      </c>
      <c r="C5757" s="22">
        <f t="shared" si="268"/>
        <v>0</v>
      </c>
      <c r="D5757" s="23" t="str">
        <f t="shared" si="269"/>
        <v/>
      </c>
      <c r="E5757" s="21">
        <f>SUMIFS(тарифы!G:G,тарифы!B:B,J5757)</f>
        <v>0</v>
      </c>
      <c r="F5757" s="21"/>
      <c r="G5757" s="12" t="str">
        <f>IFERROR(INDEX(Таблица1[#All],MATCH('загрузка табеля'!J5757,тарифы!B:B,0),4),"")</f>
        <v/>
      </c>
    </row>
    <row r="5758" spans="1:7" x14ac:dyDescent="0.2">
      <c r="A5758" s="12" t="e">
        <f>INDEX('рабочие дни  %ФОТ'!$F$3:$F$67,MATCH('загрузка табеля'!$H5758,'рабочие дни  %ФОТ'!$H$3:$H$67,0),1)</f>
        <v>#N/A</v>
      </c>
      <c r="B5758" s="21">
        <f t="shared" si="267"/>
        <v>0</v>
      </c>
      <c r="C5758" s="22">
        <f t="shared" si="268"/>
        <v>0</v>
      </c>
      <c r="D5758" s="23" t="str">
        <f t="shared" si="269"/>
        <v/>
      </c>
      <c r="E5758" s="21">
        <f>SUMIFS(тарифы!G:G,тарифы!B:B,J5758)</f>
        <v>0</v>
      </c>
      <c r="F5758" s="21"/>
      <c r="G5758" s="12" t="str">
        <f>IFERROR(INDEX(Таблица1[#All],MATCH('загрузка табеля'!J5758,тарифы!B:B,0),4),"")</f>
        <v/>
      </c>
    </row>
    <row r="5759" spans="1:7" x14ac:dyDescent="0.2">
      <c r="A5759" s="12" t="e">
        <f>INDEX('рабочие дни  %ФОТ'!$F$3:$F$67,MATCH('загрузка табеля'!$H5759,'рабочие дни  %ФОТ'!$H$3:$H$67,0),1)</f>
        <v>#N/A</v>
      </c>
      <c r="B5759" s="21">
        <f t="shared" si="267"/>
        <v>0</v>
      </c>
      <c r="C5759" s="22">
        <f t="shared" si="268"/>
        <v>0</v>
      </c>
      <c r="D5759" s="23" t="str">
        <f t="shared" si="269"/>
        <v/>
      </c>
      <c r="E5759" s="21">
        <f>SUMIFS(тарифы!G:G,тарифы!B:B,J5759)</f>
        <v>0</v>
      </c>
      <c r="F5759" s="21"/>
      <c r="G5759" s="12" t="str">
        <f>IFERROR(INDEX(Таблица1[#All],MATCH('загрузка табеля'!J5759,тарифы!B:B,0),4),"")</f>
        <v/>
      </c>
    </row>
    <row r="5760" spans="1:7" x14ac:dyDescent="0.2">
      <c r="A5760" s="12" t="e">
        <f>INDEX('рабочие дни  %ФОТ'!$F$3:$F$67,MATCH('загрузка табеля'!$H5760,'рабочие дни  %ФОТ'!$H$3:$H$67,0),1)</f>
        <v>#N/A</v>
      </c>
      <c r="B5760" s="21">
        <f t="shared" si="267"/>
        <v>0</v>
      </c>
      <c r="C5760" s="22">
        <f t="shared" si="268"/>
        <v>0</v>
      </c>
      <c r="D5760" s="23" t="str">
        <f t="shared" si="269"/>
        <v/>
      </c>
      <c r="E5760" s="21">
        <f>SUMIFS(тарифы!G:G,тарифы!B:B,J5760)</f>
        <v>0</v>
      </c>
      <c r="F5760" s="21"/>
      <c r="G5760" s="12" t="str">
        <f>IFERROR(INDEX(Таблица1[#All],MATCH('загрузка табеля'!J5760,тарифы!B:B,0),4),"")</f>
        <v/>
      </c>
    </row>
    <row r="5761" spans="1:7" x14ac:dyDescent="0.2">
      <c r="A5761" s="12" t="e">
        <f>INDEX('рабочие дни  %ФОТ'!$F$3:$F$67,MATCH('загрузка табеля'!$H5761,'рабочие дни  %ФОТ'!$H$3:$H$67,0),1)</f>
        <v>#N/A</v>
      </c>
      <c r="B5761" s="21">
        <f t="shared" si="267"/>
        <v>0</v>
      </c>
      <c r="C5761" s="22">
        <f t="shared" si="268"/>
        <v>0</v>
      </c>
      <c r="D5761" s="23" t="str">
        <f t="shared" si="269"/>
        <v/>
      </c>
      <c r="E5761" s="21">
        <f>SUMIFS(тарифы!G:G,тарифы!B:B,J5761)</f>
        <v>0</v>
      </c>
      <c r="F5761" s="21"/>
      <c r="G5761" s="12" t="str">
        <f>IFERROR(INDEX(Таблица1[#All],MATCH('загрузка табеля'!J5761,тарифы!B:B,0),4),"")</f>
        <v/>
      </c>
    </row>
    <row r="5762" spans="1:7" x14ac:dyDescent="0.2">
      <c r="A5762" s="12" t="e">
        <f>INDEX('рабочие дни  %ФОТ'!$F$3:$F$67,MATCH('загрузка табеля'!$H5762,'рабочие дни  %ФОТ'!$H$3:$H$67,0),1)</f>
        <v>#N/A</v>
      </c>
      <c r="B5762" s="21">
        <f t="shared" si="267"/>
        <v>0</v>
      </c>
      <c r="C5762" s="22">
        <f t="shared" si="268"/>
        <v>0</v>
      </c>
      <c r="D5762" s="23" t="str">
        <f t="shared" si="269"/>
        <v/>
      </c>
      <c r="E5762" s="21">
        <f>SUMIFS(тарифы!G:G,тарифы!B:B,J5762)</f>
        <v>0</v>
      </c>
      <c r="F5762" s="21"/>
      <c r="G5762" s="12" t="str">
        <f>IFERROR(INDEX(Таблица1[#All],MATCH('загрузка табеля'!J5762,тарифы!B:B,0),4),"")</f>
        <v/>
      </c>
    </row>
    <row r="5763" spans="1:7" x14ac:dyDescent="0.2">
      <c r="A5763" s="12" t="e">
        <f>INDEX('рабочие дни  %ФОТ'!$F$3:$F$67,MATCH('загрузка табеля'!$H5763,'рабочие дни  %ФОТ'!$H$3:$H$67,0),1)</f>
        <v>#N/A</v>
      </c>
      <c r="B5763" s="21">
        <f t="shared" si="267"/>
        <v>0</v>
      </c>
      <c r="C5763" s="22">
        <f t="shared" si="268"/>
        <v>0</v>
      </c>
      <c r="D5763" s="23" t="str">
        <f t="shared" si="269"/>
        <v/>
      </c>
      <c r="E5763" s="21">
        <f>SUMIFS(тарифы!G:G,тарифы!B:B,J5763)</f>
        <v>0</v>
      </c>
      <c r="F5763" s="21"/>
      <c r="G5763" s="12" t="str">
        <f>IFERROR(INDEX(Таблица1[#All],MATCH('загрузка табеля'!J5763,тарифы!B:B,0),4),"")</f>
        <v/>
      </c>
    </row>
    <row r="5764" spans="1:7" x14ac:dyDescent="0.2">
      <c r="A5764" s="12" t="e">
        <f>INDEX('рабочие дни  %ФОТ'!$F$3:$F$67,MATCH('загрузка табеля'!$H5764,'рабочие дни  %ФОТ'!$H$3:$H$67,0),1)</f>
        <v>#N/A</v>
      </c>
      <c r="B5764" s="21">
        <f t="shared" si="267"/>
        <v>0</v>
      </c>
      <c r="C5764" s="22">
        <f t="shared" si="268"/>
        <v>0</v>
      </c>
      <c r="D5764" s="23" t="str">
        <f t="shared" si="269"/>
        <v/>
      </c>
      <c r="E5764" s="21">
        <f>SUMIFS(тарифы!G:G,тарифы!B:B,J5764)</f>
        <v>0</v>
      </c>
      <c r="F5764" s="21"/>
      <c r="G5764" s="12" t="str">
        <f>IFERROR(INDEX(Таблица1[#All],MATCH('загрузка табеля'!J5764,тарифы!B:B,0),4),"")</f>
        <v/>
      </c>
    </row>
    <row r="5765" spans="1:7" x14ac:dyDescent="0.2">
      <c r="A5765" s="12" t="e">
        <f>INDEX('рабочие дни  %ФОТ'!$F$3:$F$67,MATCH('загрузка табеля'!$H5765,'рабочие дни  %ФОТ'!$H$3:$H$67,0),1)</f>
        <v>#N/A</v>
      </c>
      <c r="B5765" s="21">
        <f t="shared" si="267"/>
        <v>0</v>
      </c>
      <c r="C5765" s="22">
        <f t="shared" si="268"/>
        <v>0</v>
      </c>
      <c r="D5765" s="23" t="str">
        <f t="shared" si="269"/>
        <v/>
      </c>
      <c r="E5765" s="21">
        <f>SUMIFS(тарифы!G:G,тарифы!B:B,J5765)</f>
        <v>0</v>
      </c>
      <c r="F5765" s="21"/>
      <c r="G5765" s="12" t="str">
        <f>IFERROR(INDEX(Таблица1[#All],MATCH('загрузка табеля'!J5765,тарифы!B:B,0),4),"")</f>
        <v/>
      </c>
    </row>
    <row r="5766" spans="1:7" x14ac:dyDescent="0.2">
      <c r="A5766" s="12" t="e">
        <f>INDEX('рабочие дни  %ФОТ'!$F$3:$F$67,MATCH('загрузка табеля'!$H5766,'рабочие дни  %ФОТ'!$H$3:$H$67,0),1)</f>
        <v>#N/A</v>
      </c>
      <c r="B5766" s="21">
        <f t="shared" ref="B5766:B5829" si="270">IF(AND(F5766&lt;50,F5766&gt;0),F5766*D5766,IF(F5766&gt;50,F5766/$C$1*C5766,IF(AND(E5766&lt;50,E5766&gt;0),E5766*D5766,E5766/$C$1*C5766)))</f>
        <v>0</v>
      </c>
      <c r="C5766" s="22">
        <f t="shared" si="268"/>
        <v>0</v>
      </c>
      <c r="D5766" s="23" t="str">
        <f t="shared" si="269"/>
        <v/>
      </c>
      <c r="E5766" s="21">
        <f>SUMIFS(тарифы!G:G,тарифы!B:B,J5766)</f>
        <v>0</v>
      </c>
      <c r="F5766" s="21"/>
      <c r="G5766" s="12" t="str">
        <f>IFERROR(INDEX(Таблица1[#All],MATCH('загрузка табеля'!J5766,тарифы!B:B,0),4),"")</f>
        <v/>
      </c>
    </row>
    <row r="5767" spans="1:7" x14ac:dyDescent="0.2">
      <c r="A5767" s="12" t="e">
        <f>INDEX('рабочие дни  %ФОТ'!$F$3:$F$67,MATCH('загрузка табеля'!$H5767,'рабочие дни  %ФОТ'!$H$3:$H$67,0),1)</f>
        <v>#N/A</v>
      </c>
      <c r="B5767" s="21">
        <f t="shared" si="270"/>
        <v>0</v>
      </c>
      <c r="C5767" s="22">
        <f t="shared" ref="C5767:C5830" si="271">COUNTIF(L5767:AP5767,"&gt;0")</f>
        <v>0</v>
      </c>
      <c r="D5767" s="23" t="str">
        <f t="shared" ref="D5767:D5830" si="272">IF(SUM(L5767:AP5767)&gt;0,SUM(L5767:AP5767),"")</f>
        <v/>
      </c>
      <c r="E5767" s="21">
        <f>SUMIFS(тарифы!G:G,тарифы!B:B,J5767)</f>
        <v>0</v>
      </c>
      <c r="F5767" s="21"/>
      <c r="G5767" s="12" t="str">
        <f>IFERROR(INDEX(Таблица1[#All],MATCH('загрузка табеля'!J5767,тарифы!B:B,0),4),"")</f>
        <v/>
      </c>
    </row>
    <row r="5768" spans="1:7" x14ac:dyDescent="0.2">
      <c r="A5768" s="12" t="e">
        <f>INDEX('рабочие дни  %ФОТ'!$F$3:$F$67,MATCH('загрузка табеля'!$H5768,'рабочие дни  %ФОТ'!$H$3:$H$67,0),1)</f>
        <v>#N/A</v>
      </c>
      <c r="B5768" s="21">
        <f t="shared" si="270"/>
        <v>0</v>
      </c>
      <c r="C5768" s="22">
        <f t="shared" si="271"/>
        <v>0</v>
      </c>
      <c r="D5768" s="23" t="str">
        <f t="shared" si="272"/>
        <v/>
      </c>
      <c r="E5768" s="21">
        <f>SUMIFS(тарифы!G:G,тарифы!B:B,J5768)</f>
        <v>0</v>
      </c>
      <c r="F5768" s="21"/>
      <c r="G5768" s="12" t="str">
        <f>IFERROR(INDEX(Таблица1[#All],MATCH('загрузка табеля'!J5768,тарифы!B:B,0),4),"")</f>
        <v/>
      </c>
    </row>
    <row r="5769" spans="1:7" x14ac:dyDescent="0.2">
      <c r="A5769" s="12" t="e">
        <f>INDEX('рабочие дни  %ФОТ'!$F$3:$F$67,MATCH('загрузка табеля'!$H5769,'рабочие дни  %ФОТ'!$H$3:$H$67,0),1)</f>
        <v>#N/A</v>
      </c>
      <c r="B5769" s="21">
        <f t="shared" si="270"/>
        <v>0</v>
      </c>
      <c r="C5769" s="22">
        <f t="shared" si="271"/>
        <v>0</v>
      </c>
      <c r="D5769" s="23" t="str">
        <f t="shared" si="272"/>
        <v/>
      </c>
      <c r="E5769" s="21">
        <f>SUMIFS(тарифы!G:G,тарифы!B:B,J5769)</f>
        <v>0</v>
      </c>
      <c r="F5769" s="21"/>
      <c r="G5769" s="12" t="str">
        <f>IFERROR(INDEX(Таблица1[#All],MATCH('загрузка табеля'!J5769,тарифы!B:B,0),4),"")</f>
        <v/>
      </c>
    </row>
    <row r="5770" spans="1:7" x14ac:dyDescent="0.2">
      <c r="A5770" s="12" t="e">
        <f>INDEX('рабочие дни  %ФОТ'!$F$3:$F$67,MATCH('загрузка табеля'!$H5770,'рабочие дни  %ФОТ'!$H$3:$H$67,0),1)</f>
        <v>#N/A</v>
      </c>
      <c r="B5770" s="21">
        <f t="shared" si="270"/>
        <v>0</v>
      </c>
      <c r="C5770" s="22">
        <f t="shared" si="271"/>
        <v>0</v>
      </c>
      <c r="D5770" s="23" t="str">
        <f t="shared" si="272"/>
        <v/>
      </c>
      <c r="E5770" s="21">
        <f>SUMIFS(тарифы!G:G,тарифы!B:B,J5770)</f>
        <v>0</v>
      </c>
      <c r="F5770" s="21"/>
      <c r="G5770" s="12" t="str">
        <f>IFERROR(INDEX(Таблица1[#All],MATCH('загрузка табеля'!J5770,тарифы!B:B,0),4),"")</f>
        <v/>
      </c>
    </row>
    <row r="5771" spans="1:7" x14ac:dyDescent="0.2">
      <c r="A5771" s="12" t="e">
        <f>INDEX('рабочие дни  %ФОТ'!$F$3:$F$67,MATCH('загрузка табеля'!$H5771,'рабочие дни  %ФОТ'!$H$3:$H$67,0),1)</f>
        <v>#N/A</v>
      </c>
      <c r="B5771" s="21">
        <f t="shared" si="270"/>
        <v>0</v>
      </c>
      <c r="C5771" s="22">
        <f t="shared" si="271"/>
        <v>0</v>
      </c>
      <c r="D5771" s="23" t="str">
        <f t="shared" si="272"/>
        <v/>
      </c>
      <c r="E5771" s="21">
        <f>SUMIFS(тарифы!G:G,тарифы!B:B,J5771)</f>
        <v>0</v>
      </c>
      <c r="F5771" s="21"/>
      <c r="G5771" s="12" t="str">
        <f>IFERROR(INDEX(Таблица1[#All],MATCH('загрузка табеля'!J5771,тарифы!B:B,0),4),"")</f>
        <v/>
      </c>
    </row>
    <row r="5772" spans="1:7" x14ac:dyDescent="0.2">
      <c r="A5772" s="12" t="e">
        <f>INDEX('рабочие дни  %ФОТ'!$F$3:$F$67,MATCH('загрузка табеля'!$H5772,'рабочие дни  %ФОТ'!$H$3:$H$67,0),1)</f>
        <v>#N/A</v>
      </c>
      <c r="B5772" s="21">
        <f t="shared" si="270"/>
        <v>0</v>
      </c>
      <c r="C5772" s="22">
        <f t="shared" si="271"/>
        <v>0</v>
      </c>
      <c r="D5772" s="23" t="str">
        <f t="shared" si="272"/>
        <v/>
      </c>
      <c r="E5772" s="21">
        <f>SUMIFS(тарифы!G:G,тарифы!B:B,J5772)</f>
        <v>0</v>
      </c>
      <c r="F5772" s="21"/>
      <c r="G5772" s="12" t="str">
        <f>IFERROR(INDEX(Таблица1[#All],MATCH('загрузка табеля'!J5772,тарифы!B:B,0),4),"")</f>
        <v/>
      </c>
    </row>
    <row r="5773" spans="1:7" x14ac:dyDescent="0.2">
      <c r="A5773" s="12" t="e">
        <f>INDEX('рабочие дни  %ФОТ'!$F$3:$F$67,MATCH('загрузка табеля'!$H5773,'рабочие дни  %ФОТ'!$H$3:$H$67,0),1)</f>
        <v>#N/A</v>
      </c>
      <c r="B5773" s="21">
        <f t="shared" si="270"/>
        <v>0</v>
      </c>
      <c r="C5773" s="22">
        <f t="shared" si="271"/>
        <v>0</v>
      </c>
      <c r="D5773" s="23" t="str">
        <f t="shared" si="272"/>
        <v/>
      </c>
      <c r="E5773" s="21">
        <f>SUMIFS(тарифы!G:G,тарифы!B:B,J5773)</f>
        <v>0</v>
      </c>
      <c r="F5773" s="21"/>
      <c r="G5773" s="12" t="str">
        <f>IFERROR(INDEX(Таблица1[#All],MATCH('загрузка табеля'!J5773,тарифы!B:B,0),4),"")</f>
        <v/>
      </c>
    </row>
    <row r="5774" spans="1:7" x14ac:dyDescent="0.2">
      <c r="A5774" s="12" t="e">
        <f>INDEX('рабочие дни  %ФОТ'!$F$3:$F$67,MATCH('загрузка табеля'!$H5774,'рабочие дни  %ФОТ'!$H$3:$H$67,0),1)</f>
        <v>#N/A</v>
      </c>
      <c r="B5774" s="21">
        <f t="shared" si="270"/>
        <v>0</v>
      </c>
      <c r="C5774" s="22">
        <f t="shared" si="271"/>
        <v>0</v>
      </c>
      <c r="D5774" s="23" t="str">
        <f t="shared" si="272"/>
        <v/>
      </c>
      <c r="E5774" s="21">
        <f>SUMIFS(тарифы!G:G,тарифы!B:B,J5774)</f>
        <v>0</v>
      </c>
      <c r="F5774" s="21"/>
      <c r="G5774" s="12" t="str">
        <f>IFERROR(INDEX(Таблица1[#All],MATCH('загрузка табеля'!J5774,тарифы!B:B,0),4),"")</f>
        <v/>
      </c>
    </row>
    <row r="5775" spans="1:7" x14ac:dyDescent="0.2">
      <c r="A5775" s="12" t="e">
        <f>INDEX('рабочие дни  %ФОТ'!$F$3:$F$67,MATCH('загрузка табеля'!$H5775,'рабочие дни  %ФОТ'!$H$3:$H$67,0),1)</f>
        <v>#N/A</v>
      </c>
      <c r="B5775" s="21">
        <f t="shared" si="270"/>
        <v>0</v>
      </c>
      <c r="C5775" s="22">
        <f t="shared" si="271"/>
        <v>0</v>
      </c>
      <c r="D5775" s="23" t="str">
        <f t="shared" si="272"/>
        <v/>
      </c>
      <c r="E5775" s="21">
        <f>SUMIFS(тарифы!G:G,тарифы!B:B,J5775)</f>
        <v>0</v>
      </c>
      <c r="F5775" s="21"/>
      <c r="G5775" s="12" t="str">
        <f>IFERROR(INDEX(Таблица1[#All],MATCH('загрузка табеля'!J5775,тарифы!B:B,0),4),"")</f>
        <v/>
      </c>
    </row>
    <row r="5776" spans="1:7" x14ac:dyDescent="0.2">
      <c r="A5776" s="12" t="e">
        <f>INDEX('рабочие дни  %ФОТ'!$F$3:$F$67,MATCH('загрузка табеля'!$H5776,'рабочие дни  %ФОТ'!$H$3:$H$67,0),1)</f>
        <v>#N/A</v>
      </c>
      <c r="B5776" s="21">
        <f t="shared" si="270"/>
        <v>0</v>
      </c>
      <c r="C5776" s="22">
        <f t="shared" si="271"/>
        <v>0</v>
      </c>
      <c r="D5776" s="23" t="str">
        <f t="shared" si="272"/>
        <v/>
      </c>
      <c r="E5776" s="21">
        <f>SUMIFS(тарифы!G:G,тарифы!B:B,J5776)</f>
        <v>0</v>
      </c>
      <c r="F5776" s="21"/>
      <c r="G5776" s="12" t="str">
        <f>IFERROR(INDEX(Таблица1[#All],MATCH('загрузка табеля'!J5776,тарифы!B:B,0),4),"")</f>
        <v/>
      </c>
    </row>
    <row r="5777" spans="1:7" x14ac:dyDescent="0.2">
      <c r="A5777" s="12" t="e">
        <f>INDEX('рабочие дни  %ФОТ'!$F$3:$F$67,MATCH('загрузка табеля'!$H5777,'рабочие дни  %ФОТ'!$H$3:$H$67,0),1)</f>
        <v>#N/A</v>
      </c>
      <c r="B5777" s="21">
        <f t="shared" si="270"/>
        <v>0</v>
      </c>
      <c r="C5777" s="22">
        <f t="shared" si="271"/>
        <v>0</v>
      </c>
      <c r="D5777" s="23" t="str">
        <f t="shared" si="272"/>
        <v/>
      </c>
      <c r="E5777" s="21">
        <f>SUMIFS(тарифы!G:G,тарифы!B:B,J5777)</f>
        <v>0</v>
      </c>
      <c r="F5777" s="21"/>
      <c r="G5777" s="12" t="str">
        <f>IFERROR(INDEX(Таблица1[#All],MATCH('загрузка табеля'!J5777,тарифы!B:B,0),4),"")</f>
        <v/>
      </c>
    </row>
    <row r="5778" spans="1:7" x14ac:dyDescent="0.2">
      <c r="A5778" s="12" t="e">
        <f>INDEX('рабочие дни  %ФОТ'!$F$3:$F$67,MATCH('загрузка табеля'!$H5778,'рабочие дни  %ФОТ'!$H$3:$H$67,0),1)</f>
        <v>#N/A</v>
      </c>
      <c r="B5778" s="21">
        <f t="shared" si="270"/>
        <v>0</v>
      </c>
      <c r="C5778" s="22">
        <f t="shared" si="271"/>
        <v>0</v>
      </c>
      <c r="D5778" s="23" t="str">
        <f t="shared" si="272"/>
        <v/>
      </c>
      <c r="E5778" s="21">
        <f>SUMIFS(тарифы!G:G,тарифы!B:B,J5778)</f>
        <v>0</v>
      </c>
      <c r="F5778" s="21"/>
      <c r="G5778" s="12" t="str">
        <f>IFERROR(INDEX(Таблица1[#All],MATCH('загрузка табеля'!J5778,тарифы!B:B,0),4),"")</f>
        <v/>
      </c>
    </row>
    <row r="5779" spans="1:7" x14ac:dyDescent="0.2">
      <c r="A5779" s="12" t="e">
        <f>INDEX('рабочие дни  %ФОТ'!$F$3:$F$67,MATCH('загрузка табеля'!$H5779,'рабочие дни  %ФОТ'!$H$3:$H$67,0),1)</f>
        <v>#N/A</v>
      </c>
      <c r="B5779" s="21">
        <f t="shared" si="270"/>
        <v>0</v>
      </c>
      <c r="C5779" s="22">
        <f t="shared" si="271"/>
        <v>0</v>
      </c>
      <c r="D5779" s="23" t="str">
        <f t="shared" si="272"/>
        <v/>
      </c>
      <c r="E5779" s="21">
        <f>SUMIFS(тарифы!G:G,тарифы!B:B,J5779)</f>
        <v>0</v>
      </c>
      <c r="F5779" s="21"/>
      <c r="G5779" s="12" t="str">
        <f>IFERROR(INDEX(Таблица1[#All],MATCH('загрузка табеля'!J5779,тарифы!B:B,0),4),"")</f>
        <v/>
      </c>
    </row>
    <row r="5780" spans="1:7" x14ac:dyDescent="0.2">
      <c r="A5780" s="12" t="e">
        <f>INDEX('рабочие дни  %ФОТ'!$F$3:$F$67,MATCH('загрузка табеля'!$H5780,'рабочие дни  %ФОТ'!$H$3:$H$67,0),1)</f>
        <v>#N/A</v>
      </c>
      <c r="B5780" s="21">
        <f t="shared" si="270"/>
        <v>0</v>
      </c>
      <c r="C5780" s="22">
        <f t="shared" si="271"/>
        <v>0</v>
      </c>
      <c r="D5780" s="23" t="str">
        <f t="shared" si="272"/>
        <v/>
      </c>
      <c r="E5780" s="21">
        <f>SUMIFS(тарифы!G:G,тарифы!B:B,J5780)</f>
        <v>0</v>
      </c>
      <c r="F5780" s="21"/>
      <c r="G5780" s="12" t="str">
        <f>IFERROR(INDEX(Таблица1[#All],MATCH('загрузка табеля'!J5780,тарифы!B:B,0),4),"")</f>
        <v/>
      </c>
    </row>
    <row r="5781" spans="1:7" x14ac:dyDescent="0.2">
      <c r="A5781" s="12" t="e">
        <f>INDEX('рабочие дни  %ФОТ'!$F$3:$F$67,MATCH('загрузка табеля'!$H5781,'рабочие дни  %ФОТ'!$H$3:$H$67,0),1)</f>
        <v>#N/A</v>
      </c>
      <c r="B5781" s="21">
        <f t="shared" si="270"/>
        <v>0</v>
      </c>
      <c r="C5781" s="22">
        <f t="shared" si="271"/>
        <v>0</v>
      </c>
      <c r="D5781" s="23" t="str">
        <f t="shared" si="272"/>
        <v/>
      </c>
      <c r="E5781" s="21">
        <f>SUMIFS(тарифы!G:G,тарифы!B:B,J5781)</f>
        <v>0</v>
      </c>
      <c r="F5781" s="21"/>
      <c r="G5781" s="12" t="str">
        <f>IFERROR(INDEX(Таблица1[#All],MATCH('загрузка табеля'!J5781,тарифы!B:B,0),4),"")</f>
        <v/>
      </c>
    </row>
    <row r="5782" spans="1:7" x14ac:dyDescent="0.2">
      <c r="A5782" s="12" t="e">
        <f>INDEX('рабочие дни  %ФОТ'!$F$3:$F$67,MATCH('загрузка табеля'!$H5782,'рабочие дни  %ФОТ'!$H$3:$H$67,0),1)</f>
        <v>#N/A</v>
      </c>
      <c r="B5782" s="21">
        <f t="shared" si="270"/>
        <v>0</v>
      </c>
      <c r="C5782" s="22">
        <f t="shared" si="271"/>
        <v>0</v>
      </c>
      <c r="D5782" s="23" t="str">
        <f t="shared" si="272"/>
        <v/>
      </c>
      <c r="E5782" s="21">
        <f>SUMIFS(тарифы!G:G,тарифы!B:B,J5782)</f>
        <v>0</v>
      </c>
      <c r="F5782" s="21"/>
      <c r="G5782" s="12" t="str">
        <f>IFERROR(INDEX(Таблица1[#All],MATCH('загрузка табеля'!J5782,тарифы!B:B,0),4),"")</f>
        <v/>
      </c>
    </row>
    <row r="5783" spans="1:7" x14ac:dyDescent="0.2">
      <c r="A5783" s="12" t="e">
        <f>INDEX('рабочие дни  %ФОТ'!$F$3:$F$67,MATCH('загрузка табеля'!$H5783,'рабочие дни  %ФОТ'!$H$3:$H$67,0),1)</f>
        <v>#N/A</v>
      </c>
      <c r="B5783" s="21">
        <f t="shared" si="270"/>
        <v>0</v>
      </c>
      <c r="C5783" s="22">
        <f t="shared" si="271"/>
        <v>0</v>
      </c>
      <c r="D5783" s="23" t="str">
        <f t="shared" si="272"/>
        <v/>
      </c>
      <c r="E5783" s="21">
        <f>SUMIFS(тарифы!G:G,тарифы!B:B,J5783)</f>
        <v>0</v>
      </c>
      <c r="F5783" s="21"/>
      <c r="G5783" s="12" t="str">
        <f>IFERROR(INDEX(Таблица1[#All],MATCH('загрузка табеля'!J5783,тарифы!B:B,0),4),"")</f>
        <v/>
      </c>
    </row>
    <row r="5784" spans="1:7" x14ac:dyDescent="0.2">
      <c r="A5784" s="12" t="e">
        <f>INDEX('рабочие дни  %ФОТ'!$F$3:$F$67,MATCH('загрузка табеля'!$H5784,'рабочие дни  %ФОТ'!$H$3:$H$67,0),1)</f>
        <v>#N/A</v>
      </c>
      <c r="B5784" s="21">
        <f t="shared" si="270"/>
        <v>0</v>
      </c>
      <c r="C5784" s="22">
        <f t="shared" si="271"/>
        <v>0</v>
      </c>
      <c r="D5784" s="23" t="str">
        <f t="shared" si="272"/>
        <v/>
      </c>
      <c r="E5784" s="21">
        <f>SUMIFS(тарифы!G:G,тарифы!B:B,J5784)</f>
        <v>0</v>
      </c>
      <c r="F5784" s="21"/>
      <c r="G5784" s="12" t="str">
        <f>IFERROR(INDEX(Таблица1[#All],MATCH('загрузка табеля'!J5784,тарифы!B:B,0),4),"")</f>
        <v/>
      </c>
    </row>
    <row r="5785" spans="1:7" x14ac:dyDescent="0.2">
      <c r="A5785" s="12" t="e">
        <f>INDEX('рабочие дни  %ФОТ'!$F$3:$F$67,MATCH('загрузка табеля'!$H5785,'рабочие дни  %ФОТ'!$H$3:$H$67,0),1)</f>
        <v>#N/A</v>
      </c>
      <c r="B5785" s="21">
        <f t="shared" si="270"/>
        <v>0</v>
      </c>
      <c r="C5785" s="22">
        <f t="shared" si="271"/>
        <v>0</v>
      </c>
      <c r="D5785" s="23" t="str">
        <f t="shared" si="272"/>
        <v/>
      </c>
      <c r="E5785" s="21">
        <f>SUMIFS(тарифы!G:G,тарифы!B:B,J5785)</f>
        <v>0</v>
      </c>
      <c r="F5785" s="21"/>
      <c r="G5785" s="12" t="str">
        <f>IFERROR(INDEX(Таблица1[#All],MATCH('загрузка табеля'!J5785,тарифы!B:B,0),4),"")</f>
        <v/>
      </c>
    </row>
    <row r="5786" spans="1:7" x14ac:dyDescent="0.2">
      <c r="A5786" s="12" t="e">
        <f>INDEX('рабочие дни  %ФОТ'!$F$3:$F$67,MATCH('загрузка табеля'!$H5786,'рабочие дни  %ФОТ'!$H$3:$H$67,0),1)</f>
        <v>#N/A</v>
      </c>
      <c r="B5786" s="21">
        <f t="shared" si="270"/>
        <v>0</v>
      </c>
      <c r="C5786" s="22">
        <f t="shared" si="271"/>
        <v>0</v>
      </c>
      <c r="D5786" s="23" t="str">
        <f t="shared" si="272"/>
        <v/>
      </c>
      <c r="E5786" s="21">
        <f>SUMIFS(тарифы!G:G,тарифы!B:B,J5786)</f>
        <v>0</v>
      </c>
      <c r="F5786" s="21"/>
      <c r="G5786" s="12" t="str">
        <f>IFERROR(INDEX(Таблица1[#All],MATCH('загрузка табеля'!J5786,тарифы!B:B,0),4),"")</f>
        <v/>
      </c>
    </row>
    <row r="5787" spans="1:7" x14ac:dyDescent="0.2">
      <c r="A5787" s="12" t="e">
        <f>INDEX('рабочие дни  %ФОТ'!$F$3:$F$67,MATCH('загрузка табеля'!$H5787,'рабочие дни  %ФОТ'!$H$3:$H$67,0),1)</f>
        <v>#N/A</v>
      </c>
      <c r="B5787" s="21">
        <f t="shared" si="270"/>
        <v>0</v>
      </c>
      <c r="C5787" s="22">
        <f t="shared" si="271"/>
        <v>0</v>
      </c>
      <c r="D5787" s="23" t="str">
        <f t="shared" si="272"/>
        <v/>
      </c>
      <c r="E5787" s="21">
        <f>SUMIFS(тарифы!G:G,тарифы!B:B,J5787)</f>
        <v>0</v>
      </c>
      <c r="F5787" s="21"/>
      <c r="G5787" s="12" t="str">
        <f>IFERROR(INDEX(Таблица1[#All],MATCH('загрузка табеля'!J5787,тарифы!B:B,0),4),"")</f>
        <v/>
      </c>
    </row>
    <row r="5788" spans="1:7" x14ac:dyDescent="0.2">
      <c r="A5788" s="12" t="e">
        <f>INDEX('рабочие дни  %ФОТ'!$F$3:$F$67,MATCH('загрузка табеля'!$H5788,'рабочие дни  %ФОТ'!$H$3:$H$67,0),1)</f>
        <v>#N/A</v>
      </c>
      <c r="B5788" s="21">
        <f t="shared" si="270"/>
        <v>0</v>
      </c>
      <c r="C5788" s="22">
        <f t="shared" si="271"/>
        <v>0</v>
      </c>
      <c r="D5788" s="23" t="str">
        <f t="shared" si="272"/>
        <v/>
      </c>
      <c r="E5788" s="21">
        <f>SUMIFS(тарифы!G:G,тарифы!B:B,J5788)</f>
        <v>0</v>
      </c>
      <c r="F5788" s="21"/>
      <c r="G5788" s="12" t="str">
        <f>IFERROR(INDEX(Таблица1[#All],MATCH('загрузка табеля'!J5788,тарифы!B:B,0),4),"")</f>
        <v/>
      </c>
    </row>
    <row r="5789" spans="1:7" x14ac:dyDescent="0.2">
      <c r="A5789" s="12" t="e">
        <f>INDEX('рабочие дни  %ФОТ'!$F$3:$F$67,MATCH('загрузка табеля'!$H5789,'рабочие дни  %ФОТ'!$H$3:$H$67,0),1)</f>
        <v>#N/A</v>
      </c>
      <c r="B5789" s="21">
        <f t="shared" si="270"/>
        <v>0</v>
      </c>
      <c r="C5789" s="22">
        <f t="shared" si="271"/>
        <v>0</v>
      </c>
      <c r="D5789" s="23" t="str">
        <f t="shared" si="272"/>
        <v/>
      </c>
      <c r="E5789" s="21">
        <f>SUMIFS(тарифы!G:G,тарифы!B:B,J5789)</f>
        <v>0</v>
      </c>
      <c r="F5789" s="21"/>
      <c r="G5789" s="12" t="str">
        <f>IFERROR(INDEX(Таблица1[#All],MATCH('загрузка табеля'!J5789,тарифы!B:B,0),4),"")</f>
        <v/>
      </c>
    </row>
    <row r="5790" spans="1:7" x14ac:dyDescent="0.2">
      <c r="A5790" s="12" t="e">
        <f>INDEX('рабочие дни  %ФОТ'!$F$3:$F$67,MATCH('загрузка табеля'!$H5790,'рабочие дни  %ФОТ'!$H$3:$H$67,0),1)</f>
        <v>#N/A</v>
      </c>
      <c r="B5790" s="21">
        <f t="shared" si="270"/>
        <v>0</v>
      </c>
      <c r="C5790" s="22">
        <f t="shared" si="271"/>
        <v>0</v>
      </c>
      <c r="D5790" s="23" t="str">
        <f t="shared" si="272"/>
        <v/>
      </c>
      <c r="E5790" s="21">
        <f>SUMIFS(тарифы!G:G,тарифы!B:B,J5790)</f>
        <v>0</v>
      </c>
      <c r="F5790" s="21"/>
      <c r="G5790" s="12" t="str">
        <f>IFERROR(INDEX(Таблица1[#All],MATCH('загрузка табеля'!J5790,тарифы!B:B,0),4),"")</f>
        <v/>
      </c>
    </row>
    <row r="5791" spans="1:7" x14ac:dyDescent="0.2">
      <c r="A5791" s="12" t="e">
        <f>INDEX('рабочие дни  %ФОТ'!$F$3:$F$67,MATCH('загрузка табеля'!$H5791,'рабочие дни  %ФОТ'!$H$3:$H$67,0),1)</f>
        <v>#N/A</v>
      </c>
      <c r="B5791" s="21">
        <f t="shared" si="270"/>
        <v>0</v>
      </c>
      <c r="C5791" s="22">
        <f t="shared" si="271"/>
        <v>0</v>
      </c>
      <c r="D5791" s="23" t="str">
        <f t="shared" si="272"/>
        <v/>
      </c>
      <c r="E5791" s="21">
        <f>SUMIFS(тарифы!G:G,тарифы!B:B,J5791)</f>
        <v>0</v>
      </c>
      <c r="F5791" s="21"/>
      <c r="G5791" s="12" t="str">
        <f>IFERROR(INDEX(Таблица1[#All],MATCH('загрузка табеля'!J5791,тарифы!B:B,0),4),"")</f>
        <v/>
      </c>
    </row>
    <row r="5792" spans="1:7" x14ac:dyDescent="0.2">
      <c r="A5792" s="12" t="e">
        <f>INDEX('рабочие дни  %ФОТ'!$F$3:$F$67,MATCH('загрузка табеля'!$H5792,'рабочие дни  %ФОТ'!$H$3:$H$67,0),1)</f>
        <v>#N/A</v>
      </c>
      <c r="B5792" s="21">
        <f t="shared" si="270"/>
        <v>0</v>
      </c>
      <c r="C5792" s="22">
        <f t="shared" si="271"/>
        <v>0</v>
      </c>
      <c r="D5792" s="23" t="str">
        <f t="shared" si="272"/>
        <v/>
      </c>
      <c r="E5792" s="21">
        <f>SUMIFS(тарифы!G:G,тарифы!B:B,J5792)</f>
        <v>0</v>
      </c>
      <c r="F5792" s="21"/>
      <c r="G5792" s="12" t="str">
        <f>IFERROR(INDEX(Таблица1[#All],MATCH('загрузка табеля'!J5792,тарифы!B:B,0),4),"")</f>
        <v/>
      </c>
    </row>
    <row r="5793" spans="1:7" x14ac:dyDescent="0.2">
      <c r="A5793" s="12" t="e">
        <f>INDEX('рабочие дни  %ФОТ'!$F$3:$F$67,MATCH('загрузка табеля'!$H5793,'рабочие дни  %ФОТ'!$H$3:$H$67,0),1)</f>
        <v>#N/A</v>
      </c>
      <c r="B5793" s="21">
        <f t="shared" si="270"/>
        <v>0</v>
      </c>
      <c r="C5793" s="22">
        <f t="shared" si="271"/>
        <v>0</v>
      </c>
      <c r="D5793" s="23" t="str">
        <f t="shared" si="272"/>
        <v/>
      </c>
      <c r="E5793" s="21">
        <f>SUMIFS(тарифы!G:G,тарифы!B:B,J5793)</f>
        <v>0</v>
      </c>
      <c r="F5793" s="21"/>
      <c r="G5793" s="12" t="str">
        <f>IFERROR(INDEX(Таблица1[#All],MATCH('загрузка табеля'!J5793,тарифы!B:B,0),4),"")</f>
        <v/>
      </c>
    </row>
    <row r="5794" spans="1:7" x14ac:dyDescent="0.2">
      <c r="A5794" s="12" t="e">
        <f>INDEX('рабочие дни  %ФОТ'!$F$3:$F$67,MATCH('загрузка табеля'!$H5794,'рабочие дни  %ФОТ'!$H$3:$H$67,0),1)</f>
        <v>#N/A</v>
      </c>
      <c r="B5794" s="21">
        <f t="shared" si="270"/>
        <v>0</v>
      </c>
      <c r="C5794" s="22">
        <f t="shared" si="271"/>
        <v>0</v>
      </c>
      <c r="D5794" s="23" t="str">
        <f t="shared" si="272"/>
        <v/>
      </c>
      <c r="E5794" s="21">
        <f>SUMIFS(тарифы!G:G,тарифы!B:B,J5794)</f>
        <v>0</v>
      </c>
      <c r="F5794" s="21"/>
      <c r="G5794" s="12" t="str">
        <f>IFERROR(INDEX(Таблица1[#All],MATCH('загрузка табеля'!J5794,тарифы!B:B,0),4),"")</f>
        <v/>
      </c>
    </row>
    <row r="5795" spans="1:7" x14ac:dyDescent="0.2">
      <c r="A5795" s="12" t="e">
        <f>INDEX('рабочие дни  %ФОТ'!$F$3:$F$67,MATCH('загрузка табеля'!$H5795,'рабочие дни  %ФОТ'!$H$3:$H$67,0),1)</f>
        <v>#N/A</v>
      </c>
      <c r="B5795" s="21">
        <f t="shared" si="270"/>
        <v>0</v>
      </c>
      <c r="C5795" s="22">
        <f t="shared" si="271"/>
        <v>0</v>
      </c>
      <c r="D5795" s="23" t="str">
        <f t="shared" si="272"/>
        <v/>
      </c>
      <c r="E5795" s="21">
        <f>SUMIFS(тарифы!G:G,тарифы!B:B,J5795)</f>
        <v>0</v>
      </c>
      <c r="F5795" s="21"/>
      <c r="G5795" s="12" t="str">
        <f>IFERROR(INDEX(Таблица1[#All],MATCH('загрузка табеля'!J5795,тарифы!B:B,0),4),"")</f>
        <v/>
      </c>
    </row>
    <row r="5796" spans="1:7" x14ac:dyDescent="0.2">
      <c r="A5796" s="12" t="e">
        <f>INDEX('рабочие дни  %ФОТ'!$F$3:$F$67,MATCH('загрузка табеля'!$H5796,'рабочие дни  %ФОТ'!$H$3:$H$67,0),1)</f>
        <v>#N/A</v>
      </c>
      <c r="B5796" s="21">
        <f t="shared" si="270"/>
        <v>0</v>
      </c>
      <c r="C5796" s="22">
        <f t="shared" si="271"/>
        <v>0</v>
      </c>
      <c r="D5796" s="23" t="str">
        <f t="shared" si="272"/>
        <v/>
      </c>
      <c r="E5796" s="21">
        <f>SUMIFS(тарифы!G:G,тарифы!B:B,J5796)</f>
        <v>0</v>
      </c>
      <c r="F5796" s="21"/>
      <c r="G5796" s="12" t="str">
        <f>IFERROR(INDEX(Таблица1[#All],MATCH('загрузка табеля'!J5796,тарифы!B:B,0),4),"")</f>
        <v/>
      </c>
    </row>
    <row r="5797" spans="1:7" x14ac:dyDescent="0.2">
      <c r="A5797" s="12" t="e">
        <f>INDEX('рабочие дни  %ФОТ'!$F$3:$F$67,MATCH('загрузка табеля'!$H5797,'рабочие дни  %ФОТ'!$H$3:$H$67,0),1)</f>
        <v>#N/A</v>
      </c>
      <c r="B5797" s="21">
        <f t="shared" si="270"/>
        <v>0</v>
      </c>
      <c r="C5797" s="22">
        <f t="shared" si="271"/>
        <v>0</v>
      </c>
      <c r="D5797" s="23" t="str">
        <f t="shared" si="272"/>
        <v/>
      </c>
      <c r="E5797" s="21">
        <f>SUMIFS(тарифы!G:G,тарифы!B:B,J5797)</f>
        <v>0</v>
      </c>
      <c r="F5797" s="21"/>
      <c r="G5797" s="12" t="str">
        <f>IFERROR(INDEX(Таблица1[#All],MATCH('загрузка табеля'!J5797,тарифы!B:B,0),4),"")</f>
        <v/>
      </c>
    </row>
    <row r="5798" spans="1:7" x14ac:dyDescent="0.2">
      <c r="A5798" s="12" t="e">
        <f>INDEX('рабочие дни  %ФОТ'!$F$3:$F$67,MATCH('загрузка табеля'!$H5798,'рабочие дни  %ФОТ'!$H$3:$H$67,0),1)</f>
        <v>#N/A</v>
      </c>
      <c r="B5798" s="21">
        <f t="shared" si="270"/>
        <v>0</v>
      </c>
      <c r="C5798" s="22">
        <f t="shared" si="271"/>
        <v>0</v>
      </c>
      <c r="D5798" s="23" t="str">
        <f t="shared" si="272"/>
        <v/>
      </c>
      <c r="E5798" s="21">
        <f>SUMIFS(тарифы!G:G,тарифы!B:B,J5798)</f>
        <v>0</v>
      </c>
      <c r="F5798" s="21"/>
      <c r="G5798" s="12" t="str">
        <f>IFERROR(INDEX(Таблица1[#All],MATCH('загрузка табеля'!J5798,тарифы!B:B,0),4),"")</f>
        <v/>
      </c>
    </row>
    <row r="5799" spans="1:7" x14ac:dyDescent="0.2">
      <c r="A5799" s="12" t="e">
        <f>INDEX('рабочие дни  %ФОТ'!$F$3:$F$67,MATCH('загрузка табеля'!$H5799,'рабочие дни  %ФОТ'!$H$3:$H$67,0),1)</f>
        <v>#N/A</v>
      </c>
      <c r="B5799" s="21">
        <f t="shared" si="270"/>
        <v>0</v>
      </c>
      <c r="C5799" s="22">
        <f t="shared" si="271"/>
        <v>0</v>
      </c>
      <c r="D5799" s="23" t="str">
        <f t="shared" si="272"/>
        <v/>
      </c>
      <c r="E5799" s="21">
        <f>SUMIFS(тарифы!G:G,тарифы!B:B,J5799)</f>
        <v>0</v>
      </c>
      <c r="F5799" s="21"/>
      <c r="G5799" s="12" t="str">
        <f>IFERROR(INDEX(Таблица1[#All],MATCH('загрузка табеля'!J5799,тарифы!B:B,0),4),"")</f>
        <v/>
      </c>
    </row>
    <row r="5800" spans="1:7" x14ac:dyDescent="0.2">
      <c r="A5800" s="12" t="e">
        <f>INDEX('рабочие дни  %ФОТ'!$F$3:$F$67,MATCH('загрузка табеля'!$H5800,'рабочие дни  %ФОТ'!$H$3:$H$67,0),1)</f>
        <v>#N/A</v>
      </c>
      <c r="B5800" s="21">
        <f t="shared" si="270"/>
        <v>0</v>
      </c>
      <c r="C5800" s="22">
        <f t="shared" si="271"/>
        <v>0</v>
      </c>
      <c r="D5800" s="23" t="str">
        <f t="shared" si="272"/>
        <v/>
      </c>
      <c r="E5800" s="21">
        <f>SUMIFS(тарифы!G:G,тарифы!B:B,J5800)</f>
        <v>0</v>
      </c>
      <c r="F5800" s="21"/>
      <c r="G5800" s="12" t="str">
        <f>IFERROR(INDEX(Таблица1[#All],MATCH('загрузка табеля'!J5800,тарифы!B:B,0),4),"")</f>
        <v/>
      </c>
    </row>
    <row r="5801" spans="1:7" x14ac:dyDescent="0.2">
      <c r="A5801" s="12" t="e">
        <f>INDEX('рабочие дни  %ФОТ'!$F$3:$F$67,MATCH('загрузка табеля'!$H5801,'рабочие дни  %ФОТ'!$H$3:$H$67,0),1)</f>
        <v>#N/A</v>
      </c>
      <c r="B5801" s="21">
        <f t="shared" si="270"/>
        <v>0</v>
      </c>
      <c r="C5801" s="22">
        <f t="shared" si="271"/>
        <v>0</v>
      </c>
      <c r="D5801" s="23" t="str">
        <f t="shared" si="272"/>
        <v/>
      </c>
      <c r="E5801" s="21">
        <f>SUMIFS(тарифы!G:G,тарифы!B:B,J5801)</f>
        <v>0</v>
      </c>
      <c r="F5801" s="21"/>
      <c r="G5801" s="12" t="str">
        <f>IFERROR(INDEX(Таблица1[#All],MATCH('загрузка табеля'!J5801,тарифы!B:B,0),4),"")</f>
        <v/>
      </c>
    </row>
    <row r="5802" spans="1:7" x14ac:dyDescent="0.2">
      <c r="A5802" s="12" t="e">
        <f>INDEX('рабочие дни  %ФОТ'!$F$3:$F$67,MATCH('загрузка табеля'!$H5802,'рабочие дни  %ФОТ'!$H$3:$H$67,0),1)</f>
        <v>#N/A</v>
      </c>
      <c r="B5802" s="21">
        <f t="shared" si="270"/>
        <v>0</v>
      </c>
      <c r="C5802" s="22">
        <f t="shared" si="271"/>
        <v>0</v>
      </c>
      <c r="D5802" s="23" t="str">
        <f t="shared" si="272"/>
        <v/>
      </c>
      <c r="E5802" s="21">
        <f>SUMIFS(тарифы!G:G,тарифы!B:B,J5802)</f>
        <v>0</v>
      </c>
      <c r="F5802" s="21"/>
      <c r="G5802" s="12" t="str">
        <f>IFERROR(INDEX(Таблица1[#All],MATCH('загрузка табеля'!J5802,тарифы!B:B,0),4),"")</f>
        <v/>
      </c>
    </row>
    <row r="5803" spans="1:7" x14ac:dyDescent="0.2">
      <c r="A5803" s="12" t="e">
        <f>INDEX('рабочие дни  %ФОТ'!$F$3:$F$67,MATCH('загрузка табеля'!$H5803,'рабочие дни  %ФОТ'!$H$3:$H$67,0),1)</f>
        <v>#N/A</v>
      </c>
      <c r="B5803" s="21">
        <f t="shared" si="270"/>
        <v>0</v>
      </c>
      <c r="C5803" s="22">
        <f t="shared" si="271"/>
        <v>0</v>
      </c>
      <c r="D5803" s="23" t="str">
        <f t="shared" si="272"/>
        <v/>
      </c>
      <c r="E5803" s="21">
        <f>SUMIFS(тарифы!G:G,тарифы!B:B,J5803)</f>
        <v>0</v>
      </c>
      <c r="F5803" s="21"/>
      <c r="G5803" s="12" t="str">
        <f>IFERROR(INDEX(Таблица1[#All],MATCH('загрузка табеля'!J5803,тарифы!B:B,0),4),"")</f>
        <v/>
      </c>
    </row>
    <row r="5804" spans="1:7" x14ac:dyDescent="0.2">
      <c r="A5804" s="12" t="e">
        <f>INDEX('рабочие дни  %ФОТ'!$F$3:$F$67,MATCH('загрузка табеля'!$H5804,'рабочие дни  %ФОТ'!$H$3:$H$67,0),1)</f>
        <v>#N/A</v>
      </c>
      <c r="B5804" s="21">
        <f t="shared" si="270"/>
        <v>0</v>
      </c>
      <c r="C5804" s="22">
        <f t="shared" si="271"/>
        <v>0</v>
      </c>
      <c r="D5804" s="23" t="str">
        <f t="shared" si="272"/>
        <v/>
      </c>
      <c r="E5804" s="21">
        <f>SUMIFS(тарифы!G:G,тарифы!B:B,J5804)</f>
        <v>0</v>
      </c>
      <c r="F5804" s="21"/>
      <c r="G5804" s="12" t="str">
        <f>IFERROR(INDEX(Таблица1[#All],MATCH('загрузка табеля'!J5804,тарифы!B:B,0),4),"")</f>
        <v/>
      </c>
    </row>
    <row r="5805" spans="1:7" x14ac:dyDescent="0.2">
      <c r="A5805" s="12" t="e">
        <f>INDEX('рабочие дни  %ФОТ'!$F$3:$F$67,MATCH('загрузка табеля'!$H5805,'рабочие дни  %ФОТ'!$H$3:$H$67,0),1)</f>
        <v>#N/A</v>
      </c>
      <c r="B5805" s="21">
        <f t="shared" si="270"/>
        <v>0</v>
      </c>
      <c r="C5805" s="22">
        <f t="shared" si="271"/>
        <v>0</v>
      </c>
      <c r="D5805" s="23" t="str">
        <f t="shared" si="272"/>
        <v/>
      </c>
      <c r="E5805" s="21">
        <f>SUMIFS(тарифы!G:G,тарифы!B:B,J5805)</f>
        <v>0</v>
      </c>
      <c r="F5805" s="21"/>
      <c r="G5805" s="12" t="str">
        <f>IFERROR(INDEX(Таблица1[#All],MATCH('загрузка табеля'!J5805,тарифы!B:B,0),4),"")</f>
        <v/>
      </c>
    </row>
    <row r="5806" spans="1:7" x14ac:dyDescent="0.2">
      <c r="A5806" s="12" t="e">
        <f>INDEX('рабочие дни  %ФОТ'!$F$3:$F$67,MATCH('загрузка табеля'!$H5806,'рабочие дни  %ФОТ'!$H$3:$H$67,0),1)</f>
        <v>#N/A</v>
      </c>
      <c r="B5806" s="21">
        <f t="shared" si="270"/>
        <v>0</v>
      </c>
      <c r="C5806" s="22">
        <f t="shared" si="271"/>
        <v>0</v>
      </c>
      <c r="D5806" s="23" t="str">
        <f t="shared" si="272"/>
        <v/>
      </c>
      <c r="E5806" s="21">
        <f>SUMIFS(тарифы!G:G,тарифы!B:B,J5806)</f>
        <v>0</v>
      </c>
      <c r="F5806" s="21"/>
      <c r="G5806" s="12" t="str">
        <f>IFERROR(INDEX(Таблица1[#All],MATCH('загрузка табеля'!J5806,тарифы!B:B,0),4),"")</f>
        <v/>
      </c>
    </row>
    <row r="5807" spans="1:7" x14ac:dyDescent="0.2">
      <c r="A5807" s="12" t="e">
        <f>INDEX('рабочие дни  %ФОТ'!$F$3:$F$67,MATCH('загрузка табеля'!$H5807,'рабочие дни  %ФОТ'!$H$3:$H$67,0),1)</f>
        <v>#N/A</v>
      </c>
      <c r="B5807" s="21">
        <f t="shared" si="270"/>
        <v>0</v>
      </c>
      <c r="C5807" s="22">
        <f t="shared" si="271"/>
        <v>0</v>
      </c>
      <c r="D5807" s="23" t="str">
        <f t="shared" si="272"/>
        <v/>
      </c>
      <c r="E5807" s="21">
        <f>SUMIFS(тарифы!G:G,тарифы!B:B,J5807)</f>
        <v>0</v>
      </c>
      <c r="F5807" s="21"/>
      <c r="G5807" s="12" t="str">
        <f>IFERROR(INDEX(Таблица1[#All],MATCH('загрузка табеля'!J5807,тарифы!B:B,0),4),"")</f>
        <v/>
      </c>
    </row>
    <row r="5808" spans="1:7" x14ac:dyDescent="0.2">
      <c r="A5808" s="12" t="e">
        <f>INDEX('рабочие дни  %ФОТ'!$F$3:$F$67,MATCH('загрузка табеля'!$H5808,'рабочие дни  %ФОТ'!$H$3:$H$67,0),1)</f>
        <v>#N/A</v>
      </c>
      <c r="B5808" s="21">
        <f t="shared" si="270"/>
        <v>0</v>
      </c>
      <c r="C5808" s="22">
        <f t="shared" si="271"/>
        <v>0</v>
      </c>
      <c r="D5808" s="23" t="str">
        <f t="shared" si="272"/>
        <v/>
      </c>
      <c r="E5808" s="21">
        <f>SUMIFS(тарифы!G:G,тарифы!B:B,J5808)</f>
        <v>0</v>
      </c>
      <c r="F5808" s="21"/>
      <c r="G5808" s="12" t="str">
        <f>IFERROR(INDEX(Таблица1[#All],MATCH('загрузка табеля'!J5808,тарифы!B:B,0),4),"")</f>
        <v/>
      </c>
    </row>
    <row r="5809" spans="1:7" x14ac:dyDescent="0.2">
      <c r="A5809" s="12" t="e">
        <f>INDEX('рабочие дни  %ФОТ'!$F$3:$F$67,MATCH('загрузка табеля'!$H5809,'рабочие дни  %ФОТ'!$H$3:$H$67,0),1)</f>
        <v>#N/A</v>
      </c>
      <c r="B5809" s="21">
        <f t="shared" si="270"/>
        <v>0</v>
      </c>
      <c r="C5809" s="22">
        <f t="shared" si="271"/>
        <v>0</v>
      </c>
      <c r="D5809" s="23" t="str">
        <f t="shared" si="272"/>
        <v/>
      </c>
      <c r="E5809" s="21">
        <f>SUMIFS(тарифы!G:G,тарифы!B:B,J5809)</f>
        <v>0</v>
      </c>
      <c r="F5809" s="21"/>
      <c r="G5809" s="12" t="str">
        <f>IFERROR(INDEX(Таблица1[#All],MATCH('загрузка табеля'!J5809,тарифы!B:B,0),4),"")</f>
        <v/>
      </c>
    </row>
    <row r="5810" spans="1:7" x14ac:dyDescent="0.2">
      <c r="A5810" s="12" t="e">
        <f>INDEX('рабочие дни  %ФОТ'!$F$3:$F$67,MATCH('загрузка табеля'!$H5810,'рабочие дни  %ФОТ'!$H$3:$H$67,0),1)</f>
        <v>#N/A</v>
      </c>
      <c r="B5810" s="21">
        <f t="shared" si="270"/>
        <v>0</v>
      </c>
      <c r="C5810" s="22">
        <f t="shared" si="271"/>
        <v>0</v>
      </c>
      <c r="D5810" s="23" t="str">
        <f t="shared" si="272"/>
        <v/>
      </c>
      <c r="E5810" s="21">
        <f>SUMIFS(тарифы!G:G,тарифы!B:B,J5810)</f>
        <v>0</v>
      </c>
      <c r="F5810" s="21"/>
      <c r="G5810" s="12" t="str">
        <f>IFERROR(INDEX(Таблица1[#All],MATCH('загрузка табеля'!J5810,тарифы!B:B,0),4),"")</f>
        <v/>
      </c>
    </row>
    <row r="5811" spans="1:7" x14ac:dyDescent="0.2">
      <c r="A5811" s="12" t="e">
        <f>INDEX('рабочие дни  %ФОТ'!$F$3:$F$67,MATCH('загрузка табеля'!$H5811,'рабочие дни  %ФОТ'!$H$3:$H$67,0),1)</f>
        <v>#N/A</v>
      </c>
      <c r="B5811" s="21">
        <f t="shared" si="270"/>
        <v>0</v>
      </c>
      <c r="C5811" s="22">
        <f t="shared" si="271"/>
        <v>0</v>
      </c>
      <c r="D5811" s="23" t="str">
        <f t="shared" si="272"/>
        <v/>
      </c>
      <c r="E5811" s="21">
        <f>SUMIFS(тарифы!G:G,тарифы!B:B,J5811)</f>
        <v>0</v>
      </c>
      <c r="F5811" s="21"/>
      <c r="G5811" s="12" t="str">
        <f>IFERROR(INDEX(Таблица1[#All],MATCH('загрузка табеля'!J5811,тарифы!B:B,0),4),"")</f>
        <v/>
      </c>
    </row>
    <row r="5812" spans="1:7" x14ac:dyDescent="0.2">
      <c r="A5812" s="12" t="e">
        <f>INDEX('рабочие дни  %ФОТ'!$F$3:$F$67,MATCH('загрузка табеля'!$H5812,'рабочие дни  %ФОТ'!$H$3:$H$67,0),1)</f>
        <v>#N/A</v>
      </c>
      <c r="B5812" s="21">
        <f t="shared" si="270"/>
        <v>0</v>
      </c>
      <c r="C5812" s="22">
        <f t="shared" si="271"/>
        <v>0</v>
      </c>
      <c r="D5812" s="23" t="str">
        <f t="shared" si="272"/>
        <v/>
      </c>
      <c r="E5812" s="21">
        <f>SUMIFS(тарифы!G:G,тарифы!B:B,J5812)</f>
        <v>0</v>
      </c>
      <c r="F5812" s="21"/>
      <c r="G5812" s="12" t="str">
        <f>IFERROR(INDEX(Таблица1[#All],MATCH('загрузка табеля'!J5812,тарифы!B:B,0),4),"")</f>
        <v/>
      </c>
    </row>
    <row r="5813" spans="1:7" x14ac:dyDescent="0.2">
      <c r="A5813" s="12" t="e">
        <f>INDEX('рабочие дни  %ФОТ'!$F$3:$F$67,MATCH('загрузка табеля'!$H5813,'рабочие дни  %ФОТ'!$H$3:$H$67,0),1)</f>
        <v>#N/A</v>
      </c>
      <c r="B5813" s="21">
        <f t="shared" si="270"/>
        <v>0</v>
      </c>
      <c r="C5813" s="22">
        <f t="shared" si="271"/>
        <v>0</v>
      </c>
      <c r="D5813" s="23" t="str">
        <f t="shared" si="272"/>
        <v/>
      </c>
      <c r="E5813" s="21">
        <f>SUMIFS(тарифы!G:G,тарифы!B:B,J5813)</f>
        <v>0</v>
      </c>
      <c r="F5813" s="21"/>
      <c r="G5813" s="12" t="str">
        <f>IFERROR(INDEX(Таблица1[#All],MATCH('загрузка табеля'!J5813,тарифы!B:B,0),4),"")</f>
        <v/>
      </c>
    </row>
    <row r="5814" spans="1:7" x14ac:dyDescent="0.2">
      <c r="A5814" s="12" t="e">
        <f>INDEX('рабочие дни  %ФОТ'!$F$3:$F$67,MATCH('загрузка табеля'!$H5814,'рабочие дни  %ФОТ'!$H$3:$H$67,0),1)</f>
        <v>#N/A</v>
      </c>
      <c r="B5814" s="21">
        <f t="shared" si="270"/>
        <v>0</v>
      </c>
      <c r="C5814" s="22">
        <f t="shared" si="271"/>
        <v>0</v>
      </c>
      <c r="D5814" s="23" t="str">
        <f t="shared" si="272"/>
        <v/>
      </c>
      <c r="E5814" s="21">
        <f>SUMIFS(тарифы!G:G,тарифы!B:B,J5814)</f>
        <v>0</v>
      </c>
      <c r="F5814" s="21"/>
      <c r="G5814" s="12" t="str">
        <f>IFERROR(INDEX(Таблица1[#All],MATCH('загрузка табеля'!J5814,тарифы!B:B,0),4),"")</f>
        <v/>
      </c>
    </row>
    <row r="5815" spans="1:7" x14ac:dyDescent="0.2">
      <c r="A5815" s="12" t="e">
        <f>INDEX('рабочие дни  %ФОТ'!$F$3:$F$67,MATCH('загрузка табеля'!$H5815,'рабочие дни  %ФОТ'!$H$3:$H$67,0),1)</f>
        <v>#N/A</v>
      </c>
      <c r="B5815" s="21">
        <f t="shared" si="270"/>
        <v>0</v>
      </c>
      <c r="C5815" s="22">
        <f t="shared" si="271"/>
        <v>0</v>
      </c>
      <c r="D5815" s="23" t="str">
        <f t="shared" si="272"/>
        <v/>
      </c>
      <c r="E5815" s="21">
        <f>SUMIFS(тарифы!G:G,тарифы!B:B,J5815)</f>
        <v>0</v>
      </c>
      <c r="F5815" s="21"/>
      <c r="G5815" s="12" t="str">
        <f>IFERROR(INDEX(Таблица1[#All],MATCH('загрузка табеля'!J5815,тарифы!B:B,0),4),"")</f>
        <v/>
      </c>
    </row>
    <row r="5816" spans="1:7" x14ac:dyDescent="0.2">
      <c r="A5816" s="12" t="e">
        <f>INDEX('рабочие дни  %ФОТ'!$F$3:$F$67,MATCH('загрузка табеля'!$H5816,'рабочие дни  %ФОТ'!$H$3:$H$67,0),1)</f>
        <v>#N/A</v>
      </c>
      <c r="B5816" s="21">
        <f t="shared" si="270"/>
        <v>0</v>
      </c>
      <c r="C5816" s="22">
        <f t="shared" si="271"/>
        <v>0</v>
      </c>
      <c r="D5816" s="23" t="str">
        <f t="shared" si="272"/>
        <v/>
      </c>
      <c r="E5816" s="21">
        <f>SUMIFS(тарифы!G:G,тарифы!B:B,J5816)</f>
        <v>0</v>
      </c>
      <c r="F5816" s="21"/>
      <c r="G5816" s="12" t="str">
        <f>IFERROR(INDEX(Таблица1[#All],MATCH('загрузка табеля'!J5816,тарифы!B:B,0),4),"")</f>
        <v/>
      </c>
    </row>
    <row r="5817" spans="1:7" x14ac:dyDescent="0.2">
      <c r="A5817" s="12" t="e">
        <f>INDEX('рабочие дни  %ФОТ'!$F$3:$F$67,MATCH('загрузка табеля'!$H5817,'рабочие дни  %ФОТ'!$H$3:$H$67,0),1)</f>
        <v>#N/A</v>
      </c>
      <c r="B5817" s="21">
        <f t="shared" si="270"/>
        <v>0</v>
      </c>
      <c r="C5817" s="22">
        <f t="shared" si="271"/>
        <v>0</v>
      </c>
      <c r="D5817" s="23" t="str">
        <f t="shared" si="272"/>
        <v/>
      </c>
      <c r="E5817" s="21">
        <f>SUMIFS(тарифы!G:G,тарифы!B:B,J5817)</f>
        <v>0</v>
      </c>
      <c r="F5817" s="21"/>
      <c r="G5817" s="12" t="str">
        <f>IFERROR(INDEX(Таблица1[#All],MATCH('загрузка табеля'!J5817,тарифы!B:B,0),4),"")</f>
        <v/>
      </c>
    </row>
    <row r="5818" spans="1:7" x14ac:dyDescent="0.2">
      <c r="A5818" s="12" t="e">
        <f>INDEX('рабочие дни  %ФОТ'!$F$3:$F$67,MATCH('загрузка табеля'!$H5818,'рабочие дни  %ФОТ'!$H$3:$H$67,0),1)</f>
        <v>#N/A</v>
      </c>
      <c r="B5818" s="21">
        <f t="shared" si="270"/>
        <v>0</v>
      </c>
      <c r="C5818" s="22">
        <f t="shared" si="271"/>
        <v>0</v>
      </c>
      <c r="D5818" s="23" t="str">
        <f t="shared" si="272"/>
        <v/>
      </c>
      <c r="E5818" s="21">
        <f>SUMIFS(тарифы!G:G,тарифы!B:B,J5818)</f>
        <v>0</v>
      </c>
      <c r="F5818" s="21"/>
      <c r="G5818" s="12" t="str">
        <f>IFERROR(INDEX(Таблица1[#All],MATCH('загрузка табеля'!J5818,тарифы!B:B,0),4),"")</f>
        <v/>
      </c>
    </row>
    <row r="5819" spans="1:7" x14ac:dyDescent="0.2">
      <c r="A5819" s="12" t="e">
        <f>INDEX('рабочие дни  %ФОТ'!$F$3:$F$67,MATCH('загрузка табеля'!$H5819,'рабочие дни  %ФОТ'!$H$3:$H$67,0),1)</f>
        <v>#N/A</v>
      </c>
      <c r="B5819" s="21">
        <f t="shared" si="270"/>
        <v>0</v>
      </c>
      <c r="C5819" s="22">
        <f t="shared" si="271"/>
        <v>0</v>
      </c>
      <c r="D5819" s="23" t="str">
        <f t="shared" si="272"/>
        <v/>
      </c>
      <c r="E5819" s="21">
        <f>SUMIFS(тарифы!G:G,тарифы!B:B,J5819)</f>
        <v>0</v>
      </c>
      <c r="F5819" s="21"/>
      <c r="G5819" s="12" t="str">
        <f>IFERROR(INDEX(Таблица1[#All],MATCH('загрузка табеля'!J5819,тарифы!B:B,0),4),"")</f>
        <v/>
      </c>
    </row>
    <row r="5820" spans="1:7" x14ac:dyDescent="0.2">
      <c r="A5820" s="12" t="e">
        <f>INDEX('рабочие дни  %ФОТ'!$F$3:$F$67,MATCH('загрузка табеля'!$H5820,'рабочие дни  %ФОТ'!$H$3:$H$67,0),1)</f>
        <v>#N/A</v>
      </c>
      <c r="B5820" s="21">
        <f t="shared" si="270"/>
        <v>0</v>
      </c>
      <c r="C5820" s="22">
        <f t="shared" si="271"/>
        <v>0</v>
      </c>
      <c r="D5820" s="23" t="str">
        <f t="shared" si="272"/>
        <v/>
      </c>
      <c r="E5820" s="21">
        <f>SUMIFS(тарифы!G:G,тарифы!B:B,J5820)</f>
        <v>0</v>
      </c>
      <c r="F5820" s="21"/>
      <c r="G5820" s="12" t="str">
        <f>IFERROR(INDEX(Таблица1[#All],MATCH('загрузка табеля'!J5820,тарифы!B:B,0),4),"")</f>
        <v/>
      </c>
    </row>
    <row r="5821" spans="1:7" x14ac:dyDescent="0.2">
      <c r="A5821" s="12" t="e">
        <f>INDEX('рабочие дни  %ФОТ'!$F$3:$F$67,MATCH('загрузка табеля'!$H5821,'рабочие дни  %ФОТ'!$H$3:$H$67,0),1)</f>
        <v>#N/A</v>
      </c>
      <c r="B5821" s="21">
        <f t="shared" si="270"/>
        <v>0</v>
      </c>
      <c r="C5821" s="22">
        <f t="shared" si="271"/>
        <v>0</v>
      </c>
      <c r="D5821" s="23" t="str">
        <f t="shared" si="272"/>
        <v/>
      </c>
      <c r="E5821" s="21">
        <f>SUMIFS(тарифы!G:G,тарифы!B:B,J5821)</f>
        <v>0</v>
      </c>
      <c r="F5821" s="21"/>
      <c r="G5821" s="12" t="str">
        <f>IFERROR(INDEX(Таблица1[#All],MATCH('загрузка табеля'!J5821,тарифы!B:B,0),4),"")</f>
        <v/>
      </c>
    </row>
    <row r="5822" spans="1:7" x14ac:dyDescent="0.2">
      <c r="A5822" s="12" t="e">
        <f>INDEX('рабочие дни  %ФОТ'!$F$3:$F$67,MATCH('загрузка табеля'!$H5822,'рабочие дни  %ФОТ'!$H$3:$H$67,0),1)</f>
        <v>#N/A</v>
      </c>
      <c r="B5822" s="21">
        <f t="shared" si="270"/>
        <v>0</v>
      </c>
      <c r="C5822" s="22">
        <f t="shared" si="271"/>
        <v>0</v>
      </c>
      <c r="D5822" s="23" t="str">
        <f t="shared" si="272"/>
        <v/>
      </c>
      <c r="E5822" s="21">
        <f>SUMIFS(тарифы!G:G,тарифы!B:B,J5822)</f>
        <v>0</v>
      </c>
      <c r="F5822" s="21"/>
      <c r="G5822" s="12" t="str">
        <f>IFERROR(INDEX(Таблица1[#All],MATCH('загрузка табеля'!J5822,тарифы!B:B,0),4),"")</f>
        <v/>
      </c>
    </row>
    <row r="5823" spans="1:7" x14ac:dyDescent="0.2">
      <c r="A5823" s="12" t="e">
        <f>INDEX('рабочие дни  %ФОТ'!$F$3:$F$67,MATCH('загрузка табеля'!$H5823,'рабочие дни  %ФОТ'!$H$3:$H$67,0),1)</f>
        <v>#N/A</v>
      </c>
      <c r="B5823" s="21">
        <f t="shared" si="270"/>
        <v>0</v>
      </c>
      <c r="C5823" s="22">
        <f t="shared" si="271"/>
        <v>0</v>
      </c>
      <c r="D5823" s="23" t="str">
        <f t="shared" si="272"/>
        <v/>
      </c>
      <c r="E5823" s="21">
        <f>SUMIFS(тарифы!G:G,тарифы!B:B,J5823)</f>
        <v>0</v>
      </c>
      <c r="F5823" s="21"/>
      <c r="G5823" s="12" t="str">
        <f>IFERROR(INDEX(Таблица1[#All],MATCH('загрузка табеля'!J5823,тарифы!B:B,0),4),"")</f>
        <v/>
      </c>
    </row>
    <row r="5824" spans="1:7" x14ac:dyDescent="0.2">
      <c r="A5824" s="12" t="e">
        <f>INDEX('рабочие дни  %ФОТ'!$F$3:$F$67,MATCH('загрузка табеля'!$H5824,'рабочие дни  %ФОТ'!$H$3:$H$67,0),1)</f>
        <v>#N/A</v>
      </c>
      <c r="B5824" s="21">
        <f t="shared" si="270"/>
        <v>0</v>
      </c>
      <c r="C5824" s="22">
        <f t="shared" si="271"/>
        <v>0</v>
      </c>
      <c r="D5824" s="23" t="str">
        <f t="shared" si="272"/>
        <v/>
      </c>
      <c r="E5824" s="21">
        <f>SUMIFS(тарифы!G:G,тарифы!B:B,J5824)</f>
        <v>0</v>
      </c>
      <c r="F5824" s="21"/>
      <c r="G5824" s="12" t="str">
        <f>IFERROR(INDEX(Таблица1[#All],MATCH('загрузка табеля'!J5824,тарифы!B:B,0),4),"")</f>
        <v/>
      </c>
    </row>
    <row r="5825" spans="1:7" x14ac:dyDescent="0.2">
      <c r="A5825" s="12" t="e">
        <f>INDEX('рабочие дни  %ФОТ'!$F$3:$F$67,MATCH('загрузка табеля'!$H5825,'рабочие дни  %ФОТ'!$H$3:$H$67,0),1)</f>
        <v>#N/A</v>
      </c>
      <c r="B5825" s="21">
        <f t="shared" si="270"/>
        <v>0</v>
      </c>
      <c r="C5825" s="22">
        <f t="shared" si="271"/>
        <v>0</v>
      </c>
      <c r="D5825" s="23" t="str">
        <f t="shared" si="272"/>
        <v/>
      </c>
      <c r="E5825" s="21">
        <f>SUMIFS(тарифы!G:G,тарифы!B:B,J5825)</f>
        <v>0</v>
      </c>
      <c r="F5825" s="21"/>
      <c r="G5825" s="12" t="str">
        <f>IFERROR(INDEX(Таблица1[#All],MATCH('загрузка табеля'!J5825,тарифы!B:B,0),4),"")</f>
        <v/>
      </c>
    </row>
    <row r="5826" spans="1:7" x14ac:dyDescent="0.2">
      <c r="A5826" s="12" t="e">
        <f>INDEX('рабочие дни  %ФОТ'!$F$3:$F$67,MATCH('загрузка табеля'!$H5826,'рабочие дни  %ФОТ'!$H$3:$H$67,0),1)</f>
        <v>#N/A</v>
      </c>
      <c r="B5826" s="21">
        <f t="shared" si="270"/>
        <v>0</v>
      </c>
      <c r="C5826" s="22">
        <f t="shared" si="271"/>
        <v>0</v>
      </c>
      <c r="D5826" s="23" t="str">
        <f t="shared" si="272"/>
        <v/>
      </c>
      <c r="E5826" s="21">
        <f>SUMIFS(тарифы!G:G,тарифы!B:B,J5826)</f>
        <v>0</v>
      </c>
      <c r="F5826" s="21"/>
      <c r="G5826" s="12" t="str">
        <f>IFERROR(INDEX(Таблица1[#All],MATCH('загрузка табеля'!J5826,тарифы!B:B,0),4),"")</f>
        <v/>
      </c>
    </row>
    <row r="5827" spans="1:7" x14ac:dyDescent="0.2">
      <c r="A5827" s="12" t="e">
        <f>INDEX('рабочие дни  %ФОТ'!$F$3:$F$67,MATCH('загрузка табеля'!$H5827,'рабочие дни  %ФОТ'!$H$3:$H$67,0),1)</f>
        <v>#N/A</v>
      </c>
      <c r="B5827" s="21">
        <f t="shared" si="270"/>
        <v>0</v>
      </c>
      <c r="C5827" s="22">
        <f t="shared" si="271"/>
        <v>0</v>
      </c>
      <c r="D5827" s="23" t="str">
        <f t="shared" si="272"/>
        <v/>
      </c>
      <c r="E5827" s="21">
        <f>SUMIFS(тарифы!G:G,тарифы!B:B,J5827)</f>
        <v>0</v>
      </c>
      <c r="F5827" s="21"/>
      <c r="G5827" s="12" t="str">
        <f>IFERROR(INDEX(Таблица1[#All],MATCH('загрузка табеля'!J5827,тарифы!B:B,0),4),"")</f>
        <v/>
      </c>
    </row>
    <row r="5828" spans="1:7" x14ac:dyDescent="0.2">
      <c r="A5828" s="12" t="e">
        <f>INDEX('рабочие дни  %ФОТ'!$F$3:$F$67,MATCH('загрузка табеля'!$H5828,'рабочие дни  %ФОТ'!$H$3:$H$67,0),1)</f>
        <v>#N/A</v>
      </c>
      <c r="B5828" s="21">
        <f t="shared" si="270"/>
        <v>0</v>
      </c>
      <c r="C5828" s="22">
        <f t="shared" si="271"/>
        <v>0</v>
      </c>
      <c r="D5828" s="23" t="str">
        <f t="shared" si="272"/>
        <v/>
      </c>
      <c r="E5828" s="21">
        <f>SUMIFS(тарифы!G:G,тарифы!B:B,J5828)</f>
        <v>0</v>
      </c>
      <c r="F5828" s="21"/>
      <c r="G5828" s="12" t="str">
        <f>IFERROR(INDEX(Таблица1[#All],MATCH('загрузка табеля'!J5828,тарифы!B:B,0),4),"")</f>
        <v/>
      </c>
    </row>
    <row r="5829" spans="1:7" x14ac:dyDescent="0.2">
      <c r="A5829" s="12" t="e">
        <f>INDEX('рабочие дни  %ФОТ'!$F$3:$F$67,MATCH('загрузка табеля'!$H5829,'рабочие дни  %ФОТ'!$H$3:$H$67,0),1)</f>
        <v>#N/A</v>
      </c>
      <c r="B5829" s="21">
        <f t="shared" si="270"/>
        <v>0</v>
      </c>
      <c r="C5829" s="22">
        <f t="shared" si="271"/>
        <v>0</v>
      </c>
      <c r="D5829" s="23" t="str">
        <f t="shared" si="272"/>
        <v/>
      </c>
      <c r="E5829" s="21">
        <f>SUMIFS(тарифы!G:G,тарифы!B:B,J5829)</f>
        <v>0</v>
      </c>
      <c r="F5829" s="21"/>
      <c r="G5829" s="12" t="str">
        <f>IFERROR(INDEX(Таблица1[#All],MATCH('загрузка табеля'!J5829,тарифы!B:B,0),4),"")</f>
        <v/>
      </c>
    </row>
    <row r="5830" spans="1:7" x14ac:dyDescent="0.2">
      <c r="A5830" s="12" t="e">
        <f>INDEX('рабочие дни  %ФОТ'!$F$3:$F$67,MATCH('загрузка табеля'!$H5830,'рабочие дни  %ФОТ'!$H$3:$H$67,0),1)</f>
        <v>#N/A</v>
      </c>
      <c r="B5830" s="21">
        <f t="shared" ref="B5830:B5893" si="273">IF(AND(F5830&lt;50,F5830&gt;0),F5830*D5830,IF(F5830&gt;50,F5830/$C$1*C5830,IF(AND(E5830&lt;50,E5830&gt;0),E5830*D5830,E5830/$C$1*C5830)))</f>
        <v>0</v>
      </c>
      <c r="C5830" s="22">
        <f t="shared" si="271"/>
        <v>0</v>
      </c>
      <c r="D5830" s="23" t="str">
        <f t="shared" si="272"/>
        <v/>
      </c>
      <c r="E5830" s="21">
        <f>SUMIFS(тарифы!G:G,тарифы!B:B,J5830)</f>
        <v>0</v>
      </c>
      <c r="F5830" s="21"/>
      <c r="G5830" s="12" t="str">
        <f>IFERROR(INDEX(Таблица1[#All],MATCH('загрузка табеля'!J5830,тарифы!B:B,0),4),"")</f>
        <v/>
      </c>
    </row>
    <row r="5831" spans="1:7" x14ac:dyDescent="0.2">
      <c r="A5831" s="12" t="e">
        <f>INDEX('рабочие дни  %ФОТ'!$F$3:$F$67,MATCH('загрузка табеля'!$H5831,'рабочие дни  %ФОТ'!$H$3:$H$67,0),1)</f>
        <v>#N/A</v>
      </c>
      <c r="B5831" s="21">
        <f t="shared" si="273"/>
        <v>0</v>
      </c>
      <c r="C5831" s="22">
        <f t="shared" ref="C5831:C5894" si="274">COUNTIF(L5831:AP5831,"&gt;0")</f>
        <v>0</v>
      </c>
      <c r="D5831" s="23" t="str">
        <f t="shared" ref="D5831:D5894" si="275">IF(SUM(L5831:AP5831)&gt;0,SUM(L5831:AP5831),"")</f>
        <v/>
      </c>
      <c r="E5831" s="21">
        <f>SUMIFS(тарифы!G:G,тарифы!B:B,J5831)</f>
        <v>0</v>
      </c>
      <c r="F5831" s="21"/>
      <c r="G5831" s="12" t="str">
        <f>IFERROR(INDEX(Таблица1[#All],MATCH('загрузка табеля'!J5831,тарифы!B:B,0),4),"")</f>
        <v/>
      </c>
    </row>
    <row r="5832" spans="1:7" x14ac:dyDescent="0.2">
      <c r="A5832" s="12" t="e">
        <f>INDEX('рабочие дни  %ФОТ'!$F$3:$F$67,MATCH('загрузка табеля'!$H5832,'рабочие дни  %ФОТ'!$H$3:$H$67,0),1)</f>
        <v>#N/A</v>
      </c>
      <c r="B5832" s="21">
        <f t="shared" si="273"/>
        <v>0</v>
      </c>
      <c r="C5832" s="22">
        <f t="shared" si="274"/>
        <v>0</v>
      </c>
      <c r="D5832" s="23" t="str">
        <f t="shared" si="275"/>
        <v/>
      </c>
      <c r="E5832" s="21">
        <f>SUMIFS(тарифы!G:G,тарифы!B:B,J5832)</f>
        <v>0</v>
      </c>
      <c r="F5832" s="21"/>
      <c r="G5832" s="12" t="str">
        <f>IFERROR(INDEX(Таблица1[#All],MATCH('загрузка табеля'!J5832,тарифы!B:B,0),4),"")</f>
        <v/>
      </c>
    </row>
    <row r="5833" spans="1:7" x14ac:dyDescent="0.2">
      <c r="A5833" s="12" t="e">
        <f>INDEX('рабочие дни  %ФОТ'!$F$3:$F$67,MATCH('загрузка табеля'!$H5833,'рабочие дни  %ФОТ'!$H$3:$H$67,0),1)</f>
        <v>#N/A</v>
      </c>
      <c r="B5833" s="21">
        <f t="shared" si="273"/>
        <v>0</v>
      </c>
      <c r="C5833" s="22">
        <f t="shared" si="274"/>
        <v>0</v>
      </c>
      <c r="D5833" s="23" t="str">
        <f t="shared" si="275"/>
        <v/>
      </c>
      <c r="E5833" s="21">
        <f>SUMIFS(тарифы!G:G,тарифы!B:B,J5833)</f>
        <v>0</v>
      </c>
      <c r="F5833" s="21"/>
      <c r="G5833" s="12" t="str">
        <f>IFERROR(INDEX(Таблица1[#All],MATCH('загрузка табеля'!J5833,тарифы!B:B,0),4),"")</f>
        <v/>
      </c>
    </row>
    <row r="5834" spans="1:7" x14ac:dyDescent="0.2">
      <c r="A5834" s="12" t="e">
        <f>INDEX('рабочие дни  %ФОТ'!$F$3:$F$67,MATCH('загрузка табеля'!$H5834,'рабочие дни  %ФОТ'!$H$3:$H$67,0),1)</f>
        <v>#N/A</v>
      </c>
      <c r="B5834" s="21">
        <f t="shared" si="273"/>
        <v>0</v>
      </c>
      <c r="C5834" s="22">
        <f t="shared" si="274"/>
        <v>0</v>
      </c>
      <c r="D5834" s="23" t="str">
        <f t="shared" si="275"/>
        <v/>
      </c>
      <c r="E5834" s="21">
        <f>SUMIFS(тарифы!G:G,тарифы!B:B,J5834)</f>
        <v>0</v>
      </c>
      <c r="F5834" s="21"/>
      <c r="G5834" s="12" t="str">
        <f>IFERROR(INDEX(Таблица1[#All],MATCH('загрузка табеля'!J5834,тарифы!B:B,0),4),"")</f>
        <v/>
      </c>
    </row>
    <row r="5835" spans="1:7" x14ac:dyDescent="0.2">
      <c r="A5835" s="12" t="e">
        <f>INDEX('рабочие дни  %ФОТ'!$F$3:$F$67,MATCH('загрузка табеля'!$H5835,'рабочие дни  %ФОТ'!$H$3:$H$67,0),1)</f>
        <v>#N/A</v>
      </c>
      <c r="B5835" s="21">
        <f t="shared" si="273"/>
        <v>0</v>
      </c>
      <c r="C5835" s="22">
        <f t="shared" si="274"/>
        <v>0</v>
      </c>
      <c r="D5835" s="23" t="str">
        <f t="shared" si="275"/>
        <v/>
      </c>
      <c r="E5835" s="21">
        <f>SUMIFS(тарифы!G:G,тарифы!B:B,J5835)</f>
        <v>0</v>
      </c>
      <c r="F5835" s="21"/>
      <c r="G5835" s="12" t="str">
        <f>IFERROR(INDEX(Таблица1[#All],MATCH('загрузка табеля'!J5835,тарифы!B:B,0),4),"")</f>
        <v/>
      </c>
    </row>
    <row r="5836" spans="1:7" x14ac:dyDescent="0.2">
      <c r="A5836" s="12" t="e">
        <f>INDEX('рабочие дни  %ФОТ'!$F$3:$F$67,MATCH('загрузка табеля'!$H5836,'рабочие дни  %ФОТ'!$H$3:$H$67,0),1)</f>
        <v>#N/A</v>
      </c>
      <c r="B5836" s="21">
        <f t="shared" si="273"/>
        <v>0</v>
      </c>
      <c r="C5836" s="22">
        <f t="shared" si="274"/>
        <v>0</v>
      </c>
      <c r="D5836" s="23" t="str">
        <f t="shared" si="275"/>
        <v/>
      </c>
      <c r="E5836" s="21">
        <f>SUMIFS(тарифы!G:G,тарифы!B:B,J5836)</f>
        <v>0</v>
      </c>
      <c r="F5836" s="21"/>
      <c r="G5836" s="12" t="str">
        <f>IFERROR(INDEX(Таблица1[#All],MATCH('загрузка табеля'!J5836,тарифы!B:B,0),4),"")</f>
        <v/>
      </c>
    </row>
    <row r="5837" spans="1:7" x14ac:dyDescent="0.2">
      <c r="A5837" s="12" t="e">
        <f>INDEX('рабочие дни  %ФОТ'!$F$3:$F$67,MATCH('загрузка табеля'!$H5837,'рабочие дни  %ФОТ'!$H$3:$H$67,0),1)</f>
        <v>#N/A</v>
      </c>
      <c r="B5837" s="21">
        <f t="shared" si="273"/>
        <v>0</v>
      </c>
      <c r="C5837" s="22">
        <f t="shared" si="274"/>
        <v>0</v>
      </c>
      <c r="D5837" s="23" t="str">
        <f t="shared" si="275"/>
        <v/>
      </c>
      <c r="E5837" s="21">
        <f>SUMIFS(тарифы!G:G,тарифы!B:B,J5837)</f>
        <v>0</v>
      </c>
      <c r="F5837" s="21"/>
      <c r="G5837" s="12" t="str">
        <f>IFERROR(INDEX(Таблица1[#All],MATCH('загрузка табеля'!J5837,тарифы!B:B,0),4),"")</f>
        <v/>
      </c>
    </row>
    <row r="5838" spans="1:7" x14ac:dyDescent="0.2">
      <c r="A5838" s="12" t="e">
        <f>INDEX('рабочие дни  %ФОТ'!$F$3:$F$67,MATCH('загрузка табеля'!$H5838,'рабочие дни  %ФОТ'!$H$3:$H$67,0),1)</f>
        <v>#N/A</v>
      </c>
      <c r="B5838" s="21">
        <f t="shared" si="273"/>
        <v>0</v>
      </c>
      <c r="C5838" s="22">
        <f t="shared" si="274"/>
        <v>0</v>
      </c>
      <c r="D5838" s="23" t="str">
        <f t="shared" si="275"/>
        <v/>
      </c>
      <c r="E5838" s="21">
        <f>SUMIFS(тарифы!G:G,тарифы!B:B,J5838)</f>
        <v>0</v>
      </c>
      <c r="F5838" s="21"/>
      <c r="G5838" s="12" t="str">
        <f>IFERROR(INDEX(Таблица1[#All],MATCH('загрузка табеля'!J5838,тарифы!B:B,0),4),"")</f>
        <v/>
      </c>
    </row>
    <row r="5839" spans="1:7" x14ac:dyDescent="0.2">
      <c r="A5839" s="12" t="e">
        <f>INDEX('рабочие дни  %ФОТ'!$F$3:$F$67,MATCH('загрузка табеля'!$H5839,'рабочие дни  %ФОТ'!$H$3:$H$67,0),1)</f>
        <v>#N/A</v>
      </c>
      <c r="B5839" s="21">
        <f t="shared" si="273"/>
        <v>0</v>
      </c>
      <c r="C5839" s="22">
        <f t="shared" si="274"/>
        <v>0</v>
      </c>
      <c r="D5839" s="23" t="str">
        <f t="shared" si="275"/>
        <v/>
      </c>
      <c r="E5839" s="21">
        <f>SUMIFS(тарифы!G:G,тарифы!B:B,J5839)</f>
        <v>0</v>
      </c>
      <c r="F5839" s="21"/>
      <c r="G5839" s="12" t="str">
        <f>IFERROR(INDEX(Таблица1[#All],MATCH('загрузка табеля'!J5839,тарифы!B:B,0),4),"")</f>
        <v/>
      </c>
    </row>
    <row r="5840" spans="1:7" x14ac:dyDescent="0.2">
      <c r="A5840" s="12" t="e">
        <f>INDEX('рабочие дни  %ФОТ'!$F$3:$F$67,MATCH('загрузка табеля'!$H5840,'рабочие дни  %ФОТ'!$H$3:$H$67,0),1)</f>
        <v>#N/A</v>
      </c>
      <c r="B5840" s="21">
        <f t="shared" si="273"/>
        <v>0</v>
      </c>
      <c r="C5840" s="22">
        <f t="shared" si="274"/>
        <v>0</v>
      </c>
      <c r="D5840" s="23" t="str">
        <f t="shared" si="275"/>
        <v/>
      </c>
      <c r="E5840" s="21">
        <f>SUMIFS(тарифы!G:G,тарифы!B:B,J5840)</f>
        <v>0</v>
      </c>
      <c r="F5840" s="21"/>
      <c r="G5840" s="12" t="str">
        <f>IFERROR(INDEX(Таблица1[#All],MATCH('загрузка табеля'!J5840,тарифы!B:B,0),4),"")</f>
        <v/>
      </c>
    </row>
    <row r="5841" spans="1:7" x14ac:dyDescent="0.2">
      <c r="A5841" s="12" t="e">
        <f>INDEX('рабочие дни  %ФОТ'!$F$3:$F$67,MATCH('загрузка табеля'!$H5841,'рабочие дни  %ФОТ'!$H$3:$H$67,0),1)</f>
        <v>#N/A</v>
      </c>
      <c r="B5841" s="21">
        <f t="shared" si="273"/>
        <v>0</v>
      </c>
      <c r="C5841" s="22">
        <f t="shared" si="274"/>
        <v>0</v>
      </c>
      <c r="D5841" s="23" t="str">
        <f t="shared" si="275"/>
        <v/>
      </c>
      <c r="E5841" s="21">
        <f>SUMIFS(тарифы!G:G,тарифы!B:B,J5841)</f>
        <v>0</v>
      </c>
      <c r="F5841" s="21"/>
      <c r="G5841" s="12" t="str">
        <f>IFERROR(INDEX(Таблица1[#All],MATCH('загрузка табеля'!J5841,тарифы!B:B,0),4),"")</f>
        <v/>
      </c>
    </row>
    <row r="5842" spans="1:7" x14ac:dyDescent="0.2">
      <c r="A5842" s="12" t="e">
        <f>INDEX('рабочие дни  %ФОТ'!$F$3:$F$67,MATCH('загрузка табеля'!$H5842,'рабочие дни  %ФОТ'!$H$3:$H$67,0),1)</f>
        <v>#N/A</v>
      </c>
      <c r="B5842" s="21">
        <f t="shared" si="273"/>
        <v>0</v>
      </c>
      <c r="C5842" s="22">
        <f t="shared" si="274"/>
        <v>0</v>
      </c>
      <c r="D5842" s="23" t="str">
        <f t="shared" si="275"/>
        <v/>
      </c>
      <c r="E5842" s="21">
        <f>SUMIFS(тарифы!G:G,тарифы!B:B,J5842)</f>
        <v>0</v>
      </c>
      <c r="F5842" s="21"/>
      <c r="G5842" s="12" t="str">
        <f>IFERROR(INDEX(Таблица1[#All],MATCH('загрузка табеля'!J5842,тарифы!B:B,0),4),"")</f>
        <v/>
      </c>
    </row>
    <row r="5843" spans="1:7" x14ac:dyDescent="0.2">
      <c r="A5843" s="12" t="e">
        <f>INDEX('рабочие дни  %ФОТ'!$F$3:$F$67,MATCH('загрузка табеля'!$H5843,'рабочие дни  %ФОТ'!$H$3:$H$67,0),1)</f>
        <v>#N/A</v>
      </c>
      <c r="B5843" s="21">
        <f t="shared" si="273"/>
        <v>0</v>
      </c>
      <c r="C5843" s="22">
        <f t="shared" si="274"/>
        <v>0</v>
      </c>
      <c r="D5843" s="23" t="str">
        <f t="shared" si="275"/>
        <v/>
      </c>
      <c r="E5843" s="21">
        <f>SUMIFS(тарифы!G:G,тарифы!B:B,J5843)</f>
        <v>0</v>
      </c>
      <c r="F5843" s="21"/>
      <c r="G5843" s="12" t="str">
        <f>IFERROR(INDEX(Таблица1[#All],MATCH('загрузка табеля'!J5843,тарифы!B:B,0),4),"")</f>
        <v/>
      </c>
    </row>
    <row r="5844" spans="1:7" x14ac:dyDescent="0.2">
      <c r="A5844" s="12" t="e">
        <f>INDEX('рабочие дни  %ФОТ'!$F$3:$F$67,MATCH('загрузка табеля'!$H5844,'рабочие дни  %ФОТ'!$H$3:$H$67,0),1)</f>
        <v>#N/A</v>
      </c>
      <c r="B5844" s="21">
        <f t="shared" si="273"/>
        <v>0</v>
      </c>
      <c r="C5844" s="22">
        <f t="shared" si="274"/>
        <v>0</v>
      </c>
      <c r="D5844" s="23" t="str">
        <f t="shared" si="275"/>
        <v/>
      </c>
      <c r="E5844" s="21">
        <f>SUMIFS(тарифы!G:G,тарифы!B:B,J5844)</f>
        <v>0</v>
      </c>
      <c r="F5844" s="21"/>
      <c r="G5844" s="12" t="str">
        <f>IFERROR(INDEX(Таблица1[#All],MATCH('загрузка табеля'!J5844,тарифы!B:B,0),4),"")</f>
        <v/>
      </c>
    </row>
    <row r="5845" spans="1:7" x14ac:dyDescent="0.2">
      <c r="A5845" s="12" t="e">
        <f>INDEX('рабочие дни  %ФОТ'!$F$3:$F$67,MATCH('загрузка табеля'!$H5845,'рабочие дни  %ФОТ'!$H$3:$H$67,0),1)</f>
        <v>#N/A</v>
      </c>
      <c r="B5845" s="21">
        <f t="shared" si="273"/>
        <v>0</v>
      </c>
      <c r="C5845" s="22">
        <f t="shared" si="274"/>
        <v>0</v>
      </c>
      <c r="D5845" s="23" t="str">
        <f t="shared" si="275"/>
        <v/>
      </c>
      <c r="E5845" s="21">
        <f>SUMIFS(тарифы!G:G,тарифы!B:B,J5845)</f>
        <v>0</v>
      </c>
      <c r="F5845" s="21"/>
      <c r="G5845" s="12" t="str">
        <f>IFERROR(INDEX(Таблица1[#All],MATCH('загрузка табеля'!J5845,тарифы!B:B,0),4),"")</f>
        <v/>
      </c>
    </row>
    <row r="5846" spans="1:7" x14ac:dyDescent="0.2">
      <c r="A5846" s="12" t="e">
        <f>INDEX('рабочие дни  %ФОТ'!$F$3:$F$67,MATCH('загрузка табеля'!$H5846,'рабочие дни  %ФОТ'!$H$3:$H$67,0),1)</f>
        <v>#N/A</v>
      </c>
      <c r="B5846" s="21">
        <f t="shared" si="273"/>
        <v>0</v>
      </c>
      <c r="C5846" s="22">
        <f t="shared" si="274"/>
        <v>0</v>
      </c>
      <c r="D5846" s="23" t="str">
        <f t="shared" si="275"/>
        <v/>
      </c>
      <c r="E5846" s="21">
        <f>SUMIFS(тарифы!G:G,тарифы!B:B,J5846)</f>
        <v>0</v>
      </c>
      <c r="F5846" s="21"/>
      <c r="G5846" s="12" t="str">
        <f>IFERROR(INDEX(Таблица1[#All],MATCH('загрузка табеля'!J5846,тарифы!B:B,0),4),"")</f>
        <v/>
      </c>
    </row>
    <row r="5847" spans="1:7" x14ac:dyDescent="0.2">
      <c r="A5847" s="12" t="e">
        <f>INDEX('рабочие дни  %ФОТ'!$F$3:$F$67,MATCH('загрузка табеля'!$H5847,'рабочие дни  %ФОТ'!$H$3:$H$67,0),1)</f>
        <v>#N/A</v>
      </c>
      <c r="B5847" s="21">
        <f t="shared" si="273"/>
        <v>0</v>
      </c>
      <c r="C5847" s="22">
        <f t="shared" si="274"/>
        <v>0</v>
      </c>
      <c r="D5847" s="23" t="str">
        <f t="shared" si="275"/>
        <v/>
      </c>
      <c r="E5847" s="21">
        <f>SUMIFS(тарифы!G:G,тарифы!B:B,J5847)</f>
        <v>0</v>
      </c>
      <c r="F5847" s="21"/>
      <c r="G5847" s="12" t="str">
        <f>IFERROR(INDEX(Таблица1[#All],MATCH('загрузка табеля'!J5847,тарифы!B:B,0),4),"")</f>
        <v/>
      </c>
    </row>
    <row r="5848" spans="1:7" x14ac:dyDescent="0.2">
      <c r="A5848" s="12" t="e">
        <f>INDEX('рабочие дни  %ФОТ'!$F$3:$F$67,MATCH('загрузка табеля'!$H5848,'рабочие дни  %ФОТ'!$H$3:$H$67,0),1)</f>
        <v>#N/A</v>
      </c>
      <c r="B5848" s="21">
        <f t="shared" si="273"/>
        <v>0</v>
      </c>
      <c r="C5848" s="22">
        <f t="shared" si="274"/>
        <v>0</v>
      </c>
      <c r="D5848" s="23" t="str">
        <f t="shared" si="275"/>
        <v/>
      </c>
      <c r="E5848" s="21">
        <f>SUMIFS(тарифы!G:G,тарифы!B:B,J5848)</f>
        <v>0</v>
      </c>
      <c r="F5848" s="21"/>
      <c r="G5848" s="12" t="str">
        <f>IFERROR(INDEX(Таблица1[#All],MATCH('загрузка табеля'!J5848,тарифы!B:B,0),4),"")</f>
        <v/>
      </c>
    </row>
    <row r="5849" spans="1:7" x14ac:dyDescent="0.2">
      <c r="A5849" s="12" t="e">
        <f>INDEX('рабочие дни  %ФОТ'!$F$3:$F$67,MATCH('загрузка табеля'!$H5849,'рабочие дни  %ФОТ'!$H$3:$H$67,0),1)</f>
        <v>#N/A</v>
      </c>
      <c r="B5849" s="21">
        <f t="shared" si="273"/>
        <v>0</v>
      </c>
      <c r="C5849" s="22">
        <f t="shared" si="274"/>
        <v>0</v>
      </c>
      <c r="D5849" s="23" t="str">
        <f t="shared" si="275"/>
        <v/>
      </c>
      <c r="E5849" s="21">
        <f>SUMIFS(тарифы!G:G,тарифы!B:B,J5849)</f>
        <v>0</v>
      </c>
      <c r="F5849" s="21"/>
      <c r="G5849" s="12" t="str">
        <f>IFERROR(INDEX(Таблица1[#All],MATCH('загрузка табеля'!J5849,тарифы!B:B,0),4),"")</f>
        <v/>
      </c>
    </row>
    <row r="5850" spans="1:7" x14ac:dyDescent="0.2">
      <c r="A5850" s="12" t="e">
        <f>INDEX('рабочие дни  %ФОТ'!$F$3:$F$67,MATCH('загрузка табеля'!$H5850,'рабочие дни  %ФОТ'!$H$3:$H$67,0),1)</f>
        <v>#N/A</v>
      </c>
      <c r="B5850" s="21">
        <f t="shared" si="273"/>
        <v>0</v>
      </c>
      <c r="C5850" s="22">
        <f t="shared" si="274"/>
        <v>0</v>
      </c>
      <c r="D5850" s="23" t="str">
        <f t="shared" si="275"/>
        <v/>
      </c>
      <c r="E5850" s="21">
        <f>SUMIFS(тарифы!G:G,тарифы!B:B,J5850)</f>
        <v>0</v>
      </c>
      <c r="F5850" s="21"/>
      <c r="G5850" s="12" t="str">
        <f>IFERROR(INDEX(Таблица1[#All],MATCH('загрузка табеля'!J5850,тарифы!B:B,0),4),"")</f>
        <v/>
      </c>
    </row>
    <row r="5851" spans="1:7" x14ac:dyDescent="0.2">
      <c r="A5851" s="12" t="e">
        <f>INDEX('рабочие дни  %ФОТ'!$F$3:$F$67,MATCH('загрузка табеля'!$H5851,'рабочие дни  %ФОТ'!$H$3:$H$67,0),1)</f>
        <v>#N/A</v>
      </c>
      <c r="B5851" s="21">
        <f t="shared" si="273"/>
        <v>0</v>
      </c>
      <c r="C5851" s="22">
        <f t="shared" si="274"/>
        <v>0</v>
      </c>
      <c r="D5851" s="23" t="str">
        <f t="shared" si="275"/>
        <v/>
      </c>
      <c r="E5851" s="21">
        <f>SUMIFS(тарифы!G:G,тарифы!B:B,J5851)</f>
        <v>0</v>
      </c>
      <c r="F5851" s="21"/>
      <c r="G5851" s="12" t="str">
        <f>IFERROR(INDEX(Таблица1[#All],MATCH('загрузка табеля'!J5851,тарифы!B:B,0),4),"")</f>
        <v/>
      </c>
    </row>
    <row r="5852" spans="1:7" x14ac:dyDescent="0.2">
      <c r="A5852" s="12" t="e">
        <f>INDEX('рабочие дни  %ФОТ'!$F$3:$F$67,MATCH('загрузка табеля'!$H5852,'рабочие дни  %ФОТ'!$H$3:$H$67,0),1)</f>
        <v>#N/A</v>
      </c>
      <c r="B5852" s="21">
        <f t="shared" si="273"/>
        <v>0</v>
      </c>
      <c r="C5852" s="22">
        <f t="shared" si="274"/>
        <v>0</v>
      </c>
      <c r="D5852" s="23" t="str">
        <f t="shared" si="275"/>
        <v/>
      </c>
      <c r="E5852" s="21">
        <f>SUMIFS(тарифы!G:G,тарифы!B:B,J5852)</f>
        <v>0</v>
      </c>
      <c r="F5852" s="21"/>
      <c r="G5852" s="12" t="str">
        <f>IFERROR(INDEX(Таблица1[#All],MATCH('загрузка табеля'!J5852,тарифы!B:B,0),4),"")</f>
        <v/>
      </c>
    </row>
    <row r="5853" spans="1:7" x14ac:dyDescent="0.2">
      <c r="A5853" s="12" t="e">
        <f>INDEX('рабочие дни  %ФОТ'!$F$3:$F$67,MATCH('загрузка табеля'!$H5853,'рабочие дни  %ФОТ'!$H$3:$H$67,0),1)</f>
        <v>#N/A</v>
      </c>
      <c r="B5853" s="21">
        <f t="shared" si="273"/>
        <v>0</v>
      </c>
      <c r="C5853" s="22">
        <f t="shared" si="274"/>
        <v>0</v>
      </c>
      <c r="D5853" s="23" t="str">
        <f t="shared" si="275"/>
        <v/>
      </c>
      <c r="E5853" s="21">
        <f>SUMIFS(тарифы!G:G,тарифы!B:B,J5853)</f>
        <v>0</v>
      </c>
      <c r="F5853" s="21"/>
      <c r="G5853" s="12" t="str">
        <f>IFERROR(INDEX(Таблица1[#All],MATCH('загрузка табеля'!J5853,тарифы!B:B,0),4),"")</f>
        <v/>
      </c>
    </row>
    <row r="5854" spans="1:7" x14ac:dyDescent="0.2">
      <c r="A5854" s="12" t="e">
        <f>INDEX('рабочие дни  %ФОТ'!$F$3:$F$67,MATCH('загрузка табеля'!$H5854,'рабочие дни  %ФОТ'!$H$3:$H$67,0),1)</f>
        <v>#N/A</v>
      </c>
      <c r="B5854" s="21">
        <f t="shared" si="273"/>
        <v>0</v>
      </c>
      <c r="C5854" s="22">
        <f t="shared" si="274"/>
        <v>0</v>
      </c>
      <c r="D5854" s="23" t="str">
        <f t="shared" si="275"/>
        <v/>
      </c>
      <c r="E5854" s="21">
        <f>SUMIFS(тарифы!G:G,тарифы!B:B,J5854)</f>
        <v>0</v>
      </c>
      <c r="F5854" s="21"/>
      <c r="G5854" s="12" t="str">
        <f>IFERROR(INDEX(Таблица1[#All],MATCH('загрузка табеля'!J5854,тарифы!B:B,0),4),"")</f>
        <v/>
      </c>
    </row>
    <row r="5855" spans="1:7" x14ac:dyDescent="0.2">
      <c r="A5855" s="12" t="e">
        <f>INDEX('рабочие дни  %ФОТ'!$F$3:$F$67,MATCH('загрузка табеля'!$H5855,'рабочие дни  %ФОТ'!$H$3:$H$67,0),1)</f>
        <v>#N/A</v>
      </c>
      <c r="B5855" s="21">
        <f t="shared" si="273"/>
        <v>0</v>
      </c>
      <c r="C5855" s="22">
        <f t="shared" si="274"/>
        <v>0</v>
      </c>
      <c r="D5855" s="23" t="str">
        <f t="shared" si="275"/>
        <v/>
      </c>
      <c r="E5855" s="21">
        <f>SUMIFS(тарифы!G:G,тарифы!B:B,J5855)</f>
        <v>0</v>
      </c>
      <c r="F5855" s="21"/>
      <c r="G5855" s="12" t="str">
        <f>IFERROR(INDEX(Таблица1[#All],MATCH('загрузка табеля'!J5855,тарифы!B:B,0),4),"")</f>
        <v/>
      </c>
    </row>
    <row r="5856" spans="1:7" x14ac:dyDescent="0.2">
      <c r="A5856" s="12" t="e">
        <f>INDEX('рабочие дни  %ФОТ'!$F$3:$F$67,MATCH('загрузка табеля'!$H5856,'рабочие дни  %ФОТ'!$H$3:$H$67,0),1)</f>
        <v>#N/A</v>
      </c>
      <c r="B5856" s="21">
        <f t="shared" si="273"/>
        <v>0</v>
      </c>
      <c r="C5856" s="22">
        <f t="shared" si="274"/>
        <v>0</v>
      </c>
      <c r="D5856" s="23" t="str">
        <f t="shared" si="275"/>
        <v/>
      </c>
      <c r="E5856" s="21">
        <f>SUMIFS(тарифы!G:G,тарифы!B:B,J5856)</f>
        <v>0</v>
      </c>
      <c r="F5856" s="21"/>
      <c r="G5856" s="12" t="str">
        <f>IFERROR(INDEX(Таблица1[#All],MATCH('загрузка табеля'!J5856,тарифы!B:B,0),4),"")</f>
        <v/>
      </c>
    </row>
    <row r="5857" spans="1:7" x14ac:dyDescent="0.2">
      <c r="A5857" s="12" t="e">
        <f>INDEX('рабочие дни  %ФОТ'!$F$3:$F$67,MATCH('загрузка табеля'!$H5857,'рабочие дни  %ФОТ'!$H$3:$H$67,0),1)</f>
        <v>#N/A</v>
      </c>
      <c r="B5857" s="21">
        <f t="shared" si="273"/>
        <v>0</v>
      </c>
      <c r="C5857" s="22">
        <f t="shared" si="274"/>
        <v>0</v>
      </c>
      <c r="D5857" s="23" t="str">
        <f t="shared" si="275"/>
        <v/>
      </c>
      <c r="E5857" s="21">
        <f>SUMIFS(тарифы!G:G,тарифы!B:B,J5857)</f>
        <v>0</v>
      </c>
      <c r="F5857" s="21"/>
      <c r="G5857" s="12" t="str">
        <f>IFERROR(INDEX(Таблица1[#All],MATCH('загрузка табеля'!J5857,тарифы!B:B,0),4),"")</f>
        <v/>
      </c>
    </row>
    <row r="5858" spans="1:7" x14ac:dyDescent="0.2">
      <c r="A5858" s="12" t="e">
        <f>INDEX('рабочие дни  %ФОТ'!$F$3:$F$67,MATCH('загрузка табеля'!$H5858,'рабочие дни  %ФОТ'!$H$3:$H$67,0),1)</f>
        <v>#N/A</v>
      </c>
      <c r="B5858" s="21">
        <f t="shared" si="273"/>
        <v>0</v>
      </c>
      <c r="C5858" s="22">
        <f t="shared" si="274"/>
        <v>0</v>
      </c>
      <c r="D5858" s="23" t="str">
        <f t="shared" si="275"/>
        <v/>
      </c>
      <c r="E5858" s="21">
        <f>SUMIFS(тарифы!G:G,тарифы!B:B,J5858)</f>
        <v>0</v>
      </c>
      <c r="F5858" s="21"/>
      <c r="G5858" s="12" t="str">
        <f>IFERROR(INDEX(Таблица1[#All],MATCH('загрузка табеля'!J5858,тарифы!B:B,0),4),"")</f>
        <v/>
      </c>
    </row>
    <row r="5859" spans="1:7" x14ac:dyDescent="0.2">
      <c r="A5859" s="12" t="e">
        <f>INDEX('рабочие дни  %ФОТ'!$F$3:$F$67,MATCH('загрузка табеля'!$H5859,'рабочие дни  %ФОТ'!$H$3:$H$67,0),1)</f>
        <v>#N/A</v>
      </c>
      <c r="B5859" s="21">
        <f t="shared" si="273"/>
        <v>0</v>
      </c>
      <c r="C5859" s="22">
        <f t="shared" si="274"/>
        <v>0</v>
      </c>
      <c r="D5859" s="23" t="str">
        <f t="shared" si="275"/>
        <v/>
      </c>
      <c r="E5859" s="21">
        <f>SUMIFS(тарифы!G:G,тарифы!B:B,J5859)</f>
        <v>0</v>
      </c>
      <c r="F5859" s="21"/>
      <c r="G5859" s="12" t="str">
        <f>IFERROR(INDEX(Таблица1[#All],MATCH('загрузка табеля'!J5859,тарифы!B:B,0),4),"")</f>
        <v/>
      </c>
    </row>
    <row r="5860" spans="1:7" x14ac:dyDescent="0.2">
      <c r="A5860" s="12" t="e">
        <f>INDEX('рабочие дни  %ФОТ'!$F$3:$F$67,MATCH('загрузка табеля'!$H5860,'рабочие дни  %ФОТ'!$H$3:$H$67,0),1)</f>
        <v>#N/A</v>
      </c>
      <c r="B5860" s="21">
        <f t="shared" si="273"/>
        <v>0</v>
      </c>
      <c r="C5860" s="22">
        <f t="shared" si="274"/>
        <v>0</v>
      </c>
      <c r="D5860" s="23" t="str">
        <f t="shared" si="275"/>
        <v/>
      </c>
      <c r="E5860" s="21">
        <f>SUMIFS(тарифы!G:G,тарифы!B:B,J5860)</f>
        <v>0</v>
      </c>
      <c r="F5860" s="21"/>
      <c r="G5860" s="12" t="str">
        <f>IFERROR(INDEX(Таблица1[#All],MATCH('загрузка табеля'!J5860,тарифы!B:B,0),4),"")</f>
        <v/>
      </c>
    </row>
    <row r="5861" spans="1:7" x14ac:dyDescent="0.2">
      <c r="A5861" s="12" t="e">
        <f>INDEX('рабочие дни  %ФОТ'!$F$3:$F$67,MATCH('загрузка табеля'!$H5861,'рабочие дни  %ФОТ'!$H$3:$H$67,0),1)</f>
        <v>#N/A</v>
      </c>
      <c r="B5861" s="21">
        <f t="shared" si="273"/>
        <v>0</v>
      </c>
      <c r="C5861" s="22">
        <f t="shared" si="274"/>
        <v>0</v>
      </c>
      <c r="D5861" s="23" t="str">
        <f t="shared" si="275"/>
        <v/>
      </c>
      <c r="E5861" s="21">
        <f>SUMIFS(тарифы!G:G,тарифы!B:B,J5861)</f>
        <v>0</v>
      </c>
      <c r="F5861" s="21"/>
      <c r="G5861" s="12" t="str">
        <f>IFERROR(INDEX(Таблица1[#All],MATCH('загрузка табеля'!J5861,тарифы!B:B,0),4),"")</f>
        <v/>
      </c>
    </row>
    <row r="5862" spans="1:7" x14ac:dyDescent="0.2">
      <c r="A5862" s="12" t="e">
        <f>INDEX('рабочие дни  %ФОТ'!$F$3:$F$67,MATCH('загрузка табеля'!$H5862,'рабочие дни  %ФОТ'!$H$3:$H$67,0),1)</f>
        <v>#N/A</v>
      </c>
      <c r="B5862" s="21">
        <f t="shared" si="273"/>
        <v>0</v>
      </c>
      <c r="C5862" s="22">
        <f t="shared" si="274"/>
        <v>0</v>
      </c>
      <c r="D5862" s="23" t="str">
        <f t="shared" si="275"/>
        <v/>
      </c>
      <c r="E5862" s="21">
        <f>SUMIFS(тарифы!G:G,тарифы!B:B,J5862)</f>
        <v>0</v>
      </c>
      <c r="F5862" s="21"/>
      <c r="G5862" s="12" t="str">
        <f>IFERROR(INDEX(Таблица1[#All],MATCH('загрузка табеля'!J5862,тарифы!B:B,0),4),"")</f>
        <v/>
      </c>
    </row>
    <row r="5863" spans="1:7" x14ac:dyDescent="0.2">
      <c r="A5863" s="12" t="e">
        <f>INDEX('рабочие дни  %ФОТ'!$F$3:$F$67,MATCH('загрузка табеля'!$H5863,'рабочие дни  %ФОТ'!$H$3:$H$67,0),1)</f>
        <v>#N/A</v>
      </c>
      <c r="B5863" s="21">
        <f t="shared" si="273"/>
        <v>0</v>
      </c>
      <c r="C5863" s="22">
        <f t="shared" si="274"/>
        <v>0</v>
      </c>
      <c r="D5863" s="23" t="str">
        <f t="shared" si="275"/>
        <v/>
      </c>
      <c r="E5863" s="21">
        <f>SUMIFS(тарифы!G:G,тарифы!B:B,J5863)</f>
        <v>0</v>
      </c>
      <c r="F5863" s="21"/>
      <c r="G5863" s="12" t="str">
        <f>IFERROR(INDEX(Таблица1[#All],MATCH('загрузка табеля'!J5863,тарифы!B:B,0),4),"")</f>
        <v/>
      </c>
    </row>
    <row r="5864" spans="1:7" x14ac:dyDescent="0.2">
      <c r="A5864" s="12" t="e">
        <f>INDEX('рабочие дни  %ФОТ'!$F$3:$F$67,MATCH('загрузка табеля'!$H5864,'рабочие дни  %ФОТ'!$H$3:$H$67,0),1)</f>
        <v>#N/A</v>
      </c>
      <c r="B5864" s="21">
        <f t="shared" si="273"/>
        <v>0</v>
      </c>
      <c r="C5864" s="22">
        <f t="shared" si="274"/>
        <v>0</v>
      </c>
      <c r="D5864" s="23" t="str">
        <f t="shared" si="275"/>
        <v/>
      </c>
      <c r="E5864" s="21">
        <f>SUMIFS(тарифы!G:G,тарифы!B:B,J5864)</f>
        <v>0</v>
      </c>
      <c r="F5864" s="21"/>
      <c r="G5864" s="12" t="str">
        <f>IFERROR(INDEX(Таблица1[#All],MATCH('загрузка табеля'!J5864,тарифы!B:B,0),4),"")</f>
        <v/>
      </c>
    </row>
    <row r="5865" spans="1:7" x14ac:dyDescent="0.2">
      <c r="A5865" s="12" t="e">
        <f>INDEX('рабочие дни  %ФОТ'!$F$3:$F$67,MATCH('загрузка табеля'!$H5865,'рабочие дни  %ФОТ'!$H$3:$H$67,0),1)</f>
        <v>#N/A</v>
      </c>
      <c r="B5865" s="21">
        <f t="shared" si="273"/>
        <v>0</v>
      </c>
      <c r="C5865" s="22">
        <f t="shared" si="274"/>
        <v>0</v>
      </c>
      <c r="D5865" s="23" t="str">
        <f t="shared" si="275"/>
        <v/>
      </c>
      <c r="E5865" s="21">
        <f>SUMIFS(тарифы!G:G,тарифы!B:B,J5865)</f>
        <v>0</v>
      </c>
      <c r="F5865" s="21"/>
      <c r="G5865" s="12" t="str">
        <f>IFERROR(INDEX(Таблица1[#All],MATCH('загрузка табеля'!J5865,тарифы!B:B,0),4),"")</f>
        <v/>
      </c>
    </row>
    <row r="5866" spans="1:7" x14ac:dyDescent="0.2">
      <c r="A5866" s="12" t="e">
        <f>INDEX('рабочие дни  %ФОТ'!$F$3:$F$67,MATCH('загрузка табеля'!$H5866,'рабочие дни  %ФОТ'!$H$3:$H$67,0),1)</f>
        <v>#N/A</v>
      </c>
      <c r="B5866" s="21">
        <f t="shared" si="273"/>
        <v>0</v>
      </c>
      <c r="C5866" s="22">
        <f t="shared" si="274"/>
        <v>0</v>
      </c>
      <c r="D5866" s="23" t="str">
        <f t="shared" si="275"/>
        <v/>
      </c>
      <c r="E5866" s="21">
        <f>SUMIFS(тарифы!G:G,тарифы!B:B,J5866)</f>
        <v>0</v>
      </c>
      <c r="F5866" s="21"/>
      <c r="G5866" s="12" t="str">
        <f>IFERROR(INDEX(Таблица1[#All],MATCH('загрузка табеля'!J5866,тарифы!B:B,0),4),"")</f>
        <v/>
      </c>
    </row>
    <row r="5867" spans="1:7" x14ac:dyDescent="0.2">
      <c r="A5867" s="12" t="e">
        <f>INDEX('рабочие дни  %ФОТ'!$F$3:$F$67,MATCH('загрузка табеля'!$H5867,'рабочие дни  %ФОТ'!$H$3:$H$67,0),1)</f>
        <v>#N/A</v>
      </c>
      <c r="B5867" s="21">
        <f t="shared" si="273"/>
        <v>0</v>
      </c>
      <c r="C5867" s="22">
        <f t="shared" si="274"/>
        <v>0</v>
      </c>
      <c r="D5867" s="23" t="str">
        <f t="shared" si="275"/>
        <v/>
      </c>
      <c r="E5867" s="21">
        <f>SUMIFS(тарифы!G:G,тарифы!B:B,J5867)</f>
        <v>0</v>
      </c>
      <c r="F5867" s="21"/>
      <c r="G5867" s="12" t="str">
        <f>IFERROR(INDEX(Таблица1[#All],MATCH('загрузка табеля'!J5867,тарифы!B:B,0),4),"")</f>
        <v/>
      </c>
    </row>
    <row r="5868" spans="1:7" x14ac:dyDescent="0.2">
      <c r="A5868" s="12" t="e">
        <f>INDEX('рабочие дни  %ФОТ'!$F$3:$F$67,MATCH('загрузка табеля'!$H5868,'рабочие дни  %ФОТ'!$H$3:$H$67,0),1)</f>
        <v>#N/A</v>
      </c>
      <c r="B5868" s="21">
        <f t="shared" si="273"/>
        <v>0</v>
      </c>
      <c r="C5868" s="22">
        <f t="shared" si="274"/>
        <v>0</v>
      </c>
      <c r="D5868" s="23" t="str">
        <f t="shared" si="275"/>
        <v/>
      </c>
      <c r="E5868" s="21">
        <f>SUMIFS(тарифы!G:G,тарифы!B:B,J5868)</f>
        <v>0</v>
      </c>
      <c r="F5868" s="21"/>
      <c r="G5868" s="12" t="str">
        <f>IFERROR(INDEX(Таблица1[#All],MATCH('загрузка табеля'!J5868,тарифы!B:B,0),4),"")</f>
        <v/>
      </c>
    </row>
    <row r="5869" spans="1:7" x14ac:dyDescent="0.2">
      <c r="A5869" s="12" t="e">
        <f>INDEX('рабочие дни  %ФОТ'!$F$3:$F$67,MATCH('загрузка табеля'!$H5869,'рабочие дни  %ФОТ'!$H$3:$H$67,0),1)</f>
        <v>#N/A</v>
      </c>
      <c r="B5869" s="21">
        <f t="shared" si="273"/>
        <v>0</v>
      </c>
      <c r="C5869" s="22">
        <f t="shared" si="274"/>
        <v>0</v>
      </c>
      <c r="D5869" s="23" t="str">
        <f t="shared" si="275"/>
        <v/>
      </c>
      <c r="E5869" s="21">
        <f>SUMIFS(тарифы!G:G,тарифы!B:B,J5869)</f>
        <v>0</v>
      </c>
      <c r="F5869" s="21"/>
      <c r="G5869" s="12" t="str">
        <f>IFERROR(INDEX(Таблица1[#All],MATCH('загрузка табеля'!J5869,тарифы!B:B,0),4),"")</f>
        <v/>
      </c>
    </row>
    <row r="5870" spans="1:7" x14ac:dyDescent="0.2">
      <c r="A5870" s="12" t="e">
        <f>INDEX('рабочие дни  %ФОТ'!$F$3:$F$67,MATCH('загрузка табеля'!$H5870,'рабочие дни  %ФОТ'!$H$3:$H$67,0),1)</f>
        <v>#N/A</v>
      </c>
      <c r="B5870" s="21">
        <f t="shared" si="273"/>
        <v>0</v>
      </c>
      <c r="C5870" s="22">
        <f t="shared" si="274"/>
        <v>0</v>
      </c>
      <c r="D5870" s="23" t="str">
        <f t="shared" si="275"/>
        <v/>
      </c>
      <c r="E5870" s="21">
        <f>SUMIFS(тарифы!G:G,тарифы!B:B,J5870)</f>
        <v>0</v>
      </c>
      <c r="F5870" s="21"/>
      <c r="G5870" s="12" t="str">
        <f>IFERROR(INDEX(Таблица1[#All],MATCH('загрузка табеля'!J5870,тарифы!B:B,0),4),"")</f>
        <v/>
      </c>
    </row>
    <row r="5871" spans="1:7" x14ac:dyDescent="0.2">
      <c r="A5871" s="12" t="e">
        <f>INDEX('рабочие дни  %ФОТ'!$F$3:$F$67,MATCH('загрузка табеля'!$H5871,'рабочие дни  %ФОТ'!$H$3:$H$67,0),1)</f>
        <v>#N/A</v>
      </c>
      <c r="B5871" s="21">
        <f t="shared" si="273"/>
        <v>0</v>
      </c>
      <c r="C5871" s="22">
        <f t="shared" si="274"/>
        <v>0</v>
      </c>
      <c r="D5871" s="23" t="str">
        <f t="shared" si="275"/>
        <v/>
      </c>
      <c r="E5871" s="21">
        <f>SUMIFS(тарифы!G:G,тарифы!B:B,J5871)</f>
        <v>0</v>
      </c>
      <c r="F5871" s="21"/>
      <c r="G5871" s="12" t="str">
        <f>IFERROR(INDEX(Таблица1[#All],MATCH('загрузка табеля'!J5871,тарифы!B:B,0),4),"")</f>
        <v/>
      </c>
    </row>
    <row r="5872" spans="1:7" x14ac:dyDescent="0.2">
      <c r="A5872" s="12" t="e">
        <f>INDEX('рабочие дни  %ФОТ'!$F$3:$F$67,MATCH('загрузка табеля'!$H5872,'рабочие дни  %ФОТ'!$H$3:$H$67,0),1)</f>
        <v>#N/A</v>
      </c>
      <c r="B5872" s="21">
        <f t="shared" si="273"/>
        <v>0</v>
      </c>
      <c r="C5872" s="22">
        <f t="shared" si="274"/>
        <v>0</v>
      </c>
      <c r="D5872" s="23" t="str">
        <f t="shared" si="275"/>
        <v/>
      </c>
      <c r="E5872" s="21">
        <f>SUMIFS(тарифы!G:G,тарифы!B:B,J5872)</f>
        <v>0</v>
      </c>
      <c r="F5872" s="21"/>
      <c r="G5872" s="12" t="str">
        <f>IFERROR(INDEX(Таблица1[#All],MATCH('загрузка табеля'!J5872,тарифы!B:B,0),4),"")</f>
        <v/>
      </c>
    </row>
    <row r="5873" spans="1:7" x14ac:dyDescent="0.2">
      <c r="A5873" s="12" t="e">
        <f>INDEX('рабочие дни  %ФОТ'!$F$3:$F$67,MATCH('загрузка табеля'!$H5873,'рабочие дни  %ФОТ'!$H$3:$H$67,0),1)</f>
        <v>#N/A</v>
      </c>
      <c r="B5873" s="21">
        <f t="shared" si="273"/>
        <v>0</v>
      </c>
      <c r="C5873" s="22">
        <f t="shared" si="274"/>
        <v>0</v>
      </c>
      <c r="D5873" s="23" t="str">
        <f t="shared" si="275"/>
        <v/>
      </c>
      <c r="E5873" s="21">
        <f>SUMIFS(тарифы!G:G,тарифы!B:B,J5873)</f>
        <v>0</v>
      </c>
      <c r="F5873" s="21"/>
      <c r="G5873" s="12" t="str">
        <f>IFERROR(INDEX(Таблица1[#All],MATCH('загрузка табеля'!J5873,тарифы!B:B,0),4),"")</f>
        <v/>
      </c>
    </row>
    <row r="5874" spans="1:7" x14ac:dyDescent="0.2">
      <c r="A5874" s="12" t="e">
        <f>INDEX('рабочие дни  %ФОТ'!$F$3:$F$67,MATCH('загрузка табеля'!$H5874,'рабочие дни  %ФОТ'!$H$3:$H$67,0),1)</f>
        <v>#N/A</v>
      </c>
      <c r="B5874" s="21">
        <f t="shared" si="273"/>
        <v>0</v>
      </c>
      <c r="C5874" s="22">
        <f t="shared" si="274"/>
        <v>0</v>
      </c>
      <c r="D5874" s="23" t="str">
        <f t="shared" si="275"/>
        <v/>
      </c>
      <c r="E5874" s="21">
        <f>SUMIFS(тарифы!G:G,тарифы!B:B,J5874)</f>
        <v>0</v>
      </c>
      <c r="F5874" s="21"/>
      <c r="G5874" s="12" t="str">
        <f>IFERROR(INDEX(Таблица1[#All],MATCH('загрузка табеля'!J5874,тарифы!B:B,0),4),"")</f>
        <v/>
      </c>
    </row>
    <row r="5875" spans="1:7" x14ac:dyDescent="0.2">
      <c r="A5875" s="12" t="e">
        <f>INDEX('рабочие дни  %ФОТ'!$F$3:$F$67,MATCH('загрузка табеля'!$H5875,'рабочие дни  %ФОТ'!$H$3:$H$67,0),1)</f>
        <v>#N/A</v>
      </c>
      <c r="B5875" s="21">
        <f t="shared" si="273"/>
        <v>0</v>
      </c>
      <c r="C5875" s="22">
        <f t="shared" si="274"/>
        <v>0</v>
      </c>
      <c r="D5875" s="23" t="str">
        <f t="shared" si="275"/>
        <v/>
      </c>
      <c r="E5875" s="21">
        <f>SUMIFS(тарифы!G:G,тарифы!B:B,J5875)</f>
        <v>0</v>
      </c>
      <c r="F5875" s="21"/>
      <c r="G5875" s="12" t="str">
        <f>IFERROR(INDEX(Таблица1[#All],MATCH('загрузка табеля'!J5875,тарифы!B:B,0),4),"")</f>
        <v/>
      </c>
    </row>
    <row r="5876" spans="1:7" x14ac:dyDescent="0.2">
      <c r="A5876" s="12" t="e">
        <f>INDEX('рабочие дни  %ФОТ'!$F$3:$F$67,MATCH('загрузка табеля'!$H5876,'рабочие дни  %ФОТ'!$H$3:$H$67,0),1)</f>
        <v>#N/A</v>
      </c>
      <c r="B5876" s="21">
        <f t="shared" si="273"/>
        <v>0</v>
      </c>
      <c r="C5876" s="22">
        <f t="shared" si="274"/>
        <v>0</v>
      </c>
      <c r="D5876" s="23" t="str">
        <f t="shared" si="275"/>
        <v/>
      </c>
      <c r="E5876" s="21">
        <f>SUMIFS(тарифы!G:G,тарифы!B:B,J5876)</f>
        <v>0</v>
      </c>
      <c r="F5876" s="21"/>
      <c r="G5876" s="12" t="str">
        <f>IFERROR(INDEX(Таблица1[#All],MATCH('загрузка табеля'!J5876,тарифы!B:B,0),4),"")</f>
        <v/>
      </c>
    </row>
    <row r="5877" spans="1:7" x14ac:dyDescent="0.2">
      <c r="A5877" s="12" t="e">
        <f>INDEX('рабочие дни  %ФОТ'!$F$3:$F$67,MATCH('загрузка табеля'!$H5877,'рабочие дни  %ФОТ'!$H$3:$H$67,0),1)</f>
        <v>#N/A</v>
      </c>
      <c r="B5877" s="21">
        <f t="shared" si="273"/>
        <v>0</v>
      </c>
      <c r="C5877" s="22">
        <f t="shared" si="274"/>
        <v>0</v>
      </c>
      <c r="D5877" s="23" t="str">
        <f t="shared" si="275"/>
        <v/>
      </c>
      <c r="E5877" s="21">
        <f>SUMIFS(тарифы!G:G,тарифы!B:B,J5877)</f>
        <v>0</v>
      </c>
      <c r="F5877" s="21"/>
      <c r="G5877" s="12" t="str">
        <f>IFERROR(INDEX(Таблица1[#All],MATCH('загрузка табеля'!J5877,тарифы!B:B,0),4),"")</f>
        <v/>
      </c>
    </row>
    <row r="5878" spans="1:7" x14ac:dyDescent="0.2">
      <c r="A5878" s="12" t="e">
        <f>INDEX('рабочие дни  %ФОТ'!$F$3:$F$67,MATCH('загрузка табеля'!$H5878,'рабочие дни  %ФОТ'!$H$3:$H$67,0),1)</f>
        <v>#N/A</v>
      </c>
      <c r="B5878" s="21">
        <f t="shared" si="273"/>
        <v>0</v>
      </c>
      <c r="C5878" s="22">
        <f t="shared" si="274"/>
        <v>0</v>
      </c>
      <c r="D5878" s="23" t="str">
        <f t="shared" si="275"/>
        <v/>
      </c>
      <c r="E5878" s="21">
        <f>SUMIFS(тарифы!G:G,тарифы!B:B,J5878)</f>
        <v>0</v>
      </c>
      <c r="F5878" s="21"/>
      <c r="G5878" s="12" t="str">
        <f>IFERROR(INDEX(Таблица1[#All],MATCH('загрузка табеля'!J5878,тарифы!B:B,0),4),"")</f>
        <v/>
      </c>
    </row>
    <row r="5879" spans="1:7" x14ac:dyDescent="0.2">
      <c r="A5879" s="12" t="e">
        <f>INDEX('рабочие дни  %ФОТ'!$F$3:$F$67,MATCH('загрузка табеля'!$H5879,'рабочие дни  %ФОТ'!$H$3:$H$67,0),1)</f>
        <v>#N/A</v>
      </c>
      <c r="B5879" s="21">
        <f t="shared" si="273"/>
        <v>0</v>
      </c>
      <c r="C5879" s="22">
        <f t="shared" si="274"/>
        <v>0</v>
      </c>
      <c r="D5879" s="23" t="str">
        <f t="shared" si="275"/>
        <v/>
      </c>
      <c r="E5879" s="21">
        <f>SUMIFS(тарифы!G:G,тарифы!B:B,J5879)</f>
        <v>0</v>
      </c>
      <c r="F5879" s="21"/>
      <c r="G5879" s="12" t="str">
        <f>IFERROR(INDEX(Таблица1[#All],MATCH('загрузка табеля'!J5879,тарифы!B:B,0),4),"")</f>
        <v/>
      </c>
    </row>
    <row r="5880" spans="1:7" x14ac:dyDescent="0.2">
      <c r="A5880" s="12" t="e">
        <f>INDEX('рабочие дни  %ФОТ'!$F$3:$F$67,MATCH('загрузка табеля'!$H5880,'рабочие дни  %ФОТ'!$H$3:$H$67,0),1)</f>
        <v>#N/A</v>
      </c>
      <c r="B5880" s="21">
        <f t="shared" si="273"/>
        <v>0</v>
      </c>
      <c r="C5880" s="22">
        <f t="shared" si="274"/>
        <v>0</v>
      </c>
      <c r="D5880" s="23" t="str">
        <f t="shared" si="275"/>
        <v/>
      </c>
      <c r="E5880" s="21">
        <f>SUMIFS(тарифы!G:G,тарифы!B:B,J5880)</f>
        <v>0</v>
      </c>
      <c r="F5880" s="21"/>
      <c r="G5880" s="12" t="str">
        <f>IFERROR(INDEX(Таблица1[#All],MATCH('загрузка табеля'!J5880,тарифы!B:B,0),4),"")</f>
        <v/>
      </c>
    </row>
    <row r="5881" spans="1:7" x14ac:dyDescent="0.2">
      <c r="A5881" s="12" t="e">
        <f>INDEX('рабочие дни  %ФОТ'!$F$3:$F$67,MATCH('загрузка табеля'!$H5881,'рабочие дни  %ФОТ'!$H$3:$H$67,0),1)</f>
        <v>#N/A</v>
      </c>
      <c r="B5881" s="21">
        <f t="shared" si="273"/>
        <v>0</v>
      </c>
      <c r="C5881" s="22">
        <f t="shared" si="274"/>
        <v>0</v>
      </c>
      <c r="D5881" s="23" t="str">
        <f t="shared" si="275"/>
        <v/>
      </c>
      <c r="E5881" s="21">
        <f>SUMIFS(тарифы!G:G,тарифы!B:B,J5881)</f>
        <v>0</v>
      </c>
      <c r="F5881" s="21"/>
      <c r="G5881" s="12" t="str">
        <f>IFERROR(INDEX(Таблица1[#All],MATCH('загрузка табеля'!J5881,тарифы!B:B,0),4),"")</f>
        <v/>
      </c>
    </row>
    <row r="5882" spans="1:7" x14ac:dyDescent="0.2">
      <c r="A5882" s="12" t="e">
        <f>INDEX('рабочие дни  %ФОТ'!$F$3:$F$67,MATCH('загрузка табеля'!$H5882,'рабочие дни  %ФОТ'!$H$3:$H$67,0),1)</f>
        <v>#N/A</v>
      </c>
      <c r="B5882" s="21">
        <f t="shared" si="273"/>
        <v>0</v>
      </c>
      <c r="C5882" s="22">
        <f t="shared" si="274"/>
        <v>0</v>
      </c>
      <c r="D5882" s="23" t="str">
        <f t="shared" si="275"/>
        <v/>
      </c>
      <c r="E5882" s="21">
        <f>SUMIFS(тарифы!G:G,тарифы!B:B,J5882)</f>
        <v>0</v>
      </c>
      <c r="F5882" s="21"/>
      <c r="G5882" s="12" t="str">
        <f>IFERROR(INDEX(Таблица1[#All],MATCH('загрузка табеля'!J5882,тарифы!B:B,0),4),"")</f>
        <v/>
      </c>
    </row>
    <row r="5883" spans="1:7" x14ac:dyDescent="0.2">
      <c r="A5883" s="12" t="e">
        <f>INDEX('рабочие дни  %ФОТ'!$F$3:$F$67,MATCH('загрузка табеля'!$H5883,'рабочие дни  %ФОТ'!$H$3:$H$67,0),1)</f>
        <v>#N/A</v>
      </c>
      <c r="B5883" s="21">
        <f t="shared" si="273"/>
        <v>0</v>
      </c>
      <c r="C5883" s="22">
        <f t="shared" si="274"/>
        <v>0</v>
      </c>
      <c r="D5883" s="23" t="str">
        <f t="shared" si="275"/>
        <v/>
      </c>
      <c r="E5883" s="21">
        <f>SUMIFS(тарифы!G:G,тарифы!B:B,J5883)</f>
        <v>0</v>
      </c>
      <c r="F5883" s="21"/>
      <c r="G5883" s="12" t="str">
        <f>IFERROR(INDEX(Таблица1[#All],MATCH('загрузка табеля'!J5883,тарифы!B:B,0),4),"")</f>
        <v/>
      </c>
    </row>
    <row r="5884" spans="1:7" x14ac:dyDescent="0.2">
      <c r="A5884" s="12" t="e">
        <f>INDEX('рабочие дни  %ФОТ'!$F$3:$F$67,MATCH('загрузка табеля'!$H5884,'рабочие дни  %ФОТ'!$H$3:$H$67,0),1)</f>
        <v>#N/A</v>
      </c>
      <c r="B5884" s="21">
        <f t="shared" si="273"/>
        <v>0</v>
      </c>
      <c r="C5884" s="22">
        <f t="shared" si="274"/>
        <v>0</v>
      </c>
      <c r="D5884" s="23" t="str">
        <f t="shared" si="275"/>
        <v/>
      </c>
      <c r="E5884" s="21">
        <f>SUMIFS(тарифы!G:G,тарифы!B:B,J5884)</f>
        <v>0</v>
      </c>
      <c r="F5884" s="21"/>
      <c r="G5884" s="12" t="str">
        <f>IFERROR(INDEX(Таблица1[#All],MATCH('загрузка табеля'!J5884,тарифы!B:B,0),4),"")</f>
        <v/>
      </c>
    </row>
    <row r="5885" spans="1:7" x14ac:dyDescent="0.2">
      <c r="A5885" s="12" t="e">
        <f>INDEX('рабочие дни  %ФОТ'!$F$3:$F$67,MATCH('загрузка табеля'!$H5885,'рабочие дни  %ФОТ'!$H$3:$H$67,0),1)</f>
        <v>#N/A</v>
      </c>
      <c r="B5885" s="21">
        <f t="shared" si="273"/>
        <v>0</v>
      </c>
      <c r="C5885" s="22">
        <f t="shared" si="274"/>
        <v>0</v>
      </c>
      <c r="D5885" s="23" t="str">
        <f t="shared" si="275"/>
        <v/>
      </c>
      <c r="E5885" s="21">
        <f>SUMIFS(тарифы!G:G,тарифы!B:B,J5885)</f>
        <v>0</v>
      </c>
      <c r="F5885" s="21"/>
      <c r="G5885" s="12" t="str">
        <f>IFERROR(INDEX(Таблица1[#All],MATCH('загрузка табеля'!J5885,тарифы!B:B,0),4),"")</f>
        <v/>
      </c>
    </row>
    <row r="5886" spans="1:7" x14ac:dyDescent="0.2">
      <c r="A5886" s="12" t="e">
        <f>INDEX('рабочие дни  %ФОТ'!$F$3:$F$67,MATCH('загрузка табеля'!$H5886,'рабочие дни  %ФОТ'!$H$3:$H$67,0),1)</f>
        <v>#N/A</v>
      </c>
      <c r="B5886" s="21">
        <f t="shared" si="273"/>
        <v>0</v>
      </c>
      <c r="C5886" s="22">
        <f t="shared" si="274"/>
        <v>0</v>
      </c>
      <c r="D5886" s="23" t="str">
        <f t="shared" si="275"/>
        <v/>
      </c>
      <c r="E5886" s="21">
        <f>SUMIFS(тарифы!G:G,тарифы!B:B,J5886)</f>
        <v>0</v>
      </c>
      <c r="F5886" s="21"/>
      <c r="G5886" s="12" t="str">
        <f>IFERROR(INDEX(Таблица1[#All],MATCH('загрузка табеля'!J5886,тарифы!B:B,0),4),"")</f>
        <v/>
      </c>
    </row>
    <row r="5887" spans="1:7" x14ac:dyDescent="0.2">
      <c r="A5887" s="12" t="e">
        <f>INDEX('рабочие дни  %ФОТ'!$F$3:$F$67,MATCH('загрузка табеля'!$H5887,'рабочие дни  %ФОТ'!$H$3:$H$67,0),1)</f>
        <v>#N/A</v>
      </c>
      <c r="B5887" s="21">
        <f t="shared" si="273"/>
        <v>0</v>
      </c>
      <c r="C5887" s="22">
        <f t="shared" si="274"/>
        <v>0</v>
      </c>
      <c r="D5887" s="23" t="str">
        <f t="shared" si="275"/>
        <v/>
      </c>
      <c r="E5887" s="21">
        <f>SUMIFS(тарифы!G:G,тарифы!B:B,J5887)</f>
        <v>0</v>
      </c>
      <c r="F5887" s="21"/>
      <c r="G5887" s="12" t="str">
        <f>IFERROR(INDEX(Таблица1[#All],MATCH('загрузка табеля'!J5887,тарифы!B:B,0),4),"")</f>
        <v/>
      </c>
    </row>
    <row r="5888" spans="1:7" x14ac:dyDescent="0.2">
      <c r="A5888" s="12" t="e">
        <f>INDEX('рабочие дни  %ФОТ'!$F$3:$F$67,MATCH('загрузка табеля'!$H5888,'рабочие дни  %ФОТ'!$H$3:$H$67,0),1)</f>
        <v>#N/A</v>
      </c>
      <c r="B5888" s="21">
        <f t="shared" si="273"/>
        <v>0</v>
      </c>
      <c r="C5888" s="22">
        <f t="shared" si="274"/>
        <v>0</v>
      </c>
      <c r="D5888" s="23" t="str">
        <f t="shared" si="275"/>
        <v/>
      </c>
      <c r="E5888" s="21">
        <f>SUMIFS(тарифы!G:G,тарифы!B:B,J5888)</f>
        <v>0</v>
      </c>
      <c r="F5888" s="21"/>
      <c r="G5888" s="12" t="str">
        <f>IFERROR(INDEX(Таблица1[#All],MATCH('загрузка табеля'!J5888,тарифы!B:B,0),4),"")</f>
        <v/>
      </c>
    </row>
    <row r="5889" spans="1:7" x14ac:dyDescent="0.2">
      <c r="A5889" s="12" t="e">
        <f>INDEX('рабочие дни  %ФОТ'!$F$3:$F$67,MATCH('загрузка табеля'!$H5889,'рабочие дни  %ФОТ'!$H$3:$H$67,0),1)</f>
        <v>#N/A</v>
      </c>
      <c r="B5889" s="21">
        <f t="shared" si="273"/>
        <v>0</v>
      </c>
      <c r="C5889" s="22">
        <f t="shared" si="274"/>
        <v>0</v>
      </c>
      <c r="D5889" s="23" t="str">
        <f t="shared" si="275"/>
        <v/>
      </c>
      <c r="E5889" s="21">
        <f>SUMIFS(тарифы!G:G,тарифы!B:B,J5889)</f>
        <v>0</v>
      </c>
      <c r="F5889" s="21"/>
      <c r="G5889" s="12" t="str">
        <f>IFERROR(INDEX(Таблица1[#All],MATCH('загрузка табеля'!J5889,тарифы!B:B,0),4),"")</f>
        <v/>
      </c>
    </row>
    <row r="5890" spans="1:7" x14ac:dyDescent="0.2">
      <c r="A5890" s="12" t="e">
        <f>INDEX('рабочие дни  %ФОТ'!$F$3:$F$67,MATCH('загрузка табеля'!$H5890,'рабочие дни  %ФОТ'!$H$3:$H$67,0),1)</f>
        <v>#N/A</v>
      </c>
      <c r="B5890" s="21">
        <f t="shared" si="273"/>
        <v>0</v>
      </c>
      <c r="C5890" s="22">
        <f t="shared" si="274"/>
        <v>0</v>
      </c>
      <c r="D5890" s="23" t="str">
        <f t="shared" si="275"/>
        <v/>
      </c>
      <c r="E5890" s="21">
        <f>SUMIFS(тарифы!G:G,тарифы!B:B,J5890)</f>
        <v>0</v>
      </c>
      <c r="F5890" s="21"/>
      <c r="G5890" s="12" t="str">
        <f>IFERROR(INDEX(Таблица1[#All],MATCH('загрузка табеля'!J5890,тарифы!B:B,0),4),"")</f>
        <v/>
      </c>
    </row>
    <row r="5891" spans="1:7" x14ac:dyDescent="0.2">
      <c r="A5891" s="12" t="e">
        <f>INDEX('рабочие дни  %ФОТ'!$F$3:$F$67,MATCH('загрузка табеля'!$H5891,'рабочие дни  %ФОТ'!$H$3:$H$67,0),1)</f>
        <v>#N/A</v>
      </c>
      <c r="B5891" s="21">
        <f t="shared" si="273"/>
        <v>0</v>
      </c>
      <c r="C5891" s="22">
        <f t="shared" si="274"/>
        <v>0</v>
      </c>
      <c r="D5891" s="23" t="str">
        <f t="shared" si="275"/>
        <v/>
      </c>
      <c r="E5891" s="21">
        <f>SUMIFS(тарифы!G:G,тарифы!B:B,J5891)</f>
        <v>0</v>
      </c>
      <c r="F5891" s="21"/>
      <c r="G5891" s="12" t="str">
        <f>IFERROR(INDEX(Таблица1[#All],MATCH('загрузка табеля'!J5891,тарифы!B:B,0),4),"")</f>
        <v/>
      </c>
    </row>
    <row r="5892" spans="1:7" x14ac:dyDescent="0.2">
      <c r="A5892" s="12" t="e">
        <f>INDEX('рабочие дни  %ФОТ'!$F$3:$F$67,MATCH('загрузка табеля'!$H5892,'рабочие дни  %ФОТ'!$H$3:$H$67,0),1)</f>
        <v>#N/A</v>
      </c>
      <c r="B5892" s="21">
        <f t="shared" si="273"/>
        <v>0</v>
      </c>
      <c r="C5892" s="22">
        <f t="shared" si="274"/>
        <v>0</v>
      </c>
      <c r="D5892" s="23" t="str">
        <f t="shared" si="275"/>
        <v/>
      </c>
      <c r="E5892" s="21">
        <f>SUMIFS(тарифы!G:G,тарифы!B:B,J5892)</f>
        <v>0</v>
      </c>
      <c r="F5892" s="21"/>
      <c r="G5892" s="12" t="str">
        <f>IFERROR(INDEX(Таблица1[#All],MATCH('загрузка табеля'!J5892,тарифы!B:B,0),4),"")</f>
        <v/>
      </c>
    </row>
    <row r="5893" spans="1:7" x14ac:dyDescent="0.2">
      <c r="A5893" s="12" t="e">
        <f>INDEX('рабочие дни  %ФОТ'!$F$3:$F$67,MATCH('загрузка табеля'!$H5893,'рабочие дни  %ФОТ'!$H$3:$H$67,0),1)</f>
        <v>#N/A</v>
      </c>
      <c r="B5893" s="21">
        <f t="shared" si="273"/>
        <v>0</v>
      </c>
      <c r="C5893" s="22">
        <f t="shared" si="274"/>
        <v>0</v>
      </c>
      <c r="D5893" s="23" t="str">
        <f t="shared" si="275"/>
        <v/>
      </c>
      <c r="E5893" s="21">
        <f>SUMIFS(тарифы!G:G,тарифы!B:B,J5893)</f>
        <v>0</v>
      </c>
      <c r="F5893" s="21"/>
      <c r="G5893" s="12" t="str">
        <f>IFERROR(INDEX(Таблица1[#All],MATCH('загрузка табеля'!J5893,тарифы!B:B,0),4),"")</f>
        <v/>
      </c>
    </row>
    <row r="5894" spans="1:7" x14ac:dyDescent="0.2">
      <c r="A5894" s="12" t="e">
        <f>INDEX('рабочие дни  %ФОТ'!$F$3:$F$67,MATCH('загрузка табеля'!$H5894,'рабочие дни  %ФОТ'!$H$3:$H$67,0),1)</f>
        <v>#N/A</v>
      </c>
      <c r="B5894" s="21">
        <f t="shared" ref="B5894:B5957" si="276">IF(AND(F5894&lt;50,F5894&gt;0),F5894*D5894,IF(F5894&gt;50,F5894/$C$1*C5894,IF(AND(E5894&lt;50,E5894&gt;0),E5894*D5894,E5894/$C$1*C5894)))</f>
        <v>0</v>
      </c>
      <c r="C5894" s="22">
        <f t="shared" si="274"/>
        <v>0</v>
      </c>
      <c r="D5894" s="23" t="str">
        <f t="shared" si="275"/>
        <v/>
      </c>
      <c r="E5894" s="21">
        <f>SUMIFS(тарифы!G:G,тарифы!B:B,J5894)</f>
        <v>0</v>
      </c>
      <c r="F5894" s="21"/>
      <c r="G5894" s="12" t="str">
        <f>IFERROR(INDEX(Таблица1[#All],MATCH('загрузка табеля'!J5894,тарифы!B:B,0),4),"")</f>
        <v/>
      </c>
    </row>
    <row r="5895" spans="1:7" x14ac:dyDescent="0.2">
      <c r="A5895" s="12" t="e">
        <f>INDEX('рабочие дни  %ФОТ'!$F$3:$F$67,MATCH('загрузка табеля'!$H5895,'рабочие дни  %ФОТ'!$H$3:$H$67,0),1)</f>
        <v>#N/A</v>
      </c>
      <c r="B5895" s="21">
        <f t="shared" si="276"/>
        <v>0</v>
      </c>
      <c r="C5895" s="22">
        <f t="shared" ref="C5895:C5958" si="277">COUNTIF(L5895:AP5895,"&gt;0")</f>
        <v>0</v>
      </c>
      <c r="D5895" s="23" t="str">
        <f t="shared" ref="D5895:D5958" si="278">IF(SUM(L5895:AP5895)&gt;0,SUM(L5895:AP5895),"")</f>
        <v/>
      </c>
      <c r="E5895" s="21">
        <f>SUMIFS(тарифы!G:G,тарифы!B:B,J5895)</f>
        <v>0</v>
      </c>
      <c r="F5895" s="21"/>
      <c r="G5895" s="12" t="str">
        <f>IFERROR(INDEX(Таблица1[#All],MATCH('загрузка табеля'!J5895,тарифы!B:B,0),4),"")</f>
        <v/>
      </c>
    </row>
    <row r="5896" spans="1:7" x14ac:dyDescent="0.2">
      <c r="A5896" s="12" t="e">
        <f>INDEX('рабочие дни  %ФОТ'!$F$3:$F$67,MATCH('загрузка табеля'!$H5896,'рабочие дни  %ФОТ'!$H$3:$H$67,0),1)</f>
        <v>#N/A</v>
      </c>
      <c r="B5896" s="21">
        <f t="shared" si="276"/>
        <v>0</v>
      </c>
      <c r="C5896" s="22">
        <f t="shared" si="277"/>
        <v>0</v>
      </c>
      <c r="D5896" s="23" t="str">
        <f t="shared" si="278"/>
        <v/>
      </c>
      <c r="E5896" s="21">
        <f>SUMIFS(тарифы!G:G,тарифы!B:B,J5896)</f>
        <v>0</v>
      </c>
      <c r="F5896" s="21"/>
      <c r="G5896" s="12" t="str">
        <f>IFERROR(INDEX(Таблица1[#All],MATCH('загрузка табеля'!J5896,тарифы!B:B,0),4),"")</f>
        <v/>
      </c>
    </row>
    <row r="5897" spans="1:7" x14ac:dyDescent="0.2">
      <c r="A5897" s="12" t="e">
        <f>INDEX('рабочие дни  %ФОТ'!$F$3:$F$67,MATCH('загрузка табеля'!$H5897,'рабочие дни  %ФОТ'!$H$3:$H$67,0),1)</f>
        <v>#N/A</v>
      </c>
      <c r="B5897" s="21">
        <f t="shared" si="276"/>
        <v>0</v>
      </c>
      <c r="C5897" s="22">
        <f t="shared" si="277"/>
        <v>0</v>
      </c>
      <c r="D5897" s="23" t="str">
        <f t="shared" si="278"/>
        <v/>
      </c>
      <c r="E5897" s="21">
        <f>SUMIFS(тарифы!G:G,тарифы!B:B,J5897)</f>
        <v>0</v>
      </c>
      <c r="F5897" s="21"/>
      <c r="G5897" s="12" t="str">
        <f>IFERROR(INDEX(Таблица1[#All],MATCH('загрузка табеля'!J5897,тарифы!B:B,0),4),"")</f>
        <v/>
      </c>
    </row>
    <row r="5898" spans="1:7" x14ac:dyDescent="0.2">
      <c r="A5898" s="12" t="e">
        <f>INDEX('рабочие дни  %ФОТ'!$F$3:$F$67,MATCH('загрузка табеля'!$H5898,'рабочие дни  %ФОТ'!$H$3:$H$67,0),1)</f>
        <v>#N/A</v>
      </c>
      <c r="B5898" s="21">
        <f t="shared" si="276"/>
        <v>0</v>
      </c>
      <c r="C5898" s="22">
        <f t="shared" si="277"/>
        <v>0</v>
      </c>
      <c r="D5898" s="23" t="str">
        <f t="shared" si="278"/>
        <v/>
      </c>
      <c r="E5898" s="21">
        <f>SUMIFS(тарифы!G:G,тарифы!B:B,J5898)</f>
        <v>0</v>
      </c>
      <c r="F5898" s="21"/>
      <c r="G5898" s="12" t="str">
        <f>IFERROR(INDEX(Таблица1[#All],MATCH('загрузка табеля'!J5898,тарифы!B:B,0),4),"")</f>
        <v/>
      </c>
    </row>
    <row r="5899" spans="1:7" x14ac:dyDescent="0.2">
      <c r="A5899" s="12" t="e">
        <f>INDEX('рабочие дни  %ФОТ'!$F$3:$F$67,MATCH('загрузка табеля'!$H5899,'рабочие дни  %ФОТ'!$H$3:$H$67,0),1)</f>
        <v>#N/A</v>
      </c>
      <c r="B5899" s="21">
        <f t="shared" si="276"/>
        <v>0</v>
      </c>
      <c r="C5899" s="22">
        <f t="shared" si="277"/>
        <v>0</v>
      </c>
      <c r="D5899" s="23" t="str">
        <f t="shared" si="278"/>
        <v/>
      </c>
      <c r="E5899" s="21">
        <f>SUMIFS(тарифы!G:G,тарифы!B:B,J5899)</f>
        <v>0</v>
      </c>
      <c r="F5899" s="21"/>
      <c r="G5899" s="12" t="str">
        <f>IFERROR(INDEX(Таблица1[#All],MATCH('загрузка табеля'!J5899,тарифы!B:B,0),4),"")</f>
        <v/>
      </c>
    </row>
    <row r="5900" spans="1:7" x14ac:dyDescent="0.2">
      <c r="A5900" s="12" t="e">
        <f>INDEX('рабочие дни  %ФОТ'!$F$3:$F$67,MATCH('загрузка табеля'!$H5900,'рабочие дни  %ФОТ'!$H$3:$H$67,0),1)</f>
        <v>#N/A</v>
      </c>
      <c r="B5900" s="21">
        <f t="shared" si="276"/>
        <v>0</v>
      </c>
      <c r="C5900" s="22">
        <f t="shared" si="277"/>
        <v>0</v>
      </c>
      <c r="D5900" s="23" t="str">
        <f t="shared" si="278"/>
        <v/>
      </c>
      <c r="E5900" s="21">
        <f>SUMIFS(тарифы!G:G,тарифы!B:B,J5900)</f>
        <v>0</v>
      </c>
      <c r="F5900" s="21"/>
      <c r="G5900" s="12" t="str">
        <f>IFERROR(INDEX(Таблица1[#All],MATCH('загрузка табеля'!J5900,тарифы!B:B,0),4),"")</f>
        <v/>
      </c>
    </row>
    <row r="5901" spans="1:7" x14ac:dyDescent="0.2">
      <c r="A5901" s="12" t="e">
        <f>INDEX('рабочие дни  %ФОТ'!$F$3:$F$67,MATCH('загрузка табеля'!$H5901,'рабочие дни  %ФОТ'!$H$3:$H$67,0),1)</f>
        <v>#N/A</v>
      </c>
      <c r="B5901" s="21">
        <f t="shared" si="276"/>
        <v>0</v>
      </c>
      <c r="C5901" s="22">
        <f t="shared" si="277"/>
        <v>0</v>
      </c>
      <c r="D5901" s="23" t="str">
        <f t="shared" si="278"/>
        <v/>
      </c>
      <c r="E5901" s="21">
        <f>SUMIFS(тарифы!G:G,тарифы!B:B,J5901)</f>
        <v>0</v>
      </c>
      <c r="F5901" s="21"/>
      <c r="G5901" s="12" t="str">
        <f>IFERROR(INDEX(Таблица1[#All],MATCH('загрузка табеля'!J5901,тарифы!B:B,0),4),"")</f>
        <v/>
      </c>
    </row>
    <row r="5902" spans="1:7" x14ac:dyDescent="0.2">
      <c r="A5902" s="12" t="e">
        <f>INDEX('рабочие дни  %ФОТ'!$F$3:$F$67,MATCH('загрузка табеля'!$H5902,'рабочие дни  %ФОТ'!$H$3:$H$67,0),1)</f>
        <v>#N/A</v>
      </c>
      <c r="B5902" s="21">
        <f t="shared" si="276"/>
        <v>0</v>
      </c>
      <c r="C5902" s="22">
        <f t="shared" si="277"/>
        <v>0</v>
      </c>
      <c r="D5902" s="23" t="str">
        <f t="shared" si="278"/>
        <v/>
      </c>
      <c r="E5902" s="21">
        <f>SUMIFS(тарифы!G:G,тарифы!B:B,J5902)</f>
        <v>0</v>
      </c>
      <c r="F5902" s="21"/>
      <c r="G5902" s="12" t="str">
        <f>IFERROR(INDEX(Таблица1[#All],MATCH('загрузка табеля'!J5902,тарифы!B:B,0),4),"")</f>
        <v/>
      </c>
    </row>
    <row r="5903" spans="1:7" x14ac:dyDescent="0.2">
      <c r="A5903" s="12" t="e">
        <f>INDEX('рабочие дни  %ФОТ'!$F$3:$F$67,MATCH('загрузка табеля'!$H5903,'рабочие дни  %ФОТ'!$H$3:$H$67,0),1)</f>
        <v>#N/A</v>
      </c>
      <c r="B5903" s="21">
        <f t="shared" si="276"/>
        <v>0</v>
      </c>
      <c r="C5903" s="22">
        <f t="shared" si="277"/>
        <v>0</v>
      </c>
      <c r="D5903" s="23" t="str">
        <f t="shared" si="278"/>
        <v/>
      </c>
      <c r="E5903" s="21">
        <f>SUMIFS(тарифы!G:G,тарифы!B:B,J5903)</f>
        <v>0</v>
      </c>
      <c r="F5903" s="21"/>
      <c r="G5903" s="12" t="str">
        <f>IFERROR(INDEX(Таблица1[#All],MATCH('загрузка табеля'!J5903,тарифы!B:B,0),4),"")</f>
        <v/>
      </c>
    </row>
    <row r="5904" spans="1:7" x14ac:dyDescent="0.2">
      <c r="A5904" s="12" t="e">
        <f>INDEX('рабочие дни  %ФОТ'!$F$3:$F$67,MATCH('загрузка табеля'!$H5904,'рабочие дни  %ФОТ'!$H$3:$H$67,0),1)</f>
        <v>#N/A</v>
      </c>
      <c r="B5904" s="21">
        <f t="shared" si="276"/>
        <v>0</v>
      </c>
      <c r="C5904" s="22">
        <f t="shared" si="277"/>
        <v>0</v>
      </c>
      <c r="D5904" s="23" t="str">
        <f t="shared" si="278"/>
        <v/>
      </c>
      <c r="E5904" s="21">
        <f>SUMIFS(тарифы!G:G,тарифы!B:B,J5904)</f>
        <v>0</v>
      </c>
      <c r="F5904" s="21"/>
      <c r="G5904" s="12" t="str">
        <f>IFERROR(INDEX(Таблица1[#All],MATCH('загрузка табеля'!J5904,тарифы!B:B,0),4),"")</f>
        <v/>
      </c>
    </row>
    <row r="5905" spans="1:7" x14ac:dyDescent="0.2">
      <c r="A5905" s="12" t="e">
        <f>INDEX('рабочие дни  %ФОТ'!$F$3:$F$67,MATCH('загрузка табеля'!$H5905,'рабочие дни  %ФОТ'!$H$3:$H$67,0),1)</f>
        <v>#N/A</v>
      </c>
      <c r="B5905" s="21">
        <f t="shared" si="276"/>
        <v>0</v>
      </c>
      <c r="C5905" s="22">
        <f t="shared" si="277"/>
        <v>0</v>
      </c>
      <c r="D5905" s="23" t="str">
        <f t="shared" si="278"/>
        <v/>
      </c>
      <c r="E5905" s="21">
        <f>SUMIFS(тарифы!G:G,тарифы!B:B,J5905)</f>
        <v>0</v>
      </c>
      <c r="F5905" s="21"/>
      <c r="G5905" s="12" t="str">
        <f>IFERROR(INDEX(Таблица1[#All],MATCH('загрузка табеля'!J5905,тарифы!B:B,0),4),"")</f>
        <v/>
      </c>
    </row>
    <row r="5906" spans="1:7" x14ac:dyDescent="0.2">
      <c r="A5906" s="12" t="e">
        <f>INDEX('рабочие дни  %ФОТ'!$F$3:$F$67,MATCH('загрузка табеля'!$H5906,'рабочие дни  %ФОТ'!$H$3:$H$67,0),1)</f>
        <v>#N/A</v>
      </c>
      <c r="B5906" s="21">
        <f t="shared" si="276"/>
        <v>0</v>
      </c>
      <c r="C5906" s="22">
        <f t="shared" si="277"/>
        <v>0</v>
      </c>
      <c r="D5906" s="23" t="str">
        <f t="shared" si="278"/>
        <v/>
      </c>
      <c r="E5906" s="21">
        <f>SUMIFS(тарифы!G:G,тарифы!B:B,J5906)</f>
        <v>0</v>
      </c>
      <c r="F5906" s="21"/>
      <c r="G5906" s="12" t="str">
        <f>IFERROR(INDEX(Таблица1[#All],MATCH('загрузка табеля'!J5906,тарифы!B:B,0),4),"")</f>
        <v/>
      </c>
    </row>
    <row r="5907" spans="1:7" x14ac:dyDescent="0.2">
      <c r="A5907" s="12" t="e">
        <f>INDEX('рабочие дни  %ФОТ'!$F$3:$F$67,MATCH('загрузка табеля'!$H5907,'рабочие дни  %ФОТ'!$H$3:$H$67,0),1)</f>
        <v>#N/A</v>
      </c>
      <c r="B5907" s="21">
        <f t="shared" si="276"/>
        <v>0</v>
      </c>
      <c r="C5907" s="22">
        <f t="shared" si="277"/>
        <v>0</v>
      </c>
      <c r="D5907" s="23" t="str">
        <f t="shared" si="278"/>
        <v/>
      </c>
      <c r="E5907" s="21">
        <f>SUMIFS(тарифы!G:G,тарифы!B:B,J5907)</f>
        <v>0</v>
      </c>
      <c r="F5907" s="21"/>
      <c r="G5907" s="12" t="str">
        <f>IFERROR(INDEX(Таблица1[#All],MATCH('загрузка табеля'!J5907,тарифы!B:B,0),4),"")</f>
        <v/>
      </c>
    </row>
    <row r="5908" spans="1:7" x14ac:dyDescent="0.2">
      <c r="A5908" s="12" t="e">
        <f>INDEX('рабочие дни  %ФОТ'!$F$3:$F$67,MATCH('загрузка табеля'!$H5908,'рабочие дни  %ФОТ'!$H$3:$H$67,0),1)</f>
        <v>#N/A</v>
      </c>
      <c r="B5908" s="21">
        <f t="shared" si="276"/>
        <v>0</v>
      </c>
      <c r="C5908" s="22">
        <f t="shared" si="277"/>
        <v>0</v>
      </c>
      <c r="D5908" s="23" t="str">
        <f t="shared" si="278"/>
        <v/>
      </c>
      <c r="E5908" s="21">
        <f>SUMIFS(тарифы!G:G,тарифы!B:B,J5908)</f>
        <v>0</v>
      </c>
      <c r="F5908" s="21"/>
      <c r="G5908" s="12" t="str">
        <f>IFERROR(INDEX(Таблица1[#All],MATCH('загрузка табеля'!J5908,тарифы!B:B,0),4),"")</f>
        <v/>
      </c>
    </row>
    <row r="5909" spans="1:7" x14ac:dyDescent="0.2">
      <c r="A5909" s="12" t="e">
        <f>INDEX('рабочие дни  %ФОТ'!$F$3:$F$67,MATCH('загрузка табеля'!$H5909,'рабочие дни  %ФОТ'!$H$3:$H$67,0),1)</f>
        <v>#N/A</v>
      </c>
      <c r="B5909" s="21">
        <f t="shared" si="276"/>
        <v>0</v>
      </c>
      <c r="C5909" s="22">
        <f t="shared" si="277"/>
        <v>0</v>
      </c>
      <c r="D5909" s="23" t="str">
        <f t="shared" si="278"/>
        <v/>
      </c>
      <c r="E5909" s="21">
        <f>SUMIFS(тарифы!G:G,тарифы!B:B,J5909)</f>
        <v>0</v>
      </c>
      <c r="F5909" s="21"/>
      <c r="G5909" s="12" t="str">
        <f>IFERROR(INDEX(Таблица1[#All],MATCH('загрузка табеля'!J5909,тарифы!B:B,0),4),"")</f>
        <v/>
      </c>
    </row>
    <row r="5910" spans="1:7" x14ac:dyDescent="0.2">
      <c r="A5910" s="12" t="e">
        <f>INDEX('рабочие дни  %ФОТ'!$F$3:$F$67,MATCH('загрузка табеля'!$H5910,'рабочие дни  %ФОТ'!$H$3:$H$67,0),1)</f>
        <v>#N/A</v>
      </c>
      <c r="B5910" s="21">
        <f t="shared" si="276"/>
        <v>0</v>
      </c>
      <c r="C5910" s="22">
        <f t="shared" si="277"/>
        <v>0</v>
      </c>
      <c r="D5910" s="23" t="str">
        <f t="shared" si="278"/>
        <v/>
      </c>
      <c r="E5910" s="21">
        <f>SUMIFS(тарифы!G:G,тарифы!B:B,J5910)</f>
        <v>0</v>
      </c>
      <c r="F5910" s="21"/>
      <c r="G5910" s="12" t="str">
        <f>IFERROR(INDEX(Таблица1[#All],MATCH('загрузка табеля'!J5910,тарифы!B:B,0),4),"")</f>
        <v/>
      </c>
    </row>
    <row r="5911" spans="1:7" x14ac:dyDescent="0.2">
      <c r="A5911" s="12" t="e">
        <f>INDEX('рабочие дни  %ФОТ'!$F$3:$F$67,MATCH('загрузка табеля'!$H5911,'рабочие дни  %ФОТ'!$H$3:$H$67,0),1)</f>
        <v>#N/A</v>
      </c>
      <c r="B5911" s="21">
        <f t="shared" si="276"/>
        <v>0</v>
      </c>
      <c r="C5911" s="22">
        <f t="shared" si="277"/>
        <v>0</v>
      </c>
      <c r="D5911" s="23" t="str">
        <f t="shared" si="278"/>
        <v/>
      </c>
      <c r="E5911" s="21">
        <f>SUMIFS(тарифы!G:G,тарифы!B:B,J5911)</f>
        <v>0</v>
      </c>
      <c r="F5911" s="21"/>
      <c r="G5911" s="12" t="str">
        <f>IFERROR(INDEX(Таблица1[#All],MATCH('загрузка табеля'!J5911,тарифы!B:B,0),4),"")</f>
        <v/>
      </c>
    </row>
    <row r="5912" spans="1:7" x14ac:dyDescent="0.2">
      <c r="A5912" s="12" t="e">
        <f>INDEX('рабочие дни  %ФОТ'!$F$3:$F$67,MATCH('загрузка табеля'!$H5912,'рабочие дни  %ФОТ'!$H$3:$H$67,0),1)</f>
        <v>#N/A</v>
      </c>
      <c r="B5912" s="21">
        <f t="shared" si="276"/>
        <v>0</v>
      </c>
      <c r="C5912" s="22">
        <f t="shared" si="277"/>
        <v>0</v>
      </c>
      <c r="D5912" s="23" t="str">
        <f t="shared" si="278"/>
        <v/>
      </c>
      <c r="E5912" s="21">
        <f>SUMIFS(тарифы!G:G,тарифы!B:B,J5912)</f>
        <v>0</v>
      </c>
      <c r="F5912" s="21"/>
      <c r="G5912" s="12" t="str">
        <f>IFERROR(INDEX(Таблица1[#All],MATCH('загрузка табеля'!J5912,тарифы!B:B,0),4),"")</f>
        <v/>
      </c>
    </row>
    <row r="5913" spans="1:7" x14ac:dyDescent="0.2">
      <c r="A5913" s="12" t="e">
        <f>INDEX('рабочие дни  %ФОТ'!$F$3:$F$67,MATCH('загрузка табеля'!$H5913,'рабочие дни  %ФОТ'!$H$3:$H$67,0),1)</f>
        <v>#N/A</v>
      </c>
      <c r="B5913" s="21">
        <f t="shared" si="276"/>
        <v>0</v>
      </c>
      <c r="C5913" s="22">
        <f t="shared" si="277"/>
        <v>0</v>
      </c>
      <c r="D5913" s="23" t="str">
        <f t="shared" si="278"/>
        <v/>
      </c>
      <c r="E5913" s="21">
        <f>SUMIFS(тарифы!G:G,тарифы!B:B,J5913)</f>
        <v>0</v>
      </c>
      <c r="F5913" s="21"/>
      <c r="G5913" s="12" t="str">
        <f>IFERROR(INDEX(Таблица1[#All],MATCH('загрузка табеля'!J5913,тарифы!B:B,0),4),"")</f>
        <v/>
      </c>
    </row>
    <row r="5914" spans="1:7" x14ac:dyDescent="0.2">
      <c r="A5914" s="12" t="e">
        <f>INDEX('рабочие дни  %ФОТ'!$F$3:$F$67,MATCH('загрузка табеля'!$H5914,'рабочие дни  %ФОТ'!$H$3:$H$67,0),1)</f>
        <v>#N/A</v>
      </c>
      <c r="B5914" s="21">
        <f t="shared" si="276"/>
        <v>0</v>
      </c>
      <c r="C5914" s="22">
        <f t="shared" si="277"/>
        <v>0</v>
      </c>
      <c r="D5914" s="23" t="str">
        <f t="shared" si="278"/>
        <v/>
      </c>
      <c r="E5914" s="21">
        <f>SUMIFS(тарифы!G:G,тарифы!B:B,J5914)</f>
        <v>0</v>
      </c>
      <c r="F5914" s="21"/>
      <c r="G5914" s="12" t="str">
        <f>IFERROR(INDEX(Таблица1[#All],MATCH('загрузка табеля'!J5914,тарифы!B:B,0),4),"")</f>
        <v/>
      </c>
    </row>
    <row r="5915" spans="1:7" x14ac:dyDescent="0.2">
      <c r="A5915" s="12" t="e">
        <f>INDEX('рабочие дни  %ФОТ'!$F$3:$F$67,MATCH('загрузка табеля'!$H5915,'рабочие дни  %ФОТ'!$H$3:$H$67,0),1)</f>
        <v>#N/A</v>
      </c>
      <c r="B5915" s="21">
        <f t="shared" si="276"/>
        <v>0</v>
      </c>
      <c r="C5915" s="22">
        <f t="shared" si="277"/>
        <v>0</v>
      </c>
      <c r="D5915" s="23" t="str">
        <f t="shared" si="278"/>
        <v/>
      </c>
      <c r="E5915" s="21">
        <f>SUMIFS(тарифы!G:G,тарифы!B:B,J5915)</f>
        <v>0</v>
      </c>
      <c r="F5915" s="21"/>
      <c r="G5915" s="12" t="str">
        <f>IFERROR(INDEX(Таблица1[#All],MATCH('загрузка табеля'!J5915,тарифы!B:B,0),4),"")</f>
        <v/>
      </c>
    </row>
    <row r="5916" spans="1:7" x14ac:dyDescent="0.2">
      <c r="A5916" s="12" t="e">
        <f>INDEX('рабочие дни  %ФОТ'!$F$3:$F$67,MATCH('загрузка табеля'!$H5916,'рабочие дни  %ФОТ'!$H$3:$H$67,0),1)</f>
        <v>#N/A</v>
      </c>
      <c r="B5916" s="21">
        <f t="shared" si="276"/>
        <v>0</v>
      </c>
      <c r="C5916" s="22">
        <f t="shared" si="277"/>
        <v>0</v>
      </c>
      <c r="D5916" s="23" t="str">
        <f t="shared" si="278"/>
        <v/>
      </c>
      <c r="E5916" s="21">
        <f>SUMIFS(тарифы!G:G,тарифы!B:B,J5916)</f>
        <v>0</v>
      </c>
      <c r="F5916" s="21"/>
      <c r="G5916" s="12" t="str">
        <f>IFERROR(INDEX(Таблица1[#All],MATCH('загрузка табеля'!J5916,тарифы!B:B,0),4),"")</f>
        <v/>
      </c>
    </row>
    <row r="5917" spans="1:7" x14ac:dyDescent="0.2">
      <c r="A5917" s="12" t="e">
        <f>INDEX('рабочие дни  %ФОТ'!$F$3:$F$67,MATCH('загрузка табеля'!$H5917,'рабочие дни  %ФОТ'!$H$3:$H$67,0),1)</f>
        <v>#N/A</v>
      </c>
      <c r="B5917" s="21">
        <f t="shared" si="276"/>
        <v>0</v>
      </c>
      <c r="C5917" s="22">
        <f t="shared" si="277"/>
        <v>0</v>
      </c>
      <c r="D5917" s="23" t="str">
        <f t="shared" si="278"/>
        <v/>
      </c>
      <c r="E5917" s="21">
        <f>SUMIFS(тарифы!G:G,тарифы!B:B,J5917)</f>
        <v>0</v>
      </c>
      <c r="F5917" s="21"/>
      <c r="G5917" s="12" t="str">
        <f>IFERROR(INDEX(Таблица1[#All],MATCH('загрузка табеля'!J5917,тарифы!B:B,0),4),"")</f>
        <v/>
      </c>
    </row>
    <row r="5918" spans="1:7" x14ac:dyDescent="0.2">
      <c r="A5918" s="12" t="e">
        <f>INDEX('рабочие дни  %ФОТ'!$F$3:$F$67,MATCH('загрузка табеля'!$H5918,'рабочие дни  %ФОТ'!$H$3:$H$67,0),1)</f>
        <v>#N/A</v>
      </c>
      <c r="B5918" s="21">
        <f t="shared" si="276"/>
        <v>0</v>
      </c>
      <c r="C5918" s="22">
        <f t="shared" si="277"/>
        <v>0</v>
      </c>
      <c r="D5918" s="23" t="str">
        <f t="shared" si="278"/>
        <v/>
      </c>
      <c r="E5918" s="21">
        <f>SUMIFS(тарифы!G:G,тарифы!B:B,J5918)</f>
        <v>0</v>
      </c>
      <c r="F5918" s="21"/>
      <c r="G5918" s="12" t="str">
        <f>IFERROR(INDEX(Таблица1[#All],MATCH('загрузка табеля'!J5918,тарифы!B:B,0),4),"")</f>
        <v/>
      </c>
    </row>
    <row r="5919" spans="1:7" x14ac:dyDescent="0.2">
      <c r="A5919" s="12" t="e">
        <f>INDEX('рабочие дни  %ФОТ'!$F$3:$F$67,MATCH('загрузка табеля'!$H5919,'рабочие дни  %ФОТ'!$H$3:$H$67,0),1)</f>
        <v>#N/A</v>
      </c>
      <c r="B5919" s="21">
        <f t="shared" si="276"/>
        <v>0</v>
      </c>
      <c r="C5919" s="22">
        <f t="shared" si="277"/>
        <v>0</v>
      </c>
      <c r="D5919" s="23" t="str">
        <f t="shared" si="278"/>
        <v/>
      </c>
      <c r="E5919" s="21">
        <f>SUMIFS(тарифы!G:G,тарифы!B:B,J5919)</f>
        <v>0</v>
      </c>
      <c r="F5919" s="21"/>
      <c r="G5919" s="12" t="str">
        <f>IFERROR(INDEX(Таблица1[#All],MATCH('загрузка табеля'!J5919,тарифы!B:B,0),4),"")</f>
        <v/>
      </c>
    </row>
    <row r="5920" spans="1:7" x14ac:dyDescent="0.2">
      <c r="A5920" s="12" t="e">
        <f>INDEX('рабочие дни  %ФОТ'!$F$3:$F$67,MATCH('загрузка табеля'!$H5920,'рабочие дни  %ФОТ'!$H$3:$H$67,0),1)</f>
        <v>#N/A</v>
      </c>
      <c r="B5920" s="21">
        <f t="shared" si="276"/>
        <v>0</v>
      </c>
      <c r="C5920" s="22">
        <f t="shared" si="277"/>
        <v>0</v>
      </c>
      <c r="D5920" s="23" t="str">
        <f t="shared" si="278"/>
        <v/>
      </c>
      <c r="E5920" s="21">
        <f>SUMIFS(тарифы!G:G,тарифы!B:B,J5920)</f>
        <v>0</v>
      </c>
      <c r="F5920" s="21"/>
      <c r="G5920" s="12" t="str">
        <f>IFERROR(INDEX(Таблица1[#All],MATCH('загрузка табеля'!J5920,тарифы!B:B,0),4),"")</f>
        <v/>
      </c>
    </row>
    <row r="5921" spans="1:7" x14ac:dyDescent="0.2">
      <c r="A5921" s="12" t="e">
        <f>INDEX('рабочие дни  %ФОТ'!$F$3:$F$67,MATCH('загрузка табеля'!$H5921,'рабочие дни  %ФОТ'!$H$3:$H$67,0),1)</f>
        <v>#N/A</v>
      </c>
      <c r="B5921" s="21">
        <f t="shared" si="276"/>
        <v>0</v>
      </c>
      <c r="C5921" s="22">
        <f t="shared" si="277"/>
        <v>0</v>
      </c>
      <c r="D5921" s="23" t="str">
        <f t="shared" si="278"/>
        <v/>
      </c>
      <c r="E5921" s="21">
        <f>SUMIFS(тарифы!G:G,тарифы!B:B,J5921)</f>
        <v>0</v>
      </c>
      <c r="F5921" s="21"/>
      <c r="G5921" s="12" t="str">
        <f>IFERROR(INDEX(Таблица1[#All],MATCH('загрузка табеля'!J5921,тарифы!B:B,0),4),"")</f>
        <v/>
      </c>
    </row>
    <row r="5922" spans="1:7" x14ac:dyDescent="0.2">
      <c r="A5922" s="12" t="e">
        <f>INDEX('рабочие дни  %ФОТ'!$F$3:$F$67,MATCH('загрузка табеля'!$H5922,'рабочие дни  %ФОТ'!$H$3:$H$67,0),1)</f>
        <v>#N/A</v>
      </c>
      <c r="B5922" s="21">
        <f t="shared" si="276"/>
        <v>0</v>
      </c>
      <c r="C5922" s="22">
        <f t="shared" si="277"/>
        <v>0</v>
      </c>
      <c r="D5922" s="23" t="str">
        <f t="shared" si="278"/>
        <v/>
      </c>
      <c r="E5922" s="21">
        <f>SUMIFS(тарифы!G:G,тарифы!B:B,J5922)</f>
        <v>0</v>
      </c>
      <c r="F5922" s="21"/>
      <c r="G5922" s="12" t="str">
        <f>IFERROR(INDEX(Таблица1[#All],MATCH('загрузка табеля'!J5922,тарифы!B:B,0),4),"")</f>
        <v/>
      </c>
    </row>
    <row r="5923" spans="1:7" x14ac:dyDescent="0.2">
      <c r="A5923" s="12" t="e">
        <f>INDEX('рабочие дни  %ФОТ'!$F$3:$F$67,MATCH('загрузка табеля'!$H5923,'рабочие дни  %ФОТ'!$H$3:$H$67,0),1)</f>
        <v>#N/A</v>
      </c>
      <c r="B5923" s="21">
        <f t="shared" si="276"/>
        <v>0</v>
      </c>
      <c r="C5923" s="22">
        <f t="shared" si="277"/>
        <v>0</v>
      </c>
      <c r="D5923" s="23" t="str">
        <f t="shared" si="278"/>
        <v/>
      </c>
      <c r="E5923" s="21">
        <f>SUMIFS(тарифы!G:G,тарифы!B:B,J5923)</f>
        <v>0</v>
      </c>
      <c r="F5923" s="21"/>
      <c r="G5923" s="12" t="str">
        <f>IFERROR(INDEX(Таблица1[#All],MATCH('загрузка табеля'!J5923,тарифы!B:B,0),4),"")</f>
        <v/>
      </c>
    </row>
    <row r="5924" spans="1:7" x14ac:dyDescent="0.2">
      <c r="A5924" s="12" t="e">
        <f>INDEX('рабочие дни  %ФОТ'!$F$3:$F$67,MATCH('загрузка табеля'!$H5924,'рабочие дни  %ФОТ'!$H$3:$H$67,0),1)</f>
        <v>#N/A</v>
      </c>
      <c r="B5924" s="21">
        <f t="shared" si="276"/>
        <v>0</v>
      </c>
      <c r="C5924" s="22">
        <f t="shared" si="277"/>
        <v>0</v>
      </c>
      <c r="D5924" s="23" t="str">
        <f t="shared" si="278"/>
        <v/>
      </c>
      <c r="E5924" s="21">
        <f>SUMIFS(тарифы!G:G,тарифы!B:B,J5924)</f>
        <v>0</v>
      </c>
      <c r="F5924" s="21"/>
      <c r="G5924" s="12" t="str">
        <f>IFERROR(INDEX(Таблица1[#All],MATCH('загрузка табеля'!J5924,тарифы!B:B,0),4),"")</f>
        <v/>
      </c>
    </row>
    <row r="5925" spans="1:7" x14ac:dyDescent="0.2">
      <c r="A5925" s="12" t="e">
        <f>INDEX('рабочие дни  %ФОТ'!$F$3:$F$67,MATCH('загрузка табеля'!$H5925,'рабочие дни  %ФОТ'!$H$3:$H$67,0),1)</f>
        <v>#N/A</v>
      </c>
      <c r="B5925" s="21">
        <f t="shared" si="276"/>
        <v>0</v>
      </c>
      <c r="C5925" s="22">
        <f t="shared" si="277"/>
        <v>0</v>
      </c>
      <c r="D5925" s="23" t="str">
        <f t="shared" si="278"/>
        <v/>
      </c>
      <c r="E5925" s="21">
        <f>SUMIFS(тарифы!G:G,тарифы!B:B,J5925)</f>
        <v>0</v>
      </c>
      <c r="F5925" s="21"/>
      <c r="G5925" s="12" t="str">
        <f>IFERROR(INDEX(Таблица1[#All],MATCH('загрузка табеля'!J5925,тарифы!B:B,0),4),"")</f>
        <v/>
      </c>
    </row>
    <row r="5926" spans="1:7" x14ac:dyDescent="0.2">
      <c r="A5926" s="12" t="e">
        <f>INDEX('рабочие дни  %ФОТ'!$F$3:$F$67,MATCH('загрузка табеля'!$H5926,'рабочие дни  %ФОТ'!$H$3:$H$67,0),1)</f>
        <v>#N/A</v>
      </c>
      <c r="B5926" s="21">
        <f t="shared" si="276"/>
        <v>0</v>
      </c>
      <c r="C5926" s="22">
        <f t="shared" si="277"/>
        <v>0</v>
      </c>
      <c r="D5926" s="23" t="str">
        <f t="shared" si="278"/>
        <v/>
      </c>
      <c r="E5926" s="21">
        <f>SUMIFS(тарифы!G:G,тарифы!B:B,J5926)</f>
        <v>0</v>
      </c>
      <c r="F5926" s="21"/>
      <c r="G5926" s="12" t="str">
        <f>IFERROR(INDEX(Таблица1[#All],MATCH('загрузка табеля'!J5926,тарифы!B:B,0),4),"")</f>
        <v/>
      </c>
    </row>
    <row r="5927" spans="1:7" x14ac:dyDescent="0.2">
      <c r="A5927" s="12" t="e">
        <f>INDEX('рабочие дни  %ФОТ'!$F$3:$F$67,MATCH('загрузка табеля'!$H5927,'рабочие дни  %ФОТ'!$H$3:$H$67,0),1)</f>
        <v>#N/A</v>
      </c>
      <c r="B5927" s="21">
        <f t="shared" si="276"/>
        <v>0</v>
      </c>
      <c r="C5927" s="22">
        <f t="shared" si="277"/>
        <v>0</v>
      </c>
      <c r="D5927" s="23" t="str">
        <f t="shared" si="278"/>
        <v/>
      </c>
      <c r="E5927" s="21">
        <f>SUMIFS(тарифы!G:G,тарифы!B:B,J5927)</f>
        <v>0</v>
      </c>
      <c r="F5927" s="21"/>
      <c r="G5927" s="12" t="str">
        <f>IFERROR(INDEX(Таблица1[#All],MATCH('загрузка табеля'!J5927,тарифы!B:B,0),4),"")</f>
        <v/>
      </c>
    </row>
    <row r="5928" spans="1:7" x14ac:dyDescent="0.2">
      <c r="A5928" s="12" t="e">
        <f>INDEX('рабочие дни  %ФОТ'!$F$3:$F$67,MATCH('загрузка табеля'!$H5928,'рабочие дни  %ФОТ'!$H$3:$H$67,0),1)</f>
        <v>#N/A</v>
      </c>
      <c r="B5928" s="21">
        <f t="shared" si="276"/>
        <v>0</v>
      </c>
      <c r="C5928" s="22">
        <f t="shared" si="277"/>
        <v>0</v>
      </c>
      <c r="D5928" s="23" t="str">
        <f t="shared" si="278"/>
        <v/>
      </c>
      <c r="E5928" s="21">
        <f>SUMIFS(тарифы!G:G,тарифы!B:B,J5928)</f>
        <v>0</v>
      </c>
      <c r="F5928" s="21"/>
      <c r="G5928" s="12" t="str">
        <f>IFERROR(INDEX(Таблица1[#All],MATCH('загрузка табеля'!J5928,тарифы!B:B,0),4),"")</f>
        <v/>
      </c>
    </row>
    <row r="5929" spans="1:7" x14ac:dyDescent="0.2">
      <c r="A5929" s="12" t="e">
        <f>INDEX('рабочие дни  %ФОТ'!$F$3:$F$67,MATCH('загрузка табеля'!$H5929,'рабочие дни  %ФОТ'!$H$3:$H$67,0),1)</f>
        <v>#N/A</v>
      </c>
      <c r="B5929" s="21">
        <f t="shared" si="276"/>
        <v>0</v>
      </c>
      <c r="C5929" s="22">
        <f t="shared" si="277"/>
        <v>0</v>
      </c>
      <c r="D5929" s="23" t="str">
        <f t="shared" si="278"/>
        <v/>
      </c>
      <c r="E5929" s="21">
        <f>SUMIFS(тарифы!G:G,тарифы!B:B,J5929)</f>
        <v>0</v>
      </c>
      <c r="F5929" s="21"/>
      <c r="G5929" s="12" t="str">
        <f>IFERROR(INDEX(Таблица1[#All],MATCH('загрузка табеля'!J5929,тарифы!B:B,0),4),"")</f>
        <v/>
      </c>
    </row>
    <row r="5930" spans="1:7" x14ac:dyDescent="0.2">
      <c r="A5930" s="12" t="e">
        <f>INDEX('рабочие дни  %ФОТ'!$F$3:$F$67,MATCH('загрузка табеля'!$H5930,'рабочие дни  %ФОТ'!$H$3:$H$67,0),1)</f>
        <v>#N/A</v>
      </c>
      <c r="B5930" s="21">
        <f t="shared" si="276"/>
        <v>0</v>
      </c>
      <c r="C5930" s="22">
        <f t="shared" si="277"/>
        <v>0</v>
      </c>
      <c r="D5930" s="23" t="str">
        <f t="shared" si="278"/>
        <v/>
      </c>
      <c r="E5930" s="21">
        <f>SUMIFS(тарифы!G:G,тарифы!B:B,J5930)</f>
        <v>0</v>
      </c>
      <c r="F5930" s="21"/>
      <c r="G5930" s="12" t="str">
        <f>IFERROR(INDEX(Таблица1[#All],MATCH('загрузка табеля'!J5930,тарифы!B:B,0),4),"")</f>
        <v/>
      </c>
    </row>
    <row r="5931" spans="1:7" x14ac:dyDescent="0.2">
      <c r="A5931" s="12" t="e">
        <f>INDEX('рабочие дни  %ФОТ'!$F$3:$F$67,MATCH('загрузка табеля'!$H5931,'рабочие дни  %ФОТ'!$H$3:$H$67,0),1)</f>
        <v>#N/A</v>
      </c>
      <c r="B5931" s="21">
        <f t="shared" si="276"/>
        <v>0</v>
      </c>
      <c r="C5931" s="22">
        <f t="shared" si="277"/>
        <v>0</v>
      </c>
      <c r="D5931" s="23" t="str">
        <f t="shared" si="278"/>
        <v/>
      </c>
      <c r="E5931" s="21">
        <f>SUMIFS(тарифы!G:G,тарифы!B:B,J5931)</f>
        <v>0</v>
      </c>
      <c r="F5931" s="21"/>
      <c r="G5931" s="12" t="str">
        <f>IFERROR(INDEX(Таблица1[#All],MATCH('загрузка табеля'!J5931,тарифы!B:B,0),4),"")</f>
        <v/>
      </c>
    </row>
    <row r="5932" spans="1:7" x14ac:dyDescent="0.2">
      <c r="A5932" s="12" t="e">
        <f>INDEX('рабочие дни  %ФОТ'!$F$3:$F$67,MATCH('загрузка табеля'!$H5932,'рабочие дни  %ФОТ'!$H$3:$H$67,0),1)</f>
        <v>#N/A</v>
      </c>
      <c r="B5932" s="21">
        <f t="shared" si="276"/>
        <v>0</v>
      </c>
      <c r="C5932" s="22">
        <f t="shared" si="277"/>
        <v>0</v>
      </c>
      <c r="D5932" s="23" t="str">
        <f t="shared" si="278"/>
        <v/>
      </c>
      <c r="E5932" s="21">
        <f>SUMIFS(тарифы!G:G,тарифы!B:B,J5932)</f>
        <v>0</v>
      </c>
      <c r="F5932" s="21"/>
      <c r="G5932" s="12" t="str">
        <f>IFERROR(INDEX(Таблица1[#All],MATCH('загрузка табеля'!J5932,тарифы!B:B,0),4),"")</f>
        <v/>
      </c>
    </row>
    <row r="5933" spans="1:7" x14ac:dyDescent="0.2">
      <c r="A5933" s="12" t="e">
        <f>INDEX('рабочие дни  %ФОТ'!$F$3:$F$67,MATCH('загрузка табеля'!$H5933,'рабочие дни  %ФОТ'!$H$3:$H$67,0),1)</f>
        <v>#N/A</v>
      </c>
      <c r="B5933" s="21">
        <f t="shared" si="276"/>
        <v>0</v>
      </c>
      <c r="C5933" s="22">
        <f t="shared" si="277"/>
        <v>0</v>
      </c>
      <c r="D5933" s="23" t="str">
        <f t="shared" si="278"/>
        <v/>
      </c>
      <c r="E5933" s="21">
        <f>SUMIFS(тарифы!G:G,тарифы!B:B,J5933)</f>
        <v>0</v>
      </c>
      <c r="F5933" s="21"/>
      <c r="G5933" s="12" t="str">
        <f>IFERROR(INDEX(Таблица1[#All],MATCH('загрузка табеля'!J5933,тарифы!B:B,0),4),"")</f>
        <v/>
      </c>
    </row>
    <row r="5934" spans="1:7" x14ac:dyDescent="0.2">
      <c r="A5934" s="12" t="e">
        <f>INDEX('рабочие дни  %ФОТ'!$F$3:$F$67,MATCH('загрузка табеля'!$H5934,'рабочие дни  %ФОТ'!$H$3:$H$67,0),1)</f>
        <v>#N/A</v>
      </c>
      <c r="B5934" s="21">
        <f t="shared" si="276"/>
        <v>0</v>
      </c>
      <c r="C5934" s="22">
        <f t="shared" si="277"/>
        <v>0</v>
      </c>
      <c r="D5934" s="23" t="str">
        <f t="shared" si="278"/>
        <v/>
      </c>
      <c r="E5934" s="21">
        <f>SUMIFS(тарифы!G:G,тарифы!B:B,J5934)</f>
        <v>0</v>
      </c>
      <c r="F5934" s="21"/>
      <c r="G5934" s="12" t="str">
        <f>IFERROR(INDEX(Таблица1[#All],MATCH('загрузка табеля'!J5934,тарифы!B:B,0),4),"")</f>
        <v/>
      </c>
    </row>
    <row r="5935" spans="1:7" x14ac:dyDescent="0.2">
      <c r="A5935" s="12" t="e">
        <f>INDEX('рабочие дни  %ФОТ'!$F$3:$F$67,MATCH('загрузка табеля'!$H5935,'рабочие дни  %ФОТ'!$H$3:$H$67,0),1)</f>
        <v>#N/A</v>
      </c>
      <c r="B5935" s="21">
        <f t="shared" si="276"/>
        <v>0</v>
      </c>
      <c r="C5935" s="22">
        <f t="shared" si="277"/>
        <v>0</v>
      </c>
      <c r="D5935" s="23" t="str">
        <f t="shared" si="278"/>
        <v/>
      </c>
      <c r="E5935" s="21">
        <f>SUMIFS(тарифы!G:G,тарифы!B:B,J5935)</f>
        <v>0</v>
      </c>
      <c r="F5935" s="21"/>
      <c r="G5935" s="12" t="str">
        <f>IFERROR(INDEX(Таблица1[#All],MATCH('загрузка табеля'!J5935,тарифы!B:B,0),4),"")</f>
        <v/>
      </c>
    </row>
    <row r="5936" spans="1:7" x14ac:dyDescent="0.2">
      <c r="A5936" s="12" t="e">
        <f>INDEX('рабочие дни  %ФОТ'!$F$3:$F$67,MATCH('загрузка табеля'!$H5936,'рабочие дни  %ФОТ'!$H$3:$H$67,0),1)</f>
        <v>#N/A</v>
      </c>
      <c r="B5936" s="21">
        <f t="shared" si="276"/>
        <v>0</v>
      </c>
      <c r="C5936" s="22">
        <f t="shared" si="277"/>
        <v>0</v>
      </c>
      <c r="D5936" s="23" t="str">
        <f t="shared" si="278"/>
        <v/>
      </c>
      <c r="E5936" s="21">
        <f>SUMIFS(тарифы!G:G,тарифы!B:B,J5936)</f>
        <v>0</v>
      </c>
      <c r="F5936" s="21"/>
      <c r="G5936" s="12" t="str">
        <f>IFERROR(INDEX(Таблица1[#All],MATCH('загрузка табеля'!J5936,тарифы!B:B,0),4),"")</f>
        <v/>
      </c>
    </row>
    <row r="5937" spans="1:7" x14ac:dyDescent="0.2">
      <c r="A5937" s="12" t="e">
        <f>INDEX('рабочие дни  %ФОТ'!$F$3:$F$67,MATCH('загрузка табеля'!$H5937,'рабочие дни  %ФОТ'!$H$3:$H$67,0),1)</f>
        <v>#N/A</v>
      </c>
      <c r="B5937" s="21">
        <f t="shared" si="276"/>
        <v>0</v>
      </c>
      <c r="C5937" s="22">
        <f t="shared" si="277"/>
        <v>0</v>
      </c>
      <c r="D5937" s="23" t="str">
        <f t="shared" si="278"/>
        <v/>
      </c>
      <c r="E5937" s="21">
        <f>SUMIFS(тарифы!G:G,тарифы!B:B,J5937)</f>
        <v>0</v>
      </c>
      <c r="F5937" s="21"/>
      <c r="G5937" s="12" t="str">
        <f>IFERROR(INDEX(Таблица1[#All],MATCH('загрузка табеля'!J5937,тарифы!B:B,0),4),"")</f>
        <v/>
      </c>
    </row>
    <row r="5938" spans="1:7" x14ac:dyDescent="0.2">
      <c r="A5938" s="12" t="e">
        <f>INDEX('рабочие дни  %ФОТ'!$F$3:$F$67,MATCH('загрузка табеля'!$H5938,'рабочие дни  %ФОТ'!$H$3:$H$67,0),1)</f>
        <v>#N/A</v>
      </c>
      <c r="B5938" s="21">
        <f t="shared" si="276"/>
        <v>0</v>
      </c>
      <c r="C5938" s="22">
        <f t="shared" si="277"/>
        <v>0</v>
      </c>
      <c r="D5938" s="23" t="str">
        <f t="shared" si="278"/>
        <v/>
      </c>
      <c r="E5938" s="21">
        <f>SUMIFS(тарифы!G:G,тарифы!B:B,J5938)</f>
        <v>0</v>
      </c>
      <c r="F5938" s="21"/>
      <c r="G5938" s="12" t="str">
        <f>IFERROR(INDEX(Таблица1[#All],MATCH('загрузка табеля'!J5938,тарифы!B:B,0),4),"")</f>
        <v/>
      </c>
    </row>
    <row r="5939" spans="1:7" x14ac:dyDescent="0.2">
      <c r="A5939" s="12" t="e">
        <f>INDEX('рабочие дни  %ФОТ'!$F$3:$F$67,MATCH('загрузка табеля'!$H5939,'рабочие дни  %ФОТ'!$H$3:$H$67,0),1)</f>
        <v>#N/A</v>
      </c>
      <c r="B5939" s="21">
        <f t="shared" si="276"/>
        <v>0</v>
      </c>
      <c r="C5939" s="22">
        <f t="shared" si="277"/>
        <v>0</v>
      </c>
      <c r="D5939" s="23" t="str">
        <f t="shared" si="278"/>
        <v/>
      </c>
      <c r="E5939" s="21">
        <f>SUMIFS(тарифы!G:G,тарифы!B:B,J5939)</f>
        <v>0</v>
      </c>
      <c r="F5939" s="21"/>
      <c r="G5939" s="12" t="str">
        <f>IFERROR(INDEX(Таблица1[#All],MATCH('загрузка табеля'!J5939,тарифы!B:B,0),4),"")</f>
        <v/>
      </c>
    </row>
    <row r="5940" spans="1:7" x14ac:dyDescent="0.2">
      <c r="A5940" s="12" t="e">
        <f>INDEX('рабочие дни  %ФОТ'!$F$3:$F$67,MATCH('загрузка табеля'!$H5940,'рабочие дни  %ФОТ'!$H$3:$H$67,0),1)</f>
        <v>#N/A</v>
      </c>
      <c r="B5940" s="21">
        <f t="shared" si="276"/>
        <v>0</v>
      </c>
      <c r="C5940" s="22">
        <f t="shared" si="277"/>
        <v>0</v>
      </c>
      <c r="D5940" s="23" t="str">
        <f t="shared" si="278"/>
        <v/>
      </c>
      <c r="E5940" s="21">
        <f>SUMIFS(тарифы!G:G,тарифы!B:B,J5940)</f>
        <v>0</v>
      </c>
      <c r="F5940" s="21"/>
      <c r="G5940" s="12" t="str">
        <f>IFERROR(INDEX(Таблица1[#All],MATCH('загрузка табеля'!J5940,тарифы!B:B,0),4),"")</f>
        <v/>
      </c>
    </row>
    <row r="5941" spans="1:7" x14ac:dyDescent="0.2">
      <c r="A5941" s="12" t="e">
        <f>INDEX('рабочие дни  %ФОТ'!$F$3:$F$67,MATCH('загрузка табеля'!$H5941,'рабочие дни  %ФОТ'!$H$3:$H$67,0),1)</f>
        <v>#N/A</v>
      </c>
      <c r="B5941" s="21">
        <f t="shared" si="276"/>
        <v>0</v>
      </c>
      <c r="C5941" s="22">
        <f t="shared" si="277"/>
        <v>0</v>
      </c>
      <c r="D5941" s="23" t="str">
        <f t="shared" si="278"/>
        <v/>
      </c>
      <c r="E5941" s="21">
        <f>SUMIFS(тарифы!G:G,тарифы!B:B,J5941)</f>
        <v>0</v>
      </c>
      <c r="F5941" s="21"/>
      <c r="G5941" s="12" t="str">
        <f>IFERROR(INDEX(Таблица1[#All],MATCH('загрузка табеля'!J5941,тарифы!B:B,0),4),"")</f>
        <v/>
      </c>
    </row>
    <row r="5942" spans="1:7" x14ac:dyDescent="0.2">
      <c r="A5942" s="12" t="e">
        <f>INDEX('рабочие дни  %ФОТ'!$F$3:$F$67,MATCH('загрузка табеля'!$H5942,'рабочие дни  %ФОТ'!$H$3:$H$67,0),1)</f>
        <v>#N/A</v>
      </c>
      <c r="B5942" s="21">
        <f t="shared" si="276"/>
        <v>0</v>
      </c>
      <c r="C5942" s="22">
        <f t="shared" si="277"/>
        <v>0</v>
      </c>
      <c r="D5942" s="23" t="str">
        <f t="shared" si="278"/>
        <v/>
      </c>
      <c r="E5942" s="21">
        <f>SUMIFS(тарифы!G:G,тарифы!B:B,J5942)</f>
        <v>0</v>
      </c>
      <c r="F5942" s="21"/>
      <c r="G5942" s="12" t="str">
        <f>IFERROR(INDEX(Таблица1[#All],MATCH('загрузка табеля'!J5942,тарифы!B:B,0),4),"")</f>
        <v/>
      </c>
    </row>
    <row r="5943" spans="1:7" x14ac:dyDescent="0.2">
      <c r="A5943" s="12" t="e">
        <f>INDEX('рабочие дни  %ФОТ'!$F$3:$F$67,MATCH('загрузка табеля'!$H5943,'рабочие дни  %ФОТ'!$H$3:$H$67,0),1)</f>
        <v>#N/A</v>
      </c>
      <c r="B5943" s="21">
        <f t="shared" si="276"/>
        <v>0</v>
      </c>
      <c r="C5943" s="22">
        <f t="shared" si="277"/>
        <v>0</v>
      </c>
      <c r="D5943" s="23" t="str">
        <f t="shared" si="278"/>
        <v/>
      </c>
      <c r="E5943" s="21">
        <f>SUMIFS(тарифы!G:G,тарифы!B:B,J5943)</f>
        <v>0</v>
      </c>
      <c r="F5943" s="21"/>
      <c r="G5943" s="12" t="str">
        <f>IFERROR(INDEX(Таблица1[#All],MATCH('загрузка табеля'!J5943,тарифы!B:B,0),4),"")</f>
        <v/>
      </c>
    </row>
    <row r="5944" spans="1:7" x14ac:dyDescent="0.2">
      <c r="A5944" s="12" t="e">
        <f>INDEX('рабочие дни  %ФОТ'!$F$3:$F$67,MATCH('загрузка табеля'!$H5944,'рабочие дни  %ФОТ'!$H$3:$H$67,0),1)</f>
        <v>#N/A</v>
      </c>
      <c r="B5944" s="21">
        <f t="shared" si="276"/>
        <v>0</v>
      </c>
      <c r="C5944" s="22">
        <f t="shared" si="277"/>
        <v>0</v>
      </c>
      <c r="D5944" s="23" t="str">
        <f t="shared" si="278"/>
        <v/>
      </c>
      <c r="E5944" s="21">
        <f>SUMIFS(тарифы!G:G,тарифы!B:B,J5944)</f>
        <v>0</v>
      </c>
      <c r="F5944" s="21"/>
      <c r="G5944" s="12" t="str">
        <f>IFERROR(INDEX(Таблица1[#All],MATCH('загрузка табеля'!J5944,тарифы!B:B,0),4),"")</f>
        <v/>
      </c>
    </row>
    <row r="5945" spans="1:7" x14ac:dyDescent="0.2">
      <c r="A5945" s="12" t="e">
        <f>INDEX('рабочие дни  %ФОТ'!$F$3:$F$67,MATCH('загрузка табеля'!$H5945,'рабочие дни  %ФОТ'!$H$3:$H$67,0),1)</f>
        <v>#N/A</v>
      </c>
      <c r="B5945" s="21">
        <f t="shared" si="276"/>
        <v>0</v>
      </c>
      <c r="C5945" s="22">
        <f t="shared" si="277"/>
        <v>0</v>
      </c>
      <c r="D5945" s="23" t="str">
        <f t="shared" si="278"/>
        <v/>
      </c>
      <c r="E5945" s="21">
        <f>SUMIFS(тарифы!G:G,тарифы!B:B,J5945)</f>
        <v>0</v>
      </c>
      <c r="F5945" s="21"/>
      <c r="G5945" s="12" t="str">
        <f>IFERROR(INDEX(Таблица1[#All],MATCH('загрузка табеля'!J5945,тарифы!B:B,0),4),"")</f>
        <v/>
      </c>
    </row>
    <row r="5946" spans="1:7" x14ac:dyDescent="0.2">
      <c r="A5946" s="12" t="e">
        <f>INDEX('рабочие дни  %ФОТ'!$F$3:$F$67,MATCH('загрузка табеля'!$H5946,'рабочие дни  %ФОТ'!$H$3:$H$67,0),1)</f>
        <v>#N/A</v>
      </c>
      <c r="B5946" s="21">
        <f t="shared" si="276"/>
        <v>0</v>
      </c>
      <c r="C5946" s="22">
        <f t="shared" si="277"/>
        <v>0</v>
      </c>
      <c r="D5946" s="23" t="str">
        <f t="shared" si="278"/>
        <v/>
      </c>
      <c r="E5946" s="21">
        <f>SUMIFS(тарифы!G:G,тарифы!B:B,J5946)</f>
        <v>0</v>
      </c>
      <c r="F5946" s="21"/>
      <c r="G5946" s="12" t="str">
        <f>IFERROR(INDEX(Таблица1[#All],MATCH('загрузка табеля'!J5946,тарифы!B:B,0),4),"")</f>
        <v/>
      </c>
    </row>
    <row r="5947" spans="1:7" x14ac:dyDescent="0.2">
      <c r="A5947" s="12" t="e">
        <f>INDEX('рабочие дни  %ФОТ'!$F$3:$F$67,MATCH('загрузка табеля'!$H5947,'рабочие дни  %ФОТ'!$H$3:$H$67,0),1)</f>
        <v>#N/A</v>
      </c>
      <c r="B5947" s="21">
        <f t="shared" si="276"/>
        <v>0</v>
      </c>
      <c r="C5947" s="22">
        <f t="shared" si="277"/>
        <v>0</v>
      </c>
      <c r="D5947" s="23" t="str">
        <f t="shared" si="278"/>
        <v/>
      </c>
      <c r="E5947" s="21">
        <f>SUMIFS(тарифы!G:G,тарифы!B:B,J5947)</f>
        <v>0</v>
      </c>
      <c r="F5947" s="21"/>
      <c r="G5947" s="12" t="str">
        <f>IFERROR(INDEX(Таблица1[#All],MATCH('загрузка табеля'!J5947,тарифы!B:B,0),4),"")</f>
        <v/>
      </c>
    </row>
    <row r="5948" spans="1:7" x14ac:dyDescent="0.2">
      <c r="A5948" s="12" t="e">
        <f>INDEX('рабочие дни  %ФОТ'!$F$3:$F$67,MATCH('загрузка табеля'!$H5948,'рабочие дни  %ФОТ'!$H$3:$H$67,0),1)</f>
        <v>#N/A</v>
      </c>
      <c r="B5948" s="21">
        <f t="shared" si="276"/>
        <v>0</v>
      </c>
      <c r="C5948" s="22">
        <f t="shared" si="277"/>
        <v>0</v>
      </c>
      <c r="D5948" s="23" t="str">
        <f t="shared" si="278"/>
        <v/>
      </c>
      <c r="E5948" s="21">
        <f>SUMIFS(тарифы!G:G,тарифы!B:B,J5948)</f>
        <v>0</v>
      </c>
      <c r="F5948" s="21"/>
      <c r="G5948" s="12" t="str">
        <f>IFERROR(INDEX(Таблица1[#All],MATCH('загрузка табеля'!J5948,тарифы!B:B,0),4),"")</f>
        <v/>
      </c>
    </row>
    <row r="5949" spans="1:7" x14ac:dyDescent="0.2">
      <c r="A5949" s="12" t="e">
        <f>INDEX('рабочие дни  %ФОТ'!$F$3:$F$67,MATCH('загрузка табеля'!$H5949,'рабочие дни  %ФОТ'!$H$3:$H$67,0),1)</f>
        <v>#N/A</v>
      </c>
      <c r="B5949" s="21">
        <f t="shared" si="276"/>
        <v>0</v>
      </c>
      <c r="C5949" s="22">
        <f t="shared" si="277"/>
        <v>0</v>
      </c>
      <c r="D5949" s="23" t="str">
        <f t="shared" si="278"/>
        <v/>
      </c>
      <c r="E5949" s="21">
        <f>SUMIFS(тарифы!G:G,тарифы!B:B,J5949)</f>
        <v>0</v>
      </c>
      <c r="F5949" s="21"/>
      <c r="G5949" s="12" t="str">
        <f>IFERROR(INDEX(Таблица1[#All],MATCH('загрузка табеля'!J5949,тарифы!B:B,0),4),"")</f>
        <v/>
      </c>
    </row>
    <row r="5950" spans="1:7" x14ac:dyDescent="0.2">
      <c r="A5950" s="12" t="e">
        <f>INDEX('рабочие дни  %ФОТ'!$F$3:$F$67,MATCH('загрузка табеля'!$H5950,'рабочие дни  %ФОТ'!$H$3:$H$67,0),1)</f>
        <v>#N/A</v>
      </c>
      <c r="B5950" s="21">
        <f t="shared" si="276"/>
        <v>0</v>
      </c>
      <c r="C5950" s="22">
        <f t="shared" si="277"/>
        <v>0</v>
      </c>
      <c r="D5950" s="23" t="str">
        <f t="shared" si="278"/>
        <v/>
      </c>
      <c r="E5950" s="21">
        <f>SUMIFS(тарифы!G:G,тарифы!B:B,J5950)</f>
        <v>0</v>
      </c>
      <c r="F5950" s="21"/>
      <c r="G5950" s="12" t="str">
        <f>IFERROR(INDEX(Таблица1[#All],MATCH('загрузка табеля'!J5950,тарифы!B:B,0),4),"")</f>
        <v/>
      </c>
    </row>
    <row r="5951" spans="1:7" x14ac:dyDescent="0.2">
      <c r="A5951" s="12" t="e">
        <f>INDEX('рабочие дни  %ФОТ'!$F$3:$F$67,MATCH('загрузка табеля'!$H5951,'рабочие дни  %ФОТ'!$H$3:$H$67,0),1)</f>
        <v>#N/A</v>
      </c>
      <c r="B5951" s="21">
        <f t="shared" si="276"/>
        <v>0</v>
      </c>
      <c r="C5951" s="22">
        <f t="shared" si="277"/>
        <v>0</v>
      </c>
      <c r="D5951" s="23" t="str">
        <f t="shared" si="278"/>
        <v/>
      </c>
      <c r="E5951" s="21">
        <f>SUMIFS(тарифы!G:G,тарифы!B:B,J5951)</f>
        <v>0</v>
      </c>
      <c r="F5951" s="21"/>
      <c r="G5951" s="12" t="str">
        <f>IFERROR(INDEX(Таблица1[#All],MATCH('загрузка табеля'!J5951,тарифы!B:B,0),4),"")</f>
        <v/>
      </c>
    </row>
    <row r="5952" spans="1:7" x14ac:dyDescent="0.2">
      <c r="A5952" s="12" t="e">
        <f>INDEX('рабочие дни  %ФОТ'!$F$3:$F$67,MATCH('загрузка табеля'!$H5952,'рабочие дни  %ФОТ'!$H$3:$H$67,0),1)</f>
        <v>#N/A</v>
      </c>
      <c r="B5952" s="21">
        <f t="shared" si="276"/>
        <v>0</v>
      </c>
      <c r="C5952" s="22">
        <f t="shared" si="277"/>
        <v>0</v>
      </c>
      <c r="D5952" s="23" t="str">
        <f t="shared" si="278"/>
        <v/>
      </c>
      <c r="E5952" s="21">
        <f>SUMIFS(тарифы!G:G,тарифы!B:B,J5952)</f>
        <v>0</v>
      </c>
      <c r="F5952" s="21"/>
      <c r="G5952" s="12" t="str">
        <f>IFERROR(INDEX(Таблица1[#All],MATCH('загрузка табеля'!J5952,тарифы!B:B,0),4),"")</f>
        <v/>
      </c>
    </row>
    <row r="5953" spans="1:7" x14ac:dyDescent="0.2">
      <c r="A5953" s="12" t="e">
        <f>INDEX('рабочие дни  %ФОТ'!$F$3:$F$67,MATCH('загрузка табеля'!$H5953,'рабочие дни  %ФОТ'!$H$3:$H$67,0),1)</f>
        <v>#N/A</v>
      </c>
      <c r="B5953" s="21">
        <f t="shared" si="276"/>
        <v>0</v>
      </c>
      <c r="C5953" s="22">
        <f t="shared" si="277"/>
        <v>0</v>
      </c>
      <c r="D5953" s="23" t="str">
        <f t="shared" si="278"/>
        <v/>
      </c>
      <c r="E5953" s="21">
        <f>SUMIFS(тарифы!G:G,тарифы!B:B,J5953)</f>
        <v>0</v>
      </c>
      <c r="F5953" s="21"/>
      <c r="G5953" s="12" t="str">
        <f>IFERROR(INDEX(Таблица1[#All],MATCH('загрузка табеля'!J5953,тарифы!B:B,0),4),"")</f>
        <v/>
      </c>
    </row>
    <row r="5954" spans="1:7" x14ac:dyDescent="0.2">
      <c r="A5954" s="12" t="e">
        <f>INDEX('рабочие дни  %ФОТ'!$F$3:$F$67,MATCH('загрузка табеля'!$H5954,'рабочие дни  %ФОТ'!$H$3:$H$67,0),1)</f>
        <v>#N/A</v>
      </c>
      <c r="B5954" s="21">
        <f t="shared" si="276"/>
        <v>0</v>
      </c>
      <c r="C5954" s="22">
        <f t="shared" si="277"/>
        <v>0</v>
      </c>
      <c r="D5954" s="23" t="str">
        <f t="shared" si="278"/>
        <v/>
      </c>
      <c r="E5954" s="21">
        <f>SUMIFS(тарифы!G:G,тарифы!B:B,J5954)</f>
        <v>0</v>
      </c>
      <c r="F5954" s="21"/>
      <c r="G5954" s="12" t="str">
        <f>IFERROR(INDEX(Таблица1[#All],MATCH('загрузка табеля'!J5954,тарифы!B:B,0),4),"")</f>
        <v/>
      </c>
    </row>
    <row r="5955" spans="1:7" x14ac:dyDescent="0.2">
      <c r="A5955" s="12" t="e">
        <f>INDEX('рабочие дни  %ФОТ'!$F$3:$F$67,MATCH('загрузка табеля'!$H5955,'рабочие дни  %ФОТ'!$H$3:$H$67,0),1)</f>
        <v>#N/A</v>
      </c>
      <c r="B5955" s="21">
        <f t="shared" si="276"/>
        <v>0</v>
      </c>
      <c r="C5955" s="22">
        <f t="shared" si="277"/>
        <v>0</v>
      </c>
      <c r="D5955" s="23" t="str">
        <f t="shared" si="278"/>
        <v/>
      </c>
      <c r="E5955" s="21">
        <f>SUMIFS(тарифы!G:G,тарифы!B:B,J5955)</f>
        <v>0</v>
      </c>
      <c r="F5955" s="21"/>
      <c r="G5955" s="12" t="str">
        <f>IFERROR(INDEX(Таблица1[#All],MATCH('загрузка табеля'!J5955,тарифы!B:B,0),4),"")</f>
        <v/>
      </c>
    </row>
    <row r="5956" spans="1:7" x14ac:dyDescent="0.2">
      <c r="A5956" s="12" t="e">
        <f>INDEX('рабочие дни  %ФОТ'!$F$3:$F$67,MATCH('загрузка табеля'!$H5956,'рабочие дни  %ФОТ'!$H$3:$H$67,0),1)</f>
        <v>#N/A</v>
      </c>
      <c r="B5956" s="21">
        <f t="shared" si="276"/>
        <v>0</v>
      </c>
      <c r="C5956" s="22">
        <f t="shared" si="277"/>
        <v>0</v>
      </c>
      <c r="D5956" s="23" t="str">
        <f t="shared" si="278"/>
        <v/>
      </c>
      <c r="E5956" s="21">
        <f>SUMIFS(тарифы!G:G,тарифы!B:B,J5956)</f>
        <v>0</v>
      </c>
      <c r="F5956" s="21"/>
      <c r="G5956" s="12" t="str">
        <f>IFERROR(INDEX(Таблица1[#All],MATCH('загрузка табеля'!J5956,тарифы!B:B,0),4),"")</f>
        <v/>
      </c>
    </row>
    <row r="5957" spans="1:7" x14ac:dyDescent="0.2">
      <c r="A5957" s="12" t="e">
        <f>INDEX('рабочие дни  %ФОТ'!$F$3:$F$67,MATCH('загрузка табеля'!$H5957,'рабочие дни  %ФОТ'!$H$3:$H$67,0),1)</f>
        <v>#N/A</v>
      </c>
      <c r="B5957" s="21">
        <f t="shared" si="276"/>
        <v>0</v>
      </c>
      <c r="C5957" s="22">
        <f t="shared" si="277"/>
        <v>0</v>
      </c>
      <c r="D5957" s="23" t="str">
        <f t="shared" si="278"/>
        <v/>
      </c>
      <c r="E5957" s="21">
        <f>SUMIFS(тарифы!G:G,тарифы!B:B,J5957)</f>
        <v>0</v>
      </c>
      <c r="F5957" s="21"/>
      <c r="G5957" s="12" t="str">
        <f>IFERROR(INDEX(Таблица1[#All],MATCH('загрузка табеля'!J5957,тарифы!B:B,0),4),"")</f>
        <v/>
      </c>
    </row>
    <row r="5958" spans="1:7" x14ac:dyDescent="0.2">
      <c r="A5958" s="12" t="e">
        <f>INDEX('рабочие дни  %ФОТ'!$F$3:$F$67,MATCH('загрузка табеля'!$H5958,'рабочие дни  %ФОТ'!$H$3:$H$67,0),1)</f>
        <v>#N/A</v>
      </c>
      <c r="B5958" s="21">
        <f t="shared" ref="B5958:B6021" si="279">IF(AND(F5958&lt;50,F5958&gt;0),F5958*D5958,IF(F5958&gt;50,F5958/$C$1*C5958,IF(AND(E5958&lt;50,E5958&gt;0),E5958*D5958,E5958/$C$1*C5958)))</f>
        <v>0</v>
      </c>
      <c r="C5958" s="22">
        <f t="shared" si="277"/>
        <v>0</v>
      </c>
      <c r="D5958" s="23" t="str">
        <f t="shared" si="278"/>
        <v/>
      </c>
      <c r="E5958" s="21">
        <f>SUMIFS(тарифы!G:G,тарифы!B:B,J5958)</f>
        <v>0</v>
      </c>
      <c r="F5958" s="21"/>
      <c r="G5958" s="12" t="str">
        <f>IFERROR(INDEX(Таблица1[#All],MATCH('загрузка табеля'!J5958,тарифы!B:B,0),4),"")</f>
        <v/>
      </c>
    </row>
    <row r="5959" spans="1:7" x14ac:dyDescent="0.2">
      <c r="A5959" s="12" t="e">
        <f>INDEX('рабочие дни  %ФОТ'!$F$3:$F$67,MATCH('загрузка табеля'!$H5959,'рабочие дни  %ФОТ'!$H$3:$H$67,0),1)</f>
        <v>#N/A</v>
      </c>
      <c r="B5959" s="21">
        <f t="shared" si="279"/>
        <v>0</v>
      </c>
      <c r="C5959" s="22">
        <f t="shared" ref="C5959:C6022" si="280">COUNTIF(L5959:AP5959,"&gt;0")</f>
        <v>0</v>
      </c>
      <c r="D5959" s="23" t="str">
        <f t="shared" ref="D5959:D6022" si="281">IF(SUM(L5959:AP5959)&gt;0,SUM(L5959:AP5959),"")</f>
        <v/>
      </c>
      <c r="E5959" s="21">
        <f>SUMIFS(тарифы!G:G,тарифы!B:B,J5959)</f>
        <v>0</v>
      </c>
      <c r="F5959" s="21"/>
      <c r="G5959" s="12" t="str">
        <f>IFERROR(INDEX(Таблица1[#All],MATCH('загрузка табеля'!J5959,тарифы!B:B,0),4),"")</f>
        <v/>
      </c>
    </row>
    <row r="5960" spans="1:7" x14ac:dyDescent="0.2">
      <c r="A5960" s="12" t="e">
        <f>INDEX('рабочие дни  %ФОТ'!$F$3:$F$67,MATCH('загрузка табеля'!$H5960,'рабочие дни  %ФОТ'!$H$3:$H$67,0),1)</f>
        <v>#N/A</v>
      </c>
      <c r="B5960" s="21">
        <f t="shared" si="279"/>
        <v>0</v>
      </c>
      <c r="C5960" s="22">
        <f t="shared" si="280"/>
        <v>0</v>
      </c>
      <c r="D5960" s="23" t="str">
        <f t="shared" si="281"/>
        <v/>
      </c>
      <c r="E5960" s="21">
        <f>SUMIFS(тарифы!G:G,тарифы!B:B,J5960)</f>
        <v>0</v>
      </c>
      <c r="F5960" s="21"/>
      <c r="G5960" s="12" t="str">
        <f>IFERROR(INDEX(Таблица1[#All],MATCH('загрузка табеля'!J5960,тарифы!B:B,0),4),"")</f>
        <v/>
      </c>
    </row>
    <row r="5961" spans="1:7" x14ac:dyDescent="0.2">
      <c r="A5961" s="12" t="e">
        <f>INDEX('рабочие дни  %ФОТ'!$F$3:$F$67,MATCH('загрузка табеля'!$H5961,'рабочие дни  %ФОТ'!$H$3:$H$67,0),1)</f>
        <v>#N/A</v>
      </c>
      <c r="B5961" s="21">
        <f t="shared" si="279"/>
        <v>0</v>
      </c>
      <c r="C5961" s="22">
        <f t="shared" si="280"/>
        <v>0</v>
      </c>
      <c r="D5961" s="23" t="str">
        <f t="shared" si="281"/>
        <v/>
      </c>
      <c r="E5961" s="21">
        <f>SUMIFS(тарифы!G:G,тарифы!B:B,J5961)</f>
        <v>0</v>
      </c>
      <c r="F5961" s="21"/>
      <c r="G5961" s="12" t="str">
        <f>IFERROR(INDEX(Таблица1[#All],MATCH('загрузка табеля'!J5961,тарифы!B:B,0),4),"")</f>
        <v/>
      </c>
    </row>
    <row r="5962" spans="1:7" x14ac:dyDescent="0.2">
      <c r="A5962" s="12" t="e">
        <f>INDEX('рабочие дни  %ФОТ'!$F$3:$F$67,MATCH('загрузка табеля'!$H5962,'рабочие дни  %ФОТ'!$H$3:$H$67,0),1)</f>
        <v>#N/A</v>
      </c>
      <c r="B5962" s="21">
        <f t="shared" si="279"/>
        <v>0</v>
      </c>
      <c r="C5962" s="22">
        <f t="shared" si="280"/>
        <v>0</v>
      </c>
      <c r="D5962" s="23" t="str">
        <f t="shared" si="281"/>
        <v/>
      </c>
      <c r="E5962" s="21">
        <f>SUMIFS(тарифы!G:G,тарифы!B:B,J5962)</f>
        <v>0</v>
      </c>
      <c r="F5962" s="21"/>
      <c r="G5962" s="12" t="str">
        <f>IFERROR(INDEX(Таблица1[#All],MATCH('загрузка табеля'!J5962,тарифы!B:B,0),4),"")</f>
        <v/>
      </c>
    </row>
    <row r="5963" spans="1:7" x14ac:dyDescent="0.2">
      <c r="A5963" s="12" t="e">
        <f>INDEX('рабочие дни  %ФОТ'!$F$3:$F$67,MATCH('загрузка табеля'!$H5963,'рабочие дни  %ФОТ'!$H$3:$H$67,0),1)</f>
        <v>#N/A</v>
      </c>
      <c r="B5963" s="21">
        <f t="shared" si="279"/>
        <v>0</v>
      </c>
      <c r="C5963" s="22">
        <f t="shared" si="280"/>
        <v>0</v>
      </c>
      <c r="D5963" s="23" t="str">
        <f t="shared" si="281"/>
        <v/>
      </c>
      <c r="E5963" s="21">
        <f>SUMIFS(тарифы!G:G,тарифы!B:B,J5963)</f>
        <v>0</v>
      </c>
      <c r="F5963" s="21"/>
      <c r="G5963" s="12" t="str">
        <f>IFERROR(INDEX(Таблица1[#All],MATCH('загрузка табеля'!J5963,тарифы!B:B,0),4),"")</f>
        <v/>
      </c>
    </row>
    <row r="5964" spans="1:7" x14ac:dyDescent="0.2">
      <c r="A5964" s="12" t="e">
        <f>INDEX('рабочие дни  %ФОТ'!$F$3:$F$67,MATCH('загрузка табеля'!$H5964,'рабочие дни  %ФОТ'!$H$3:$H$67,0),1)</f>
        <v>#N/A</v>
      </c>
      <c r="B5964" s="21">
        <f t="shared" si="279"/>
        <v>0</v>
      </c>
      <c r="C5964" s="22">
        <f t="shared" si="280"/>
        <v>0</v>
      </c>
      <c r="D5964" s="23" t="str">
        <f t="shared" si="281"/>
        <v/>
      </c>
      <c r="E5964" s="21">
        <f>SUMIFS(тарифы!G:G,тарифы!B:B,J5964)</f>
        <v>0</v>
      </c>
      <c r="F5964" s="21"/>
      <c r="G5964" s="12" t="str">
        <f>IFERROR(INDEX(Таблица1[#All],MATCH('загрузка табеля'!J5964,тарифы!B:B,0),4),"")</f>
        <v/>
      </c>
    </row>
    <row r="5965" spans="1:7" x14ac:dyDescent="0.2">
      <c r="A5965" s="12" t="e">
        <f>INDEX('рабочие дни  %ФОТ'!$F$3:$F$67,MATCH('загрузка табеля'!$H5965,'рабочие дни  %ФОТ'!$H$3:$H$67,0),1)</f>
        <v>#N/A</v>
      </c>
      <c r="B5965" s="21">
        <f t="shared" si="279"/>
        <v>0</v>
      </c>
      <c r="C5965" s="22">
        <f t="shared" si="280"/>
        <v>0</v>
      </c>
      <c r="D5965" s="23" t="str">
        <f t="shared" si="281"/>
        <v/>
      </c>
      <c r="E5965" s="21">
        <f>SUMIFS(тарифы!G:G,тарифы!B:B,J5965)</f>
        <v>0</v>
      </c>
      <c r="F5965" s="21"/>
      <c r="G5965" s="12" t="str">
        <f>IFERROR(INDEX(Таблица1[#All],MATCH('загрузка табеля'!J5965,тарифы!B:B,0),4),"")</f>
        <v/>
      </c>
    </row>
    <row r="5966" spans="1:7" x14ac:dyDescent="0.2">
      <c r="A5966" s="12" t="e">
        <f>INDEX('рабочие дни  %ФОТ'!$F$3:$F$67,MATCH('загрузка табеля'!$H5966,'рабочие дни  %ФОТ'!$H$3:$H$67,0),1)</f>
        <v>#N/A</v>
      </c>
      <c r="B5966" s="21">
        <f t="shared" si="279"/>
        <v>0</v>
      </c>
      <c r="C5966" s="22">
        <f t="shared" si="280"/>
        <v>0</v>
      </c>
      <c r="D5966" s="23" t="str">
        <f t="shared" si="281"/>
        <v/>
      </c>
      <c r="E5966" s="21">
        <f>SUMIFS(тарифы!G:G,тарифы!B:B,J5966)</f>
        <v>0</v>
      </c>
      <c r="F5966" s="21"/>
      <c r="G5966" s="12" t="str">
        <f>IFERROR(INDEX(Таблица1[#All],MATCH('загрузка табеля'!J5966,тарифы!B:B,0),4),"")</f>
        <v/>
      </c>
    </row>
    <row r="5967" spans="1:7" x14ac:dyDescent="0.2">
      <c r="A5967" s="12" t="e">
        <f>INDEX('рабочие дни  %ФОТ'!$F$3:$F$67,MATCH('загрузка табеля'!$H5967,'рабочие дни  %ФОТ'!$H$3:$H$67,0),1)</f>
        <v>#N/A</v>
      </c>
      <c r="B5967" s="21">
        <f t="shared" si="279"/>
        <v>0</v>
      </c>
      <c r="C5967" s="22">
        <f t="shared" si="280"/>
        <v>0</v>
      </c>
      <c r="D5967" s="23" t="str">
        <f t="shared" si="281"/>
        <v/>
      </c>
      <c r="E5967" s="21">
        <f>SUMIFS(тарифы!G:G,тарифы!B:B,J5967)</f>
        <v>0</v>
      </c>
      <c r="F5967" s="21"/>
      <c r="G5967" s="12" t="str">
        <f>IFERROR(INDEX(Таблица1[#All],MATCH('загрузка табеля'!J5967,тарифы!B:B,0),4),"")</f>
        <v/>
      </c>
    </row>
    <row r="5968" spans="1:7" x14ac:dyDescent="0.2">
      <c r="A5968" s="12" t="e">
        <f>INDEX('рабочие дни  %ФОТ'!$F$3:$F$67,MATCH('загрузка табеля'!$H5968,'рабочие дни  %ФОТ'!$H$3:$H$67,0),1)</f>
        <v>#N/A</v>
      </c>
      <c r="B5968" s="21">
        <f t="shared" si="279"/>
        <v>0</v>
      </c>
      <c r="C5968" s="22">
        <f t="shared" si="280"/>
        <v>0</v>
      </c>
      <c r="D5968" s="23" t="str">
        <f t="shared" si="281"/>
        <v/>
      </c>
      <c r="E5968" s="21">
        <f>SUMIFS(тарифы!G:G,тарифы!B:B,J5968)</f>
        <v>0</v>
      </c>
      <c r="F5968" s="21"/>
      <c r="G5968" s="12" t="str">
        <f>IFERROR(INDEX(Таблица1[#All],MATCH('загрузка табеля'!J5968,тарифы!B:B,0),4),"")</f>
        <v/>
      </c>
    </row>
    <row r="5969" spans="1:7" x14ac:dyDescent="0.2">
      <c r="A5969" s="12" t="e">
        <f>INDEX('рабочие дни  %ФОТ'!$F$3:$F$67,MATCH('загрузка табеля'!$H5969,'рабочие дни  %ФОТ'!$H$3:$H$67,0),1)</f>
        <v>#N/A</v>
      </c>
      <c r="B5969" s="21">
        <f t="shared" si="279"/>
        <v>0</v>
      </c>
      <c r="C5969" s="22">
        <f t="shared" si="280"/>
        <v>0</v>
      </c>
      <c r="D5969" s="23" t="str">
        <f t="shared" si="281"/>
        <v/>
      </c>
      <c r="E5969" s="21">
        <f>SUMIFS(тарифы!G:G,тарифы!B:B,J5969)</f>
        <v>0</v>
      </c>
      <c r="F5969" s="21"/>
      <c r="G5969" s="12" t="str">
        <f>IFERROR(INDEX(Таблица1[#All],MATCH('загрузка табеля'!J5969,тарифы!B:B,0),4),"")</f>
        <v/>
      </c>
    </row>
    <row r="5970" spans="1:7" x14ac:dyDescent="0.2">
      <c r="A5970" s="12" t="e">
        <f>INDEX('рабочие дни  %ФОТ'!$F$3:$F$67,MATCH('загрузка табеля'!$H5970,'рабочие дни  %ФОТ'!$H$3:$H$67,0),1)</f>
        <v>#N/A</v>
      </c>
      <c r="B5970" s="21">
        <f t="shared" si="279"/>
        <v>0</v>
      </c>
      <c r="C5970" s="22">
        <f t="shared" si="280"/>
        <v>0</v>
      </c>
      <c r="D5970" s="23" t="str">
        <f t="shared" si="281"/>
        <v/>
      </c>
      <c r="E5970" s="21">
        <f>SUMIFS(тарифы!G:G,тарифы!B:B,J5970)</f>
        <v>0</v>
      </c>
      <c r="F5970" s="21"/>
      <c r="G5970" s="12" t="str">
        <f>IFERROR(INDEX(Таблица1[#All],MATCH('загрузка табеля'!J5970,тарифы!B:B,0),4),"")</f>
        <v/>
      </c>
    </row>
    <row r="5971" spans="1:7" x14ac:dyDescent="0.2">
      <c r="A5971" s="12" t="e">
        <f>INDEX('рабочие дни  %ФОТ'!$F$3:$F$67,MATCH('загрузка табеля'!$H5971,'рабочие дни  %ФОТ'!$H$3:$H$67,0),1)</f>
        <v>#N/A</v>
      </c>
      <c r="B5971" s="21">
        <f t="shared" si="279"/>
        <v>0</v>
      </c>
      <c r="C5971" s="22">
        <f t="shared" si="280"/>
        <v>0</v>
      </c>
      <c r="D5971" s="23" t="str">
        <f t="shared" si="281"/>
        <v/>
      </c>
      <c r="E5971" s="21">
        <f>SUMIFS(тарифы!G:G,тарифы!B:B,J5971)</f>
        <v>0</v>
      </c>
      <c r="F5971" s="21"/>
      <c r="G5971" s="12" t="str">
        <f>IFERROR(INDEX(Таблица1[#All],MATCH('загрузка табеля'!J5971,тарифы!B:B,0),4),"")</f>
        <v/>
      </c>
    </row>
    <row r="5972" spans="1:7" x14ac:dyDescent="0.2">
      <c r="A5972" s="12" t="e">
        <f>INDEX('рабочие дни  %ФОТ'!$F$3:$F$67,MATCH('загрузка табеля'!$H5972,'рабочие дни  %ФОТ'!$H$3:$H$67,0),1)</f>
        <v>#N/A</v>
      </c>
      <c r="B5972" s="21">
        <f t="shared" si="279"/>
        <v>0</v>
      </c>
      <c r="C5972" s="22">
        <f t="shared" si="280"/>
        <v>0</v>
      </c>
      <c r="D5972" s="23" t="str">
        <f t="shared" si="281"/>
        <v/>
      </c>
      <c r="E5972" s="21">
        <f>SUMIFS(тарифы!G:G,тарифы!B:B,J5972)</f>
        <v>0</v>
      </c>
      <c r="F5972" s="21"/>
      <c r="G5972" s="12" t="str">
        <f>IFERROR(INDEX(Таблица1[#All],MATCH('загрузка табеля'!J5972,тарифы!B:B,0),4),"")</f>
        <v/>
      </c>
    </row>
    <row r="5973" spans="1:7" x14ac:dyDescent="0.2">
      <c r="A5973" s="12" t="e">
        <f>INDEX('рабочие дни  %ФОТ'!$F$3:$F$67,MATCH('загрузка табеля'!$H5973,'рабочие дни  %ФОТ'!$H$3:$H$67,0),1)</f>
        <v>#N/A</v>
      </c>
      <c r="B5973" s="21">
        <f t="shared" si="279"/>
        <v>0</v>
      </c>
      <c r="C5973" s="22">
        <f t="shared" si="280"/>
        <v>0</v>
      </c>
      <c r="D5973" s="23" t="str">
        <f t="shared" si="281"/>
        <v/>
      </c>
      <c r="E5973" s="21">
        <f>SUMIFS(тарифы!G:G,тарифы!B:B,J5973)</f>
        <v>0</v>
      </c>
      <c r="F5973" s="21"/>
      <c r="G5973" s="12" t="str">
        <f>IFERROR(INDEX(Таблица1[#All],MATCH('загрузка табеля'!J5973,тарифы!B:B,0),4),"")</f>
        <v/>
      </c>
    </row>
    <row r="5974" spans="1:7" x14ac:dyDescent="0.2">
      <c r="A5974" s="12" t="e">
        <f>INDEX('рабочие дни  %ФОТ'!$F$3:$F$67,MATCH('загрузка табеля'!$H5974,'рабочие дни  %ФОТ'!$H$3:$H$67,0),1)</f>
        <v>#N/A</v>
      </c>
      <c r="B5974" s="21">
        <f t="shared" si="279"/>
        <v>0</v>
      </c>
      <c r="C5974" s="22">
        <f t="shared" si="280"/>
        <v>0</v>
      </c>
      <c r="D5974" s="23" t="str">
        <f t="shared" si="281"/>
        <v/>
      </c>
      <c r="E5974" s="21">
        <f>SUMIFS(тарифы!G:G,тарифы!B:B,J5974)</f>
        <v>0</v>
      </c>
      <c r="F5974" s="21"/>
      <c r="G5974" s="12" t="str">
        <f>IFERROR(INDEX(Таблица1[#All],MATCH('загрузка табеля'!J5974,тарифы!B:B,0),4),"")</f>
        <v/>
      </c>
    </row>
    <row r="5975" spans="1:7" x14ac:dyDescent="0.2">
      <c r="A5975" s="12" t="e">
        <f>INDEX('рабочие дни  %ФОТ'!$F$3:$F$67,MATCH('загрузка табеля'!$H5975,'рабочие дни  %ФОТ'!$H$3:$H$67,0),1)</f>
        <v>#N/A</v>
      </c>
      <c r="B5975" s="21">
        <f t="shared" si="279"/>
        <v>0</v>
      </c>
      <c r="C5975" s="22">
        <f t="shared" si="280"/>
        <v>0</v>
      </c>
      <c r="D5975" s="23" t="str">
        <f t="shared" si="281"/>
        <v/>
      </c>
      <c r="E5975" s="21">
        <f>SUMIFS(тарифы!G:G,тарифы!B:B,J5975)</f>
        <v>0</v>
      </c>
      <c r="F5975" s="21"/>
      <c r="G5975" s="12" t="str">
        <f>IFERROR(INDEX(Таблица1[#All],MATCH('загрузка табеля'!J5975,тарифы!B:B,0),4),"")</f>
        <v/>
      </c>
    </row>
    <row r="5976" spans="1:7" x14ac:dyDescent="0.2">
      <c r="A5976" s="12" t="e">
        <f>INDEX('рабочие дни  %ФОТ'!$F$3:$F$67,MATCH('загрузка табеля'!$H5976,'рабочие дни  %ФОТ'!$H$3:$H$67,0),1)</f>
        <v>#N/A</v>
      </c>
      <c r="B5976" s="21">
        <f t="shared" si="279"/>
        <v>0</v>
      </c>
      <c r="C5976" s="22">
        <f t="shared" si="280"/>
        <v>0</v>
      </c>
      <c r="D5976" s="23" t="str">
        <f t="shared" si="281"/>
        <v/>
      </c>
      <c r="E5976" s="21">
        <f>SUMIFS(тарифы!G:G,тарифы!B:B,J5976)</f>
        <v>0</v>
      </c>
      <c r="F5976" s="21"/>
      <c r="G5976" s="12" t="str">
        <f>IFERROR(INDEX(Таблица1[#All],MATCH('загрузка табеля'!J5976,тарифы!B:B,0),4),"")</f>
        <v/>
      </c>
    </row>
    <row r="5977" spans="1:7" x14ac:dyDescent="0.2">
      <c r="A5977" s="12" t="e">
        <f>INDEX('рабочие дни  %ФОТ'!$F$3:$F$67,MATCH('загрузка табеля'!$H5977,'рабочие дни  %ФОТ'!$H$3:$H$67,0),1)</f>
        <v>#N/A</v>
      </c>
      <c r="B5977" s="21">
        <f t="shared" si="279"/>
        <v>0</v>
      </c>
      <c r="C5977" s="22">
        <f t="shared" si="280"/>
        <v>0</v>
      </c>
      <c r="D5977" s="23" t="str">
        <f t="shared" si="281"/>
        <v/>
      </c>
      <c r="E5977" s="21">
        <f>SUMIFS(тарифы!G:G,тарифы!B:B,J5977)</f>
        <v>0</v>
      </c>
      <c r="F5977" s="21"/>
      <c r="G5977" s="12" t="str">
        <f>IFERROR(INDEX(Таблица1[#All],MATCH('загрузка табеля'!J5977,тарифы!B:B,0),4),"")</f>
        <v/>
      </c>
    </row>
    <row r="5978" spans="1:7" x14ac:dyDescent="0.2">
      <c r="A5978" s="12" t="e">
        <f>INDEX('рабочие дни  %ФОТ'!$F$3:$F$67,MATCH('загрузка табеля'!$H5978,'рабочие дни  %ФОТ'!$H$3:$H$67,0),1)</f>
        <v>#N/A</v>
      </c>
      <c r="B5978" s="21">
        <f t="shared" si="279"/>
        <v>0</v>
      </c>
      <c r="C5978" s="22">
        <f t="shared" si="280"/>
        <v>0</v>
      </c>
      <c r="D5978" s="23" t="str">
        <f t="shared" si="281"/>
        <v/>
      </c>
      <c r="E5978" s="21">
        <f>SUMIFS(тарифы!G:G,тарифы!B:B,J5978)</f>
        <v>0</v>
      </c>
      <c r="F5978" s="21"/>
      <c r="G5978" s="12" t="str">
        <f>IFERROR(INDEX(Таблица1[#All],MATCH('загрузка табеля'!J5978,тарифы!B:B,0),4),"")</f>
        <v/>
      </c>
    </row>
    <row r="5979" spans="1:7" x14ac:dyDescent="0.2">
      <c r="A5979" s="12" t="e">
        <f>INDEX('рабочие дни  %ФОТ'!$F$3:$F$67,MATCH('загрузка табеля'!$H5979,'рабочие дни  %ФОТ'!$H$3:$H$67,0),1)</f>
        <v>#N/A</v>
      </c>
      <c r="B5979" s="21">
        <f t="shared" si="279"/>
        <v>0</v>
      </c>
      <c r="C5979" s="22">
        <f t="shared" si="280"/>
        <v>0</v>
      </c>
      <c r="D5979" s="23" t="str">
        <f t="shared" si="281"/>
        <v/>
      </c>
      <c r="E5979" s="21">
        <f>SUMIFS(тарифы!G:G,тарифы!B:B,J5979)</f>
        <v>0</v>
      </c>
      <c r="F5979" s="21"/>
      <c r="G5979" s="12" t="str">
        <f>IFERROR(INDEX(Таблица1[#All],MATCH('загрузка табеля'!J5979,тарифы!B:B,0),4),"")</f>
        <v/>
      </c>
    </row>
    <row r="5980" spans="1:7" x14ac:dyDescent="0.2">
      <c r="A5980" s="12" t="e">
        <f>INDEX('рабочие дни  %ФОТ'!$F$3:$F$67,MATCH('загрузка табеля'!$H5980,'рабочие дни  %ФОТ'!$H$3:$H$67,0),1)</f>
        <v>#N/A</v>
      </c>
      <c r="B5980" s="21">
        <f t="shared" si="279"/>
        <v>0</v>
      </c>
      <c r="C5980" s="22">
        <f t="shared" si="280"/>
        <v>0</v>
      </c>
      <c r="D5980" s="23" t="str">
        <f t="shared" si="281"/>
        <v/>
      </c>
      <c r="E5980" s="21">
        <f>SUMIFS(тарифы!G:G,тарифы!B:B,J5980)</f>
        <v>0</v>
      </c>
      <c r="F5980" s="21"/>
      <c r="G5980" s="12" t="str">
        <f>IFERROR(INDEX(Таблица1[#All],MATCH('загрузка табеля'!J5980,тарифы!B:B,0),4),"")</f>
        <v/>
      </c>
    </row>
    <row r="5981" spans="1:7" x14ac:dyDescent="0.2">
      <c r="A5981" s="12" t="e">
        <f>INDEX('рабочие дни  %ФОТ'!$F$3:$F$67,MATCH('загрузка табеля'!$H5981,'рабочие дни  %ФОТ'!$H$3:$H$67,0),1)</f>
        <v>#N/A</v>
      </c>
      <c r="B5981" s="21">
        <f t="shared" si="279"/>
        <v>0</v>
      </c>
      <c r="C5981" s="22">
        <f t="shared" si="280"/>
        <v>0</v>
      </c>
      <c r="D5981" s="23" t="str">
        <f t="shared" si="281"/>
        <v/>
      </c>
      <c r="E5981" s="21">
        <f>SUMIFS(тарифы!G:G,тарифы!B:B,J5981)</f>
        <v>0</v>
      </c>
      <c r="F5981" s="21"/>
      <c r="G5981" s="12" t="str">
        <f>IFERROR(INDEX(Таблица1[#All],MATCH('загрузка табеля'!J5981,тарифы!B:B,0),4),"")</f>
        <v/>
      </c>
    </row>
    <row r="5982" spans="1:7" x14ac:dyDescent="0.2">
      <c r="A5982" s="12" t="e">
        <f>INDEX('рабочие дни  %ФОТ'!$F$3:$F$67,MATCH('загрузка табеля'!$H5982,'рабочие дни  %ФОТ'!$H$3:$H$67,0),1)</f>
        <v>#N/A</v>
      </c>
      <c r="B5982" s="21">
        <f t="shared" si="279"/>
        <v>0</v>
      </c>
      <c r="C5982" s="22">
        <f t="shared" si="280"/>
        <v>0</v>
      </c>
      <c r="D5982" s="23" t="str">
        <f t="shared" si="281"/>
        <v/>
      </c>
      <c r="E5982" s="21">
        <f>SUMIFS(тарифы!G:G,тарифы!B:B,J5982)</f>
        <v>0</v>
      </c>
      <c r="F5982" s="21"/>
      <c r="G5982" s="12" t="str">
        <f>IFERROR(INDEX(Таблица1[#All],MATCH('загрузка табеля'!J5982,тарифы!B:B,0),4),"")</f>
        <v/>
      </c>
    </row>
    <row r="5983" spans="1:7" x14ac:dyDescent="0.2">
      <c r="A5983" s="12" t="e">
        <f>INDEX('рабочие дни  %ФОТ'!$F$3:$F$67,MATCH('загрузка табеля'!$H5983,'рабочие дни  %ФОТ'!$H$3:$H$67,0),1)</f>
        <v>#N/A</v>
      </c>
      <c r="B5983" s="21">
        <f t="shared" si="279"/>
        <v>0</v>
      </c>
      <c r="C5983" s="22">
        <f t="shared" si="280"/>
        <v>0</v>
      </c>
      <c r="D5983" s="23" t="str">
        <f t="shared" si="281"/>
        <v/>
      </c>
      <c r="E5983" s="21">
        <f>SUMIFS(тарифы!G:G,тарифы!B:B,J5983)</f>
        <v>0</v>
      </c>
      <c r="F5983" s="21"/>
      <c r="G5983" s="12" t="str">
        <f>IFERROR(INDEX(Таблица1[#All],MATCH('загрузка табеля'!J5983,тарифы!B:B,0),4),"")</f>
        <v/>
      </c>
    </row>
    <row r="5984" spans="1:7" x14ac:dyDescent="0.2">
      <c r="A5984" s="12" t="e">
        <f>INDEX('рабочие дни  %ФОТ'!$F$3:$F$67,MATCH('загрузка табеля'!$H5984,'рабочие дни  %ФОТ'!$H$3:$H$67,0),1)</f>
        <v>#N/A</v>
      </c>
      <c r="B5984" s="21">
        <f t="shared" si="279"/>
        <v>0</v>
      </c>
      <c r="C5984" s="22">
        <f t="shared" si="280"/>
        <v>0</v>
      </c>
      <c r="D5984" s="23" t="str">
        <f t="shared" si="281"/>
        <v/>
      </c>
      <c r="E5984" s="21">
        <f>SUMIFS(тарифы!G:G,тарифы!B:B,J5984)</f>
        <v>0</v>
      </c>
      <c r="F5984" s="21"/>
      <c r="G5984" s="12" t="str">
        <f>IFERROR(INDEX(Таблица1[#All],MATCH('загрузка табеля'!J5984,тарифы!B:B,0),4),"")</f>
        <v/>
      </c>
    </row>
    <row r="5985" spans="1:7" x14ac:dyDescent="0.2">
      <c r="A5985" s="12" t="e">
        <f>INDEX('рабочие дни  %ФОТ'!$F$3:$F$67,MATCH('загрузка табеля'!$H5985,'рабочие дни  %ФОТ'!$H$3:$H$67,0),1)</f>
        <v>#N/A</v>
      </c>
      <c r="B5985" s="21">
        <f t="shared" si="279"/>
        <v>0</v>
      </c>
      <c r="C5985" s="22">
        <f t="shared" si="280"/>
        <v>0</v>
      </c>
      <c r="D5985" s="23" t="str">
        <f t="shared" si="281"/>
        <v/>
      </c>
      <c r="E5985" s="21">
        <f>SUMIFS(тарифы!G:G,тарифы!B:B,J5985)</f>
        <v>0</v>
      </c>
      <c r="F5985" s="21"/>
      <c r="G5985" s="12" t="str">
        <f>IFERROR(INDEX(Таблица1[#All],MATCH('загрузка табеля'!J5985,тарифы!B:B,0),4),"")</f>
        <v/>
      </c>
    </row>
    <row r="5986" spans="1:7" x14ac:dyDescent="0.2">
      <c r="A5986" s="12" t="e">
        <f>INDEX('рабочие дни  %ФОТ'!$F$3:$F$67,MATCH('загрузка табеля'!$H5986,'рабочие дни  %ФОТ'!$H$3:$H$67,0),1)</f>
        <v>#N/A</v>
      </c>
      <c r="B5986" s="21">
        <f t="shared" si="279"/>
        <v>0</v>
      </c>
      <c r="C5986" s="22">
        <f t="shared" si="280"/>
        <v>0</v>
      </c>
      <c r="D5986" s="23" t="str">
        <f t="shared" si="281"/>
        <v/>
      </c>
      <c r="E5986" s="21">
        <f>SUMIFS(тарифы!G:G,тарифы!B:B,J5986)</f>
        <v>0</v>
      </c>
      <c r="F5986" s="21"/>
      <c r="G5986" s="12" t="str">
        <f>IFERROR(INDEX(Таблица1[#All],MATCH('загрузка табеля'!J5986,тарифы!B:B,0),4),"")</f>
        <v/>
      </c>
    </row>
    <row r="5987" spans="1:7" x14ac:dyDescent="0.2">
      <c r="A5987" s="12" t="e">
        <f>INDEX('рабочие дни  %ФОТ'!$F$3:$F$67,MATCH('загрузка табеля'!$H5987,'рабочие дни  %ФОТ'!$H$3:$H$67,0),1)</f>
        <v>#N/A</v>
      </c>
      <c r="B5987" s="21">
        <f t="shared" si="279"/>
        <v>0</v>
      </c>
      <c r="C5987" s="22">
        <f t="shared" si="280"/>
        <v>0</v>
      </c>
      <c r="D5987" s="23" t="str">
        <f t="shared" si="281"/>
        <v/>
      </c>
      <c r="E5987" s="21">
        <f>SUMIFS(тарифы!G:G,тарифы!B:B,J5987)</f>
        <v>0</v>
      </c>
      <c r="F5987" s="21"/>
      <c r="G5987" s="12" t="str">
        <f>IFERROR(INDEX(Таблица1[#All],MATCH('загрузка табеля'!J5987,тарифы!B:B,0),4),"")</f>
        <v/>
      </c>
    </row>
    <row r="5988" spans="1:7" x14ac:dyDescent="0.2">
      <c r="A5988" s="12" t="e">
        <f>INDEX('рабочие дни  %ФОТ'!$F$3:$F$67,MATCH('загрузка табеля'!$H5988,'рабочие дни  %ФОТ'!$H$3:$H$67,0),1)</f>
        <v>#N/A</v>
      </c>
      <c r="B5988" s="21">
        <f t="shared" si="279"/>
        <v>0</v>
      </c>
      <c r="C5988" s="22">
        <f t="shared" si="280"/>
        <v>0</v>
      </c>
      <c r="D5988" s="23" t="str">
        <f t="shared" si="281"/>
        <v/>
      </c>
      <c r="E5988" s="21">
        <f>SUMIFS(тарифы!G:G,тарифы!B:B,J5988)</f>
        <v>0</v>
      </c>
      <c r="F5988" s="21"/>
      <c r="G5988" s="12" t="str">
        <f>IFERROR(INDEX(Таблица1[#All],MATCH('загрузка табеля'!J5988,тарифы!B:B,0),4),"")</f>
        <v/>
      </c>
    </row>
    <row r="5989" spans="1:7" x14ac:dyDescent="0.2">
      <c r="A5989" s="12" t="e">
        <f>INDEX('рабочие дни  %ФОТ'!$F$3:$F$67,MATCH('загрузка табеля'!$H5989,'рабочие дни  %ФОТ'!$H$3:$H$67,0),1)</f>
        <v>#N/A</v>
      </c>
      <c r="B5989" s="21">
        <f t="shared" si="279"/>
        <v>0</v>
      </c>
      <c r="C5989" s="22">
        <f t="shared" si="280"/>
        <v>0</v>
      </c>
      <c r="D5989" s="23" t="str">
        <f t="shared" si="281"/>
        <v/>
      </c>
      <c r="E5989" s="21">
        <f>SUMIFS(тарифы!G:G,тарифы!B:B,J5989)</f>
        <v>0</v>
      </c>
      <c r="F5989" s="21"/>
      <c r="G5989" s="12" t="str">
        <f>IFERROR(INDEX(Таблица1[#All],MATCH('загрузка табеля'!J5989,тарифы!B:B,0),4),"")</f>
        <v/>
      </c>
    </row>
    <row r="5990" spans="1:7" x14ac:dyDescent="0.2">
      <c r="A5990" s="12" t="e">
        <f>INDEX('рабочие дни  %ФОТ'!$F$3:$F$67,MATCH('загрузка табеля'!$H5990,'рабочие дни  %ФОТ'!$H$3:$H$67,0),1)</f>
        <v>#N/A</v>
      </c>
      <c r="B5990" s="21">
        <f t="shared" si="279"/>
        <v>0</v>
      </c>
      <c r="C5990" s="22">
        <f t="shared" si="280"/>
        <v>0</v>
      </c>
      <c r="D5990" s="23" t="str">
        <f t="shared" si="281"/>
        <v/>
      </c>
      <c r="E5990" s="21">
        <f>SUMIFS(тарифы!G:G,тарифы!B:B,J5990)</f>
        <v>0</v>
      </c>
      <c r="F5990" s="21"/>
      <c r="G5990" s="12" t="str">
        <f>IFERROR(INDEX(Таблица1[#All],MATCH('загрузка табеля'!J5990,тарифы!B:B,0),4),"")</f>
        <v/>
      </c>
    </row>
    <row r="5991" spans="1:7" x14ac:dyDescent="0.2">
      <c r="A5991" s="12" t="e">
        <f>INDEX('рабочие дни  %ФОТ'!$F$3:$F$67,MATCH('загрузка табеля'!$H5991,'рабочие дни  %ФОТ'!$H$3:$H$67,0),1)</f>
        <v>#N/A</v>
      </c>
      <c r="B5991" s="21">
        <f t="shared" si="279"/>
        <v>0</v>
      </c>
      <c r="C5991" s="22">
        <f t="shared" si="280"/>
        <v>0</v>
      </c>
      <c r="D5991" s="23" t="str">
        <f t="shared" si="281"/>
        <v/>
      </c>
      <c r="E5991" s="21">
        <f>SUMIFS(тарифы!G:G,тарифы!B:B,J5991)</f>
        <v>0</v>
      </c>
      <c r="F5991" s="21"/>
      <c r="G5991" s="12" t="str">
        <f>IFERROR(INDEX(Таблица1[#All],MATCH('загрузка табеля'!J5991,тарифы!B:B,0),4),"")</f>
        <v/>
      </c>
    </row>
    <row r="5992" spans="1:7" x14ac:dyDescent="0.2">
      <c r="A5992" s="12" t="e">
        <f>INDEX('рабочие дни  %ФОТ'!$F$3:$F$67,MATCH('загрузка табеля'!$H5992,'рабочие дни  %ФОТ'!$H$3:$H$67,0),1)</f>
        <v>#N/A</v>
      </c>
      <c r="B5992" s="21">
        <f t="shared" si="279"/>
        <v>0</v>
      </c>
      <c r="C5992" s="22">
        <f t="shared" si="280"/>
        <v>0</v>
      </c>
      <c r="D5992" s="23" t="str">
        <f t="shared" si="281"/>
        <v/>
      </c>
      <c r="E5992" s="21">
        <f>SUMIFS(тарифы!G:G,тарифы!B:B,J5992)</f>
        <v>0</v>
      </c>
      <c r="F5992" s="21"/>
      <c r="G5992" s="12" t="str">
        <f>IFERROR(INDEX(Таблица1[#All],MATCH('загрузка табеля'!J5992,тарифы!B:B,0),4),"")</f>
        <v/>
      </c>
    </row>
    <row r="5993" spans="1:7" x14ac:dyDescent="0.2">
      <c r="A5993" s="12" t="e">
        <f>INDEX('рабочие дни  %ФОТ'!$F$3:$F$67,MATCH('загрузка табеля'!$H5993,'рабочие дни  %ФОТ'!$H$3:$H$67,0),1)</f>
        <v>#N/A</v>
      </c>
      <c r="B5993" s="21">
        <f t="shared" si="279"/>
        <v>0</v>
      </c>
      <c r="C5993" s="22">
        <f t="shared" si="280"/>
        <v>0</v>
      </c>
      <c r="D5993" s="23" t="str">
        <f t="shared" si="281"/>
        <v/>
      </c>
      <c r="E5993" s="21">
        <f>SUMIFS(тарифы!G:G,тарифы!B:B,J5993)</f>
        <v>0</v>
      </c>
      <c r="F5993" s="21"/>
      <c r="G5993" s="12" t="str">
        <f>IFERROR(INDEX(Таблица1[#All],MATCH('загрузка табеля'!J5993,тарифы!B:B,0),4),"")</f>
        <v/>
      </c>
    </row>
    <row r="5994" spans="1:7" x14ac:dyDescent="0.2">
      <c r="A5994" s="12" t="e">
        <f>INDEX('рабочие дни  %ФОТ'!$F$3:$F$67,MATCH('загрузка табеля'!$H5994,'рабочие дни  %ФОТ'!$H$3:$H$67,0),1)</f>
        <v>#N/A</v>
      </c>
      <c r="B5994" s="21">
        <f t="shared" si="279"/>
        <v>0</v>
      </c>
      <c r="C5994" s="22">
        <f t="shared" si="280"/>
        <v>0</v>
      </c>
      <c r="D5994" s="23" t="str">
        <f t="shared" si="281"/>
        <v/>
      </c>
      <c r="E5994" s="21">
        <f>SUMIFS(тарифы!G:G,тарифы!B:B,J5994)</f>
        <v>0</v>
      </c>
      <c r="F5994" s="21"/>
      <c r="G5994" s="12" t="str">
        <f>IFERROR(INDEX(Таблица1[#All],MATCH('загрузка табеля'!J5994,тарифы!B:B,0),4),"")</f>
        <v/>
      </c>
    </row>
    <row r="5995" spans="1:7" x14ac:dyDescent="0.2">
      <c r="A5995" s="12" t="e">
        <f>INDEX('рабочие дни  %ФОТ'!$F$3:$F$67,MATCH('загрузка табеля'!$H5995,'рабочие дни  %ФОТ'!$H$3:$H$67,0),1)</f>
        <v>#N/A</v>
      </c>
      <c r="B5995" s="21">
        <f t="shared" si="279"/>
        <v>0</v>
      </c>
      <c r="C5995" s="22">
        <f t="shared" si="280"/>
        <v>0</v>
      </c>
      <c r="D5995" s="23" t="str">
        <f t="shared" si="281"/>
        <v/>
      </c>
      <c r="E5995" s="21">
        <f>SUMIFS(тарифы!G:G,тарифы!B:B,J5995)</f>
        <v>0</v>
      </c>
      <c r="F5995" s="21"/>
      <c r="G5995" s="12" t="str">
        <f>IFERROR(INDEX(Таблица1[#All],MATCH('загрузка табеля'!J5995,тарифы!B:B,0),4),"")</f>
        <v/>
      </c>
    </row>
    <row r="5996" spans="1:7" x14ac:dyDescent="0.2">
      <c r="A5996" s="12" t="e">
        <f>INDEX('рабочие дни  %ФОТ'!$F$3:$F$67,MATCH('загрузка табеля'!$H5996,'рабочие дни  %ФОТ'!$H$3:$H$67,0),1)</f>
        <v>#N/A</v>
      </c>
      <c r="B5996" s="21">
        <f t="shared" si="279"/>
        <v>0</v>
      </c>
      <c r="C5996" s="22">
        <f t="shared" si="280"/>
        <v>0</v>
      </c>
      <c r="D5996" s="23" t="str">
        <f t="shared" si="281"/>
        <v/>
      </c>
      <c r="E5996" s="21">
        <f>SUMIFS(тарифы!G:G,тарифы!B:B,J5996)</f>
        <v>0</v>
      </c>
      <c r="F5996" s="21"/>
      <c r="G5996" s="12" t="str">
        <f>IFERROR(INDEX(Таблица1[#All],MATCH('загрузка табеля'!J5996,тарифы!B:B,0),4),"")</f>
        <v/>
      </c>
    </row>
    <row r="5997" spans="1:7" x14ac:dyDescent="0.2">
      <c r="A5997" s="12" t="e">
        <f>INDEX('рабочие дни  %ФОТ'!$F$3:$F$67,MATCH('загрузка табеля'!$H5997,'рабочие дни  %ФОТ'!$H$3:$H$67,0),1)</f>
        <v>#N/A</v>
      </c>
      <c r="B5997" s="21">
        <f t="shared" si="279"/>
        <v>0</v>
      </c>
      <c r="C5997" s="22">
        <f t="shared" si="280"/>
        <v>0</v>
      </c>
      <c r="D5997" s="23" t="str">
        <f t="shared" si="281"/>
        <v/>
      </c>
      <c r="E5997" s="21">
        <f>SUMIFS(тарифы!G:G,тарифы!B:B,J5997)</f>
        <v>0</v>
      </c>
      <c r="F5997" s="21"/>
      <c r="G5997" s="12" t="str">
        <f>IFERROR(INDEX(Таблица1[#All],MATCH('загрузка табеля'!J5997,тарифы!B:B,0),4),"")</f>
        <v/>
      </c>
    </row>
    <row r="5998" spans="1:7" x14ac:dyDescent="0.2">
      <c r="A5998" s="12" t="e">
        <f>INDEX('рабочие дни  %ФОТ'!$F$3:$F$67,MATCH('загрузка табеля'!$H5998,'рабочие дни  %ФОТ'!$H$3:$H$67,0),1)</f>
        <v>#N/A</v>
      </c>
      <c r="B5998" s="21">
        <f t="shared" si="279"/>
        <v>0</v>
      </c>
      <c r="C5998" s="22">
        <f t="shared" si="280"/>
        <v>0</v>
      </c>
      <c r="D5998" s="23" t="str">
        <f t="shared" si="281"/>
        <v/>
      </c>
      <c r="E5998" s="21">
        <f>SUMIFS(тарифы!G:G,тарифы!B:B,J5998)</f>
        <v>0</v>
      </c>
      <c r="F5998" s="21"/>
      <c r="G5998" s="12" t="str">
        <f>IFERROR(INDEX(Таблица1[#All],MATCH('загрузка табеля'!J5998,тарифы!B:B,0),4),"")</f>
        <v/>
      </c>
    </row>
    <row r="5999" spans="1:7" x14ac:dyDescent="0.2">
      <c r="A5999" s="12" t="e">
        <f>INDEX('рабочие дни  %ФОТ'!$F$3:$F$67,MATCH('загрузка табеля'!$H5999,'рабочие дни  %ФОТ'!$H$3:$H$67,0),1)</f>
        <v>#N/A</v>
      </c>
      <c r="B5999" s="21">
        <f t="shared" si="279"/>
        <v>0</v>
      </c>
      <c r="C5999" s="22">
        <f t="shared" si="280"/>
        <v>0</v>
      </c>
      <c r="D5999" s="23" t="str">
        <f t="shared" si="281"/>
        <v/>
      </c>
      <c r="E5999" s="21">
        <f>SUMIFS(тарифы!G:G,тарифы!B:B,J5999)</f>
        <v>0</v>
      </c>
      <c r="F5999" s="21"/>
      <c r="G5999" s="12" t="str">
        <f>IFERROR(INDEX(Таблица1[#All],MATCH('загрузка табеля'!J5999,тарифы!B:B,0),4),"")</f>
        <v/>
      </c>
    </row>
    <row r="6000" spans="1:7" x14ac:dyDescent="0.2">
      <c r="A6000" s="12" t="e">
        <f>INDEX('рабочие дни  %ФОТ'!$F$3:$F$67,MATCH('загрузка табеля'!$H6000,'рабочие дни  %ФОТ'!$H$3:$H$67,0),1)</f>
        <v>#N/A</v>
      </c>
      <c r="B6000" s="21">
        <f t="shared" si="279"/>
        <v>0</v>
      </c>
      <c r="C6000" s="22">
        <f t="shared" si="280"/>
        <v>0</v>
      </c>
      <c r="D6000" s="23" t="str">
        <f t="shared" si="281"/>
        <v/>
      </c>
      <c r="E6000" s="21">
        <f>SUMIFS(тарифы!G:G,тарифы!B:B,J6000)</f>
        <v>0</v>
      </c>
      <c r="F6000" s="21"/>
      <c r="G6000" s="12" t="str">
        <f>IFERROR(INDEX(Таблица1[#All],MATCH('загрузка табеля'!J6000,тарифы!B:B,0),4),"")</f>
        <v/>
      </c>
    </row>
    <row r="6001" spans="1:7" x14ac:dyDescent="0.2">
      <c r="A6001" s="12" t="e">
        <f>INDEX('рабочие дни  %ФОТ'!$F$3:$F$67,MATCH('загрузка табеля'!$H6001,'рабочие дни  %ФОТ'!$H$3:$H$67,0),1)</f>
        <v>#N/A</v>
      </c>
      <c r="B6001" s="21">
        <f t="shared" si="279"/>
        <v>0</v>
      </c>
      <c r="C6001" s="22">
        <f t="shared" si="280"/>
        <v>0</v>
      </c>
      <c r="D6001" s="23" t="str">
        <f t="shared" si="281"/>
        <v/>
      </c>
      <c r="E6001" s="21">
        <f>SUMIFS(тарифы!G:G,тарифы!B:B,J6001)</f>
        <v>0</v>
      </c>
      <c r="F6001" s="21"/>
      <c r="G6001" s="12" t="str">
        <f>IFERROR(INDEX(Таблица1[#All],MATCH('загрузка табеля'!J6001,тарифы!B:B,0),4),"")</f>
        <v/>
      </c>
    </row>
    <row r="6002" spans="1:7" x14ac:dyDescent="0.2">
      <c r="A6002" s="12" t="e">
        <f>INDEX('рабочие дни  %ФОТ'!$F$3:$F$67,MATCH('загрузка табеля'!$H6002,'рабочие дни  %ФОТ'!$H$3:$H$67,0),1)</f>
        <v>#N/A</v>
      </c>
      <c r="B6002" s="21">
        <f t="shared" si="279"/>
        <v>0</v>
      </c>
      <c r="C6002" s="22">
        <f t="shared" si="280"/>
        <v>0</v>
      </c>
      <c r="D6002" s="23" t="str">
        <f t="shared" si="281"/>
        <v/>
      </c>
      <c r="E6002" s="21">
        <f>SUMIFS(тарифы!G:G,тарифы!B:B,J6002)</f>
        <v>0</v>
      </c>
      <c r="F6002" s="21"/>
      <c r="G6002" s="12" t="str">
        <f>IFERROR(INDEX(Таблица1[#All],MATCH('загрузка табеля'!J6002,тарифы!B:B,0),4),"")</f>
        <v/>
      </c>
    </row>
    <row r="6003" spans="1:7" x14ac:dyDescent="0.2">
      <c r="A6003" s="12" t="e">
        <f>INDEX('рабочие дни  %ФОТ'!$F$3:$F$67,MATCH('загрузка табеля'!$H6003,'рабочие дни  %ФОТ'!$H$3:$H$67,0),1)</f>
        <v>#N/A</v>
      </c>
      <c r="B6003" s="21">
        <f t="shared" si="279"/>
        <v>0</v>
      </c>
      <c r="C6003" s="22">
        <f t="shared" si="280"/>
        <v>0</v>
      </c>
      <c r="D6003" s="23" t="str">
        <f t="shared" si="281"/>
        <v/>
      </c>
      <c r="E6003" s="21">
        <f>SUMIFS(тарифы!G:G,тарифы!B:B,J6003)</f>
        <v>0</v>
      </c>
      <c r="F6003" s="21"/>
      <c r="G6003" s="12" t="str">
        <f>IFERROR(INDEX(Таблица1[#All],MATCH('загрузка табеля'!J6003,тарифы!B:B,0),4),"")</f>
        <v/>
      </c>
    </row>
    <row r="6004" spans="1:7" x14ac:dyDescent="0.2">
      <c r="A6004" s="12" t="e">
        <f>INDEX('рабочие дни  %ФОТ'!$F$3:$F$67,MATCH('загрузка табеля'!$H6004,'рабочие дни  %ФОТ'!$H$3:$H$67,0),1)</f>
        <v>#N/A</v>
      </c>
      <c r="B6004" s="21">
        <f t="shared" si="279"/>
        <v>0</v>
      </c>
      <c r="C6004" s="22">
        <f t="shared" si="280"/>
        <v>0</v>
      </c>
      <c r="D6004" s="23" t="str">
        <f t="shared" si="281"/>
        <v/>
      </c>
      <c r="E6004" s="21">
        <f>SUMIFS(тарифы!G:G,тарифы!B:B,J6004)</f>
        <v>0</v>
      </c>
      <c r="F6004" s="21"/>
      <c r="G6004" s="12" t="str">
        <f>IFERROR(INDEX(Таблица1[#All],MATCH('загрузка табеля'!J6004,тарифы!B:B,0),4),"")</f>
        <v/>
      </c>
    </row>
    <row r="6005" spans="1:7" x14ac:dyDescent="0.2">
      <c r="A6005" s="12" t="e">
        <f>INDEX('рабочие дни  %ФОТ'!$F$3:$F$67,MATCH('загрузка табеля'!$H6005,'рабочие дни  %ФОТ'!$H$3:$H$67,0),1)</f>
        <v>#N/A</v>
      </c>
      <c r="B6005" s="21">
        <f t="shared" si="279"/>
        <v>0</v>
      </c>
      <c r="C6005" s="22">
        <f t="shared" si="280"/>
        <v>0</v>
      </c>
      <c r="D6005" s="23" t="str">
        <f t="shared" si="281"/>
        <v/>
      </c>
      <c r="E6005" s="21">
        <f>SUMIFS(тарифы!G:G,тарифы!B:B,J6005)</f>
        <v>0</v>
      </c>
      <c r="F6005" s="21"/>
      <c r="G6005" s="12" t="str">
        <f>IFERROR(INDEX(Таблица1[#All],MATCH('загрузка табеля'!J6005,тарифы!B:B,0),4),"")</f>
        <v/>
      </c>
    </row>
    <row r="6006" spans="1:7" x14ac:dyDescent="0.2">
      <c r="A6006" s="12" t="e">
        <f>INDEX('рабочие дни  %ФОТ'!$F$3:$F$67,MATCH('загрузка табеля'!$H6006,'рабочие дни  %ФОТ'!$H$3:$H$67,0),1)</f>
        <v>#N/A</v>
      </c>
      <c r="B6006" s="21">
        <f t="shared" si="279"/>
        <v>0</v>
      </c>
      <c r="C6006" s="22">
        <f t="shared" si="280"/>
        <v>0</v>
      </c>
      <c r="D6006" s="23" t="str">
        <f t="shared" si="281"/>
        <v/>
      </c>
      <c r="E6006" s="21">
        <f>SUMIFS(тарифы!G:G,тарифы!B:B,J6006)</f>
        <v>0</v>
      </c>
      <c r="F6006" s="21"/>
      <c r="G6006" s="12" t="str">
        <f>IFERROR(INDEX(Таблица1[#All],MATCH('загрузка табеля'!J6006,тарифы!B:B,0),4),"")</f>
        <v/>
      </c>
    </row>
    <row r="6007" spans="1:7" x14ac:dyDescent="0.2">
      <c r="A6007" s="12" t="e">
        <f>INDEX('рабочие дни  %ФОТ'!$F$3:$F$67,MATCH('загрузка табеля'!$H6007,'рабочие дни  %ФОТ'!$H$3:$H$67,0),1)</f>
        <v>#N/A</v>
      </c>
      <c r="B6007" s="21">
        <f t="shared" si="279"/>
        <v>0</v>
      </c>
      <c r="C6007" s="22">
        <f t="shared" si="280"/>
        <v>0</v>
      </c>
      <c r="D6007" s="23" t="str">
        <f t="shared" si="281"/>
        <v/>
      </c>
      <c r="E6007" s="21">
        <f>SUMIFS(тарифы!G:G,тарифы!B:B,J6007)</f>
        <v>0</v>
      </c>
      <c r="F6007" s="21"/>
      <c r="G6007" s="12" t="str">
        <f>IFERROR(INDEX(Таблица1[#All],MATCH('загрузка табеля'!J6007,тарифы!B:B,0),4),"")</f>
        <v/>
      </c>
    </row>
    <row r="6008" spans="1:7" x14ac:dyDescent="0.2">
      <c r="A6008" s="12" t="e">
        <f>INDEX('рабочие дни  %ФОТ'!$F$3:$F$67,MATCH('загрузка табеля'!$H6008,'рабочие дни  %ФОТ'!$H$3:$H$67,0),1)</f>
        <v>#N/A</v>
      </c>
      <c r="B6008" s="21">
        <f t="shared" si="279"/>
        <v>0</v>
      </c>
      <c r="C6008" s="22">
        <f t="shared" si="280"/>
        <v>0</v>
      </c>
      <c r="D6008" s="23" t="str">
        <f t="shared" si="281"/>
        <v/>
      </c>
      <c r="E6008" s="21">
        <f>SUMIFS(тарифы!G:G,тарифы!B:B,J6008)</f>
        <v>0</v>
      </c>
      <c r="F6008" s="21"/>
      <c r="G6008" s="12" t="str">
        <f>IFERROR(INDEX(Таблица1[#All],MATCH('загрузка табеля'!J6008,тарифы!B:B,0),4),"")</f>
        <v/>
      </c>
    </row>
    <row r="6009" spans="1:7" x14ac:dyDescent="0.2">
      <c r="A6009" s="12" t="e">
        <f>INDEX('рабочие дни  %ФОТ'!$F$3:$F$67,MATCH('загрузка табеля'!$H6009,'рабочие дни  %ФОТ'!$H$3:$H$67,0),1)</f>
        <v>#N/A</v>
      </c>
      <c r="B6009" s="21">
        <f t="shared" si="279"/>
        <v>0</v>
      </c>
      <c r="C6009" s="22">
        <f t="shared" si="280"/>
        <v>0</v>
      </c>
      <c r="D6009" s="23" t="str">
        <f t="shared" si="281"/>
        <v/>
      </c>
      <c r="E6009" s="21">
        <f>SUMIFS(тарифы!G:G,тарифы!B:B,J6009)</f>
        <v>0</v>
      </c>
      <c r="F6009" s="21"/>
      <c r="G6009" s="12" t="str">
        <f>IFERROR(INDEX(Таблица1[#All],MATCH('загрузка табеля'!J6009,тарифы!B:B,0),4),"")</f>
        <v/>
      </c>
    </row>
    <row r="6010" spans="1:7" x14ac:dyDescent="0.2">
      <c r="A6010" s="12" t="e">
        <f>INDEX('рабочие дни  %ФОТ'!$F$3:$F$67,MATCH('загрузка табеля'!$H6010,'рабочие дни  %ФОТ'!$H$3:$H$67,0),1)</f>
        <v>#N/A</v>
      </c>
      <c r="B6010" s="21">
        <f t="shared" si="279"/>
        <v>0</v>
      </c>
      <c r="C6010" s="22">
        <f t="shared" si="280"/>
        <v>0</v>
      </c>
      <c r="D6010" s="23" t="str">
        <f t="shared" si="281"/>
        <v/>
      </c>
      <c r="E6010" s="21">
        <f>SUMIFS(тарифы!G:G,тарифы!B:B,J6010)</f>
        <v>0</v>
      </c>
      <c r="F6010" s="21"/>
      <c r="G6010" s="12" t="str">
        <f>IFERROR(INDEX(Таблица1[#All],MATCH('загрузка табеля'!J6010,тарифы!B:B,0),4),"")</f>
        <v/>
      </c>
    </row>
    <row r="6011" spans="1:7" x14ac:dyDescent="0.2">
      <c r="A6011" s="12" t="e">
        <f>INDEX('рабочие дни  %ФОТ'!$F$3:$F$67,MATCH('загрузка табеля'!$H6011,'рабочие дни  %ФОТ'!$H$3:$H$67,0),1)</f>
        <v>#N/A</v>
      </c>
      <c r="B6011" s="21">
        <f t="shared" si="279"/>
        <v>0</v>
      </c>
      <c r="C6011" s="22">
        <f t="shared" si="280"/>
        <v>0</v>
      </c>
      <c r="D6011" s="23" t="str">
        <f t="shared" si="281"/>
        <v/>
      </c>
      <c r="E6011" s="21">
        <f>SUMIFS(тарифы!G:G,тарифы!B:B,J6011)</f>
        <v>0</v>
      </c>
      <c r="F6011" s="21"/>
      <c r="G6011" s="12" t="str">
        <f>IFERROR(INDEX(Таблица1[#All],MATCH('загрузка табеля'!J6011,тарифы!B:B,0),4),"")</f>
        <v/>
      </c>
    </row>
    <row r="6012" spans="1:7" x14ac:dyDescent="0.2">
      <c r="A6012" s="12" t="e">
        <f>INDEX('рабочие дни  %ФОТ'!$F$3:$F$67,MATCH('загрузка табеля'!$H6012,'рабочие дни  %ФОТ'!$H$3:$H$67,0),1)</f>
        <v>#N/A</v>
      </c>
      <c r="B6012" s="21">
        <f t="shared" si="279"/>
        <v>0</v>
      </c>
      <c r="C6012" s="22">
        <f t="shared" si="280"/>
        <v>0</v>
      </c>
      <c r="D6012" s="23" t="str">
        <f t="shared" si="281"/>
        <v/>
      </c>
      <c r="E6012" s="21">
        <f>SUMIFS(тарифы!G:G,тарифы!B:B,J6012)</f>
        <v>0</v>
      </c>
      <c r="F6012" s="21"/>
      <c r="G6012" s="12" t="str">
        <f>IFERROR(INDEX(Таблица1[#All],MATCH('загрузка табеля'!J6012,тарифы!B:B,0),4),"")</f>
        <v/>
      </c>
    </row>
    <row r="6013" spans="1:7" x14ac:dyDescent="0.2">
      <c r="A6013" s="12" t="e">
        <f>INDEX('рабочие дни  %ФОТ'!$F$3:$F$67,MATCH('загрузка табеля'!$H6013,'рабочие дни  %ФОТ'!$H$3:$H$67,0),1)</f>
        <v>#N/A</v>
      </c>
      <c r="B6013" s="21">
        <f t="shared" si="279"/>
        <v>0</v>
      </c>
      <c r="C6013" s="22">
        <f t="shared" si="280"/>
        <v>0</v>
      </c>
      <c r="D6013" s="23" t="str">
        <f t="shared" si="281"/>
        <v/>
      </c>
      <c r="E6013" s="21">
        <f>SUMIFS(тарифы!G:G,тарифы!B:B,J6013)</f>
        <v>0</v>
      </c>
      <c r="F6013" s="21"/>
      <c r="G6013" s="12" t="str">
        <f>IFERROR(INDEX(Таблица1[#All],MATCH('загрузка табеля'!J6013,тарифы!B:B,0),4),"")</f>
        <v/>
      </c>
    </row>
    <row r="6014" spans="1:7" x14ac:dyDescent="0.2">
      <c r="A6014" s="12" t="e">
        <f>INDEX('рабочие дни  %ФОТ'!$F$3:$F$67,MATCH('загрузка табеля'!$H6014,'рабочие дни  %ФОТ'!$H$3:$H$67,0),1)</f>
        <v>#N/A</v>
      </c>
      <c r="B6014" s="21">
        <f t="shared" si="279"/>
        <v>0</v>
      </c>
      <c r="C6014" s="22">
        <f t="shared" si="280"/>
        <v>0</v>
      </c>
      <c r="D6014" s="23" t="str">
        <f t="shared" si="281"/>
        <v/>
      </c>
      <c r="E6014" s="21">
        <f>SUMIFS(тарифы!G:G,тарифы!B:B,J6014)</f>
        <v>0</v>
      </c>
      <c r="F6014" s="21"/>
      <c r="G6014" s="12" t="str">
        <f>IFERROR(INDEX(Таблица1[#All],MATCH('загрузка табеля'!J6014,тарифы!B:B,0),4),"")</f>
        <v/>
      </c>
    </row>
    <row r="6015" spans="1:7" x14ac:dyDescent="0.2">
      <c r="A6015" s="12" t="e">
        <f>INDEX('рабочие дни  %ФОТ'!$F$3:$F$67,MATCH('загрузка табеля'!$H6015,'рабочие дни  %ФОТ'!$H$3:$H$67,0),1)</f>
        <v>#N/A</v>
      </c>
      <c r="B6015" s="21">
        <f t="shared" si="279"/>
        <v>0</v>
      </c>
      <c r="C6015" s="22">
        <f t="shared" si="280"/>
        <v>0</v>
      </c>
      <c r="D6015" s="23" t="str">
        <f t="shared" si="281"/>
        <v/>
      </c>
      <c r="E6015" s="21">
        <f>SUMIFS(тарифы!G:G,тарифы!B:B,J6015)</f>
        <v>0</v>
      </c>
      <c r="F6015" s="21"/>
      <c r="G6015" s="12" t="str">
        <f>IFERROR(INDEX(Таблица1[#All],MATCH('загрузка табеля'!J6015,тарифы!B:B,0),4),"")</f>
        <v/>
      </c>
    </row>
    <row r="6016" spans="1:7" x14ac:dyDescent="0.2">
      <c r="A6016" s="12" t="e">
        <f>INDEX('рабочие дни  %ФОТ'!$F$3:$F$67,MATCH('загрузка табеля'!$H6016,'рабочие дни  %ФОТ'!$H$3:$H$67,0),1)</f>
        <v>#N/A</v>
      </c>
      <c r="B6016" s="21">
        <f t="shared" si="279"/>
        <v>0</v>
      </c>
      <c r="C6016" s="22">
        <f t="shared" si="280"/>
        <v>0</v>
      </c>
      <c r="D6016" s="23" t="str">
        <f t="shared" si="281"/>
        <v/>
      </c>
      <c r="E6016" s="21">
        <f>SUMIFS(тарифы!G:G,тарифы!B:B,J6016)</f>
        <v>0</v>
      </c>
      <c r="F6016" s="21"/>
      <c r="G6016" s="12" t="str">
        <f>IFERROR(INDEX(Таблица1[#All],MATCH('загрузка табеля'!J6016,тарифы!B:B,0),4),"")</f>
        <v/>
      </c>
    </row>
    <row r="6017" spans="1:7" x14ac:dyDescent="0.2">
      <c r="A6017" s="12" t="e">
        <f>INDEX('рабочие дни  %ФОТ'!$F$3:$F$67,MATCH('загрузка табеля'!$H6017,'рабочие дни  %ФОТ'!$H$3:$H$67,0),1)</f>
        <v>#N/A</v>
      </c>
      <c r="B6017" s="21">
        <f t="shared" si="279"/>
        <v>0</v>
      </c>
      <c r="C6017" s="22">
        <f t="shared" si="280"/>
        <v>0</v>
      </c>
      <c r="D6017" s="23" t="str">
        <f t="shared" si="281"/>
        <v/>
      </c>
      <c r="E6017" s="21">
        <f>SUMIFS(тарифы!G:G,тарифы!B:B,J6017)</f>
        <v>0</v>
      </c>
      <c r="F6017" s="21"/>
      <c r="G6017" s="12" t="str">
        <f>IFERROR(INDEX(Таблица1[#All],MATCH('загрузка табеля'!J6017,тарифы!B:B,0),4),"")</f>
        <v/>
      </c>
    </row>
    <row r="6018" spans="1:7" x14ac:dyDescent="0.2">
      <c r="A6018" s="12" t="e">
        <f>INDEX('рабочие дни  %ФОТ'!$F$3:$F$67,MATCH('загрузка табеля'!$H6018,'рабочие дни  %ФОТ'!$H$3:$H$67,0),1)</f>
        <v>#N/A</v>
      </c>
      <c r="B6018" s="21">
        <f t="shared" si="279"/>
        <v>0</v>
      </c>
      <c r="C6018" s="22">
        <f t="shared" si="280"/>
        <v>0</v>
      </c>
      <c r="D6018" s="23" t="str">
        <f t="shared" si="281"/>
        <v/>
      </c>
      <c r="E6018" s="21">
        <f>SUMIFS(тарифы!G:G,тарифы!B:B,J6018)</f>
        <v>0</v>
      </c>
      <c r="F6018" s="21"/>
      <c r="G6018" s="12" t="str">
        <f>IFERROR(INDEX(Таблица1[#All],MATCH('загрузка табеля'!J6018,тарифы!B:B,0),4),"")</f>
        <v/>
      </c>
    </row>
    <row r="6019" spans="1:7" x14ac:dyDescent="0.2">
      <c r="A6019" s="12" t="e">
        <f>INDEX('рабочие дни  %ФОТ'!$F$3:$F$67,MATCH('загрузка табеля'!$H6019,'рабочие дни  %ФОТ'!$H$3:$H$67,0),1)</f>
        <v>#N/A</v>
      </c>
      <c r="B6019" s="21">
        <f t="shared" si="279"/>
        <v>0</v>
      </c>
      <c r="C6019" s="22">
        <f t="shared" si="280"/>
        <v>0</v>
      </c>
      <c r="D6019" s="23" t="str">
        <f t="shared" si="281"/>
        <v/>
      </c>
      <c r="E6019" s="21">
        <f>SUMIFS(тарифы!G:G,тарифы!B:B,J6019)</f>
        <v>0</v>
      </c>
      <c r="F6019" s="21"/>
      <c r="G6019" s="12" t="str">
        <f>IFERROR(INDEX(Таблица1[#All],MATCH('загрузка табеля'!J6019,тарифы!B:B,0),4),"")</f>
        <v/>
      </c>
    </row>
    <row r="6020" spans="1:7" x14ac:dyDescent="0.2">
      <c r="A6020" s="12" t="e">
        <f>INDEX('рабочие дни  %ФОТ'!$F$3:$F$67,MATCH('загрузка табеля'!$H6020,'рабочие дни  %ФОТ'!$H$3:$H$67,0),1)</f>
        <v>#N/A</v>
      </c>
      <c r="B6020" s="21">
        <f t="shared" si="279"/>
        <v>0</v>
      </c>
      <c r="C6020" s="22">
        <f t="shared" si="280"/>
        <v>0</v>
      </c>
      <c r="D6020" s="23" t="str">
        <f t="shared" si="281"/>
        <v/>
      </c>
      <c r="E6020" s="21">
        <f>SUMIFS(тарифы!G:G,тарифы!B:B,J6020)</f>
        <v>0</v>
      </c>
      <c r="F6020" s="21"/>
      <c r="G6020" s="12" t="str">
        <f>IFERROR(INDEX(Таблица1[#All],MATCH('загрузка табеля'!J6020,тарифы!B:B,0),4),"")</f>
        <v/>
      </c>
    </row>
    <row r="6021" spans="1:7" x14ac:dyDescent="0.2">
      <c r="A6021" s="12" t="e">
        <f>INDEX('рабочие дни  %ФОТ'!$F$3:$F$67,MATCH('загрузка табеля'!$H6021,'рабочие дни  %ФОТ'!$H$3:$H$67,0),1)</f>
        <v>#N/A</v>
      </c>
      <c r="B6021" s="21">
        <f t="shared" si="279"/>
        <v>0</v>
      </c>
      <c r="C6021" s="22">
        <f t="shared" si="280"/>
        <v>0</v>
      </c>
      <c r="D6021" s="23" t="str">
        <f t="shared" si="281"/>
        <v/>
      </c>
      <c r="E6021" s="21">
        <f>SUMIFS(тарифы!G:G,тарифы!B:B,J6021)</f>
        <v>0</v>
      </c>
      <c r="F6021" s="21"/>
      <c r="G6021" s="12" t="str">
        <f>IFERROR(INDEX(Таблица1[#All],MATCH('загрузка табеля'!J6021,тарифы!B:B,0),4),"")</f>
        <v/>
      </c>
    </row>
    <row r="6022" spans="1:7" x14ac:dyDescent="0.2">
      <c r="A6022" s="12" t="e">
        <f>INDEX('рабочие дни  %ФОТ'!$F$3:$F$67,MATCH('загрузка табеля'!$H6022,'рабочие дни  %ФОТ'!$H$3:$H$67,0),1)</f>
        <v>#N/A</v>
      </c>
      <c r="B6022" s="21">
        <f t="shared" ref="B6022:B6085" si="282">IF(AND(F6022&lt;50,F6022&gt;0),F6022*D6022,IF(F6022&gt;50,F6022/$C$1*C6022,IF(AND(E6022&lt;50,E6022&gt;0),E6022*D6022,E6022/$C$1*C6022)))</f>
        <v>0</v>
      </c>
      <c r="C6022" s="22">
        <f t="shared" si="280"/>
        <v>0</v>
      </c>
      <c r="D6022" s="23" t="str">
        <f t="shared" si="281"/>
        <v/>
      </c>
      <c r="E6022" s="21">
        <f>SUMIFS(тарифы!G:G,тарифы!B:B,J6022)</f>
        <v>0</v>
      </c>
      <c r="F6022" s="21"/>
      <c r="G6022" s="12" t="str">
        <f>IFERROR(INDEX(Таблица1[#All],MATCH('загрузка табеля'!J6022,тарифы!B:B,0),4),"")</f>
        <v/>
      </c>
    </row>
    <row r="6023" spans="1:7" x14ac:dyDescent="0.2">
      <c r="A6023" s="12" t="e">
        <f>INDEX('рабочие дни  %ФОТ'!$F$3:$F$67,MATCH('загрузка табеля'!$H6023,'рабочие дни  %ФОТ'!$H$3:$H$67,0),1)</f>
        <v>#N/A</v>
      </c>
      <c r="B6023" s="21">
        <f t="shared" si="282"/>
        <v>0</v>
      </c>
      <c r="C6023" s="22">
        <f t="shared" ref="C6023:C6086" si="283">COUNTIF(L6023:AP6023,"&gt;0")</f>
        <v>0</v>
      </c>
      <c r="D6023" s="23" t="str">
        <f t="shared" ref="D6023:D6086" si="284">IF(SUM(L6023:AP6023)&gt;0,SUM(L6023:AP6023),"")</f>
        <v/>
      </c>
      <c r="E6023" s="21">
        <f>SUMIFS(тарифы!G:G,тарифы!B:B,J6023)</f>
        <v>0</v>
      </c>
      <c r="F6023" s="21"/>
      <c r="G6023" s="12" t="str">
        <f>IFERROR(INDEX(Таблица1[#All],MATCH('загрузка табеля'!J6023,тарифы!B:B,0),4),"")</f>
        <v/>
      </c>
    </row>
    <row r="6024" spans="1:7" x14ac:dyDescent="0.2">
      <c r="A6024" s="12" t="e">
        <f>INDEX('рабочие дни  %ФОТ'!$F$3:$F$67,MATCH('загрузка табеля'!$H6024,'рабочие дни  %ФОТ'!$H$3:$H$67,0),1)</f>
        <v>#N/A</v>
      </c>
      <c r="B6024" s="21">
        <f t="shared" si="282"/>
        <v>0</v>
      </c>
      <c r="C6024" s="22">
        <f t="shared" si="283"/>
        <v>0</v>
      </c>
      <c r="D6024" s="23" t="str">
        <f t="shared" si="284"/>
        <v/>
      </c>
      <c r="E6024" s="21">
        <f>SUMIFS(тарифы!G:G,тарифы!B:B,J6024)</f>
        <v>0</v>
      </c>
      <c r="F6024" s="21"/>
      <c r="G6024" s="12" t="str">
        <f>IFERROR(INDEX(Таблица1[#All],MATCH('загрузка табеля'!J6024,тарифы!B:B,0),4),"")</f>
        <v/>
      </c>
    </row>
    <row r="6025" spans="1:7" x14ac:dyDescent="0.2">
      <c r="A6025" s="12" t="e">
        <f>INDEX('рабочие дни  %ФОТ'!$F$3:$F$67,MATCH('загрузка табеля'!$H6025,'рабочие дни  %ФОТ'!$H$3:$H$67,0),1)</f>
        <v>#N/A</v>
      </c>
      <c r="B6025" s="21">
        <f t="shared" si="282"/>
        <v>0</v>
      </c>
      <c r="C6025" s="22">
        <f t="shared" si="283"/>
        <v>0</v>
      </c>
      <c r="D6025" s="23" t="str">
        <f t="shared" si="284"/>
        <v/>
      </c>
      <c r="E6025" s="21">
        <f>SUMIFS(тарифы!G:G,тарифы!B:B,J6025)</f>
        <v>0</v>
      </c>
      <c r="F6025" s="21"/>
      <c r="G6025" s="12" t="str">
        <f>IFERROR(INDEX(Таблица1[#All],MATCH('загрузка табеля'!J6025,тарифы!B:B,0),4),"")</f>
        <v/>
      </c>
    </row>
    <row r="6026" spans="1:7" x14ac:dyDescent="0.2">
      <c r="A6026" s="12" t="e">
        <f>INDEX('рабочие дни  %ФОТ'!$F$3:$F$67,MATCH('загрузка табеля'!$H6026,'рабочие дни  %ФОТ'!$H$3:$H$67,0),1)</f>
        <v>#N/A</v>
      </c>
      <c r="B6026" s="21">
        <f t="shared" si="282"/>
        <v>0</v>
      </c>
      <c r="C6026" s="22">
        <f t="shared" si="283"/>
        <v>0</v>
      </c>
      <c r="D6026" s="23" t="str">
        <f t="shared" si="284"/>
        <v/>
      </c>
      <c r="E6026" s="21">
        <f>SUMIFS(тарифы!G:G,тарифы!B:B,J6026)</f>
        <v>0</v>
      </c>
      <c r="F6026" s="21"/>
      <c r="G6026" s="12" t="str">
        <f>IFERROR(INDEX(Таблица1[#All],MATCH('загрузка табеля'!J6026,тарифы!B:B,0),4),"")</f>
        <v/>
      </c>
    </row>
    <row r="6027" spans="1:7" x14ac:dyDescent="0.2">
      <c r="A6027" s="12" t="e">
        <f>INDEX('рабочие дни  %ФОТ'!$F$3:$F$67,MATCH('загрузка табеля'!$H6027,'рабочие дни  %ФОТ'!$H$3:$H$67,0),1)</f>
        <v>#N/A</v>
      </c>
      <c r="B6027" s="21">
        <f t="shared" si="282"/>
        <v>0</v>
      </c>
      <c r="C6027" s="22">
        <f t="shared" si="283"/>
        <v>0</v>
      </c>
      <c r="D6027" s="23" t="str">
        <f t="shared" si="284"/>
        <v/>
      </c>
      <c r="E6027" s="21">
        <f>SUMIFS(тарифы!G:G,тарифы!B:B,J6027)</f>
        <v>0</v>
      </c>
      <c r="F6027" s="21"/>
      <c r="G6027" s="12" t="str">
        <f>IFERROR(INDEX(Таблица1[#All],MATCH('загрузка табеля'!J6027,тарифы!B:B,0),4),"")</f>
        <v/>
      </c>
    </row>
    <row r="6028" spans="1:7" x14ac:dyDescent="0.2">
      <c r="A6028" s="12" t="e">
        <f>INDEX('рабочие дни  %ФОТ'!$F$3:$F$67,MATCH('загрузка табеля'!$H6028,'рабочие дни  %ФОТ'!$H$3:$H$67,0),1)</f>
        <v>#N/A</v>
      </c>
      <c r="B6028" s="21">
        <f t="shared" si="282"/>
        <v>0</v>
      </c>
      <c r="C6028" s="22">
        <f t="shared" si="283"/>
        <v>0</v>
      </c>
      <c r="D6028" s="23" t="str">
        <f t="shared" si="284"/>
        <v/>
      </c>
      <c r="E6028" s="21">
        <f>SUMIFS(тарифы!G:G,тарифы!B:B,J6028)</f>
        <v>0</v>
      </c>
      <c r="F6028" s="21"/>
      <c r="G6028" s="12" t="str">
        <f>IFERROR(INDEX(Таблица1[#All],MATCH('загрузка табеля'!J6028,тарифы!B:B,0),4),"")</f>
        <v/>
      </c>
    </row>
    <row r="6029" spans="1:7" x14ac:dyDescent="0.2">
      <c r="A6029" s="12" t="e">
        <f>INDEX('рабочие дни  %ФОТ'!$F$3:$F$67,MATCH('загрузка табеля'!$H6029,'рабочие дни  %ФОТ'!$H$3:$H$67,0),1)</f>
        <v>#N/A</v>
      </c>
      <c r="B6029" s="21">
        <f t="shared" si="282"/>
        <v>0</v>
      </c>
      <c r="C6029" s="22">
        <f t="shared" si="283"/>
        <v>0</v>
      </c>
      <c r="D6029" s="23" t="str">
        <f t="shared" si="284"/>
        <v/>
      </c>
      <c r="E6029" s="21">
        <f>SUMIFS(тарифы!G:G,тарифы!B:B,J6029)</f>
        <v>0</v>
      </c>
      <c r="F6029" s="21"/>
      <c r="G6029" s="12" t="str">
        <f>IFERROR(INDEX(Таблица1[#All],MATCH('загрузка табеля'!J6029,тарифы!B:B,0),4),"")</f>
        <v/>
      </c>
    </row>
    <row r="6030" spans="1:7" x14ac:dyDescent="0.2">
      <c r="A6030" s="12" t="e">
        <f>INDEX('рабочие дни  %ФОТ'!$F$3:$F$67,MATCH('загрузка табеля'!$H6030,'рабочие дни  %ФОТ'!$H$3:$H$67,0),1)</f>
        <v>#N/A</v>
      </c>
      <c r="B6030" s="21">
        <f t="shared" si="282"/>
        <v>0</v>
      </c>
      <c r="C6030" s="22">
        <f t="shared" si="283"/>
        <v>0</v>
      </c>
      <c r="D6030" s="23" t="str">
        <f t="shared" si="284"/>
        <v/>
      </c>
      <c r="E6030" s="21">
        <f>SUMIFS(тарифы!G:G,тарифы!B:B,J6030)</f>
        <v>0</v>
      </c>
      <c r="F6030" s="21"/>
      <c r="G6030" s="12" t="str">
        <f>IFERROR(INDEX(Таблица1[#All],MATCH('загрузка табеля'!J6030,тарифы!B:B,0),4),"")</f>
        <v/>
      </c>
    </row>
    <row r="6031" spans="1:7" x14ac:dyDescent="0.2">
      <c r="A6031" s="12" t="e">
        <f>INDEX('рабочие дни  %ФОТ'!$F$3:$F$67,MATCH('загрузка табеля'!$H6031,'рабочие дни  %ФОТ'!$H$3:$H$67,0),1)</f>
        <v>#N/A</v>
      </c>
      <c r="B6031" s="21">
        <f t="shared" si="282"/>
        <v>0</v>
      </c>
      <c r="C6031" s="22">
        <f t="shared" si="283"/>
        <v>0</v>
      </c>
      <c r="D6031" s="23" t="str">
        <f t="shared" si="284"/>
        <v/>
      </c>
      <c r="E6031" s="21">
        <f>SUMIFS(тарифы!G:G,тарифы!B:B,J6031)</f>
        <v>0</v>
      </c>
      <c r="F6031" s="21"/>
      <c r="G6031" s="12" t="str">
        <f>IFERROR(INDEX(Таблица1[#All],MATCH('загрузка табеля'!J6031,тарифы!B:B,0),4),"")</f>
        <v/>
      </c>
    </row>
    <row r="6032" spans="1:7" x14ac:dyDescent="0.2">
      <c r="A6032" s="12" t="e">
        <f>INDEX('рабочие дни  %ФОТ'!$F$3:$F$67,MATCH('загрузка табеля'!$H6032,'рабочие дни  %ФОТ'!$H$3:$H$67,0),1)</f>
        <v>#N/A</v>
      </c>
      <c r="B6032" s="21">
        <f t="shared" si="282"/>
        <v>0</v>
      </c>
      <c r="C6032" s="22">
        <f t="shared" si="283"/>
        <v>0</v>
      </c>
      <c r="D6032" s="23" t="str">
        <f t="shared" si="284"/>
        <v/>
      </c>
      <c r="E6032" s="21">
        <f>SUMIFS(тарифы!G:G,тарифы!B:B,J6032)</f>
        <v>0</v>
      </c>
      <c r="F6032" s="21"/>
      <c r="G6032" s="12" t="str">
        <f>IFERROR(INDEX(Таблица1[#All],MATCH('загрузка табеля'!J6032,тарифы!B:B,0),4),"")</f>
        <v/>
      </c>
    </row>
    <row r="6033" spans="1:7" x14ac:dyDescent="0.2">
      <c r="A6033" s="12" t="e">
        <f>INDEX('рабочие дни  %ФОТ'!$F$3:$F$67,MATCH('загрузка табеля'!$H6033,'рабочие дни  %ФОТ'!$H$3:$H$67,0),1)</f>
        <v>#N/A</v>
      </c>
      <c r="B6033" s="21">
        <f t="shared" si="282"/>
        <v>0</v>
      </c>
      <c r="C6033" s="22">
        <f t="shared" si="283"/>
        <v>0</v>
      </c>
      <c r="D6033" s="23" t="str">
        <f t="shared" si="284"/>
        <v/>
      </c>
      <c r="E6033" s="21">
        <f>SUMIFS(тарифы!G:G,тарифы!B:B,J6033)</f>
        <v>0</v>
      </c>
      <c r="F6033" s="21"/>
      <c r="G6033" s="12" t="str">
        <f>IFERROR(INDEX(Таблица1[#All],MATCH('загрузка табеля'!J6033,тарифы!B:B,0),4),"")</f>
        <v/>
      </c>
    </row>
    <row r="6034" spans="1:7" x14ac:dyDescent="0.2">
      <c r="A6034" s="12" t="e">
        <f>INDEX('рабочие дни  %ФОТ'!$F$3:$F$67,MATCH('загрузка табеля'!$H6034,'рабочие дни  %ФОТ'!$H$3:$H$67,0),1)</f>
        <v>#N/A</v>
      </c>
      <c r="B6034" s="21">
        <f t="shared" si="282"/>
        <v>0</v>
      </c>
      <c r="C6034" s="22">
        <f t="shared" si="283"/>
        <v>0</v>
      </c>
      <c r="D6034" s="23" t="str">
        <f t="shared" si="284"/>
        <v/>
      </c>
      <c r="E6034" s="21">
        <f>SUMIFS(тарифы!G:G,тарифы!B:B,J6034)</f>
        <v>0</v>
      </c>
      <c r="F6034" s="21"/>
      <c r="G6034" s="12" t="str">
        <f>IFERROR(INDEX(Таблица1[#All],MATCH('загрузка табеля'!J6034,тарифы!B:B,0),4),"")</f>
        <v/>
      </c>
    </row>
    <row r="6035" spans="1:7" x14ac:dyDescent="0.2">
      <c r="A6035" s="12" t="e">
        <f>INDEX('рабочие дни  %ФОТ'!$F$3:$F$67,MATCH('загрузка табеля'!$H6035,'рабочие дни  %ФОТ'!$H$3:$H$67,0),1)</f>
        <v>#N/A</v>
      </c>
      <c r="B6035" s="21">
        <f t="shared" si="282"/>
        <v>0</v>
      </c>
      <c r="C6035" s="22">
        <f t="shared" si="283"/>
        <v>0</v>
      </c>
      <c r="D6035" s="23" t="str">
        <f t="shared" si="284"/>
        <v/>
      </c>
      <c r="E6035" s="21">
        <f>SUMIFS(тарифы!G:G,тарифы!B:B,J6035)</f>
        <v>0</v>
      </c>
      <c r="F6035" s="21"/>
      <c r="G6035" s="12" t="str">
        <f>IFERROR(INDEX(Таблица1[#All],MATCH('загрузка табеля'!J6035,тарифы!B:B,0),4),"")</f>
        <v/>
      </c>
    </row>
    <row r="6036" spans="1:7" x14ac:dyDescent="0.2">
      <c r="A6036" s="12" t="e">
        <f>INDEX('рабочие дни  %ФОТ'!$F$3:$F$67,MATCH('загрузка табеля'!$H6036,'рабочие дни  %ФОТ'!$H$3:$H$67,0),1)</f>
        <v>#N/A</v>
      </c>
      <c r="B6036" s="21">
        <f t="shared" si="282"/>
        <v>0</v>
      </c>
      <c r="C6036" s="22">
        <f t="shared" si="283"/>
        <v>0</v>
      </c>
      <c r="D6036" s="23" t="str">
        <f t="shared" si="284"/>
        <v/>
      </c>
      <c r="E6036" s="21">
        <f>SUMIFS(тарифы!G:G,тарифы!B:B,J6036)</f>
        <v>0</v>
      </c>
      <c r="F6036" s="21"/>
      <c r="G6036" s="12" t="str">
        <f>IFERROR(INDEX(Таблица1[#All],MATCH('загрузка табеля'!J6036,тарифы!B:B,0),4),"")</f>
        <v/>
      </c>
    </row>
    <row r="6037" spans="1:7" x14ac:dyDescent="0.2">
      <c r="A6037" s="12" t="e">
        <f>INDEX('рабочие дни  %ФОТ'!$F$3:$F$67,MATCH('загрузка табеля'!$H6037,'рабочие дни  %ФОТ'!$H$3:$H$67,0),1)</f>
        <v>#N/A</v>
      </c>
      <c r="B6037" s="21">
        <f t="shared" si="282"/>
        <v>0</v>
      </c>
      <c r="C6037" s="22">
        <f t="shared" si="283"/>
        <v>0</v>
      </c>
      <c r="D6037" s="23" t="str">
        <f t="shared" si="284"/>
        <v/>
      </c>
      <c r="E6037" s="21">
        <f>SUMIFS(тарифы!G:G,тарифы!B:B,J6037)</f>
        <v>0</v>
      </c>
      <c r="F6037" s="21"/>
      <c r="G6037" s="12" t="str">
        <f>IFERROR(INDEX(Таблица1[#All],MATCH('загрузка табеля'!J6037,тарифы!B:B,0),4),"")</f>
        <v/>
      </c>
    </row>
    <row r="6038" spans="1:7" x14ac:dyDescent="0.2">
      <c r="A6038" s="12" t="e">
        <f>INDEX('рабочие дни  %ФОТ'!$F$3:$F$67,MATCH('загрузка табеля'!$H6038,'рабочие дни  %ФОТ'!$H$3:$H$67,0),1)</f>
        <v>#N/A</v>
      </c>
      <c r="B6038" s="21">
        <f t="shared" si="282"/>
        <v>0</v>
      </c>
      <c r="C6038" s="22">
        <f t="shared" si="283"/>
        <v>0</v>
      </c>
      <c r="D6038" s="23" t="str">
        <f t="shared" si="284"/>
        <v/>
      </c>
      <c r="E6038" s="21">
        <f>SUMIFS(тарифы!G:G,тарифы!B:B,J6038)</f>
        <v>0</v>
      </c>
      <c r="F6038" s="21"/>
      <c r="G6038" s="12" t="str">
        <f>IFERROR(INDEX(Таблица1[#All],MATCH('загрузка табеля'!J6038,тарифы!B:B,0),4),"")</f>
        <v/>
      </c>
    </row>
    <row r="6039" spans="1:7" x14ac:dyDescent="0.2">
      <c r="A6039" s="12" t="e">
        <f>INDEX('рабочие дни  %ФОТ'!$F$3:$F$67,MATCH('загрузка табеля'!$H6039,'рабочие дни  %ФОТ'!$H$3:$H$67,0),1)</f>
        <v>#N/A</v>
      </c>
      <c r="B6039" s="21">
        <f t="shared" si="282"/>
        <v>0</v>
      </c>
      <c r="C6039" s="22">
        <f t="shared" si="283"/>
        <v>0</v>
      </c>
      <c r="D6039" s="23" t="str">
        <f t="shared" si="284"/>
        <v/>
      </c>
      <c r="E6039" s="21">
        <f>SUMIFS(тарифы!G:G,тарифы!B:B,J6039)</f>
        <v>0</v>
      </c>
      <c r="F6039" s="21"/>
      <c r="G6039" s="12" t="str">
        <f>IFERROR(INDEX(Таблица1[#All],MATCH('загрузка табеля'!J6039,тарифы!B:B,0),4),"")</f>
        <v/>
      </c>
    </row>
    <row r="6040" spans="1:7" x14ac:dyDescent="0.2">
      <c r="A6040" s="12" t="e">
        <f>INDEX('рабочие дни  %ФОТ'!$F$3:$F$67,MATCH('загрузка табеля'!$H6040,'рабочие дни  %ФОТ'!$H$3:$H$67,0),1)</f>
        <v>#N/A</v>
      </c>
      <c r="B6040" s="21">
        <f t="shared" si="282"/>
        <v>0</v>
      </c>
      <c r="C6040" s="22">
        <f t="shared" si="283"/>
        <v>0</v>
      </c>
      <c r="D6040" s="23" t="str">
        <f t="shared" si="284"/>
        <v/>
      </c>
      <c r="E6040" s="21">
        <f>SUMIFS(тарифы!G:G,тарифы!B:B,J6040)</f>
        <v>0</v>
      </c>
      <c r="F6040" s="21"/>
      <c r="G6040" s="12" t="str">
        <f>IFERROR(INDEX(Таблица1[#All],MATCH('загрузка табеля'!J6040,тарифы!B:B,0),4),"")</f>
        <v/>
      </c>
    </row>
    <row r="6041" spans="1:7" x14ac:dyDescent="0.2">
      <c r="A6041" s="12" t="e">
        <f>INDEX('рабочие дни  %ФОТ'!$F$3:$F$67,MATCH('загрузка табеля'!$H6041,'рабочие дни  %ФОТ'!$H$3:$H$67,0),1)</f>
        <v>#N/A</v>
      </c>
      <c r="B6041" s="21">
        <f t="shared" si="282"/>
        <v>0</v>
      </c>
      <c r="C6041" s="22">
        <f t="shared" si="283"/>
        <v>0</v>
      </c>
      <c r="D6041" s="23" t="str">
        <f t="shared" si="284"/>
        <v/>
      </c>
      <c r="E6041" s="21">
        <f>SUMIFS(тарифы!G:G,тарифы!B:B,J6041)</f>
        <v>0</v>
      </c>
      <c r="F6041" s="21"/>
      <c r="G6041" s="12" t="str">
        <f>IFERROR(INDEX(Таблица1[#All],MATCH('загрузка табеля'!J6041,тарифы!B:B,0),4),"")</f>
        <v/>
      </c>
    </row>
    <row r="6042" spans="1:7" x14ac:dyDescent="0.2">
      <c r="A6042" s="12" t="e">
        <f>INDEX('рабочие дни  %ФОТ'!$F$3:$F$67,MATCH('загрузка табеля'!$H6042,'рабочие дни  %ФОТ'!$H$3:$H$67,0),1)</f>
        <v>#N/A</v>
      </c>
      <c r="B6042" s="21">
        <f t="shared" si="282"/>
        <v>0</v>
      </c>
      <c r="C6042" s="22">
        <f t="shared" si="283"/>
        <v>0</v>
      </c>
      <c r="D6042" s="23" t="str">
        <f t="shared" si="284"/>
        <v/>
      </c>
      <c r="E6042" s="21">
        <f>SUMIFS(тарифы!G:G,тарифы!B:B,J6042)</f>
        <v>0</v>
      </c>
      <c r="F6042" s="21"/>
      <c r="G6042" s="12" t="str">
        <f>IFERROR(INDEX(Таблица1[#All],MATCH('загрузка табеля'!J6042,тарифы!B:B,0),4),"")</f>
        <v/>
      </c>
    </row>
    <row r="6043" spans="1:7" x14ac:dyDescent="0.2">
      <c r="A6043" s="12" t="e">
        <f>INDEX('рабочие дни  %ФОТ'!$F$3:$F$67,MATCH('загрузка табеля'!$H6043,'рабочие дни  %ФОТ'!$H$3:$H$67,0),1)</f>
        <v>#N/A</v>
      </c>
      <c r="B6043" s="21">
        <f t="shared" si="282"/>
        <v>0</v>
      </c>
      <c r="C6043" s="22">
        <f t="shared" si="283"/>
        <v>0</v>
      </c>
      <c r="D6043" s="23" t="str">
        <f t="shared" si="284"/>
        <v/>
      </c>
      <c r="E6043" s="21">
        <f>SUMIFS(тарифы!G:G,тарифы!B:B,J6043)</f>
        <v>0</v>
      </c>
      <c r="F6043" s="21"/>
      <c r="G6043" s="12" t="str">
        <f>IFERROR(INDEX(Таблица1[#All],MATCH('загрузка табеля'!J6043,тарифы!B:B,0),4),"")</f>
        <v/>
      </c>
    </row>
    <row r="6044" spans="1:7" x14ac:dyDescent="0.2">
      <c r="A6044" s="12" t="e">
        <f>INDEX('рабочие дни  %ФОТ'!$F$3:$F$67,MATCH('загрузка табеля'!$H6044,'рабочие дни  %ФОТ'!$H$3:$H$67,0),1)</f>
        <v>#N/A</v>
      </c>
      <c r="B6044" s="21">
        <f t="shared" si="282"/>
        <v>0</v>
      </c>
      <c r="C6044" s="22">
        <f t="shared" si="283"/>
        <v>0</v>
      </c>
      <c r="D6044" s="23" t="str">
        <f t="shared" si="284"/>
        <v/>
      </c>
      <c r="E6044" s="21">
        <f>SUMIFS(тарифы!G:G,тарифы!B:B,J6044)</f>
        <v>0</v>
      </c>
      <c r="F6044" s="21"/>
      <c r="G6044" s="12" t="str">
        <f>IFERROR(INDEX(Таблица1[#All],MATCH('загрузка табеля'!J6044,тарифы!B:B,0),4),"")</f>
        <v/>
      </c>
    </row>
    <row r="6045" spans="1:7" x14ac:dyDescent="0.2">
      <c r="A6045" s="12" t="e">
        <f>INDEX('рабочие дни  %ФОТ'!$F$3:$F$67,MATCH('загрузка табеля'!$H6045,'рабочие дни  %ФОТ'!$H$3:$H$67,0),1)</f>
        <v>#N/A</v>
      </c>
      <c r="B6045" s="21">
        <f t="shared" si="282"/>
        <v>0</v>
      </c>
      <c r="C6045" s="22">
        <f t="shared" si="283"/>
        <v>0</v>
      </c>
      <c r="D6045" s="23" t="str">
        <f t="shared" si="284"/>
        <v/>
      </c>
      <c r="E6045" s="21">
        <f>SUMIFS(тарифы!G:G,тарифы!B:B,J6045)</f>
        <v>0</v>
      </c>
      <c r="F6045" s="21"/>
      <c r="G6045" s="12" t="str">
        <f>IFERROR(INDEX(Таблица1[#All],MATCH('загрузка табеля'!J6045,тарифы!B:B,0),4),"")</f>
        <v/>
      </c>
    </row>
    <row r="6046" spans="1:7" x14ac:dyDescent="0.2">
      <c r="A6046" s="12" t="e">
        <f>INDEX('рабочие дни  %ФОТ'!$F$3:$F$67,MATCH('загрузка табеля'!$H6046,'рабочие дни  %ФОТ'!$H$3:$H$67,0),1)</f>
        <v>#N/A</v>
      </c>
      <c r="B6046" s="21">
        <f t="shared" si="282"/>
        <v>0</v>
      </c>
      <c r="C6046" s="22">
        <f t="shared" si="283"/>
        <v>0</v>
      </c>
      <c r="D6046" s="23" t="str">
        <f t="shared" si="284"/>
        <v/>
      </c>
      <c r="E6046" s="21">
        <f>SUMIFS(тарифы!G:G,тарифы!B:B,J6046)</f>
        <v>0</v>
      </c>
      <c r="F6046" s="21"/>
      <c r="G6046" s="12" t="str">
        <f>IFERROR(INDEX(Таблица1[#All],MATCH('загрузка табеля'!J6046,тарифы!B:B,0),4),"")</f>
        <v/>
      </c>
    </row>
    <row r="6047" spans="1:7" x14ac:dyDescent="0.2">
      <c r="A6047" s="12" t="e">
        <f>INDEX('рабочие дни  %ФОТ'!$F$3:$F$67,MATCH('загрузка табеля'!$H6047,'рабочие дни  %ФОТ'!$H$3:$H$67,0),1)</f>
        <v>#N/A</v>
      </c>
      <c r="B6047" s="21">
        <f t="shared" si="282"/>
        <v>0</v>
      </c>
      <c r="C6047" s="22">
        <f t="shared" si="283"/>
        <v>0</v>
      </c>
      <c r="D6047" s="23" t="str">
        <f t="shared" si="284"/>
        <v/>
      </c>
      <c r="E6047" s="21">
        <f>SUMIFS(тарифы!G:G,тарифы!B:B,J6047)</f>
        <v>0</v>
      </c>
      <c r="F6047" s="21"/>
      <c r="G6047" s="12" t="str">
        <f>IFERROR(INDEX(Таблица1[#All],MATCH('загрузка табеля'!J6047,тарифы!B:B,0),4),"")</f>
        <v/>
      </c>
    </row>
    <row r="6048" spans="1:7" x14ac:dyDescent="0.2">
      <c r="A6048" s="12" t="e">
        <f>INDEX('рабочие дни  %ФОТ'!$F$3:$F$67,MATCH('загрузка табеля'!$H6048,'рабочие дни  %ФОТ'!$H$3:$H$67,0),1)</f>
        <v>#N/A</v>
      </c>
      <c r="B6048" s="21">
        <f t="shared" si="282"/>
        <v>0</v>
      </c>
      <c r="C6048" s="22">
        <f t="shared" si="283"/>
        <v>0</v>
      </c>
      <c r="D6048" s="23" t="str">
        <f t="shared" si="284"/>
        <v/>
      </c>
      <c r="E6048" s="21">
        <f>SUMIFS(тарифы!G:G,тарифы!B:B,J6048)</f>
        <v>0</v>
      </c>
      <c r="F6048" s="21"/>
      <c r="G6048" s="12" t="str">
        <f>IFERROR(INDEX(Таблица1[#All],MATCH('загрузка табеля'!J6048,тарифы!B:B,0),4),"")</f>
        <v/>
      </c>
    </row>
    <row r="6049" spans="1:7" x14ac:dyDescent="0.2">
      <c r="A6049" s="12" t="e">
        <f>INDEX('рабочие дни  %ФОТ'!$F$3:$F$67,MATCH('загрузка табеля'!$H6049,'рабочие дни  %ФОТ'!$H$3:$H$67,0),1)</f>
        <v>#N/A</v>
      </c>
      <c r="B6049" s="21">
        <f t="shared" si="282"/>
        <v>0</v>
      </c>
      <c r="C6049" s="22">
        <f t="shared" si="283"/>
        <v>0</v>
      </c>
      <c r="D6049" s="23" t="str">
        <f t="shared" si="284"/>
        <v/>
      </c>
      <c r="E6049" s="21">
        <f>SUMIFS(тарифы!G:G,тарифы!B:B,J6049)</f>
        <v>0</v>
      </c>
      <c r="F6049" s="21"/>
      <c r="G6049" s="12" t="str">
        <f>IFERROR(INDEX(Таблица1[#All],MATCH('загрузка табеля'!J6049,тарифы!B:B,0),4),"")</f>
        <v/>
      </c>
    </row>
    <row r="6050" spans="1:7" x14ac:dyDescent="0.2">
      <c r="A6050" s="12" t="e">
        <f>INDEX('рабочие дни  %ФОТ'!$F$3:$F$67,MATCH('загрузка табеля'!$H6050,'рабочие дни  %ФОТ'!$H$3:$H$67,0),1)</f>
        <v>#N/A</v>
      </c>
      <c r="B6050" s="21">
        <f t="shared" si="282"/>
        <v>0</v>
      </c>
      <c r="C6050" s="22">
        <f t="shared" si="283"/>
        <v>0</v>
      </c>
      <c r="D6050" s="23" t="str">
        <f t="shared" si="284"/>
        <v/>
      </c>
      <c r="E6050" s="21">
        <f>SUMIFS(тарифы!G:G,тарифы!B:B,J6050)</f>
        <v>0</v>
      </c>
      <c r="F6050" s="21"/>
      <c r="G6050" s="12" t="str">
        <f>IFERROR(INDEX(Таблица1[#All],MATCH('загрузка табеля'!J6050,тарифы!B:B,0),4),"")</f>
        <v/>
      </c>
    </row>
    <row r="6051" spans="1:7" x14ac:dyDescent="0.2">
      <c r="A6051" s="12" t="e">
        <f>INDEX('рабочие дни  %ФОТ'!$F$3:$F$67,MATCH('загрузка табеля'!$H6051,'рабочие дни  %ФОТ'!$H$3:$H$67,0),1)</f>
        <v>#N/A</v>
      </c>
      <c r="B6051" s="21">
        <f t="shared" si="282"/>
        <v>0</v>
      </c>
      <c r="C6051" s="22">
        <f t="shared" si="283"/>
        <v>0</v>
      </c>
      <c r="D6051" s="23" t="str">
        <f t="shared" si="284"/>
        <v/>
      </c>
      <c r="E6051" s="21">
        <f>SUMIFS(тарифы!G:G,тарифы!B:B,J6051)</f>
        <v>0</v>
      </c>
      <c r="F6051" s="21"/>
      <c r="G6051" s="12" t="str">
        <f>IFERROR(INDEX(Таблица1[#All],MATCH('загрузка табеля'!J6051,тарифы!B:B,0),4),"")</f>
        <v/>
      </c>
    </row>
    <row r="6052" spans="1:7" x14ac:dyDescent="0.2">
      <c r="A6052" s="12" t="e">
        <f>INDEX('рабочие дни  %ФОТ'!$F$3:$F$67,MATCH('загрузка табеля'!$H6052,'рабочие дни  %ФОТ'!$H$3:$H$67,0),1)</f>
        <v>#N/A</v>
      </c>
      <c r="B6052" s="21">
        <f t="shared" si="282"/>
        <v>0</v>
      </c>
      <c r="C6052" s="22">
        <f t="shared" si="283"/>
        <v>0</v>
      </c>
      <c r="D6052" s="23" t="str">
        <f t="shared" si="284"/>
        <v/>
      </c>
      <c r="E6052" s="21">
        <f>SUMIFS(тарифы!G:G,тарифы!B:B,J6052)</f>
        <v>0</v>
      </c>
      <c r="F6052" s="21"/>
      <c r="G6052" s="12" t="str">
        <f>IFERROR(INDEX(Таблица1[#All],MATCH('загрузка табеля'!J6052,тарифы!B:B,0),4),"")</f>
        <v/>
      </c>
    </row>
    <row r="6053" spans="1:7" x14ac:dyDescent="0.2">
      <c r="A6053" s="12" t="e">
        <f>INDEX('рабочие дни  %ФОТ'!$F$3:$F$67,MATCH('загрузка табеля'!$H6053,'рабочие дни  %ФОТ'!$H$3:$H$67,0),1)</f>
        <v>#N/A</v>
      </c>
      <c r="B6053" s="21">
        <f t="shared" si="282"/>
        <v>0</v>
      </c>
      <c r="C6053" s="22">
        <f t="shared" si="283"/>
        <v>0</v>
      </c>
      <c r="D6053" s="23" t="str">
        <f t="shared" si="284"/>
        <v/>
      </c>
      <c r="E6053" s="21">
        <f>SUMIFS(тарифы!G:G,тарифы!B:B,J6053)</f>
        <v>0</v>
      </c>
      <c r="F6053" s="21"/>
      <c r="G6053" s="12" t="str">
        <f>IFERROR(INDEX(Таблица1[#All],MATCH('загрузка табеля'!J6053,тарифы!B:B,0),4),"")</f>
        <v/>
      </c>
    </row>
    <row r="6054" spans="1:7" x14ac:dyDescent="0.2">
      <c r="A6054" s="12" t="e">
        <f>INDEX('рабочие дни  %ФОТ'!$F$3:$F$67,MATCH('загрузка табеля'!$H6054,'рабочие дни  %ФОТ'!$H$3:$H$67,0),1)</f>
        <v>#N/A</v>
      </c>
      <c r="B6054" s="21">
        <f t="shared" si="282"/>
        <v>0</v>
      </c>
      <c r="C6054" s="22">
        <f t="shared" si="283"/>
        <v>0</v>
      </c>
      <c r="D6054" s="23" t="str">
        <f t="shared" si="284"/>
        <v/>
      </c>
      <c r="E6054" s="21">
        <f>SUMIFS(тарифы!G:G,тарифы!B:B,J6054)</f>
        <v>0</v>
      </c>
      <c r="F6054" s="21"/>
      <c r="G6054" s="12" t="str">
        <f>IFERROR(INDEX(Таблица1[#All],MATCH('загрузка табеля'!J6054,тарифы!B:B,0),4),"")</f>
        <v/>
      </c>
    </row>
    <row r="6055" spans="1:7" x14ac:dyDescent="0.2">
      <c r="A6055" s="12" t="e">
        <f>INDEX('рабочие дни  %ФОТ'!$F$3:$F$67,MATCH('загрузка табеля'!$H6055,'рабочие дни  %ФОТ'!$H$3:$H$67,0),1)</f>
        <v>#N/A</v>
      </c>
      <c r="B6055" s="21">
        <f t="shared" si="282"/>
        <v>0</v>
      </c>
      <c r="C6055" s="22">
        <f t="shared" si="283"/>
        <v>0</v>
      </c>
      <c r="D6055" s="23" t="str">
        <f t="shared" si="284"/>
        <v/>
      </c>
      <c r="E6055" s="21">
        <f>SUMIFS(тарифы!G:G,тарифы!B:B,J6055)</f>
        <v>0</v>
      </c>
      <c r="F6055" s="21"/>
      <c r="G6055" s="12" t="str">
        <f>IFERROR(INDEX(Таблица1[#All],MATCH('загрузка табеля'!J6055,тарифы!B:B,0),4),"")</f>
        <v/>
      </c>
    </row>
    <row r="6056" spans="1:7" x14ac:dyDescent="0.2">
      <c r="A6056" s="12" t="e">
        <f>INDEX('рабочие дни  %ФОТ'!$F$3:$F$67,MATCH('загрузка табеля'!$H6056,'рабочие дни  %ФОТ'!$H$3:$H$67,0),1)</f>
        <v>#N/A</v>
      </c>
      <c r="B6056" s="21">
        <f t="shared" si="282"/>
        <v>0</v>
      </c>
      <c r="C6056" s="22">
        <f t="shared" si="283"/>
        <v>0</v>
      </c>
      <c r="D6056" s="23" t="str">
        <f t="shared" si="284"/>
        <v/>
      </c>
      <c r="E6056" s="21">
        <f>SUMIFS(тарифы!G:G,тарифы!B:B,J6056)</f>
        <v>0</v>
      </c>
      <c r="F6056" s="21"/>
      <c r="G6056" s="12" t="str">
        <f>IFERROR(INDEX(Таблица1[#All],MATCH('загрузка табеля'!J6056,тарифы!B:B,0),4),"")</f>
        <v/>
      </c>
    </row>
    <row r="6057" spans="1:7" x14ac:dyDescent="0.2">
      <c r="A6057" s="12" t="e">
        <f>INDEX('рабочие дни  %ФОТ'!$F$3:$F$67,MATCH('загрузка табеля'!$H6057,'рабочие дни  %ФОТ'!$H$3:$H$67,0),1)</f>
        <v>#N/A</v>
      </c>
      <c r="B6057" s="21">
        <f t="shared" si="282"/>
        <v>0</v>
      </c>
      <c r="C6057" s="22">
        <f t="shared" si="283"/>
        <v>0</v>
      </c>
      <c r="D6057" s="23" t="str">
        <f t="shared" si="284"/>
        <v/>
      </c>
      <c r="E6057" s="21">
        <f>SUMIFS(тарифы!G:G,тарифы!B:B,J6057)</f>
        <v>0</v>
      </c>
      <c r="F6057" s="21"/>
      <c r="G6057" s="12" t="str">
        <f>IFERROR(INDEX(Таблица1[#All],MATCH('загрузка табеля'!J6057,тарифы!B:B,0),4),"")</f>
        <v/>
      </c>
    </row>
    <row r="6058" spans="1:7" x14ac:dyDescent="0.2">
      <c r="A6058" s="12" t="e">
        <f>INDEX('рабочие дни  %ФОТ'!$F$3:$F$67,MATCH('загрузка табеля'!$H6058,'рабочие дни  %ФОТ'!$H$3:$H$67,0),1)</f>
        <v>#N/A</v>
      </c>
      <c r="B6058" s="21">
        <f t="shared" si="282"/>
        <v>0</v>
      </c>
      <c r="C6058" s="22">
        <f t="shared" si="283"/>
        <v>0</v>
      </c>
      <c r="D6058" s="23" t="str">
        <f t="shared" si="284"/>
        <v/>
      </c>
      <c r="E6058" s="21">
        <f>SUMIFS(тарифы!G:G,тарифы!B:B,J6058)</f>
        <v>0</v>
      </c>
      <c r="F6058" s="21"/>
      <c r="G6058" s="12" t="str">
        <f>IFERROR(INDEX(Таблица1[#All],MATCH('загрузка табеля'!J6058,тарифы!B:B,0),4),"")</f>
        <v/>
      </c>
    </row>
    <row r="6059" spans="1:7" x14ac:dyDescent="0.2">
      <c r="A6059" s="12" t="e">
        <f>INDEX('рабочие дни  %ФОТ'!$F$3:$F$67,MATCH('загрузка табеля'!$H6059,'рабочие дни  %ФОТ'!$H$3:$H$67,0),1)</f>
        <v>#N/A</v>
      </c>
      <c r="B6059" s="21">
        <f t="shared" si="282"/>
        <v>0</v>
      </c>
      <c r="C6059" s="22">
        <f t="shared" si="283"/>
        <v>0</v>
      </c>
      <c r="D6059" s="23" t="str">
        <f t="shared" si="284"/>
        <v/>
      </c>
      <c r="E6059" s="21">
        <f>SUMIFS(тарифы!G:G,тарифы!B:B,J6059)</f>
        <v>0</v>
      </c>
      <c r="F6059" s="21"/>
      <c r="G6059" s="12" t="str">
        <f>IFERROR(INDEX(Таблица1[#All],MATCH('загрузка табеля'!J6059,тарифы!B:B,0),4),"")</f>
        <v/>
      </c>
    </row>
    <row r="6060" spans="1:7" x14ac:dyDescent="0.2">
      <c r="A6060" s="12" t="e">
        <f>INDEX('рабочие дни  %ФОТ'!$F$3:$F$67,MATCH('загрузка табеля'!$H6060,'рабочие дни  %ФОТ'!$H$3:$H$67,0),1)</f>
        <v>#N/A</v>
      </c>
      <c r="B6060" s="21">
        <f t="shared" si="282"/>
        <v>0</v>
      </c>
      <c r="C6060" s="22">
        <f t="shared" si="283"/>
        <v>0</v>
      </c>
      <c r="D6060" s="23" t="str">
        <f t="shared" si="284"/>
        <v/>
      </c>
      <c r="E6060" s="21">
        <f>SUMIFS(тарифы!G:G,тарифы!B:B,J6060)</f>
        <v>0</v>
      </c>
      <c r="F6060" s="21"/>
      <c r="G6060" s="12" t="str">
        <f>IFERROR(INDEX(Таблица1[#All],MATCH('загрузка табеля'!J6060,тарифы!B:B,0),4),"")</f>
        <v/>
      </c>
    </row>
    <row r="6061" spans="1:7" x14ac:dyDescent="0.2">
      <c r="A6061" s="12" t="e">
        <f>INDEX('рабочие дни  %ФОТ'!$F$3:$F$67,MATCH('загрузка табеля'!$H6061,'рабочие дни  %ФОТ'!$H$3:$H$67,0),1)</f>
        <v>#N/A</v>
      </c>
      <c r="B6061" s="21">
        <f t="shared" si="282"/>
        <v>0</v>
      </c>
      <c r="C6061" s="22">
        <f t="shared" si="283"/>
        <v>0</v>
      </c>
      <c r="D6061" s="23" t="str">
        <f t="shared" si="284"/>
        <v/>
      </c>
      <c r="E6061" s="21">
        <f>SUMIFS(тарифы!G:G,тарифы!B:B,J6061)</f>
        <v>0</v>
      </c>
      <c r="F6061" s="21"/>
      <c r="G6061" s="12" t="str">
        <f>IFERROR(INDEX(Таблица1[#All],MATCH('загрузка табеля'!J6061,тарифы!B:B,0),4),"")</f>
        <v/>
      </c>
    </row>
    <row r="6062" spans="1:7" x14ac:dyDescent="0.2">
      <c r="A6062" s="12" t="e">
        <f>INDEX('рабочие дни  %ФОТ'!$F$3:$F$67,MATCH('загрузка табеля'!$H6062,'рабочие дни  %ФОТ'!$H$3:$H$67,0),1)</f>
        <v>#N/A</v>
      </c>
      <c r="B6062" s="21">
        <f t="shared" si="282"/>
        <v>0</v>
      </c>
      <c r="C6062" s="22">
        <f t="shared" si="283"/>
        <v>0</v>
      </c>
      <c r="D6062" s="23" t="str">
        <f t="shared" si="284"/>
        <v/>
      </c>
      <c r="E6062" s="21">
        <f>SUMIFS(тарифы!G:G,тарифы!B:B,J6062)</f>
        <v>0</v>
      </c>
      <c r="F6062" s="21"/>
      <c r="G6062" s="12" t="str">
        <f>IFERROR(INDEX(Таблица1[#All],MATCH('загрузка табеля'!J6062,тарифы!B:B,0),4),"")</f>
        <v/>
      </c>
    </row>
    <row r="6063" spans="1:7" x14ac:dyDescent="0.2">
      <c r="A6063" s="12" t="e">
        <f>INDEX('рабочие дни  %ФОТ'!$F$3:$F$67,MATCH('загрузка табеля'!$H6063,'рабочие дни  %ФОТ'!$H$3:$H$67,0),1)</f>
        <v>#N/A</v>
      </c>
      <c r="B6063" s="21">
        <f t="shared" si="282"/>
        <v>0</v>
      </c>
      <c r="C6063" s="22">
        <f t="shared" si="283"/>
        <v>0</v>
      </c>
      <c r="D6063" s="23" t="str">
        <f t="shared" si="284"/>
        <v/>
      </c>
      <c r="E6063" s="21">
        <f>SUMIFS(тарифы!G:G,тарифы!B:B,J6063)</f>
        <v>0</v>
      </c>
      <c r="F6063" s="21"/>
      <c r="G6063" s="12" t="str">
        <f>IFERROR(INDEX(Таблица1[#All],MATCH('загрузка табеля'!J6063,тарифы!B:B,0),4),"")</f>
        <v/>
      </c>
    </row>
    <row r="6064" spans="1:7" x14ac:dyDescent="0.2">
      <c r="A6064" s="12" t="e">
        <f>INDEX('рабочие дни  %ФОТ'!$F$3:$F$67,MATCH('загрузка табеля'!$H6064,'рабочие дни  %ФОТ'!$H$3:$H$67,0),1)</f>
        <v>#N/A</v>
      </c>
      <c r="B6064" s="21">
        <f t="shared" si="282"/>
        <v>0</v>
      </c>
      <c r="C6064" s="22">
        <f t="shared" si="283"/>
        <v>0</v>
      </c>
      <c r="D6064" s="23" t="str">
        <f t="shared" si="284"/>
        <v/>
      </c>
      <c r="E6064" s="21">
        <f>SUMIFS(тарифы!G:G,тарифы!B:B,J6064)</f>
        <v>0</v>
      </c>
      <c r="F6064" s="21"/>
      <c r="G6064" s="12" t="str">
        <f>IFERROR(INDEX(Таблица1[#All],MATCH('загрузка табеля'!J6064,тарифы!B:B,0),4),"")</f>
        <v/>
      </c>
    </row>
    <row r="6065" spans="1:7" x14ac:dyDescent="0.2">
      <c r="A6065" s="12" t="e">
        <f>INDEX('рабочие дни  %ФОТ'!$F$3:$F$67,MATCH('загрузка табеля'!$H6065,'рабочие дни  %ФОТ'!$H$3:$H$67,0),1)</f>
        <v>#N/A</v>
      </c>
      <c r="B6065" s="21">
        <f t="shared" si="282"/>
        <v>0</v>
      </c>
      <c r="C6065" s="22">
        <f t="shared" si="283"/>
        <v>0</v>
      </c>
      <c r="D6065" s="23" t="str">
        <f t="shared" si="284"/>
        <v/>
      </c>
      <c r="E6065" s="21">
        <f>SUMIFS(тарифы!G:G,тарифы!B:B,J6065)</f>
        <v>0</v>
      </c>
      <c r="F6065" s="21"/>
      <c r="G6065" s="12" t="str">
        <f>IFERROR(INDEX(Таблица1[#All],MATCH('загрузка табеля'!J6065,тарифы!B:B,0),4),"")</f>
        <v/>
      </c>
    </row>
    <row r="6066" spans="1:7" x14ac:dyDescent="0.2">
      <c r="A6066" s="12" t="e">
        <f>INDEX('рабочие дни  %ФОТ'!$F$3:$F$67,MATCH('загрузка табеля'!$H6066,'рабочие дни  %ФОТ'!$H$3:$H$67,0),1)</f>
        <v>#N/A</v>
      </c>
      <c r="B6066" s="21">
        <f t="shared" si="282"/>
        <v>0</v>
      </c>
      <c r="C6066" s="22">
        <f t="shared" si="283"/>
        <v>0</v>
      </c>
      <c r="D6066" s="23" t="str">
        <f t="shared" si="284"/>
        <v/>
      </c>
      <c r="E6066" s="21">
        <f>SUMIFS(тарифы!G:G,тарифы!B:B,J6066)</f>
        <v>0</v>
      </c>
      <c r="F6066" s="21"/>
      <c r="G6066" s="12" t="str">
        <f>IFERROR(INDEX(Таблица1[#All],MATCH('загрузка табеля'!J6066,тарифы!B:B,0),4),"")</f>
        <v/>
      </c>
    </row>
    <row r="6067" spans="1:7" x14ac:dyDescent="0.2">
      <c r="A6067" s="12" t="e">
        <f>INDEX('рабочие дни  %ФОТ'!$F$3:$F$67,MATCH('загрузка табеля'!$H6067,'рабочие дни  %ФОТ'!$H$3:$H$67,0),1)</f>
        <v>#N/A</v>
      </c>
      <c r="B6067" s="21">
        <f t="shared" si="282"/>
        <v>0</v>
      </c>
      <c r="C6067" s="22">
        <f t="shared" si="283"/>
        <v>0</v>
      </c>
      <c r="D6067" s="23" t="str">
        <f t="shared" si="284"/>
        <v/>
      </c>
      <c r="E6067" s="21">
        <f>SUMIFS(тарифы!G:G,тарифы!B:B,J6067)</f>
        <v>0</v>
      </c>
      <c r="F6067" s="21"/>
      <c r="G6067" s="12" t="str">
        <f>IFERROR(INDEX(Таблица1[#All],MATCH('загрузка табеля'!J6067,тарифы!B:B,0),4),"")</f>
        <v/>
      </c>
    </row>
    <row r="6068" spans="1:7" x14ac:dyDescent="0.2">
      <c r="A6068" s="12" t="e">
        <f>INDEX('рабочие дни  %ФОТ'!$F$3:$F$67,MATCH('загрузка табеля'!$H6068,'рабочие дни  %ФОТ'!$H$3:$H$67,0),1)</f>
        <v>#N/A</v>
      </c>
      <c r="B6068" s="21">
        <f t="shared" si="282"/>
        <v>0</v>
      </c>
      <c r="C6068" s="22">
        <f t="shared" si="283"/>
        <v>0</v>
      </c>
      <c r="D6068" s="23" t="str">
        <f t="shared" si="284"/>
        <v/>
      </c>
      <c r="E6068" s="21">
        <f>SUMIFS(тарифы!G:G,тарифы!B:B,J6068)</f>
        <v>0</v>
      </c>
      <c r="F6068" s="21"/>
      <c r="G6068" s="12" t="str">
        <f>IFERROR(INDEX(Таблица1[#All],MATCH('загрузка табеля'!J6068,тарифы!B:B,0),4),"")</f>
        <v/>
      </c>
    </row>
    <row r="6069" spans="1:7" x14ac:dyDescent="0.2">
      <c r="A6069" s="12" t="e">
        <f>INDEX('рабочие дни  %ФОТ'!$F$3:$F$67,MATCH('загрузка табеля'!$H6069,'рабочие дни  %ФОТ'!$H$3:$H$67,0),1)</f>
        <v>#N/A</v>
      </c>
      <c r="B6069" s="21">
        <f t="shared" si="282"/>
        <v>0</v>
      </c>
      <c r="C6069" s="22">
        <f t="shared" si="283"/>
        <v>0</v>
      </c>
      <c r="D6069" s="23" t="str">
        <f t="shared" si="284"/>
        <v/>
      </c>
      <c r="E6069" s="21">
        <f>SUMIFS(тарифы!G:G,тарифы!B:B,J6069)</f>
        <v>0</v>
      </c>
      <c r="F6069" s="21"/>
      <c r="G6069" s="12" t="str">
        <f>IFERROR(INDEX(Таблица1[#All],MATCH('загрузка табеля'!J6069,тарифы!B:B,0),4),"")</f>
        <v/>
      </c>
    </row>
    <row r="6070" spans="1:7" x14ac:dyDescent="0.2">
      <c r="A6070" s="12" t="e">
        <f>INDEX('рабочие дни  %ФОТ'!$F$3:$F$67,MATCH('загрузка табеля'!$H6070,'рабочие дни  %ФОТ'!$H$3:$H$67,0),1)</f>
        <v>#N/A</v>
      </c>
      <c r="B6070" s="21">
        <f t="shared" si="282"/>
        <v>0</v>
      </c>
      <c r="C6070" s="22">
        <f t="shared" si="283"/>
        <v>0</v>
      </c>
      <c r="D6070" s="23" t="str">
        <f t="shared" si="284"/>
        <v/>
      </c>
      <c r="E6070" s="21">
        <f>SUMIFS(тарифы!G:G,тарифы!B:B,J6070)</f>
        <v>0</v>
      </c>
      <c r="F6070" s="21"/>
      <c r="G6070" s="12" t="str">
        <f>IFERROR(INDEX(Таблица1[#All],MATCH('загрузка табеля'!J6070,тарифы!B:B,0),4),"")</f>
        <v/>
      </c>
    </row>
    <row r="6071" spans="1:7" x14ac:dyDescent="0.2">
      <c r="A6071" s="12" t="e">
        <f>INDEX('рабочие дни  %ФОТ'!$F$3:$F$67,MATCH('загрузка табеля'!$H6071,'рабочие дни  %ФОТ'!$H$3:$H$67,0),1)</f>
        <v>#N/A</v>
      </c>
      <c r="B6071" s="21">
        <f t="shared" si="282"/>
        <v>0</v>
      </c>
      <c r="C6071" s="22">
        <f t="shared" si="283"/>
        <v>0</v>
      </c>
      <c r="D6071" s="23" t="str">
        <f t="shared" si="284"/>
        <v/>
      </c>
      <c r="E6071" s="21">
        <f>SUMIFS(тарифы!G:G,тарифы!B:B,J6071)</f>
        <v>0</v>
      </c>
      <c r="F6071" s="21"/>
      <c r="G6071" s="12" t="str">
        <f>IFERROR(INDEX(Таблица1[#All],MATCH('загрузка табеля'!J6071,тарифы!B:B,0),4),"")</f>
        <v/>
      </c>
    </row>
    <row r="6072" spans="1:7" x14ac:dyDescent="0.2">
      <c r="A6072" s="12" t="e">
        <f>INDEX('рабочие дни  %ФОТ'!$F$3:$F$67,MATCH('загрузка табеля'!$H6072,'рабочие дни  %ФОТ'!$H$3:$H$67,0),1)</f>
        <v>#N/A</v>
      </c>
      <c r="B6072" s="21">
        <f t="shared" si="282"/>
        <v>0</v>
      </c>
      <c r="C6072" s="22">
        <f t="shared" si="283"/>
        <v>0</v>
      </c>
      <c r="D6072" s="23" t="str">
        <f t="shared" si="284"/>
        <v/>
      </c>
      <c r="E6072" s="21">
        <f>SUMIFS(тарифы!G:G,тарифы!B:B,J6072)</f>
        <v>0</v>
      </c>
      <c r="F6072" s="21"/>
      <c r="G6072" s="12" t="str">
        <f>IFERROR(INDEX(Таблица1[#All],MATCH('загрузка табеля'!J6072,тарифы!B:B,0),4),"")</f>
        <v/>
      </c>
    </row>
    <row r="6073" spans="1:7" x14ac:dyDescent="0.2">
      <c r="A6073" s="12" t="e">
        <f>INDEX('рабочие дни  %ФОТ'!$F$3:$F$67,MATCH('загрузка табеля'!$H6073,'рабочие дни  %ФОТ'!$H$3:$H$67,0),1)</f>
        <v>#N/A</v>
      </c>
      <c r="B6073" s="21">
        <f t="shared" si="282"/>
        <v>0</v>
      </c>
      <c r="C6073" s="22">
        <f t="shared" si="283"/>
        <v>0</v>
      </c>
      <c r="D6073" s="23" t="str">
        <f t="shared" si="284"/>
        <v/>
      </c>
      <c r="E6073" s="21">
        <f>SUMIFS(тарифы!G:G,тарифы!B:B,J6073)</f>
        <v>0</v>
      </c>
      <c r="F6073" s="21"/>
      <c r="G6073" s="12" t="str">
        <f>IFERROR(INDEX(Таблица1[#All],MATCH('загрузка табеля'!J6073,тарифы!B:B,0),4),"")</f>
        <v/>
      </c>
    </row>
    <row r="6074" spans="1:7" x14ac:dyDescent="0.2">
      <c r="A6074" s="12" t="e">
        <f>INDEX('рабочие дни  %ФОТ'!$F$3:$F$67,MATCH('загрузка табеля'!$H6074,'рабочие дни  %ФОТ'!$H$3:$H$67,0),1)</f>
        <v>#N/A</v>
      </c>
      <c r="B6074" s="21">
        <f t="shared" si="282"/>
        <v>0</v>
      </c>
      <c r="C6074" s="22">
        <f t="shared" si="283"/>
        <v>0</v>
      </c>
      <c r="D6074" s="23" t="str">
        <f t="shared" si="284"/>
        <v/>
      </c>
      <c r="E6074" s="21">
        <f>SUMIFS(тарифы!G:G,тарифы!B:B,J6074)</f>
        <v>0</v>
      </c>
      <c r="F6074" s="21"/>
      <c r="G6074" s="12" t="str">
        <f>IFERROR(INDEX(Таблица1[#All],MATCH('загрузка табеля'!J6074,тарифы!B:B,0),4),"")</f>
        <v/>
      </c>
    </row>
    <row r="6075" spans="1:7" x14ac:dyDescent="0.2">
      <c r="A6075" s="12" t="e">
        <f>INDEX('рабочие дни  %ФОТ'!$F$3:$F$67,MATCH('загрузка табеля'!$H6075,'рабочие дни  %ФОТ'!$H$3:$H$67,0),1)</f>
        <v>#N/A</v>
      </c>
      <c r="B6075" s="21">
        <f t="shared" si="282"/>
        <v>0</v>
      </c>
      <c r="C6075" s="22">
        <f t="shared" si="283"/>
        <v>0</v>
      </c>
      <c r="D6075" s="23" t="str">
        <f t="shared" si="284"/>
        <v/>
      </c>
      <c r="E6075" s="21">
        <f>SUMIFS(тарифы!G:G,тарифы!B:B,J6075)</f>
        <v>0</v>
      </c>
      <c r="F6075" s="21"/>
      <c r="G6075" s="12" t="str">
        <f>IFERROR(INDEX(Таблица1[#All],MATCH('загрузка табеля'!J6075,тарифы!B:B,0),4),"")</f>
        <v/>
      </c>
    </row>
    <row r="6076" spans="1:7" x14ac:dyDescent="0.2">
      <c r="A6076" s="12" t="e">
        <f>INDEX('рабочие дни  %ФОТ'!$F$3:$F$67,MATCH('загрузка табеля'!$H6076,'рабочие дни  %ФОТ'!$H$3:$H$67,0),1)</f>
        <v>#N/A</v>
      </c>
      <c r="B6076" s="21">
        <f t="shared" si="282"/>
        <v>0</v>
      </c>
      <c r="C6076" s="22">
        <f t="shared" si="283"/>
        <v>0</v>
      </c>
      <c r="D6076" s="23" t="str">
        <f t="shared" si="284"/>
        <v/>
      </c>
      <c r="E6076" s="21">
        <f>SUMIFS(тарифы!G:G,тарифы!B:B,J6076)</f>
        <v>0</v>
      </c>
      <c r="F6076" s="21"/>
      <c r="G6076" s="12" t="str">
        <f>IFERROR(INDEX(Таблица1[#All],MATCH('загрузка табеля'!J6076,тарифы!B:B,0),4),"")</f>
        <v/>
      </c>
    </row>
    <row r="6077" spans="1:7" x14ac:dyDescent="0.2">
      <c r="A6077" s="12" t="e">
        <f>INDEX('рабочие дни  %ФОТ'!$F$3:$F$67,MATCH('загрузка табеля'!$H6077,'рабочие дни  %ФОТ'!$H$3:$H$67,0),1)</f>
        <v>#N/A</v>
      </c>
      <c r="B6077" s="21">
        <f t="shared" si="282"/>
        <v>0</v>
      </c>
      <c r="C6077" s="22">
        <f t="shared" si="283"/>
        <v>0</v>
      </c>
      <c r="D6077" s="23" t="str">
        <f t="shared" si="284"/>
        <v/>
      </c>
      <c r="E6077" s="21">
        <f>SUMIFS(тарифы!G:G,тарифы!B:B,J6077)</f>
        <v>0</v>
      </c>
      <c r="F6077" s="21"/>
      <c r="G6077" s="12" t="str">
        <f>IFERROR(INDEX(Таблица1[#All],MATCH('загрузка табеля'!J6077,тарифы!B:B,0),4),"")</f>
        <v/>
      </c>
    </row>
    <row r="6078" spans="1:7" x14ac:dyDescent="0.2">
      <c r="A6078" s="12" t="e">
        <f>INDEX('рабочие дни  %ФОТ'!$F$3:$F$67,MATCH('загрузка табеля'!$H6078,'рабочие дни  %ФОТ'!$H$3:$H$67,0),1)</f>
        <v>#N/A</v>
      </c>
      <c r="B6078" s="21">
        <f t="shared" si="282"/>
        <v>0</v>
      </c>
      <c r="C6078" s="22">
        <f t="shared" si="283"/>
        <v>0</v>
      </c>
      <c r="D6078" s="23" t="str">
        <f t="shared" si="284"/>
        <v/>
      </c>
      <c r="E6078" s="21">
        <f>SUMIFS(тарифы!G:G,тарифы!B:B,J6078)</f>
        <v>0</v>
      </c>
      <c r="F6078" s="21"/>
      <c r="G6078" s="12" t="str">
        <f>IFERROR(INDEX(Таблица1[#All],MATCH('загрузка табеля'!J6078,тарифы!B:B,0),4),"")</f>
        <v/>
      </c>
    </row>
    <row r="6079" spans="1:7" x14ac:dyDescent="0.2">
      <c r="A6079" s="12" t="e">
        <f>INDEX('рабочие дни  %ФОТ'!$F$3:$F$67,MATCH('загрузка табеля'!$H6079,'рабочие дни  %ФОТ'!$H$3:$H$67,0),1)</f>
        <v>#N/A</v>
      </c>
      <c r="B6079" s="21">
        <f t="shared" si="282"/>
        <v>0</v>
      </c>
      <c r="C6079" s="22">
        <f t="shared" si="283"/>
        <v>0</v>
      </c>
      <c r="D6079" s="23" t="str">
        <f t="shared" si="284"/>
        <v/>
      </c>
      <c r="E6079" s="21">
        <f>SUMIFS(тарифы!G:G,тарифы!B:B,J6079)</f>
        <v>0</v>
      </c>
      <c r="F6079" s="21"/>
      <c r="G6079" s="12" t="str">
        <f>IFERROR(INDEX(Таблица1[#All],MATCH('загрузка табеля'!J6079,тарифы!B:B,0),4),"")</f>
        <v/>
      </c>
    </row>
    <row r="6080" spans="1:7" x14ac:dyDescent="0.2">
      <c r="A6080" s="12" t="e">
        <f>INDEX('рабочие дни  %ФОТ'!$F$3:$F$67,MATCH('загрузка табеля'!$H6080,'рабочие дни  %ФОТ'!$H$3:$H$67,0),1)</f>
        <v>#N/A</v>
      </c>
      <c r="B6080" s="21">
        <f t="shared" si="282"/>
        <v>0</v>
      </c>
      <c r="C6080" s="22">
        <f t="shared" si="283"/>
        <v>0</v>
      </c>
      <c r="D6080" s="23" t="str">
        <f t="shared" si="284"/>
        <v/>
      </c>
      <c r="E6080" s="21">
        <f>SUMIFS(тарифы!G:G,тарифы!B:B,J6080)</f>
        <v>0</v>
      </c>
      <c r="F6080" s="21"/>
      <c r="G6080" s="12" t="str">
        <f>IFERROR(INDEX(Таблица1[#All],MATCH('загрузка табеля'!J6080,тарифы!B:B,0),4),"")</f>
        <v/>
      </c>
    </row>
    <row r="6081" spans="1:7" x14ac:dyDescent="0.2">
      <c r="A6081" s="12" t="e">
        <f>INDEX('рабочие дни  %ФОТ'!$F$3:$F$67,MATCH('загрузка табеля'!$H6081,'рабочие дни  %ФОТ'!$H$3:$H$67,0),1)</f>
        <v>#N/A</v>
      </c>
      <c r="B6081" s="21">
        <f t="shared" si="282"/>
        <v>0</v>
      </c>
      <c r="C6081" s="22">
        <f t="shared" si="283"/>
        <v>0</v>
      </c>
      <c r="D6081" s="23" t="str">
        <f t="shared" si="284"/>
        <v/>
      </c>
      <c r="E6081" s="21">
        <f>SUMIFS(тарифы!G:G,тарифы!B:B,J6081)</f>
        <v>0</v>
      </c>
      <c r="F6081" s="21"/>
      <c r="G6081" s="12" t="str">
        <f>IFERROR(INDEX(Таблица1[#All],MATCH('загрузка табеля'!J6081,тарифы!B:B,0),4),"")</f>
        <v/>
      </c>
    </row>
    <row r="6082" spans="1:7" x14ac:dyDescent="0.2">
      <c r="A6082" s="12" t="e">
        <f>INDEX('рабочие дни  %ФОТ'!$F$3:$F$67,MATCH('загрузка табеля'!$H6082,'рабочие дни  %ФОТ'!$H$3:$H$67,0),1)</f>
        <v>#N/A</v>
      </c>
      <c r="B6082" s="21">
        <f t="shared" si="282"/>
        <v>0</v>
      </c>
      <c r="C6082" s="22">
        <f t="shared" si="283"/>
        <v>0</v>
      </c>
      <c r="D6082" s="23" t="str">
        <f t="shared" si="284"/>
        <v/>
      </c>
      <c r="E6082" s="21">
        <f>SUMIFS(тарифы!G:G,тарифы!B:B,J6082)</f>
        <v>0</v>
      </c>
      <c r="F6082" s="21"/>
      <c r="G6082" s="12" t="str">
        <f>IFERROR(INDEX(Таблица1[#All],MATCH('загрузка табеля'!J6082,тарифы!B:B,0),4),"")</f>
        <v/>
      </c>
    </row>
    <row r="6083" spans="1:7" x14ac:dyDescent="0.2">
      <c r="A6083" s="12" t="e">
        <f>INDEX('рабочие дни  %ФОТ'!$F$3:$F$67,MATCH('загрузка табеля'!$H6083,'рабочие дни  %ФОТ'!$H$3:$H$67,0),1)</f>
        <v>#N/A</v>
      </c>
      <c r="B6083" s="21">
        <f t="shared" si="282"/>
        <v>0</v>
      </c>
      <c r="C6083" s="22">
        <f t="shared" si="283"/>
        <v>0</v>
      </c>
      <c r="D6083" s="23" t="str">
        <f t="shared" si="284"/>
        <v/>
      </c>
      <c r="E6083" s="21">
        <f>SUMIFS(тарифы!G:G,тарифы!B:B,J6083)</f>
        <v>0</v>
      </c>
      <c r="F6083" s="21"/>
      <c r="G6083" s="12" t="str">
        <f>IFERROR(INDEX(Таблица1[#All],MATCH('загрузка табеля'!J6083,тарифы!B:B,0),4),"")</f>
        <v/>
      </c>
    </row>
    <row r="6084" spans="1:7" x14ac:dyDescent="0.2">
      <c r="A6084" s="12" t="e">
        <f>INDEX('рабочие дни  %ФОТ'!$F$3:$F$67,MATCH('загрузка табеля'!$H6084,'рабочие дни  %ФОТ'!$H$3:$H$67,0),1)</f>
        <v>#N/A</v>
      </c>
      <c r="B6084" s="21">
        <f t="shared" si="282"/>
        <v>0</v>
      </c>
      <c r="C6084" s="22">
        <f t="shared" si="283"/>
        <v>0</v>
      </c>
      <c r="D6084" s="23" t="str">
        <f t="shared" si="284"/>
        <v/>
      </c>
      <c r="E6084" s="21">
        <f>SUMIFS(тарифы!G:G,тарифы!B:B,J6084)</f>
        <v>0</v>
      </c>
      <c r="F6084" s="21"/>
      <c r="G6084" s="12" t="str">
        <f>IFERROR(INDEX(Таблица1[#All],MATCH('загрузка табеля'!J6084,тарифы!B:B,0),4),"")</f>
        <v/>
      </c>
    </row>
    <row r="6085" spans="1:7" x14ac:dyDescent="0.2">
      <c r="A6085" s="12" t="e">
        <f>INDEX('рабочие дни  %ФОТ'!$F$3:$F$67,MATCH('загрузка табеля'!$H6085,'рабочие дни  %ФОТ'!$H$3:$H$67,0),1)</f>
        <v>#N/A</v>
      </c>
      <c r="B6085" s="21">
        <f t="shared" si="282"/>
        <v>0</v>
      </c>
      <c r="C6085" s="22">
        <f t="shared" si="283"/>
        <v>0</v>
      </c>
      <c r="D6085" s="23" t="str">
        <f t="shared" si="284"/>
        <v/>
      </c>
      <c r="E6085" s="21">
        <f>SUMIFS(тарифы!G:G,тарифы!B:B,J6085)</f>
        <v>0</v>
      </c>
      <c r="F6085" s="21"/>
      <c r="G6085" s="12" t="str">
        <f>IFERROR(INDEX(Таблица1[#All],MATCH('загрузка табеля'!J6085,тарифы!B:B,0),4),"")</f>
        <v/>
      </c>
    </row>
    <row r="6086" spans="1:7" x14ac:dyDescent="0.2">
      <c r="A6086" s="12" t="e">
        <f>INDEX('рабочие дни  %ФОТ'!$F$3:$F$67,MATCH('загрузка табеля'!$H6086,'рабочие дни  %ФОТ'!$H$3:$H$67,0),1)</f>
        <v>#N/A</v>
      </c>
      <c r="B6086" s="21">
        <f t="shared" ref="B6086:B6149" si="285">IF(AND(F6086&lt;50,F6086&gt;0),F6086*D6086,IF(F6086&gt;50,F6086/$C$1*C6086,IF(AND(E6086&lt;50,E6086&gt;0),E6086*D6086,E6086/$C$1*C6086)))</f>
        <v>0</v>
      </c>
      <c r="C6086" s="22">
        <f t="shared" si="283"/>
        <v>0</v>
      </c>
      <c r="D6086" s="23" t="str">
        <f t="shared" si="284"/>
        <v/>
      </c>
      <c r="E6086" s="21">
        <f>SUMIFS(тарифы!G:G,тарифы!B:B,J6086)</f>
        <v>0</v>
      </c>
      <c r="F6086" s="21"/>
      <c r="G6086" s="12" t="str">
        <f>IFERROR(INDEX(Таблица1[#All],MATCH('загрузка табеля'!J6086,тарифы!B:B,0),4),"")</f>
        <v/>
      </c>
    </row>
    <row r="6087" spans="1:7" x14ac:dyDescent="0.2">
      <c r="A6087" s="12" t="e">
        <f>INDEX('рабочие дни  %ФОТ'!$F$3:$F$67,MATCH('загрузка табеля'!$H6087,'рабочие дни  %ФОТ'!$H$3:$H$67,0),1)</f>
        <v>#N/A</v>
      </c>
      <c r="B6087" s="21">
        <f t="shared" si="285"/>
        <v>0</v>
      </c>
      <c r="C6087" s="22">
        <f t="shared" ref="C6087:C6150" si="286">COUNTIF(L6087:AP6087,"&gt;0")</f>
        <v>0</v>
      </c>
      <c r="D6087" s="23" t="str">
        <f t="shared" ref="D6087:D6150" si="287">IF(SUM(L6087:AP6087)&gt;0,SUM(L6087:AP6087),"")</f>
        <v/>
      </c>
      <c r="E6087" s="21">
        <f>SUMIFS(тарифы!G:G,тарифы!B:B,J6087)</f>
        <v>0</v>
      </c>
      <c r="F6087" s="21"/>
      <c r="G6087" s="12" t="str">
        <f>IFERROR(INDEX(Таблица1[#All],MATCH('загрузка табеля'!J6087,тарифы!B:B,0),4),"")</f>
        <v/>
      </c>
    </row>
    <row r="6088" spans="1:7" x14ac:dyDescent="0.2">
      <c r="A6088" s="12" t="e">
        <f>INDEX('рабочие дни  %ФОТ'!$F$3:$F$67,MATCH('загрузка табеля'!$H6088,'рабочие дни  %ФОТ'!$H$3:$H$67,0),1)</f>
        <v>#N/A</v>
      </c>
      <c r="B6088" s="21">
        <f t="shared" si="285"/>
        <v>0</v>
      </c>
      <c r="C6088" s="22">
        <f t="shared" si="286"/>
        <v>0</v>
      </c>
      <c r="D6088" s="23" t="str">
        <f t="shared" si="287"/>
        <v/>
      </c>
      <c r="E6088" s="21">
        <f>SUMIFS(тарифы!G:G,тарифы!B:B,J6088)</f>
        <v>0</v>
      </c>
      <c r="F6088" s="21"/>
      <c r="G6088" s="12" t="str">
        <f>IFERROR(INDEX(Таблица1[#All],MATCH('загрузка табеля'!J6088,тарифы!B:B,0),4),"")</f>
        <v/>
      </c>
    </row>
    <row r="6089" spans="1:7" x14ac:dyDescent="0.2">
      <c r="A6089" s="12" t="e">
        <f>INDEX('рабочие дни  %ФОТ'!$F$3:$F$67,MATCH('загрузка табеля'!$H6089,'рабочие дни  %ФОТ'!$H$3:$H$67,0),1)</f>
        <v>#N/A</v>
      </c>
      <c r="B6089" s="21">
        <f t="shared" si="285"/>
        <v>0</v>
      </c>
      <c r="C6089" s="22">
        <f t="shared" si="286"/>
        <v>0</v>
      </c>
      <c r="D6089" s="23" t="str">
        <f t="shared" si="287"/>
        <v/>
      </c>
      <c r="E6089" s="21">
        <f>SUMIFS(тарифы!G:G,тарифы!B:B,J6089)</f>
        <v>0</v>
      </c>
      <c r="F6089" s="21"/>
      <c r="G6089" s="12" t="str">
        <f>IFERROR(INDEX(Таблица1[#All],MATCH('загрузка табеля'!J6089,тарифы!B:B,0),4),"")</f>
        <v/>
      </c>
    </row>
    <row r="6090" spans="1:7" x14ac:dyDescent="0.2">
      <c r="A6090" s="12" t="e">
        <f>INDEX('рабочие дни  %ФОТ'!$F$3:$F$67,MATCH('загрузка табеля'!$H6090,'рабочие дни  %ФОТ'!$H$3:$H$67,0),1)</f>
        <v>#N/A</v>
      </c>
      <c r="B6090" s="21">
        <f t="shared" si="285"/>
        <v>0</v>
      </c>
      <c r="C6090" s="22">
        <f t="shared" si="286"/>
        <v>0</v>
      </c>
      <c r="D6090" s="23" t="str">
        <f t="shared" si="287"/>
        <v/>
      </c>
      <c r="E6090" s="21">
        <f>SUMIFS(тарифы!G:G,тарифы!B:B,J6090)</f>
        <v>0</v>
      </c>
      <c r="F6090" s="21"/>
      <c r="G6090" s="12" t="str">
        <f>IFERROR(INDEX(Таблица1[#All],MATCH('загрузка табеля'!J6090,тарифы!B:B,0),4),"")</f>
        <v/>
      </c>
    </row>
    <row r="6091" spans="1:7" x14ac:dyDescent="0.2">
      <c r="A6091" s="12" t="e">
        <f>INDEX('рабочие дни  %ФОТ'!$F$3:$F$67,MATCH('загрузка табеля'!$H6091,'рабочие дни  %ФОТ'!$H$3:$H$67,0),1)</f>
        <v>#N/A</v>
      </c>
      <c r="B6091" s="21">
        <f t="shared" si="285"/>
        <v>0</v>
      </c>
      <c r="C6091" s="22">
        <f t="shared" si="286"/>
        <v>0</v>
      </c>
      <c r="D6091" s="23" t="str">
        <f t="shared" si="287"/>
        <v/>
      </c>
      <c r="E6091" s="21">
        <f>SUMIFS(тарифы!G:G,тарифы!B:B,J6091)</f>
        <v>0</v>
      </c>
      <c r="F6091" s="21"/>
      <c r="G6091" s="12" t="str">
        <f>IFERROR(INDEX(Таблица1[#All],MATCH('загрузка табеля'!J6091,тарифы!B:B,0),4),"")</f>
        <v/>
      </c>
    </row>
    <row r="6092" spans="1:7" x14ac:dyDescent="0.2">
      <c r="A6092" s="12" t="e">
        <f>INDEX('рабочие дни  %ФОТ'!$F$3:$F$67,MATCH('загрузка табеля'!$H6092,'рабочие дни  %ФОТ'!$H$3:$H$67,0),1)</f>
        <v>#N/A</v>
      </c>
      <c r="B6092" s="21">
        <f t="shared" si="285"/>
        <v>0</v>
      </c>
      <c r="C6092" s="22">
        <f t="shared" si="286"/>
        <v>0</v>
      </c>
      <c r="D6092" s="23" t="str">
        <f t="shared" si="287"/>
        <v/>
      </c>
      <c r="E6092" s="21">
        <f>SUMIFS(тарифы!G:G,тарифы!B:B,J6092)</f>
        <v>0</v>
      </c>
      <c r="F6092" s="21"/>
      <c r="G6092" s="12" t="str">
        <f>IFERROR(INDEX(Таблица1[#All],MATCH('загрузка табеля'!J6092,тарифы!B:B,0),4),"")</f>
        <v/>
      </c>
    </row>
    <row r="6093" spans="1:7" x14ac:dyDescent="0.2">
      <c r="A6093" s="12" t="e">
        <f>INDEX('рабочие дни  %ФОТ'!$F$3:$F$67,MATCH('загрузка табеля'!$H6093,'рабочие дни  %ФОТ'!$H$3:$H$67,0),1)</f>
        <v>#N/A</v>
      </c>
      <c r="B6093" s="21">
        <f t="shared" si="285"/>
        <v>0</v>
      </c>
      <c r="C6093" s="22">
        <f t="shared" si="286"/>
        <v>0</v>
      </c>
      <c r="D6093" s="23" t="str">
        <f t="shared" si="287"/>
        <v/>
      </c>
      <c r="E6093" s="21">
        <f>SUMIFS(тарифы!G:G,тарифы!B:B,J6093)</f>
        <v>0</v>
      </c>
      <c r="F6093" s="21"/>
      <c r="G6093" s="12" t="str">
        <f>IFERROR(INDEX(Таблица1[#All],MATCH('загрузка табеля'!J6093,тарифы!B:B,0),4),"")</f>
        <v/>
      </c>
    </row>
    <row r="6094" spans="1:7" x14ac:dyDescent="0.2">
      <c r="A6094" s="12" t="e">
        <f>INDEX('рабочие дни  %ФОТ'!$F$3:$F$67,MATCH('загрузка табеля'!$H6094,'рабочие дни  %ФОТ'!$H$3:$H$67,0),1)</f>
        <v>#N/A</v>
      </c>
      <c r="B6094" s="21">
        <f t="shared" si="285"/>
        <v>0</v>
      </c>
      <c r="C6094" s="22">
        <f t="shared" si="286"/>
        <v>0</v>
      </c>
      <c r="D6094" s="23" t="str">
        <f t="shared" si="287"/>
        <v/>
      </c>
      <c r="E6094" s="21">
        <f>SUMIFS(тарифы!G:G,тарифы!B:B,J6094)</f>
        <v>0</v>
      </c>
      <c r="F6094" s="21"/>
      <c r="G6094" s="12" t="str">
        <f>IFERROR(INDEX(Таблица1[#All],MATCH('загрузка табеля'!J6094,тарифы!B:B,0),4),"")</f>
        <v/>
      </c>
    </row>
    <row r="6095" spans="1:7" x14ac:dyDescent="0.2">
      <c r="A6095" s="12" t="e">
        <f>INDEX('рабочие дни  %ФОТ'!$F$3:$F$67,MATCH('загрузка табеля'!$H6095,'рабочие дни  %ФОТ'!$H$3:$H$67,0),1)</f>
        <v>#N/A</v>
      </c>
      <c r="B6095" s="21">
        <f t="shared" si="285"/>
        <v>0</v>
      </c>
      <c r="C6095" s="22">
        <f t="shared" si="286"/>
        <v>0</v>
      </c>
      <c r="D6095" s="23" t="str">
        <f t="shared" si="287"/>
        <v/>
      </c>
      <c r="E6095" s="21">
        <f>SUMIFS(тарифы!G:G,тарифы!B:B,J6095)</f>
        <v>0</v>
      </c>
      <c r="F6095" s="21"/>
      <c r="G6095" s="12" t="str">
        <f>IFERROR(INDEX(Таблица1[#All],MATCH('загрузка табеля'!J6095,тарифы!B:B,0),4),"")</f>
        <v/>
      </c>
    </row>
    <row r="6096" spans="1:7" x14ac:dyDescent="0.2">
      <c r="A6096" s="12" t="e">
        <f>INDEX('рабочие дни  %ФОТ'!$F$3:$F$67,MATCH('загрузка табеля'!$H6096,'рабочие дни  %ФОТ'!$H$3:$H$67,0),1)</f>
        <v>#N/A</v>
      </c>
      <c r="B6096" s="21">
        <f t="shared" si="285"/>
        <v>0</v>
      </c>
      <c r="C6096" s="22">
        <f t="shared" si="286"/>
        <v>0</v>
      </c>
      <c r="D6096" s="23" t="str">
        <f t="shared" si="287"/>
        <v/>
      </c>
      <c r="E6096" s="21">
        <f>SUMIFS(тарифы!G:G,тарифы!B:B,J6096)</f>
        <v>0</v>
      </c>
      <c r="F6096" s="21"/>
      <c r="G6096" s="12" t="str">
        <f>IFERROR(INDEX(Таблица1[#All],MATCH('загрузка табеля'!J6096,тарифы!B:B,0),4),"")</f>
        <v/>
      </c>
    </row>
    <row r="6097" spans="1:7" x14ac:dyDescent="0.2">
      <c r="A6097" s="12" t="e">
        <f>INDEX('рабочие дни  %ФОТ'!$F$3:$F$67,MATCH('загрузка табеля'!$H6097,'рабочие дни  %ФОТ'!$H$3:$H$67,0),1)</f>
        <v>#N/A</v>
      </c>
      <c r="B6097" s="21">
        <f t="shared" si="285"/>
        <v>0</v>
      </c>
      <c r="C6097" s="22">
        <f t="shared" si="286"/>
        <v>0</v>
      </c>
      <c r="D6097" s="23" t="str">
        <f t="shared" si="287"/>
        <v/>
      </c>
      <c r="E6097" s="21">
        <f>SUMIFS(тарифы!G:G,тарифы!B:B,J6097)</f>
        <v>0</v>
      </c>
      <c r="F6097" s="21"/>
      <c r="G6097" s="12" t="str">
        <f>IFERROR(INDEX(Таблица1[#All],MATCH('загрузка табеля'!J6097,тарифы!B:B,0),4),"")</f>
        <v/>
      </c>
    </row>
    <row r="6098" spans="1:7" x14ac:dyDescent="0.2">
      <c r="A6098" s="12" t="e">
        <f>INDEX('рабочие дни  %ФОТ'!$F$3:$F$67,MATCH('загрузка табеля'!$H6098,'рабочие дни  %ФОТ'!$H$3:$H$67,0),1)</f>
        <v>#N/A</v>
      </c>
      <c r="B6098" s="21">
        <f t="shared" si="285"/>
        <v>0</v>
      </c>
      <c r="C6098" s="22">
        <f t="shared" si="286"/>
        <v>0</v>
      </c>
      <c r="D6098" s="23" t="str">
        <f t="shared" si="287"/>
        <v/>
      </c>
      <c r="E6098" s="21">
        <f>SUMIFS(тарифы!G:G,тарифы!B:B,J6098)</f>
        <v>0</v>
      </c>
      <c r="F6098" s="21"/>
      <c r="G6098" s="12" t="str">
        <f>IFERROR(INDEX(Таблица1[#All],MATCH('загрузка табеля'!J6098,тарифы!B:B,0),4),"")</f>
        <v/>
      </c>
    </row>
    <row r="6099" spans="1:7" x14ac:dyDescent="0.2">
      <c r="A6099" s="12" t="e">
        <f>INDEX('рабочие дни  %ФОТ'!$F$3:$F$67,MATCH('загрузка табеля'!$H6099,'рабочие дни  %ФОТ'!$H$3:$H$67,0),1)</f>
        <v>#N/A</v>
      </c>
      <c r="B6099" s="21">
        <f t="shared" si="285"/>
        <v>0</v>
      </c>
      <c r="C6099" s="22">
        <f t="shared" si="286"/>
        <v>0</v>
      </c>
      <c r="D6099" s="23" t="str">
        <f t="shared" si="287"/>
        <v/>
      </c>
      <c r="E6099" s="21">
        <f>SUMIFS(тарифы!G:G,тарифы!B:B,J6099)</f>
        <v>0</v>
      </c>
      <c r="F6099" s="21"/>
      <c r="G6099" s="12" t="str">
        <f>IFERROR(INDEX(Таблица1[#All],MATCH('загрузка табеля'!J6099,тарифы!B:B,0),4),"")</f>
        <v/>
      </c>
    </row>
    <row r="6100" spans="1:7" x14ac:dyDescent="0.2">
      <c r="A6100" s="12" t="e">
        <f>INDEX('рабочие дни  %ФОТ'!$F$3:$F$67,MATCH('загрузка табеля'!$H6100,'рабочие дни  %ФОТ'!$H$3:$H$67,0),1)</f>
        <v>#N/A</v>
      </c>
      <c r="B6100" s="21">
        <f t="shared" si="285"/>
        <v>0</v>
      </c>
      <c r="C6100" s="22">
        <f t="shared" si="286"/>
        <v>0</v>
      </c>
      <c r="D6100" s="23" t="str">
        <f t="shared" si="287"/>
        <v/>
      </c>
      <c r="E6100" s="21">
        <f>SUMIFS(тарифы!G:G,тарифы!B:B,J6100)</f>
        <v>0</v>
      </c>
      <c r="F6100" s="21"/>
      <c r="G6100" s="12" t="str">
        <f>IFERROR(INDEX(Таблица1[#All],MATCH('загрузка табеля'!J6100,тарифы!B:B,0),4),"")</f>
        <v/>
      </c>
    </row>
    <row r="6101" spans="1:7" x14ac:dyDescent="0.2">
      <c r="A6101" s="12" t="e">
        <f>INDEX('рабочие дни  %ФОТ'!$F$3:$F$67,MATCH('загрузка табеля'!$H6101,'рабочие дни  %ФОТ'!$H$3:$H$67,0),1)</f>
        <v>#N/A</v>
      </c>
      <c r="B6101" s="21">
        <f t="shared" si="285"/>
        <v>0</v>
      </c>
      <c r="C6101" s="22">
        <f t="shared" si="286"/>
        <v>0</v>
      </c>
      <c r="D6101" s="23" t="str">
        <f t="shared" si="287"/>
        <v/>
      </c>
      <c r="E6101" s="21">
        <f>SUMIFS(тарифы!G:G,тарифы!B:B,J6101)</f>
        <v>0</v>
      </c>
      <c r="F6101" s="21"/>
      <c r="G6101" s="12" t="str">
        <f>IFERROR(INDEX(Таблица1[#All],MATCH('загрузка табеля'!J6101,тарифы!B:B,0),4),"")</f>
        <v/>
      </c>
    </row>
    <row r="6102" spans="1:7" x14ac:dyDescent="0.2">
      <c r="A6102" s="12" t="e">
        <f>INDEX('рабочие дни  %ФОТ'!$F$3:$F$67,MATCH('загрузка табеля'!$H6102,'рабочие дни  %ФОТ'!$H$3:$H$67,0),1)</f>
        <v>#N/A</v>
      </c>
      <c r="B6102" s="21">
        <f t="shared" si="285"/>
        <v>0</v>
      </c>
      <c r="C6102" s="22">
        <f t="shared" si="286"/>
        <v>0</v>
      </c>
      <c r="D6102" s="23" t="str">
        <f t="shared" si="287"/>
        <v/>
      </c>
      <c r="E6102" s="21">
        <f>SUMIFS(тарифы!G:G,тарифы!B:B,J6102)</f>
        <v>0</v>
      </c>
      <c r="F6102" s="21"/>
      <c r="G6102" s="12" t="str">
        <f>IFERROR(INDEX(Таблица1[#All],MATCH('загрузка табеля'!J6102,тарифы!B:B,0),4),"")</f>
        <v/>
      </c>
    </row>
    <row r="6103" spans="1:7" x14ac:dyDescent="0.2">
      <c r="A6103" s="12" t="e">
        <f>INDEX('рабочие дни  %ФОТ'!$F$3:$F$67,MATCH('загрузка табеля'!$H6103,'рабочие дни  %ФОТ'!$H$3:$H$67,0),1)</f>
        <v>#N/A</v>
      </c>
      <c r="B6103" s="21">
        <f t="shared" si="285"/>
        <v>0</v>
      </c>
      <c r="C6103" s="22">
        <f t="shared" si="286"/>
        <v>0</v>
      </c>
      <c r="D6103" s="23" t="str">
        <f t="shared" si="287"/>
        <v/>
      </c>
      <c r="E6103" s="21">
        <f>SUMIFS(тарифы!G:G,тарифы!B:B,J6103)</f>
        <v>0</v>
      </c>
      <c r="F6103" s="21"/>
      <c r="G6103" s="12" t="str">
        <f>IFERROR(INDEX(Таблица1[#All],MATCH('загрузка табеля'!J6103,тарифы!B:B,0),4),"")</f>
        <v/>
      </c>
    </row>
    <row r="6104" spans="1:7" x14ac:dyDescent="0.2">
      <c r="A6104" s="12" t="e">
        <f>INDEX('рабочие дни  %ФОТ'!$F$3:$F$67,MATCH('загрузка табеля'!$H6104,'рабочие дни  %ФОТ'!$H$3:$H$67,0),1)</f>
        <v>#N/A</v>
      </c>
      <c r="B6104" s="21">
        <f t="shared" si="285"/>
        <v>0</v>
      </c>
      <c r="C6104" s="22">
        <f t="shared" si="286"/>
        <v>0</v>
      </c>
      <c r="D6104" s="23" t="str">
        <f t="shared" si="287"/>
        <v/>
      </c>
      <c r="E6104" s="21">
        <f>SUMIFS(тарифы!G:G,тарифы!B:B,J6104)</f>
        <v>0</v>
      </c>
      <c r="F6104" s="21"/>
      <c r="G6104" s="12" t="str">
        <f>IFERROR(INDEX(Таблица1[#All],MATCH('загрузка табеля'!J6104,тарифы!B:B,0),4),"")</f>
        <v/>
      </c>
    </row>
    <row r="6105" spans="1:7" x14ac:dyDescent="0.2">
      <c r="A6105" s="12" t="e">
        <f>INDEX('рабочие дни  %ФОТ'!$F$3:$F$67,MATCH('загрузка табеля'!$H6105,'рабочие дни  %ФОТ'!$H$3:$H$67,0),1)</f>
        <v>#N/A</v>
      </c>
      <c r="B6105" s="21">
        <f t="shared" si="285"/>
        <v>0</v>
      </c>
      <c r="C6105" s="22">
        <f t="shared" si="286"/>
        <v>0</v>
      </c>
      <c r="D6105" s="23" t="str">
        <f t="shared" si="287"/>
        <v/>
      </c>
      <c r="E6105" s="21">
        <f>SUMIFS(тарифы!G:G,тарифы!B:B,J6105)</f>
        <v>0</v>
      </c>
      <c r="F6105" s="21"/>
      <c r="G6105" s="12" t="str">
        <f>IFERROR(INDEX(Таблица1[#All],MATCH('загрузка табеля'!J6105,тарифы!B:B,0),4),"")</f>
        <v/>
      </c>
    </row>
    <row r="6106" spans="1:7" x14ac:dyDescent="0.2">
      <c r="A6106" s="12" t="e">
        <f>INDEX('рабочие дни  %ФОТ'!$F$3:$F$67,MATCH('загрузка табеля'!$H6106,'рабочие дни  %ФОТ'!$H$3:$H$67,0),1)</f>
        <v>#N/A</v>
      </c>
      <c r="B6106" s="21">
        <f t="shared" si="285"/>
        <v>0</v>
      </c>
      <c r="C6106" s="22">
        <f t="shared" si="286"/>
        <v>0</v>
      </c>
      <c r="D6106" s="23" t="str">
        <f t="shared" si="287"/>
        <v/>
      </c>
      <c r="E6106" s="21">
        <f>SUMIFS(тарифы!G:G,тарифы!B:B,J6106)</f>
        <v>0</v>
      </c>
      <c r="F6106" s="21"/>
      <c r="G6106" s="12" t="str">
        <f>IFERROR(INDEX(Таблица1[#All],MATCH('загрузка табеля'!J6106,тарифы!B:B,0),4),"")</f>
        <v/>
      </c>
    </row>
    <row r="6107" spans="1:7" x14ac:dyDescent="0.2">
      <c r="A6107" s="12" t="e">
        <f>INDEX('рабочие дни  %ФОТ'!$F$3:$F$67,MATCH('загрузка табеля'!$H6107,'рабочие дни  %ФОТ'!$H$3:$H$67,0),1)</f>
        <v>#N/A</v>
      </c>
      <c r="B6107" s="21">
        <f t="shared" si="285"/>
        <v>0</v>
      </c>
      <c r="C6107" s="22">
        <f t="shared" si="286"/>
        <v>0</v>
      </c>
      <c r="D6107" s="23" t="str">
        <f t="shared" si="287"/>
        <v/>
      </c>
      <c r="E6107" s="21">
        <f>SUMIFS(тарифы!G:G,тарифы!B:B,J6107)</f>
        <v>0</v>
      </c>
      <c r="F6107" s="21"/>
      <c r="G6107" s="12" t="str">
        <f>IFERROR(INDEX(Таблица1[#All],MATCH('загрузка табеля'!J6107,тарифы!B:B,0),4),"")</f>
        <v/>
      </c>
    </row>
    <row r="6108" spans="1:7" x14ac:dyDescent="0.2">
      <c r="A6108" s="12" t="e">
        <f>INDEX('рабочие дни  %ФОТ'!$F$3:$F$67,MATCH('загрузка табеля'!$H6108,'рабочие дни  %ФОТ'!$H$3:$H$67,0),1)</f>
        <v>#N/A</v>
      </c>
      <c r="B6108" s="21">
        <f t="shared" si="285"/>
        <v>0</v>
      </c>
      <c r="C6108" s="22">
        <f t="shared" si="286"/>
        <v>0</v>
      </c>
      <c r="D6108" s="23" t="str">
        <f t="shared" si="287"/>
        <v/>
      </c>
      <c r="E6108" s="21">
        <f>SUMIFS(тарифы!G:G,тарифы!B:B,J6108)</f>
        <v>0</v>
      </c>
      <c r="F6108" s="21"/>
      <c r="G6108" s="12" t="str">
        <f>IFERROR(INDEX(Таблица1[#All],MATCH('загрузка табеля'!J6108,тарифы!B:B,0),4),"")</f>
        <v/>
      </c>
    </row>
    <row r="6109" spans="1:7" x14ac:dyDescent="0.2">
      <c r="A6109" s="12" t="e">
        <f>INDEX('рабочие дни  %ФОТ'!$F$3:$F$67,MATCH('загрузка табеля'!$H6109,'рабочие дни  %ФОТ'!$H$3:$H$67,0),1)</f>
        <v>#N/A</v>
      </c>
      <c r="B6109" s="21">
        <f t="shared" si="285"/>
        <v>0</v>
      </c>
      <c r="C6109" s="22">
        <f t="shared" si="286"/>
        <v>0</v>
      </c>
      <c r="D6109" s="23" t="str">
        <f t="shared" si="287"/>
        <v/>
      </c>
      <c r="E6109" s="21">
        <f>SUMIFS(тарифы!G:G,тарифы!B:B,J6109)</f>
        <v>0</v>
      </c>
      <c r="F6109" s="21"/>
      <c r="G6109" s="12" t="str">
        <f>IFERROR(INDEX(Таблица1[#All],MATCH('загрузка табеля'!J6109,тарифы!B:B,0),4),"")</f>
        <v/>
      </c>
    </row>
    <row r="6110" spans="1:7" x14ac:dyDescent="0.2">
      <c r="A6110" s="12" t="e">
        <f>INDEX('рабочие дни  %ФОТ'!$F$3:$F$67,MATCH('загрузка табеля'!$H6110,'рабочие дни  %ФОТ'!$H$3:$H$67,0),1)</f>
        <v>#N/A</v>
      </c>
      <c r="B6110" s="21">
        <f t="shared" si="285"/>
        <v>0</v>
      </c>
      <c r="C6110" s="22">
        <f t="shared" si="286"/>
        <v>0</v>
      </c>
      <c r="D6110" s="23" t="str">
        <f t="shared" si="287"/>
        <v/>
      </c>
      <c r="E6110" s="21">
        <f>SUMIFS(тарифы!G:G,тарифы!B:B,J6110)</f>
        <v>0</v>
      </c>
      <c r="F6110" s="21"/>
      <c r="G6110" s="12" t="str">
        <f>IFERROR(INDEX(Таблица1[#All],MATCH('загрузка табеля'!J6110,тарифы!B:B,0),4),"")</f>
        <v/>
      </c>
    </row>
    <row r="6111" spans="1:7" x14ac:dyDescent="0.2">
      <c r="A6111" s="12" t="e">
        <f>INDEX('рабочие дни  %ФОТ'!$F$3:$F$67,MATCH('загрузка табеля'!$H6111,'рабочие дни  %ФОТ'!$H$3:$H$67,0),1)</f>
        <v>#N/A</v>
      </c>
      <c r="B6111" s="21">
        <f t="shared" si="285"/>
        <v>0</v>
      </c>
      <c r="C6111" s="22">
        <f t="shared" si="286"/>
        <v>0</v>
      </c>
      <c r="D6111" s="23" t="str">
        <f t="shared" si="287"/>
        <v/>
      </c>
      <c r="E6111" s="21">
        <f>SUMIFS(тарифы!G:G,тарифы!B:B,J6111)</f>
        <v>0</v>
      </c>
      <c r="F6111" s="21"/>
      <c r="G6111" s="12" t="str">
        <f>IFERROR(INDEX(Таблица1[#All],MATCH('загрузка табеля'!J6111,тарифы!B:B,0),4),"")</f>
        <v/>
      </c>
    </row>
    <row r="6112" spans="1:7" x14ac:dyDescent="0.2">
      <c r="A6112" s="12" t="e">
        <f>INDEX('рабочие дни  %ФОТ'!$F$3:$F$67,MATCH('загрузка табеля'!$H6112,'рабочие дни  %ФОТ'!$H$3:$H$67,0),1)</f>
        <v>#N/A</v>
      </c>
      <c r="B6112" s="21">
        <f t="shared" si="285"/>
        <v>0</v>
      </c>
      <c r="C6112" s="22">
        <f t="shared" si="286"/>
        <v>0</v>
      </c>
      <c r="D6112" s="23" t="str">
        <f t="shared" si="287"/>
        <v/>
      </c>
      <c r="E6112" s="21">
        <f>SUMIFS(тарифы!G:G,тарифы!B:B,J6112)</f>
        <v>0</v>
      </c>
      <c r="F6112" s="21"/>
      <c r="G6112" s="12" t="str">
        <f>IFERROR(INDEX(Таблица1[#All],MATCH('загрузка табеля'!J6112,тарифы!B:B,0),4),"")</f>
        <v/>
      </c>
    </row>
    <row r="6113" spans="1:7" x14ac:dyDescent="0.2">
      <c r="A6113" s="12" t="e">
        <f>INDEX('рабочие дни  %ФОТ'!$F$3:$F$67,MATCH('загрузка табеля'!$H6113,'рабочие дни  %ФОТ'!$H$3:$H$67,0),1)</f>
        <v>#N/A</v>
      </c>
      <c r="B6113" s="21">
        <f t="shared" si="285"/>
        <v>0</v>
      </c>
      <c r="C6113" s="22">
        <f t="shared" si="286"/>
        <v>0</v>
      </c>
      <c r="D6113" s="23" t="str">
        <f t="shared" si="287"/>
        <v/>
      </c>
      <c r="E6113" s="21">
        <f>SUMIFS(тарифы!G:G,тарифы!B:B,J6113)</f>
        <v>0</v>
      </c>
      <c r="F6113" s="21"/>
      <c r="G6113" s="12" t="str">
        <f>IFERROR(INDEX(Таблица1[#All],MATCH('загрузка табеля'!J6113,тарифы!B:B,0),4),"")</f>
        <v/>
      </c>
    </row>
    <row r="6114" spans="1:7" x14ac:dyDescent="0.2">
      <c r="A6114" s="12" t="e">
        <f>INDEX('рабочие дни  %ФОТ'!$F$3:$F$67,MATCH('загрузка табеля'!$H6114,'рабочие дни  %ФОТ'!$H$3:$H$67,0),1)</f>
        <v>#N/A</v>
      </c>
      <c r="B6114" s="21">
        <f t="shared" si="285"/>
        <v>0</v>
      </c>
      <c r="C6114" s="22">
        <f t="shared" si="286"/>
        <v>0</v>
      </c>
      <c r="D6114" s="23" t="str">
        <f t="shared" si="287"/>
        <v/>
      </c>
      <c r="E6114" s="21">
        <f>SUMIFS(тарифы!G:G,тарифы!B:B,J6114)</f>
        <v>0</v>
      </c>
      <c r="F6114" s="21"/>
      <c r="G6114" s="12" t="str">
        <f>IFERROR(INDEX(Таблица1[#All],MATCH('загрузка табеля'!J6114,тарифы!B:B,0),4),"")</f>
        <v/>
      </c>
    </row>
    <row r="6115" spans="1:7" x14ac:dyDescent="0.2">
      <c r="A6115" s="12" t="e">
        <f>INDEX('рабочие дни  %ФОТ'!$F$3:$F$67,MATCH('загрузка табеля'!$H6115,'рабочие дни  %ФОТ'!$H$3:$H$67,0),1)</f>
        <v>#N/A</v>
      </c>
      <c r="B6115" s="21">
        <f t="shared" si="285"/>
        <v>0</v>
      </c>
      <c r="C6115" s="22">
        <f t="shared" si="286"/>
        <v>0</v>
      </c>
      <c r="D6115" s="23" t="str">
        <f t="shared" si="287"/>
        <v/>
      </c>
      <c r="E6115" s="21">
        <f>SUMIFS(тарифы!G:G,тарифы!B:B,J6115)</f>
        <v>0</v>
      </c>
      <c r="F6115" s="21"/>
      <c r="G6115" s="12" t="str">
        <f>IFERROR(INDEX(Таблица1[#All],MATCH('загрузка табеля'!J6115,тарифы!B:B,0),4),"")</f>
        <v/>
      </c>
    </row>
    <row r="6116" spans="1:7" x14ac:dyDescent="0.2">
      <c r="A6116" s="12" t="e">
        <f>INDEX('рабочие дни  %ФОТ'!$F$3:$F$67,MATCH('загрузка табеля'!$H6116,'рабочие дни  %ФОТ'!$H$3:$H$67,0),1)</f>
        <v>#N/A</v>
      </c>
      <c r="B6116" s="21">
        <f t="shared" si="285"/>
        <v>0</v>
      </c>
      <c r="C6116" s="22">
        <f t="shared" si="286"/>
        <v>0</v>
      </c>
      <c r="D6116" s="23" t="str">
        <f t="shared" si="287"/>
        <v/>
      </c>
      <c r="E6116" s="21">
        <f>SUMIFS(тарифы!G:G,тарифы!B:B,J6116)</f>
        <v>0</v>
      </c>
      <c r="F6116" s="21"/>
      <c r="G6116" s="12" t="str">
        <f>IFERROR(INDEX(Таблица1[#All],MATCH('загрузка табеля'!J6116,тарифы!B:B,0),4),"")</f>
        <v/>
      </c>
    </row>
    <row r="6117" spans="1:7" x14ac:dyDescent="0.2">
      <c r="A6117" s="12" t="e">
        <f>INDEX('рабочие дни  %ФОТ'!$F$3:$F$67,MATCH('загрузка табеля'!$H6117,'рабочие дни  %ФОТ'!$H$3:$H$67,0),1)</f>
        <v>#N/A</v>
      </c>
      <c r="B6117" s="21">
        <f t="shared" si="285"/>
        <v>0</v>
      </c>
      <c r="C6117" s="22">
        <f t="shared" si="286"/>
        <v>0</v>
      </c>
      <c r="D6117" s="23" t="str">
        <f t="shared" si="287"/>
        <v/>
      </c>
      <c r="E6117" s="21">
        <f>SUMIFS(тарифы!G:G,тарифы!B:B,J6117)</f>
        <v>0</v>
      </c>
      <c r="F6117" s="21"/>
      <c r="G6117" s="12" t="str">
        <f>IFERROR(INDEX(Таблица1[#All],MATCH('загрузка табеля'!J6117,тарифы!B:B,0),4),"")</f>
        <v/>
      </c>
    </row>
    <row r="6118" spans="1:7" x14ac:dyDescent="0.2">
      <c r="A6118" s="12" t="e">
        <f>INDEX('рабочие дни  %ФОТ'!$F$3:$F$67,MATCH('загрузка табеля'!$H6118,'рабочие дни  %ФОТ'!$H$3:$H$67,0),1)</f>
        <v>#N/A</v>
      </c>
      <c r="B6118" s="21">
        <f t="shared" si="285"/>
        <v>0</v>
      </c>
      <c r="C6118" s="22">
        <f t="shared" si="286"/>
        <v>0</v>
      </c>
      <c r="D6118" s="23" t="str">
        <f t="shared" si="287"/>
        <v/>
      </c>
      <c r="E6118" s="21">
        <f>SUMIFS(тарифы!G:G,тарифы!B:B,J6118)</f>
        <v>0</v>
      </c>
      <c r="F6118" s="21"/>
      <c r="G6118" s="12" t="str">
        <f>IFERROR(INDEX(Таблица1[#All],MATCH('загрузка табеля'!J6118,тарифы!B:B,0),4),"")</f>
        <v/>
      </c>
    </row>
    <row r="6119" spans="1:7" x14ac:dyDescent="0.2">
      <c r="A6119" s="12" t="e">
        <f>INDEX('рабочие дни  %ФОТ'!$F$3:$F$67,MATCH('загрузка табеля'!$H6119,'рабочие дни  %ФОТ'!$H$3:$H$67,0),1)</f>
        <v>#N/A</v>
      </c>
      <c r="B6119" s="21">
        <f t="shared" si="285"/>
        <v>0</v>
      </c>
      <c r="C6119" s="22">
        <f t="shared" si="286"/>
        <v>0</v>
      </c>
      <c r="D6119" s="23" t="str">
        <f t="shared" si="287"/>
        <v/>
      </c>
      <c r="E6119" s="21">
        <f>SUMIFS(тарифы!G:G,тарифы!B:B,J6119)</f>
        <v>0</v>
      </c>
      <c r="F6119" s="21"/>
      <c r="G6119" s="12" t="str">
        <f>IFERROR(INDEX(Таблица1[#All],MATCH('загрузка табеля'!J6119,тарифы!B:B,0),4),"")</f>
        <v/>
      </c>
    </row>
    <row r="6120" spans="1:7" x14ac:dyDescent="0.2">
      <c r="A6120" s="12" t="e">
        <f>INDEX('рабочие дни  %ФОТ'!$F$3:$F$67,MATCH('загрузка табеля'!$H6120,'рабочие дни  %ФОТ'!$H$3:$H$67,0),1)</f>
        <v>#N/A</v>
      </c>
      <c r="B6120" s="21">
        <f t="shared" si="285"/>
        <v>0</v>
      </c>
      <c r="C6120" s="22">
        <f t="shared" si="286"/>
        <v>0</v>
      </c>
      <c r="D6120" s="23" t="str">
        <f t="shared" si="287"/>
        <v/>
      </c>
      <c r="E6120" s="21">
        <f>SUMIFS(тарифы!G:G,тарифы!B:B,J6120)</f>
        <v>0</v>
      </c>
      <c r="F6120" s="21"/>
      <c r="G6120" s="12" t="str">
        <f>IFERROR(INDEX(Таблица1[#All],MATCH('загрузка табеля'!J6120,тарифы!B:B,0),4),"")</f>
        <v/>
      </c>
    </row>
    <row r="6121" spans="1:7" x14ac:dyDescent="0.2">
      <c r="A6121" s="12" t="e">
        <f>INDEX('рабочие дни  %ФОТ'!$F$3:$F$67,MATCH('загрузка табеля'!$H6121,'рабочие дни  %ФОТ'!$H$3:$H$67,0),1)</f>
        <v>#N/A</v>
      </c>
      <c r="B6121" s="21">
        <f t="shared" si="285"/>
        <v>0</v>
      </c>
      <c r="C6121" s="22">
        <f t="shared" si="286"/>
        <v>0</v>
      </c>
      <c r="D6121" s="23" t="str">
        <f t="shared" si="287"/>
        <v/>
      </c>
      <c r="E6121" s="21">
        <f>SUMIFS(тарифы!G:G,тарифы!B:B,J6121)</f>
        <v>0</v>
      </c>
      <c r="F6121" s="21"/>
      <c r="G6121" s="12" t="str">
        <f>IFERROR(INDEX(Таблица1[#All],MATCH('загрузка табеля'!J6121,тарифы!B:B,0),4),"")</f>
        <v/>
      </c>
    </row>
    <row r="6122" spans="1:7" x14ac:dyDescent="0.2">
      <c r="A6122" s="12" t="e">
        <f>INDEX('рабочие дни  %ФОТ'!$F$3:$F$67,MATCH('загрузка табеля'!$H6122,'рабочие дни  %ФОТ'!$H$3:$H$67,0),1)</f>
        <v>#N/A</v>
      </c>
      <c r="B6122" s="21">
        <f t="shared" si="285"/>
        <v>0</v>
      </c>
      <c r="C6122" s="22">
        <f t="shared" si="286"/>
        <v>0</v>
      </c>
      <c r="D6122" s="23" t="str">
        <f t="shared" si="287"/>
        <v/>
      </c>
      <c r="E6122" s="21">
        <f>SUMIFS(тарифы!G:G,тарифы!B:B,J6122)</f>
        <v>0</v>
      </c>
      <c r="F6122" s="21"/>
      <c r="G6122" s="12" t="str">
        <f>IFERROR(INDEX(Таблица1[#All],MATCH('загрузка табеля'!J6122,тарифы!B:B,0),4),"")</f>
        <v/>
      </c>
    </row>
    <row r="6123" spans="1:7" x14ac:dyDescent="0.2">
      <c r="A6123" s="12" t="e">
        <f>INDEX('рабочие дни  %ФОТ'!$F$3:$F$67,MATCH('загрузка табеля'!$H6123,'рабочие дни  %ФОТ'!$H$3:$H$67,0),1)</f>
        <v>#N/A</v>
      </c>
      <c r="B6123" s="21">
        <f t="shared" si="285"/>
        <v>0</v>
      </c>
      <c r="C6123" s="22">
        <f t="shared" si="286"/>
        <v>0</v>
      </c>
      <c r="D6123" s="23" t="str">
        <f t="shared" si="287"/>
        <v/>
      </c>
      <c r="E6123" s="21">
        <f>SUMIFS(тарифы!G:G,тарифы!B:B,J6123)</f>
        <v>0</v>
      </c>
      <c r="F6123" s="21"/>
      <c r="G6123" s="12" t="str">
        <f>IFERROR(INDEX(Таблица1[#All],MATCH('загрузка табеля'!J6123,тарифы!B:B,0),4),"")</f>
        <v/>
      </c>
    </row>
    <row r="6124" spans="1:7" x14ac:dyDescent="0.2">
      <c r="A6124" s="12" t="e">
        <f>INDEX('рабочие дни  %ФОТ'!$F$3:$F$67,MATCH('загрузка табеля'!$H6124,'рабочие дни  %ФОТ'!$H$3:$H$67,0),1)</f>
        <v>#N/A</v>
      </c>
      <c r="B6124" s="21">
        <f t="shared" si="285"/>
        <v>0</v>
      </c>
      <c r="C6124" s="22">
        <f t="shared" si="286"/>
        <v>0</v>
      </c>
      <c r="D6124" s="23" t="str">
        <f t="shared" si="287"/>
        <v/>
      </c>
      <c r="E6124" s="21">
        <f>SUMIFS(тарифы!G:G,тарифы!B:B,J6124)</f>
        <v>0</v>
      </c>
      <c r="F6124" s="21"/>
      <c r="G6124" s="12" t="str">
        <f>IFERROR(INDEX(Таблица1[#All],MATCH('загрузка табеля'!J6124,тарифы!B:B,0),4),"")</f>
        <v/>
      </c>
    </row>
    <row r="6125" spans="1:7" x14ac:dyDescent="0.2">
      <c r="A6125" s="12" t="e">
        <f>INDEX('рабочие дни  %ФОТ'!$F$3:$F$67,MATCH('загрузка табеля'!$H6125,'рабочие дни  %ФОТ'!$H$3:$H$67,0),1)</f>
        <v>#N/A</v>
      </c>
      <c r="B6125" s="21">
        <f t="shared" si="285"/>
        <v>0</v>
      </c>
      <c r="C6125" s="22">
        <f t="shared" si="286"/>
        <v>0</v>
      </c>
      <c r="D6125" s="23" t="str">
        <f t="shared" si="287"/>
        <v/>
      </c>
      <c r="E6125" s="21">
        <f>SUMIFS(тарифы!G:G,тарифы!B:B,J6125)</f>
        <v>0</v>
      </c>
      <c r="F6125" s="21"/>
      <c r="G6125" s="12" t="str">
        <f>IFERROR(INDEX(Таблица1[#All],MATCH('загрузка табеля'!J6125,тарифы!B:B,0),4),"")</f>
        <v/>
      </c>
    </row>
    <row r="6126" spans="1:7" x14ac:dyDescent="0.2">
      <c r="A6126" s="12" t="e">
        <f>INDEX('рабочие дни  %ФОТ'!$F$3:$F$67,MATCH('загрузка табеля'!$H6126,'рабочие дни  %ФОТ'!$H$3:$H$67,0),1)</f>
        <v>#N/A</v>
      </c>
      <c r="B6126" s="21">
        <f t="shared" si="285"/>
        <v>0</v>
      </c>
      <c r="C6126" s="22">
        <f t="shared" si="286"/>
        <v>0</v>
      </c>
      <c r="D6126" s="23" t="str">
        <f t="shared" si="287"/>
        <v/>
      </c>
      <c r="E6126" s="21">
        <f>SUMIFS(тарифы!G:G,тарифы!B:B,J6126)</f>
        <v>0</v>
      </c>
      <c r="F6126" s="21"/>
      <c r="G6126" s="12" t="str">
        <f>IFERROR(INDEX(Таблица1[#All],MATCH('загрузка табеля'!J6126,тарифы!B:B,0),4),"")</f>
        <v/>
      </c>
    </row>
    <row r="6127" spans="1:7" x14ac:dyDescent="0.2">
      <c r="A6127" s="12" t="e">
        <f>INDEX('рабочие дни  %ФОТ'!$F$3:$F$67,MATCH('загрузка табеля'!$H6127,'рабочие дни  %ФОТ'!$H$3:$H$67,0),1)</f>
        <v>#N/A</v>
      </c>
      <c r="B6127" s="21">
        <f t="shared" si="285"/>
        <v>0</v>
      </c>
      <c r="C6127" s="22">
        <f t="shared" si="286"/>
        <v>0</v>
      </c>
      <c r="D6127" s="23" t="str">
        <f t="shared" si="287"/>
        <v/>
      </c>
      <c r="E6127" s="21">
        <f>SUMIFS(тарифы!G:G,тарифы!B:B,J6127)</f>
        <v>0</v>
      </c>
      <c r="F6127" s="21"/>
      <c r="G6127" s="12" t="str">
        <f>IFERROR(INDEX(Таблица1[#All],MATCH('загрузка табеля'!J6127,тарифы!B:B,0),4),"")</f>
        <v/>
      </c>
    </row>
    <row r="6128" spans="1:7" x14ac:dyDescent="0.2">
      <c r="A6128" s="12" t="e">
        <f>INDEX('рабочие дни  %ФОТ'!$F$3:$F$67,MATCH('загрузка табеля'!$H6128,'рабочие дни  %ФОТ'!$H$3:$H$67,0),1)</f>
        <v>#N/A</v>
      </c>
      <c r="B6128" s="21">
        <f t="shared" si="285"/>
        <v>0</v>
      </c>
      <c r="C6128" s="22">
        <f t="shared" si="286"/>
        <v>0</v>
      </c>
      <c r="D6128" s="23" t="str">
        <f t="shared" si="287"/>
        <v/>
      </c>
      <c r="E6128" s="21">
        <f>SUMIFS(тарифы!G:G,тарифы!B:B,J6128)</f>
        <v>0</v>
      </c>
      <c r="F6128" s="21"/>
      <c r="G6128" s="12" t="str">
        <f>IFERROR(INDEX(Таблица1[#All],MATCH('загрузка табеля'!J6128,тарифы!B:B,0),4),"")</f>
        <v/>
      </c>
    </row>
    <row r="6129" spans="1:7" x14ac:dyDescent="0.2">
      <c r="A6129" s="12" t="e">
        <f>INDEX('рабочие дни  %ФОТ'!$F$3:$F$67,MATCH('загрузка табеля'!$H6129,'рабочие дни  %ФОТ'!$H$3:$H$67,0),1)</f>
        <v>#N/A</v>
      </c>
      <c r="B6129" s="21">
        <f t="shared" si="285"/>
        <v>0</v>
      </c>
      <c r="C6129" s="22">
        <f t="shared" si="286"/>
        <v>0</v>
      </c>
      <c r="D6129" s="23" t="str">
        <f t="shared" si="287"/>
        <v/>
      </c>
      <c r="E6129" s="21">
        <f>SUMIFS(тарифы!G:G,тарифы!B:B,J6129)</f>
        <v>0</v>
      </c>
      <c r="F6129" s="21"/>
      <c r="G6129" s="12" t="str">
        <f>IFERROR(INDEX(Таблица1[#All],MATCH('загрузка табеля'!J6129,тарифы!B:B,0),4),"")</f>
        <v/>
      </c>
    </row>
    <row r="6130" spans="1:7" x14ac:dyDescent="0.2">
      <c r="A6130" s="12" t="e">
        <f>INDEX('рабочие дни  %ФОТ'!$F$3:$F$67,MATCH('загрузка табеля'!$H6130,'рабочие дни  %ФОТ'!$H$3:$H$67,0),1)</f>
        <v>#N/A</v>
      </c>
      <c r="B6130" s="21">
        <f t="shared" si="285"/>
        <v>0</v>
      </c>
      <c r="C6130" s="22">
        <f t="shared" si="286"/>
        <v>0</v>
      </c>
      <c r="D6130" s="23" t="str">
        <f t="shared" si="287"/>
        <v/>
      </c>
      <c r="E6130" s="21">
        <f>SUMIFS(тарифы!G:G,тарифы!B:B,J6130)</f>
        <v>0</v>
      </c>
      <c r="F6130" s="21"/>
      <c r="G6130" s="12" t="str">
        <f>IFERROR(INDEX(Таблица1[#All],MATCH('загрузка табеля'!J6130,тарифы!B:B,0),4),"")</f>
        <v/>
      </c>
    </row>
    <row r="6131" spans="1:7" x14ac:dyDescent="0.2">
      <c r="A6131" s="12" t="e">
        <f>INDEX('рабочие дни  %ФОТ'!$F$3:$F$67,MATCH('загрузка табеля'!$H6131,'рабочие дни  %ФОТ'!$H$3:$H$67,0),1)</f>
        <v>#N/A</v>
      </c>
      <c r="B6131" s="21">
        <f t="shared" si="285"/>
        <v>0</v>
      </c>
      <c r="C6131" s="22">
        <f t="shared" si="286"/>
        <v>0</v>
      </c>
      <c r="D6131" s="23" t="str">
        <f t="shared" si="287"/>
        <v/>
      </c>
      <c r="E6131" s="21">
        <f>SUMIFS(тарифы!G:G,тарифы!B:B,J6131)</f>
        <v>0</v>
      </c>
      <c r="F6131" s="21"/>
      <c r="G6131" s="12" t="str">
        <f>IFERROR(INDEX(Таблица1[#All],MATCH('загрузка табеля'!J6131,тарифы!B:B,0),4),"")</f>
        <v/>
      </c>
    </row>
    <row r="6132" spans="1:7" x14ac:dyDescent="0.2">
      <c r="A6132" s="12" t="e">
        <f>INDEX('рабочие дни  %ФОТ'!$F$3:$F$67,MATCH('загрузка табеля'!$H6132,'рабочие дни  %ФОТ'!$H$3:$H$67,0),1)</f>
        <v>#N/A</v>
      </c>
      <c r="B6132" s="21">
        <f t="shared" si="285"/>
        <v>0</v>
      </c>
      <c r="C6132" s="22">
        <f t="shared" si="286"/>
        <v>0</v>
      </c>
      <c r="D6132" s="23" t="str">
        <f t="shared" si="287"/>
        <v/>
      </c>
      <c r="E6132" s="21">
        <f>SUMIFS(тарифы!G:G,тарифы!B:B,J6132)</f>
        <v>0</v>
      </c>
      <c r="F6132" s="21"/>
      <c r="G6132" s="12" t="str">
        <f>IFERROR(INDEX(Таблица1[#All],MATCH('загрузка табеля'!J6132,тарифы!B:B,0),4),"")</f>
        <v/>
      </c>
    </row>
    <row r="6133" spans="1:7" x14ac:dyDescent="0.2">
      <c r="A6133" s="12" t="e">
        <f>INDEX('рабочие дни  %ФОТ'!$F$3:$F$67,MATCH('загрузка табеля'!$H6133,'рабочие дни  %ФОТ'!$H$3:$H$67,0),1)</f>
        <v>#N/A</v>
      </c>
      <c r="B6133" s="21">
        <f t="shared" si="285"/>
        <v>0</v>
      </c>
      <c r="C6133" s="22">
        <f t="shared" si="286"/>
        <v>0</v>
      </c>
      <c r="D6133" s="23" t="str">
        <f t="shared" si="287"/>
        <v/>
      </c>
      <c r="E6133" s="21">
        <f>SUMIFS(тарифы!G:G,тарифы!B:B,J6133)</f>
        <v>0</v>
      </c>
      <c r="F6133" s="21"/>
      <c r="G6133" s="12" t="str">
        <f>IFERROR(INDEX(Таблица1[#All],MATCH('загрузка табеля'!J6133,тарифы!B:B,0),4),"")</f>
        <v/>
      </c>
    </row>
    <row r="6134" spans="1:7" x14ac:dyDescent="0.2">
      <c r="A6134" s="12" t="e">
        <f>INDEX('рабочие дни  %ФОТ'!$F$3:$F$67,MATCH('загрузка табеля'!$H6134,'рабочие дни  %ФОТ'!$H$3:$H$67,0),1)</f>
        <v>#N/A</v>
      </c>
      <c r="B6134" s="21">
        <f t="shared" si="285"/>
        <v>0</v>
      </c>
      <c r="C6134" s="22">
        <f t="shared" si="286"/>
        <v>0</v>
      </c>
      <c r="D6134" s="23" t="str">
        <f t="shared" si="287"/>
        <v/>
      </c>
      <c r="E6134" s="21">
        <f>SUMIFS(тарифы!G:G,тарифы!B:B,J6134)</f>
        <v>0</v>
      </c>
      <c r="F6134" s="21"/>
      <c r="G6134" s="12" t="str">
        <f>IFERROR(INDEX(Таблица1[#All],MATCH('загрузка табеля'!J6134,тарифы!B:B,0),4),"")</f>
        <v/>
      </c>
    </row>
    <row r="6135" spans="1:7" x14ac:dyDescent="0.2">
      <c r="A6135" s="12" t="e">
        <f>INDEX('рабочие дни  %ФОТ'!$F$3:$F$67,MATCH('загрузка табеля'!$H6135,'рабочие дни  %ФОТ'!$H$3:$H$67,0),1)</f>
        <v>#N/A</v>
      </c>
      <c r="B6135" s="21">
        <f t="shared" si="285"/>
        <v>0</v>
      </c>
      <c r="C6135" s="22">
        <f t="shared" si="286"/>
        <v>0</v>
      </c>
      <c r="D6135" s="23" t="str">
        <f t="shared" si="287"/>
        <v/>
      </c>
      <c r="E6135" s="21">
        <f>SUMIFS(тарифы!G:G,тарифы!B:B,J6135)</f>
        <v>0</v>
      </c>
      <c r="F6135" s="21"/>
      <c r="G6135" s="12" t="str">
        <f>IFERROR(INDEX(Таблица1[#All],MATCH('загрузка табеля'!J6135,тарифы!B:B,0),4),"")</f>
        <v/>
      </c>
    </row>
    <row r="6136" spans="1:7" x14ac:dyDescent="0.2">
      <c r="A6136" s="12" t="e">
        <f>INDEX('рабочие дни  %ФОТ'!$F$3:$F$67,MATCH('загрузка табеля'!$H6136,'рабочие дни  %ФОТ'!$H$3:$H$67,0),1)</f>
        <v>#N/A</v>
      </c>
      <c r="B6136" s="21">
        <f t="shared" si="285"/>
        <v>0</v>
      </c>
      <c r="C6136" s="22">
        <f t="shared" si="286"/>
        <v>0</v>
      </c>
      <c r="D6136" s="23" t="str">
        <f t="shared" si="287"/>
        <v/>
      </c>
      <c r="E6136" s="21">
        <f>SUMIFS(тарифы!G:G,тарифы!B:B,J6136)</f>
        <v>0</v>
      </c>
      <c r="F6136" s="21"/>
      <c r="G6136" s="12" t="str">
        <f>IFERROR(INDEX(Таблица1[#All],MATCH('загрузка табеля'!J6136,тарифы!B:B,0),4),"")</f>
        <v/>
      </c>
    </row>
    <row r="6137" spans="1:7" x14ac:dyDescent="0.2">
      <c r="A6137" s="12" t="e">
        <f>INDEX('рабочие дни  %ФОТ'!$F$3:$F$67,MATCH('загрузка табеля'!$H6137,'рабочие дни  %ФОТ'!$H$3:$H$67,0),1)</f>
        <v>#N/A</v>
      </c>
      <c r="B6137" s="21">
        <f t="shared" si="285"/>
        <v>0</v>
      </c>
      <c r="C6137" s="22">
        <f t="shared" si="286"/>
        <v>0</v>
      </c>
      <c r="D6137" s="23" t="str">
        <f t="shared" si="287"/>
        <v/>
      </c>
      <c r="E6137" s="21">
        <f>SUMIFS(тарифы!G:G,тарифы!B:B,J6137)</f>
        <v>0</v>
      </c>
      <c r="F6137" s="21"/>
      <c r="G6137" s="12" t="str">
        <f>IFERROR(INDEX(Таблица1[#All],MATCH('загрузка табеля'!J6137,тарифы!B:B,0),4),"")</f>
        <v/>
      </c>
    </row>
    <row r="6138" spans="1:7" x14ac:dyDescent="0.2">
      <c r="A6138" s="12" t="e">
        <f>INDEX('рабочие дни  %ФОТ'!$F$3:$F$67,MATCH('загрузка табеля'!$H6138,'рабочие дни  %ФОТ'!$H$3:$H$67,0),1)</f>
        <v>#N/A</v>
      </c>
      <c r="B6138" s="21">
        <f t="shared" si="285"/>
        <v>0</v>
      </c>
      <c r="C6138" s="22">
        <f t="shared" si="286"/>
        <v>0</v>
      </c>
      <c r="D6138" s="23" t="str">
        <f t="shared" si="287"/>
        <v/>
      </c>
      <c r="E6138" s="21">
        <f>SUMIFS(тарифы!G:G,тарифы!B:B,J6138)</f>
        <v>0</v>
      </c>
      <c r="F6138" s="21"/>
      <c r="G6138" s="12" t="str">
        <f>IFERROR(INDEX(Таблица1[#All],MATCH('загрузка табеля'!J6138,тарифы!B:B,0),4),"")</f>
        <v/>
      </c>
    </row>
    <row r="6139" spans="1:7" x14ac:dyDescent="0.2">
      <c r="A6139" s="12" t="e">
        <f>INDEX('рабочие дни  %ФОТ'!$F$3:$F$67,MATCH('загрузка табеля'!$H6139,'рабочие дни  %ФОТ'!$H$3:$H$67,0),1)</f>
        <v>#N/A</v>
      </c>
      <c r="B6139" s="21">
        <f t="shared" si="285"/>
        <v>0</v>
      </c>
      <c r="C6139" s="22">
        <f t="shared" si="286"/>
        <v>0</v>
      </c>
      <c r="D6139" s="23" t="str">
        <f t="shared" si="287"/>
        <v/>
      </c>
      <c r="E6139" s="21">
        <f>SUMIFS(тарифы!G:G,тарифы!B:B,J6139)</f>
        <v>0</v>
      </c>
      <c r="F6139" s="21"/>
      <c r="G6139" s="12" t="str">
        <f>IFERROR(INDEX(Таблица1[#All],MATCH('загрузка табеля'!J6139,тарифы!B:B,0),4),"")</f>
        <v/>
      </c>
    </row>
    <row r="6140" spans="1:7" x14ac:dyDescent="0.2">
      <c r="A6140" s="12" t="e">
        <f>INDEX('рабочие дни  %ФОТ'!$F$3:$F$67,MATCH('загрузка табеля'!$H6140,'рабочие дни  %ФОТ'!$H$3:$H$67,0),1)</f>
        <v>#N/A</v>
      </c>
      <c r="B6140" s="21">
        <f t="shared" si="285"/>
        <v>0</v>
      </c>
      <c r="C6140" s="22">
        <f t="shared" si="286"/>
        <v>0</v>
      </c>
      <c r="D6140" s="23" t="str">
        <f t="shared" si="287"/>
        <v/>
      </c>
      <c r="E6140" s="21">
        <f>SUMIFS(тарифы!G:G,тарифы!B:B,J6140)</f>
        <v>0</v>
      </c>
      <c r="F6140" s="21"/>
      <c r="G6140" s="12" t="str">
        <f>IFERROR(INDEX(Таблица1[#All],MATCH('загрузка табеля'!J6140,тарифы!B:B,0),4),"")</f>
        <v/>
      </c>
    </row>
    <row r="6141" spans="1:7" x14ac:dyDescent="0.2">
      <c r="A6141" s="12" t="e">
        <f>INDEX('рабочие дни  %ФОТ'!$F$3:$F$67,MATCH('загрузка табеля'!$H6141,'рабочие дни  %ФОТ'!$H$3:$H$67,0),1)</f>
        <v>#N/A</v>
      </c>
      <c r="B6141" s="21">
        <f t="shared" si="285"/>
        <v>0</v>
      </c>
      <c r="C6141" s="22">
        <f t="shared" si="286"/>
        <v>0</v>
      </c>
      <c r="D6141" s="23" t="str">
        <f t="shared" si="287"/>
        <v/>
      </c>
      <c r="E6141" s="21">
        <f>SUMIFS(тарифы!G:G,тарифы!B:B,J6141)</f>
        <v>0</v>
      </c>
      <c r="F6141" s="21"/>
      <c r="G6141" s="12" t="str">
        <f>IFERROR(INDEX(Таблица1[#All],MATCH('загрузка табеля'!J6141,тарифы!B:B,0),4),"")</f>
        <v/>
      </c>
    </row>
    <row r="6142" spans="1:7" x14ac:dyDescent="0.2">
      <c r="A6142" s="12" t="e">
        <f>INDEX('рабочие дни  %ФОТ'!$F$3:$F$67,MATCH('загрузка табеля'!$H6142,'рабочие дни  %ФОТ'!$H$3:$H$67,0),1)</f>
        <v>#N/A</v>
      </c>
      <c r="B6142" s="21">
        <f t="shared" si="285"/>
        <v>0</v>
      </c>
      <c r="C6142" s="22">
        <f t="shared" si="286"/>
        <v>0</v>
      </c>
      <c r="D6142" s="23" t="str">
        <f t="shared" si="287"/>
        <v/>
      </c>
      <c r="E6142" s="21">
        <f>SUMIFS(тарифы!G:G,тарифы!B:B,J6142)</f>
        <v>0</v>
      </c>
      <c r="F6142" s="21"/>
      <c r="G6142" s="12" t="str">
        <f>IFERROR(INDEX(Таблица1[#All],MATCH('загрузка табеля'!J6142,тарифы!B:B,0),4),"")</f>
        <v/>
      </c>
    </row>
    <row r="6143" spans="1:7" x14ac:dyDescent="0.2">
      <c r="A6143" s="12" t="e">
        <f>INDEX('рабочие дни  %ФОТ'!$F$3:$F$67,MATCH('загрузка табеля'!$H6143,'рабочие дни  %ФОТ'!$H$3:$H$67,0),1)</f>
        <v>#N/A</v>
      </c>
      <c r="B6143" s="21">
        <f t="shared" si="285"/>
        <v>0</v>
      </c>
      <c r="C6143" s="22">
        <f t="shared" si="286"/>
        <v>0</v>
      </c>
      <c r="D6143" s="23" t="str">
        <f t="shared" si="287"/>
        <v/>
      </c>
      <c r="E6143" s="21">
        <f>SUMIFS(тарифы!G:G,тарифы!B:B,J6143)</f>
        <v>0</v>
      </c>
      <c r="F6143" s="21"/>
      <c r="G6143" s="12" t="str">
        <f>IFERROR(INDEX(Таблица1[#All],MATCH('загрузка табеля'!J6143,тарифы!B:B,0),4),"")</f>
        <v/>
      </c>
    </row>
    <row r="6144" spans="1:7" x14ac:dyDescent="0.2">
      <c r="A6144" s="12" t="e">
        <f>INDEX('рабочие дни  %ФОТ'!$F$3:$F$67,MATCH('загрузка табеля'!$H6144,'рабочие дни  %ФОТ'!$H$3:$H$67,0),1)</f>
        <v>#N/A</v>
      </c>
      <c r="B6144" s="21">
        <f t="shared" si="285"/>
        <v>0</v>
      </c>
      <c r="C6144" s="22">
        <f t="shared" si="286"/>
        <v>0</v>
      </c>
      <c r="D6144" s="23" t="str">
        <f t="shared" si="287"/>
        <v/>
      </c>
      <c r="E6144" s="21">
        <f>SUMIFS(тарифы!G:G,тарифы!B:B,J6144)</f>
        <v>0</v>
      </c>
      <c r="F6144" s="21"/>
      <c r="G6144" s="12" t="str">
        <f>IFERROR(INDEX(Таблица1[#All],MATCH('загрузка табеля'!J6144,тарифы!B:B,0),4),"")</f>
        <v/>
      </c>
    </row>
    <row r="6145" spans="1:7" x14ac:dyDescent="0.2">
      <c r="A6145" s="12" t="e">
        <f>INDEX('рабочие дни  %ФОТ'!$F$3:$F$67,MATCH('загрузка табеля'!$H6145,'рабочие дни  %ФОТ'!$H$3:$H$67,0),1)</f>
        <v>#N/A</v>
      </c>
      <c r="B6145" s="21">
        <f t="shared" si="285"/>
        <v>0</v>
      </c>
      <c r="C6145" s="22">
        <f t="shared" si="286"/>
        <v>0</v>
      </c>
      <c r="D6145" s="23" t="str">
        <f t="shared" si="287"/>
        <v/>
      </c>
      <c r="E6145" s="21">
        <f>SUMIFS(тарифы!G:G,тарифы!B:B,J6145)</f>
        <v>0</v>
      </c>
      <c r="F6145" s="21"/>
      <c r="G6145" s="12" t="str">
        <f>IFERROR(INDEX(Таблица1[#All],MATCH('загрузка табеля'!J6145,тарифы!B:B,0),4),"")</f>
        <v/>
      </c>
    </row>
    <row r="6146" spans="1:7" x14ac:dyDescent="0.2">
      <c r="A6146" s="12" t="e">
        <f>INDEX('рабочие дни  %ФОТ'!$F$3:$F$67,MATCH('загрузка табеля'!$H6146,'рабочие дни  %ФОТ'!$H$3:$H$67,0),1)</f>
        <v>#N/A</v>
      </c>
      <c r="B6146" s="21">
        <f t="shared" si="285"/>
        <v>0</v>
      </c>
      <c r="C6146" s="22">
        <f t="shared" si="286"/>
        <v>0</v>
      </c>
      <c r="D6146" s="23" t="str">
        <f t="shared" si="287"/>
        <v/>
      </c>
      <c r="E6146" s="21">
        <f>SUMIFS(тарифы!G:G,тарифы!B:B,J6146)</f>
        <v>0</v>
      </c>
      <c r="F6146" s="21"/>
      <c r="G6146" s="12" t="str">
        <f>IFERROR(INDEX(Таблица1[#All],MATCH('загрузка табеля'!J6146,тарифы!B:B,0),4),"")</f>
        <v/>
      </c>
    </row>
    <row r="6147" spans="1:7" x14ac:dyDescent="0.2">
      <c r="A6147" s="12" t="e">
        <f>INDEX('рабочие дни  %ФОТ'!$F$3:$F$67,MATCH('загрузка табеля'!$H6147,'рабочие дни  %ФОТ'!$H$3:$H$67,0),1)</f>
        <v>#N/A</v>
      </c>
      <c r="B6147" s="21">
        <f t="shared" si="285"/>
        <v>0</v>
      </c>
      <c r="C6147" s="22">
        <f t="shared" si="286"/>
        <v>0</v>
      </c>
      <c r="D6147" s="23" t="str">
        <f t="shared" si="287"/>
        <v/>
      </c>
      <c r="E6147" s="21">
        <f>SUMIFS(тарифы!G:G,тарифы!B:B,J6147)</f>
        <v>0</v>
      </c>
      <c r="F6147" s="21"/>
      <c r="G6147" s="12" t="str">
        <f>IFERROR(INDEX(Таблица1[#All],MATCH('загрузка табеля'!J6147,тарифы!B:B,0),4),"")</f>
        <v/>
      </c>
    </row>
    <row r="6148" spans="1:7" x14ac:dyDescent="0.2">
      <c r="A6148" s="12" t="e">
        <f>INDEX('рабочие дни  %ФОТ'!$F$3:$F$67,MATCH('загрузка табеля'!$H6148,'рабочие дни  %ФОТ'!$H$3:$H$67,0),1)</f>
        <v>#N/A</v>
      </c>
      <c r="B6148" s="21">
        <f t="shared" si="285"/>
        <v>0</v>
      </c>
      <c r="C6148" s="22">
        <f t="shared" si="286"/>
        <v>0</v>
      </c>
      <c r="D6148" s="23" t="str">
        <f t="shared" si="287"/>
        <v/>
      </c>
      <c r="E6148" s="21">
        <f>SUMIFS(тарифы!G:G,тарифы!B:B,J6148)</f>
        <v>0</v>
      </c>
      <c r="F6148" s="21"/>
      <c r="G6148" s="12" t="str">
        <f>IFERROR(INDEX(Таблица1[#All],MATCH('загрузка табеля'!J6148,тарифы!B:B,0),4),"")</f>
        <v/>
      </c>
    </row>
    <row r="6149" spans="1:7" x14ac:dyDescent="0.2">
      <c r="A6149" s="12" t="e">
        <f>INDEX('рабочие дни  %ФОТ'!$F$3:$F$67,MATCH('загрузка табеля'!$H6149,'рабочие дни  %ФОТ'!$H$3:$H$67,0),1)</f>
        <v>#N/A</v>
      </c>
      <c r="B6149" s="21">
        <f t="shared" si="285"/>
        <v>0</v>
      </c>
      <c r="C6149" s="22">
        <f t="shared" si="286"/>
        <v>0</v>
      </c>
      <c r="D6149" s="23" t="str">
        <f t="shared" si="287"/>
        <v/>
      </c>
      <c r="E6149" s="21">
        <f>SUMIFS(тарифы!G:G,тарифы!B:B,J6149)</f>
        <v>0</v>
      </c>
      <c r="F6149" s="21"/>
      <c r="G6149" s="12" t="str">
        <f>IFERROR(INDEX(Таблица1[#All],MATCH('загрузка табеля'!J6149,тарифы!B:B,0),4),"")</f>
        <v/>
      </c>
    </row>
    <row r="6150" spans="1:7" x14ac:dyDescent="0.2">
      <c r="A6150" s="12" t="e">
        <f>INDEX('рабочие дни  %ФОТ'!$F$3:$F$67,MATCH('загрузка табеля'!$H6150,'рабочие дни  %ФОТ'!$H$3:$H$67,0),1)</f>
        <v>#N/A</v>
      </c>
      <c r="B6150" s="21">
        <f t="shared" ref="B6150:B6213" si="288">IF(AND(F6150&lt;50,F6150&gt;0),F6150*D6150,IF(F6150&gt;50,F6150/$C$1*C6150,IF(AND(E6150&lt;50,E6150&gt;0),E6150*D6150,E6150/$C$1*C6150)))</f>
        <v>0</v>
      </c>
      <c r="C6150" s="22">
        <f t="shared" si="286"/>
        <v>0</v>
      </c>
      <c r="D6150" s="23" t="str">
        <f t="shared" si="287"/>
        <v/>
      </c>
      <c r="E6150" s="21">
        <f>SUMIFS(тарифы!G:G,тарифы!B:B,J6150)</f>
        <v>0</v>
      </c>
      <c r="F6150" s="21"/>
      <c r="G6150" s="12" t="str">
        <f>IFERROR(INDEX(Таблица1[#All],MATCH('загрузка табеля'!J6150,тарифы!B:B,0),4),"")</f>
        <v/>
      </c>
    </row>
    <row r="6151" spans="1:7" x14ac:dyDescent="0.2">
      <c r="A6151" s="12" t="e">
        <f>INDEX('рабочие дни  %ФОТ'!$F$3:$F$67,MATCH('загрузка табеля'!$H6151,'рабочие дни  %ФОТ'!$H$3:$H$67,0),1)</f>
        <v>#N/A</v>
      </c>
      <c r="B6151" s="21">
        <f t="shared" si="288"/>
        <v>0</v>
      </c>
      <c r="C6151" s="22">
        <f t="shared" ref="C6151:C6214" si="289">COUNTIF(L6151:AP6151,"&gt;0")</f>
        <v>0</v>
      </c>
      <c r="D6151" s="23" t="str">
        <f t="shared" ref="D6151:D6214" si="290">IF(SUM(L6151:AP6151)&gt;0,SUM(L6151:AP6151),"")</f>
        <v/>
      </c>
      <c r="E6151" s="21">
        <f>SUMIFS(тарифы!G:G,тарифы!B:B,J6151)</f>
        <v>0</v>
      </c>
      <c r="F6151" s="21"/>
      <c r="G6151" s="12" t="str">
        <f>IFERROR(INDEX(Таблица1[#All],MATCH('загрузка табеля'!J6151,тарифы!B:B,0),4),"")</f>
        <v/>
      </c>
    </row>
    <row r="6152" spans="1:7" x14ac:dyDescent="0.2">
      <c r="A6152" s="12" t="e">
        <f>INDEX('рабочие дни  %ФОТ'!$F$3:$F$67,MATCH('загрузка табеля'!$H6152,'рабочие дни  %ФОТ'!$H$3:$H$67,0),1)</f>
        <v>#N/A</v>
      </c>
      <c r="B6152" s="21">
        <f t="shared" si="288"/>
        <v>0</v>
      </c>
      <c r="C6152" s="22">
        <f t="shared" si="289"/>
        <v>0</v>
      </c>
      <c r="D6152" s="23" t="str">
        <f t="shared" si="290"/>
        <v/>
      </c>
      <c r="E6152" s="21">
        <f>SUMIFS(тарифы!G:G,тарифы!B:B,J6152)</f>
        <v>0</v>
      </c>
      <c r="F6152" s="21"/>
      <c r="G6152" s="12" t="str">
        <f>IFERROR(INDEX(Таблица1[#All],MATCH('загрузка табеля'!J6152,тарифы!B:B,0),4),"")</f>
        <v/>
      </c>
    </row>
    <row r="6153" spans="1:7" x14ac:dyDescent="0.2">
      <c r="A6153" s="12" t="e">
        <f>INDEX('рабочие дни  %ФОТ'!$F$3:$F$67,MATCH('загрузка табеля'!$H6153,'рабочие дни  %ФОТ'!$H$3:$H$67,0),1)</f>
        <v>#N/A</v>
      </c>
      <c r="B6153" s="21">
        <f t="shared" si="288"/>
        <v>0</v>
      </c>
      <c r="C6153" s="22">
        <f t="shared" si="289"/>
        <v>0</v>
      </c>
      <c r="D6153" s="23" t="str">
        <f t="shared" si="290"/>
        <v/>
      </c>
      <c r="E6153" s="21">
        <f>SUMIFS(тарифы!G:G,тарифы!B:B,J6153)</f>
        <v>0</v>
      </c>
      <c r="F6153" s="21"/>
      <c r="G6153" s="12" t="str">
        <f>IFERROR(INDEX(Таблица1[#All],MATCH('загрузка табеля'!J6153,тарифы!B:B,0),4),"")</f>
        <v/>
      </c>
    </row>
    <row r="6154" spans="1:7" x14ac:dyDescent="0.2">
      <c r="A6154" s="12" t="e">
        <f>INDEX('рабочие дни  %ФОТ'!$F$3:$F$67,MATCH('загрузка табеля'!$H6154,'рабочие дни  %ФОТ'!$H$3:$H$67,0),1)</f>
        <v>#N/A</v>
      </c>
      <c r="B6154" s="21">
        <f t="shared" si="288"/>
        <v>0</v>
      </c>
      <c r="C6154" s="22">
        <f t="shared" si="289"/>
        <v>0</v>
      </c>
      <c r="D6154" s="23" t="str">
        <f t="shared" si="290"/>
        <v/>
      </c>
      <c r="E6154" s="21">
        <f>SUMIFS(тарифы!G:G,тарифы!B:B,J6154)</f>
        <v>0</v>
      </c>
      <c r="F6154" s="21"/>
      <c r="G6154" s="12" t="str">
        <f>IFERROR(INDEX(Таблица1[#All],MATCH('загрузка табеля'!J6154,тарифы!B:B,0),4),"")</f>
        <v/>
      </c>
    </row>
    <row r="6155" spans="1:7" x14ac:dyDescent="0.2">
      <c r="A6155" s="12" t="e">
        <f>INDEX('рабочие дни  %ФОТ'!$F$3:$F$67,MATCH('загрузка табеля'!$H6155,'рабочие дни  %ФОТ'!$H$3:$H$67,0),1)</f>
        <v>#N/A</v>
      </c>
      <c r="B6155" s="21">
        <f t="shared" si="288"/>
        <v>0</v>
      </c>
      <c r="C6155" s="22">
        <f t="shared" si="289"/>
        <v>0</v>
      </c>
      <c r="D6155" s="23" t="str">
        <f t="shared" si="290"/>
        <v/>
      </c>
      <c r="E6155" s="21">
        <f>SUMIFS(тарифы!G:G,тарифы!B:B,J6155)</f>
        <v>0</v>
      </c>
      <c r="F6155" s="21"/>
      <c r="G6155" s="12" t="str">
        <f>IFERROR(INDEX(Таблица1[#All],MATCH('загрузка табеля'!J6155,тарифы!B:B,0),4),"")</f>
        <v/>
      </c>
    </row>
    <row r="6156" spans="1:7" x14ac:dyDescent="0.2">
      <c r="A6156" s="12" t="e">
        <f>INDEX('рабочие дни  %ФОТ'!$F$3:$F$67,MATCH('загрузка табеля'!$H6156,'рабочие дни  %ФОТ'!$H$3:$H$67,0),1)</f>
        <v>#N/A</v>
      </c>
      <c r="B6156" s="21">
        <f t="shared" si="288"/>
        <v>0</v>
      </c>
      <c r="C6156" s="22">
        <f t="shared" si="289"/>
        <v>0</v>
      </c>
      <c r="D6156" s="23" t="str">
        <f t="shared" si="290"/>
        <v/>
      </c>
      <c r="E6156" s="21">
        <f>SUMIFS(тарифы!G:G,тарифы!B:B,J6156)</f>
        <v>0</v>
      </c>
      <c r="F6156" s="21"/>
      <c r="G6156" s="12" t="str">
        <f>IFERROR(INDEX(Таблица1[#All],MATCH('загрузка табеля'!J6156,тарифы!B:B,0),4),"")</f>
        <v/>
      </c>
    </row>
    <row r="6157" spans="1:7" x14ac:dyDescent="0.2">
      <c r="A6157" s="12" t="e">
        <f>INDEX('рабочие дни  %ФОТ'!$F$3:$F$67,MATCH('загрузка табеля'!$H6157,'рабочие дни  %ФОТ'!$H$3:$H$67,0),1)</f>
        <v>#N/A</v>
      </c>
      <c r="B6157" s="21">
        <f t="shared" si="288"/>
        <v>0</v>
      </c>
      <c r="C6157" s="22">
        <f t="shared" si="289"/>
        <v>0</v>
      </c>
      <c r="D6157" s="23" t="str">
        <f t="shared" si="290"/>
        <v/>
      </c>
      <c r="E6157" s="21">
        <f>SUMIFS(тарифы!G:G,тарифы!B:B,J6157)</f>
        <v>0</v>
      </c>
      <c r="F6157" s="21"/>
      <c r="G6157" s="12" t="str">
        <f>IFERROR(INDEX(Таблица1[#All],MATCH('загрузка табеля'!J6157,тарифы!B:B,0),4),"")</f>
        <v/>
      </c>
    </row>
    <row r="6158" spans="1:7" x14ac:dyDescent="0.2">
      <c r="A6158" s="12" t="e">
        <f>INDEX('рабочие дни  %ФОТ'!$F$3:$F$67,MATCH('загрузка табеля'!$H6158,'рабочие дни  %ФОТ'!$H$3:$H$67,0),1)</f>
        <v>#N/A</v>
      </c>
      <c r="B6158" s="21">
        <f t="shared" si="288"/>
        <v>0</v>
      </c>
      <c r="C6158" s="22">
        <f t="shared" si="289"/>
        <v>0</v>
      </c>
      <c r="D6158" s="23" t="str">
        <f t="shared" si="290"/>
        <v/>
      </c>
      <c r="E6158" s="21">
        <f>SUMIFS(тарифы!G:G,тарифы!B:B,J6158)</f>
        <v>0</v>
      </c>
      <c r="F6158" s="21"/>
      <c r="G6158" s="12" t="str">
        <f>IFERROR(INDEX(Таблица1[#All],MATCH('загрузка табеля'!J6158,тарифы!B:B,0),4),"")</f>
        <v/>
      </c>
    </row>
    <row r="6159" spans="1:7" x14ac:dyDescent="0.2">
      <c r="A6159" s="12" t="e">
        <f>INDEX('рабочие дни  %ФОТ'!$F$3:$F$67,MATCH('загрузка табеля'!$H6159,'рабочие дни  %ФОТ'!$H$3:$H$67,0),1)</f>
        <v>#N/A</v>
      </c>
      <c r="B6159" s="21">
        <f t="shared" si="288"/>
        <v>0</v>
      </c>
      <c r="C6159" s="22">
        <f t="shared" si="289"/>
        <v>0</v>
      </c>
      <c r="D6159" s="23" t="str">
        <f t="shared" si="290"/>
        <v/>
      </c>
      <c r="E6159" s="21">
        <f>SUMIFS(тарифы!G:G,тарифы!B:B,J6159)</f>
        <v>0</v>
      </c>
      <c r="F6159" s="21"/>
      <c r="G6159" s="12" t="str">
        <f>IFERROR(INDEX(Таблица1[#All],MATCH('загрузка табеля'!J6159,тарифы!B:B,0),4),"")</f>
        <v/>
      </c>
    </row>
    <row r="6160" spans="1:7" x14ac:dyDescent="0.2">
      <c r="A6160" s="12" t="e">
        <f>INDEX('рабочие дни  %ФОТ'!$F$3:$F$67,MATCH('загрузка табеля'!$H6160,'рабочие дни  %ФОТ'!$H$3:$H$67,0),1)</f>
        <v>#N/A</v>
      </c>
      <c r="B6160" s="21">
        <f t="shared" si="288"/>
        <v>0</v>
      </c>
      <c r="C6160" s="22">
        <f t="shared" si="289"/>
        <v>0</v>
      </c>
      <c r="D6160" s="23" t="str">
        <f t="shared" si="290"/>
        <v/>
      </c>
      <c r="E6160" s="21">
        <f>SUMIFS(тарифы!G:G,тарифы!B:B,J6160)</f>
        <v>0</v>
      </c>
      <c r="F6160" s="21"/>
      <c r="G6160" s="12" t="str">
        <f>IFERROR(INDEX(Таблица1[#All],MATCH('загрузка табеля'!J6160,тарифы!B:B,0),4),"")</f>
        <v/>
      </c>
    </row>
    <row r="6161" spans="1:7" x14ac:dyDescent="0.2">
      <c r="A6161" s="12" t="e">
        <f>INDEX('рабочие дни  %ФОТ'!$F$3:$F$67,MATCH('загрузка табеля'!$H6161,'рабочие дни  %ФОТ'!$H$3:$H$67,0),1)</f>
        <v>#N/A</v>
      </c>
      <c r="B6161" s="21">
        <f t="shared" si="288"/>
        <v>0</v>
      </c>
      <c r="C6161" s="22">
        <f t="shared" si="289"/>
        <v>0</v>
      </c>
      <c r="D6161" s="23" t="str">
        <f t="shared" si="290"/>
        <v/>
      </c>
      <c r="E6161" s="21">
        <f>SUMIFS(тарифы!G:G,тарифы!B:B,J6161)</f>
        <v>0</v>
      </c>
      <c r="F6161" s="21"/>
      <c r="G6161" s="12" t="str">
        <f>IFERROR(INDEX(Таблица1[#All],MATCH('загрузка табеля'!J6161,тарифы!B:B,0),4),"")</f>
        <v/>
      </c>
    </row>
    <row r="6162" spans="1:7" x14ac:dyDescent="0.2">
      <c r="A6162" s="12" t="e">
        <f>INDEX('рабочие дни  %ФОТ'!$F$3:$F$67,MATCH('загрузка табеля'!$H6162,'рабочие дни  %ФОТ'!$H$3:$H$67,0),1)</f>
        <v>#N/A</v>
      </c>
      <c r="B6162" s="21">
        <f t="shared" si="288"/>
        <v>0</v>
      </c>
      <c r="C6162" s="22">
        <f t="shared" si="289"/>
        <v>0</v>
      </c>
      <c r="D6162" s="23" t="str">
        <f t="shared" si="290"/>
        <v/>
      </c>
      <c r="E6162" s="21">
        <f>SUMIFS(тарифы!G:G,тарифы!B:B,J6162)</f>
        <v>0</v>
      </c>
      <c r="F6162" s="21"/>
      <c r="G6162" s="12" t="str">
        <f>IFERROR(INDEX(Таблица1[#All],MATCH('загрузка табеля'!J6162,тарифы!B:B,0),4),"")</f>
        <v/>
      </c>
    </row>
    <row r="6163" spans="1:7" x14ac:dyDescent="0.2">
      <c r="A6163" s="12" t="e">
        <f>INDEX('рабочие дни  %ФОТ'!$F$3:$F$67,MATCH('загрузка табеля'!$H6163,'рабочие дни  %ФОТ'!$H$3:$H$67,0),1)</f>
        <v>#N/A</v>
      </c>
      <c r="B6163" s="21">
        <f t="shared" si="288"/>
        <v>0</v>
      </c>
      <c r="C6163" s="22">
        <f t="shared" si="289"/>
        <v>0</v>
      </c>
      <c r="D6163" s="23" t="str">
        <f t="shared" si="290"/>
        <v/>
      </c>
      <c r="E6163" s="21">
        <f>SUMIFS(тарифы!G:G,тарифы!B:B,J6163)</f>
        <v>0</v>
      </c>
      <c r="F6163" s="21"/>
      <c r="G6163" s="12" t="str">
        <f>IFERROR(INDEX(Таблица1[#All],MATCH('загрузка табеля'!J6163,тарифы!B:B,0),4),"")</f>
        <v/>
      </c>
    </row>
    <row r="6164" spans="1:7" x14ac:dyDescent="0.2">
      <c r="A6164" s="12" t="e">
        <f>INDEX('рабочие дни  %ФОТ'!$F$3:$F$67,MATCH('загрузка табеля'!$H6164,'рабочие дни  %ФОТ'!$H$3:$H$67,0),1)</f>
        <v>#N/A</v>
      </c>
      <c r="B6164" s="21">
        <f t="shared" si="288"/>
        <v>0</v>
      </c>
      <c r="C6164" s="22">
        <f t="shared" si="289"/>
        <v>0</v>
      </c>
      <c r="D6164" s="23" t="str">
        <f t="shared" si="290"/>
        <v/>
      </c>
      <c r="E6164" s="21">
        <f>SUMIFS(тарифы!G:G,тарифы!B:B,J6164)</f>
        <v>0</v>
      </c>
      <c r="F6164" s="21"/>
      <c r="G6164" s="12" t="str">
        <f>IFERROR(INDEX(Таблица1[#All],MATCH('загрузка табеля'!J6164,тарифы!B:B,0),4),"")</f>
        <v/>
      </c>
    </row>
    <row r="6165" spans="1:7" x14ac:dyDescent="0.2">
      <c r="A6165" s="12" t="e">
        <f>INDEX('рабочие дни  %ФОТ'!$F$3:$F$67,MATCH('загрузка табеля'!$H6165,'рабочие дни  %ФОТ'!$H$3:$H$67,0),1)</f>
        <v>#N/A</v>
      </c>
      <c r="B6165" s="21">
        <f t="shared" si="288"/>
        <v>0</v>
      </c>
      <c r="C6165" s="22">
        <f t="shared" si="289"/>
        <v>0</v>
      </c>
      <c r="D6165" s="23" t="str">
        <f t="shared" si="290"/>
        <v/>
      </c>
      <c r="E6165" s="21">
        <f>SUMIFS(тарифы!G:G,тарифы!B:B,J6165)</f>
        <v>0</v>
      </c>
      <c r="F6165" s="21"/>
      <c r="G6165" s="12" t="str">
        <f>IFERROR(INDEX(Таблица1[#All],MATCH('загрузка табеля'!J6165,тарифы!B:B,0),4),"")</f>
        <v/>
      </c>
    </row>
    <row r="6166" spans="1:7" x14ac:dyDescent="0.2">
      <c r="A6166" s="12" t="e">
        <f>INDEX('рабочие дни  %ФОТ'!$F$3:$F$67,MATCH('загрузка табеля'!$H6166,'рабочие дни  %ФОТ'!$H$3:$H$67,0),1)</f>
        <v>#N/A</v>
      </c>
      <c r="B6166" s="21">
        <f t="shared" si="288"/>
        <v>0</v>
      </c>
      <c r="C6166" s="22">
        <f t="shared" si="289"/>
        <v>0</v>
      </c>
      <c r="D6166" s="23" t="str">
        <f t="shared" si="290"/>
        <v/>
      </c>
      <c r="E6166" s="21">
        <f>SUMIFS(тарифы!G:G,тарифы!B:B,J6166)</f>
        <v>0</v>
      </c>
      <c r="F6166" s="21"/>
      <c r="G6166" s="12" t="str">
        <f>IFERROR(INDEX(Таблица1[#All],MATCH('загрузка табеля'!J6166,тарифы!B:B,0),4),"")</f>
        <v/>
      </c>
    </row>
    <row r="6167" spans="1:7" x14ac:dyDescent="0.2">
      <c r="A6167" s="12" t="e">
        <f>INDEX('рабочие дни  %ФОТ'!$F$3:$F$67,MATCH('загрузка табеля'!$H6167,'рабочие дни  %ФОТ'!$H$3:$H$67,0),1)</f>
        <v>#N/A</v>
      </c>
      <c r="B6167" s="21">
        <f t="shared" si="288"/>
        <v>0</v>
      </c>
      <c r="C6167" s="22">
        <f t="shared" si="289"/>
        <v>0</v>
      </c>
      <c r="D6167" s="23" t="str">
        <f t="shared" si="290"/>
        <v/>
      </c>
      <c r="E6167" s="21">
        <f>SUMIFS(тарифы!G:G,тарифы!B:B,J6167)</f>
        <v>0</v>
      </c>
      <c r="F6167" s="21"/>
      <c r="G6167" s="12" t="str">
        <f>IFERROR(INDEX(Таблица1[#All],MATCH('загрузка табеля'!J6167,тарифы!B:B,0),4),"")</f>
        <v/>
      </c>
    </row>
    <row r="6168" spans="1:7" x14ac:dyDescent="0.2">
      <c r="A6168" s="12" t="e">
        <f>INDEX('рабочие дни  %ФОТ'!$F$3:$F$67,MATCH('загрузка табеля'!$H6168,'рабочие дни  %ФОТ'!$H$3:$H$67,0),1)</f>
        <v>#N/A</v>
      </c>
      <c r="B6168" s="21">
        <f t="shared" si="288"/>
        <v>0</v>
      </c>
      <c r="C6168" s="22">
        <f t="shared" si="289"/>
        <v>0</v>
      </c>
      <c r="D6168" s="23" t="str">
        <f t="shared" si="290"/>
        <v/>
      </c>
      <c r="E6168" s="21">
        <f>SUMIFS(тарифы!G:G,тарифы!B:B,J6168)</f>
        <v>0</v>
      </c>
      <c r="F6168" s="21"/>
      <c r="G6168" s="12" t="str">
        <f>IFERROR(INDEX(Таблица1[#All],MATCH('загрузка табеля'!J6168,тарифы!B:B,0),4),"")</f>
        <v/>
      </c>
    </row>
    <row r="6169" spans="1:7" x14ac:dyDescent="0.2">
      <c r="A6169" s="12" t="e">
        <f>INDEX('рабочие дни  %ФОТ'!$F$3:$F$67,MATCH('загрузка табеля'!$H6169,'рабочие дни  %ФОТ'!$H$3:$H$67,0),1)</f>
        <v>#N/A</v>
      </c>
      <c r="B6169" s="21">
        <f t="shared" si="288"/>
        <v>0</v>
      </c>
      <c r="C6169" s="22">
        <f t="shared" si="289"/>
        <v>0</v>
      </c>
      <c r="D6169" s="23" t="str">
        <f t="shared" si="290"/>
        <v/>
      </c>
      <c r="E6169" s="21">
        <f>SUMIFS(тарифы!G:G,тарифы!B:B,J6169)</f>
        <v>0</v>
      </c>
      <c r="F6169" s="21"/>
      <c r="G6169" s="12" t="str">
        <f>IFERROR(INDEX(Таблица1[#All],MATCH('загрузка табеля'!J6169,тарифы!B:B,0),4),"")</f>
        <v/>
      </c>
    </row>
    <row r="6170" spans="1:7" x14ac:dyDescent="0.2">
      <c r="A6170" s="12" t="e">
        <f>INDEX('рабочие дни  %ФОТ'!$F$3:$F$67,MATCH('загрузка табеля'!$H6170,'рабочие дни  %ФОТ'!$H$3:$H$67,0),1)</f>
        <v>#N/A</v>
      </c>
      <c r="B6170" s="21">
        <f t="shared" si="288"/>
        <v>0</v>
      </c>
      <c r="C6170" s="22">
        <f t="shared" si="289"/>
        <v>0</v>
      </c>
      <c r="D6170" s="23" t="str">
        <f t="shared" si="290"/>
        <v/>
      </c>
      <c r="E6170" s="21">
        <f>SUMIFS(тарифы!G:G,тарифы!B:B,J6170)</f>
        <v>0</v>
      </c>
      <c r="F6170" s="21"/>
      <c r="G6170" s="12" t="str">
        <f>IFERROR(INDEX(Таблица1[#All],MATCH('загрузка табеля'!J6170,тарифы!B:B,0),4),"")</f>
        <v/>
      </c>
    </row>
    <row r="6171" spans="1:7" x14ac:dyDescent="0.2">
      <c r="A6171" s="12" t="e">
        <f>INDEX('рабочие дни  %ФОТ'!$F$3:$F$67,MATCH('загрузка табеля'!$H6171,'рабочие дни  %ФОТ'!$H$3:$H$67,0),1)</f>
        <v>#N/A</v>
      </c>
      <c r="B6171" s="21">
        <f t="shared" si="288"/>
        <v>0</v>
      </c>
      <c r="C6171" s="22">
        <f t="shared" si="289"/>
        <v>0</v>
      </c>
      <c r="D6171" s="23" t="str">
        <f t="shared" si="290"/>
        <v/>
      </c>
      <c r="E6171" s="21">
        <f>SUMIFS(тарифы!G:G,тарифы!B:B,J6171)</f>
        <v>0</v>
      </c>
      <c r="F6171" s="21"/>
      <c r="G6171" s="12" t="str">
        <f>IFERROR(INDEX(Таблица1[#All],MATCH('загрузка табеля'!J6171,тарифы!B:B,0),4),"")</f>
        <v/>
      </c>
    </row>
    <row r="6172" spans="1:7" x14ac:dyDescent="0.2">
      <c r="A6172" s="12" t="e">
        <f>INDEX('рабочие дни  %ФОТ'!$F$3:$F$67,MATCH('загрузка табеля'!$H6172,'рабочие дни  %ФОТ'!$H$3:$H$67,0),1)</f>
        <v>#N/A</v>
      </c>
      <c r="B6172" s="21">
        <f t="shared" si="288"/>
        <v>0</v>
      </c>
      <c r="C6172" s="22">
        <f t="shared" si="289"/>
        <v>0</v>
      </c>
      <c r="D6172" s="23" t="str">
        <f t="shared" si="290"/>
        <v/>
      </c>
      <c r="E6172" s="21">
        <f>SUMIFS(тарифы!G:G,тарифы!B:B,J6172)</f>
        <v>0</v>
      </c>
      <c r="F6172" s="21"/>
      <c r="G6172" s="12" t="str">
        <f>IFERROR(INDEX(Таблица1[#All],MATCH('загрузка табеля'!J6172,тарифы!B:B,0),4),"")</f>
        <v/>
      </c>
    </row>
    <row r="6173" spans="1:7" x14ac:dyDescent="0.2">
      <c r="A6173" s="12" t="e">
        <f>INDEX('рабочие дни  %ФОТ'!$F$3:$F$67,MATCH('загрузка табеля'!$H6173,'рабочие дни  %ФОТ'!$H$3:$H$67,0),1)</f>
        <v>#N/A</v>
      </c>
      <c r="B6173" s="21">
        <f t="shared" si="288"/>
        <v>0</v>
      </c>
      <c r="C6173" s="22">
        <f t="shared" si="289"/>
        <v>0</v>
      </c>
      <c r="D6173" s="23" t="str">
        <f t="shared" si="290"/>
        <v/>
      </c>
      <c r="E6173" s="21">
        <f>SUMIFS(тарифы!G:G,тарифы!B:B,J6173)</f>
        <v>0</v>
      </c>
      <c r="F6173" s="21"/>
      <c r="G6173" s="12" t="str">
        <f>IFERROR(INDEX(Таблица1[#All],MATCH('загрузка табеля'!J6173,тарифы!B:B,0),4),"")</f>
        <v/>
      </c>
    </row>
    <row r="6174" spans="1:7" x14ac:dyDescent="0.2">
      <c r="A6174" s="12" t="e">
        <f>INDEX('рабочие дни  %ФОТ'!$F$3:$F$67,MATCH('загрузка табеля'!$H6174,'рабочие дни  %ФОТ'!$H$3:$H$67,0),1)</f>
        <v>#N/A</v>
      </c>
      <c r="B6174" s="21">
        <f t="shared" si="288"/>
        <v>0</v>
      </c>
      <c r="C6174" s="22">
        <f t="shared" si="289"/>
        <v>0</v>
      </c>
      <c r="D6174" s="23" t="str">
        <f t="shared" si="290"/>
        <v/>
      </c>
      <c r="E6174" s="21">
        <f>SUMIFS(тарифы!G:G,тарифы!B:B,J6174)</f>
        <v>0</v>
      </c>
      <c r="F6174" s="21"/>
      <c r="G6174" s="12" t="str">
        <f>IFERROR(INDEX(Таблица1[#All],MATCH('загрузка табеля'!J6174,тарифы!B:B,0),4),"")</f>
        <v/>
      </c>
    </row>
    <row r="6175" spans="1:7" x14ac:dyDescent="0.2">
      <c r="A6175" s="12" t="e">
        <f>INDEX('рабочие дни  %ФОТ'!$F$3:$F$67,MATCH('загрузка табеля'!$H6175,'рабочие дни  %ФОТ'!$H$3:$H$67,0),1)</f>
        <v>#N/A</v>
      </c>
      <c r="B6175" s="21">
        <f t="shared" si="288"/>
        <v>0</v>
      </c>
      <c r="C6175" s="22">
        <f t="shared" si="289"/>
        <v>0</v>
      </c>
      <c r="D6175" s="23" t="str">
        <f t="shared" si="290"/>
        <v/>
      </c>
      <c r="E6175" s="21">
        <f>SUMIFS(тарифы!G:G,тарифы!B:B,J6175)</f>
        <v>0</v>
      </c>
      <c r="F6175" s="21"/>
      <c r="G6175" s="12" t="str">
        <f>IFERROR(INDEX(Таблица1[#All],MATCH('загрузка табеля'!J6175,тарифы!B:B,0),4),"")</f>
        <v/>
      </c>
    </row>
    <row r="6176" spans="1:7" x14ac:dyDescent="0.2">
      <c r="A6176" s="12" t="e">
        <f>INDEX('рабочие дни  %ФОТ'!$F$3:$F$67,MATCH('загрузка табеля'!$H6176,'рабочие дни  %ФОТ'!$H$3:$H$67,0),1)</f>
        <v>#N/A</v>
      </c>
      <c r="B6176" s="21">
        <f t="shared" si="288"/>
        <v>0</v>
      </c>
      <c r="C6176" s="22">
        <f t="shared" si="289"/>
        <v>0</v>
      </c>
      <c r="D6176" s="23" t="str">
        <f t="shared" si="290"/>
        <v/>
      </c>
      <c r="E6176" s="21">
        <f>SUMIFS(тарифы!G:G,тарифы!B:B,J6176)</f>
        <v>0</v>
      </c>
      <c r="F6176" s="21"/>
      <c r="G6176" s="12" t="str">
        <f>IFERROR(INDEX(Таблица1[#All],MATCH('загрузка табеля'!J6176,тарифы!B:B,0),4),"")</f>
        <v/>
      </c>
    </row>
    <row r="6177" spans="1:7" x14ac:dyDescent="0.2">
      <c r="A6177" s="12" t="e">
        <f>INDEX('рабочие дни  %ФОТ'!$F$3:$F$67,MATCH('загрузка табеля'!$H6177,'рабочие дни  %ФОТ'!$H$3:$H$67,0),1)</f>
        <v>#N/A</v>
      </c>
      <c r="B6177" s="21">
        <f t="shared" si="288"/>
        <v>0</v>
      </c>
      <c r="C6177" s="22">
        <f t="shared" si="289"/>
        <v>0</v>
      </c>
      <c r="D6177" s="23" t="str">
        <f t="shared" si="290"/>
        <v/>
      </c>
      <c r="E6177" s="21">
        <f>SUMIFS(тарифы!G:G,тарифы!B:B,J6177)</f>
        <v>0</v>
      </c>
      <c r="F6177" s="21"/>
      <c r="G6177" s="12" t="str">
        <f>IFERROR(INDEX(Таблица1[#All],MATCH('загрузка табеля'!J6177,тарифы!B:B,0),4),"")</f>
        <v/>
      </c>
    </row>
    <row r="6178" spans="1:7" x14ac:dyDescent="0.2">
      <c r="A6178" s="12" t="e">
        <f>INDEX('рабочие дни  %ФОТ'!$F$3:$F$67,MATCH('загрузка табеля'!$H6178,'рабочие дни  %ФОТ'!$H$3:$H$67,0),1)</f>
        <v>#N/A</v>
      </c>
      <c r="B6178" s="21">
        <f t="shared" si="288"/>
        <v>0</v>
      </c>
      <c r="C6178" s="22">
        <f t="shared" si="289"/>
        <v>0</v>
      </c>
      <c r="D6178" s="23" t="str">
        <f t="shared" si="290"/>
        <v/>
      </c>
      <c r="E6178" s="21">
        <f>SUMIFS(тарифы!G:G,тарифы!B:B,J6178)</f>
        <v>0</v>
      </c>
      <c r="F6178" s="21"/>
      <c r="G6178" s="12" t="str">
        <f>IFERROR(INDEX(Таблица1[#All],MATCH('загрузка табеля'!J6178,тарифы!B:B,0),4),"")</f>
        <v/>
      </c>
    </row>
    <row r="6179" spans="1:7" x14ac:dyDescent="0.2">
      <c r="A6179" s="12" t="e">
        <f>INDEX('рабочие дни  %ФОТ'!$F$3:$F$67,MATCH('загрузка табеля'!$H6179,'рабочие дни  %ФОТ'!$H$3:$H$67,0),1)</f>
        <v>#N/A</v>
      </c>
      <c r="B6179" s="21">
        <f t="shared" si="288"/>
        <v>0</v>
      </c>
      <c r="C6179" s="22">
        <f t="shared" si="289"/>
        <v>0</v>
      </c>
      <c r="D6179" s="23" t="str">
        <f t="shared" si="290"/>
        <v/>
      </c>
      <c r="E6179" s="21">
        <f>SUMIFS(тарифы!G:G,тарифы!B:B,J6179)</f>
        <v>0</v>
      </c>
      <c r="F6179" s="21"/>
      <c r="G6179" s="12" t="str">
        <f>IFERROR(INDEX(Таблица1[#All],MATCH('загрузка табеля'!J6179,тарифы!B:B,0),4),"")</f>
        <v/>
      </c>
    </row>
    <row r="6180" spans="1:7" x14ac:dyDescent="0.2">
      <c r="A6180" s="12" t="e">
        <f>INDEX('рабочие дни  %ФОТ'!$F$3:$F$67,MATCH('загрузка табеля'!$H6180,'рабочие дни  %ФОТ'!$H$3:$H$67,0),1)</f>
        <v>#N/A</v>
      </c>
      <c r="B6180" s="21">
        <f t="shared" si="288"/>
        <v>0</v>
      </c>
      <c r="C6180" s="22">
        <f t="shared" si="289"/>
        <v>0</v>
      </c>
      <c r="D6180" s="23" t="str">
        <f t="shared" si="290"/>
        <v/>
      </c>
      <c r="E6180" s="21">
        <f>SUMIFS(тарифы!G:G,тарифы!B:B,J6180)</f>
        <v>0</v>
      </c>
      <c r="F6180" s="21"/>
      <c r="G6180" s="12" t="str">
        <f>IFERROR(INDEX(Таблица1[#All],MATCH('загрузка табеля'!J6180,тарифы!B:B,0),4),"")</f>
        <v/>
      </c>
    </row>
    <row r="6181" spans="1:7" x14ac:dyDescent="0.2">
      <c r="A6181" s="12" t="e">
        <f>INDEX('рабочие дни  %ФОТ'!$F$3:$F$67,MATCH('загрузка табеля'!$H6181,'рабочие дни  %ФОТ'!$H$3:$H$67,0),1)</f>
        <v>#N/A</v>
      </c>
      <c r="B6181" s="21">
        <f t="shared" si="288"/>
        <v>0</v>
      </c>
      <c r="C6181" s="22">
        <f t="shared" si="289"/>
        <v>0</v>
      </c>
      <c r="D6181" s="23" t="str">
        <f t="shared" si="290"/>
        <v/>
      </c>
      <c r="E6181" s="21">
        <f>SUMIFS(тарифы!G:G,тарифы!B:B,J6181)</f>
        <v>0</v>
      </c>
      <c r="F6181" s="21"/>
      <c r="G6181" s="12" t="str">
        <f>IFERROR(INDEX(Таблица1[#All],MATCH('загрузка табеля'!J6181,тарифы!B:B,0),4),"")</f>
        <v/>
      </c>
    </row>
    <row r="6182" spans="1:7" x14ac:dyDescent="0.2">
      <c r="A6182" s="12" t="e">
        <f>INDEX('рабочие дни  %ФОТ'!$F$3:$F$67,MATCH('загрузка табеля'!$H6182,'рабочие дни  %ФОТ'!$H$3:$H$67,0),1)</f>
        <v>#N/A</v>
      </c>
      <c r="B6182" s="21">
        <f t="shared" si="288"/>
        <v>0</v>
      </c>
      <c r="C6182" s="22">
        <f t="shared" si="289"/>
        <v>0</v>
      </c>
      <c r="D6182" s="23" t="str">
        <f t="shared" si="290"/>
        <v/>
      </c>
      <c r="E6182" s="21">
        <f>SUMIFS(тарифы!G:G,тарифы!B:B,J6182)</f>
        <v>0</v>
      </c>
      <c r="F6182" s="21"/>
      <c r="G6182" s="12" t="str">
        <f>IFERROR(INDEX(Таблица1[#All],MATCH('загрузка табеля'!J6182,тарифы!B:B,0),4),"")</f>
        <v/>
      </c>
    </row>
    <row r="6183" spans="1:7" x14ac:dyDescent="0.2">
      <c r="A6183" s="12" t="e">
        <f>INDEX('рабочие дни  %ФОТ'!$F$3:$F$67,MATCH('загрузка табеля'!$H6183,'рабочие дни  %ФОТ'!$H$3:$H$67,0),1)</f>
        <v>#N/A</v>
      </c>
      <c r="B6183" s="21">
        <f t="shared" si="288"/>
        <v>0</v>
      </c>
      <c r="C6183" s="22">
        <f t="shared" si="289"/>
        <v>0</v>
      </c>
      <c r="D6183" s="23" t="str">
        <f t="shared" si="290"/>
        <v/>
      </c>
      <c r="E6183" s="21">
        <f>SUMIFS(тарифы!G:G,тарифы!B:B,J6183)</f>
        <v>0</v>
      </c>
      <c r="F6183" s="21"/>
      <c r="G6183" s="12" t="str">
        <f>IFERROR(INDEX(Таблица1[#All],MATCH('загрузка табеля'!J6183,тарифы!B:B,0),4),"")</f>
        <v/>
      </c>
    </row>
    <row r="6184" spans="1:7" x14ac:dyDescent="0.2">
      <c r="A6184" s="12" t="e">
        <f>INDEX('рабочие дни  %ФОТ'!$F$3:$F$67,MATCH('загрузка табеля'!$H6184,'рабочие дни  %ФОТ'!$H$3:$H$67,0),1)</f>
        <v>#N/A</v>
      </c>
      <c r="B6184" s="21">
        <f t="shared" si="288"/>
        <v>0</v>
      </c>
      <c r="C6184" s="22">
        <f t="shared" si="289"/>
        <v>0</v>
      </c>
      <c r="D6184" s="23" t="str">
        <f t="shared" si="290"/>
        <v/>
      </c>
      <c r="E6184" s="21">
        <f>SUMIFS(тарифы!G:G,тарифы!B:B,J6184)</f>
        <v>0</v>
      </c>
      <c r="F6184" s="21"/>
      <c r="G6184" s="12" t="str">
        <f>IFERROR(INDEX(Таблица1[#All],MATCH('загрузка табеля'!J6184,тарифы!B:B,0),4),"")</f>
        <v/>
      </c>
    </row>
    <row r="6185" spans="1:7" x14ac:dyDescent="0.2">
      <c r="A6185" s="12" t="e">
        <f>INDEX('рабочие дни  %ФОТ'!$F$3:$F$67,MATCH('загрузка табеля'!$H6185,'рабочие дни  %ФОТ'!$H$3:$H$67,0),1)</f>
        <v>#N/A</v>
      </c>
      <c r="B6185" s="21">
        <f t="shared" si="288"/>
        <v>0</v>
      </c>
      <c r="C6185" s="22">
        <f t="shared" si="289"/>
        <v>0</v>
      </c>
      <c r="D6185" s="23" t="str">
        <f t="shared" si="290"/>
        <v/>
      </c>
      <c r="E6185" s="21">
        <f>SUMIFS(тарифы!G:G,тарифы!B:B,J6185)</f>
        <v>0</v>
      </c>
      <c r="F6185" s="21"/>
      <c r="G6185" s="12" t="str">
        <f>IFERROR(INDEX(Таблица1[#All],MATCH('загрузка табеля'!J6185,тарифы!B:B,0),4),"")</f>
        <v/>
      </c>
    </row>
    <row r="6186" spans="1:7" x14ac:dyDescent="0.2">
      <c r="A6186" s="12" t="e">
        <f>INDEX('рабочие дни  %ФОТ'!$F$3:$F$67,MATCH('загрузка табеля'!$H6186,'рабочие дни  %ФОТ'!$H$3:$H$67,0),1)</f>
        <v>#N/A</v>
      </c>
      <c r="B6186" s="21">
        <f t="shared" si="288"/>
        <v>0</v>
      </c>
      <c r="C6186" s="22">
        <f t="shared" si="289"/>
        <v>0</v>
      </c>
      <c r="D6186" s="23" t="str">
        <f t="shared" si="290"/>
        <v/>
      </c>
      <c r="E6186" s="21">
        <f>SUMIFS(тарифы!G:G,тарифы!B:B,J6186)</f>
        <v>0</v>
      </c>
      <c r="F6186" s="21"/>
      <c r="G6186" s="12" t="str">
        <f>IFERROR(INDEX(Таблица1[#All],MATCH('загрузка табеля'!J6186,тарифы!B:B,0),4),"")</f>
        <v/>
      </c>
    </row>
    <row r="6187" spans="1:7" x14ac:dyDescent="0.2">
      <c r="A6187" s="12" t="e">
        <f>INDEX('рабочие дни  %ФОТ'!$F$3:$F$67,MATCH('загрузка табеля'!$H6187,'рабочие дни  %ФОТ'!$H$3:$H$67,0),1)</f>
        <v>#N/A</v>
      </c>
      <c r="B6187" s="21">
        <f t="shared" si="288"/>
        <v>0</v>
      </c>
      <c r="C6187" s="22">
        <f t="shared" si="289"/>
        <v>0</v>
      </c>
      <c r="D6187" s="23" t="str">
        <f t="shared" si="290"/>
        <v/>
      </c>
      <c r="E6187" s="21">
        <f>SUMIFS(тарифы!G:G,тарифы!B:B,J6187)</f>
        <v>0</v>
      </c>
      <c r="F6187" s="21"/>
      <c r="G6187" s="12" t="str">
        <f>IFERROR(INDEX(Таблица1[#All],MATCH('загрузка табеля'!J6187,тарифы!B:B,0),4),"")</f>
        <v/>
      </c>
    </row>
    <row r="6188" spans="1:7" x14ac:dyDescent="0.2">
      <c r="A6188" s="12" t="e">
        <f>INDEX('рабочие дни  %ФОТ'!$F$3:$F$67,MATCH('загрузка табеля'!$H6188,'рабочие дни  %ФОТ'!$H$3:$H$67,0),1)</f>
        <v>#N/A</v>
      </c>
      <c r="B6188" s="21">
        <f t="shared" si="288"/>
        <v>0</v>
      </c>
      <c r="C6188" s="22">
        <f t="shared" si="289"/>
        <v>0</v>
      </c>
      <c r="D6188" s="23" t="str">
        <f t="shared" si="290"/>
        <v/>
      </c>
      <c r="E6188" s="21">
        <f>SUMIFS(тарифы!G:G,тарифы!B:B,J6188)</f>
        <v>0</v>
      </c>
      <c r="F6188" s="21"/>
      <c r="G6188" s="12" t="str">
        <f>IFERROR(INDEX(Таблица1[#All],MATCH('загрузка табеля'!J6188,тарифы!B:B,0),4),"")</f>
        <v/>
      </c>
    </row>
    <row r="6189" spans="1:7" x14ac:dyDescent="0.2">
      <c r="A6189" s="12" t="e">
        <f>INDEX('рабочие дни  %ФОТ'!$F$3:$F$67,MATCH('загрузка табеля'!$H6189,'рабочие дни  %ФОТ'!$H$3:$H$67,0),1)</f>
        <v>#N/A</v>
      </c>
      <c r="B6189" s="21">
        <f t="shared" si="288"/>
        <v>0</v>
      </c>
      <c r="C6189" s="22">
        <f t="shared" si="289"/>
        <v>0</v>
      </c>
      <c r="D6189" s="23" t="str">
        <f t="shared" si="290"/>
        <v/>
      </c>
      <c r="E6189" s="21">
        <f>SUMIFS(тарифы!G:G,тарифы!B:B,J6189)</f>
        <v>0</v>
      </c>
      <c r="F6189" s="21"/>
      <c r="G6189" s="12" t="str">
        <f>IFERROR(INDEX(Таблица1[#All],MATCH('загрузка табеля'!J6189,тарифы!B:B,0),4),"")</f>
        <v/>
      </c>
    </row>
    <row r="6190" spans="1:7" x14ac:dyDescent="0.2">
      <c r="A6190" s="12" t="e">
        <f>INDEX('рабочие дни  %ФОТ'!$F$3:$F$67,MATCH('загрузка табеля'!$H6190,'рабочие дни  %ФОТ'!$H$3:$H$67,0),1)</f>
        <v>#N/A</v>
      </c>
      <c r="B6190" s="21">
        <f t="shared" si="288"/>
        <v>0</v>
      </c>
      <c r="C6190" s="22">
        <f t="shared" si="289"/>
        <v>0</v>
      </c>
      <c r="D6190" s="23" t="str">
        <f t="shared" si="290"/>
        <v/>
      </c>
      <c r="E6190" s="21">
        <f>SUMIFS(тарифы!G:G,тарифы!B:B,J6190)</f>
        <v>0</v>
      </c>
      <c r="F6190" s="21"/>
      <c r="G6190" s="12" t="str">
        <f>IFERROR(INDEX(Таблица1[#All],MATCH('загрузка табеля'!J6190,тарифы!B:B,0),4),"")</f>
        <v/>
      </c>
    </row>
    <row r="6191" spans="1:7" x14ac:dyDescent="0.2">
      <c r="A6191" s="12" t="e">
        <f>INDEX('рабочие дни  %ФОТ'!$F$3:$F$67,MATCH('загрузка табеля'!$H6191,'рабочие дни  %ФОТ'!$H$3:$H$67,0),1)</f>
        <v>#N/A</v>
      </c>
      <c r="B6191" s="21">
        <f t="shared" si="288"/>
        <v>0</v>
      </c>
      <c r="C6191" s="22">
        <f t="shared" si="289"/>
        <v>0</v>
      </c>
      <c r="D6191" s="23" t="str">
        <f t="shared" si="290"/>
        <v/>
      </c>
      <c r="E6191" s="21">
        <f>SUMIFS(тарифы!G:G,тарифы!B:B,J6191)</f>
        <v>0</v>
      </c>
      <c r="F6191" s="21"/>
      <c r="G6191" s="12" t="str">
        <f>IFERROR(INDEX(Таблица1[#All],MATCH('загрузка табеля'!J6191,тарифы!B:B,0),4),"")</f>
        <v/>
      </c>
    </row>
    <row r="6192" spans="1:7" x14ac:dyDescent="0.2">
      <c r="A6192" s="12" t="e">
        <f>INDEX('рабочие дни  %ФОТ'!$F$3:$F$67,MATCH('загрузка табеля'!$H6192,'рабочие дни  %ФОТ'!$H$3:$H$67,0),1)</f>
        <v>#N/A</v>
      </c>
      <c r="B6192" s="21">
        <f t="shared" si="288"/>
        <v>0</v>
      </c>
      <c r="C6192" s="22">
        <f t="shared" si="289"/>
        <v>0</v>
      </c>
      <c r="D6192" s="23" t="str">
        <f t="shared" si="290"/>
        <v/>
      </c>
      <c r="E6192" s="21">
        <f>SUMIFS(тарифы!G:G,тарифы!B:B,J6192)</f>
        <v>0</v>
      </c>
      <c r="F6192" s="21"/>
      <c r="G6192" s="12" t="str">
        <f>IFERROR(INDEX(Таблица1[#All],MATCH('загрузка табеля'!J6192,тарифы!B:B,0),4),"")</f>
        <v/>
      </c>
    </row>
    <row r="6193" spans="1:7" x14ac:dyDescent="0.2">
      <c r="A6193" s="12" t="e">
        <f>INDEX('рабочие дни  %ФОТ'!$F$3:$F$67,MATCH('загрузка табеля'!$H6193,'рабочие дни  %ФОТ'!$H$3:$H$67,0),1)</f>
        <v>#N/A</v>
      </c>
      <c r="B6193" s="21">
        <f t="shared" si="288"/>
        <v>0</v>
      </c>
      <c r="C6193" s="22">
        <f t="shared" si="289"/>
        <v>0</v>
      </c>
      <c r="D6193" s="23" t="str">
        <f t="shared" si="290"/>
        <v/>
      </c>
      <c r="E6193" s="21">
        <f>SUMIFS(тарифы!G:G,тарифы!B:B,J6193)</f>
        <v>0</v>
      </c>
      <c r="F6193" s="21"/>
      <c r="G6193" s="12" t="str">
        <f>IFERROR(INDEX(Таблица1[#All],MATCH('загрузка табеля'!J6193,тарифы!B:B,0),4),"")</f>
        <v/>
      </c>
    </row>
    <row r="6194" spans="1:7" x14ac:dyDescent="0.2">
      <c r="A6194" s="12" t="e">
        <f>INDEX('рабочие дни  %ФОТ'!$F$3:$F$67,MATCH('загрузка табеля'!$H6194,'рабочие дни  %ФОТ'!$H$3:$H$67,0),1)</f>
        <v>#N/A</v>
      </c>
      <c r="B6194" s="21">
        <f t="shared" si="288"/>
        <v>0</v>
      </c>
      <c r="C6194" s="22">
        <f t="shared" si="289"/>
        <v>0</v>
      </c>
      <c r="D6194" s="23" t="str">
        <f t="shared" si="290"/>
        <v/>
      </c>
      <c r="E6194" s="21">
        <f>SUMIFS(тарифы!G:G,тарифы!B:B,J6194)</f>
        <v>0</v>
      </c>
      <c r="F6194" s="21"/>
      <c r="G6194" s="12" t="str">
        <f>IFERROR(INDEX(Таблица1[#All],MATCH('загрузка табеля'!J6194,тарифы!B:B,0),4),"")</f>
        <v/>
      </c>
    </row>
    <row r="6195" spans="1:7" x14ac:dyDescent="0.2">
      <c r="A6195" s="12" t="e">
        <f>INDEX('рабочие дни  %ФОТ'!$F$3:$F$67,MATCH('загрузка табеля'!$H6195,'рабочие дни  %ФОТ'!$H$3:$H$67,0),1)</f>
        <v>#N/A</v>
      </c>
      <c r="B6195" s="21">
        <f t="shared" si="288"/>
        <v>0</v>
      </c>
      <c r="C6195" s="22">
        <f t="shared" si="289"/>
        <v>0</v>
      </c>
      <c r="D6195" s="23" t="str">
        <f t="shared" si="290"/>
        <v/>
      </c>
      <c r="E6195" s="21">
        <f>SUMIFS(тарифы!G:G,тарифы!B:B,J6195)</f>
        <v>0</v>
      </c>
      <c r="F6195" s="21"/>
      <c r="G6195" s="12" t="str">
        <f>IFERROR(INDEX(Таблица1[#All],MATCH('загрузка табеля'!J6195,тарифы!B:B,0),4),"")</f>
        <v/>
      </c>
    </row>
    <row r="6196" spans="1:7" x14ac:dyDescent="0.2">
      <c r="A6196" s="12" t="e">
        <f>INDEX('рабочие дни  %ФОТ'!$F$3:$F$67,MATCH('загрузка табеля'!$H6196,'рабочие дни  %ФОТ'!$H$3:$H$67,0),1)</f>
        <v>#N/A</v>
      </c>
      <c r="B6196" s="21">
        <f t="shared" si="288"/>
        <v>0</v>
      </c>
      <c r="C6196" s="22">
        <f t="shared" si="289"/>
        <v>0</v>
      </c>
      <c r="D6196" s="23" t="str">
        <f t="shared" si="290"/>
        <v/>
      </c>
      <c r="E6196" s="21">
        <f>SUMIFS(тарифы!G:G,тарифы!B:B,J6196)</f>
        <v>0</v>
      </c>
      <c r="F6196" s="21"/>
      <c r="G6196" s="12" t="str">
        <f>IFERROR(INDEX(Таблица1[#All],MATCH('загрузка табеля'!J6196,тарифы!B:B,0),4),"")</f>
        <v/>
      </c>
    </row>
    <row r="6197" spans="1:7" x14ac:dyDescent="0.2">
      <c r="A6197" s="12" t="e">
        <f>INDEX('рабочие дни  %ФОТ'!$F$3:$F$67,MATCH('загрузка табеля'!$H6197,'рабочие дни  %ФОТ'!$H$3:$H$67,0),1)</f>
        <v>#N/A</v>
      </c>
      <c r="B6197" s="21">
        <f t="shared" si="288"/>
        <v>0</v>
      </c>
      <c r="C6197" s="22">
        <f t="shared" si="289"/>
        <v>0</v>
      </c>
      <c r="D6197" s="23" t="str">
        <f t="shared" si="290"/>
        <v/>
      </c>
      <c r="E6197" s="21">
        <f>SUMIFS(тарифы!G:G,тарифы!B:B,J6197)</f>
        <v>0</v>
      </c>
      <c r="F6197" s="21"/>
      <c r="G6197" s="12" t="str">
        <f>IFERROR(INDEX(Таблица1[#All],MATCH('загрузка табеля'!J6197,тарифы!B:B,0),4),"")</f>
        <v/>
      </c>
    </row>
    <row r="6198" spans="1:7" x14ac:dyDescent="0.2">
      <c r="A6198" s="12" t="e">
        <f>INDEX('рабочие дни  %ФОТ'!$F$3:$F$67,MATCH('загрузка табеля'!$H6198,'рабочие дни  %ФОТ'!$H$3:$H$67,0),1)</f>
        <v>#N/A</v>
      </c>
      <c r="B6198" s="21">
        <f t="shared" si="288"/>
        <v>0</v>
      </c>
      <c r="C6198" s="22">
        <f t="shared" si="289"/>
        <v>0</v>
      </c>
      <c r="D6198" s="23" t="str">
        <f t="shared" si="290"/>
        <v/>
      </c>
      <c r="E6198" s="21">
        <f>SUMIFS(тарифы!G:G,тарифы!B:B,J6198)</f>
        <v>0</v>
      </c>
      <c r="F6198" s="21"/>
      <c r="G6198" s="12" t="str">
        <f>IFERROR(INDEX(Таблица1[#All],MATCH('загрузка табеля'!J6198,тарифы!B:B,0),4),"")</f>
        <v/>
      </c>
    </row>
    <row r="6199" spans="1:7" x14ac:dyDescent="0.2">
      <c r="A6199" s="12" t="e">
        <f>INDEX('рабочие дни  %ФОТ'!$F$3:$F$67,MATCH('загрузка табеля'!$H6199,'рабочие дни  %ФОТ'!$H$3:$H$67,0),1)</f>
        <v>#N/A</v>
      </c>
      <c r="B6199" s="21">
        <f t="shared" si="288"/>
        <v>0</v>
      </c>
      <c r="C6199" s="22">
        <f t="shared" si="289"/>
        <v>0</v>
      </c>
      <c r="D6199" s="23" t="str">
        <f t="shared" si="290"/>
        <v/>
      </c>
      <c r="E6199" s="21">
        <f>SUMIFS(тарифы!G:G,тарифы!B:B,J6199)</f>
        <v>0</v>
      </c>
      <c r="F6199" s="21"/>
      <c r="G6199" s="12" t="str">
        <f>IFERROR(INDEX(Таблица1[#All],MATCH('загрузка табеля'!J6199,тарифы!B:B,0),4),"")</f>
        <v/>
      </c>
    </row>
    <row r="6200" spans="1:7" x14ac:dyDescent="0.2">
      <c r="A6200" s="12" t="e">
        <f>INDEX('рабочие дни  %ФОТ'!$F$3:$F$67,MATCH('загрузка табеля'!$H6200,'рабочие дни  %ФОТ'!$H$3:$H$67,0),1)</f>
        <v>#N/A</v>
      </c>
      <c r="B6200" s="21">
        <f t="shared" si="288"/>
        <v>0</v>
      </c>
      <c r="C6200" s="22">
        <f t="shared" si="289"/>
        <v>0</v>
      </c>
      <c r="D6200" s="23" t="str">
        <f t="shared" si="290"/>
        <v/>
      </c>
      <c r="E6200" s="21">
        <f>SUMIFS(тарифы!G:G,тарифы!B:B,J6200)</f>
        <v>0</v>
      </c>
      <c r="F6200" s="21"/>
      <c r="G6200" s="12" t="str">
        <f>IFERROR(INDEX(Таблица1[#All],MATCH('загрузка табеля'!J6200,тарифы!B:B,0),4),"")</f>
        <v/>
      </c>
    </row>
    <row r="6201" spans="1:7" x14ac:dyDescent="0.2">
      <c r="A6201" s="12" t="e">
        <f>INDEX('рабочие дни  %ФОТ'!$F$3:$F$67,MATCH('загрузка табеля'!$H6201,'рабочие дни  %ФОТ'!$H$3:$H$67,0),1)</f>
        <v>#N/A</v>
      </c>
      <c r="B6201" s="21">
        <f t="shared" si="288"/>
        <v>0</v>
      </c>
      <c r="C6201" s="22">
        <f t="shared" si="289"/>
        <v>0</v>
      </c>
      <c r="D6201" s="23" t="str">
        <f t="shared" si="290"/>
        <v/>
      </c>
      <c r="E6201" s="21">
        <f>SUMIFS(тарифы!G:G,тарифы!B:B,J6201)</f>
        <v>0</v>
      </c>
      <c r="F6201" s="21"/>
      <c r="G6201" s="12" t="str">
        <f>IFERROR(INDEX(Таблица1[#All],MATCH('загрузка табеля'!J6201,тарифы!B:B,0),4),"")</f>
        <v/>
      </c>
    </row>
    <row r="6202" spans="1:7" x14ac:dyDescent="0.2">
      <c r="A6202" s="12" t="e">
        <f>INDEX('рабочие дни  %ФОТ'!$F$3:$F$67,MATCH('загрузка табеля'!$H6202,'рабочие дни  %ФОТ'!$H$3:$H$67,0),1)</f>
        <v>#N/A</v>
      </c>
      <c r="B6202" s="21">
        <f t="shared" si="288"/>
        <v>0</v>
      </c>
      <c r="C6202" s="22">
        <f t="shared" si="289"/>
        <v>0</v>
      </c>
      <c r="D6202" s="23" t="str">
        <f t="shared" si="290"/>
        <v/>
      </c>
      <c r="E6202" s="21">
        <f>SUMIFS(тарифы!G:G,тарифы!B:B,J6202)</f>
        <v>0</v>
      </c>
      <c r="F6202" s="21"/>
      <c r="G6202" s="12" t="str">
        <f>IFERROR(INDEX(Таблица1[#All],MATCH('загрузка табеля'!J6202,тарифы!B:B,0),4),"")</f>
        <v/>
      </c>
    </row>
    <row r="6203" spans="1:7" x14ac:dyDescent="0.2">
      <c r="A6203" s="12" t="e">
        <f>INDEX('рабочие дни  %ФОТ'!$F$3:$F$67,MATCH('загрузка табеля'!$H6203,'рабочие дни  %ФОТ'!$H$3:$H$67,0),1)</f>
        <v>#N/A</v>
      </c>
      <c r="B6203" s="21">
        <f t="shared" si="288"/>
        <v>0</v>
      </c>
      <c r="C6203" s="22">
        <f t="shared" si="289"/>
        <v>0</v>
      </c>
      <c r="D6203" s="23" t="str">
        <f t="shared" si="290"/>
        <v/>
      </c>
      <c r="E6203" s="21">
        <f>SUMIFS(тарифы!G:G,тарифы!B:B,J6203)</f>
        <v>0</v>
      </c>
      <c r="F6203" s="21"/>
      <c r="G6203" s="12" t="str">
        <f>IFERROR(INDEX(Таблица1[#All],MATCH('загрузка табеля'!J6203,тарифы!B:B,0),4),"")</f>
        <v/>
      </c>
    </row>
    <row r="6204" spans="1:7" x14ac:dyDescent="0.2">
      <c r="A6204" s="12" t="e">
        <f>INDEX('рабочие дни  %ФОТ'!$F$3:$F$67,MATCH('загрузка табеля'!$H6204,'рабочие дни  %ФОТ'!$H$3:$H$67,0),1)</f>
        <v>#N/A</v>
      </c>
      <c r="B6204" s="21">
        <f t="shared" si="288"/>
        <v>0</v>
      </c>
      <c r="C6204" s="22">
        <f t="shared" si="289"/>
        <v>0</v>
      </c>
      <c r="D6204" s="23" t="str">
        <f t="shared" si="290"/>
        <v/>
      </c>
      <c r="E6204" s="21">
        <f>SUMIFS(тарифы!G:G,тарифы!B:B,J6204)</f>
        <v>0</v>
      </c>
      <c r="F6204" s="21"/>
      <c r="G6204" s="12" t="str">
        <f>IFERROR(INDEX(Таблица1[#All],MATCH('загрузка табеля'!J6204,тарифы!B:B,0),4),"")</f>
        <v/>
      </c>
    </row>
    <row r="6205" spans="1:7" x14ac:dyDescent="0.2">
      <c r="A6205" s="12" t="e">
        <f>INDEX('рабочие дни  %ФОТ'!$F$3:$F$67,MATCH('загрузка табеля'!$H6205,'рабочие дни  %ФОТ'!$H$3:$H$67,0),1)</f>
        <v>#N/A</v>
      </c>
      <c r="B6205" s="21">
        <f t="shared" si="288"/>
        <v>0</v>
      </c>
      <c r="C6205" s="22">
        <f t="shared" si="289"/>
        <v>0</v>
      </c>
      <c r="D6205" s="23" t="str">
        <f t="shared" si="290"/>
        <v/>
      </c>
      <c r="E6205" s="21">
        <f>SUMIFS(тарифы!G:G,тарифы!B:B,J6205)</f>
        <v>0</v>
      </c>
      <c r="F6205" s="21"/>
      <c r="G6205" s="12" t="str">
        <f>IFERROR(INDEX(Таблица1[#All],MATCH('загрузка табеля'!J6205,тарифы!B:B,0),4),"")</f>
        <v/>
      </c>
    </row>
    <row r="6206" spans="1:7" x14ac:dyDescent="0.2">
      <c r="A6206" s="12" t="e">
        <f>INDEX('рабочие дни  %ФОТ'!$F$3:$F$67,MATCH('загрузка табеля'!$H6206,'рабочие дни  %ФОТ'!$H$3:$H$67,0),1)</f>
        <v>#N/A</v>
      </c>
      <c r="B6206" s="21">
        <f t="shared" si="288"/>
        <v>0</v>
      </c>
      <c r="C6206" s="22">
        <f t="shared" si="289"/>
        <v>0</v>
      </c>
      <c r="D6206" s="23" t="str">
        <f t="shared" si="290"/>
        <v/>
      </c>
      <c r="E6206" s="21">
        <f>SUMIFS(тарифы!G:G,тарифы!B:B,J6206)</f>
        <v>0</v>
      </c>
      <c r="F6206" s="21"/>
      <c r="G6206" s="12" t="str">
        <f>IFERROR(INDEX(Таблица1[#All],MATCH('загрузка табеля'!J6206,тарифы!B:B,0),4),"")</f>
        <v/>
      </c>
    </row>
    <row r="6207" spans="1:7" x14ac:dyDescent="0.2">
      <c r="A6207" s="12" t="e">
        <f>INDEX('рабочие дни  %ФОТ'!$F$3:$F$67,MATCH('загрузка табеля'!$H6207,'рабочие дни  %ФОТ'!$H$3:$H$67,0),1)</f>
        <v>#N/A</v>
      </c>
      <c r="B6207" s="21">
        <f t="shared" si="288"/>
        <v>0</v>
      </c>
      <c r="C6207" s="22">
        <f t="shared" si="289"/>
        <v>0</v>
      </c>
      <c r="D6207" s="23" t="str">
        <f t="shared" si="290"/>
        <v/>
      </c>
      <c r="E6207" s="21">
        <f>SUMIFS(тарифы!G:G,тарифы!B:B,J6207)</f>
        <v>0</v>
      </c>
      <c r="F6207" s="21"/>
      <c r="G6207" s="12" t="str">
        <f>IFERROR(INDEX(Таблица1[#All],MATCH('загрузка табеля'!J6207,тарифы!B:B,0),4),"")</f>
        <v/>
      </c>
    </row>
    <row r="6208" spans="1:7" x14ac:dyDescent="0.2">
      <c r="A6208" s="12" t="e">
        <f>INDEX('рабочие дни  %ФОТ'!$F$3:$F$67,MATCH('загрузка табеля'!$H6208,'рабочие дни  %ФОТ'!$H$3:$H$67,0),1)</f>
        <v>#N/A</v>
      </c>
      <c r="B6208" s="21">
        <f t="shared" si="288"/>
        <v>0</v>
      </c>
      <c r="C6208" s="22">
        <f t="shared" si="289"/>
        <v>0</v>
      </c>
      <c r="D6208" s="23" t="str">
        <f t="shared" si="290"/>
        <v/>
      </c>
      <c r="E6208" s="21">
        <f>SUMIFS(тарифы!G:G,тарифы!B:B,J6208)</f>
        <v>0</v>
      </c>
      <c r="F6208" s="21"/>
      <c r="G6208" s="12" t="str">
        <f>IFERROR(INDEX(Таблица1[#All],MATCH('загрузка табеля'!J6208,тарифы!B:B,0),4),"")</f>
        <v/>
      </c>
    </row>
    <row r="6209" spans="1:7" x14ac:dyDescent="0.2">
      <c r="A6209" s="12" t="e">
        <f>INDEX('рабочие дни  %ФОТ'!$F$3:$F$67,MATCH('загрузка табеля'!$H6209,'рабочие дни  %ФОТ'!$H$3:$H$67,0),1)</f>
        <v>#N/A</v>
      </c>
      <c r="B6209" s="21">
        <f t="shared" si="288"/>
        <v>0</v>
      </c>
      <c r="C6209" s="22">
        <f t="shared" si="289"/>
        <v>0</v>
      </c>
      <c r="D6209" s="23" t="str">
        <f t="shared" si="290"/>
        <v/>
      </c>
      <c r="E6209" s="21">
        <f>SUMIFS(тарифы!G:G,тарифы!B:B,J6209)</f>
        <v>0</v>
      </c>
      <c r="F6209" s="21"/>
      <c r="G6209" s="12" t="str">
        <f>IFERROR(INDEX(Таблица1[#All],MATCH('загрузка табеля'!J6209,тарифы!B:B,0),4),"")</f>
        <v/>
      </c>
    </row>
    <row r="6210" spans="1:7" x14ac:dyDescent="0.2">
      <c r="A6210" s="12" t="e">
        <f>INDEX('рабочие дни  %ФОТ'!$F$3:$F$67,MATCH('загрузка табеля'!$H6210,'рабочие дни  %ФОТ'!$H$3:$H$67,0),1)</f>
        <v>#N/A</v>
      </c>
      <c r="B6210" s="21">
        <f t="shared" si="288"/>
        <v>0</v>
      </c>
      <c r="C6210" s="22">
        <f t="shared" si="289"/>
        <v>0</v>
      </c>
      <c r="D6210" s="23" t="str">
        <f t="shared" si="290"/>
        <v/>
      </c>
      <c r="E6210" s="21">
        <f>SUMIFS(тарифы!G:G,тарифы!B:B,J6210)</f>
        <v>0</v>
      </c>
      <c r="F6210" s="21"/>
      <c r="G6210" s="12" t="str">
        <f>IFERROR(INDEX(Таблица1[#All],MATCH('загрузка табеля'!J6210,тарифы!B:B,0),4),"")</f>
        <v/>
      </c>
    </row>
    <row r="6211" spans="1:7" x14ac:dyDescent="0.2">
      <c r="A6211" s="12" t="e">
        <f>INDEX('рабочие дни  %ФОТ'!$F$3:$F$67,MATCH('загрузка табеля'!$H6211,'рабочие дни  %ФОТ'!$H$3:$H$67,0),1)</f>
        <v>#N/A</v>
      </c>
      <c r="B6211" s="21">
        <f t="shared" si="288"/>
        <v>0</v>
      </c>
      <c r="C6211" s="22">
        <f t="shared" si="289"/>
        <v>0</v>
      </c>
      <c r="D6211" s="23" t="str">
        <f t="shared" si="290"/>
        <v/>
      </c>
      <c r="E6211" s="21">
        <f>SUMIFS(тарифы!G:G,тарифы!B:B,J6211)</f>
        <v>0</v>
      </c>
      <c r="F6211" s="21"/>
      <c r="G6211" s="12" t="str">
        <f>IFERROR(INDEX(Таблица1[#All],MATCH('загрузка табеля'!J6211,тарифы!B:B,0),4),"")</f>
        <v/>
      </c>
    </row>
    <row r="6212" spans="1:7" x14ac:dyDescent="0.2">
      <c r="A6212" s="12" t="e">
        <f>INDEX('рабочие дни  %ФОТ'!$F$3:$F$67,MATCH('загрузка табеля'!$H6212,'рабочие дни  %ФОТ'!$H$3:$H$67,0),1)</f>
        <v>#N/A</v>
      </c>
      <c r="B6212" s="21">
        <f t="shared" si="288"/>
        <v>0</v>
      </c>
      <c r="C6212" s="22">
        <f t="shared" si="289"/>
        <v>0</v>
      </c>
      <c r="D6212" s="23" t="str">
        <f t="shared" si="290"/>
        <v/>
      </c>
      <c r="E6212" s="21">
        <f>SUMIFS(тарифы!G:G,тарифы!B:B,J6212)</f>
        <v>0</v>
      </c>
      <c r="F6212" s="21"/>
      <c r="G6212" s="12" t="str">
        <f>IFERROR(INDEX(Таблица1[#All],MATCH('загрузка табеля'!J6212,тарифы!B:B,0),4),"")</f>
        <v/>
      </c>
    </row>
    <row r="6213" spans="1:7" x14ac:dyDescent="0.2">
      <c r="A6213" s="12" t="e">
        <f>INDEX('рабочие дни  %ФОТ'!$F$3:$F$67,MATCH('загрузка табеля'!$H6213,'рабочие дни  %ФОТ'!$H$3:$H$67,0),1)</f>
        <v>#N/A</v>
      </c>
      <c r="B6213" s="21">
        <f t="shared" si="288"/>
        <v>0</v>
      </c>
      <c r="C6213" s="22">
        <f t="shared" si="289"/>
        <v>0</v>
      </c>
      <c r="D6213" s="23" t="str">
        <f t="shared" si="290"/>
        <v/>
      </c>
      <c r="E6213" s="21">
        <f>SUMIFS(тарифы!G:G,тарифы!B:B,J6213)</f>
        <v>0</v>
      </c>
      <c r="F6213" s="21"/>
      <c r="G6213" s="12" t="str">
        <f>IFERROR(INDEX(Таблица1[#All],MATCH('загрузка табеля'!J6213,тарифы!B:B,0),4),"")</f>
        <v/>
      </c>
    </row>
    <row r="6214" spans="1:7" x14ac:dyDescent="0.2">
      <c r="A6214" s="12" t="e">
        <f>INDEX('рабочие дни  %ФОТ'!$F$3:$F$67,MATCH('загрузка табеля'!$H6214,'рабочие дни  %ФОТ'!$H$3:$H$67,0),1)</f>
        <v>#N/A</v>
      </c>
      <c r="B6214" s="21">
        <f t="shared" ref="B6214:B6277" si="291">IF(AND(F6214&lt;50,F6214&gt;0),F6214*D6214,IF(F6214&gt;50,F6214/$C$1*C6214,IF(AND(E6214&lt;50,E6214&gt;0),E6214*D6214,E6214/$C$1*C6214)))</f>
        <v>0</v>
      </c>
      <c r="C6214" s="22">
        <f t="shared" si="289"/>
        <v>0</v>
      </c>
      <c r="D6214" s="23" t="str">
        <f t="shared" si="290"/>
        <v/>
      </c>
      <c r="E6214" s="21">
        <f>SUMIFS(тарифы!G:G,тарифы!B:B,J6214)</f>
        <v>0</v>
      </c>
      <c r="F6214" s="21"/>
      <c r="G6214" s="12" t="str">
        <f>IFERROR(INDEX(Таблица1[#All],MATCH('загрузка табеля'!J6214,тарифы!B:B,0),4),"")</f>
        <v/>
      </c>
    </row>
    <row r="6215" spans="1:7" x14ac:dyDescent="0.2">
      <c r="A6215" s="12" t="e">
        <f>INDEX('рабочие дни  %ФОТ'!$F$3:$F$67,MATCH('загрузка табеля'!$H6215,'рабочие дни  %ФОТ'!$H$3:$H$67,0),1)</f>
        <v>#N/A</v>
      </c>
      <c r="B6215" s="21">
        <f t="shared" si="291"/>
        <v>0</v>
      </c>
      <c r="C6215" s="22">
        <f t="shared" ref="C6215:C6278" si="292">COUNTIF(L6215:AP6215,"&gt;0")</f>
        <v>0</v>
      </c>
      <c r="D6215" s="23" t="str">
        <f t="shared" ref="D6215:D6278" si="293">IF(SUM(L6215:AP6215)&gt;0,SUM(L6215:AP6215),"")</f>
        <v/>
      </c>
      <c r="E6215" s="21">
        <f>SUMIFS(тарифы!G:G,тарифы!B:B,J6215)</f>
        <v>0</v>
      </c>
      <c r="F6215" s="21"/>
      <c r="G6215" s="12" t="str">
        <f>IFERROR(INDEX(Таблица1[#All],MATCH('загрузка табеля'!J6215,тарифы!B:B,0),4),"")</f>
        <v/>
      </c>
    </row>
    <row r="6216" spans="1:7" x14ac:dyDescent="0.2">
      <c r="A6216" s="12" t="e">
        <f>INDEX('рабочие дни  %ФОТ'!$F$3:$F$67,MATCH('загрузка табеля'!$H6216,'рабочие дни  %ФОТ'!$H$3:$H$67,0),1)</f>
        <v>#N/A</v>
      </c>
      <c r="B6216" s="21">
        <f t="shared" si="291"/>
        <v>0</v>
      </c>
      <c r="C6216" s="22">
        <f t="shared" si="292"/>
        <v>0</v>
      </c>
      <c r="D6216" s="23" t="str">
        <f t="shared" si="293"/>
        <v/>
      </c>
      <c r="E6216" s="21">
        <f>SUMIFS(тарифы!G:G,тарифы!B:B,J6216)</f>
        <v>0</v>
      </c>
      <c r="F6216" s="21"/>
      <c r="G6216" s="12" t="str">
        <f>IFERROR(INDEX(Таблица1[#All],MATCH('загрузка табеля'!J6216,тарифы!B:B,0),4),"")</f>
        <v/>
      </c>
    </row>
    <row r="6217" spans="1:7" x14ac:dyDescent="0.2">
      <c r="A6217" s="12" t="e">
        <f>INDEX('рабочие дни  %ФОТ'!$F$3:$F$67,MATCH('загрузка табеля'!$H6217,'рабочие дни  %ФОТ'!$H$3:$H$67,0),1)</f>
        <v>#N/A</v>
      </c>
      <c r="B6217" s="21">
        <f t="shared" si="291"/>
        <v>0</v>
      </c>
      <c r="C6217" s="22">
        <f t="shared" si="292"/>
        <v>0</v>
      </c>
      <c r="D6217" s="23" t="str">
        <f t="shared" si="293"/>
        <v/>
      </c>
      <c r="E6217" s="21">
        <f>SUMIFS(тарифы!G:G,тарифы!B:B,J6217)</f>
        <v>0</v>
      </c>
      <c r="F6217" s="21"/>
      <c r="G6217" s="12" t="str">
        <f>IFERROR(INDEX(Таблица1[#All],MATCH('загрузка табеля'!J6217,тарифы!B:B,0),4),"")</f>
        <v/>
      </c>
    </row>
    <row r="6218" spans="1:7" x14ac:dyDescent="0.2">
      <c r="A6218" s="12" t="e">
        <f>INDEX('рабочие дни  %ФОТ'!$F$3:$F$67,MATCH('загрузка табеля'!$H6218,'рабочие дни  %ФОТ'!$H$3:$H$67,0),1)</f>
        <v>#N/A</v>
      </c>
      <c r="B6218" s="21">
        <f t="shared" si="291"/>
        <v>0</v>
      </c>
      <c r="C6218" s="22">
        <f t="shared" si="292"/>
        <v>0</v>
      </c>
      <c r="D6218" s="23" t="str">
        <f t="shared" si="293"/>
        <v/>
      </c>
      <c r="E6218" s="21">
        <f>SUMIFS(тарифы!G:G,тарифы!B:B,J6218)</f>
        <v>0</v>
      </c>
      <c r="F6218" s="21"/>
      <c r="G6218" s="12" t="str">
        <f>IFERROR(INDEX(Таблица1[#All],MATCH('загрузка табеля'!J6218,тарифы!B:B,0),4),"")</f>
        <v/>
      </c>
    </row>
    <row r="6219" spans="1:7" x14ac:dyDescent="0.2">
      <c r="A6219" s="12" t="e">
        <f>INDEX('рабочие дни  %ФОТ'!$F$3:$F$67,MATCH('загрузка табеля'!$H6219,'рабочие дни  %ФОТ'!$H$3:$H$67,0),1)</f>
        <v>#N/A</v>
      </c>
      <c r="B6219" s="21">
        <f t="shared" si="291"/>
        <v>0</v>
      </c>
      <c r="C6219" s="22">
        <f t="shared" si="292"/>
        <v>0</v>
      </c>
      <c r="D6219" s="23" t="str">
        <f t="shared" si="293"/>
        <v/>
      </c>
      <c r="E6219" s="21">
        <f>SUMIFS(тарифы!G:G,тарифы!B:B,J6219)</f>
        <v>0</v>
      </c>
      <c r="F6219" s="21"/>
      <c r="G6219" s="12" t="str">
        <f>IFERROR(INDEX(Таблица1[#All],MATCH('загрузка табеля'!J6219,тарифы!B:B,0),4),"")</f>
        <v/>
      </c>
    </row>
    <row r="6220" spans="1:7" x14ac:dyDescent="0.2">
      <c r="A6220" s="12" t="e">
        <f>INDEX('рабочие дни  %ФОТ'!$F$3:$F$67,MATCH('загрузка табеля'!$H6220,'рабочие дни  %ФОТ'!$H$3:$H$67,0),1)</f>
        <v>#N/A</v>
      </c>
      <c r="B6220" s="21">
        <f t="shared" si="291"/>
        <v>0</v>
      </c>
      <c r="C6220" s="22">
        <f t="shared" si="292"/>
        <v>0</v>
      </c>
      <c r="D6220" s="23" t="str">
        <f t="shared" si="293"/>
        <v/>
      </c>
      <c r="E6220" s="21">
        <f>SUMIFS(тарифы!G:G,тарифы!B:B,J6220)</f>
        <v>0</v>
      </c>
      <c r="F6220" s="21"/>
      <c r="G6220" s="12" t="str">
        <f>IFERROR(INDEX(Таблица1[#All],MATCH('загрузка табеля'!J6220,тарифы!B:B,0),4),"")</f>
        <v/>
      </c>
    </row>
    <row r="6221" spans="1:7" x14ac:dyDescent="0.2">
      <c r="A6221" s="12" t="e">
        <f>INDEX('рабочие дни  %ФОТ'!$F$3:$F$67,MATCH('загрузка табеля'!$H6221,'рабочие дни  %ФОТ'!$H$3:$H$67,0),1)</f>
        <v>#N/A</v>
      </c>
      <c r="B6221" s="21">
        <f t="shared" si="291"/>
        <v>0</v>
      </c>
      <c r="C6221" s="22">
        <f t="shared" si="292"/>
        <v>0</v>
      </c>
      <c r="D6221" s="23" t="str">
        <f t="shared" si="293"/>
        <v/>
      </c>
      <c r="E6221" s="21">
        <f>SUMIFS(тарифы!G:G,тарифы!B:B,J6221)</f>
        <v>0</v>
      </c>
      <c r="F6221" s="21"/>
      <c r="G6221" s="12" t="str">
        <f>IFERROR(INDEX(Таблица1[#All],MATCH('загрузка табеля'!J6221,тарифы!B:B,0),4),"")</f>
        <v/>
      </c>
    </row>
    <row r="6222" spans="1:7" x14ac:dyDescent="0.2">
      <c r="A6222" s="12" t="e">
        <f>INDEX('рабочие дни  %ФОТ'!$F$3:$F$67,MATCH('загрузка табеля'!$H6222,'рабочие дни  %ФОТ'!$H$3:$H$67,0),1)</f>
        <v>#N/A</v>
      </c>
      <c r="B6222" s="21">
        <f t="shared" si="291"/>
        <v>0</v>
      </c>
      <c r="C6222" s="22">
        <f t="shared" si="292"/>
        <v>0</v>
      </c>
      <c r="D6222" s="23" t="str">
        <f t="shared" si="293"/>
        <v/>
      </c>
      <c r="E6222" s="21">
        <f>SUMIFS(тарифы!G:G,тарифы!B:B,J6222)</f>
        <v>0</v>
      </c>
      <c r="F6222" s="21"/>
      <c r="G6222" s="12" t="str">
        <f>IFERROR(INDEX(Таблица1[#All],MATCH('загрузка табеля'!J6222,тарифы!B:B,0),4),"")</f>
        <v/>
      </c>
    </row>
    <row r="6223" spans="1:7" x14ac:dyDescent="0.2">
      <c r="A6223" s="12" t="e">
        <f>INDEX('рабочие дни  %ФОТ'!$F$3:$F$67,MATCH('загрузка табеля'!$H6223,'рабочие дни  %ФОТ'!$H$3:$H$67,0),1)</f>
        <v>#N/A</v>
      </c>
      <c r="B6223" s="21">
        <f t="shared" si="291"/>
        <v>0</v>
      </c>
      <c r="C6223" s="22">
        <f t="shared" si="292"/>
        <v>0</v>
      </c>
      <c r="D6223" s="23" t="str">
        <f t="shared" si="293"/>
        <v/>
      </c>
      <c r="E6223" s="21">
        <f>SUMIFS(тарифы!G:G,тарифы!B:B,J6223)</f>
        <v>0</v>
      </c>
      <c r="F6223" s="21"/>
      <c r="G6223" s="12" t="str">
        <f>IFERROR(INDEX(Таблица1[#All],MATCH('загрузка табеля'!J6223,тарифы!B:B,0),4),"")</f>
        <v/>
      </c>
    </row>
    <row r="6224" spans="1:7" x14ac:dyDescent="0.2">
      <c r="A6224" s="12" t="e">
        <f>INDEX('рабочие дни  %ФОТ'!$F$3:$F$67,MATCH('загрузка табеля'!$H6224,'рабочие дни  %ФОТ'!$H$3:$H$67,0),1)</f>
        <v>#N/A</v>
      </c>
      <c r="B6224" s="21">
        <f t="shared" si="291"/>
        <v>0</v>
      </c>
      <c r="C6224" s="22">
        <f t="shared" si="292"/>
        <v>0</v>
      </c>
      <c r="D6224" s="23" t="str">
        <f t="shared" si="293"/>
        <v/>
      </c>
      <c r="E6224" s="21">
        <f>SUMIFS(тарифы!G:G,тарифы!B:B,J6224)</f>
        <v>0</v>
      </c>
      <c r="F6224" s="21"/>
      <c r="G6224" s="12" t="str">
        <f>IFERROR(INDEX(Таблица1[#All],MATCH('загрузка табеля'!J6224,тарифы!B:B,0),4),"")</f>
        <v/>
      </c>
    </row>
    <row r="6225" spans="1:7" x14ac:dyDescent="0.2">
      <c r="A6225" s="12" t="e">
        <f>INDEX('рабочие дни  %ФОТ'!$F$3:$F$67,MATCH('загрузка табеля'!$H6225,'рабочие дни  %ФОТ'!$H$3:$H$67,0),1)</f>
        <v>#N/A</v>
      </c>
      <c r="B6225" s="21">
        <f t="shared" si="291"/>
        <v>0</v>
      </c>
      <c r="C6225" s="22">
        <f t="shared" si="292"/>
        <v>0</v>
      </c>
      <c r="D6225" s="23" t="str">
        <f t="shared" si="293"/>
        <v/>
      </c>
      <c r="E6225" s="21">
        <f>SUMIFS(тарифы!G:G,тарифы!B:B,J6225)</f>
        <v>0</v>
      </c>
      <c r="F6225" s="21"/>
      <c r="G6225" s="12" t="str">
        <f>IFERROR(INDEX(Таблица1[#All],MATCH('загрузка табеля'!J6225,тарифы!B:B,0),4),"")</f>
        <v/>
      </c>
    </row>
    <row r="6226" spans="1:7" x14ac:dyDescent="0.2">
      <c r="A6226" s="12" t="e">
        <f>INDEX('рабочие дни  %ФОТ'!$F$3:$F$67,MATCH('загрузка табеля'!$H6226,'рабочие дни  %ФОТ'!$H$3:$H$67,0),1)</f>
        <v>#N/A</v>
      </c>
      <c r="B6226" s="21">
        <f t="shared" si="291"/>
        <v>0</v>
      </c>
      <c r="C6226" s="22">
        <f t="shared" si="292"/>
        <v>0</v>
      </c>
      <c r="D6226" s="23" t="str">
        <f t="shared" si="293"/>
        <v/>
      </c>
      <c r="E6226" s="21">
        <f>SUMIFS(тарифы!G:G,тарифы!B:B,J6226)</f>
        <v>0</v>
      </c>
      <c r="F6226" s="21"/>
      <c r="G6226" s="12" t="str">
        <f>IFERROR(INDEX(Таблица1[#All],MATCH('загрузка табеля'!J6226,тарифы!B:B,0),4),"")</f>
        <v/>
      </c>
    </row>
    <row r="6227" spans="1:7" x14ac:dyDescent="0.2">
      <c r="A6227" s="12" t="e">
        <f>INDEX('рабочие дни  %ФОТ'!$F$3:$F$67,MATCH('загрузка табеля'!$H6227,'рабочие дни  %ФОТ'!$H$3:$H$67,0),1)</f>
        <v>#N/A</v>
      </c>
      <c r="B6227" s="21">
        <f t="shared" si="291"/>
        <v>0</v>
      </c>
      <c r="C6227" s="22">
        <f t="shared" si="292"/>
        <v>0</v>
      </c>
      <c r="D6227" s="23" t="str">
        <f t="shared" si="293"/>
        <v/>
      </c>
      <c r="E6227" s="21">
        <f>SUMIFS(тарифы!G:G,тарифы!B:B,J6227)</f>
        <v>0</v>
      </c>
      <c r="F6227" s="21"/>
      <c r="G6227" s="12" t="str">
        <f>IFERROR(INDEX(Таблица1[#All],MATCH('загрузка табеля'!J6227,тарифы!B:B,0),4),"")</f>
        <v/>
      </c>
    </row>
    <row r="6228" spans="1:7" x14ac:dyDescent="0.2">
      <c r="A6228" s="12" t="e">
        <f>INDEX('рабочие дни  %ФОТ'!$F$3:$F$67,MATCH('загрузка табеля'!$H6228,'рабочие дни  %ФОТ'!$H$3:$H$67,0),1)</f>
        <v>#N/A</v>
      </c>
      <c r="B6228" s="21">
        <f t="shared" si="291"/>
        <v>0</v>
      </c>
      <c r="C6228" s="22">
        <f t="shared" si="292"/>
        <v>0</v>
      </c>
      <c r="D6228" s="23" t="str">
        <f t="shared" si="293"/>
        <v/>
      </c>
      <c r="E6228" s="21">
        <f>SUMIFS(тарифы!G:G,тарифы!B:B,J6228)</f>
        <v>0</v>
      </c>
      <c r="F6228" s="21"/>
      <c r="G6228" s="12" t="str">
        <f>IFERROR(INDEX(Таблица1[#All],MATCH('загрузка табеля'!J6228,тарифы!B:B,0),4),"")</f>
        <v/>
      </c>
    </row>
    <row r="6229" spans="1:7" x14ac:dyDescent="0.2">
      <c r="A6229" s="12" t="e">
        <f>INDEX('рабочие дни  %ФОТ'!$F$3:$F$67,MATCH('загрузка табеля'!$H6229,'рабочие дни  %ФОТ'!$H$3:$H$67,0),1)</f>
        <v>#N/A</v>
      </c>
      <c r="B6229" s="21">
        <f t="shared" si="291"/>
        <v>0</v>
      </c>
      <c r="C6229" s="22">
        <f t="shared" si="292"/>
        <v>0</v>
      </c>
      <c r="D6229" s="23" t="str">
        <f t="shared" si="293"/>
        <v/>
      </c>
      <c r="E6229" s="21">
        <f>SUMIFS(тарифы!G:G,тарифы!B:B,J6229)</f>
        <v>0</v>
      </c>
      <c r="F6229" s="21"/>
      <c r="G6229" s="12" t="str">
        <f>IFERROR(INDEX(Таблица1[#All],MATCH('загрузка табеля'!J6229,тарифы!B:B,0),4),"")</f>
        <v/>
      </c>
    </row>
    <row r="6230" spans="1:7" x14ac:dyDescent="0.2">
      <c r="A6230" s="12" t="e">
        <f>INDEX('рабочие дни  %ФОТ'!$F$3:$F$67,MATCH('загрузка табеля'!$H6230,'рабочие дни  %ФОТ'!$H$3:$H$67,0),1)</f>
        <v>#N/A</v>
      </c>
      <c r="B6230" s="21">
        <f t="shared" si="291"/>
        <v>0</v>
      </c>
      <c r="C6230" s="22">
        <f t="shared" si="292"/>
        <v>0</v>
      </c>
      <c r="D6230" s="23" t="str">
        <f t="shared" si="293"/>
        <v/>
      </c>
      <c r="E6230" s="21">
        <f>SUMIFS(тарифы!G:G,тарифы!B:B,J6230)</f>
        <v>0</v>
      </c>
      <c r="F6230" s="21"/>
      <c r="G6230" s="12" t="str">
        <f>IFERROR(INDEX(Таблица1[#All],MATCH('загрузка табеля'!J6230,тарифы!B:B,0),4),"")</f>
        <v/>
      </c>
    </row>
    <row r="6231" spans="1:7" x14ac:dyDescent="0.2">
      <c r="A6231" s="12" t="e">
        <f>INDEX('рабочие дни  %ФОТ'!$F$3:$F$67,MATCH('загрузка табеля'!$H6231,'рабочие дни  %ФОТ'!$H$3:$H$67,0),1)</f>
        <v>#N/A</v>
      </c>
      <c r="B6231" s="21">
        <f t="shared" si="291"/>
        <v>0</v>
      </c>
      <c r="C6231" s="22">
        <f t="shared" si="292"/>
        <v>0</v>
      </c>
      <c r="D6231" s="23" t="str">
        <f t="shared" si="293"/>
        <v/>
      </c>
      <c r="E6231" s="21">
        <f>SUMIFS(тарифы!G:G,тарифы!B:B,J6231)</f>
        <v>0</v>
      </c>
      <c r="F6231" s="21"/>
      <c r="G6231" s="12" t="str">
        <f>IFERROR(INDEX(Таблица1[#All],MATCH('загрузка табеля'!J6231,тарифы!B:B,0),4),"")</f>
        <v/>
      </c>
    </row>
    <row r="6232" spans="1:7" x14ac:dyDescent="0.2">
      <c r="A6232" s="12" t="e">
        <f>INDEX('рабочие дни  %ФОТ'!$F$3:$F$67,MATCH('загрузка табеля'!$H6232,'рабочие дни  %ФОТ'!$H$3:$H$67,0),1)</f>
        <v>#N/A</v>
      </c>
      <c r="B6232" s="21">
        <f t="shared" si="291"/>
        <v>0</v>
      </c>
      <c r="C6232" s="22">
        <f t="shared" si="292"/>
        <v>0</v>
      </c>
      <c r="D6232" s="23" t="str">
        <f t="shared" si="293"/>
        <v/>
      </c>
      <c r="E6232" s="21">
        <f>SUMIFS(тарифы!G:G,тарифы!B:B,J6232)</f>
        <v>0</v>
      </c>
      <c r="F6232" s="21"/>
      <c r="G6232" s="12" t="str">
        <f>IFERROR(INDEX(Таблица1[#All],MATCH('загрузка табеля'!J6232,тарифы!B:B,0),4),"")</f>
        <v/>
      </c>
    </row>
    <row r="6233" spans="1:7" x14ac:dyDescent="0.2">
      <c r="A6233" s="12" t="e">
        <f>INDEX('рабочие дни  %ФОТ'!$F$3:$F$67,MATCH('загрузка табеля'!$H6233,'рабочие дни  %ФОТ'!$H$3:$H$67,0),1)</f>
        <v>#N/A</v>
      </c>
      <c r="B6233" s="21">
        <f t="shared" si="291"/>
        <v>0</v>
      </c>
      <c r="C6233" s="22">
        <f t="shared" si="292"/>
        <v>0</v>
      </c>
      <c r="D6233" s="23" t="str">
        <f t="shared" si="293"/>
        <v/>
      </c>
      <c r="E6233" s="21">
        <f>SUMIFS(тарифы!G:G,тарифы!B:B,J6233)</f>
        <v>0</v>
      </c>
      <c r="F6233" s="21"/>
      <c r="G6233" s="12" t="str">
        <f>IFERROR(INDEX(Таблица1[#All],MATCH('загрузка табеля'!J6233,тарифы!B:B,0),4),"")</f>
        <v/>
      </c>
    </row>
    <row r="6234" spans="1:7" x14ac:dyDescent="0.2">
      <c r="A6234" s="12" t="e">
        <f>INDEX('рабочие дни  %ФОТ'!$F$3:$F$67,MATCH('загрузка табеля'!$H6234,'рабочие дни  %ФОТ'!$H$3:$H$67,0),1)</f>
        <v>#N/A</v>
      </c>
      <c r="B6234" s="21">
        <f t="shared" si="291"/>
        <v>0</v>
      </c>
      <c r="C6234" s="22">
        <f t="shared" si="292"/>
        <v>0</v>
      </c>
      <c r="D6234" s="23" t="str">
        <f t="shared" si="293"/>
        <v/>
      </c>
      <c r="E6234" s="21">
        <f>SUMIFS(тарифы!G:G,тарифы!B:B,J6234)</f>
        <v>0</v>
      </c>
      <c r="F6234" s="21"/>
      <c r="G6234" s="12" t="str">
        <f>IFERROR(INDEX(Таблица1[#All],MATCH('загрузка табеля'!J6234,тарифы!B:B,0),4),"")</f>
        <v/>
      </c>
    </row>
    <row r="6235" spans="1:7" x14ac:dyDescent="0.2">
      <c r="A6235" s="12" t="e">
        <f>INDEX('рабочие дни  %ФОТ'!$F$3:$F$67,MATCH('загрузка табеля'!$H6235,'рабочие дни  %ФОТ'!$H$3:$H$67,0),1)</f>
        <v>#N/A</v>
      </c>
      <c r="B6235" s="21">
        <f t="shared" si="291"/>
        <v>0</v>
      </c>
      <c r="C6235" s="22">
        <f t="shared" si="292"/>
        <v>0</v>
      </c>
      <c r="D6235" s="23" t="str">
        <f t="shared" si="293"/>
        <v/>
      </c>
      <c r="E6235" s="21">
        <f>SUMIFS(тарифы!G:G,тарифы!B:B,J6235)</f>
        <v>0</v>
      </c>
      <c r="F6235" s="21"/>
      <c r="G6235" s="12" t="str">
        <f>IFERROR(INDEX(Таблица1[#All],MATCH('загрузка табеля'!J6235,тарифы!B:B,0),4),"")</f>
        <v/>
      </c>
    </row>
    <row r="6236" spans="1:7" x14ac:dyDescent="0.2">
      <c r="A6236" s="12" t="e">
        <f>INDEX('рабочие дни  %ФОТ'!$F$3:$F$67,MATCH('загрузка табеля'!$H6236,'рабочие дни  %ФОТ'!$H$3:$H$67,0),1)</f>
        <v>#N/A</v>
      </c>
      <c r="B6236" s="21">
        <f t="shared" si="291"/>
        <v>0</v>
      </c>
      <c r="C6236" s="22">
        <f t="shared" si="292"/>
        <v>0</v>
      </c>
      <c r="D6236" s="23" t="str">
        <f t="shared" si="293"/>
        <v/>
      </c>
      <c r="E6236" s="21">
        <f>SUMIFS(тарифы!G:G,тарифы!B:B,J6236)</f>
        <v>0</v>
      </c>
      <c r="F6236" s="21"/>
      <c r="G6236" s="12" t="str">
        <f>IFERROR(INDEX(Таблица1[#All],MATCH('загрузка табеля'!J6236,тарифы!B:B,0),4),"")</f>
        <v/>
      </c>
    </row>
    <row r="6237" spans="1:7" x14ac:dyDescent="0.2">
      <c r="A6237" s="12" t="e">
        <f>INDEX('рабочие дни  %ФОТ'!$F$3:$F$67,MATCH('загрузка табеля'!$H6237,'рабочие дни  %ФОТ'!$H$3:$H$67,0),1)</f>
        <v>#N/A</v>
      </c>
      <c r="B6237" s="21">
        <f t="shared" si="291"/>
        <v>0</v>
      </c>
      <c r="C6237" s="22">
        <f t="shared" si="292"/>
        <v>0</v>
      </c>
      <c r="D6237" s="23" t="str">
        <f t="shared" si="293"/>
        <v/>
      </c>
      <c r="E6237" s="21">
        <f>SUMIFS(тарифы!G:G,тарифы!B:B,J6237)</f>
        <v>0</v>
      </c>
      <c r="F6237" s="21"/>
      <c r="G6237" s="12" t="str">
        <f>IFERROR(INDEX(Таблица1[#All],MATCH('загрузка табеля'!J6237,тарифы!B:B,0),4),"")</f>
        <v/>
      </c>
    </row>
    <row r="6238" spans="1:7" x14ac:dyDescent="0.2">
      <c r="A6238" s="12" t="e">
        <f>INDEX('рабочие дни  %ФОТ'!$F$3:$F$67,MATCH('загрузка табеля'!$H6238,'рабочие дни  %ФОТ'!$H$3:$H$67,0),1)</f>
        <v>#N/A</v>
      </c>
      <c r="B6238" s="21">
        <f t="shared" si="291"/>
        <v>0</v>
      </c>
      <c r="C6238" s="22">
        <f t="shared" si="292"/>
        <v>0</v>
      </c>
      <c r="D6238" s="23" t="str">
        <f t="shared" si="293"/>
        <v/>
      </c>
      <c r="E6238" s="21">
        <f>SUMIFS(тарифы!G:G,тарифы!B:B,J6238)</f>
        <v>0</v>
      </c>
      <c r="F6238" s="21"/>
      <c r="G6238" s="12" t="str">
        <f>IFERROR(INDEX(Таблица1[#All],MATCH('загрузка табеля'!J6238,тарифы!B:B,0),4),"")</f>
        <v/>
      </c>
    </row>
    <row r="6239" spans="1:7" x14ac:dyDescent="0.2">
      <c r="A6239" s="12" t="e">
        <f>INDEX('рабочие дни  %ФОТ'!$F$3:$F$67,MATCH('загрузка табеля'!$H6239,'рабочие дни  %ФОТ'!$H$3:$H$67,0),1)</f>
        <v>#N/A</v>
      </c>
      <c r="B6239" s="21">
        <f t="shared" si="291"/>
        <v>0</v>
      </c>
      <c r="C6239" s="22">
        <f t="shared" si="292"/>
        <v>0</v>
      </c>
      <c r="D6239" s="23" t="str">
        <f t="shared" si="293"/>
        <v/>
      </c>
      <c r="E6239" s="21">
        <f>SUMIFS(тарифы!G:G,тарифы!B:B,J6239)</f>
        <v>0</v>
      </c>
      <c r="F6239" s="21"/>
      <c r="G6239" s="12" t="str">
        <f>IFERROR(INDEX(Таблица1[#All],MATCH('загрузка табеля'!J6239,тарифы!B:B,0),4),"")</f>
        <v/>
      </c>
    </row>
    <row r="6240" spans="1:7" x14ac:dyDescent="0.2">
      <c r="A6240" s="12" t="e">
        <f>INDEX('рабочие дни  %ФОТ'!$F$3:$F$67,MATCH('загрузка табеля'!$H6240,'рабочие дни  %ФОТ'!$H$3:$H$67,0),1)</f>
        <v>#N/A</v>
      </c>
      <c r="B6240" s="21">
        <f t="shared" si="291"/>
        <v>0</v>
      </c>
      <c r="C6240" s="22">
        <f t="shared" si="292"/>
        <v>0</v>
      </c>
      <c r="D6240" s="23" t="str">
        <f t="shared" si="293"/>
        <v/>
      </c>
      <c r="E6240" s="21">
        <f>SUMIFS(тарифы!G:G,тарифы!B:B,J6240)</f>
        <v>0</v>
      </c>
      <c r="F6240" s="21"/>
      <c r="G6240" s="12" t="str">
        <f>IFERROR(INDEX(Таблица1[#All],MATCH('загрузка табеля'!J6240,тарифы!B:B,0),4),"")</f>
        <v/>
      </c>
    </row>
    <row r="6241" spans="1:7" x14ac:dyDescent="0.2">
      <c r="A6241" s="12" t="e">
        <f>INDEX('рабочие дни  %ФОТ'!$F$3:$F$67,MATCH('загрузка табеля'!$H6241,'рабочие дни  %ФОТ'!$H$3:$H$67,0),1)</f>
        <v>#N/A</v>
      </c>
      <c r="B6241" s="21">
        <f t="shared" si="291"/>
        <v>0</v>
      </c>
      <c r="C6241" s="22">
        <f t="shared" si="292"/>
        <v>0</v>
      </c>
      <c r="D6241" s="23" t="str">
        <f t="shared" si="293"/>
        <v/>
      </c>
      <c r="E6241" s="21">
        <f>SUMIFS(тарифы!G:G,тарифы!B:B,J6241)</f>
        <v>0</v>
      </c>
      <c r="F6241" s="21"/>
      <c r="G6241" s="12" t="str">
        <f>IFERROR(INDEX(Таблица1[#All],MATCH('загрузка табеля'!J6241,тарифы!B:B,0),4),"")</f>
        <v/>
      </c>
    </row>
    <row r="6242" spans="1:7" x14ac:dyDescent="0.2">
      <c r="A6242" s="12" t="e">
        <f>INDEX('рабочие дни  %ФОТ'!$F$3:$F$67,MATCH('загрузка табеля'!$H6242,'рабочие дни  %ФОТ'!$H$3:$H$67,0),1)</f>
        <v>#N/A</v>
      </c>
      <c r="B6242" s="21">
        <f t="shared" si="291"/>
        <v>0</v>
      </c>
      <c r="C6242" s="22">
        <f t="shared" si="292"/>
        <v>0</v>
      </c>
      <c r="D6242" s="23" t="str">
        <f t="shared" si="293"/>
        <v/>
      </c>
      <c r="E6242" s="21">
        <f>SUMIFS(тарифы!G:G,тарифы!B:B,J6242)</f>
        <v>0</v>
      </c>
      <c r="F6242" s="21"/>
      <c r="G6242" s="12" t="str">
        <f>IFERROR(INDEX(Таблица1[#All],MATCH('загрузка табеля'!J6242,тарифы!B:B,0),4),"")</f>
        <v/>
      </c>
    </row>
    <row r="6243" spans="1:7" x14ac:dyDescent="0.2">
      <c r="A6243" s="12" t="e">
        <f>INDEX('рабочие дни  %ФОТ'!$F$3:$F$67,MATCH('загрузка табеля'!$H6243,'рабочие дни  %ФОТ'!$H$3:$H$67,0),1)</f>
        <v>#N/A</v>
      </c>
      <c r="B6243" s="21">
        <f t="shared" si="291"/>
        <v>0</v>
      </c>
      <c r="C6243" s="22">
        <f t="shared" si="292"/>
        <v>0</v>
      </c>
      <c r="D6243" s="23" t="str">
        <f t="shared" si="293"/>
        <v/>
      </c>
      <c r="E6243" s="21">
        <f>SUMIFS(тарифы!G:G,тарифы!B:B,J6243)</f>
        <v>0</v>
      </c>
      <c r="F6243" s="21"/>
      <c r="G6243" s="12" t="str">
        <f>IFERROR(INDEX(Таблица1[#All],MATCH('загрузка табеля'!J6243,тарифы!B:B,0),4),"")</f>
        <v/>
      </c>
    </row>
    <row r="6244" spans="1:7" x14ac:dyDescent="0.2">
      <c r="A6244" s="12" t="e">
        <f>INDEX('рабочие дни  %ФОТ'!$F$3:$F$67,MATCH('загрузка табеля'!$H6244,'рабочие дни  %ФОТ'!$H$3:$H$67,0),1)</f>
        <v>#N/A</v>
      </c>
      <c r="B6244" s="21">
        <f t="shared" si="291"/>
        <v>0</v>
      </c>
      <c r="C6244" s="22">
        <f t="shared" si="292"/>
        <v>0</v>
      </c>
      <c r="D6244" s="23" t="str">
        <f t="shared" si="293"/>
        <v/>
      </c>
      <c r="E6244" s="21">
        <f>SUMIFS(тарифы!G:G,тарифы!B:B,J6244)</f>
        <v>0</v>
      </c>
      <c r="F6244" s="21"/>
      <c r="G6244" s="12" t="str">
        <f>IFERROR(INDEX(Таблица1[#All],MATCH('загрузка табеля'!J6244,тарифы!B:B,0),4),"")</f>
        <v/>
      </c>
    </row>
    <row r="6245" spans="1:7" x14ac:dyDescent="0.2">
      <c r="A6245" s="12" t="e">
        <f>INDEX('рабочие дни  %ФОТ'!$F$3:$F$67,MATCH('загрузка табеля'!$H6245,'рабочие дни  %ФОТ'!$H$3:$H$67,0),1)</f>
        <v>#N/A</v>
      </c>
      <c r="B6245" s="21">
        <f t="shared" si="291"/>
        <v>0</v>
      </c>
      <c r="C6245" s="22">
        <f t="shared" si="292"/>
        <v>0</v>
      </c>
      <c r="D6245" s="23" t="str">
        <f t="shared" si="293"/>
        <v/>
      </c>
      <c r="E6245" s="21">
        <f>SUMIFS(тарифы!G:G,тарифы!B:B,J6245)</f>
        <v>0</v>
      </c>
      <c r="F6245" s="21"/>
      <c r="G6245" s="12" t="str">
        <f>IFERROR(INDEX(Таблица1[#All],MATCH('загрузка табеля'!J6245,тарифы!B:B,0),4),"")</f>
        <v/>
      </c>
    </row>
    <row r="6246" spans="1:7" x14ac:dyDescent="0.2">
      <c r="A6246" s="12" t="e">
        <f>INDEX('рабочие дни  %ФОТ'!$F$3:$F$67,MATCH('загрузка табеля'!$H6246,'рабочие дни  %ФОТ'!$H$3:$H$67,0),1)</f>
        <v>#N/A</v>
      </c>
      <c r="B6246" s="21">
        <f t="shared" si="291"/>
        <v>0</v>
      </c>
      <c r="C6246" s="22">
        <f t="shared" si="292"/>
        <v>0</v>
      </c>
      <c r="D6246" s="23" t="str">
        <f t="shared" si="293"/>
        <v/>
      </c>
      <c r="E6246" s="21">
        <f>SUMIFS(тарифы!G:G,тарифы!B:B,J6246)</f>
        <v>0</v>
      </c>
      <c r="F6246" s="21"/>
      <c r="G6246" s="12" t="str">
        <f>IFERROR(INDEX(Таблица1[#All],MATCH('загрузка табеля'!J6246,тарифы!B:B,0),4),"")</f>
        <v/>
      </c>
    </row>
    <row r="6247" spans="1:7" x14ac:dyDescent="0.2">
      <c r="A6247" s="12" t="e">
        <f>INDEX('рабочие дни  %ФОТ'!$F$3:$F$67,MATCH('загрузка табеля'!$H6247,'рабочие дни  %ФОТ'!$H$3:$H$67,0),1)</f>
        <v>#N/A</v>
      </c>
      <c r="B6247" s="21">
        <f t="shared" si="291"/>
        <v>0</v>
      </c>
      <c r="C6247" s="22">
        <f t="shared" si="292"/>
        <v>0</v>
      </c>
      <c r="D6247" s="23" t="str">
        <f t="shared" si="293"/>
        <v/>
      </c>
      <c r="E6247" s="21">
        <f>SUMIFS(тарифы!G:G,тарифы!B:B,J6247)</f>
        <v>0</v>
      </c>
      <c r="F6247" s="21"/>
      <c r="G6247" s="12" t="str">
        <f>IFERROR(INDEX(Таблица1[#All],MATCH('загрузка табеля'!J6247,тарифы!B:B,0),4),"")</f>
        <v/>
      </c>
    </row>
    <row r="6248" spans="1:7" x14ac:dyDescent="0.2">
      <c r="A6248" s="12" t="e">
        <f>INDEX('рабочие дни  %ФОТ'!$F$3:$F$67,MATCH('загрузка табеля'!$H6248,'рабочие дни  %ФОТ'!$H$3:$H$67,0),1)</f>
        <v>#N/A</v>
      </c>
      <c r="B6248" s="21">
        <f t="shared" si="291"/>
        <v>0</v>
      </c>
      <c r="C6248" s="22">
        <f t="shared" si="292"/>
        <v>0</v>
      </c>
      <c r="D6248" s="23" t="str">
        <f t="shared" si="293"/>
        <v/>
      </c>
      <c r="E6248" s="21">
        <f>SUMIFS(тарифы!G:G,тарифы!B:B,J6248)</f>
        <v>0</v>
      </c>
      <c r="F6248" s="21"/>
      <c r="G6248" s="12" t="str">
        <f>IFERROR(INDEX(Таблица1[#All],MATCH('загрузка табеля'!J6248,тарифы!B:B,0),4),"")</f>
        <v/>
      </c>
    </row>
    <row r="6249" spans="1:7" x14ac:dyDescent="0.2">
      <c r="A6249" s="12" t="e">
        <f>INDEX('рабочие дни  %ФОТ'!$F$3:$F$67,MATCH('загрузка табеля'!$H6249,'рабочие дни  %ФОТ'!$H$3:$H$67,0),1)</f>
        <v>#N/A</v>
      </c>
      <c r="B6249" s="21">
        <f t="shared" si="291"/>
        <v>0</v>
      </c>
      <c r="C6249" s="22">
        <f t="shared" si="292"/>
        <v>0</v>
      </c>
      <c r="D6249" s="23" t="str">
        <f t="shared" si="293"/>
        <v/>
      </c>
      <c r="E6249" s="21">
        <f>SUMIFS(тарифы!G:G,тарифы!B:B,J6249)</f>
        <v>0</v>
      </c>
      <c r="F6249" s="21"/>
      <c r="G6249" s="12" t="str">
        <f>IFERROR(INDEX(Таблица1[#All],MATCH('загрузка табеля'!J6249,тарифы!B:B,0),4),"")</f>
        <v/>
      </c>
    </row>
    <row r="6250" spans="1:7" x14ac:dyDescent="0.2">
      <c r="A6250" s="12" t="e">
        <f>INDEX('рабочие дни  %ФОТ'!$F$3:$F$67,MATCH('загрузка табеля'!$H6250,'рабочие дни  %ФОТ'!$H$3:$H$67,0),1)</f>
        <v>#N/A</v>
      </c>
      <c r="B6250" s="21">
        <f t="shared" si="291"/>
        <v>0</v>
      </c>
      <c r="C6250" s="22">
        <f t="shared" si="292"/>
        <v>0</v>
      </c>
      <c r="D6250" s="23" t="str">
        <f t="shared" si="293"/>
        <v/>
      </c>
      <c r="E6250" s="21">
        <f>SUMIFS(тарифы!G:G,тарифы!B:B,J6250)</f>
        <v>0</v>
      </c>
      <c r="F6250" s="21"/>
      <c r="G6250" s="12" t="str">
        <f>IFERROR(INDEX(Таблица1[#All],MATCH('загрузка табеля'!J6250,тарифы!B:B,0),4),"")</f>
        <v/>
      </c>
    </row>
    <row r="6251" spans="1:7" x14ac:dyDescent="0.2">
      <c r="A6251" s="12" t="e">
        <f>INDEX('рабочие дни  %ФОТ'!$F$3:$F$67,MATCH('загрузка табеля'!$H6251,'рабочие дни  %ФОТ'!$H$3:$H$67,0),1)</f>
        <v>#N/A</v>
      </c>
      <c r="B6251" s="21">
        <f t="shared" si="291"/>
        <v>0</v>
      </c>
      <c r="C6251" s="22">
        <f t="shared" si="292"/>
        <v>0</v>
      </c>
      <c r="D6251" s="23" t="str">
        <f t="shared" si="293"/>
        <v/>
      </c>
      <c r="E6251" s="21">
        <f>SUMIFS(тарифы!G:G,тарифы!B:B,J6251)</f>
        <v>0</v>
      </c>
      <c r="F6251" s="21"/>
      <c r="G6251" s="12" t="str">
        <f>IFERROR(INDEX(Таблица1[#All],MATCH('загрузка табеля'!J6251,тарифы!B:B,0),4),"")</f>
        <v/>
      </c>
    </row>
    <row r="6252" spans="1:7" x14ac:dyDescent="0.2">
      <c r="A6252" s="12" t="e">
        <f>INDEX('рабочие дни  %ФОТ'!$F$3:$F$67,MATCH('загрузка табеля'!$H6252,'рабочие дни  %ФОТ'!$H$3:$H$67,0),1)</f>
        <v>#N/A</v>
      </c>
      <c r="B6252" s="21">
        <f t="shared" si="291"/>
        <v>0</v>
      </c>
      <c r="C6252" s="22">
        <f t="shared" si="292"/>
        <v>0</v>
      </c>
      <c r="D6252" s="23" t="str">
        <f t="shared" si="293"/>
        <v/>
      </c>
      <c r="E6252" s="21">
        <f>SUMIFS(тарифы!G:G,тарифы!B:B,J6252)</f>
        <v>0</v>
      </c>
      <c r="F6252" s="21"/>
      <c r="G6252" s="12" t="str">
        <f>IFERROR(INDEX(Таблица1[#All],MATCH('загрузка табеля'!J6252,тарифы!B:B,0),4),"")</f>
        <v/>
      </c>
    </row>
    <row r="6253" spans="1:7" x14ac:dyDescent="0.2">
      <c r="A6253" s="12" t="e">
        <f>INDEX('рабочие дни  %ФОТ'!$F$3:$F$67,MATCH('загрузка табеля'!$H6253,'рабочие дни  %ФОТ'!$H$3:$H$67,0),1)</f>
        <v>#N/A</v>
      </c>
      <c r="B6253" s="21">
        <f t="shared" si="291"/>
        <v>0</v>
      </c>
      <c r="C6253" s="22">
        <f t="shared" si="292"/>
        <v>0</v>
      </c>
      <c r="D6253" s="23" t="str">
        <f t="shared" si="293"/>
        <v/>
      </c>
      <c r="E6253" s="21">
        <f>SUMIFS(тарифы!G:G,тарифы!B:B,J6253)</f>
        <v>0</v>
      </c>
      <c r="F6253" s="21"/>
      <c r="G6253" s="12" t="str">
        <f>IFERROR(INDEX(Таблица1[#All],MATCH('загрузка табеля'!J6253,тарифы!B:B,0),4),"")</f>
        <v/>
      </c>
    </row>
    <row r="6254" spans="1:7" x14ac:dyDescent="0.2">
      <c r="A6254" s="12" t="e">
        <f>INDEX('рабочие дни  %ФОТ'!$F$3:$F$67,MATCH('загрузка табеля'!$H6254,'рабочие дни  %ФОТ'!$H$3:$H$67,0),1)</f>
        <v>#N/A</v>
      </c>
      <c r="B6254" s="21">
        <f t="shared" si="291"/>
        <v>0</v>
      </c>
      <c r="C6254" s="22">
        <f t="shared" si="292"/>
        <v>0</v>
      </c>
      <c r="D6254" s="23" t="str">
        <f t="shared" si="293"/>
        <v/>
      </c>
      <c r="E6254" s="21">
        <f>SUMIFS(тарифы!G:G,тарифы!B:B,J6254)</f>
        <v>0</v>
      </c>
      <c r="F6254" s="21"/>
      <c r="G6254" s="12" t="str">
        <f>IFERROR(INDEX(Таблица1[#All],MATCH('загрузка табеля'!J6254,тарифы!B:B,0),4),"")</f>
        <v/>
      </c>
    </row>
    <row r="6255" spans="1:7" x14ac:dyDescent="0.2">
      <c r="A6255" s="12" t="e">
        <f>INDEX('рабочие дни  %ФОТ'!$F$3:$F$67,MATCH('загрузка табеля'!$H6255,'рабочие дни  %ФОТ'!$H$3:$H$67,0),1)</f>
        <v>#N/A</v>
      </c>
      <c r="B6255" s="21">
        <f t="shared" si="291"/>
        <v>0</v>
      </c>
      <c r="C6255" s="22">
        <f t="shared" si="292"/>
        <v>0</v>
      </c>
      <c r="D6255" s="23" t="str">
        <f t="shared" si="293"/>
        <v/>
      </c>
      <c r="E6255" s="21">
        <f>SUMIFS(тарифы!G:G,тарифы!B:B,J6255)</f>
        <v>0</v>
      </c>
      <c r="F6255" s="21"/>
      <c r="G6255" s="12" t="str">
        <f>IFERROR(INDEX(Таблица1[#All],MATCH('загрузка табеля'!J6255,тарифы!B:B,0),4),"")</f>
        <v/>
      </c>
    </row>
    <row r="6256" spans="1:7" x14ac:dyDescent="0.2">
      <c r="A6256" s="12" t="e">
        <f>INDEX('рабочие дни  %ФОТ'!$F$3:$F$67,MATCH('загрузка табеля'!$H6256,'рабочие дни  %ФОТ'!$H$3:$H$67,0),1)</f>
        <v>#N/A</v>
      </c>
      <c r="B6256" s="21">
        <f t="shared" si="291"/>
        <v>0</v>
      </c>
      <c r="C6256" s="22">
        <f t="shared" si="292"/>
        <v>0</v>
      </c>
      <c r="D6256" s="23" t="str">
        <f t="shared" si="293"/>
        <v/>
      </c>
      <c r="E6256" s="21">
        <f>SUMIFS(тарифы!G:G,тарифы!B:B,J6256)</f>
        <v>0</v>
      </c>
      <c r="F6256" s="21"/>
      <c r="G6256" s="12" t="str">
        <f>IFERROR(INDEX(Таблица1[#All],MATCH('загрузка табеля'!J6256,тарифы!B:B,0),4),"")</f>
        <v/>
      </c>
    </row>
    <row r="6257" spans="1:7" x14ac:dyDescent="0.2">
      <c r="A6257" s="12" t="e">
        <f>INDEX('рабочие дни  %ФОТ'!$F$3:$F$67,MATCH('загрузка табеля'!$H6257,'рабочие дни  %ФОТ'!$H$3:$H$67,0),1)</f>
        <v>#N/A</v>
      </c>
      <c r="B6257" s="21">
        <f t="shared" si="291"/>
        <v>0</v>
      </c>
      <c r="C6257" s="22">
        <f t="shared" si="292"/>
        <v>0</v>
      </c>
      <c r="D6257" s="23" t="str">
        <f t="shared" si="293"/>
        <v/>
      </c>
      <c r="E6257" s="21">
        <f>SUMIFS(тарифы!G:G,тарифы!B:B,J6257)</f>
        <v>0</v>
      </c>
      <c r="F6257" s="21"/>
      <c r="G6257" s="12" t="str">
        <f>IFERROR(INDEX(Таблица1[#All],MATCH('загрузка табеля'!J6257,тарифы!B:B,0),4),"")</f>
        <v/>
      </c>
    </row>
    <row r="6258" spans="1:7" x14ac:dyDescent="0.2">
      <c r="A6258" s="12" t="e">
        <f>INDEX('рабочие дни  %ФОТ'!$F$3:$F$67,MATCH('загрузка табеля'!$H6258,'рабочие дни  %ФОТ'!$H$3:$H$67,0),1)</f>
        <v>#N/A</v>
      </c>
      <c r="B6258" s="21">
        <f t="shared" si="291"/>
        <v>0</v>
      </c>
      <c r="C6258" s="22">
        <f t="shared" si="292"/>
        <v>0</v>
      </c>
      <c r="D6258" s="23" t="str">
        <f t="shared" si="293"/>
        <v/>
      </c>
      <c r="E6258" s="21">
        <f>SUMIFS(тарифы!G:G,тарифы!B:B,J6258)</f>
        <v>0</v>
      </c>
      <c r="F6258" s="21"/>
      <c r="G6258" s="12" t="str">
        <f>IFERROR(INDEX(Таблица1[#All],MATCH('загрузка табеля'!J6258,тарифы!B:B,0),4),"")</f>
        <v/>
      </c>
    </row>
    <row r="6259" spans="1:7" x14ac:dyDescent="0.2">
      <c r="A6259" s="12" t="e">
        <f>INDEX('рабочие дни  %ФОТ'!$F$3:$F$67,MATCH('загрузка табеля'!$H6259,'рабочие дни  %ФОТ'!$H$3:$H$67,0),1)</f>
        <v>#N/A</v>
      </c>
      <c r="B6259" s="21">
        <f t="shared" si="291"/>
        <v>0</v>
      </c>
      <c r="C6259" s="22">
        <f t="shared" si="292"/>
        <v>0</v>
      </c>
      <c r="D6259" s="23" t="str">
        <f t="shared" si="293"/>
        <v/>
      </c>
      <c r="E6259" s="21">
        <f>SUMIFS(тарифы!G:G,тарифы!B:B,J6259)</f>
        <v>0</v>
      </c>
      <c r="F6259" s="21"/>
      <c r="G6259" s="12" t="str">
        <f>IFERROR(INDEX(Таблица1[#All],MATCH('загрузка табеля'!J6259,тарифы!B:B,0),4),"")</f>
        <v/>
      </c>
    </row>
    <row r="6260" spans="1:7" x14ac:dyDescent="0.2">
      <c r="A6260" s="12" t="e">
        <f>INDEX('рабочие дни  %ФОТ'!$F$3:$F$67,MATCH('загрузка табеля'!$H6260,'рабочие дни  %ФОТ'!$H$3:$H$67,0),1)</f>
        <v>#N/A</v>
      </c>
      <c r="B6260" s="21">
        <f t="shared" si="291"/>
        <v>0</v>
      </c>
      <c r="C6260" s="22">
        <f t="shared" si="292"/>
        <v>0</v>
      </c>
      <c r="D6260" s="23" t="str">
        <f t="shared" si="293"/>
        <v/>
      </c>
      <c r="E6260" s="21">
        <f>SUMIFS(тарифы!G:G,тарифы!B:B,J6260)</f>
        <v>0</v>
      </c>
      <c r="F6260" s="21"/>
      <c r="G6260" s="12" t="str">
        <f>IFERROR(INDEX(Таблица1[#All],MATCH('загрузка табеля'!J6260,тарифы!B:B,0),4),"")</f>
        <v/>
      </c>
    </row>
    <row r="6261" spans="1:7" x14ac:dyDescent="0.2">
      <c r="A6261" s="12" t="e">
        <f>INDEX('рабочие дни  %ФОТ'!$F$3:$F$67,MATCH('загрузка табеля'!$H6261,'рабочие дни  %ФОТ'!$H$3:$H$67,0),1)</f>
        <v>#N/A</v>
      </c>
      <c r="B6261" s="21">
        <f t="shared" si="291"/>
        <v>0</v>
      </c>
      <c r="C6261" s="22">
        <f t="shared" si="292"/>
        <v>0</v>
      </c>
      <c r="D6261" s="23" t="str">
        <f t="shared" si="293"/>
        <v/>
      </c>
      <c r="E6261" s="21">
        <f>SUMIFS(тарифы!G:G,тарифы!B:B,J6261)</f>
        <v>0</v>
      </c>
      <c r="F6261" s="21"/>
      <c r="G6261" s="12" t="str">
        <f>IFERROR(INDEX(Таблица1[#All],MATCH('загрузка табеля'!J6261,тарифы!B:B,0),4),"")</f>
        <v/>
      </c>
    </row>
    <row r="6262" spans="1:7" x14ac:dyDescent="0.2">
      <c r="A6262" s="12" t="e">
        <f>INDEX('рабочие дни  %ФОТ'!$F$3:$F$67,MATCH('загрузка табеля'!$H6262,'рабочие дни  %ФОТ'!$H$3:$H$67,0),1)</f>
        <v>#N/A</v>
      </c>
      <c r="B6262" s="21">
        <f t="shared" si="291"/>
        <v>0</v>
      </c>
      <c r="C6262" s="22">
        <f t="shared" si="292"/>
        <v>0</v>
      </c>
      <c r="D6262" s="23" t="str">
        <f t="shared" si="293"/>
        <v/>
      </c>
      <c r="E6262" s="21">
        <f>SUMIFS(тарифы!G:G,тарифы!B:B,J6262)</f>
        <v>0</v>
      </c>
      <c r="F6262" s="21"/>
      <c r="G6262" s="12" t="str">
        <f>IFERROR(INDEX(Таблица1[#All],MATCH('загрузка табеля'!J6262,тарифы!B:B,0),4),"")</f>
        <v/>
      </c>
    </row>
    <row r="6263" spans="1:7" x14ac:dyDescent="0.2">
      <c r="A6263" s="12" t="e">
        <f>INDEX('рабочие дни  %ФОТ'!$F$3:$F$67,MATCH('загрузка табеля'!$H6263,'рабочие дни  %ФОТ'!$H$3:$H$67,0),1)</f>
        <v>#N/A</v>
      </c>
      <c r="B6263" s="21">
        <f t="shared" si="291"/>
        <v>0</v>
      </c>
      <c r="C6263" s="22">
        <f t="shared" si="292"/>
        <v>0</v>
      </c>
      <c r="D6263" s="23" t="str">
        <f t="shared" si="293"/>
        <v/>
      </c>
      <c r="E6263" s="21">
        <f>SUMIFS(тарифы!G:G,тарифы!B:B,J6263)</f>
        <v>0</v>
      </c>
      <c r="F6263" s="21"/>
      <c r="G6263" s="12" t="str">
        <f>IFERROR(INDEX(Таблица1[#All],MATCH('загрузка табеля'!J6263,тарифы!B:B,0),4),"")</f>
        <v/>
      </c>
    </row>
    <row r="6264" spans="1:7" x14ac:dyDescent="0.2">
      <c r="A6264" s="12" t="e">
        <f>INDEX('рабочие дни  %ФОТ'!$F$3:$F$67,MATCH('загрузка табеля'!$H6264,'рабочие дни  %ФОТ'!$H$3:$H$67,0),1)</f>
        <v>#N/A</v>
      </c>
      <c r="B6264" s="21">
        <f t="shared" si="291"/>
        <v>0</v>
      </c>
      <c r="C6264" s="22">
        <f t="shared" si="292"/>
        <v>0</v>
      </c>
      <c r="D6264" s="23" t="str">
        <f t="shared" si="293"/>
        <v/>
      </c>
      <c r="E6264" s="21">
        <f>SUMIFS(тарифы!G:G,тарифы!B:B,J6264)</f>
        <v>0</v>
      </c>
      <c r="F6264" s="21"/>
      <c r="G6264" s="12" t="str">
        <f>IFERROR(INDEX(Таблица1[#All],MATCH('загрузка табеля'!J6264,тарифы!B:B,0),4),"")</f>
        <v/>
      </c>
    </row>
    <row r="6265" spans="1:7" x14ac:dyDescent="0.2">
      <c r="A6265" s="12" t="e">
        <f>INDEX('рабочие дни  %ФОТ'!$F$3:$F$67,MATCH('загрузка табеля'!$H6265,'рабочие дни  %ФОТ'!$H$3:$H$67,0),1)</f>
        <v>#N/A</v>
      </c>
      <c r="B6265" s="21">
        <f t="shared" si="291"/>
        <v>0</v>
      </c>
      <c r="C6265" s="22">
        <f t="shared" si="292"/>
        <v>0</v>
      </c>
      <c r="D6265" s="23" t="str">
        <f t="shared" si="293"/>
        <v/>
      </c>
      <c r="E6265" s="21">
        <f>SUMIFS(тарифы!G:G,тарифы!B:B,J6265)</f>
        <v>0</v>
      </c>
      <c r="F6265" s="21"/>
      <c r="G6265" s="12" t="str">
        <f>IFERROR(INDEX(Таблица1[#All],MATCH('загрузка табеля'!J6265,тарифы!B:B,0),4),"")</f>
        <v/>
      </c>
    </row>
    <row r="6266" spans="1:7" x14ac:dyDescent="0.2">
      <c r="A6266" s="12" t="e">
        <f>INDEX('рабочие дни  %ФОТ'!$F$3:$F$67,MATCH('загрузка табеля'!$H6266,'рабочие дни  %ФОТ'!$H$3:$H$67,0),1)</f>
        <v>#N/A</v>
      </c>
      <c r="B6266" s="21">
        <f t="shared" si="291"/>
        <v>0</v>
      </c>
      <c r="C6266" s="22">
        <f t="shared" si="292"/>
        <v>0</v>
      </c>
      <c r="D6266" s="23" t="str">
        <f t="shared" si="293"/>
        <v/>
      </c>
      <c r="E6266" s="21">
        <f>SUMIFS(тарифы!G:G,тарифы!B:B,J6266)</f>
        <v>0</v>
      </c>
      <c r="F6266" s="21"/>
      <c r="G6266" s="12" t="str">
        <f>IFERROR(INDEX(Таблица1[#All],MATCH('загрузка табеля'!J6266,тарифы!B:B,0),4),"")</f>
        <v/>
      </c>
    </row>
    <row r="6267" spans="1:7" x14ac:dyDescent="0.2">
      <c r="A6267" s="12" t="e">
        <f>INDEX('рабочие дни  %ФОТ'!$F$3:$F$67,MATCH('загрузка табеля'!$H6267,'рабочие дни  %ФОТ'!$H$3:$H$67,0),1)</f>
        <v>#N/A</v>
      </c>
      <c r="B6267" s="21">
        <f t="shared" si="291"/>
        <v>0</v>
      </c>
      <c r="C6267" s="22">
        <f t="shared" si="292"/>
        <v>0</v>
      </c>
      <c r="D6267" s="23" t="str">
        <f t="shared" si="293"/>
        <v/>
      </c>
      <c r="E6267" s="21">
        <f>SUMIFS(тарифы!G:G,тарифы!B:B,J6267)</f>
        <v>0</v>
      </c>
      <c r="F6267" s="21"/>
      <c r="G6267" s="12" t="str">
        <f>IFERROR(INDEX(Таблица1[#All],MATCH('загрузка табеля'!J6267,тарифы!B:B,0),4),"")</f>
        <v/>
      </c>
    </row>
    <row r="6268" spans="1:7" x14ac:dyDescent="0.2">
      <c r="A6268" s="12" t="e">
        <f>INDEX('рабочие дни  %ФОТ'!$F$3:$F$67,MATCH('загрузка табеля'!$H6268,'рабочие дни  %ФОТ'!$H$3:$H$67,0),1)</f>
        <v>#N/A</v>
      </c>
      <c r="B6268" s="21">
        <f t="shared" si="291"/>
        <v>0</v>
      </c>
      <c r="C6268" s="22">
        <f t="shared" si="292"/>
        <v>0</v>
      </c>
      <c r="D6268" s="23" t="str">
        <f t="shared" si="293"/>
        <v/>
      </c>
      <c r="E6268" s="21">
        <f>SUMIFS(тарифы!G:G,тарифы!B:B,J6268)</f>
        <v>0</v>
      </c>
      <c r="F6268" s="21"/>
      <c r="G6268" s="12" t="str">
        <f>IFERROR(INDEX(Таблица1[#All],MATCH('загрузка табеля'!J6268,тарифы!B:B,0),4),"")</f>
        <v/>
      </c>
    </row>
    <row r="6269" spans="1:7" x14ac:dyDescent="0.2">
      <c r="A6269" s="12" t="e">
        <f>INDEX('рабочие дни  %ФОТ'!$F$3:$F$67,MATCH('загрузка табеля'!$H6269,'рабочие дни  %ФОТ'!$H$3:$H$67,0),1)</f>
        <v>#N/A</v>
      </c>
      <c r="B6269" s="21">
        <f t="shared" si="291"/>
        <v>0</v>
      </c>
      <c r="C6269" s="22">
        <f t="shared" si="292"/>
        <v>0</v>
      </c>
      <c r="D6269" s="23" t="str">
        <f t="shared" si="293"/>
        <v/>
      </c>
      <c r="E6269" s="21">
        <f>SUMIFS(тарифы!G:G,тарифы!B:B,J6269)</f>
        <v>0</v>
      </c>
      <c r="F6269" s="21"/>
      <c r="G6269" s="12" t="str">
        <f>IFERROR(INDEX(Таблица1[#All],MATCH('загрузка табеля'!J6269,тарифы!B:B,0),4),"")</f>
        <v/>
      </c>
    </row>
    <row r="6270" spans="1:7" x14ac:dyDescent="0.2">
      <c r="A6270" s="12" t="e">
        <f>INDEX('рабочие дни  %ФОТ'!$F$3:$F$67,MATCH('загрузка табеля'!$H6270,'рабочие дни  %ФОТ'!$H$3:$H$67,0),1)</f>
        <v>#N/A</v>
      </c>
      <c r="B6270" s="21">
        <f t="shared" si="291"/>
        <v>0</v>
      </c>
      <c r="C6270" s="22">
        <f t="shared" si="292"/>
        <v>0</v>
      </c>
      <c r="D6270" s="23" t="str">
        <f t="shared" si="293"/>
        <v/>
      </c>
      <c r="E6270" s="21">
        <f>SUMIFS(тарифы!G:G,тарифы!B:B,J6270)</f>
        <v>0</v>
      </c>
      <c r="F6270" s="21"/>
      <c r="G6270" s="12" t="str">
        <f>IFERROR(INDEX(Таблица1[#All],MATCH('загрузка табеля'!J6270,тарифы!B:B,0),4),"")</f>
        <v/>
      </c>
    </row>
    <row r="6271" spans="1:7" x14ac:dyDescent="0.2">
      <c r="A6271" s="12" t="e">
        <f>INDEX('рабочие дни  %ФОТ'!$F$3:$F$67,MATCH('загрузка табеля'!$H6271,'рабочие дни  %ФОТ'!$H$3:$H$67,0),1)</f>
        <v>#N/A</v>
      </c>
      <c r="B6271" s="21">
        <f t="shared" si="291"/>
        <v>0</v>
      </c>
      <c r="C6271" s="22">
        <f t="shared" si="292"/>
        <v>0</v>
      </c>
      <c r="D6271" s="23" t="str">
        <f t="shared" si="293"/>
        <v/>
      </c>
      <c r="E6271" s="21">
        <f>SUMIFS(тарифы!G:G,тарифы!B:B,J6271)</f>
        <v>0</v>
      </c>
      <c r="F6271" s="21"/>
      <c r="G6271" s="12" t="str">
        <f>IFERROR(INDEX(Таблица1[#All],MATCH('загрузка табеля'!J6271,тарифы!B:B,0),4),"")</f>
        <v/>
      </c>
    </row>
    <row r="6272" spans="1:7" x14ac:dyDescent="0.2">
      <c r="A6272" s="12" t="e">
        <f>INDEX('рабочие дни  %ФОТ'!$F$3:$F$67,MATCH('загрузка табеля'!$H6272,'рабочие дни  %ФОТ'!$H$3:$H$67,0),1)</f>
        <v>#N/A</v>
      </c>
      <c r="B6272" s="21">
        <f t="shared" si="291"/>
        <v>0</v>
      </c>
      <c r="C6272" s="22">
        <f t="shared" si="292"/>
        <v>0</v>
      </c>
      <c r="D6272" s="23" t="str">
        <f t="shared" si="293"/>
        <v/>
      </c>
      <c r="E6272" s="21">
        <f>SUMIFS(тарифы!G:G,тарифы!B:B,J6272)</f>
        <v>0</v>
      </c>
      <c r="F6272" s="21"/>
      <c r="G6272" s="12" t="str">
        <f>IFERROR(INDEX(Таблица1[#All],MATCH('загрузка табеля'!J6272,тарифы!B:B,0),4),"")</f>
        <v/>
      </c>
    </row>
    <row r="6273" spans="1:7" x14ac:dyDescent="0.2">
      <c r="A6273" s="12" t="e">
        <f>INDEX('рабочие дни  %ФОТ'!$F$3:$F$67,MATCH('загрузка табеля'!$H6273,'рабочие дни  %ФОТ'!$H$3:$H$67,0),1)</f>
        <v>#N/A</v>
      </c>
      <c r="B6273" s="21">
        <f t="shared" si="291"/>
        <v>0</v>
      </c>
      <c r="C6273" s="22">
        <f t="shared" si="292"/>
        <v>0</v>
      </c>
      <c r="D6273" s="23" t="str">
        <f t="shared" si="293"/>
        <v/>
      </c>
      <c r="E6273" s="21">
        <f>SUMIFS(тарифы!G:G,тарифы!B:B,J6273)</f>
        <v>0</v>
      </c>
      <c r="F6273" s="21"/>
      <c r="G6273" s="12" t="str">
        <f>IFERROR(INDEX(Таблица1[#All],MATCH('загрузка табеля'!J6273,тарифы!B:B,0),4),"")</f>
        <v/>
      </c>
    </row>
    <row r="6274" spans="1:7" x14ac:dyDescent="0.2">
      <c r="A6274" s="12" t="e">
        <f>INDEX('рабочие дни  %ФОТ'!$F$3:$F$67,MATCH('загрузка табеля'!$H6274,'рабочие дни  %ФОТ'!$H$3:$H$67,0),1)</f>
        <v>#N/A</v>
      </c>
      <c r="B6274" s="21">
        <f t="shared" si="291"/>
        <v>0</v>
      </c>
      <c r="C6274" s="22">
        <f t="shared" si="292"/>
        <v>0</v>
      </c>
      <c r="D6274" s="23" t="str">
        <f t="shared" si="293"/>
        <v/>
      </c>
      <c r="E6274" s="21">
        <f>SUMIFS(тарифы!G:G,тарифы!B:B,J6274)</f>
        <v>0</v>
      </c>
      <c r="F6274" s="21"/>
      <c r="G6274" s="12" t="str">
        <f>IFERROR(INDEX(Таблица1[#All],MATCH('загрузка табеля'!J6274,тарифы!B:B,0),4),"")</f>
        <v/>
      </c>
    </row>
    <row r="6275" spans="1:7" x14ac:dyDescent="0.2">
      <c r="A6275" s="12" t="e">
        <f>INDEX('рабочие дни  %ФОТ'!$F$3:$F$67,MATCH('загрузка табеля'!$H6275,'рабочие дни  %ФОТ'!$H$3:$H$67,0),1)</f>
        <v>#N/A</v>
      </c>
      <c r="B6275" s="21">
        <f t="shared" si="291"/>
        <v>0</v>
      </c>
      <c r="C6275" s="22">
        <f t="shared" si="292"/>
        <v>0</v>
      </c>
      <c r="D6275" s="23" t="str">
        <f t="shared" si="293"/>
        <v/>
      </c>
      <c r="E6275" s="21">
        <f>SUMIFS(тарифы!G:G,тарифы!B:B,J6275)</f>
        <v>0</v>
      </c>
      <c r="F6275" s="21"/>
      <c r="G6275" s="12" t="str">
        <f>IFERROR(INDEX(Таблица1[#All],MATCH('загрузка табеля'!J6275,тарифы!B:B,0),4),"")</f>
        <v/>
      </c>
    </row>
    <row r="6276" spans="1:7" x14ac:dyDescent="0.2">
      <c r="A6276" s="12" t="e">
        <f>INDEX('рабочие дни  %ФОТ'!$F$3:$F$67,MATCH('загрузка табеля'!$H6276,'рабочие дни  %ФОТ'!$H$3:$H$67,0),1)</f>
        <v>#N/A</v>
      </c>
      <c r="B6276" s="21">
        <f t="shared" si="291"/>
        <v>0</v>
      </c>
      <c r="C6276" s="22">
        <f t="shared" si="292"/>
        <v>0</v>
      </c>
      <c r="D6276" s="23" t="str">
        <f t="shared" si="293"/>
        <v/>
      </c>
      <c r="E6276" s="21">
        <f>SUMIFS(тарифы!G:G,тарифы!B:B,J6276)</f>
        <v>0</v>
      </c>
      <c r="F6276" s="21"/>
      <c r="G6276" s="12" t="str">
        <f>IFERROR(INDEX(Таблица1[#All],MATCH('загрузка табеля'!J6276,тарифы!B:B,0),4),"")</f>
        <v/>
      </c>
    </row>
    <row r="6277" spans="1:7" x14ac:dyDescent="0.2">
      <c r="A6277" s="12" t="e">
        <f>INDEX('рабочие дни  %ФОТ'!$F$3:$F$67,MATCH('загрузка табеля'!$H6277,'рабочие дни  %ФОТ'!$H$3:$H$67,0),1)</f>
        <v>#N/A</v>
      </c>
      <c r="B6277" s="21">
        <f t="shared" si="291"/>
        <v>0</v>
      </c>
      <c r="C6277" s="22">
        <f t="shared" si="292"/>
        <v>0</v>
      </c>
      <c r="D6277" s="23" t="str">
        <f t="shared" si="293"/>
        <v/>
      </c>
      <c r="E6277" s="21">
        <f>SUMIFS(тарифы!G:G,тарифы!B:B,J6277)</f>
        <v>0</v>
      </c>
      <c r="F6277" s="21"/>
      <c r="G6277" s="12" t="str">
        <f>IFERROR(INDEX(Таблица1[#All],MATCH('загрузка табеля'!J6277,тарифы!B:B,0),4),"")</f>
        <v/>
      </c>
    </row>
    <row r="6278" spans="1:7" x14ac:dyDescent="0.2">
      <c r="A6278" s="12" t="e">
        <f>INDEX('рабочие дни  %ФОТ'!$F$3:$F$67,MATCH('загрузка табеля'!$H6278,'рабочие дни  %ФОТ'!$H$3:$H$67,0),1)</f>
        <v>#N/A</v>
      </c>
      <c r="B6278" s="21">
        <f t="shared" ref="B6278:B6341" si="294">IF(AND(F6278&lt;50,F6278&gt;0),F6278*D6278,IF(F6278&gt;50,F6278/$C$1*C6278,IF(AND(E6278&lt;50,E6278&gt;0),E6278*D6278,E6278/$C$1*C6278)))</f>
        <v>0</v>
      </c>
      <c r="C6278" s="22">
        <f t="shared" si="292"/>
        <v>0</v>
      </c>
      <c r="D6278" s="23" t="str">
        <f t="shared" si="293"/>
        <v/>
      </c>
      <c r="E6278" s="21">
        <f>SUMIFS(тарифы!G:G,тарифы!B:B,J6278)</f>
        <v>0</v>
      </c>
      <c r="F6278" s="21"/>
      <c r="G6278" s="12" t="str">
        <f>IFERROR(INDEX(Таблица1[#All],MATCH('загрузка табеля'!J6278,тарифы!B:B,0),4),"")</f>
        <v/>
      </c>
    </row>
    <row r="6279" spans="1:7" x14ac:dyDescent="0.2">
      <c r="A6279" s="12" t="e">
        <f>INDEX('рабочие дни  %ФОТ'!$F$3:$F$67,MATCH('загрузка табеля'!$H6279,'рабочие дни  %ФОТ'!$H$3:$H$67,0),1)</f>
        <v>#N/A</v>
      </c>
      <c r="B6279" s="21">
        <f t="shared" si="294"/>
        <v>0</v>
      </c>
      <c r="C6279" s="22">
        <f t="shared" ref="C6279:C6342" si="295">COUNTIF(L6279:AP6279,"&gt;0")</f>
        <v>0</v>
      </c>
      <c r="D6279" s="23" t="str">
        <f t="shared" ref="D6279:D6342" si="296">IF(SUM(L6279:AP6279)&gt;0,SUM(L6279:AP6279),"")</f>
        <v/>
      </c>
      <c r="E6279" s="21">
        <f>SUMIFS(тарифы!G:G,тарифы!B:B,J6279)</f>
        <v>0</v>
      </c>
      <c r="F6279" s="21"/>
      <c r="G6279" s="12" t="str">
        <f>IFERROR(INDEX(Таблица1[#All],MATCH('загрузка табеля'!J6279,тарифы!B:B,0),4),"")</f>
        <v/>
      </c>
    </row>
    <row r="6280" spans="1:7" x14ac:dyDescent="0.2">
      <c r="A6280" s="12" t="e">
        <f>INDEX('рабочие дни  %ФОТ'!$F$3:$F$67,MATCH('загрузка табеля'!$H6280,'рабочие дни  %ФОТ'!$H$3:$H$67,0),1)</f>
        <v>#N/A</v>
      </c>
      <c r="B6280" s="21">
        <f t="shared" si="294"/>
        <v>0</v>
      </c>
      <c r="C6280" s="22">
        <f t="shared" si="295"/>
        <v>0</v>
      </c>
      <c r="D6280" s="23" t="str">
        <f t="shared" si="296"/>
        <v/>
      </c>
      <c r="E6280" s="21">
        <f>SUMIFS(тарифы!G:G,тарифы!B:B,J6280)</f>
        <v>0</v>
      </c>
      <c r="F6280" s="21"/>
      <c r="G6280" s="12" t="str">
        <f>IFERROR(INDEX(Таблица1[#All],MATCH('загрузка табеля'!J6280,тарифы!B:B,0),4),"")</f>
        <v/>
      </c>
    </row>
    <row r="6281" spans="1:7" x14ac:dyDescent="0.2">
      <c r="A6281" s="12" t="e">
        <f>INDEX('рабочие дни  %ФОТ'!$F$3:$F$67,MATCH('загрузка табеля'!$H6281,'рабочие дни  %ФОТ'!$H$3:$H$67,0),1)</f>
        <v>#N/A</v>
      </c>
      <c r="B6281" s="21">
        <f t="shared" si="294"/>
        <v>0</v>
      </c>
      <c r="C6281" s="22">
        <f t="shared" si="295"/>
        <v>0</v>
      </c>
      <c r="D6281" s="23" t="str">
        <f t="shared" si="296"/>
        <v/>
      </c>
      <c r="E6281" s="21">
        <f>SUMIFS(тарифы!G:G,тарифы!B:B,J6281)</f>
        <v>0</v>
      </c>
      <c r="F6281" s="21"/>
      <c r="G6281" s="12" t="str">
        <f>IFERROR(INDEX(Таблица1[#All],MATCH('загрузка табеля'!J6281,тарифы!B:B,0),4),"")</f>
        <v/>
      </c>
    </row>
    <row r="6282" spans="1:7" x14ac:dyDescent="0.2">
      <c r="A6282" s="12" t="e">
        <f>INDEX('рабочие дни  %ФОТ'!$F$3:$F$67,MATCH('загрузка табеля'!$H6282,'рабочие дни  %ФОТ'!$H$3:$H$67,0),1)</f>
        <v>#N/A</v>
      </c>
      <c r="B6282" s="21">
        <f t="shared" si="294"/>
        <v>0</v>
      </c>
      <c r="C6282" s="22">
        <f t="shared" si="295"/>
        <v>0</v>
      </c>
      <c r="D6282" s="23" t="str">
        <f t="shared" si="296"/>
        <v/>
      </c>
      <c r="E6282" s="21">
        <f>SUMIFS(тарифы!G:G,тарифы!B:B,J6282)</f>
        <v>0</v>
      </c>
      <c r="F6282" s="21"/>
      <c r="G6282" s="12" t="str">
        <f>IFERROR(INDEX(Таблица1[#All],MATCH('загрузка табеля'!J6282,тарифы!B:B,0),4),"")</f>
        <v/>
      </c>
    </row>
    <row r="6283" spans="1:7" x14ac:dyDescent="0.2">
      <c r="A6283" s="12" t="e">
        <f>INDEX('рабочие дни  %ФОТ'!$F$3:$F$67,MATCH('загрузка табеля'!$H6283,'рабочие дни  %ФОТ'!$H$3:$H$67,0),1)</f>
        <v>#N/A</v>
      </c>
      <c r="B6283" s="21">
        <f t="shared" si="294"/>
        <v>0</v>
      </c>
      <c r="C6283" s="22">
        <f t="shared" si="295"/>
        <v>0</v>
      </c>
      <c r="D6283" s="23" t="str">
        <f t="shared" si="296"/>
        <v/>
      </c>
      <c r="E6283" s="21">
        <f>SUMIFS(тарифы!G:G,тарифы!B:B,J6283)</f>
        <v>0</v>
      </c>
      <c r="F6283" s="21"/>
      <c r="G6283" s="12" t="str">
        <f>IFERROR(INDEX(Таблица1[#All],MATCH('загрузка табеля'!J6283,тарифы!B:B,0),4),"")</f>
        <v/>
      </c>
    </row>
    <row r="6284" spans="1:7" x14ac:dyDescent="0.2">
      <c r="A6284" s="12" t="e">
        <f>INDEX('рабочие дни  %ФОТ'!$F$3:$F$67,MATCH('загрузка табеля'!$H6284,'рабочие дни  %ФОТ'!$H$3:$H$67,0),1)</f>
        <v>#N/A</v>
      </c>
      <c r="B6284" s="21">
        <f t="shared" si="294"/>
        <v>0</v>
      </c>
      <c r="C6284" s="22">
        <f t="shared" si="295"/>
        <v>0</v>
      </c>
      <c r="D6284" s="23" t="str">
        <f t="shared" si="296"/>
        <v/>
      </c>
      <c r="E6284" s="21">
        <f>SUMIFS(тарифы!G:G,тарифы!B:B,J6284)</f>
        <v>0</v>
      </c>
      <c r="F6284" s="21"/>
      <c r="G6284" s="12" t="str">
        <f>IFERROR(INDEX(Таблица1[#All],MATCH('загрузка табеля'!J6284,тарифы!B:B,0),4),"")</f>
        <v/>
      </c>
    </row>
    <row r="6285" spans="1:7" x14ac:dyDescent="0.2">
      <c r="A6285" s="12" t="e">
        <f>INDEX('рабочие дни  %ФОТ'!$F$3:$F$67,MATCH('загрузка табеля'!$H6285,'рабочие дни  %ФОТ'!$H$3:$H$67,0),1)</f>
        <v>#N/A</v>
      </c>
      <c r="B6285" s="21">
        <f t="shared" si="294"/>
        <v>0</v>
      </c>
      <c r="C6285" s="22">
        <f t="shared" si="295"/>
        <v>0</v>
      </c>
      <c r="D6285" s="23" t="str">
        <f t="shared" si="296"/>
        <v/>
      </c>
      <c r="E6285" s="21">
        <f>SUMIFS(тарифы!G:G,тарифы!B:B,J6285)</f>
        <v>0</v>
      </c>
      <c r="F6285" s="21"/>
      <c r="G6285" s="12" t="str">
        <f>IFERROR(INDEX(Таблица1[#All],MATCH('загрузка табеля'!J6285,тарифы!B:B,0),4),"")</f>
        <v/>
      </c>
    </row>
    <row r="6286" spans="1:7" x14ac:dyDescent="0.2">
      <c r="A6286" s="12" t="e">
        <f>INDEX('рабочие дни  %ФОТ'!$F$3:$F$67,MATCH('загрузка табеля'!$H6286,'рабочие дни  %ФОТ'!$H$3:$H$67,0),1)</f>
        <v>#N/A</v>
      </c>
      <c r="B6286" s="21">
        <f t="shared" si="294"/>
        <v>0</v>
      </c>
      <c r="C6286" s="22">
        <f t="shared" si="295"/>
        <v>0</v>
      </c>
      <c r="D6286" s="23" t="str">
        <f t="shared" si="296"/>
        <v/>
      </c>
      <c r="E6286" s="21">
        <f>SUMIFS(тарифы!G:G,тарифы!B:B,J6286)</f>
        <v>0</v>
      </c>
      <c r="F6286" s="21"/>
      <c r="G6286" s="12" t="str">
        <f>IFERROR(INDEX(Таблица1[#All],MATCH('загрузка табеля'!J6286,тарифы!B:B,0),4),"")</f>
        <v/>
      </c>
    </row>
    <row r="6287" spans="1:7" x14ac:dyDescent="0.2">
      <c r="A6287" s="12" t="e">
        <f>INDEX('рабочие дни  %ФОТ'!$F$3:$F$67,MATCH('загрузка табеля'!$H6287,'рабочие дни  %ФОТ'!$H$3:$H$67,0),1)</f>
        <v>#N/A</v>
      </c>
      <c r="B6287" s="21">
        <f t="shared" si="294"/>
        <v>0</v>
      </c>
      <c r="C6287" s="22">
        <f t="shared" si="295"/>
        <v>0</v>
      </c>
      <c r="D6287" s="23" t="str">
        <f t="shared" si="296"/>
        <v/>
      </c>
      <c r="E6287" s="21">
        <f>SUMIFS(тарифы!G:G,тарифы!B:B,J6287)</f>
        <v>0</v>
      </c>
      <c r="F6287" s="21"/>
      <c r="G6287" s="12" t="str">
        <f>IFERROR(INDEX(Таблица1[#All],MATCH('загрузка табеля'!J6287,тарифы!B:B,0),4),"")</f>
        <v/>
      </c>
    </row>
    <row r="6288" spans="1:7" x14ac:dyDescent="0.2">
      <c r="A6288" s="12" t="e">
        <f>INDEX('рабочие дни  %ФОТ'!$F$3:$F$67,MATCH('загрузка табеля'!$H6288,'рабочие дни  %ФОТ'!$H$3:$H$67,0),1)</f>
        <v>#N/A</v>
      </c>
      <c r="B6288" s="21">
        <f t="shared" si="294"/>
        <v>0</v>
      </c>
      <c r="C6288" s="22">
        <f t="shared" si="295"/>
        <v>0</v>
      </c>
      <c r="D6288" s="23" t="str">
        <f t="shared" si="296"/>
        <v/>
      </c>
      <c r="E6288" s="21">
        <f>SUMIFS(тарифы!G:G,тарифы!B:B,J6288)</f>
        <v>0</v>
      </c>
      <c r="F6288" s="21"/>
      <c r="G6288" s="12" t="str">
        <f>IFERROR(INDEX(Таблица1[#All],MATCH('загрузка табеля'!J6288,тарифы!B:B,0),4),"")</f>
        <v/>
      </c>
    </row>
    <row r="6289" spans="1:7" x14ac:dyDescent="0.2">
      <c r="A6289" s="12" t="e">
        <f>INDEX('рабочие дни  %ФОТ'!$F$3:$F$67,MATCH('загрузка табеля'!$H6289,'рабочие дни  %ФОТ'!$H$3:$H$67,0),1)</f>
        <v>#N/A</v>
      </c>
      <c r="B6289" s="21">
        <f t="shared" si="294"/>
        <v>0</v>
      </c>
      <c r="C6289" s="22">
        <f t="shared" si="295"/>
        <v>0</v>
      </c>
      <c r="D6289" s="23" t="str">
        <f t="shared" si="296"/>
        <v/>
      </c>
      <c r="E6289" s="21">
        <f>SUMIFS(тарифы!G:G,тарифы!B:B,J6289)</f>
        <v>0</v>
      </c>
      <c r="F6289" s="21"/>
      <c r="G6289" s="12" t="str">
        <f>IFERROR(INDEX(Таблица1[#All],MATCH('загрузка табеля'!J6289,тарифы!B:B,0),4),"")</f>
        <v/>
      </c>
    </row>
    <row r="6290" spans="1:7" x14ac:dyDescent="0.2">
      <c r="A6290" s="12" t="e">
        <f>INDEX('рабочие дни  %ФОТ'!$F$3:$F$67,MATCH('загрузка табеля'!$H6290,'рабочие дни  %ФОТ'!$H$3:$H$67,0),1)</f>
        <v>#N/A</v>
      </c>
      <c r="B6290" s="21">
        <f t="shared" si="294"/>
        <v>0</v>
      </c>
      <c r="C6290" s="22">
        <f t="shared" si="295"/>
        <v>0</v>
      </c>
      <c r="D6290" s="23" t="str">
        <f t="shared" si="296"/>
        <v/>
      </c>
      <c r="E6290" s="21">
        <f>SUMIFS(тарифы!G:G,тарифы!B:B,J6290)</f>
        <v>0</v>
      </c>
      <c r="F6290" s="21"/>
      <c r="G6290" s="12" t="str">
        <f>IFERROR(INDEX(Таблица1[#All],MATCH('загрузка табеля'!J6290,тарифы!B:B,0),4),"")</f>
        <v/>
      </c>
    </row>
    <row r="6291" spans="1:7" x14ac:dyDescent="0.2">
      <c r="A6291" s="12" t="e">
        <f>INDEX('рабочие дни  %ФОТ'!$F$3:$F$67,MATCH('загрузка табеля'!$H6291,'рабочие дни  %ФОТ'!$H$3:$H$67,0),1)</f>
        <v>#N/A</v>
      </c>
      <c r="B6291" s="21">
        <f t="shared" si="294"/>
        <v>0</v>
      </c>
      <c r="C6291" s="22">
        <f t="shared" si="295"/>
        <v>0</v>
      </c>
      <c r="D6291" s="23" t="str">
        <f t="shared" si="296"/>
        <v/>
      </c>
      <c r="E6291" s="21">
        <f>SUMIFS(тарифы!G:G,тарифы!B:B,J6291)</f>
        <v>0</v>
      </c>
      <c r="F6291" s="21"/>
      <c r="G6291" s="12" t="str">
        <f>IFERROR(INDEX(Таблица1[#All],MATCH('загрузка табеля'!J6291,тарифы!B:B,0),4),"")</f>
        <v/>
      </c>
    </row>
    <row r="6292" spans="1:7" x14ac:dyDescent="0.2">
      <c r="A6292" s="12" t="e">
        <f>INDEX('рабочие дни  %ФОТ'!$F$3:$F$67,MATCH('загрузка табеля'!$H6292,'рабочие дни  %ФОТ'!$H$3:$H$67,0),1)</f>
        <v>#N/A</v>
      </c>
      <c r="B6292" s="21">
        <f t="shared" si="294"/>
        <v>0</v>
      </c>
      <c r="C6292" s="22">
        <f t="shared" si="295"/>
        <v>0</v>
      </c>
      <c r="D6292" s="23" t="str">
        <f t="shared" si="296"/>
        <v/>
      </c>
      <c r="E6292" s="21">
        <f>SUMIFS(тарифы!G:G,тарифы!B:B,J6292)</f>
        <v>0</v>
      </c>
      <c r="F6292" s="21"/>
      <c r="G6292" s="12" t="str">
        <f>IFERROR(INDEX(Таблица1[#All],MATCH('загрузка табеля'!J6292,тарифы!B:B,0),4),"")</f>
        <v/>
      </c>
    </row>
    <row r="6293" spans="1:7" x14ac:dyDescent="0.2">
      <c r="A6293" s="12" t="e">
        <f>INDEX('рабочие дни  %ФОТ'!$F$3:$F$67,MATCH('загрузка табеля'!$H6293,'рабочие дни  %ФОТ'!$H$3:$H$67,0),1)</f>
        <v>#N/A</v>
      </c>
      <c r="B6293" s="21">
        <f t="shared" si="294"/>
        <v>0</v>
      </c>
      <c r="C6293" s="22">
        <f t="shared" si="295"/>
        <v>0</v>
      </c>
      <c r="D6293" s="23" t="str">
        <f t="shared" si="296"/>
        <v/>
      </c>
      <c r="E6293" s="21">
        <f>SUMIFS(тарифы!G:G,тарифы!B:B,J6293)</f>
        <v>0</v>
      </c>
      <c r="F6293" s="21"/>
      <c r="G6293" s="12" t="str">
        <f>IFERROR(INDEX(Таблица1[#All],MATCH('загрузка табеля'!J6293,тарифы!B:B,0),4),"")</f>
        <v/>
      </c>
    </row>
    <row r="6294" spans="1:7" x14ac:dyDescent="0.2">
      <c r="A6294" s="12" t="e">
        <f>INDEX('рабочие дни  %ФОТ'!$F$3:$F$67,MATCH('загрузка табеля'!$H6294,'рабочие дни  %ФОТ'!$H$3:$H$67,0),1)</f>
        <v>#N/A</v>
      </c>
      <c r="B6294" s="21">
        <f t="shared" si="294"/>
        <v>0</v>
      </c>
      <c r="C6294" s="22">
        <f t="shared" si="295"/>
        <v>0</v>
      </c>
      <c r="D6294" s="23" t="str">
        <f t="shared" si="296"/>
        <v/>
      </c>
      <c r="E6294" s="21">
        <f>SUMIFS(тарифы!G:G,тарифы!B:B,J6294)</f>
        <v>0</v>
      </c>
      <c r="F6294" s="21"/>
      <c r="G6294" s="12" t="str">
        <f>IFERROR(INDEX(Таблица1[#All],MATCH('загрузка табеля'!J6294,тарифы!B:B,0),4),"")</f>
        <v/>
      </c>
    </row>
    <row r="6295" spans="1:7" x14ac:dyDescent="0.2">
      <c r="A6295" s="12" t="e">
        <f>INDEX('рабочие дни  %ФОТ'!$F$3:$F$67,MATCH('загрузка табеля'!$H6295,'рабочие дни  %ФОТ'!$H$3:$H$67,0),1)</f>
        <v>#N/A</v>
      </c>
      <c r="B6295" s="21">
        <f t="shared" si="294"/>
        <v>0</v>
      </c>
      <c r="C6295" s="22">
        <f t="shared" si="295"/>
        <v>0</v>
      </c>
      <c r="D6295" s="23" t="str">
        <f t="shared" si="296"/>
        <v/>
      </c>
      <c r="E6295" s="21">
        <f>SUMIFS(тарифы!G:G,тарифы!B:B,J6295)</f>
        <v>0</v>
      </c>
      <c r="F6295" s="21"/>
      <c r="G6295" s="12" t="str">
        <f>IFERROR(INDEX(Таблица1[#All],MATCH('загрузка табеля'!J6295,тарифы!B:B,0),4),"")</f>
        <v/>
      </c>
    </row>
    <row r="6296" spans="1:7" x14ac:dyDescent="0.2">
      <c r="A6296" s="12" t="e">
        <f>INDEX('рабочие дни  %ФОТ'!$F$3:$F$67,MATCH('загрузка табеля'!$H6296,'рабочие дни  %ФОТ'!$H$3:$H$67,0),1)</f>
        <v>#N/A</v>
      </c>
      <c r="B6296" s="21">
        <f t="shared" si="294"/>
        <v>0</v>
      </c>
      <c r="C6296" s="22">
        <f t="shared" si="295"/>
        <v>0</v>
      </c>
      <c r="D6296" s="23" t="str">
        <f t="shared" si="296"/>
        <v/>
      </c>
      <c r="E6296" s="21">
        <f>SUMIFS(тарифы!G:G,тарифы!B:B,J6296)</f>
        <v>0</v>
      </c>
      <c r="F6296" s="21"/>
      <c r="G6296" s="12" t="str">
        <f>IFERROR(INDEX(Таблица1[#All],MATCH('загрузка табеля'!J6296,тарифы!B:B,0),4),"")</f>
        <v/>
      </c>
    </row>
    <row r="6297" spans="1:7" x14ac:dyDescent="0.2">
      <c r="A6297" s="12" t="e">
        <f>INDEX('рабочие дни  %ФОТ'!$F$3:$F$67,MATCH('загрузка табеля'!$H6297,'рабочие дни  %ФОТ'!$H$3:$H$67,0),1)</f>
        <v>#N/A</v>
      </c>
      <c r="B6297" s="21">
        <f t="shared" si="294"/>
        <v>0</v>
      </c>
      <c r="C6297" s="22">
        <f t="shared" si="295"/>
        <v>0</v>
      </c>
      <c r="D6297" s="23" t="str">
        <f t="shared" si="296"/>
        <v/>
      </c>
      <c r="E6297" s="21">
        <f>SUMIFS(тарифы!G:G,тарифы!B:B,J6297)</f>
        <v>0</v>
      </c>
      <c r="F6297" s="21"/>
      <c r="G6297" s="12" t="str">
        <f>IFERROR(INDEX(Таблица1[#All],MATCH('загрузка табеля'!J6297,тарифы!B:B,0),4),"")</f>
        <v/>
      </c>
    </row>
    <row r="6298" spans="1:7" x14ac:dyDescent="0.2">
      <c r="A6298" s="12" t="e">
        <f>INDEX('рабочие дни  %ФОТ'!$F$3:$F$67,MATCH('загрузка табеля'!$H6298,'рабочие дни  %ФОТ'!$H$3:$H$67,0),1)</f>
        <v>#N/A</v>
      </c>
      <c r="B6298" s="21">
        <f t="shared" si="294"/>
        <v>0</v>
      </c>
      <c r="C6298" s="22">
        <f t="shared" si="295"/>
        <v>0</v>
      </c>
      <c r="D6298" s="23" t="str">
        <f t="shared" si="296"/>
        <v/>
      </c>
      <c r="E6298" s="21">
        <f>SUMIFS(тарифы!G:G,тарифы!B:B,J6298)</f>
        <v>0</v>
      </c>
      <c r="F6298" s="21"/>
      <c r="G6298" s="12" t="str">
        <f>IFERROR(INDEX(Таблица1[#All],MATCH('загрузка табеля'!J6298,тарифы!B:B,0),4),"")</f>
        <v/>
      </c>
    </row>
    <row r="6299" spans="1:7" x14ac:dyDescent="0.2">
      <c r="A6299" s="12" t="e">
        <f>INDEX('рабочие дни  %ФОТ'!$F$3:$F$67,MATCH('загрузка табеля'!$H6299,'рабочие дни  %ФОТ'!$H$3:$H$67,0),1)</f>
        <v>#N/A</v>
      </c>
      <c r="B6299" s="21">
        <f t="shared" si="294"/>
        <v>0</v>
      </c>
      <c r="C6299" s="22">
        <f t="shared" si="295"/>
        <v>0</v>
      </c>
      <c r="D6299" s="23" t="str">
        <f t="shared" si="296"/>
        <v/>
      </c>
      <c r="E6299" s="21">
        <f>SUMIFS(тарифы!G:G,тарифы!B:B,J6299)</f>
        <v>0</v>
      </c>
      <c r="F6299" s="21"/>
      <c r="G6299" s="12" t="str">
        <f>IFERROR(INDEX(Таблица1[#All],MATCH('загрузка табеля'!J6299,тарифы!B:B,0),4),"")</f>
        <v/>
      </c>
    </row>
    <row r="6300" spans="1:7" x14ac:dyDescent="0.2">
      <c r="A6300" s="12" t="e">
        <f>INDEX('рабочие дни  %ФОТ'!$F$3:$F$67,MATCH('загрузка табеля'!$H6300,'рабочие дни  %ФОТ'!$H$3:$H$67,0),1)</f>
        <v>#N/A</v>
      </c>
      <c r="B6300" s="21">
        <f t="shared" si="294"/>
        <v>0</v>
      </c>
      <c r="C6300" s="22">
        <f t="shared" si="295"/>
        <v>0</v>
      </c>
      <c r="D6300" s="23" t="str">
        <f t="shared" si="296"/>
        <v/>
      </c>
      <c r="E6300" s="21">
        <f>SUMIFS(тарифы!G:G,тарифы!B:B,J6300)</f>
        <v>0</v>
      </c>
      <c r="F6300" s="21"/>
      <c r="G6300" s="12" t="str">
        <f>IFERROR(INDEX(Таблица1[#All],MATCH('загрузка табеля'!J6300,тарифы!B:B,0),4),"")</f>
        <v/>
      </c>
    </row>
    <row r="6301" spans="1:7" x14ac:dyDescent="0.2">
      <c r="A6301" s="12" t="e">
        <f>INDEX('рабочие дни  %ФОТ'!$F$3:$F$67,MATCH('загрузка табеля'!$H6301,'рабочие дни  %ФОТ'!$H$3:$H$67,0),1)</f>
        <v>#N/A</v>
      </c>
      <c r="B6301" s="21">
        <f t="shared" si="294"/>
        <v>0</v>
      </c>
      <c r="C6301" s="22">
        <f t="shared" si="295"/>
        <v>0</v>
      </c>
      <c r="D6301" s="23" t="str">
        <f t="shared" si="296"/>
        <v/>
      </c>
      <c r="E6301" s="21">
        <f>SUMIFS(тарифы!G:G,тарифы!B:B,J6301)</f>
        <v>0</v>
      </c>
      <c r="F6301" s="21"/>
      <c r="G6301" s="12" t="str">
        <f>IFERROR(INDEX(Таблица1[#All],MATCH('загрузка табеля'!J6301,тарифы!B:B,0),4),"")</f>
        <v/>
      </c>
    </row>
    <row r="6302" spans="1:7" x14ac:dyDescent="0.2">
      <c r="A6302" s="12" t="e">
        <f>INDEX('рабочие дни  %ФОТ'!$F$3:$F$67,MATCH('загрузка табеля'!$H6302,'рабочие дни  %ФОТ'!$H$3:$H$67,0),1)</f>
        <v>#N/A</v>
      </c>
      <c r="B6302" s="21">
        <f t="shared" si="294"/>
        <v>0</v>
      </c>
      <c r="C6302" s="22">
        <f t="shared" si="295"/>
        <v>0</v>
      </c>
      <c r="D6302" s="23" t="str">
        <f t="shared" si="296"/>
        <v/>
      </c>
      <c r="E6302" s="21">
        <f>SUMIFS(тарифы!G:G,тарифы!B:B,J6302)</f>
        <v>0</v>
      </c>
      <c r="F6302" s="21"/>
      <c r="G6302" s="12" t="str">
        <f>IFERROR(INDEX(Таблица1[#All],MATCH('загрузка табеля'!J6302,тарифы!B:B,0),4),"")</f>
        <v/>
      </c>
    </row>
    <row r="6303" spans="1:7" x14ac:dyDescent="0.2">
      <c r="A6303" s="12" t="e">
        <f>INDEX('рабочие дни  %ФОТ'!$F$3:$F$67,MATCH('загрузка табеля'!$H6303,'рабочие дни  %ФОТ'!$H$3:$H$67,0),1)</f>
        <v>#N/A</v>
      </c>
      <c r="B6303" s="21">
        <f t="shared" si="294"/>
        <v>0</v>
      </c>
      <c r="C6303" s="22">
        <f t="shared" si="295"/>
        <v>0</v>
      </c>
      <c r="D6303" s="23" t="str">
        <f t="shared" si="296"/>
        <v/>
      </c>
      <c r="E6303" s="21">
        <f>SUMIFS(тарифы!G:G,тарифы!B:B,J6303)</f>
        <v>0</v>
      </c>
      <c r="F6303" s="21"/>
      <c r="G6303" s="12" t="str">
        <f>IFERROR(INDEX(Таблица1[#All],MATCH('загрузка табеля'!J6303,тарифы!B:B,0),4),"")</f>
        <v/>
      </c>
    </row>
    <row r="6304" spans="1:7" x14ac:dyDescent="0.2">
      <c r="A6304" s="12" t="e">
        <f>INDEX('рабочие дни  %ФОТ'!$F$3:$F$67,MATCH('загрузка табеля'!$H6304,'рабочие дни  %ФОТ'!$H$3:$H$67,0),1)</f>
        <v>#N/A</v>
      </c>
      <c r="B6304" s="21">
        <f t="shared" si="294"/>
        <v>0</v>
      </c>
      <c r="C6304" s="22">
        <f t="shared" si="295"/>
        <v>0</v>
      </c>
      <c r="D6304" s="23" t="str">
        <f t="shared" si="296"/>
        <v/>
      </c>
      <c r="E6304" s="21">
        <f>SUMIFS(тарифы!G:G,тарифы!B:B,J6304)</f>
        <v>0</v>
      </c>
      <c r="F6304" s="21"/>
      <c r="G6304" s="12" t="str">
        <f>IFERROR(INDEX(Таблица1[#All],MATCH('загрузка табеля'!J6304,тарифы!B:B,0),4),"")</f>
        <v/>
      </c>
    </row>
    <row r="6305" spans="1:7" x14ac:dyDescent="0.2">
      <c r="A6305" s="12" t="e">
        <f>INDEX('рабочие дни  %ФОТ'!$F$3:$F$67,MATCH('загрузка табеля'!$H6305,'рабочие дни  %ФОТ'!$H$3:$H$67,0),1)</f>
        <v>#N/A</v>
      </c>
      <c r="B6305" s="21">
        <f t="shared" si="294"/>
        <v>0</v>
      </c>
      <c r="C6305" s="22">
        <f t="shared" si="295"/>
        <v>0</v>
      </c>
      <c r="D6305" s="23" t="str">
        <f t="shared" si="296"/>
        <v/>
      </c>
      <c r="E6305" s="21">
        <f>SUMIFS(тарифы!G:G,тарифы!B:B,J6305)</f>
        <v>0</v>
      </c>
      <c r="F6305" s="21"/>
      <c r="G6305" s="12" t="str">
        <f>IFERROR(INDEX(Таблица1[#All],MATCH('загрузка табеля'!J6305,тарифы!B:B,0),4),"")</f>
        <v/>
      </c>
    </row>
    <row r="6306" spans="1:7" x14ac:dyDescent="0.2">
      <c r="A6306" s="12" t="e">
        <f>INDEX('рабочие дни  %ФОТ'!$F$3:$F$67,MATCH('загрузка табеля'!$H6306,'рабочие дни  %ФОТ'!$H$3:$H$67,0),1)</f>
        <v>#N/A</v>
      </c>
      <c r="B6306" s="21">
        <f t="shared" si="294"/>
        <v>0</v>
      </c>
      <c r="C6306" s="22">
        <f t="shared" si="295"/>
        <v>0</v>
      </c>
      <c r="D6306" s="23" t="str">
        <f t="shared" si="296"/>
        <v/>
      </c>
      <c r="E6306" s="21">
        <f>SUMIFS(тарифы!G:G,тарифы!B:B,J6306)</f>
        <v>0</v>
      </c>
      <c r="F6306" s="21"/>
      <c r="G6306" s="12" t="str">
        <f>IFERROR(INDEX(Таблица1[#All],MATCH('загрузка табеля'!J6306,тарифы!B:B,0),4),"")</f>
        <v/>
      </c>
    </row>
    <row r="6307" spans="1:7" x14ac:dyDescent="0.2">
      <c r="A6307" s="12" t="e">
        <f>INDEX('рабочие дни  %ФОТ'!$F$3:$F$67,MATCH('загрузка табеля'!$H6307,'рабочие дни  %ФОТ'!$H$3:$H$67,0),1)</f>
        <v>#N/A</v>
      </c>
      <c r="B6307" s="21">
        <f t="shared" si="294"/>
        <v>0</v>
      </c>
      <c r="C6307" s="22">
        <f t="shared" si="295"/>
        <v>0</v>
      </c>
      <c r="D6307" s="23" t="str">
        <f t="shared" si="296"/>
        <v/>
      </c>
      <c r="E6307" s="21">
        <f>SUMIFS(тарифы!G:G,тарифы!B:B,J6307)</f>
        <v>0</v>
      </c>
      <c r="F6307" s="21"/>
      <c r="G6307" s="12" t="str">
        <f>IFERROR(INDEX(Таблица1[#All],MATCH('загрузка табеля'!J6307,тарифы!B:B,0),4),"")</f>
        <v/>
      </c>
    </row>
    <row r="6308" spans="1:7" x14ac:dyDescent="0.2">
      <c r="A6308" s="12" t="e">
        <f>INDEX('рабочие дни  %ФОТ'!$F$3:$F$67,MATCH('загрузка табеля'!$H6308,'рабочие дни  %ФОТ'!$H$3:$H$67,0),1)</f>
        <v>#N/A</v>
      </c>
      <c r="B6308" s="21">
        <f t="shared" si="294"/>
        <v>0</v>
      </c>
      <c r="C6308" s="22">
        <f t="shared" si="295"/>
        <v>0</v>
      </c>
      <c r="D6308" s="23" t="str">
        <f t="shared" si="296"/>
        <v/>
      </c>
      <c r="E6308" s="21">
        <f>SUMIFS(тарифы!G:G,тарифы!B:B,J6308)</f>
        <v>0</v>
      </c>
      <c r="F6308" s="21"/>
      <c r="G6308" s="12" t="str">
        <f>IFERROR(INDEX(Таблица1[#All],MATCH('загрузка табеля'!J6308,тарифы!B:B,0),4),"")</f>
        <v/>
      </c>
    </row>
    <row r="6309" spans="1:7" x14ac:dyDescent="0.2">
      <c r="A6309" s="12" t="e">
        <f>INDEX('рабочие дни  %ФОТ'!$F$3:$F$67,MATCH('загрузка табеля'!$H6309,'рабочие дни  %ФОТ'!$H$3:$H$67,0),1)</f>
        <v>#N/A</v>
      </c>
      <c r="B6309" s="21">
        <f t="shared" si="294"/>
        <v>0</v>
      </c>
      <c r="C6309" s="22">
        <f t="shared" si="295"/>
        <v>0</v>
      </c>
      <c r="D6309" s="23" t="str">
        <f t="shared" si="296"/>
        <v/>
      </c>
      <c r="E6309" s="21">
        <f>SUMIFS(тарифы!G:G,тарифы!B:B,J6309)</f>
        <v>0</v>
      </c>
      <c r="F6309" s="21"/>
      <c r="G6309" s="12" t="str">
        <f>IFERROR(INDEX(Таблица1[#All],MATCH('загрузка табеля'!J6309,тарифы!B:B,0),4),"")</f>
        <v/>
      </c>
    </row>
    <row r="6310" spans="1:7" x14ac:dyDescent="0.2">
      <c r="A6310" s="12" t="e">
        <f>INDEX('рабочие дни  %ФОТ'!$F$3:$F$67,MATCH('загрузка табеля'!$H6310,'рабочие дни  %ФОТ'!$H$3:$H$67,0),1)</f>
        <v>#N/A</v>
      </c>
      <c r="B6310" s="21">
        <f t="shared" si="294"/>
        <v>0</v>
      </c>
      <c r="C6310" s="22">
        <f t="shared" si="295"/>
        <v>0</v>
      </c>
      <c r="D6310" s="23" t="str">
        <f t="shared" si="296"/>
        <v/>
      </c>
      <c r="E6310" s="21">
        <f>SUMIFS(тарифы!G:G,тарифы!B:B,J6310)</f>
        <v>0</v>
      </c>
      <c r="F6310" s="21"/>
      <c r="G6310" s="12" t="str">
        <f>IFERROR(INDEX(Таблица1[#All],MATCH('загрузка табеля'!J6310,тарифы!B:B,0),4),"")</f>
        <v/>
      </c>
    </row>
    <row r="6311" spans="1:7" x14ac:dyDescent="0.2">
      <c r="A6311" s="12" t="e">
        <f>INDEX('рабочие дни  %ФОТ'!$F$3:$F$67,MATCH('загрузка табеля'!$H6311,'рабочие дни  %ФОТ'!$H$3:$H$67,0),1)</f>
        <v>#N/A</v>
      </c>
      <c r="B6311" s="21">
        <f t="shared" si="294"/>
        <v>0</v>
      </c>
      <c r="C6311" s="22">
        <f t="shared" si="295"/>
        <v>0</v>
      </c>
      <c r="D6311" s="23" t="str">
        <f t="shared" si="296"/>
        <v/>
      </c>
      <c r="E6311" s="21">
        <f>SUMIFS(тарифы!G:G,тарифы!B:B,J6311)</f>
        <v>0</v>
      </c>
      <c r="F6311" s="21"/>
      <c r="G6311" s="12" t="str">
        <f>IFERROR(INDEX(Таблица1[#All],MATCH('загрузка табеля'!J6311,тарифы!B:B,0),4),"")</f>
        <v/>
      </c>
    </row>
    <row r="6312" spans="1:7" x14ac:dyDescent="0.2">
      <c r="A6312" s="12" t="e">
        <f>INDEX('рабочие дни  %ФОТ'!$F$3:$F$67,MATCH('загрузка табеля'!$H6312,'рабочие дни  %ФОТ'!$H$3:$H$67,0),1)</f>
        <v>#N/A</v>
      </c>
      <c r="B6312" s="21">
        <f t="shared" si="294"/>
        <v>0</v>
      </c>
      <c r="C6312" s="22">
        <f t="shared" si="295"/>
        <v>0</v>
      </c>
      <c r="D6312" s="23" t="str">
        <f t="shared" si="296"/>
        <v/>
      </c>
      <c r="E6312" s="21">
        <f>SUMIFS(тарифы!G:G,тарифы!B:B,J6312)</f>
        <v>0</v>
      </c>
      <c r="F6312" s="21"/>
      <c r="G6312" s="12" t="str">
        <f>IFERROR(INDEX(Таблица1[#All],MATCH('загрузка табеля'!J6312,тарифы!B:B,0),4),"")</f>
        <v/>
      </c>
    </row>
    <row r="6313" spans="1:7" x14ac:dyDescent="0.2">
      <c r="A6313" s="12" t="e">
        <f>INDEX('рабочие дни  %ФОТ'!$F$3:$F$67,MATCH('загрузка табеля'!$H6313,'рабочие дни  %ФОТ'!$H$3:$H$67,0),1)</f>
        <v>#N/A</v>
      </c>
      <c r="B6313" s="21">
        <f t="shared" si="294"/>
        <v>0</v>
      </c>
      <c r="C6313" s="22">
        <f t="shared" si="295"/>
        <v>0</v>
      </c>
      <c r="D6313" s="23" t="str">
        <f t="shared" si="296"/>
        <v/>
      </c>
      <c r="E6313" s="21">
        <f>SUMIFS(тарифы!G:G,тарифы!B:B,J6313)</f>
        <v>0</v>
      </c>
      <c r="F6313" s="21"/>
      <c r="G6313" s="12" t="str">
        <f>IFERROR(INDEX(Таблица1[#All],MATCH('загрузка табеля'!J6313,тарифы!B:B,0),4),"")</f>
        <v/>
      </c>
    </row>
    <row r="6314" spans="1:7" x14ac:dyDescent="0.2">
      <c r="A6314" s="12" t="e">
        <f>INDEX('рабочие дни  %ФОТ'!$F$3:$F$67,MATCH('загрузка табеля'!$H6314,'рабочие дни  %ФОТ'!$H$3:$H$67,0),1)</f>
        <v>#N/A</v>
      </c>
      <c r="B6314" s="21">
        <f t="shared" si="294"/>
        <v>0</v>
      </c>
      <c r="C6314" s="22">
        <f t="shared" si="295"/>
        <v>0</v>
      </c>
      <c r="D6314" s="23" t="str">
        <f t="shared" si="296"/>
        <v/>
      </c>
      <c r="E6314" s="21">
        <f>SUMIFS(тарифы!G:G,тарифы!B:B,J6314)</f>
        <v>0</v>
      </c>
      <c r="F6314" s="21"/>
      <c r="G6314" s="12" t="str">
        <f>IFERROR(INDEX(Таблица1[#All],MATCH('загрузка табеля'!J6314,тарифы!B:B,0),4),"")</f>
        <v/>
      </c>
    </row>
    <row r="6315" spans="1:7" x14ac:dyDescent="0.2">
      <c r="A6315" s="12" t="e">
        <f>INDEX('рабочие дни  %ФОТ'!$F$3:$F$67,MATCH('загрузка табеля'!$H6315,'рабочие дни  %ФОТ'!$H$3:$H$67,0),1)</f>
        <v>#N/A</v>
      </c>
      <c r="B6315" s="21">
        <f t="shared" si="294"/>
        <v>0</v>
      </c>
      <c r="C6315" s="22">
        <f t="shared" si="295"/>
        <v>0</v>
      </c>
      <c r="D6315" s="23" t="str">
        <f t="shared" si="296"/>
        <v/>
      </c>
      <c r="E6315" s="21">
        <f>SUMIFS(тарифы!G:G,тарифы!B:B,J6315)</f>
        <v>0</v>
      </c>
      <c r="F6315" s="21"/>
      <c r="G6315" s="12" t="str">
        <f>IFERROR(INDEX(Таблица1[#All],MATCH('загрузка табеля'!J6315,тарифы!B:B,0),4),"")</f>
        <v/>
      </c>
    </row>
    <row r="6316" spans="1:7" x14ac:dyDescent="0.2">
      <c r="A6316" s="12" t="e">
        <f>INDEX('рабочие дни  %ФОТ'!$F$3:$F$67,MATCH('загрузка табеля'!$H6316,'рабочие дни  %ФОТ'!$H$3:$H$67,0),1)</f>
        <v>#N/A</v>
      </c>
      <c r="B6316" s="21">
        <f t="shared" si="294"/>
        <v>0</v>
      </c>
      <c r="C6316" s="22">
        <f t="shared" si="295"/>
        <v>0</v>
      </c>
      <c r="D6316" s="23" t="str">
        <f t="shared" si="296"/>
        <v/>
      </c>
      <c r="E6316" s="21">
        <f>SUMIFS(тарифы!G:G,тарифы!B:B,J6316)</f>
        <v>0</v>
      </c>
      <c r="F6316" s="21"/>
      <c r="G6316" s="12" t="str">
        <f>IFERROR(INDEX(Таблица1[#All],MATCH('загрузка табеля'!J6316,тарифы!B:B,0),4),"")</f>
        <v/>
      </c>
    </row>
    <row r="6317" spans="1:7" x14ac:dyDescent="0.2">
      <c r="A6317" s="12" t="e">
        <f>INDEX('рабочие дни  %ФОТ'!$F$3:$F$67,MATCH('загрузка табеля'!$H6317,'рабочие дни  %ФОТ'!$H$3:$H$67,0),1)</f>
        <v>#N/A</v>
      </c>
      <c r="B6317" s="21">
        <f t="shared" si="294"/>
        <v>0</v>
      </c>
      <c r="C6317" s="22">
        <f t="shared" si="295"/>
        <v>0</v>
      </c>
      <c r="D6317" s="23" t="str">
        <f t="shared" si="296"/>
        <v/>
      </c>
      <c r="E6317" s="21">
        <f>SUMIFS(тарифы!G:G,тарифы!B:B,J6317)</f>
        <v>0</v>
      </c>
      <c r="F6317" s="21"/>
      <c r="G6317" s="12" t="str">
        <f>IFERROR(INDEX(Таблица1[#All],MATCH('загрузка табеля'!J6317,тарифы!B:B,0),4),"")</f>
        <v/>
      </c>
    </row>
    <row r="6318" spans="1:7" x14ac:dyDescent="0.2">
      <c r="A6318" s="12" t="e">
        <f>INDEX('рабочие дни  %ФОТ'!$F$3:$F$67,MATCH('загрузка табеля'!$H6318,'рабочие дни  %ФОТ'!$H$3:$H$67,0),1)</f>
        <v>#N/A</v>
      </c>
      <c r="B6318" s="21">
        <f t="shared" si="294"/>
        <v>0</v>
      </c>
      <c r="C6318" s="22">
        <f t="shared" si="295"/>
        <v>0</v>
      </c>
      <c r="D6318" s="23" t="str">
        <f t="shared" si="296"/>
        <v/>
      </c>
      <c r="E6318" s="21">
        <f>SUMIFS(тарифы!G:G,тарифы!B:B,J6318)</f>
        <v>0</v>
      </c>
      <c r="F6318" s="21"/>
      <c r="G6318" s="12" t="str">
        <f>IFERROR(INDEX(Таблица1[#All],MATCH('загрузка табеля'!J6318,тарифы!B:B,0),4),"")</f>
        <v/>
      </c>
    </row>
    <row r="6319" spans="1:7" x14ac:dyDescent="0.2">
      <c r="A6319" s="12" t="e">
        <f>INDEX('рабочие дни  %ФОТ'!$F$3:$F$67,MATCH('загрузка табеля'!$H6319,'рабочие дни  %ФОТ'!$H$3:$H$67,0),1)</f>
        <v>#N/A</v>
      </c>
      <c r="B6319" s="21">
        <f t="shared" si="294"/>
        <v>0</v>
      </c>
      <c r="C6319" s="22">
        <f t="shared" si="295"/>
        <v>0</v>
      </c>
      <c r="D6319" s="23" t="str">
        <f t="shared" si="296"/>
        <v/>
      </c>
      <c r="E6319" s="21">
        <f>SUMIFS(тарифы!G:G,тарифы!B:B,J6319)</f>
        <v>0</v>
      </c>
      <c r="F6319" s="21"/>
      <c r="G6319" s="12" t="str">
        <f>IFERROR(INDEX(Таблица1[#All],MATCH('загрузка табеля'!J6319,тарифы!B:B,0),4),"")</f>
        <v/>
      </c>
    </row>
    <row r="6320" spans="1:7" x14ac:dyDescent="0.2">
      <c r="A6320" s="12" t="e">
        <f>INDEX('рабочие дни  %ФОТ'!$F$3:$F$67,MATCH('загрузка табеля'!$H6320,'рабочие дни  %ФОТ'!$H$3:$H$67,0),1)</f>
        <v>#N/A</v>
      </c>
      <c r="B6320" s="21">
        <f t="shared" si="294"/>
        <v>0</v>
      </c>
      <c r="C6320" s="22">
        <f t="shared" si="295"/>
        <v>0</v>
      </c>
      <c r="D6320" s="23" t="str">
        <f t="shared" si="296"/>
        <v/>
      </c>
      <c r="E6320" s="21">
        <f>SUMIFS(тарифы!G:G,тарифы!B:B,J6320)</f>
        <v>0</v>
      </c>
      <c r="F6320" s="21"/>
      <c r="G6320" s="12" t="str">
        <f>IFERROR(INDEX(Таблица1[#All],MATCH('загрузка табеля'!J6320,тарифы!B:B,0),4),"")</f>
        <v/>
      </c>
    </row>
    <row r="6321" spans="1:7" x14ac:dyDescent="0.2">
      <c r="A6321" s="12" t="e">
        <f>INDEX('рабочие дни  %ФОТ'!$F$3:$F$67,MATCH('загрузка табеля'!$H6321,'рабочие дни  %ФОТ'!$H$3:$H$67,0),1)</f>
        <v>#N/A</v>
      </c>
      <c r="B6321" s="21">
        <f t="shared" si="294"/>
        <v>0</v>
      </c>
      <c r="C6321" s="22">
        <f t="shared" si="295"/>
        <v>0</v>
      </c>
      <c r="D6321" s="23" t="str">
        <f t="shared" si="296"/>
        <v/>
      </c>
      <c r="E6321" s="21">
        <f>SUMIFS(тарифы!G:G,тарифы!B:B,J6321)</f>
        <v>0</v>
      </c>
      <c r="F6321" s="21"/>
      <c r="G6321" s="12" t="str">
        <f>IFERROR(INDEX(Таблица1[#All],MATCH('загрузка табеля'!J6321,тарифы!B:B,0),4),"")</f>
        <v/>
      </c>
    </row>
    <row r="6322" spans="1:7" x14ac:dyDescent="0.2">
      <c r="A6322" s="12" t="e">
        <f>INDEX('рабочие дни  %ФОТ'!$F$3:$F$67,MATCH('загрузка табеля'!$H6322,'рабочие дни  %ФОТ'!$H$3:$H$67,0),1)</f>
        <v>#N/A</v>
      </c>
      <c r="B6322" s="21">
        <f t="shared" si="294"/>
        <v>0</v>
      </c>
      <c r="C6322" s="22">
        <f t="shared" si="295"/>
        <v>0</v>
      </c>
      <c r="D6322" s="23" t="str">
        <f t="shared" si="296"/>
        <v/>
      </c>
      <c r="E6322" s="21">
        <f>SUMIFS(тарифы!G:G,тарифы!B:B,J6322)</f>
        <v>0</v>
      </c>
      <c r="F6322" s="21"/>
      <c r="G6322" s="12" t="str">
        <f>IFERROR(INDEX(Таблица1[#All],MATCH('загрузка табеля'!J6322,тарифы!B:B,0),4),"")</f>
        <v/>
      </c>
    </row>
    <row r="6323" spans="1:7" x14ac:dyDescent="0.2">
      <c r="A6323" s="12" t="e">
        <f>INDEX('рабочие дни  %ФОТ'!$F$3:$F$67,MATCH('загрузка табеля'!$H6323,'рабочие дни  %ФОТ'!$H$3:$H$67,0),1)</f>
        <v>#N/A</v>
      </c>
      <c r="B6323" s="21">
        <f t="shared" si="294"/>
        <v>0</v>
      </c>
      <c r="C6323" s="22">
        <f t="shared" si="295"/>
        <v>0</v>
      </c>
      <c r="D6323" s="23" t="str">
        <f t="shared" si="296"/>
        <v/>
      </c>
      <c r="E6323" s="21">
        <f>SUMIFS(тарифы!G:G,тарифы!B:B,J6323)</f>
        <v>0</v>
      </c>
      <c r="F6323" s="21"/>
      <c r="G6323" s="12" t="str">
        <f>IFERROR(INDEX(Таблица1[#All],MATCH('загрузка табеля'!J6323,тарифы!B:B,0),4),"")</f>
        <v/>
      </c>
    </row>
    <row r="6324" spans="1:7" x14ac:dyDescent="0.2">
      <c r="A6324" s="12" t="e">
        <f>INDEX('рабочие дни  %ФОТ'!$F$3:$F$67,MATCH('загрузка табеля'!$H6324,'рабочие дни  %ФОТ'!$H$3:$H$67,0),1)</f>
        <v>#N/A</v>
      </c>
      <c r="B6324" s="21">
        <f t="shared" si="294"/>
        <v>0</v>
      </c>
      <c r="C6324" s="22">
        <f t="shared" si="295"/>
        <v>0</v>
      </c>
      <c r="D6324" s="23" t="str">
        <f t="shared" si="296"/>
        <v/>
      </c>
      <c r="E6324" s="21">
        <f>SUMIFS(тарифы!G:G,тарифы!B:B,J6324)</f>
        <v>0</v>
      </c>
      <c r="F6324" s="21"/>
      <c r="G6324" s="12" t="str">
        <f>IFERROR(INDEX(Таблица1[#All],MATCH('загрузка табеля'!J6324,тарифы!B:B,0),4),"")</f>
        <v/>
      </c>
    </row>
    <row r="6325" spans="1:7" x14ac:dyDescent="0.2">
      <c r="A6325" s="12" t="e">
        <f>INDEX('рабочие дни  %ФОТ'!$F$3:$F$67,MATCH('загрузка табеля'!$H6325,'рабочие дни  %ФОТ'!$H$3:$H$67,0),1)</f>
        <v>#N/A</v>
      </c>
      <c r="B6325" s="21">
        <f t="shared" si="294"/>
        <v>0</v>
      </c>
      <c r="C6325" s="22">
        <f t="shared" si="295"/>
        <v>0</v>
      </c>
      <c r="D6325" s="23" t="str">
        <f t="shared" si="296"/>
        <v/>
      </c>
      <c r="E6325" s="21">
        <f>SUMIFS(тарифы!G:G,тарифы!B:B,J6325)</f>
        <v>0</v>
      </c>
      <c r="F6325" s="21"/>
      <c r="G6325" s="12" t="str">
        <f>IFERROR(INDEX(Таблица1[#All],MATCH('загрузка табеля'!J6325,тарифы!B:B,0),4),"")</f>
        <v/>
      </c>
    </row>
    <row r="6326" spans="1:7" x14ac:dyDescent="0.2">
      <c r="A6326" s="12" t="e">
        <f>INDEX('рабочие дни  %ФОТ'!$F$3:$F$67,MATCH('загрузка табеля'!$H6326,'рабочие дни  %ФОТ'!$H$3:$H$67,0),1)</f>
        <v>#N/A</v>
      </c>
      <c r="B6326" s="21">
        <f t="shared" si="294"/>
        <v>0</v>
      </c>
      <c r="C6326" s="22">
        <f t="shared" si="295"/>
        <v>0</v>
      </c>
      <c r="D6326" s="23" t="str">
        <f t="shared" si="296"/>
        <v/>
      </c>
      <c r="E6326" s="21">
        <f>SUMIFS(тарифы!G:G,тарифы!B:B,J6326)</f>
        <v>0</v>
      </c>
      <c r="F6326" s="21"/>
      <c r="G6326" s="12" t="str">
        <f>IFERROR(INDEX(Таблица1[#All],MATCH('загрузка табеля'!J6326,тарифы!B:B,0),4),"")</f>
        <v/>
      </c>
    </row>
    <row r="6327" spans="1:7" x14ac:dyDescent="0.2">
      <c r="A6327" s="12" t="e">
        <f>INDEX('рабочие дни  %ФОТ'!$F$3:$F$67,MATCH('загрузка табеля'!$H6327,'рабочие дни  %ФОТ'!$H$3:$H$67,0),1)</f>
        <v>#N/A</v>
      </c>
      <c r="B6327" s="21">
        <f t="shared" si="294"/>
        <v>0</v>
      </c>
      <c r="C6327" s="22">
        <f t="shared" si="295"/>
        <v>0</v>
      </c>
      <c r="D6327" s="23" t="str">
        <f t="shared" si="296"/>
        <v/>
      </c>
      <c r="E6327" s="21">
        <f>SUMIFS(тарифы!G:G,тарифы!B:B,J6327)</f>
        <v>0</v>
      </c>
      <c r="F6327" s="21"/>
      <c r="G6327" s="12" t="str">
        <f>IFERROR(INDEX(Таблица1[#All],MATCH('загрузка табеля'!J6327,тарифы!B:B,0),4),"")</f>
        <v/>
      </c>
    </row>
    <row r="6328" spans="1:7" x14ac:dyDescent="0.2">
      <c r="A6328" s="12" t="e">
        <f>INDEX('рабочие дни  %ФОТ'!$F$3:$F$67,MATCH('загрузка табеля'!$H6328,'рабочие дни  %ФОТ'!$H$3:$H$67,0),1)</f>
        <v>#N/A</v>
      </c>
      <c r="B6328" s="21">
        <f t="shared" si="294"/>
        <v>0</v>
      </c>
      <c r="C6328" s="22">
        <f t="shared" si="295"/>
        <v>0</v>
      </c>
      <c r="D6328" s="23" t="str">
        <f t="shared" si="296"/>
        <v/>
      </c>
      <c r="E6328" s="21">
        <f>SUMIFS(тарифы!G:G,тарифы!B:B,J6328)</f>
        <v>0</v>
      </c>
      <c r="F6328" s="21"/>
      <c r="G6328" s="12" t="str">
        <f>IFERROR(INDEX(Таблица1[#All],MATCH('загрузка табеля'!J6328,тарифы!B:B,0),4),"")</f>
        <v/>
      </c>
    </row>
    <row r="6329" spans="1:7" x14ac:dyDescent="0.2">
      <c r="A6329" s="12" t="e">
        <f>INDEX('рабочие дни  %ФОТ'!$F$3:$F$67,MATCH('загрузка табеля'!$H6329,'рабочие дни  %ФОТ'!$H$3:$H$67,0),1)</f>
        <v>#N/A</v>
      </c>
      <c r="B6329" s="21">
        <f t="shared" si="294"/>
        <v>0</v>
      </c>
      <c r="C6329" s="22">
        <f t="shared" si="295"/>
        <v>0</v>
      </c>
      <c r="D6329" s="23" t="str">
        <f t="shared" si="296"/>
        <v/>
      </c>
      <c r="E6329" s="21">
        <f>SUMIFS(тарифы!G:G,тарифы!B:B,J6329)</f>
        <v>0</v>
      </c>
      <c r="F6329" s="21"/>
      <c r="G6329" s="12" t="str">
        <f>IFERROR(INDEX(Таблица1[#All],MATCH('загрузка табеля'!J6329,тарифы!B:B,0),4),"")</f>
        <v/>
      </c>
    </row>
    <row r="6330" spans="1:7" x14ac:dyDescent="0.2">
      <c r="A6330" s="12" t="e">
        <f>INDEX('рабочие дни  %ФОТ'!$F$3:$F$67,MATCH('загрузка табеля'!$H6330,'рабочие дни  %ФОТ'!$H$3:$H$67,0),1)</f>
        <v>#N/A</v>
      </c>
      <c r="B6330" s="21">
        <f t="shared" si="294"/>
        <v>0</v>
      </c>
      <c r="C6330" s="22">
        <f t="shared" si="295"/>
        <v>0</v>
      </c>
      <c r="D6330" s="23" t="str">
        <f t="shared" si="296"/>
        <v/>
      </c>
      <c r="E6330" s="21">
        <f>SUMIFS(тарифы!G:G,тарифы!B:B,J6330)</f>
        <v>0</v>
      </c>
      <c r="F6330" s="21"/>
      <c r="G6330" s="12" t="str">
        <f>IFERROR(INDEX(Таблица1[#All],MATCH('загрузка табеля'!J6330,тарифы!B:B,0),4),"")</f>
        <v/>
      </c>
    </row>
    <row r="6331" spans="1:7" x14ac:dyDescent="0.2">
      <c r="A6331" s="12" t="e">
        <f>INDEX('рабочие дни  %ФОТ'!$F$3:$F$67,MATCH('загрузка табеля'!$H6331,'рабочие дни  %ФОТ'!$H$3:$H$67,0),1)</f>
        <v>#N/A</v>
      </c>
      <c r="B6331" s="21">
        <f t="shared" si="294"/>
        <v>0</v>
      </c>
      <c r="C6331" s="22">
        <f t="shared" si="295"/>
        <v>0</v>
      </c>
      <c r="D6331" s="23" t="str">
        <f t="shared" si="296"/>
        <v/>
      </c>
      <c r="E6331" s="21">
        <f>SUMIFS(тарифы!G:G,тарифы!B:B,J6331)</f>
        <v>0</v>
      </c>
      <c r="F6331" s="21"/>
      <c r="G6331" s="12" t="str">
        <f>IFERROR(INDEX(Таблица1[#All],MATCH('загрузка табеля'!J6331,тарифы!B:B,0),4),"")</f>
        <v/>
      </c>
    </row>
    <row r="6332" spans="1:7" x14ac:dyDescent="0.2">
      <c r="A6332" s="12" t="e">
        <f>INDEX('рабочие дни  %ФОТ'!$F$3:$F$67,MATCH('загрузка табеля'!$H6332,'рабочие дни  %ФОТ'!$H$3:$H$67,0),1)</f>
        <v>#N/A</v>
      </c>
      <c r="B6332" s="21">
        <f t="shared" si="294"/>
        <v>0</v>
      </c>
      <c r="C6332" s="22">
        <f t="shared" si="295"/>
        <v>0</v>
      </c>
      <c r="D6332" s="23" t="str">
        <f t="shared" si="296"/>
        <v/>
      </c>
      <c r="E6332" s="21">
        <f>SUMIFS(тарифы!G:G,тарифы!B:B,J6332)</f>
        <v>0</v>
      </c>
      <c r="F6332" s="21"/>
      <c r="G6332" s="12" t="str">
        <f>IFERROR(INDEX(Таблица1[#All],MATCH('загрузка табеля'!J6332,тарифы!B:B,0),4),"")</f>
        <v/>
      </c>
    </row>
    <row r="6333" spans="1:7" x14ac:dyDescent="0.2">
      <c r="A6333" s="12" t="e">
        <f>INDEX('рабочие дни  %ФОТ'!$F$3:$F$67,MATCH('загрузка табеля'!$H6333,'рабочие дни  %ФОТ'!$H$3:$H$67,0),1)</f>
        <v>#N/A</v>
      </c>
      <c r="B6333" s="21">
        <f t="shared" si="294"/>
        <v>0</v>
      </c>
      <c r="C6333" s="22">
        <f t="shared" si="295"/>
        <v>0</v>
      </c>
      <c r="D6333" s="23" t="str">
        <f t="shared" si="296"/>
        <v/>
      </c>
      <c r="E6333" s="21">
        <f>SUMIFS(тарифы!G:G,тарифы!B:B,J6333)</f>
        <v>0</v>
      </c>
      <c r="F6333" s="21"/>
      <c r="G6333" s="12" t="str">
        <f>IFERROR(INDEX(Таблица1[#All],MATCH('загрузка табеля'!J6333,тарифы!B:B,0),4),"")</f>
        <v/>
      </c>
    </row>
    <row r="6334" spans="1:7" x14ac:dyDescent="0.2">
      <c r="A6334" s="12" t="e">
        <f>INDEX('рабочие дни  %ФОТ'!$F$3:$F$67,MATCH('загрузка табеля'!$H6334,'рабочие дни  %ФОТ'!$H$3:$H$67,0),1)</f>
        <v>#N/A</v>
      </c>
      <c r="B6334" s="21">
        <f t="shared" si="294"/>
        <v>0</v>
      </c>
      <c r="C6334" s="22">
        <f t="shared" si="295"/>
        <v>0</v>
      </c>
      <c r="D6334" s="23" t="str">
        <f t="shared" si="296"/>
        <v/>
      </c>
      <c r="E6334" s="21">
        <f>SUMIFS(тарифы!G:G,тарифы!B:B,J6334)</f>
        <v>0</v>
      </c>
      <c r="F6334" s="21"/>
      <c r="G6334" s="12" t="str">
        <f>IFERROR(INDEX(Таблица1[#All],MATCH('загрузка табеля'!J6334,тарифы!B:B,0),4),"")</f>
        <v/>
      </c>
    </row>
    <row r="6335" spans="1:7" x14ac:dyDescent="0.2">
      <c r="A6335" s="12" t="e">
        <f>INDEX('рабочие дни  %ФОТ'!$F$3:$F$67,MATCH('загрузка табеля'!$H6335,'рабочие дни  %ФОТ'!$H$3:$H$67,0),1)</f>
        <v>#N/A</v>
      </c>
      <c r="B6335" s="21">
        <f t="shared" si="294"/>
        <v>0</v>
      </c>
      <c r="C6335" s="22">
        <f t="shared" si="295"/>
        <v>0</v>
      </c>
      <c r="D6335" s="23" t="str">
        <f t="shared" si="296"/>
        <v/>
      </c>
      <c r="E6335" s="21">
        <f>SUMIFS(тарифы!G:G,тарифы!B:B,J6335)</f>
        <v>0</v>
      </c>
      <c r="F6335" s="21"/>
      <c r="G6335" s="12" t="str">
        <f>IFERROR(INDEX(Таблица1[#All],MATCH('загрузка табеля'!J6335,тарифы!B:B,0),4),"")</f>
        <v/>
      </c>
    </row>
    <row r="6336" spans="1:7" x14ac:dyDescent="0.2">
      <c r="A6336" s="12" t="e">
        <f>INDEX('рабочие дни  %ФОТ'!$F$3:$F$67,MATCH('загрузка табеля'!$H6336,'рабочие дни  %ФОТ'!$H$3:$H$67,0),1)</f>
        <v>#N/A</v>
      </c>
      <c r="B6336" s="21">
        <f t="shared" si="294"/>
        <v>0</v>
      </c>
      <c r="C6336" s="22">
        <f t="shared" si="295"/>
        <v>0</v>
      </c>
      <c r="D6336" s="23" t="str">
        <f t="shared" si="296"/>
        <v/>
      </c>
      <c r="E6336" s="21">
        <f>SUMIFS(тарифы!G:G,тарифы!B:B,J6336)</f>
        <v>0</v>
      </c>
      <c r="F6336" s="21"/>
      <c r="G6336" s="12" t="str">
        <f>IFERROR(INDEX(Таблица1[#All],MATCH('загрузка табеля'!J6336,тарифы!B:B,0),4),"")</f>
        <v/>
      </c>
    </row>
    <row r="6337" spans="1:7" x14ac:dyDescent="0.2">
      <c r="A6337" s="12" t="e">
        <f>INDEX('рабочие дни  %ФОТ'!$F$3:$F$67,MATCH('загрузка табеля'!$H6337,'рабочие дни  %ФОТ'!$H$3:$H$67,0),1)</f>
        <v>#N/A</v>
      </c>
      <c r="B6337" s="21">
        <f t="shared" si="294"/>
        <v>0</v>
      </c>
      <c r="C6337" s="22">
        <f t="shared" si="295"/>
        <v>0</v>
      </c>
      <c r="D6337" s="23" t="str">
        <f t="shared" si="296"/>
        <v/>
      </c>
      <c r="E6337" s="21">
        <f>SUMIFS(тарифы!G:G,тарифы!B:B,J6337)</f>
        <v>0</v>
      </c>
      <c r="F6337" s="21"/>
      <c r="G6337" s="12" t="str">
        <f>IFERROR(INDEX(Таблица1[#All],MATCH('загрузка табеля'!J6337,тарифы!B:B,0),4),"")</f>
        <v/>
      </c>
    </row>
    <row r="6338" spans="1:7" x14ac:dyDescent="0.2">
      <c r="A6338" s="12" t="e">
        <f>INDEX('рабочие дни  %ФОТ'!$F$3:$F$67,MATCH('загрузка табеля'!$H6338,'рабочие дни  %ФОТ'!$H$3:$H$67,0),1)</f>
        <v>#N/A</v>
      </c>
      <c r="B6338" s="21">
        <f t="shared" si="294"/>
        <v>0</v>
      </c>
      <c r="C6338" s="22">
        <f t="shared" si="295"/>
        <v>0</v>
      </c>
      <c r="D6338" s="23" t="str">
        <f t="shared" si="296"/>
        <v/>
      </c>
      <c r="E6338" s="21">
        <f>SUMIFS(тарифы!G:G,тарифы!B:B,J6338)</f>
        <v>0</v>
      </c>
      <c r="F6338" s="21"/>
      <c r="G6338" s="12" t="str">
        <f>IFERROR(INDEX(Таблица1[#All],MATCH('загрузка табеля'!J6338,тарифы!B:B,0),4),"")</f>
        <v/>
      </c>
    </row>
    <row r="6339" spans="1:7" x14ac:dyDescent="0.2">
      <c r="A6339" s="12" t="e">
        <f>INDEX('рабочие дни  %ФОТ'!$F$3:$F$67,MATCH('загрузка табеля'!$H6339,'рабочие дни  %ФОТ'!$H$3:$H$67,0),1)</f>
        <v>#N/A</v>
      </c>
      <c r="B6339" s="21">
        <f t="shared" si="294"/>
        <v>0</v>
      </c>
      <c r="C6339" s="22">
        <f t="shared" si="295"/>
        <v>0</v>
      </c>
      <c r="D6339" s="23" t="str">
        <f t="shared" si="296"/>
        <v/>
      </c>
      <c r="E6339" s="21">
        <f>SUMIFS(тарифы!G:G,тарифы!B:B,J6339)</f>
        <v>0</v>
      </c>
      <c r="F6339" s="21"/>
      <c r="G6339" s="12" t="str">
        <f>IFERROR(INDEX(Таблица1[#All],MATCH('загрузка табеля'!J6339,тарифы!B:B,0),4),"")</f>
        <v/>
      </c>
    </row>
    <row r="6340" spans="1:7" x14ac:dyDescent="0.2">
      <c r="A6340" s="12" t="e">
        <f>INDEX('рабочие дни  %ФОТ'!$F$3:$F$67,MATCH('загрузка табеля'!$H6340,'рабочие дни  %ФОТ'!$H$3:$H$67,0),1)</f>
        <v>#N/A</v>
      </c>
      <c r="B6340" s="21">
        <f t="shared" si="294"/>
        <v>0</v>
      </c>
      <c r="C6340" s="22">
        <f t="shared" si="295"/>
        <v>0</v>
      </c>
      <c r="D6340" s="23" t="str">
        <f t="shared" si="296"/>
        <v/>
      </c>
      <c r="E6340" s="21">
        <f>SUMIFS(тарифы!G:G,тарифы!B:B,J6340)</f>
        <v>0</v>
      </c>
      <c r="F6340" s="21"/>
      <c r="G6340" s="12" t="str">
        <f>IFERROR(INDEX(Таблица1[#All],MATCH('загрузка табеля'!J6340,тарифы!B:B,0),4),"")</f>
        <v/>
      </c>
    </row>
    <row r="6341" spans="1:7" x14ac:dyDescent="0.2">
      <c r="A6341" s="12" t="e">
        <f>INDEX('рабочие дни  %ФОТ'!$F$3:$F$67,MATCH('загрузка табеля'!$H6341,'рабочие дни  %ФОТ'!$H$3:$H$67,0),1)</f>
        <v>#N/A</v>
      </c>
      <c r="B6341" s="21">
        <f t="shared" si="294"/>
        <v>0</v>
      </c>
      <c r="C6341" s="22">
        <f t="shared" si="295"/>
        <v>0</v>
      </c>
      <c r="D6341" s="23" t="str">
        <f t="shared" si="296"/>
        <v/>
      </c>
      <c r="E6341" s="21">
        <f>SUMIFS(тарифы!G:G,тарифы!B:B,J6341)</f>
        <v>0</v>
      </c>
      <c r="F6341" s="21"/>
      <c r="G6341" s="12" t="str">
        <f>IFERROR(INDEX(Таблица1[#All],MATCH('загрузка табеля'!J6341,тарифы!B:B,0),4),"")</f>
        <v/>
      </c>
    </row>
    <row r="6342" spans="1:7" x14ac:dyDescent="0.2">
      <c r="A6342" s="12" t="e">
        <f>INDEX('рабочие дни  %ФОТ'!$F$3:$F$67,MATCH('загрузка табеля'!$H6342,'рабочие дни  %ФОТ'!$H$3:$H$67,0),1)</f>
        <v>#N/A</v>
      </c>
      <c r="B6342" s="21">
        <f t="shared" ref="B6342:B6405" si="297">IF(AND(F6342&lt;50,F6342&gt;0),F6342*D6342,IF(F6342&gt;50,F6342/$C$1*C6342,IF(AND(E6342&lt;50,E6342&gt;0),E6342*D6342,E6342/$C$1*C6342)))</f>
        <v>0</v>
      </c>
      <c r="C6342" s="22">
        <f t="shared" si="295"/>
        <v>0</v>
      </c>
      <c r="D6342" s="23" t="str">
        <f t="shared" si="296"/>
        <v/>
      </c>
      <c r="E6342" s="21">
        <f>SUMIFS(тарифы!G:G,тарифы!B:B,J6342)</f>
        <v>0</v>
      </c>
      <c r="F6342" s="21"/>
      <c r="G6342" s="12" t="str">
        <f>IFERROR(INDEX(Таблица1[#All],MATCH('загрузка табеля'!J6342,тарифы!B:B,0),4),"")</f>
        <v/>
      </c>
    </row>
    <row r="6343" spans="1:7" x14ac:dyDescent="0.2">
      <c r="A6343" s="12" t="e">
        <f>INDEX('рабочие дни  %ФОТ'!$F$3:$F$67,MATCH('загрузка табеля'!$H6343,'рабочие дни  %ФОТ'!$H$3:$H$67,0),1)</f>
        <v>#N/A</v>
      </c>
      <c r="B6343" s="21">
        <f t="shared" si="297"/>
        <v>0</v>
      </c>
      <c r="C6343" s="22">
        <f t="shared" ref="C6343:C6406" si="298">COUNTIF(L6343:AP6343,"&gt;0")</f>
        <v>0</v>
      </c>
      <c r="D6343" s="23" t="str">
        <f t="shared" ref="D6343:D6406" si="299">IF(SUM(L6343:AP6343)&gt;0,SUM(L6343:AP6343),"")</f>
        <v/>
      </c>
      <c r="E6343" s="21">
        <f>SUMIFS(тарифы!G:G,тарифы!B:B,J6343)</f>
        <v>0</v>
      </c>
      <c r="F6343" s="21"/>
      <c r="G6343" s="12" t="str">
        <f>IFERROR(INDEX(Таблица1[#All],MATCH('загрузка табеля'!J6343,тарифы!B:B,0),4),"")</f>
        <v/>
      </c>
    </row>
    <row r="6344" spans="1:7" x14ac:dyDescent="0.2">
      <c r="A6344" s="12" t="e">
        <f>INDEX('рабочие дни  %ФОТ'!$F$3:$F$67,MATCH('загрузка табеля'!$H6344,'рабочие дни  %ФОТ'!$H$3:$H$67,0),1)</f>
        <v>#N/A</v>
      </c>
      <c r="B6344" s="21">
        <f t="shared" si="297"/>
        <v>0</v>
      </c>
      <c r="C6344" s="22">
        <f t="shared" si="298"/>
        <v>0</v>
      </c>
      <c r="D6344" s="23" t="str">
        <f t="shared" si="299"/>
        <v/>
      </c>
      <c r="E6344" s="21">
        <f>SUMIFS(тарифы!G:G,тарифы!B:B,J6344)</f>
        <v>0</v>
      </c>
      <c r="F6344" s="21"/>
      <c r="G6344" s="12" t="str">
        <f>IFERROR(INDEX(Таблица1[#All],MATCH('загрузка табеля'!J6344,тарифы!B:B,0),4),"")</f>
        <v/>
      </c>
    </row>
    <row r="6345" spans="1:7" x14ac:dyDescent="0.2">
      <c r="A6345" s="12" t="e">
        <f>INDEX('рабочие дни  %ФОТ'!$F$3:$F$67,MATCH('загрузка табеля'!$H6345,'рабочие дни  %ФОТ'!$H$3:$H$67,0),1)</f>
        <v>#N/A</v>
      </c>
      <c r="B6345" s="21">
        <f t="shared" si="297"/>
        <v>0</v>
      </c>
      <c r="C6345" s="22">
        <f t="shared" si="298"/>
        <v>0</v>
      </c>
      <c r="D6345" s="23" t="str">
        <f t="shared" si="299"/>
        <v/>
      </c>
      <c r="E6345" s="21">
        <f>SUMIFS(тарифы!G:G,тарифы!B:B,J6345)</f>
        <v>0</v>
      </c>
      <c r="F6345" s="21"/>
      <c r="G6345" s="12" t="str">
        <f>IFERROR(INDEX(Таблица1[#All],MATCH('загрузка табеля'!J6345,тарифы!B:B,0),4),"")</f>
        <v/>
      </c>
    </row>
    <row r="6346" spans="1:7" x14ac:dyDescent="0.2">
      <c r="A6346" s="12" t="e">
        <f>INDEX('рабочие дни  %ФОТ'!$F$3:$F$67,MATCH('загрузка табеля'!$H6346,'рабочие дни  %ФОТ'!$H$3:$H$67,0),1)</f>
        <v>#N/A</v>
      </c>
      <c r="B6346" s="21">
        <f t="shared" si="297"/>
        <v>0</v>
      </c>
      <c r="C6346" s="22">
        <f t="shared" si="298"/>
        <v>0</v>
      </c>
      <c r="D6346" s="23" t="str">
        <f t="shared" si="299"/>
        <v/>
      </c>
      <c r="E6346" s="21">
        <f>SUMIFS(тарифы!G:G,тарифы!B:B,J6346)</f>
        <v>0</v>
      </c>
      <c r="F6346" s="21"/>
      <c r="G6346" s="12" t="str">
        <f>IFERROR(INDEX(Таблица1[#All],MATCH('загрузка табеля'!J6346,тарифы!B:B,0),4),"")</f>
        <v/>
      </c>
    </row>
    <row r="6347" spans="1:7" x14ac:dyDescent="0.2">
      <c r="A6347" s="12" t="e">
        <f>INDEX('рабочие дни  %ФОТ'!$F$3:$F$67,MATCH('загрузка табеля'!$H6347,'рабочие дни  %ФОТ'!$H$3:$H$67,0),1)</f>
        <v>#N/A</v>
      </c>
      <c r="B6347" s="21">
        <f t="shared" si="297"/>
        <v>0</v>
      </c>
      <c r="C6347" s="22">
        <f t="shared" si="298"/>
        <v>0</v>
      </c>
      <c r="D6347" s="23" t="str">
        <f t="shared" si="299"/>
        <v/>
      </c>
      <c r="E6347" s="21">
        <f>SUMIFS(тарифы!G:G,тарифы!B:B,J6347)</f>
        <v>0</v>
      </c>
      <c r="F6347" s="21"/>
      <c r="G6347" s="12" t="str">
        <f>IFERROR(INDEX(Таблица1[#All],MATCH('загрузка табеля'!J6347,тарифы!B:B,0),4),"")</f>
        <v/>
      </c>
    </row>
    <row r="6348" spans="1:7" x14ac:dyDescent="0.2">
      <c r="A6348" s="12" t="e">
        <f>INDEX('рабочие дни  %ФОТ'!$F$3:$F$67,MATCH('загрузка табеля'!$H6348,'рабочие дни  %ФОТ'!$H$3:$H$67,0),1)</f>
        <v>#N/A</v>
      </c>
      <c r="B6348" s="21">
        <f t="shared" si="297"/>
        <v>0</v>
      </c>
      <c r="C6348" s="22">
        <f t="shared" si="298"/>
        <v>0</v>
      </c>
      <c r="D6348" s="23" t="str">
        <f t="shared" si="299"/>
        <v/>
      </c>
      <c r="E6348" s="21">
        <f>SUMIFS(тарифы!G:G,тарифы!B:B,J6348)</f>
        <v>0</v>
      </c>
      <c r="F6348" s="21"/>
      <c r="G6348" s="12" t="str">
        <f>IFERROR(INDEX(Таблица1[#All],MATCH('загрузка табеля'!J6348,тарифы!B:B,0),4),"")</f>
        <v/>
      </c>
    </row>
    <row r="6349" spans="1:7" x14ac:dyDescent="0.2">
      <c r="A6349" s="12" t="e">
        <f>INDEX('рабочие дни  %ФОТ'!$F$3:$F$67,MATCH('загрузка табеля'!$H6349,'рабочие дни  %ФОТ'!$H$3:$H$67,0),1)</f>
        <v>#N/A</v>
      </c>
      <c r="B6349" s="21">
        <f t="shared" si="297"/>
        <v>0</v>
      </c>
      <c r="C6349" s="22">
        <f t="shared" si="298"/>
        <v>0</v>
      </c>
      <c r="D6349" s="23" t="str">
        <f t="shared" si="299"/>
        <v/>
      </c>
      <c r="E6349" s="21">
        <f>SUMIFS(тарифы!G:G,тарифы!B:B,J6349)</f>
        <v>0</v>
      </c>
      <c r="F6349" s="21"/>
      <c r="G6349" s="12" t="str">
        <f>IFERROR(INDEX(Таблица1[#All],MATCH('загрузка табеля'!J6349,тарифы!B:B,0),4),"")</f>
        <v/>
      </c>
    </row>
    <row r="6350" spans="1:7" x14ac:dyDescent="0.2">
      <c r="A6350" s="12" t="e">
        <f>INDEX('рабочие дни  %ФОТ'!$F$3:$F$67,MATCH('загрузка табеля'!$H6350,'рабочие дни  %ФОТ'!$H$3:$H$67,0),1)</f>
        <v>#N/A</v>
      </c>
      <c r="B6350" s="21">
        <f t="shared" si="297"/>
        <v>0</v>
      </c>
      <c r="C6350" s="22">
        <f t="shared" si="298"/>
        <v>0</v>
      </c>
      <c r="D6350" s="23" t="str">
        <f t="shared" si="299"/>
        <v/>
      </c>
      <c r="E6350" s="21">
        <f>SUMIFS(тарифы!G:G,тарифы!B:B,J6350)</f>
        <v>0</v>
      </c>
      <c r="F6350" s="21"/>
      <c r="G6350" s="12" t="str">
        <f>IFERROR(INDEX(Таблица1[#All],MATCH('загрузка табеля'!J6350,тарифы!B:B,0),4),"")</f>
        <v/>
      </c>
    </row>
    <row r="6351" spans="1:7" x14ac:dyDescent="0.2">
      <c r="A6351" s="12" t="e">
        <f>INDEX('рабочие дни  %ФОТ'!$F$3:$F$67,MATCH('загрузка табеля'!$H6351,'рабочие дни  %ФОТ'!$H$3:$H$67,0),1)</f>
        <v>#N/A</v>
      </c>
      <c r="B6351" s="21">
        <f t="shared" si="297"/>
        <v>0</v>
      </c>
      <c r="C6351" s="22">
        <f t="shared" si="298"/>
        <v>0</v>
      </c>
      <c r="D6351" s="23" t="str">
        <f t="shared" si="299"/>
        <v/>
      </c>
      <c r="E6351" s="21">
        <f>SUMIFS(тарифы!G:G,тарифы!B:B,J6351)</f>
        <v>0</v>
      </c>
      <c r="F6351" s="21"/>
      <c r="G6351" s="12" t="str">
        <f>IFERROR(INDEX(Таблица1[#All],MATCH('загрузка табеля'!J6351,тарифы!B:B,0),4),"")</f>
        <v/>
      </c>
    </row>
    <row r="6352" spans="1:7" x14ac:dyDescent="0.2">
      <c r="A6352" s="12" t="e">
        <f>INDEX('рабочие дни  %ФОТ'!$F$3:$F$67,MATCH('загрузка табеля'!$H6352,'рабочие дни  %ФОТ'!$H$3:$H$67,0),1)</f>
        <v>#N/A</v>
      </c>
      <c r="B6352" s="21">
        <f t="shared" si="297"/>
        <v>0</v>
      </c>
      <c r="C6352" s="22">
        <f t="shared" si="298"/>
        <v>0</v>
      </c>
      <c r="D6352" s="23" t="str">
        <f t="shared" si="299"/>
        <v/>
      </c>
      <c r="E6352" s="21">
        <f>SUMIFS(тарифы!G:G,тарифы!B:B,J6352)</f>
        <v>0</v>
      </c>
      <c r="F6352" s="21"/>
      <c r="G6352" s="12" t="str">
        <f>IFERROR(INDEX(Таблица1[#All],MATCH('загрузка табеля'!J6352,тарифы!B:B,0),4),"")</f>
        <v/>
      </c>
    </row>
    <row r="6353" spans="1:7" x14ac:dyDescent="0.2">
      <c r="A6353" s="12" t="e">
        <f>INDEX('рабочие дни  %ФОТ'!$F$3:$F$67,MATCH('загрузка табеля'!$H6353,'рабочие дни  %ФОТ'!$H$3:$H$67,0),1)</f>
        <v>#N/A</v>
      </c>
      <c r="B6353" s="21">
        <f t="shared" si="297"/>
        <v>0</v>
      </c>
      <c r="C6353" s="22">
        <f t="shared" si="298"/>
        <v>0</v>
      </c>
      <c r="D6353" s="23" t="str">
        <f t="shared" si="299"/>
        <v/>
      </c>
      <c r="E6353" s="21">
        <f>SUMIFS(тарифы!G:G,тарифы!B:B,J6353)</f>
        <v>0</v>
      </c>
      <c r="F6353" s="21"/>
      <c r="G6353" s="12" t="str">
        <f>IFERROR(INDEX(Таблица1[#All],MATCH('загрузка табеля'!J6353,тарифы!B:B,0),4),"")</f>
        <v/>
      </c>
    </row>
    <row r="6354" spans="1:7" x14ac:dyDescent="0.2">
      <c r="A6354" s="12" t="e">
        <f>INDEX('рабочие дни  %ФОТ'!$F$3:$F$67,MATCH('загрузка табеля'!$H6354,'рабочие дни  %ФОТ'!$H$3:$H$67,0),1)</f>
        <v>#N/A</v>
      </c>
      <c r="B6354" s="21">
        <f t="shared" si="297"/>
        <v>0</v>
      </c>
      <c r="C6354" s="22">
        <f t="shared" si="298"/>
        <v>0</v>
      </c>
      <c r="D6354" s="23" t="str">
        <f t="shared" si="299"/>
        <v/>
      </c>
      <c r="E6354" s="21">
        <f>SUMIFS(тарифы!G:G,тарифы!B:B,J6354)</f>
        <v>0</v>
      </c>
      <c r="F6354" s="21"/>
      <c r="G6354" s="12" t="str">
        <f>IFERROR(INDEX(Таблица1[#All],MATCH('загрузка табеля'!J6354,тарифы!B:B,0),4),"")</f>
        <v/>
      </c>
    </row>
    <row r="6355" spans="1:7" x14ac:dyDescent="0.2">
      <c r="A6355" s="12" t="e">
        <f>INDEX('рабочие дни  %ФОТ'!$F$3:$F$67,MATCH('загрузка табеля'!$H6355,'рабочие дни  %ФОТ'!$H$3:$H$67,0),1)</f>
        <v>#N/A</v>
      </c>
      <c r="B6355" s="21">
        <f t="shared" si="297"/>
        <v>0</v>
      </c>
      <c r="C6355" s="22">
        <f t="shared" si="298"/>
        <v>0</v>
      </c>
      <c r="D6355" s="23" t="str">
        <f t="shared" si="299"/>
        <v/>
      </c>
      <c r="E6355" s="21">
        <f>SUMIFS(тарифы!G:G,тарифы!B:B,J6355)</f>
        <v>0</v>
      </c>
      <c r="F6355" s="21"/>
      <c r="G6355" s="12" t="str">
        <f>IFERROR(INDEX(Таблица1[#All],MATCH('загрузка табеля'!J6355,тарифы!B:B,0),4),"")</f>
        <v/>
      </c>
    </row>
    <row r="6356" spans="1:7" x14ac:dyDescent="0.2">
      <c r="A6356" s="12" t="e">
        <f>INDEX('рабочие дни  %ФОТ'!$F$3:$F$67,MATCH('загрузка табеля'!$H6356,'рабочие дни  %ФОТ'!$H$3:$H$67,0),1)</f>
        <v>#N/A</v>
      </c>
      <c r="B6356" s="21">
        <f t="shared" si="297"/>
        <v>0</v>
      </c>
      <c r="C6356" s="22">
        <f t="shared" si="298"/>
        <v>0</v>
      </c>
      <c r="D6356" s="23" t="str">
        <f t="shared" si="299"/>
        <v/>
      </c>
      <c r="E6356" s="21">
        <f>SUMIFS(тарифы!G:G,тарифы!B:B,J6356)</f>
        <v>0</v>
      </c>
      <c r="F6356" s="21"/>
      <c r="G6356" s="12" t="str">
        <f>IFERROR(INDEX(Таблица1[#All],MATCH('загрузка табеля'!J6356,тарифы!B:B,0),4),"")</f>
        <v/>
      </c>
    </row>
    <row r="6357" spans="1:7" x14ac:dyDescent="0.2">
      <c r="A6357" s="12" t="e">
        <f>INDEX('рабочие дни  %ФОТ'!$F$3:$F$67,MATCH('загрузка табеля'!$H6357,'рабочие дни  %ФОТ'!$H$3:$H$67,0),1)</f>
        <v>#N/A</v>
      </c>
      <c r="B6357" s="21">
        <f t="shared" si="297"/>
        <v>0</v>
      </c>
      <c r="C6357" s="22">
        <f t="shared" si="298"/>
        <v>0</v>
      </c>
      <c r="D6357" s="23" t="str">
        <f t="shared" si="299"/>
        <v/>
      </c>
      <c r="E6357" s="21">
        <f>SUMIFS(тарифы!G:G,тарифы!B:B,J6357)</f>
        <v>0</v>
      </c>
      <c r="F6357" s="21"/>
      <c r="G6357" s="12" t="str">
        <f>IFERROR(INDEX(Таблица1[#All],MATCH('загрузка табеля'!J6357,тарифы!B:B,0),4),"")</f>
        <v/>
      </c>
    </row>
    <row r="6358" spans="1:7" x14ac:dyDescent="0.2">
      <c r="A6358" s="12" t="e">
        <f>INDEX('рабочие дни  %ФОТ'!$F$3:$F$67,MATCH('загрузка табеля'!$H6358,'рабочие дни  %ФОТ'!$H$3:$H$67,0),1)</f>
        <v>#N/A</v>
      </c>
      <c r="B6358" s="21">
        <f t="shared" si="297"/>
        <v>0</v>
      </c>
      <c r="C6358" s="22">
        <f t="shared" si="298"/>
        <v>0</v>
      </c>
      <c r="D6358" s="23" t="str">
        <f t="shared" si="299"/>
        <v/>
      </c>
      <c r="E6358" s="21">
        <f>SUMIFS(тарифы!G:G,тарифы!B:B,J6358)</f>
        <v>0</v>
      </c>
      <c r="F6358" s="21"/>
      <c r="G6358" s="12" t="str">
        <f>IFERROR(INDEX(Таблица1[#All],MATCH('загрузка табеля'!J6358,тарифы!B:B,0),4),"")</f>
        <v/>
      </c>
    </row>
    <row r="6359" spans="1:7" x14ac:dyDescent="0.2">
      <c r="A6359" s="12" t="e">
        <f>INDEX('рабочие дни  %ФОТ'!$F$3:$F$67,MATCH('загрузка табеля'!$H6359,'рабочие дни  %ФОТ'!$H$3:$H$67,0),1)</f>
        <v>#N/A</v>
      </c>
      <c r="B6359" s="21">
        <f t="shared" si="297"/>
        <v>0</v>
      </c>
      <c r="C6359" s="22">
        <f t="shared" si="298"/>
        <v>0</v>
      </c>
      <c r="D6359" s="23" t="str">
        <f t="shared" si="299"/>
        <v/>
      </c>
      <c r="E6359" s="21">
        <f>SUMIFS(тарифы!G:G,тарифы!B:B,J6359)</f>
        <v>0</v>
      </c>
      <c r="F6359" s="21"/>
      <c r="G6359" s="12" t="str">
        <f>IFERROR(INDEX(Таблица1[#All],MATCH('загрузка табеля'!J6359,тарифы!B:B,0),4),"")</f>
        <v/>
      </c>
    </row>
    <row r="6360" spans="1:7" x14ac:dyDescent="0.2">
      <c r="A6360" s="12" t="e">
        <f>INDEX('рабочие дни  %ФОТ'!$F$3:$F$67,MATCH('загрузка табеля'!$H6360,'рабочие дни  %ФОТ'!$H$3:$H$67,0),1)</f>
        <v>#N/A</v>
      </c>
      <c r="B6360" s="21">
        <f t="shared" si="297"/>
        <v>0</v>
      </c>
      <c r="C6360" s="22">
        <f t="shared" si="298"/>
        <v>0</v>
      </c>
      <c r="D6360" s="23" t="str">
        <f t="shared" si="299"/>
        <v/>
      </c>
      <c r="E6360" s="21">
        <f>SUMIFS(тарифы!G:G,тарифы!B:B,J6360)</f>
        <v>0</v>
      </c>
      <c r="F6360" s="21"/>
      <c r="G6360" s="12" t="str">
        <f>IFERROR(INDEX(Таблица1[#All],MATCH('загрузка табеля'!J6360,тарифы!B:B,0),4),"")</f>
        <v/>
      </c>
    </row>
    <row r="6361" spans="1:7" x14ac:dyDescent="0.2">
      <c r="A6361" s="12" t="e">
        <f>INDEX('рабочие дни  %ФОТ'!$F$3:$F$67,MATCH('загрузка табеля'!$H6361,'рабочие дни  %ФОТ'!$H$3:$H$67,0),1)</f>
        <v>#N/A</v>
      </c>
      <c r="B6361" s="21">
        <f t="shared" si="297"/>
        <v>0</v>
      </c>
      <c r="C6361" s="22">
        <f t="shared" si="298"/>
        <v>0</v>
      </c>
      <c r="D6361" s="23" t="str">
        <f t="shared" si="299"/>
        <v/>
      </c>
      <c r="E6361" s="21">
        <f>SUMIFS(тарифы!G:G,тарифы!B:B,J6361)</f>
        <v>0</v>
      </c>
      <c r="F6361" s="21"/>
      <c r="G6361" s="12" t="str">
        <f>IFERROR(INDEX(Таблица1[#All],MATCH('загрузка табеля'!J6361,тарифы!B:B,0),4),"")</f>
        <v/>
      </c>
    </row>
    <row r="6362" spans="1:7" x14ac:dyDescent="0.2">
      <c r="A6362" s="12" t="e">
        <f>INDEX('рабочие дни  %ФОТ'!$F$3:$F$67,MATCH('загрузка табеля'!$H6362,'рабочие дни  %ФОТ'!$H$3:$H$67,0),1)</f>
        <v>#N/A</v>
      </c>
      <c r="B6362" s="21">
        <f t="shared" si="297"/>
        <v>0</v>
      </c>
      <c r="C6362" s="22">
        <f t="shared" si="298"/>
        <v>0</v>
      </c>
      <c r="D6362" s="23" t="str">
        <f t="shared" si="299"/>
        <v/>
      </c>
      <c r="E6362" s="21">
        <f>SUMIFS(тарифы!G:G,тарифы!B:B,J6362)</f>
        <v>0</v>
      </c>
      <c r="F6362" s="21"/>
      <c r="G6362" s="12" t="str">
        <f>IFERROR(INDEX(Таблица1[#All],MATCH('загрузка табеля'!J6362,тарифы!B:B,0),4),"")</f>
        <v/>
      </c>
    </row>
    <row r="6363" spans="1:7" x14ac:dyDescent="0.2">
      <c r="A6363" s="12" t="e">
        <f>INDEX('рабочие дни  %ФОТ'!$F$3:$F$67,MATCH('загрузка табеля'!$H6363,'рабочие дни  %ФОТ'!$H$3:$H$67,0),1)</f>
        <v>#N/A</v>
      </c>
      <c r="B6363" s="21">
        <f t="shared" si="297"/>
        <v>0</v>
      </c>
      <c r="C6363" s="22">
        <f t="shared" si="298"/>
        <v>0</v>
      </c>
      <c r="D6363" s="23" t="str">
        <f t="shared" si="299"/>
        <v/>
      </c>
      <c r="E6363" s="21">
        <f>SUMIFS(тарифы!G:G,тарифы!B:B,J6363)</f>
        <v>0</v>
      </c>
      <c r="F6363" s="21"/>
      <c r="G6363" s="12" t="str">
        <f>IFERROR(INDEX(Таблица1[#All],MATCH('загрузка табеля'!J6363,тарифы!B:B,0),4),"")</f>
        <v/>
      </c>
    </row>
    <row r="6364" spans="1:7" x14ac:dyDescent="0.2">
      <c r="A6364" s="12" t="e">
        <f>INDEX('рабочие дни  %ФОТ'!$F$3:$F$67,MATCH('загрузка табеля'!$H6364,'рабочие дни  %ФОТ'!$H$3:$H$67,0),1)</f>
        <v>#N/A</v>
      </c>
      <c r="B6364" s="21">
        <f t="shared" si="297"/>
        <v>0</v>
      </c>
      <c r="C6364" s="22">
        <f t="shared" si="298"/>
        <v>0</v>
      </c>
      <c r="D6364" s="23" t="str">
        <f t="shared" si="299"/>
        <v/>
      </c>
      <c r="E6364" s="21">
        <f>SUMIFS(тарифы!G:G,тарифы!B:B,J6364)</f>
        <v>0</v>
      </c>
      <c r="F6364" s="21"/>
      <c r="G6364" s="12" t="str">
        <f>IFERROR(INDEX(Таблица1[#All],MATCH('загрузка табеля'!J6364,тарифы!B:B,0),4),"")</f>
        <v/>
      </c>
    </row>
    <row r="6365" spans="1:7" x14ac:dyDescent="0.2">
      <c r="A6365" s="12" t="e">
        <f>INDEX('рабочие дни  %ФОТ'!$F$3:$F$67,MATCH('загрузка табеля'!$H6365,'рабочие дни  %ФОТ'!$H$3:$H$67,0),1)</f>
        <v>#N/A</v>
      </c>
      <c r="B6365" s="21">
        <f t="shared" si="297"/>
        <v>0</v>
      </c>
      <c r="C6365" s="22">
        <f t="shared" si="298"/>
        <v>0</v>
      </c>
      <c r="D6365" s="23" t="str">
        <f t="shared" si="299"/>
        <v/>
      </c>
      <c r="E6365" s="21">
        <f>SUMIFS(тарифы!G:G,тарифы!B:B,J6365)</f>
        <v>0</v>
      </c>
      <c r="F6365" s="21"/>
      <c r="G6365" s="12" t="str">
        <f>IFERROR(INDEX(Таблица1[#All],MATCH('загрузка табеля'!J6365,тарифы!B:B,0),4),"")</f>
        <v/>
      </c>
    </row>
    <row r="6366" spans="1:7" x14ac:dyDescent="0.2">
      <c r="A6366" s="12" t="e">
        <f>INDEX('рабочие дни  %ФОТ'!$F$3:$F$67,MATCH('загрузка табеля'!$H6366,'рабочие дни  %ФОТ'!$H$3:$H$67,0),1)</f>
        <v>#N/A</v>
      </c>
      <c r="B6366" s="21">
        <f t="shared" si="297"/>
        <v>0</v>
      </c>
      <c r="C6366" s="22">
        <f t="shared" si="298"/>
        <v>0</v>
      </c>
      <c r="D6366" s="23" t="str">
        <f t="shared" si="299"/>
        <v/>
      </c>
      <c r="E6366" s="21">
        <f>SUMIFS(тарифы!G:G,тарифы!B:B,J6366)</f>
        <v>0</v>
      </c>
      <c r="F6366" s="21"/>
      <c r="G6366" s="12" t="str">
        <f>IFERROR(INDEX(Таблица1[#All],MATCH('загрузка табеля'!J6366,тарифы!B:B,0),4),"")</f>
        <v/>
      </c>
    </row>
    <row r="6367" spans="1:7" x14ac:dyDescent="0.2">
      <c r="A6367" s="12" t="e">
        <f>INDEX('рабочие дни  %ФОТ'!$F$3:$F$67,MATCH('загрузка табеля'!$H6367,'рабочие дни  %ФОТ'!$H$3:$H$67,0),1)</f>
        <v>#N/A</v>
      </c>
      <c r="B6367" s="21">
        <f t="shared" si="297"/>
        <v>0</v>
      </c>
      <c r="C6367" s="22">
        <f t="shared" si="298"/>
        <v>0</v>
      </c>
      <c r="D6367" s="23" t="str">
        <f t="shared" si="299"/>
        <v/>
      </c>
      <c r="E6367" s="21">
        <f>SUMIFS(тарифы!G:G,тарифы!B:B,J6367)</f>
        <v>0</v>
      </c>
      <c r="F6367" s="21"/>
      <c r="G6367" s="12" t="str">
        <f>IFERROR(INDEX(Таблица1[#All],MATCH('загрузка табеля'!J6367,тарифы!B:B,0),4),"")</f>
        <v/>
      </c>
    </row>
    <row r="6368" spans="1:7" x14ac:dyDescent="0.2">
      <c r="A6368" s="12" t="e">
        <f>INDEX('рабочие дни  %ФОТ'!$F$3:$F$67,MATCH('загрузка табеля'!$H6368,'рабочие дни  %ФОТ'!$H$3:$H$67,0),1)</f>
        <v>#N/A</v>
      </c>
      <c r="B6368" s="21">
        <f t="shared" si="297"/>
        <v>0</v>
      </c>
      <c r="C6368" s="22">
        <f t="shared" si="298"/>
        <v>0</v>
      </c>
      <c r="D6368" s="23" t="str">
        <f t="shared" si="299"/>
        <v/>
      </c>
      <c r="E6368" s="21">
        <f>SUMIFS(тарифы!G:G,тарифы!B:B,J6368)</f>
        <v>0</v>
      </c>
      <c r="F6368" s="21"/>
      <c r="G6368" s="12" t="str">
        <f>IFERROR(INDEX(Таблица1[#All],MATCH('загрузка табеля'!J6368,тарифы!B:B,0),4),"")</f>
        <v/>
      </c>
    </row>
    <row r="6369" spans="1:7" x14ac:dyDescent="0.2">
      <c r="A6369" s="12" t="e">
        <f>INDEX('рабочие дни  %ФОТ'!$F$3:$F$67,MATCH('загрузка табеля'!$H6369,'рабочие дни  %ФОТ'!$H$3:$H$67,0),1)</f>
        <v>#N/A</v>
      </c>
      <c r="B6369" s="21">
        <f t="shared" si="297"/>
        <v>0</v>
      </c>
      <c r="C6369" s="22">
        <f t="shared" si="298"/>
        <v>0</v>
      </c>
      <c r="D6369" s="23" t="str">
        <f t="shared" si="299"/>
        <v/>
      </c>
      <c r="E6369" s="21">
        <f>SUMIFS(тарифы!G:G,тарифы!B:B,J6369)</f>
        <v>0</v>
      </c>
      <c r="F6369" s="21"/>
      <c r="G6369" s="12" t="str">
        <f>IFERROR(INDEX(Таблица1[#All],MATCH('загрузка табеля'!J6369,тарифы!B:B,0),4),"")</f>
        <v/>
      </c>
    </row>
    <row r="6370" spans="1:7" x14ac:dyDescent="0.2">
      <c r="A6370" s="12" t="e">
        <f>INDEX('рабочие дни  %ФОТ'!$F$3:$F$67,MATCH('загрузка табеля'!$H6370,'рабочие дни  %ФОТ'!$H$3:$H$67,0),1)</f>
        <v>#N/A</v>
      </c>
      <c r="B6370" s="21">
        <f t="shared" si="297"/>
        <v>0</v>
      </c>
      <c r="C6370" s="22">
        <f t="shared" si="298"/>
        <v>0</v>
      </c>
      <c r="D6370" s="23" t="str">
        <f t="shared" si="299"/>
        <v/>
      </c>
      <c r="E6370" s="21">
        <f>SUMIFS(тарифы!G:G,тарифы!B:B,J6370)</f>
        <v>0</v>
      </c>
      <c r="F6370" s="21"/>
      <c r="G6370" s="12" t="str">
        <f>IFERROR(INDEX(Таблица1[#All],MATCH('загрузка табеля'!J6370,тарифы!B:B,0),4),"")</f>
        <v/>
      </c>
    </row>
    <row r="6371" spans="1:7" x14ac:dyDescent="0.2">
      <c r="A6371" s="12" t="e">
        <f>INDEX('рабочие дни  %ФОТ'!$F$3:$F$67,MATCH('загрузка табеля'!$H6371,'рабочие дни  %ФОТ'!$H$3:$H$67,0),1)</f>
        <v>#N/A</v>
      </c>
      <c r="B6371" s="21">
        <f t="shared" si="297"/>
        <v>0</v>
      </c>
      <c r="C6371" s="22">
        <f t="shared" si="298"/>
        <v>0</v>
      </c>
      <c r="D6371" s="23" t="str">
        <f t="shared" si="299"/>
        <v/>
      </c>
      <c r="E6371" s="21">
        <f>SUMIFS(тарифы!G:G,тарифы!B:B,J6371)</f>
        <v>0</v>
      </c>
      <c r="F6371" s="21"/>
      <c r="G6371" s="12" t="str">
        <f>IFERROR(INDEX(Таблица1[#All],MATCH('загрузка табеля'!J6371,тарифы!B:B,0),4),"")</f>
        <v/>
      </c>
    </row>
    <row r="6372" spans="1:7" x14ac:dyDescent="0.2">
      <c r="A6372" s="12" t="e">
        <f>INDEX('рабочие дни  %ФОТ'!$F$3:$F$67,MATCH('загрузка табеля'!$H6372,'рабочие дни  %ФОТ'!$H$3:$H$67,0),1)</f>
        <v>#N/A</v>
      </c>
      <c r="B6372" s="21">
        <f t="shared" si="297"/>
        <v>0</v>
      </c>
      <c r="C6372" s="22">
        <f t="shared" si="298"/>
        <v>0</v>
      </c>
      <c r="D6372" s="23" t="str">
        <f t="shared" si="299"/>
        <v/>
      </c>
      <c r="E6372" s="21">
        <f>SUMIFS(тарифы!G:G,тарифы!B:B,J6372)</f>
        <v>0</v>
      </c>
      <c r="F6372" s="21"/>
      <c r="G6372" s="12" t="str">
        <f>IFERROR(INDEX(Таблица1[#All],MATCH('загрузка табеля'!J6372,тарифы!B:B,0),4),"")</f>
        <v/>
      </c>
    </row>
    <row r="6373" spans="1:7" x14ac:dyDescent="0.2">
      <c r="A6373" s="12" t="e">
        <f>INDEX('рабочие дни  %ФОТ'!$F$3:$F$67,MATCH('загрузка табеля'!$H6373,'рабочие дни  %ФОТ'!$H$3:$H$67,0),1)</f>
        <v>#N/A</v>
      </c>
      <c r="B6373" s="21">
        <f t="shared" si="297"/>
        <v>0</v>
      </c>
      <c r="C6373" s="22">
        <f t="shared" si="298"/>
        <v>0</v>
      </c>
      <c r="D6373" s="23" t="str">
        <f t="shared" si="299"/>
        <v/>
      </c>
      <c r="E6373" s="21">
        <f>SUMIFS(тарифы!G:G,тарифы!B:B,J6373)</f>
        <v>0</v>
      </c>
      <c r="F6373" s="21"/>
      <c r="G6373" s="12" t="str">
        <f>IFERROR(INDEX(Таблица1[#All],MATCH('загрузка табеля'!J6373,тарифы!B:B,0),4),"")</f>
        <v/>
      </c>
    </row>
    <row r="6374" spans="1:7" x14ac:dyDescent="0.2">
      <c r="A6374" s="12" t="e">
        <f>INDEX('рабочие дни  %ФОТ'!$F$3:$F$67,MATCH('загрузка табеля'!$H6374,'рабочие дни  %ФОТ'!$H$3:$H$67,0),1)</f>
        <v>#N/A</v>
      </c>
      <c r="B6374" s="21">
        <f t="shared" si="297"/>
        <v>0</v>
      </c>
      <c r="C6374" s="22">
        <f t="shared" si="298"/>
        <v>0</v>
      </c>
      <c r="D6374" s="23" t="str">
        <f t="shared" si="299"/>
        <v/>
      </c>
      <c r="E6374" s="21">
        <f>SUMIFS(тарифы!G:G,тарифы!B:B,J6374)</f>
        <v>0</v>
      </c>
      <c r="F6374" s="21"/>
      <c r="G6374" s="12" t="str">
        <f>IFERROR(INDEX(Таблица1[#All],MATCH('загрузка табеля'!J6374,тарифы!B:B,0),4),"")</f>
        <v/>
      </c>
    </row>
    <row r="6375" spans="1:7" x14ac:dyDescent="0.2">
      <c r="A6375" s="12" t="e">
        <f>INDEX('рабочие дни  %ФОТ'!$F$3:$F$67,MATCH('загрузка табеля'!$H6375,'рабочие дни  %ФОТ'!$H$3:$H$67,0),1)</f>
        <v>#N/A</v>
      </c>
      <c r="B6375" s="21">
        <f t="shared" si="297"/>
        <v>0</v>
      </c>
      <c r="C6375" s="22">
        <f t="shared" si="298"/>
        <v>0</v>
      </c>
      <c r="D6375" s="23" t="str">
        <f t="shared" si="299"/>
        <v/>
      </c>
      <c r="E6375" s="21">
        <f>SUMIFS(тарифы!G:G,тарифы!B:B,J6375)</f>
        <v>0</v>
      </c>
      <c r="F6375" s="21"/>
      <c r="G6375" s="12" t="str">
        <f>IFERROR(INDEX(Таблица1[#All],MATCH('загрузка табеля'!J6375,тарифы!B:B,0),4),"")</f>
        <v/>
      </c>
    </row>
    <row r="6376" spans="1:7" x14ac:dyDescent="0.2">
      <c r="A6376" s="12" t="e">
        <f>INDEX('рабочие дни  %ФОТ'!$F$3:$F$67,MATCH('загрузка табеля'!$H6376,'рабочие дни  %ФОТ'!$H$3:$H$67,0),1)</f>
        <v>#N/A</v>
      </c>
      <c r="B6376" s="21">
        <f t="shared" si="297"/>
        <v>0</v>
      </c>
      <c r="C6376" s="22">
        <f t="shared" si="298"/>
        <v>0</v>
      </c>
      <c r="D6376" s="23" t="str">
        <f t="shared" si="299"/>
        <v/>
      </c>
      <c r="E6376" s="21">
        <f>SUMIFS(тарифы!G:G,тарифы!B:B,J6376)</f>
        <v>0</v>
      </c>
      <c r="F6376" s="21"/>
      <c r="G6376" s="12" t="str">
        <f>IFERROR(INDEX(Таблица1[#All],MATCH('загрузка табеля'!J6376,тарифы!B:B,0),4),"")</f>
        <v/>
      </c>
    </row>
    <row r="6377" spans="1:7" x14ac:dyDescent="0.2">
      <c r="A6377" s="12" t="e">
        <f>INDEX('рабочие дни  %ФОТ'!$F$3:$F$67,MATCH('загрузка табеля'!$H6377,'рабочие дни  %ФОТ'!$H$3:$H$67,0),1)</f>
        <v>#N/A</v>
      </c>
      <c r="B6377" s="21">
        <f t="shared" si="297"/>
        <v>0</v>
      </c>
      <c r="C6377" s="22">
        <f t="shared" si="298"/>
        <v>0</v>
      </c>
      <c r="D6377" s="23" t="str">
        <f t="shared" si="299"/>
        <v/>
      </c>
      <c r="E6377" s="21">
        <f>SUMIFS(тарифы!G:G,тарифы!B:B,J6377)</f>
        <v>0</v>
      </c>
      <c r="F6377" s="21"/>
      <c r="G6377" s="12" t="str">
        <f>IFERROR(INDEX(Таблица1[#All],MATCH('загрузка табеля'!J6377,тарифы!B:B,0),4),"")</f>
        <v/>
      </c>
    </row>
    <row r="6378" spans="1:7" x14ac:dyDescent="0.2">
      <c r="A6378" s="12" t="e">
        <f>INDEX('рабочие дни  %ФОТ'!$F$3:$F$67,MATCH('загрузка табеля'!$H6378,'рабочие дни  %ФОТ'!$H$3:$H$67,0),1)</f>
        <v>#N/A</v>
      </c>
      <c r="B6378" s="21">
        <f t="shared" si="297"/>
        <v>0</v>
      </c>
      <c r="C6378" s="22">
        <f t="shared" si="298"/>
        <v>0</v>
      </c>
      <c r="D6378" s="23" t="str">
        <f t="shared" si="299"/>
        <v/>
      </c>
      <c r="E6378" s="21">
        <f>SUMIFS(тарифы!G:G,тарифы!B:B,J6378)</f>
        <v>0</v>
      </c>
      <c r="F6378" s="21"/>
      <c r="G6378" s="12" t="str">
        <f>IFERROR(INDEX(Таблица1[#All],MATCH('загрузка табеля'!J6378,тарифы!B:B,0),4),"")</f>
        <v/>
      </c>
    </row>
    <row r="6379" spans="1:7" x14ac:dyDescent="0.2">
      <c r="A6379" s="12" t="e">
        <f>INDEX('рабочие дни  %ФОТ'!$F$3:$F$67,MATCH('загрузка табеля'!$H6379,'рабочие дни  %ФОТ'!$H$3:$H$67,0),1)</f>
        <v>#N/A</v>
      </c>
      <c r="B6379" s="21">
        <f t="shared" si="297"/>
        <v>0</v>
      </c>
      <c r="C6379" s="22">
        <f t="shared" si="298"/>
        <v>0</v>
      </c>
      <c r="D6379" s="23" t="str">
        <f t="shared" si="299"/>
        <v/>
      </c>
      <c r="E6379" s="21">
        <f>SUMIFS(тарифы!G:G,тарифы!B:B,J6379)</f>
        <v>0</v>
      </c>
      <c r="F6379" s="21"/>
      <c r="G6379" s="12" t="str">
        <f>IFERROR(INDEX(Таблица1[#All],MATCH('загрузка табеля'!J6379,тарифы!B:B,0),4),"")</f>
        <v/>
      </c>
    </row>
    <row r="6380" spans="1:7" x14ac:dyDescent="0.2">
      <c r="A6380" s="12" t="e">
        <f>INDEX('рабочие дни  %ФОТ'!$F$3:$F$67,MATCH('загрузка табеля'!$H6380,'рабочие дни  %ФОТ'!$H$3:$H$67,0),1)</f>
        <v>#N/A</v>
      </c>
      <c r="B6380" s="21">
        <f t="shared" si="297"/>
        <v>0</v>
      </c>
      <c r="C6380" s="22">
        <f t="shared" si="298"/>
        <v>0</v>
      </c>
      <c r="D6380" s="23" t="str">
        <f t="shared" si="299"/>
        <v/>
      </c>
      <c r="E6380" s="21">
        <f>SUMIFS(тарифы!G:G,тарифы!B:B,J6380)</f>
        <v>0</v>
      </c>
      <c r="F6380" s="21"/>
      <c r="G6380" s="12" t="str">
        <f>IFERROR(INDEX(Таблица1[#All],MATCH('загрузка табеля'!J6380,тарифы!B:B,0),4),"")</f>
        <v/>
      </c>
    </row>
    <row r="6381" spans="1:7" x14ac:dyDescent="0.2">
      <c r="A6381" s="12" t="e">
        <f>INDEX('рабочие дни  %ФОТ'!$F$3:$F$67,MATCH('загрузка табеля'!$H6381,'рабочие дни  %ФОТ'!$H$3:$H$67,0),1)</f>
        <v>#N/A</v>
      </c>
      <c r="B6381" s="21">
        <f t="shared" si="297"/>
        <v>0</v>
      </c>
      <c r="C6381" s="22">
        <f t="shared" si="298"/>
        <v>0</v>
      </c>
      <c r="D6381" s="23" t="str">
        <f t="shared" si="299"/>
        <v/>
      </c>
      <c r="E6381" s="21">
        <f>SUMIFS(тарифы!G:G,тарифы!B:B,J6381)</f>
        <v>0</v>
      </c>
      <c r="F6381" s="21"/>
      <c r="G6381" s="12" t="str">
        <f>IFERROR(INDEX(Таблица1[#All],MATCH('загрузка табеля'!J6381,тарифы!B:B,0),4),"")</f>
        <v/>
      </c>
    </row>
    <row r="6382" spans="1:7" x14ac:dyDescent="0.2">
      <c r="A6382" s="12" t="e">
        <f>INDEX('рабочие дни  %ФОТ'!$F$3:$F$67,MATCH('загрузка табеля'!$H6382,'рабочие дни  %ФОТ'!$H$3:$H$67,0),1)</f>
        <v>#N/A</v>
      </c>
      <c r="B6382" s="21">
        <f t="shared" si="297"/>
        <v>0</v>
      </c>
      <c r="C6382" s="22">
        <f t="shared" si="298"/>
        <v>0</v>
      </c>
      <c r="D6382" s="23" t="str">
        <f t="shared" si="299"/>
        <v/>
      </c>
      <c r="E6382" s="21">
        <f>SUMIFS(тарифы!G:G,тарифы!B:B,J6382)</f>
        <v>0</v>
      </c>
      <c r="F6382" s="21"/>
      <c r="G6382" s="12" t="str">
        <f>IFERROR(INDEX(Таблица1[#All],MATCH('загрузка табеля'!J6382,тарифы!B:B,0),4),"")</f>
        <v/>
      </c>
    </row>
    <row r="6383" spans="1:7" x14ac:dyDescent="0.2">
      <c r="A6383" s="12" t="e">
        <f>INDEX('рабочие дни  %ФОТ'!$F$3:$F$67,MATCH('загрузка табеля'!$H6383,'рабочие дни  %ФОТ'!$H$3:$H$67,0),1)</f>
        <v>#N/A</v>
      </c>
      <c r="B6383" s="21">
        <f t="shared" si="297"/>
        <v>0</v>
      </c>
      <c r="C6383" s="22">
        <f t="shared" si="298"/>
        <v>0</v>
      </c>
      <c r="D6383" s="23" t="str">
        <f t="shared" si="299"/>
        <v/>
      </c>
      <c r="E6383" s="21">
        <f>SUMIFS(тарифы!G:G,тарифы!B:B,J6383)</f>
        <v>0</v>
      </c>
      <c r="F6383" s="21"/>
      <c r="G6383" s="12" t="str">
        <f>IFERROR(INDEX(Таблица1[#All],MATCH('загрузка табеля'!J6383,тарифы!B:B,0),4),"")</f>
        <v/>
      </c>
    </row>
    <row r="6384" spans="1:7" x14ac:dyDescent="0.2">
      <c r="A6384" s="12" t="e">
        <f>INDEX('рабочие дни  %ФОТ'!$F$3:$F$67,MATCH('загрузка табеля'!$H6384,'рабочие дни  %ФОТ'!$H$3:$H$67,0),1)</f>
        <v>#N/A</v>
      </c>
      <c r="B6384" s="21">
        <f t="shared" si="297"/>
        <v>0</v>
      </c>
      <c r="C6384" s="22">
        <f t="shared" si="298"/>
        <v>0</v>
      </c>
      <c r="D6384" s="23" t="str">
        <f t="shared" si="299"/>
        <v/>
      </c>
      <c r="E6384" s="21">
        <f>SUMIFS(тарифы!G:G,тарифы!B:B,J6384)</f>
        <v>0</v>
      </c>
      <c r="F6384" s="21"/>
      <c r="G6384" s="12" t="str">
        <f>IFERROR(INDEX(Таблица1[#All],MATCH('загрузка табеля'!J6384,тарифы!B:B,0),4),"")</f>
        <v/>
      </c>
    </row>
    <row r="6385" spans="1:7" x14ac:dyDescent="0.2">
      <c r="A6385" s="12" t="e">
        <f>INDEX('рабочие дни  %ФОТ'!$F$3:$F$67,MATCH('загрузка табеля'!$H6385,'рабочие дни  %ФОТ'!$H$3:$H$67,0),1)</f>
        <v>#N/A</v>
      </c>
      <c r="B6385" s="21">
        <f t="shared" si="297"/>
        <v>0</v>
      </c>
      <c r="C6385" s="22">
        <f t="shared" si="298"/>
        <v>0</v>
      </c>
      <c r="D6385" s="23" t="str">
        <f t="shared" si="299"/>
        <v/>
      </c>
      <c r="E6385" s="21">
        <f>SUMIFS(тарифы!G:G,тарифы!B:B,J6385)</f>
        <v>0</v>
      </c>
      <c r="F6385" s="21"/>
      <c r="G6385" s="12" t="str">
        <f>IFERROR(INDEX(Таблица1[#All],MATCH('загрузка табеля'!J6385,тарифы!B:B,0),4),"")</f>
        <v/>
      </c>
    </row>
    <row r="6386" spans="1:7" x14ac:dyDescent="0.2">
      <c r="A6386" s="12" t="e">
        <f>INDEX('рабочие дни  %ФОТ'!$F$3:$F$67,MATCH('загрузка табеля'!$H6386,'рабочие дни  %ФОТ'!$H$3:$H$67,0),1)</f>
        <v>#N/A</v>
      </c>
      <c r="B6386" s="21">
        <f t="shared" si="297"/>
        <v>0</v>
      </c>
      <c r="C6386" s="22">
        <f t="shared" si="298"/>
        <v>0</v>
      </c>
      <c r="D6386" s="23" t="str">
        <f t="shared" si="299"/>
        <v/>
      </c>
      <c r="E6386" s="21">
        <f>SUMIFS(тарифы!G:G,тарифы!B:B,J6386)</f>
        <v>0</v>
      </c>
      <c r="F6386" s="21"/>
      <c r="G6386" s="12" t="str">
        <f>IFERROR(INDEX(Таблица1[#All],MATCH('загрузка табеля'!J6386,тарифы!B:B,0),4),"")</f>
        <v/>
      </c>
    </row>
    <row r="6387" spans="1:7" x14ac:dyDescent="0.2">
      <c r="A6387" s="12" t="e">
        <f>INDEX('рабочие дни  %ФОТ'!$F$3:$F$67,MATCH('загрузка табеля'!$H6387,'рабочие дни  %ФОТ'!$H$3:$H$67,0),1)</f>
        <v>#N/A</v>
      </c>
      <c r="B6387" s="21">
        <f t="shared" si="297"/>
        <v>0</v>
      </c>
      <c r="C6387" s="22">
        <f t="shared" si="298"/>
        <v>0</v>
      </c>
      <c r="D6387" s="23" t="str">
        <f t="shared" si="299"/>
        <v/>
      </c>
      <c r="E6387" s="21">
        <f>SUMIFS(тарифы!G:G,тарифы!B:B,J6387)</f>
        <v>0</v>
      </c>
      <c r="F6387" s="21"/>
      <c r="G6387" s="12" t="str">
        <f>IFERROR(INDEX(Таблица1[#All],MATCH('загрузка табеля'!J6387,тарифы!B:B,0),4),"")</f>
        <v/>
      </c>
    </row>
    <row r="6388" spans="1:7" x14ac:dyDescent="0.2">
      <c r="A6388" s="12" t="e">
        <f>INDEX('рабочие дни  %ФОТ'!$F$3:$F$67,MATCH('загрузка табеля'!$H6388,'рабочие дни  %ФОТ'!$H$3:$H$67,0),1)</f>
        <v>#N/A</v>
      </c>
      <c r="B6388" s="21">
        <f t="shared" si="297"/>
        <v>0</v>
      </c>
      <c r="C6388" s="22">
        <f t="shared" si="298"/>
        <v>0</v>
      </c>
      <c r="D6388" s="23" t="str">
        <f t="shared" si="299"/>
        <v/>
      </c>
      <c r="E6388" s="21">
        <f>SUMIFS(тарифы!G:G,тарифы!B:B,J6388)</f>
        <v>0</v>
      </c>
      <c r="F6388" s="21"/>
      <c r="G6388" s="12" t="str">
        <f>IFERROR(INDEX(Таблица1[#All],MATCH('загрузка табеля'!J6388,тарифы!B:B,0),4),"")</f>
        <v/>
      </c>
    </row>
    <row r="6389" spans="1:7" x14ac:dyDescent="0.2">
      <c r="A6389" s="12" t="e">
        <f>INDEX('рабочие дни  %ФОТ'!$F$3:$F$67,MATCH('загрузка табеля'!$H6389,'рабочие дни  %ФОТ'!$H$3:$H$67,0),1)</f>
        <v>#N/A</v>
      </c>
      <c r="B6389" s="21">
        <f t="shared" si="297"/>
        <v>0</v>
      </c>
      <c r="C6389" s="22">
        <f t="shared" si="298"/>
        <v>0</v>
      </c>
      <c r="D6389" s="23" t="str">
        <f t="shared" si="299"/>
        <v/>
      </c>
      <c r="E6389" s="21">
        <f>SUMIFS(тарифы!G:G,тарифы!B:B,J6389)</f>
        <v>0</v>
      </c>
      <c r="F6389" s="21"/>
      <c r="G6389" s="12" t="str">
        <f>IFERROR(INDEX(Таблица1[#All],MATCH('загрузка табеля'!J6389,тарифы!B:B,0),4),"")</f>
        <v/>
      </c>
    </row>
    <row r="6390" spans="1:7" x14ac:dyDescent="0.2">
      <c r="A6390" s="12" t="e">
        <f>INDEX('рабочие дни  %ФОТ'!$F$3:$F$67,MATCH('загрузка табеля'!$H6390,'рабочие дни  %ФОТ'!$H$3:$H$67,0),1)</f>
        <v>#N/A</v>
      </c>
      <c r="B6390" s="21">
        <f t="shared" si="297"/>
        <v>0</v>
      </c>
      <c r="C6390" s="22">
        <f t="shared" si="298"/>
        <v>0</v>
      </c>
      <c r="D6390" s="23" t="str">
        <f t="shared" si="299"/>
        <v/>
      </c>
      <c r="E6390" s="21">
        <f>SUMIFS(тарифы!G:G,тарифы!B:B,J6390)</f>
        <v>0</v>
      </c>
      <c r="F6390" s="21"/>
      <c r="G6390" s="12" t="str">
        <f>IFERROR(INDEX(Таблица1[#All],MATCH('загрузка табеля'!J6390,тарифы!B:B,0),4),"")</f>
        <v/>
      </c>
    </row>
    <row r="6391" spans="1:7" x14ac:dyDescent="0.2">
      <c r="A6391" s="12" t="e">
        <f>INDEX('рабочие дни  %ФОТ'!$F$3:$F$67,MATCH('загрузка табеля'!$H6391,'рабочие дни  %ФОТ'!$H$3:$H$67,0),1)</f>
        <v>#N/A</v>
      </c>
      <c r="B6391" s="21">
        <f t="shared" si="297"/>
        <v>0</v>
      </c>
      <c r="C6391" s="22">
        <f t="shared" si="298"/>
        <v>0</v>
      </c>
      <c r="D6391" s="23" t="str">
        <f t="shared" si="299"/>
        <v/>
      </c>
      <c r="E6391" s="21">
        <f>SUMIFS(тарифы!G:G,тарифы!B:B,J6391)</f>
        <v>0</v>
      </c>
      <c r="F6391" s="21"/>
      <c r="G6391" s="12" t="str">
        <f>IFERROR(INDEX(Таблица1[#All],MATCH('загрузка табеля'!J6391,тарифы!B:B,0),4),"")</f>
        <v/>
      </c>
    </row>
    <row r="6392" spans="1:7" x14ac:dyDescent="0.2">
      <c r="A6392" s="12" t="e">
        <f>INDEX('рабочие дни  %ФОТ'!$F$3:$F$67,MATCH('загрузка табеля'!$H6392,'рабочие дни  %ФОТ'!$H$3:$H$67,0),1)</f>
        <v>#N/A</v>
      </c>
      <c r="B6392" s="21">
        <f t="shared" si="297"/>
        <v>0</v>
      </c>
      <c r="C6392" s="22">
        <f t="shared" si="298"/>
        <v>0</v>
      </c>
      <c r="D6392" s="23" t="str">
        <f t="shared" si="299"/>
        <v/>
      </c>
      <c r="E6392" s="21">
        <f>SUMIFS(тарифы!G:G,тарифы!B:B,J6392)</f>
        <v>0</v>
      </c>
      <c r="F6392" s="21"/>
      <c r="G6392" s="12" t="str">
        <f>IFERROR(INDEX(Таблица1[#All],MATCH('загрузка табеля'!J6392,тарифы!B:B,0),4),"")</f>
        <v/>
      </c>
    </row>
    <row r="6393" spans="1:7" x14ac:dyDescent="0.2">
      <c r="A6393" s="12" t="e">
        <f>INDEX('рабочие дни  %ФОТ'!$F$3:$F$67,MATCH('загрузка табеля'!$H6393,'рабочие дни  %ФОТ'!$H$3:$H$67,0),1)</f>
        <v>#N/A</v>
      </c>
      <c r="B6393" s="21">
        <f t="shared" si="297"/>
        <v>0</v>
      </c>
      <c r="C6393" s="22">
        <f t="shared" si="298"/>
        <v>0</v>
      </c>
      <c r="D6393" s="23" t="str">
        <f t="shared" si="299"/>
        <v/>
      </c>
      <c r="E6393" s="21">
        <f>SUMIFS(тарифы!G:G,тарифы!B:B,J6393)</f>
        <v>0</v>
      </c>
      <c r="F6393" s="21"/>
      <c r="G6393" s="12" t="str">
        <f>IFERROR(INDEX(Таблица1[#All],MATCH('загрузка табеля'!J6393,тарифы!B:B,0),4),"")</f>
        <v/>
      </c>
    </row>
    <row r="6394" spans="1:7" x14ac:dyDescent="0.2">
      <c r="A6394" s="12" t="e">
        <f>INDEX('рабочие дни  %ФОТ'!$F$3:$F$67,MATCH('загрузка табеля'!$H6394,'рабочие дни  %ФОТ'!$H$3:$H$67,0),1)</f>
        <v>#N/A</v>
      </c>
      <c r="B6394" s="21">
        <f t="shared" si="297"/>
        <v>0</v>
      </c>
      <c r="C6394" s="22">
        <f t="shared" si="298"/>
        <v>0</v>
      </c>
      <c r="D6394" s="23" t="str">
        <f t="shared" si="299"/>
        <v/>
      </c>
      <c r="E6394" s="21">
        <f>SUMIFS(тарифы!G:G,тарифы!B:B,J6394)</f>
        <v>0</v>
      </c>
      <c r="F6394" s="21"/>
      <c r="G6394" s="12" t="str">
        <f>IFERROR(INDEX(Таблица1[#All],MATCH('загрузка табеля'!J6394,тарифы!B:B,0),4),"")</f>
        <v/>
      </c>
    </row>
    <row r="6395" spans="1:7" x14ac:dyDescent="0.2">
      <c r="A6395" s="12" t="e">
        <f>INDEX('рабочие дни  %ФОТ'!$F$3:$F$67,MATCH('загрузка табеля'!$H6395,'рабочие дни  %ФОТ'!$H$3:$H$67,0),1)</f>
        <v>#N/A</v>
      </c>
      <c r="B6395" s="21">
        <f t="shared" si="297"/>
        <v>0</v>
      </c>
      <c r="C6395" s="22">
        <f t="shared" si="298"/>
        <v>0</v>
      </c>
      <c r="D6395" s="23" t="str">
        <f t="shared" si="299"/>
        <v/>
      </c>
      <c r="E6395" s="21">
        <f>SUMIFS(тарифы!G:G,тарифы!B:B,J6395)</f>
        <v>0</v>
      </c>
      <c r="F6395" s="21"/>
      <c r="G6395" s="12" t="str">
        <f>IFERROR(INDEX(Таблица1[#All],MATCH('загрузка табеля'!J6395,тарифы!B:B,0),4),"")</f>
        <v/>
      </c>
    </row>
    <row r="6396" spans="1:7" x14ac:dyDescent="0.2">
      <c r="A6396" s="12" t="e">
        <f>INDEX('рабочие дни  %ФОТ'!$F$3:$F$67,MATCH('загрузка табеля'!$H6396,'рабочие дни  %ФОТ'!$H$3:$H$67,0),1)</f>
        <v>#N/A</v>
      </c>
      <c r="B6396" s="21">
        <f t="shared" si="297"/>
        <v>0</v>
      </c>
      <c r="C6396" s="22">
        <f t="shared" si="298"/>
        <v>0</v>
      </c>
      <c r="D6396" s="23" t="str">
        <f t="shared" si="299"/>
        <v/>
      </c>
      <c r="E6396" s="21">
        <f>SUMIFS(тарифы!G:G,тарифы!B:B,J6396)</f>
        <v>0</v>
      </c>
      <c r="F6396" s="21"/>
      <c r="G6396" s="12" t="str">
        <f>IFERROR(INDEX(Таблица1[#All],MATCH('загрузка табеля'!J6396,тарифы!B:B,0),4),"")</f>
        <v/>
      </c>
    </row>
    <row r="6397" spans="1:7" x14ac:dyDescent="0.2">
      <c r="A6397" s="12" t="e">
        <f>INDEX('рабочие дни  %ФОТ'!$F$3:$F$67,MATCH('загрузка табеля'!$H6397,'рабочие дни  %ФОТ'!$H$3:$H$67,0),1)</f>
        <v>#N/A</v>
      </c>
      <c r="B6397" s="21">
        <f t="shared" si="297"/>
        <v>0</v>
      </c>
      <c r="C6397" s="22">
        <f t="shared" si="298"/>
        <v>0</v>
      </c>
      <c r="D6397" s="23" t="str">
        <f t="shared" si="299"/>
        <v/>
      </c>
      <c r="E6397" s="21">
        <f>SUMIFS(тарифы!G:G,тарифы!B:B,J6397)</f>
        <v>0</v>
      </c>
      <c r="F6397" s="21"/>
      <c r="G6397" s="12" t="str">
        <f>IFERROR(INDEX(Таблица1[#All],MATCH('загрузка табеля'!J6397,тарифы!B:B,0),4),"")</f>
        <v/>
      </c>
    </row>
    <row r="6398" spans="1:7" x14ac:dyDescent="0.2">
      <c r="A6398" s="12" t="e">
        <f>INDEX('рабочие дни  %ФОТ'!$F$3:$F$67,MATCH('загрузка табеля'!$H6398,'рабочие дни  %ФОТ'!$H$3:$H$67,0),1)</f>
        <v>#N/A</v>
      </c>
      <c r="B6398" s="21">
        <f t="shared" si="297"/>
        <v>0</v>
      </c>
      <c r="C6398" s="22">
        <f t="shared" si="298"/>
        <v>0</v>
      </c>
      <c r="D6398" s="23" t="str">
        <f t="shared" si="299"/>
        <v/>
      </c>
      <c r="E6398" s="21">
        <f>SUMIFS(тарифы!G:G,тарифы!B:B,J6398)</f>
        <v>0</v>
      </c>
      <c r="F6398" s="21"/>
      <c r="G6398" s="12" t="str">
        <f>IFERROR(INDEX(Таблица1[#All],MATCH('загрузка табеля'!J6398,тарифы!B:B,0),4),"")</f>
        <v/>
      </c>
    </row>
    <row r="6399" spans="1:7" x14ac:dyDescent="0.2">
      <c r="A6399" s="12" t="e">
        <f>INDEX('рабочие дни  %ФОТ'!$F$3:$F$67,MATCH('загрузка табеля'!$H6399,'рабочие дни  %ФОТ'!$H$3:$H$67,0),1)</f>
        <v>#N/A</v>
      </c>
      <c r="B6399" s="21">
        <f t="shared" si="297"/>
        <v>0</v>
      </c>
      <c r="C6399" s="22">
        <f t="shared" si="298"/>
        <v>0</v>
      </c>
      <c r="D6399" s="23" t="str">
        <f t="shared" si="299"/>
        <v/>
      </c>
      <c r="E6399" s="21">
        <f>SUMIFS(тарифы!G:G,тарифы!B:B,J6399)</f>
        <v>0</v>
      </c>
      <c r="F6399" s="21"/>
      <c r="G6399" s="12" t="str">
        <f>IFERROR(INDEX(Таблица1[#All],MATCH('загрузка табеля'!J6399,тарифы!B:B,0),4),"")</f>
        <v/>
      </c>
    </row>
    <row r="6400" spans="1:7" x14ac:dyDescent="0.2">
      <c r="A6400" s="12" t="e">
        <f>INDEX('рабочие дни  %ФОТ'!$F$3:$F$67,MATCH('загрузка табеля'!$H6400,'рабочие дни  %ФОТ'!$H$3:$H$67,0),1)</f>
        <v>#N/A</v>
      </c>
      <c r="B6400" s="21">
        <f t="shared" si="297"/>
        <v>0</v>
      </c>
      <c r="C6400" s="22">
        <f t="shared" si="298"/>
        <v>0</v>
      </c>
      <c r="D6400" s="23" t="str">
        <f t="shared" si="299"/>
        <v/>
      </c>
      <c r="E6400" s="21">
        <f>SUMIFS(тарифы!G:G,тарифы!B:B,J6400)</f>
        <v>0</v>
      </c>
      <c r="F6400" s="21"/>
      <c r="G6400" s="12" t="str">
        <f>IFERROR(INDEX(Таблица1[#All],MATCH('загрузка табеля'!J6400,тарифы!B:B,0),4),"")</f>
        <v/>
      </c>
    </row>
    <row r="6401" spans="1:7" x14ac:dyDescent="0.2">
      <c r="A6401" s="12" t="e">
        <f>INDEX('рабочие дни  %ФОТ'!$F$3:$F$67,MATCH('загрузка табеля'!$H6401,'рабочие дни  %ФОТ'!$H$3:$H$67,0),1)</f>
        <v>#N/A</v>
      </c>
      <c r="B6401" s="21">
        <f t="shared" si="297"/>
        <v>0</v>
      </c>
      <c r="C6401" s="22">
        <f t="shared" si="298"/>
        <v>0</v>
      </c>
      <c r="D6401" s="23" t="str">
        <f t="shared" si="299"/>
        <v/>
      </c>
      <c r="E6401" s="21">
        <f>SUMIFS(тарифы!G:G,тарифы!B:B,J6401)</f>
        <v>0</v>
      </c>
      <c r="F6401" s="21"/>
      <c r="G6401" s="12" t="str">
        <f>IFERROR(INDEX(Таблица1[#All],MATCH('загрузка табеля'!J6401,тарифы!B:B,0),4),"")</f>
        <v/>
      </c>
    </row>
    <row r="6402" spans="1:7" x14ac:dyDescent="0.2">
      <c r="A6402" s="12" t="e">
        <f>INDEX('рабочие дни  %ФОТ'!$F$3:$F$67,MATCH('загрузка табеля'!$H6402,'рабочие дни  %ФОТ'!$H$3:$H$67,0),1)</f>
        <v>#N/A</v>
      </c>
      <c r="B6402" s="21">
        <f t="shared" si="297"/>
        <v>0</v>
      </c>
      <c r="C6402" s="22">
        <f t="shared" si="298"/>
        <v>0</v>
      </c>
      <c r="D6402" s="23" t="str">
        <f t="shared" si="299"/>
        <v/>
      </c>
      <c r="E6402" s="21">
        <f>SUMIFS(тарифы!G:G,тарифы!B:B,J6402)</f>
        <v>0</v>
      </c>
      <c r="F6402" s="21"/>
      <c r="G6402" s="12" t="str">
        <f>IFERROR(INDEX(Таблица1[#All],MATCH('загрузка табеля'!J6402,тарифы!B:B,0),4),"")</f>
        <v/>
      </c>
    </row>
    <row r="6403" spans="1:7" x14ac:dyDescent="0.2">
      <c r="A6403" s="12" t="e">
        <f>INDEX('рабочие дни  %ФОТ'!$F$3:$F$67,MATCH('загрузка табеля'!$H6403,'рабочие дни  %ФОТ'!$H$3:$H$67,0),1)</f>
        <v>#N/A</v>
      </c>
      <c r="B6403" s="21">
        <f t="shared" si="297"/>
        <v>0</v>
      </c>
      <c r="C6403" s="22">
        <f t="shared" si="298"/>
        <v>0</v>
      </c>
      <c r="D6403" s="23" t="str">
        <f t="shared" si="299"/>
        <v/>
      </c>
      <c r="E6403" s="21">
        <f>SUMIFS(тарифы!G:G,тарифы!B:B,J6403)</f>
        <v>0</v>
      </c>
      <c r="F6403" s="21"/>
      <c r="G6403" s="12" t="str">
        <f>IFERROR(INDEX(Таблица1[#All],MATCH('загрузка табеля'!J6403,тарифы!B:B,0),4),"")</f>
        <v/>
      </c>
    </row>
    <row r="6404" spans="1:7" x14ac:dyDescent="0.2">
      <c r="A6404" s="12" t="e">
        <f>INDEX('рабочие дни  %ФОТ'!$F$3:$F$67,MATCH('загрузка табеля'!$H6404,'рабочие дни  %ФОТ'!$H$3:$H$67,0),1)</f>
        <v>#N/A</v>
      </c>
      <c r="B6404" s="21">
        <f t="shared" si="297"/>
        <v>0</v>
      </c>
      <c r="C6404" s="22">
        <f t="shared" si="298"/>
        <v>0</v>
      </c>
      <c r="D6404" s="23" t="str">
        <f t="shared" si="299"/>
        <v/>
      </c>
      <c r="E6404" s="21">
        <f>SUMIFS(тарифы!G:G,тарифы!B:B,J6404)</f>
        <v>0</v>
      </c>
      <c r="F6404" s="21"/>
      <c r="G6404" s="12" t="str">
        <f>IFERROR(INDEX(Таблица1[#All],MATCH('загрузка табеля'!J6404,тарифы!B:B,0),4),"")</f>
        <v/>
      </c>
    </row>
    <row r="6405" spans="1:7" x14ac:dyDescent="0.2">
      <c r="A6405" s="12" t="e">
        <f>INDEX('рабочие дни  %ФОТ'!$F$3:$F$67,MATCH('загрузка табеля'!$H6405,'рабочие дни  %ФОТ'!$H$3:$H$67,0),1)</f>
        <v>#N/A</v>
      </c>
      <c r="B6405" s="21">
        <f t="shared" si="297"/>
        <v>0</v>
      </c>
      <c r="C6405" s="22">
        <f t="shared" si="298"/>
        <v>0</v>
      </c>
      <c r="D6405" s="23" t="str">
        <f t="shared" si="299"/>
        <v/>
      </c>
      <c r="E6405" s="21">
        <f>SUMIFS(тарифы!G:G,тарифы!B:B,J6405)</f>
        <v>0</v>
      </c>
      <c r="F6405" s="21"/>
      <c r="G6405" s="12" t="str">
        <f>IFERROR(INDEX(Таблица1[#All],MATCH('загрузка табеля'!J6405,тарифы!B:B,0),4),"")</f>
        <v/>
      </c>
    </row>
    <row r="6406" spans="1:7" x14ac:dyDescent="0.2">
      <c r="A6406" s="12" t="e">
        <f>INDEX('рабочие дни  %ФОТ'!$F$3:$F$67,MATCH('загрузка табеля'!$H6406,'рабочие дни  %ФОТ'!$H$3:$H$67,0),1)</f>
        <v>#N/A</v>
      </c>
      <c r="B6406" s="21">
        <f t="shared" ref="B6406:B6469" si="300">IF(AND(F6406&lt;50,F6406&gt;0),F6406*D6406,IF(F6406&gt;50,F6406/$C$1*C6406,IF(AND(E6406&lt;50,E6406&gt;0),E6406*D6406,E6406/$C$1*C6406)))</f>
        <v>0</v>
      </c>
      <c r="C6406" s="22">
        <f t="shared" si="298"/>
        <v>0</v>
      </c>
      <c r="D6406" s="23" t="str">
        <f t="shared" si="299"/>
        <v/>
      </c>
      <c r="E6406" s="21">
        <f>SUMIFS(тарифы!G:G,тарифы!B:B,J6406)</f>
        <v>0</v>
      </c>
      <c r="F6406" s="21"/>
      <c r="G6406" s="12" t="str">
        <f>IFERROR(INDEX(Таблица1[#All],MATCH('загрузка табеля'!J6406,тарифы!B:B,0),4),"")</f>
        <v/>
      </c>
    </row>
    <row r="6407" spans="1:7" x14ac:dyDescent="0.2">
      <c r="A6407" s="12" t="e">
        <f>INDEX('рабочие дни  %ФОТ'!$F$3:$F$67,MATCH('загрузка табеля'!$H6407,'рабочие дни  %ФОТ'!$H$3:$H$67,0),1)</f>
        <v>#N/A</v>
      </c>
      <c r="B6407" s="21">
        <f t="shared" si="300"/>
        <v>0</v>
      </c>
      <c r="C6407" s="22">
        <f t="shared" ref="C6407:C6470" si="301">COUNTIF(L6407:AP6407,"&gt;0")</f>
        <v>0</v>
      </c>
      <c r="D6407" s="23" t="str">
        <f t="shared" ref="D6407:D6470" si="302">IF(SUM(L6407:AP6407)&gt;0,SUM(L6407:AP6407),"")</f>
        <v/>
      </c>
      <c r="E6407" s="21">
        <f>SUMIFS(тарифы!G:G,тарифы!B:B,J6407)</f>
        <v>0</v>
      </c>
      <c r="F6407" s="21"/>
      <c r="G6407" s="12" t="str">
        <f>IFERROR(INDEX(Таблица1[#All],MATCH('загрузка табеля'!J6407,тарифы!B:B,0),4),"")</f>
        <v/>
      </c>
    </row>
    <row r="6408" spans="1:7" x14ac:dyDescent="0.2">
      <c r="A6408" s="12" t="e">
        <f>INDEX('рабочие дни  %ФОТ'!$F$3:$F$67,MATCH('загрузка табеля'!$H6408,'рабочие дни  %ФОТ'!$H$3:$H$67,0),1)</f>
        <v>#N/A</v>
      </c>
      <c r="B6408" s="21">
        <f t="shared" si="300"/>
        <v>0</v>
      </c>
      <c r="C6408" s="22">
        <f t="shared" si="301"/>
        <v>0</v>
      </c>
      <c r="D6408" s="23" t="str">
        <f t="shared" si="302"/>
        <v/>
      </c>
      <c r="E6408" s="21">
        <f>SUMIFS(тарифы!G:G,тарифы!B:B,J6408)</f>
        <v>0</v>
      </c>
      <c r="F6408" s="21"/>
      <c r="G6408" s="12" t="str">
        <f>IFERROR(INDEX(Таблица1[#All],MATCH('загрузка табеля'!J6408,тарифы!B:B,0),4),"")</f>
        <v/>
      </c>
    </row>
    <row r="6409" spans="1:7" x14ac:dyDescent="0.2">
      <c r="A6409" s="12" t="e">
        <f>INDEX('рабочие дни  %ФОТ'!$F$3:$F$67,MATCH('загрузка табеля'!$H6409,'рабочие дни  %ФОТ'!$H$3:$H$67,0),1)</f>
        <v>#N/A</v>
      </c>
      <c r="B6409" s="21">
        <f t="shared" si="300"/>
        <v>0</v>
      </c>
      <c r="C6409" s="22">
        <f t="shared" si="301"/>
        <v>0</v>
      </c>
      <c r="D6409" s="23" t="str">
        <f t="shared" si="302"/>
        <v/>
      </c>
      <c r="E6409" s="21">
        <f>SUMIFS(тарифы!G:G,тарифы!B:B,J6409)</f>
        <v>0</v>
      </c>
      <c r="F6409" s="21"/>
      <c r="G6409" s="12" t="str">
        <f>IFERROR(INDEX(Таблица1[#All],MATCH('загрузка табеля'!J6409,тарифы!B:B,0),4),"")</f>
        <v/>
      </c>
    </row>
    <row r="6410" spans="1:7" x14ac:dyDescent="0.2">
      <c r="A6410" s="12" t="e">
        <f>INDEX('рабочие дни  %ФОТ'!$F$3:$F$67,MATCH('загрузка табеля'!$H6410,'рабочие дни  %ФОТ'!$H$3:$H$67,0),1)</f>
        <v>#N/A</v>
      </c>
      <c r="B6410" s="21">
        <f t="shared" si="300"/>
        <v>0</v>
      </c>
      <c r="C6410" s="22">
        <f t="shared" si="301"/>
        <v>0</v>
      </c>
      <c r="D6410" s="23" t="str">
        <f t="shared" si="302"/>
        <v/>
      </c>
      <c r="E6410" s="21">
        <f>SUMIFS(тарифы!G:G,тарифы!B:B,J6410)</f>
        <v>0</v>
      </c>
      <c r="F6410" s="21"/>
      <c r="G6410" s="12" t="str">
        <f>IFERROR(INDEX(Таблица1[#All],MATCH('загрузка табеля'!J6410,тарифы!B:B,0),4),"")</f>
        <v/>
      </c>
    </row>
    <row r="6411" spans="1:7" x14ac:dyDescent="0.2">
      <c r="A6411" s="12" t="e">
        <f>INDEX('рабочие дни  %ФОТ'!$F$3:$F$67,MATCH('загрузка табеля'!$H6411,'рабочие дни  %ФОТ'!$H$3:$H$67,0),1)</f>
        <v>#N/A</v>
      </c>
      <c r="B6411" s="21">
        <f t="shared" si="300"/>
        <v>0</v>
      </c>
      <c r="C6411" s="22">
        <f t="shared" si="301"/>
        <v>0</v>
      </c>
      <c r="D6411" s="23" t="str">
        <f t="shared" si="302"/>
        <v/>
      </c>
      <c r="E6411" s="21">
        <f>SUMIFS(тарифы!G:G,тарифы!B:B,J6411)</f>
        <v>0</v>
      </c>
      <c r="F6411" s="21"/>
      <c r="G6411" s="12" t="str">
        <f>IFERROR(INDEX(Таблица1[#All],MATCH('загрузка табеля'!J6411,тарифы!B:B,0),4),"")</f>
        <v/>
      </c>
    </row>
    <row r="6412" spans="1:7" x14ac:dyDescent="0.2">
      <c r="A6412" s="12" t="e">
        <f>INDEX('рабочие дни  %ФОТ'!$F$3:$F$67,MATCH('загрузка табеля'!$H6412,'рабочие дни  %ФОТ'!$H$3:$H$67,0),1)</f>
        <v>#N/A</v>
      </c>
      <c r="B6412" s="21">
        <f t="shared" si="300"/>
        <v>0</v>
      </c>
      <c r="C6412" s="22">
        <f t="shared" si="301"/>
        <v>0</v>
      </c>
      <c r="D6412" s="23" t="str">
        <f t="shared" si="302"/>
        <v/>
      </c>
      <c r="E6412" s="21">
        <f>SUMIFS(тарифы!G:G,тарифы!B:B,J6412)</f>
        <v>0</v>
      </c>
      <c r="F6412" s="21"/>
      <c r="G6412" s="12" t="str">
        <f>IFERROR(INDEX(Таблица1[#All],MATCH('загрузка табеля'!J6412,тарифы!B:B,0),4),"")</f>
        <v/>
      </c>
    </row>
    <row r="6413" spans="1:7" x14ac:dyDescent="0.2">
      <c r="A6413" s="12" t="e">
        <f>INDEX('рабочие дни  %ФОТ'!$F$3:$F$67,MATCH('загрузка табеля'!$H6413,'рабочие дни  %ФОТ'!$H$3:$H$67,0),1)</f>
        <v>#N/A</v>
      </c>
      <c r="B6413" s="21">
        <f t="shared" si="300"/>
        <v>0</v>
      </c>
      <c r="C6413" s="22">
        <f t="shared" si="301"/>
        <v>0</v>
      </c>
      <c r="D6413" s="23" t="str">
        <f t="shared" si="302"/>
        <v/>
      </c>
      <c r="E6413" s="21">
        <f>SUMIFS(тарифы!G:G,тарифы!B:B,J6413)</f>
        <v>0</v>
      </c>
      <c r="F6413" s="21"/>
      <c r="G6413" s="12" t="str">
        <f>IFERROR(INDEX(Таблица1[#All],MATCH('загрузка табеля'!J6413,тарифы!B:B,0),4),"")</f>
        <v/>
      </c>
    </row>
    <row r="6414" spans="1:7" x14ac:dyDescent="0.2">
      <c r="A6414" s="12" t="e">
        <f>INDEX('рабочие дни  %ФОТ'!$F$3:$F$67,MATCH('загрузка табеля'!$H6414,'рабочие дни  %ФОТ'!$H$3:$H$67,0),1)</f>
        <v>#N/A</v>
      </c>
      <c r="B6414" s="21">
        <f t="shared" si="300"/>
        <v>0</v>
      </c>
      <c r="C6414" s="22">
        <f t="shared" si="301"/>
        <v>0</v>
      </c>
      <c r="D6414" s="23" t="str">
        <f t="shared" si="302"/>
        <v/>
      </c>
      <c r="E6414" s="21">
        <f>SUMIFS(тарифы!G:G,тарифы!B:B,J6414)</f>
        <v>0</v>
      </c>
      <c r="F6414" s="21"/>
      <c r="G6414" s="12" t="str">
        <f>IFERROR(INDEX(Таблица1[#All],MATCH('загрузка табеля'!J6414,тарифы!B:B,0),4),"")</f>
        <v/>
      </c>
    </row>
    <row r="6415" spans="1:7" x14ac:dyDescent="0.2">
      <c r="A6415" s="12" t="e">
        <f>INDEX('рабочие дни  %ФОТ'!$F$3:$F$67,MATCH('загрузка табеля'!$H6415,'рабочие дни  %ФОТ'!$H$3:$H$67,0),1)</f>
        <v>#N/A</v>
      </c>
      <c r="B6415" s="21">
        <f t="shared" si="300"/>
        <v>0</v>
      </c>
      <c r="C6415" s="22">
        <f t="shared" si="301"/>
        <v>0</v>
      </c>
      <c r="D6415" s="23" t="str">
        <f t="shared" si="302"/>
        <v/>
      </c>
      <c r="E6415" s="21">
        <f>SUMIFS(тарифы!G:G,тарифы!B:B,J6415)</f>
        <v>0</v>
      </c>
      <c r="F6415" s="21"/>
      <c r="G6415" s="12" t="str">
        <f>IFERROR(INDEX(Таблица1[#All],MATCH('загрузка табеля'!J6415,тарифы!B:B,0),4),"")</f>
        <v/>
      </c>
    </row>
    <row r="6416" spans="1:7" x14ac:dyDescent="0.2">
      <c r="A6416" s="12" t="e">
        <f>INDEX('рабочие дни  %ФОТ'!$F$3:$F$67,MATCH('загрузка табеля'!$H6416,'рабочие дни  %ФОТ'!$H$3:$H$67,0),1)</f>
        <v>#N/A</v>
      </c>
      <c r="B6416" s="21">
        <f t="shared" si="300"/>
        <v>0</v>
      </c>
      <c r="C6416" s="22">
        <f t="shared" si="301"/>
        <v>0</v>
      </c>
      <c r="D6416" s="23" t="str">
        <f t="shared" si="302"/>
        <v/>
      </c>
      <c r="E6416" s="21">
        <f>SUMIFS(тарифы!G:G,тарифы!B:B,J6416)</f>
        <v>0</v>
      </c>
      <c r="F6416" s="21"/>
      <c r="G6416" s="12" t="str">
        <f>IFERROR(INDEX(Таблица1[#All],MATCH('загрузка табеля'!J6416,тарифы!B:B,0),4),"")</f>
        <v/>
      </c>
    </row>
    <row r="6417" spans="1:7" x14ac:dyDescent="0.2">
      <c r="A6417" s="12" t="e">
        <f>INDEX('рабочие дни  %ФОТ'!$F$3:$F$67,MATCH('загрузка табеля'!$H6417,'рабочие дни  %ФОТ'!$H$3:$H$67,0),1)</f>
        <v>#N/A</v>
      </c>
      <c r="B6417" s="21">
        <f t="shared" si="300"/>
        <v>0</v>
      </c>
      <c r="C6417" s="22">
        <f t="shared" si="301"/>
        <v>0</v>
      </c>
      <c r="D6417" s="23" t="str">
        <f t="shared" si="302"/>
        <v/>
      </c>
      <c r="E6417" s="21">
        <f>SUMIFS(тарифы!G:G,тарифы!B:B,J6417)</f>
        <v>0</v>
      </c>
      <c r="F6417" s="21"/>
      <c r="G6417" s="12" t="str">
        <f>IFERROR(INDEX(Таблица1[#All],MATCH('загрузка табеля'!J6417,тарифы!B:B,0),4),"")</f>
        <v/>
      </c>
    </row>
    <row r="6418" spans="1:7" x14ac:dyDescent="0.2">
      <c r="A6418" s="12" t="e">
        <f>INDEX('рабочие дни  %ФОТ'!$F$3:$F$67,MATCH('загрузка табеля'!$H6418,'рабочие дни  %ФОТ'!$H$3:$H$67,0),1)</f>
        <v>#N/A</v>
      </c>
      <c r="B6418" s="21">
        <f t="shared" si="300"/>
        <v>0</v>
      </c>
      <c r="C6418" s="22">
        <f t="shared" si="301"/>
        <v>0</v>
      </c>
      <c r="D6418" s="23" t="str">
        <f t="shared" si="302"/>
        <v/>
      </c>
      <c r="E6418" s="21">
        <f>SUMIFS(тарифы!G:G,тарифы!B:B,J6418)</f>
        <v>0</v>
      </c>
      <c r="F6418" s="21"/>
      <c r="G6418" s="12" t="str">
        <f>IFERROR(INDEX(Таблица1[#All],MATCH('загрузка табеля'!J6418,тарифы!B:B,0),4),"")</f>
        <v/>
      </c>
    </row>
    <row r="6419" spans="1:7" x14ac:dyDescent="0.2">
      <c r="A6419" s="12" t="e">
        <f>INDEX('рабочие дни  %ФОТ'!$F$3:$F$67,MATCH('загрузка табеля'!$H6419,'рабочие дни  %ФОТ'!$H$3:$H$67,0),1)</f>
        <v>#N/A</v>
      </c>
      <c r="B6419" s="21">
        <f t="shared" si="300"/>
        <v>0</v>
      </c>
      <c r="C6419" s="22">
        <f t="shared" si="301"/>
        <v>0</v>
      </c>
      <c r="D6419" s="23" t="str">
        <f t="shared" si="302"/>
        <v/>
      </c>
      <c r="E6419" s="21">
        <f>SUMIFS(тарифы!G:G,тарифы!B:B,J6419)</f>
        <v>0</v>
      </c>
      <c r="F6419" s="21"/>
      <c r="G6419" s="12" t="str">
        <f>IFERROR(INDEX(Таблица1[#All],MATCH('загрузка табеля'!J6419,тарифы!B:B,0),4),"")</f>
        <v/>
      </c>
    </row>
    <row r="6420" spans="1:7" x14ac:dyDescent="0.2">
      <c r="A6420" s="12" t="e">
        <f>INDEX('рабочие дни  %ФОТ'!$F$3:$F$67,MATCH('загрузка табеля'!$H6420,'рабочие дни  %ФОТ'!$H$3:$H$67,0),1)</f>
        <v>#N/A</v>
      </c>
      <c r="B6420" s="21">
        <f t="shared" si="300"/>
        <v>0</v>
      </c>
      <c r="C6420" s="22">
        <f t="shared" si="301"/>
        <v>0</v>
      </c>
      <c r="D6420" s="23" t="str">
        <f t="shared" si="302"/>
        <v/>
      </c>
      <c r="E6420" s="21">
        <f>SUMIFS(тарифы!G:G,тарифы!B:B,J6420)</f>
        <v>0</v>
      </c>
      <c r="F6420" s="21"/>
      <c r="G6420" s="12" t="str">
        <f>IFERROR(INDEX(Таблица1[#All],MATCH('загрузка табеля'!J6420,тарифы!B:B,0),4),"")</f>
        <v/>
      </c>
    </row>
    <row r="6421" spans="1:7" x14ac:dyDescent="0.2">
      <c r="A6421" s="12" t="e">
        <f>INDEX('рабочие дни  %ФОТ'!$F$3:$F$67,MATCH('загрузка табеля'!$H6421,'рабочие дни  %ФОТ'!$H$3:$H$67,0),1)</f>
        <v>#N/A</v>
      </c>
      <c r="B6421" s="21">
        <f t="shared" si="300"/>
        <v>0</v>
      </c>
      <c r="C6421" s="22">
        <f t="shared" si="301"/>
        <v>0</v>
      </c>
      <c r="D6421" s="23" t="str">
        <f t="shared" si="302"/>
        <v/>
      </c>
      <c r="E6421" s="21">
        <f>SUMIFS(тарифы!G:G,тарифы!B:B,J6421)</f>
        <v>0</v>
      </c>
      <c r="F6421" s="21"/>
      <c r="G6421" s="12" t="str">
        <f>IFERROR(INDEX(Таблица1[#All],MATCH('загрузка табеля'!J6421,тарифы!B:B,0),4),"")</f>
        <v/>
      </c>
    </row>
    <row r="6422" spans="1:7" x14ac:dyDescent="0.2">
      <c r="A6422" s="12" t="e">
        <f>INDEX('рабочие дни  %ФОТ'!$F$3:$F$67,MATCH('загрузка табеля'!$H6422,'рабочие дни  %ФОТ'!$H$3:$H$67,0),1)</f>
        <v>#N/A</v>
      </c>
      <c r="B6422" s="21">
        <f t="shared" si="300"/>
        <v>0</v>
      </c>
      <c r="C6422" s="22">
        <f t="shared" si="301"/>
        <v>0</v>
      </c>
      <c r="D6422" s="23" t="str">
        <f t="shared" si="302"/>
        <v/>
      </c>
      <c r="E6422" s="21">
        <f>SUMIFS(тарифы!G:G,тарифы!B:B,J6422)</f>
        <v>0</v>
      </c>
      <c r="F6422" s="21"/>
      <c r="G6422" s="12" t="str">
        <f>IFERROR(INDEX(Таблица1[#All],MATCH('загрузка табеля'!J6422,тарифы!B:B,0),4),"")</f>
        <v/>
      </c>
    </row>
    <row r="6423" spans="1:7" x14ac:dyDescent="0.2">
      <c r="A6423" s="12" t="e">
        <f>INDEX('рабочие дни  %ФОТ'!$F$3:$F$67,MATCH('загрузка табеля'!$H6423,'рабочие дни  %ФОТ'!$H$3:$H$67,0),1)</f>
        <v>#N/A</v>
      </c>
      <c r="B6423" s="21">
        <f t="shared" si="300"/>
        <v>0</v>
      </c>
      <c r="C6423" s="22">
        <f t="shared" si="301"/>
        <v>0</v>
      </c>
      <c r="D6423" s="23" t="str">
        <f t="shared" si="302"/>
        <v/>
      </c>
      <c r="E6423" s="21">
        <f>SUMIFS(тарифы!G:G,тарифы!B:B,J6423)</f>
        <v>0</v>
      </c>
      <c r="F6423" s="21"/>
      <c r="G6423" s="12" t="str">
        <f>IFERROR(INDEX(Таблица1[#All],MATCH('загрузка табеля'!J6423,тарифы!B:B,0),4),"")</f>
        <v/>
      </c>
    </row>
    <row r="6424" spans="1:7" x14ac:dyDescent="0.2">
      <c r="A6424" s="12" t="e">
        <f>INDEX('рабочие дни  %ФОТ'!$F$3:$F$67,MATCH('загрузка табеля'!$H6424,'рабочие дни  %ФОТ'!$H$3:$H$67,0),1)</f>
        <v>#N/A</v>
      </c>
      <c r="B6424" s="21">
        <f t="shared" si="300"/>
        <v>0</v>
      </c>
      <c r="C6424" s="22">
        <f t="shared" si="301"/>
        <v>0</v>
      </c>
      <c r="D6424" s="23" t="str">
        <f t="shared" si="302"/>
        <v/>
      </c>
      <c r="E6424" s="21">
        <f>SUMIFS(тарифы!G:G,тарифы!B:B,J6424)</f>
        <v>0</v>
      </c>
      <c r="F6424" s="21"/>
      <c r="G6424" s="12" t="str">
        <f>IFERROR(INDEX(Таблица1[#All],MATCH('загрузка табеля'!J6424,тарифы!B:B,0),4),"")</f>
        <v/>
      </c>
    </row>
    <row r="6425" spans="1:7" x14ac:dyDescent="0.2">
      <c r="A6425" s="12" t="e">
        <f>INDEX('рабочие дни  %ФОТ'!$F$3:$F$67,MATCH('загрузка табеля'!$H6425,'рабочие дни  %ФОТ'!$H$3:$H$67,0),1)</f>
        <v>#N/A</v>
      </c>
      <c r="B6425" s="21">
        <f t="shared" si="300"/>
        <v>0</v>
      </c>
      <c r="C6425" s="22">
        <f t="shared" si="301"/>
        <v>0</v>
      </c>
      <c r="D6425" s="23" t="str">
        <f t="shared" si="302"/>
        <v/>
      </c>
      <c r="E6425" s="21">
        <f>SUMIFS(тарифы!G:G,тарифы!B:B,J6425)</f>
        <v>0</v>
      </c>
      <c r="F6425" s="21"/>
      <c r="G6425" s="12" t="str">
        <f>IFERROR(INDEX(Таблица1[#All],MATCH('загрузка табеля'!J6425,тарифы!B:B,0),4),"")</f>
        <v/>
      </c>
    </row>
    <row r="6426" spans="1:7" x14ac:dyDescent="0.2">
      <c r="A6426" s="12" t="e">
        <f>INDEX('рабочие дни  %ФОТ'!$F$3:$F$67,MATCH('загрузка табеля'!$H6426,'рабочие дни  %ФОТ'!$H$3:$H$67,0),1)</f>
        <v>#N/A</v>
      </c>
      <c r="B6426" s="21">
        <f t="shared" si="300"/>
        <v>0</v>
      </c>
      <c r="C6426" s="22">
        <f t="shared" si="301"/>
        <v>0</v>
      </c>
      <c r="D6426" s="23" t="str">
        <f t="shared" si="302"/>
        <v/>
      </c>
      <c r="E6426" s="21">
        <f>SUMIFS(тарифы!G:G,тарифы!B:B,J6426)</f>
        <v>0</v>
      </c>
      <c r="F6426" s="21"/>
      <c r="G6426" s="12" t="str">
        <f>IFERROR(INDEX(Таблица1[#All],MATCH('загрузка табеля'!J6426,тарифы!B:B,0),4),"")</f>
        <v/>
      </c>
    </row>
    <row r="6427" spans="1:7" x14ac:dyDescent="0.2">
      <c r="A6427" s="12" t="e">
        <f>INDEX('рабочие дни  %ФОТ'!$F$3:$F$67,MATCH('загрузка табеля'!$H6427,'рабочие дни  %ФОТ'!$H$3:$H$67,0),1)</f>
        <v>#N/A</v>
      </c>
      <c r="B6427" s="21">
        <f t="shared" si="300"/>
        <v>0</v>
      </c>
      <c r="C6427" s="22">
        <f t="shared" si="301"/>
        <v>0</v>
      </c>
      <c r="D6427" s="23" t="str">
        <f t="shared" si="302"/>
        <v/>
      </c>
      <c r="E6427" s="21">
        <f>SUMIFS(тарифы!G:G,тарифы!B:B,J6427)</f>
        <v>0</v>
      </c>
      <c r="F6427" s="21"/>
      <c r="G6427" s="12" t="str">
        <f>IFERROR(INDEX(Таблица1[#All],MATCH('загрузка табеля'!J6427,тарифы!B:B,0),4),"")</f>
        <v/>
      </c>
    </row>
    <row r="6428" spans="1:7" x14ac:dyDescent="0.2">
      <c r="A6428" s="12" t="e">
        <f>INDEX('рабочие дни  %ФОТ'!$F$3:$F$67,MATCH('загрузка табеля'!$H6428,'рабочие дни  %ФОТ'!$H$3:$H$67,0),1)</f>
        <v>#N/A</v>
      </c>
      <c r="B6428" s="21">
        <f t="shared" si="300"/>
        <v>0</v>
      </c>
      <c r="C6428" s="22">
        <f t="shared" si="301"/>
        <v>0</v>
      </c>
      <c r="D6428" s="23" t="str">
        <f t="shared" si="302"/>
        <v/>
      </c>
      <c r="E6428" s="21">
        <f>SUMIFS(тарифы!G:G,тарифы!B:B,J6428)</f>
        <v>0</v>
      </c>
      <c r="F6428" s="21"/>
      <c r="G6428" s="12" t="str">
        <f>IFERROR(INDEX(Таблица1[#All],MATCH('загрузка табеля'!J6428,тарифы!B:B,0),4),"")</f>
        <v/>
      </c>
    </row>
    <row r="6429" spans="1:7" x14ac:dyDescent="0.2">
      <c r="A6429" s="12" t="e">
        <f>INDEX('рабочие дни  %ФОТ'!$F$3:$F$67,MATCH('загрузка табеля'!$H6429,'рабочие дни  %ФОТ'!$H$3:$H$67,0),1)</f>
        <v>#N/A</v>
      </c>
      <c r="B6429" s="21">
        <f t="shared" si="300"/>
        <v>0</v>
      </c>
      <c r="C6429" s="22">
        <f t="shared" si="301"/>
        <v>0</v>
      </c>
      <c r="D6429" s="23" t="str">
        <f t="shared" si="302"/>
        <v/>
      </c>
      <c r="E6429" s="21">
        <f>SUMIFS(тарифы!G:G,тарифы!B:B,J6429)</f>
        <v>0</v>
      </c>
      <c r="F6429" s="21"/>
      <c r="G6429" s="12" t="str">
        <f>IFERROR(INDEX(Таблица1[#All],MATCH('загрузка табеля'!J6429,тарифы!B:B,0),4),"")</f>
        <v/>
      </c>
    </row>
    <row r="6430" spans="1:7" x14ac:dyDescent="0.2">
      <c r="A6430" s="12" t="e">
        <f>INDEX('рабочие дни  %ФОТ'!$F$3:$F$67,MATCH('загрузка табеля'!$H6430,'рабочие дни  %ФОТ'!$H$3:$H$67,0),1)</f>
        <v>#N/A</v>
      </c>
      <c r="B6430" s="21">
        <f t="shared" si="300"/>
        <v>0</v>
      </c>
      <c r="C6430" s="22">
        <f t="shared" si="301"/>
        <v>0</v>
      </c>
      <c r="D6430" s="23" t="str">
        <f t="shared" si="302"/>
        <v/>
      </c>
      <c r="E6430" s="21">
        <f>SUMIFS(тарифы!G:G,тарифы!B:B,J6430)</f>
        <v>0</v>
      </c>
      <c r="F6430" s="21"/>
      <c r="G6430" s="12" t="str">
        <f>IFERROR(INDEX(Таблица1[#All],MATCH('загрузка табеля'!J6430,тарифы!B:B,0),4),"")</f>
        <v/>
      </c>
    </row>
    <row r="6431" spans="1:7" x14ac:dyDescent="0.2">
      <c r="A6431" s="12" t="e">
        <f>INDEX('рабочие дни  %ФОТ'!$F$3:$F$67,MATCH('загрузка табеля'!$H6431,'рабочие дни  %ФОТ'!$H$3:$H$67,0),1)</f>
        <v>#N/A</v>
      </c>
      <c r="B6431" s="21">
        <f t="shared" si="300"/>
        <v>0</v>
      </c>
      <c r="C6431" s="22">
        <f t="shared" si="301"/>
        <v>0</v>
      </c>
      <c r="D6431" s="23" t="str">
        <f t="shared" si="302"/>
        <v/>
      </c>
      <c r="E6431" s="21">
        <f>SUMIFS(тарифы!G:G,тарифы!B:B,J6431)</f>
        <v>0</v>
      </c>
      <c r="F6431" s="21"/>
      <c r="G6431" s="12" t="str">
        <f>IFERROR(INDEX(Таблица1[#All],MATCH('загрузка табеля'!J6431,тарифы!B:B,0),4),"")</f>
        <v/>
      </c>
    </row>
    <row r="6432" spans="1:7" x14ac:dyDescent="0.2">
      <c r="A6432" s="12" t="e">
        <f>INDEX('рабочие дни  %ФОТ'!$F$3:$F$67,MATCH('загрузка табеля'!$H6432,'рабочие дни  %ФОТ'!$H$3:$H$67,0),1)</f>
        <v>#N/A</v>
      </c>
      <c r="B6432" s="21">
        <f t="shared" si="300"/>
        <v>0</v>
      </c>
      <c r="C6432" s="22">
        <f t="shared" si="301"/>
        <v>0</v>
      </c>
      <c r="D6432" s="23" t="str">
        <f t="shared" si="302"/>
        <v/>
      </c>
      <c r="E6432" s="21">
        <f>SUMIFS(тарифы!G:G,тарифы!B:B,J6432)</f>
        <v>0</v>
      </c>
      <c r="F6432" s="21"/>
      <c r="G6432" s="12" t="str">
        <f>IFERROR(INDEX(Таблица1[#All],MATCH('загрузка табеля'!J6432,тарифы!B:B,0),4),"")</f>
        <v/>
      </c>
    </row>
    <row r="6433" spans="1:7" x14ac:dyDescent="0.2">
      <c r="A6433" s="12" t="e">
        <f>INDEX('рабочие дни  %ФОТ'!$F$3:$F$67,MATCH('загрузка табеля'!$H6433,'рабочие дни  %ФОТ'!$H$3:$H$67,0),1)</f>
        <v>#N/A</v>
      </c>
      <c r="B6433" s="21">
        <f t="shared" si="300"/>
        <v>0</v>
      </c>
      <c r="C6433" s="22">
        <f t="shared" si="301"/>
        <v>0</v>
      </c>
      <c r="D6433" s="23" t="str">
        <f t="shared" si="302"/>
        <v/>
      </c>
      <c r="E6433" s="21">
        <f>SUMIFS(тарифы!G:G,тарифы!B:B,J6433)</f>
        <v>0</v>
      </c>
      <c r="F6433" s="21"/>
      <c r="G6433" s="12" t="str">
        <f>IFERROR(INDEX(Таблица1[#All],MATCH('загрузка табеля'!J6433,тарифы!B:B,0),4),"")</f>
        <v/>
      </c>
    </row>
    <row r="6434" spans="1:7" x14ac:dyDescent="0.2">
      <c r="A6434" s="12" t="e">
        <f>INDEX('рабочие дни  %ФОТ'!$F$3:$F$67,MATCH('загрузка табеля'!$H6434,'рабочие дни  %ФОТ'!$H$3:$H$67,0),1)</f>
        <v>#N/A</v>
      </c>
      <c r="B6434" s="21">
        <f t="shared" si="300"/>
        <v>0</v>
      </c>
      <c r="C6434" s="22">
        <f t="shared" si="301"/>
        <v>0</v>
      </c>
      <c r="D6434" s="23" t="str">
        <f t="shared" si="302"/>
        <v/>
      </c>
      <c r="E6434" s="21">
        <f>SUMIFS(тарифы!G:G,тарифы!B:B,J6434)</f>
        <v>0</v>
      </c>
      <c r="F6434" s="21"/>
      <c r="G6434" s="12" t="str">
        <f>IFERROR(INDEX(Таблица1[#All],MATCH('загрузка табеля'!J6434,тарифы!B:B,0),4),"")</f>
        <v/>
      </c>
    </row>
    <row r="6435" spans="1:7" x14ac:dyDescent="0.2">
      <c r="A6435" s="12" t="e">
        <f>INDEX('рабочие дни  %ФОТ'!$F$3:$F$67,MATCH('загрузка табеля'!$H6435,'рабочие дни  %ФОТ'!$H$3:$H$67,0),1)</f>
        <v>#N/A</v>
      </c>
      <c r="B6435" s="21">
        <f t="shared" si="300"/>
        <v>0</v>
      </c>
      <c r="C6435" s="22">
        <f t="shared" si="301"/>
        <v>0</v>
      </c>
      <c r="D6435" s="23" t="str">
        <f t="shared" si="302"/>
        <v/>
      </c>
      <c r="E6435" s="21">
        <f>SUMIFS(тарифы!G:G,тарифы!B:B,J6435)</f>
        <v>0</v>
      </c>
      <c r="F6435" s="21"/>
      <c r="G6435" s="12" t="str">
        <f>IFERROR(INDEX(Таблица1[#All],MATCH('загрузка табеля'!J6435,тарифы!B:B,0),4),"")</f>
        <v/>
      </c>
    </row>
    <row r="6436" spans="1:7" x14ac:dyDescent="0.2">
      <c r="A6436" s="12" t="e">
        <f>INDEX('рабочие дни  %ФОТ'!$F$3:$F$67,MATCH('загрузка табеля'!$H6436,'рабочие дни  %ФОТ'!$H$3:$H$67,0),1)</f>
        <v>#N/A</v>
      </c>
      <c r="B6436" s="21">
        <f t="shared" si="300"/>
        <v>0</v>
      </c>
      <c r="C6436" s="22">
        <f t="shared" si="301"/>
        <v>0</v>
      </c>
      <c r="D6436" s="23" t="str">
        <f t="shared" si="302"/>
        <v/>
      </c>
      <c r="E6436" s="21">
        <f>SUMIFS(тарифы!G:G,тарифы!B:B,J6436)</f>
        <v>0</v>
      </c>
      <c r="F6436" s="21"/>
      <c r="G6436" s="12" t="str">
        <f>IFERROR(INDEX(Таблица1[#All],MATCH('загрузка табеля'!J6436,тарифы!B:B,0),4),"")</f>
        <v/>
      </c>
    </row>
    <row r="6437" spans="1:7" x14ac:dyDescent="0.2">
      <c r="A6437" s="12" t="e">
        <f>INDEX('рабочие дни  %ФОТ'!$F$3:$F$67,MATCH('загрузка табеля'!$H6437,'рабочие дни  %ФОТ'!$H$3:$H$67,0),1)</f>
        <v>#N/A</v>
      </c>
      <c r="B6437" s="21">
        <f t="shared" si="300"/>
        <v>0</v>
      </c>
      <c r="C6437" s="22">
        <f t="shared" si="301"/>
        <v>0</v>
      </c>
      <c r="D6437" s="23" t="str">
        <f t="shared" si="302"/>
        <v/>
      </c>
      <c r="E6437" s="21">
        <f>SUMIFS(тарифы!G:G,тарифы!B:B,J6437)</f>
        <v>0</v>
      </c>
      <c r="F6437" s="21"/>
      <c r="G6437" s="12" t="str">
        <f>IFERROR(INDEX(Таблица1[#All],MATCH('загрузка табеля'!J6437,тарифы!B:B,0),4),"")</f>
        <v/>
      </c>
    </row>
    <row r="6438" spans="1:7" x14ac:dyDescent="0.2">
      <c r="A6438" s="12" t="e">
        <f>INDEX('рабочие дни  %ФОТ'!$F$3:$F$67,MATCH('загрузка табеля'!$H6438,'рабочие дни  %ФОТ'!$H$3:$H$67,0),1)</f>
        <v>#N/A</v>
      </c>
      <c r="B6438" s="21">
        <f t="shared" si="300"/>
        <v>0</v>
      </c>
      <c r="C6438" s="22">
        <f t="shared" si="301"/>
        <v>0</v>
      </c>
      <c r="D6438" s="23" t="str">
        <f t="shared" si="302"/>
        <v/>
      </c>
      <c r="E6438" s="21">
        <f>SUMIFS(тарифы!G:G,тарифы!B:B,J6438)</f>
        <v>0</v>
      </c>
      <c r="F6438" s="21"/>
      <c r="G6438" s="12" t="str">
        <f>IFERROR(INDEX(Таблица1[#All],MATCH('загрузка табеля'!J6438,тарифы!B:B,0),4),"")</f>
        <v/>
      </c>
    </row>
    <row r="6439" spans="1:7" x14ac:dyDescent="0.2">
      <c r="A6439" s="12" t="e">
        <f>INDEX('рабочие дни  %ФОТ'!$F$3:$F$67,MATCH('загрузка табеля'!$H6439,'рабочие дни  %ФОТ'!$H$3:$H$67,0),1)</f>
        <v>#N/A</v>
      </c>
      <c r="B6439" s="21">
        <f t="shared" si="300"/>
        <v>0</v>
      </c>
      <c r="C6439" s="22">
        <f t="shared" si="301"/>
        <v>0</v>
      </c>
      <c r="D6439" s="23" t="str">
        <f t="shared" si="302"/>
        <v/>
      </c>
      <c r="E6439" s="21">
        <f>SUMIFS(тарифы!G:G,тарифы!B:B,J6439)</f>
        <v>0</v>
      </c>
      <c r="F6439" s="21"/>
      <c r="G6439" s="12" t="str">
        <f>IFERROR(INDEX(Таблица1[#All],MATCH('загрузка табеля'!J6439,тарифы!B:B,0),4),"")</f>
        <v/>
      </c>
    </row>
    <row r="6440" spans="1:7" x14ac:dyDescent="0.2">
      <c r="A6440" s="12" t="e">
        <f>INDEX('рабочие дни  %ФОТ'!$F$3:$F$67,MATCH('загрузка табеля'!$H6440,'рабочие дни  %ФОТ'!$H$3:$H$67,0),1)</f>
        <v>#N/A</v>
      </c>
      <c r="B6440" s="21">
        <f t="shared" si="300"/>
        <v>0</v>
      </c>
      <c r="C6440" s="22">
        <f t="shared" si="301"/>
        <v>0</v>
      </c>
      <c r="D6440" s="23" t="str">
        <f t="shared" si="302"/>
        <v/>
      </c>
      <c r="E6440" s="21">
        <f>SUMIFS(тарифы!G:G,тарифы!B:B,J6440)</f>
        <v>0</v>
      </c>
      <c r="F6440" s="21"/>
      <c r="G6440" s="12" t="str">
        <f>IFERROR(INDEX(Таблица1[#All],MATCH('загрузка табеля'!J6440,тарифы!B:B,0),4),"")</f>
        <v/>
      </c>
    </row>
    <row r="6441" spans="1:7" x14ac:dyDescent="0.2">
      <c r="A6441" s="12" t="e">
        <f>INDEX('рабочие дни  %ФОТ'!$F$3:$F$67,MATCH('загрузка табеля'!$H6441,'рабочие дни  %ФОТ'!$H$3:$H$67,0),1)</f>
        <v>#N/A</v>
      </c>
      <c r="B6441" s="21">
        <f t="shared" si="300"/>
        <v>0</v>
      </c>
      <c r="C6441" s="22">
        <f t="shared" si="301"/>
        <v>0</v>
      </c>
      <c r="D6441" s="23" t="str">
        <f t="shared" si="302"/>
        <v/>
      </c>
      <c r="E6441" s="21">
        <f>SUMIFS(тарифы!G:G,тарифы!B:B,J6441)</f>
        <v>0</v>
      </c>
      <c r="F6441" s="21"/>
      <c r="G6441" s="12" t="str">
        <f>IFERROR(INDEX(Таблица1[#All],MATCH('загрузка табеля'!J6441,тарифы!B:B,0),4),"")</f>
        <v/>
      </c>
    </row>
    <row r="6442" spans="1:7" x14ac:dyDescent="0.2">
      <c r="A6442" s="12" t="e">
        <f>INDEX('рабочие дни  %ФОТ'!$F$3:$F$67,MATCH('загрузка табеля'!$H6442,'рабочие дни  %ФОТ'!$H$3:$H$67,0),1)</f>
        <v>#N/A</v>
      </c>
      <c r="B6442" s="21">
        <f t="shared" si="300"/>
        <v>0</v>
      </c>
      <c r="C6442" s="22">
        <f t="shared" si="301"/>
        <v>0</v>
      </c>
      <c r="D6442" s="23" t="str">
        <f t="shared" si="302"/>
        <v/>
      </c>
      <c r="E6442" s="21">
        <f>SUMIFS(тарифы!G:G,тарифы!B:B,J6442)</f>
        <v>0</v>
      </c>
      <c r="F6442" s="21"/>
      <c r="G6442" s="12" t="str">
        <f>IFERROR(INDEX(Таблица1[#All],MATCH('загрузка табеля'!J6442,тарифы!B:B,0),4),"")</f>
        <v/>
      </c>
    </row>
    <row r="6443" spans="1:7" x14ac:dyDescent="0.2">
      <c r="A6443" s="12" t="e">
        <f>INDEX('рабочие дни  %ФОТ'!$F$3:$F$67,MATCH('загрузка табеля'!$H6443,'рабочие дни  %ФОТ'!$H$3:$H$67,0),1)</f>
        <v>#N/A</v>
      </c>
      <c r="B6443" s="21">
        <f t="shared" si="300"/>
        <v>0</v>
      </c>
      <c r="C6443" s="22">
        <f t="shared" si="301"/>
        <v>0</v>
      </c>
      <c r="D6443" s="23" t="str">
        <f t="shared" si="302"/>
        <v/>
      </c>
      <c r="E6443" s="21">
        <f>SUMIFS(тарифы!G:G,тарифы!B:B,J6443)</f>
        <v>0</v>
      </c>
      <c r="F6443" s="21"/>
      <c r="G6443" s="12" t="str">
        <f>IFERROR(INDEX(Таблица1[#All],MATCH('загрузка табеля'!J6443,тарифы!B:B,0),4),"")</f>
        <v/>
      </c>
    </row>
    <row r="6444" spans="1:7" x14ac:dyDescent="0.2">
      <c r="A6444" s="12" t="e">
        <f>INDEX('рабочие дни  %ФОТ'!$F$3:$F$67,MATCH('загрузка табеля'!$H6444,'рабочие дни  %ФОТ'!$H$3:$H$67,0),1)</f>
        <v>#N/A</v>
      </c>
      <c r="B6444" s="21">
        <f t="shared" si="300"/>
        <v>0</v>
      </c>
      <c r="C6444" s="22">
        <f t="shared" si="301"/>
        <v>0</v>
      </c>
      <c r="D6444" s="23" t="str">
        <f t="shared" si="302"/>
        <v/>
      </c>
      <c r="E6444" s="21">
        <f>SUMIFS(тарифы!G:G,тарифы!B:B,J6444)</f>
        <v>0</v>
      </c>
      <c r="F6444" s="21"/>
      <c r="G6444" s="12" t="str">
        <f>IFERROR(INDEX(Таблица1[#All],MATCH('загрузка табеля'!J6444,тарифы!B:B,0),4),"")</f>
        <v/>
      </c>
    </row>
    <row r="6445" spans="1:7" x14ac:dyDescent="0.2">
      <c r="A6445" s="12" t="e">
        <f>INDEX('рабочие дни  %ФОТ'!$F$3:$F$67,MATCH('загрузка табеля'!$H6445,'рабочие дни  %ФОТ'!$H$3:$H$67,0),1)</f>
        <v>#N/A</v>
      </c>
      <c r="B6445" s="21">
        <f t="shared" si="300"/>
        <v>0</v>
      </c>
      <c r="C6445" s="22">
        <f t="shared" si="301"/>
        <v>0</v>
      </c>
      <c r="D6445" s="23" t="str">
        <f t="shared" si="302"/>
        <v/>
      </c>
      <c r="E6445" s="21">
        <f>SUMIFS(тарифы!G:G,тарифы!B:B,J6445)</f>
        <v>0</v>
      </c>
      <c r="F6445" s="21"/>
      <c r="G6445" s="12" t="str">
        <f>IFERROR(INDEX(Таблица1[#All],MATCH('загрузка табеля'!J6445,тарифы!B:B,0),4),"")</f>
        <v/>
      </c>
    </row>
    <row r="6446" spans="1:7" x14ac:dyDescent="0.2">
      <c r="A6446" s="12" t="e">
        <f>INDEX('рабочие дни  %ФОТ'!$F$3:$F$67,MATCH('загрузка табеля'!$H6446,'рабочие дни  %ФОТ'!$H$3:$H$67,0),1)</f>
        <v>#N/A</v>
      </c>
      <c r="B6446" s="21">
        <f t="shared" si="300"/>
        <v>0</v>
      </c>
      <c r="C6446" s="22">
        <f t="shared" si="301"/>
        <v>0</v>
      </c>
      <c r="D6446" s="23" t="str">
        <f t="shared" si="302"/>
        <v/>
      </c>
      <c r="E6446" s="21">
        <f>SUMIFS(тарифы!G:G,тарифы!B:B,J6446)</f>
        <v>0</v>
      </c>
      <c r="F6446" s="21"/>
      <c r="G6446" s="12" t="str">
        <f>IFERROR(INDEX(Таблица1[#All],MATCH('загрузка табеля'!J6446,тарифы!B:B,0),4),"")</f>
        <v/>
      </c>
    </row>
    <row r="6447" spans="1:7" x14ac:dyDescent="0.2">
      <c r="A6447" s="12" t="e">
        <f>INDEX('рабочие дни  %ФОТ'!$F$3:$F$67,MATCH('загрузка табеля'!$H6447,'рабочие дни  %ФОТ'!$H$3:$H$67,0),1)</f>
        <v>#N/A</v>
      </c>
      <c r="B6447" s="21">
        <f t="shared" si="300"/>
        <v>0</v>
      </c>
      <c r="C6447" s="22">
        <f t="shared" si="301"/>
        <v>0</v>
      </c>
      <c r="D6447" s="23" t="str">
        <f t="shared" si="302"/>
        <v/>
      </c>
      <c r="E6447" s="21">
        <f>SUMIFS(тарифы!G:G,тарифы!B:B,J6447)</f>
        <v>0</v>
      </c>
      <c r="F6447" s="21"/>
      <c r="G6447" s="12" t="str">
        <f>IFERROR(INDEX(Таблица1[#All],MATCH('загрузка табеля'!J6447,тарифы!B:B,0),4),"")</f>
        <v/>
      </c>
    </row>
    <row r="6448" spans="1:7" x14ac:dyDescent="0.2">
      <c r="A6448" s="12" t="e">
        <f>INDEX('рабочие дни  %ФОТ'!$F$3:$F$67,MATCH('загрузка табеля'!$H6448,'рабочие дни  %ФОТ'!$H$3:$H$67,0),1)</f>
        <v>#N/A</v>
      </c>
      <c r="B6448" s="21">
        <f t="shared" si="300"/>
        <v>0</v>
      </c>
      <c r="C6448" s="22">
        <f t="shared" si="301"/>
        <v>0</v>
      </c>
      <c r="D6448" s="23" t="str">
        <f t="shared" si="302"/>
        <v/>
      </c>
      <c r="E6448" s="21">
        <f>SUMIFS(тарифы!G:G,тарифы!B:B,J6448)</f>
        <v>0</v>
      </c>
      <c r="F6448" s="21"/>
      <c r="G6448" s="12" t="str">
        <f>IFERROR(INDEX(Таблица1[#All],MATCH('загрузка табеля'!J6448,тарифы!B:B,0),4),"")</f>
        <v/>
      </c>
    </row>
    <row r="6449" spans="1:7" x14ac:dyDescent="0.2">
      <c r="A6449" s="12" t="e">
        <f>INDEX('рабочие дни  %ФОТ'!$F$3:$F$67,MATCH('загрузка табеля'!$H6449,'рабочие дни  %ФОТ'!$H$3:$H$67,0),1)</f>
        <v>#N/A</v>
      </c>
      <c r="B6449" s="21">
        <f t="shared" si="300"/>
        <v>0</v>
      </c>
      <c r="C6449" s="22">
        <f t="shared" si="301"/>
        <v>0</v>
      </c>
      <c r="D6449" s="23" t="str">
        <f t="shared" si="302"/>
        <v/>
      </c>
      <c r="E6449" s="21">
        <f>SUMIFS(тарифы!G:G,тарифы!B:B,J6449)</f>
        <v>0</v>
      </c>
      <c r="F6449" s="21"/>
      <c r="G6449" s="12" t="str">
        <f>IFERROR(INDEX(Таблица1[#All],MATCH('загрузка табеля'!J6449,тарифы!B:B,0),4),"")</f>
        <v/>
      </c>
    </row>
    <row r="6450" spans="1:7" x14ac:dyDescent="0.2">
      <c r="A6450" s="12" t="e">
        <f>INDEX('рабочие дни  %ФОТ'!$F$3:$F$67,MATCH('загрузка табеля'!$H6450,'рабочие дни  %ФОТ'!$H$3:$H$67,0),1)</f>
        <v>#N/A</v>
      </c>
      <c r="B6450" s="21">
        <f t="shared" si="300"/>
        <v>0</v>
      </c>
      <c r="C6450" s="22">
        <f t="shared" si="301"/>
        <v>0</v>
      </c>
      <c r="D6450" s="23" t="str">
        <f t="shared" si="302"/>
        <v/>
      </c>
      <c r="E6450" s="21">
        <f>SUMIFS(тарифы!G:G,тарифы!B:B,J6450)</f>
        <v>0</v>
      </c>
      <c r="F6450" s="21"/>
      <c r="G6450" s="12" t="str">
        <f>IFERROR(INDEX(Таблица1[#All],MATCH('загрузка табеля'!J6450,тарифы!B:B,0),4),"")</f>
        <v/>
      </c>
    </row>
    <row r="6451" spans="1:7" x14ac:dyDescent="0.2">
      <c r="A6451" s="12" t="e">
        <f>INDEX('рабочие дни  %ФОТ'!$F$3:$F$67,MATCH('загрузка табеля'!$H6451,'рабочие дни  %ФОТ'!$H$3:$H$67,0),1)</f>
        <v>#N/A</v>
      </c>
      <c r="B6451" s="21">
        <f t="shared" si="300"/>
        <v>0</v>
      </c>
      <c r="C6451" s="22">
        <f t="shared" si="301"/>
        <v>0</v>
      </c>
      <c r="D6451" s="23" t="str">
        <f t="shared" si="302"/>
        <v/>
      </c>
      <c r="E6451" s="21">
        <f>SUMIFS(тарифы!G:G,тарифы!B:B,J6451)</f>
        <v>0</v>
      </c>
      <c r="F6451" s="21"/>
      <c r="G6451" s="12" t="str">
        <f>IFERROR(INDEX(Таблица1[#All],MATCH('загрузка табеля'!J6451,тарифы!B:B,0),4),"")</f>
        <v/>
      </c>
    </row>
    <row r="6452" spans="1:7" x14ac:dyDescent="0.2">
      <c r="A6452" s="12" t="e">
        <f>INDEX('рабочие дни  %ФОТ'!$F$3:$F$67,MATCH('загрузка табеля'!$H6452,'рабочие дни  %ФОТ'!$H$3:$H$67,0),1)</f>
        <v>#N/A</v>
      </c>
      <c r="B6452" s="21">
        <f t="shared" si="300"/>
        <v>0</v>
      </c>
      <c r="C6452" s="22">
        <f t="shared" si="301"/>
        <v>0</v>
      </c>
      <c r="D6452" s="23" t="str">
        <f t="shared" si="302"/>
        <v/>
      </c>
      <c r="E6452" s="21">
        <f>SUMIFS(тарифы!G:G,тарифы!B:B,J6452)</f>
        <v>0</v>
      </c>
      <c r="F6452" s="21"/>
      <c r="G6452" s="12" t="str">
        <f>IFERROR(INDEX(Таблица1[#All],MATCH('загрузка табеля'!J6452,тарифы!B:B,0),4),"")</f>
        <v/>
      </c>
    </row>
    <row r="6453" spans="1:7" x14ac:dyDescent="0.2">
      <c r="A6453" s="12" t="e">
        <f>INDEX('рабочие дни  %ФОТ'!$F$3:$F$67,MATCH('загрузка табеля'!$H6453,'рабочие дни  %ФОТ'!$H$3:$H$67,0),1)</f>
        <v>#N/A</v>
      </c>
      <c r="B6453" s="21">
        <f t="shared" si="300"/>
        <v>0</v>
      </c>
      <c r="C6453" s="22">
        <f t="shared" si="301"/>
        <v>0</v>
      </c>
      <c r="D6453" s="23" t="str">
        <f t="shared" si="302"/>
        <v/>
      </c>
      <c r="E6453" s="21">
        <f>SUMIFS(тарифы!G:G,тарифы!B:B,J6453)</f>
        <v>0</v>
      </c>
      <c r="F6453" s="21"/>
      <c r="G6453" s="12" t="str">
        <f>IFERROR(INDEX(Таблица1[#All],MATCH('загрузка табеля'!J6453,тарифы!B:B,0),4),"")</f>
        <v/>
      </c>
    </row>
    <row r="6454" spans="1:7" x14ac:dyDescent="0.2">
      <c r="A6454" s="12" t="e">
        <f>INDEX('рабочие дни  %ФОТ'!$F$3:$F$67,MATCH('загрузка табеля'!$H6454,'рабочие дни  %ФОТ'!$H$3:$H$67,0),1)</f>
        <v>#N/A</v>
      </c>
      <c r="B6454" s="21">
        <f t="shared" si="300"/>
        <v>0</v>
      </c>
      <c r="C6454" s="22">
        <f t="shared" si="301"/>
        <v>0</v>
      </c>
      <c r="D6454" s="23" t="str">
        <f t="shared" si="302"/>
        <v/>
      </c>
      <c r="E6454" s="21">
        <f>SUMIFS(тарифы!G:G,тарифы!B:B,J6454)</f>
        <v>0</v>
      </c>
      <c r="F6454" s="21"/>
      <c r="G6454" s="12" t="str">
        <f>IFERROR(INDEX(Таблица1[#All],MATCH('загрузка табеля'!J6454,тарифы!B:B,0),4),"")</f>
        <v/>
      </c>
    </row>
    <row r="6455" spans="1:7" x14ac:dyDescent="0.2">
      <c r="A6455" s="12" t="e">
        <f>INDEX('рабочие дни  %ФОТ'!$F$3:$F$67,MATCH('загрузка табеля'!$H6455,'рабочие дни  %ФОТ'!$H$3:$H$67,0),1)</f>
        <v>#N/A</v>
      </c>
      <c r="B6455" s="21">
        <f t="shared" si="300"/>
        <v>0</v>
      </c>
      <c r="C6455" s="22">
        <f t="shared" si="301"/>
        <v>0</v>
      </c>
      <c r="D6455" s="23" t="str">
        <f t="shared" si="302"/>
        <v/>
      </c>
      <c r="E6455" s="21">
        <f>SUMIFS(тарифы!G:G,тарифы!B:B,J6455)</f>
        <v>0</v>
      </c>
      <c r="F6455" s="21"/>
      <c r="G6455" s="12" t="str">
        <f>IFERROR(INDEX(Таблица1[#All],MATCH('загрузка табеля'!J6455,тарифы!B:B,0),4),"")</f>
        <v/>
      </c>
    </row>
    <row r="6456" spans="1:7" x14ac:dyDescent="0.2">
      <c r="A6456" s="12" t="e">
        <f>INDEX('рабочие дни  %ФОТ'!$F$3:$F$67,MATCH('загрузка табеля'!$H6456,'рабочие дни  %ФОТ'!$H$3:$H$67,0),1)</f>
        <v>#N/A</v>
      </c>
      <c r="B6456" s="21">
        <f t="shared" si="300"/>
        <v>0</v>
      </c>
      <c r="C6456" s="22">
        <f t="shared" si="301"/>
        <v>0</v>
      </c>
      <c r="D6456" s="23" t="str">
        <f t="shared" si="302"/>
        <v/>
      </c>
      <c r="E6456" s="21">
        <f>SUMIFS(тарифы!G:G,тарифы!B:B,J6456)</f>
        <v>0</v>
      </c>
      <c r="F6456" s="21"/>
      <c r="G6456" s="12" t="str">
        <f>IFERROR(INDEX(Таблица1[#All],MATCH('загрузка табеля'!J6456,тарифы!B:B,0),4),"")</f>
        <v/>
      </c>
    </row>
    <row r="6457" spans="1:7" x14ac:dyDescent="0.2">
      <c r="A6457" s="12" t="e">
        <f>INDEX('рабочие дни  %ФОТ'!$F$3:$F$67,MATCH('загрузка табеля'!$H6457,'рабочие дни  %ФОТ'!$H$3:$H$67,0),1)</f>
        <v>#N/A</v>
      </c>
      <c r="B6457" s="21">
        <f t="shared" si="300"/>
        <v>0</v>
      </c>
      <c r="C6457" s="22">
        <f t="shared" si="301"/>
        <v>0</v>
      </c>
      <c r="D6457" s="23" t="str">
        <f t="shared" si="302"/>
        <v/>
      </c>
      <c r="E6457" s="21">
        <f>SUMIFS(тарифы!G:G,тарифы!B:B,J6457)</f>
        <v>0</v>
      </c>
      <c r="F6457" s="21"/>
      <c r="G6457" s="12" t="str">
        <f>IFERROR(INDEX(Таблица1[#All],MATCH('загрузка табеля'!J6457,тарифы!B:B,0),4),"")</f>
        <v/>
      </c>
    </row>
    <row r="6458" spans="1:7" x14ac:dyDescent="0.2">
      <c r="A6458" s="12" t="e">
        <f>INDEX('рабочие дни  %ФОТ'!$F$3:$F$67,MATCH('загрузка табеля'!$H6458,'рабочие дни  %ФОТ'!$H$3:$H$67,0),1)</f>
        <v>#N/A</v>
      </c>
      <c r="B6458" s="21">
        <f t="shared" si="300"/>
        <v>0</v>
      </c>
      <c r="C6458" s="22">
        <f t="shared" si="301"/>
        <v>0</v>
      </c>
      <c r="D6458" s="23" t="str">
        <f t="shared" si="302"/>
        <v/>
      </c>
      <c r="E6458" s="21">
        <f>SUMIFS(тарифы!G:G,тарифы!B:B,J6458)</f>
        <v>0</v>
      </c>
      <c r="F6458" s="21"/>
      <c r="G6458" s="12" t="str">
        <f>IFERROR(INDEX(Таблица1[#All],MATCH('загрузка табеля'!J6458,тарифы!B:B,0),4),"")</f>
        <v/>
      </c>
    </row>
    <row r="6459" spans="1:7" x14ac:dyDescent="0.2">
      <c r="A6459" s="12" t="e">
        <f>INDEX('рабочие дни  %ФОТ'!$F$3:$F$67,MATCH('загрузка табеля'!$H6459,'рабочие дни  %ФОТ'!$H$3:$H$67,0),1)</f>
        <v>#N/A</v>
      </c>
      <c r="B6459" s="21">
        <f t="shared" si="300"/>
        <v>0</v>
      </c>
      <c r="C6459" s="22">
        <f t="shared" si="301"/>
        <v>0</v>
      </c>
      <c r="D6459" s="23" t="str">
        <f t="shared" si="302"/>
        <v/>
      </c>
      <c r="E6459" s="21">
        <f>SUMIFS(тарифы!G:G,тарифы!B:B,J6459)</f>
        <v>0</v>
      </c>
      <c r="F6459" s="21"/>
      <c r="G6459" s="12" t="str">
        <f>IFERROR(INDEX(Таблица1[#All],MATCH('загрузка табеля'!J6459,тарифы!B:B,0),4),"")</f>
        <v/>
      </c>
    </row>
    <row r="6460" spans="1:7" x14ac:dyDescent="0.2">
      <c r="A6460" s="12" t="e">
        <f>INDEX('рабочие дни  %ФОТ'!$F$3:$F$67,MATCH('загрузка табеля'!$H6460,'рабочие дни  %ФОТ'!$H$3:$H$67,0),1)</f>
        <v>#N/A</v>
      </c>
      <c r="B6460" s="21">
        <f t="shared" si="300"/>
        <v>0</v>
      </c>
      <c r="C6460" s="22">
        <f t="shared" si="301"/>
        <v>0</v>
      </c>
      <c r="D6460" s="23" t="str">
        <f t="shared" si="302"/>
        <v/>
      </c>
      <c r="E6460" s="21">
        <f>SUMIFS(тарифы!G:G,тарифы!B:B,J6460)</f>
        <v>0</v>
      </c>
      <c r="F6460" s="21"/>
      <c r="G6460" s="12" t="str">
        <f>IFERROR(INDEX(Таблица1[#All],MATCH('загрузка табеля'!J6460,тарифы!B:B,0),4),"")</f>
        <v/>
      </c>
    </row>
    <row r="6461" spans="1:7" x14ac:dyDescent="0.2">
      <c r="A6461" s="12" t="e">
        <f>INDEX('рабочие дни  %ФОТ'!$F$3:$F$67,MATCH('загрузка табеля'!$H6461,'рабочие дни  %ФОТ'!$H$3:$H$67,0),1)</f>
        <v>#N/A</v>
      </c>
      <c r="B6461" s="21">
        <f t="shared" si="300"/>
        <v>0</v>
      </c>
      <c r="C6461" s="22">
        <f t="shared" si="301"/>
        <v>0</v>
      </c>
      <c r="D6461" s="23" t="str">
        <f t="shared" si="302"/>
        <v/>
      </c>
      <c r="E6461" s="21">
        <f>SUMIFS(тарифы!G:G,тарифы!B:B,J6461)</f>
        <v>0</v>
      </c>
      <c r="F6461" s="21"/>
      <c r="G6461" s="12" t="str">
        <f>IFERROR(INDEX(Таблица1[#All],MATCH('загрузка табеля'!J6461,тарифы!B:B,0),4),"")</f>
        <v/>
      </c>
    </row>
    <row r="6462" spans="1:7" x14ac:dyDescent="0.2">
      <c r="A6462" s="12" t="e">
        <f>INDEX('рабочие дни  %ФОТ'!$F$3:$F$67,MATCH('загрузка табеля'!$H6462,'рабочие дни  %ФОТ'!$H$3:$H$67,0),1)</f>
        <v>#N/A</v>
      </c>
      <c r="B6462" s="21">
        <f t="shared" si="300"/>
        <v>0</v>
      </c>
      <c r="C6462" s="22">
        <f t="shared" si="301"/>
        <v>0</v>
      </c>
      <c r="D6462" s="23" t="str">
        <f t="shared" si="302"/>
        <v/>
      </c>
      <c r="E6462" s="21">
        <f>SUMIFS(тарифы!G:G,тарифы!B:B,J6462)</f>
        <v>0</v>
      </c>
      <c r="F6462" s="21"/>
      <c r="G6462" s="12" t="str">
        <f>IFERROR(INDEX(Таблица1[#All],MATCH('загрузка табеля'!J6462,тарифы!B:B,0),4),"")</f>
        <v/>
      </c>
    </row>
    <row r="6463" spans="1:7" x14ac:dyDescent="0.2">
      <c r="A6463" s="12" t="e">
        <f>INDEX('рабочие дни  %ФОТ'!$F$3:$F$67,MATCH('загрузка табеля'!$H6463,'рабочие дни  %ФОТ'!$H$3:$H$67,0),1)</f>
        <v>#N/A</v>
      </c>
      <c r="B6463" s="21">
        <f t="shared" si="300"/>
        <v>0</v>
      </c>
      <c r="C6463" s="22">
        <f t="shared" si="301"/>
        <v>0</v>
      </c>
      <c r="D6463" s="23" t="str">
        <f t="shared" si="302"/>
        <v/>
      </c>
      <c r="E6463" s="21">
        <f>SUMIFS(тарифы!G:G,тарифы!B:B,J6463)</f>
        <v>0</v>
      </c>
      <c r="F6463" s="21"/>
      <c r="G6463" s="12" t="str">
        <f>IFERROR(INDEX(Таблица1[#All],MATCH('загрузка табеля'!J6463,тарифы!B:B,0),4),"")</f>
        <v/>
      </c>
    </row>
    <row r="6464" spans="1:7" x14ac:dyDescent="0.2">
      <c r="A6464" s="12" t="e">
        <f>INDEX('рабочие дни  %ФОТ'!$F$3:$F$67,MATCH('загрузка табеля'!$H6464,'рабочие дни  %ФОТ'!$H$3:$H$67,0),1)</f>
        <v>#N/A</v>
      </c>
      <c r="B6464" s="21">
        <f t="shared" si="300"/>
        <v>0</v>
      </c>
      <c r="C6464" s="22">
        <f t="shared" si="301"/>
        <v>0</v>
      </c>
      <c r="D6464" s="23" t="str">
        <f t="shared" si="302"/>
        <v/>
      </c>
      <c r="E6464" s="21">
        <f>SUMIFS(тарифы!G:G,тарифы!B:B,J6464)</f>
        <v>0</v>
      </c>
      <c r="F6464" s="21"/>
      <c r="G6464" s="12" t="str">
        <f>IFERROR(INDEX(Таблица1[#All],MATCH('загрузка табеля'!J6464,тарифы!B:B,0),4),"")</f>
        <v/>
      </c>
    </row>
    <row r="6465" spans="1:7" x14ac:dyDescent="0.2">
      <c r="A6465" s="12" t="e">
        <f>INDEX('рабочие дни  %ФОТ'!$F$3:$F$67,MATCH('загрузка табеля'!$H6465,'рабочие дни  %ФОТ'!$H$3:$H$67,0),1)</f>
        <v>#N/A</v>
      </c>
      <c r="B6465" s="21">
        <f t="shared" si="300"/>
        <v>0</v>
      </c>
      <c r="C6465" s="22">
        <f t="shared" si="301"/>
        <v>0</v>
      </c>
      <c r="D6465" s="23" t="str">
        <f t="shared" si="302"/>
        <v/>
      </c>
      <c r="E6465" s="21">
        <f>SUMIFS(тарифы!G:G,тарифы!B:B,J6465)</f>
        <v>0</v>
      </c>
      <c r="F6465" s="21"/>
      <c r="G6465" s="12" t="str">
        <f>IFERROR(INDEX(Таблица1[#All],MATCH('загрузка табеля'!J6465,тарифы!B:B,0),4),"")</f>
        <v/>
      </c>
    </row>
    <row r="6466" spans="1:7" x14ac:dyDescent="0.2">
      <c r="A6466" s="12" t="e">
        <f>INDEX('рабочие дни  %ФОТ'!$F$3:$F$67,MATCH('загрузка табеля'!$H6466,'рабочие дни  %ФОТ'!$H$3:$H$67,0),1)</f>
        <v>#N/A</v>
      </c>
      <c r="B6466" s="21">
        <f t="shared" si="300"/>
        <v>0</v>
      </c>
      <c r="C6466" s="22">
        <f t="shared" si="301"/>
        <v>0</v>
      </c>
      <c r="D6466" s="23" t="str">
        <f t="shared" si="302"/>
        <v/>
      </c>
      <c r="E6466" s="21">
        <f>SUMIFS(тарифы!G:G,тарифы!B:B,J6466)</f>
        <v>0</v>
      </c>
      <c r="F6466" s="21"/>
      <c r="G6466" s="12" t="str">
        <f>IFERROR(INDEX(Таблица1[#All],MATCH('загрузка табеля'!J6466,тарифы!B:B,0),4),"")</f>
        <v/>
      </c>
    </row>
    <row r="6467" spans="1:7" x14ac:dyDescent="0.2">
      <c r="A6467" s="12" t="e">
        <f>INDEX('рабочие дни  %ФОТ'!$F$3:$F$67,MATCH('загрузка табеля'!$H6467,'рабочие дни  %ФОТ'!$H$3:$H$67,0),1)</f>
        <v>#N/A</v>
      </c>
      <c r="B6467" s="21">
        <f t="shared" si="300"/>
        <v>0</v>
      </c>
      <c r="C6467" s="22">
        <f t="shared" si="301"/>
        <v>0</v>
      </c>
      <c r="D6467" s="23" t="str">
        <f t="shared" si="302"/>
        <v/>
      </c>
      <c r="E6467" s="21">
        <f>SUMIFS(тарифы!G:G,тарифы!B:B,J6467)</f>
        <v>0</v>
      </c>
      <c r="F6467" s="21"/>
      <c r="G6467" s="12" t="str">
        <f>IFERROR(INDEX(Таблица1[#All],MATCH('загрузка табеля'!J6467,тарифы!B:B,0),4),"")</f>
        <v/>
      </c>
    </row>
    <row r="6468" spans="1:7" x14ac:dyDescent="0.2">
      <c r="A6468" s="12" t="e">
        <f>INDEX('рабочие дни  %ФОТ'!$F$3:$F$67,MATCH('загрузка табеля'!$H6468,'рабочие дни  %ФОТ'!$H$3:$H$67,0),1)</f>
        <v>#N/A</v>
      </c>
      <c r="B6468" s="21">
        <f t="shared" si="300"/>
        <v>0</v>
      </c>
      <c r="C6468" s="22">
        <f t="shared" si="301"/>
        <v>0</v>
      </c>
      <c r="D6468" s="23" t="str">
        <f t="shared" si="302"/>
        <v/>
      </c>
      <c r="E6468" s="21">
        <f>SUMIFS(тарифы!G:G,тарифы!B:B,J6468)</f>
        <v>0</v>
      </c>
      <c r="F6468" s="21"/>
      <c r="G6468" s="12" t="str">
        <f>IFERROR(INDEX(Таблица1[#All],MATCH('загрузка табеля'!J6468,тарифы!B:B,0),4),"")</f>
        <v/>
      </c>
    </row>
    <row r="6469" spans="1:7" x14ac:dyDescent="0.2">
      <c r="A6469" s="12" t="e">
        <f>INDEX('рабочие дни  %ФОТ'!$F$3:$F$67,MATCH('загрузка табеля'!$H6469,'рабочие дни  %ФОТ'!$H$3:$H$67,0),1)</f>
        <v>#N/A</v>
      </c>
      <c r="B6469" s="21">
        <f t="shared" si="300"/>
        <v>0</v>
      </c>
      <c r="C6469" s="22">
        <f t="shared" si="301"/>
        <v>0</v>
      </c>
      <c r="D6469" s="23" t="str">
        <f t="shared" si="302"/>
        <v/>
      </c>
      <c r="E6469" s="21">
        <f>SUMIFS(тарифы!G:G,тарифы!B:B,J6469)</f>
        <v>0</v>
      </c>
      <c r="F6469" s="21"/>
      <c r="G6469" s="12" t="str">
        <f>IFERROR(INDEX(Таблица1[#All],MATCH('загрузка табеля'!J6469,тарифы!B:B,0),4),"")</f>
        <v/>
      </c>
    </row>
    <row r="6470" spans="1:7" x14ac:dyDescent="0.2">
      <c r="A6470" s="12" t="e">
        <f>INDEX('рабочие дни  %ФОТ'!$F$3:$F$67,MATCH('загрузка табеля'!$H6470,'рабочие дни  %ФОТ'!$H$3:$H$67,0),1)</f>
        <v>#N/A</v>
      </c>
      <c r="B6470" s="21">
        <f t="shared" ref="B6470:B6533" si="303">IF(AND(F6470&lt;50,F6470&gt;0),F6470*D6470,IF(F6470&gt;50,F6470/$C$1*C6470,IF(AND(E6470&lt;50,E6470&gt;0),E6470*D6470,E6470/$C$1*C6470)))</f>
        <v>0</v>
      </c>
      <c r="C6470" s="22">
        <f t="shared" si="301"/>
        <v>0</v>
      </c>
      <c r="D6470" s="23" t="str">
        <f t="shared" si="302"/>
        <v/>
      </c>
      <c r="E6470" s="21">
        <f>SUMIFS(тарифы!G:G,тарифы!B:B,J6470)</f>
        <v>0</v>
      </c>
      <c r="F6470" s="21"/>
      <c r="G6470" s="12" t="str">
        <f>IFERROR(INDEX(Таблица1[#All],MATCH('загрузка табеля'!J6470,тарифы!B:B,0),4),"")</f>
        <v/>
      </c>
    </row>
    <row r="6471" spans="1:7" x14ac:dyDescent="0.2">
      <c r="A6471" s="12" t="e">
        <f>INDEX('рабочие дни  %ФОТ'!$F$3:$F$67,MATCH('загрузка табеля'!$H6471,'рабочие дни  %ФОТ'!$H$3:$H$67,0),1)</f>
        <v>#N/A</v>
      </c>
      <c r="B6471" s="21">
        <f t="shared" si="303"/>
        <v>0</v>
      </c>
      <c r="C6471" s="22">
        <f t="shared" ref="C6471:C6534" si="304">COUNTIF(L6471:AP6471,"&gt;0")</f>
        <v>0</v>
      </c>
      <c r="D6471" s="23" t="str">
        <f t="shared" ref="D6471:D6534" si="305">IF(SUM(L6471:AP6471)&gt;0,SUM(L6471:AP6471),"")</f>
        <v/>
      </c>
      <c r="E6471" s="21">
        <f>SUMIFS(тарифы!G:G,тарифы!B:B,J6471)</f>
        <v>0</v>
      </c>
      <c r="F6471" s="21"/>
      <c r="G6471" s="12" t="str">
        <f>IFERROR(INDEX(Таблица1[#All],MATCH('загрузка табеля'!J6471,тарифы!B:B,0),4),"")</f>
        <v/>
      </c>
    </row>
    <row r="6472" spans="1:7" x14ac:dyDescent="0.2">
      <c r="A6472" s="12" t="e">
        <f>INDEX('рабочие дни  %ФОТ'!$F$3:$F$67,MATCH('загрузка табеля'!$H6472,'рабочие дни  %ФОТ'!$H$3:$H$67,0),1)</f>
        <v>#N/A</v>
      </c>
      <c r="B6472" s="21">
        <f t="shared" si="303"/>
        <v>0</v>
      </c>
      <c r="C6472" s="22">
        <f t="shared" si="304"/>
        <v>0</v>
      </c>
      <c r="D6472" s="23" t="str">
        <f t="shared" si="305"/>
        <v/>
      </c>
      <c r="E6472" s="21">
        <f>SUMIFS(тарифы!G:G,тарифы!B:B,J6472)</f>
        <v>0</v>
      </c>
      <c r="F6472" s="21"/>
      <c r="G6472" s="12" t="str">
        <f>IFERROR(INDEX(Таблица1[#All],MATCH('загрузка табеля'!J6472,тарифы!B:B,0),4),"")</f>
        <v/>
      </c>
    </row>
    <row r="6473" spans="1:7" x14ac:dyDescent="0.2">
      <c r="A6473" s="12" t="e">
        <f>INDEX('рабочие дни  %ФОТ'!$F$3:$F$67,MATCH('загрузка табеля'!$H6473,'рабочие дни  %ФОТ'!$H$3:$H$67,0),1)</f>
        <v>#N/A</v>
      </c>
      <c r="B6473" s="21">
        <f t="shared" si="303"/>
        <v>0</v>
      </c>
      <c r="C6473" s="22">
        <f t="shared" si="304"/>
        <v>0</v>
      </c>
      <c r="D6473" s="23" t="str">
        <f t="shared" si="305"/>
        <v/>
      </c>
      <c r="E6473" s="21">
        <f>SUMIFS(тарифы!G:G,тарифы!B:B,J6473)</f>
        <v>0</v>
      </c>
      <c r="F6473" s="21"/>
      <c r="G6473" s="12" t="str">
        <f>IFERROR(INDEX(Таблица1[#All],MATCH('загрузка табеля'!J6473,тарифы!B:B,0),4),"")</f>
        <v/>
      </c>
    </row>
    <row r="6474" spans="1:7" x14ac:dyDescent="0.2">
      <c r="A6474" s="12" t="e">
        <f>INDEX('рабочие дни  %ФОТ'!$F$3:$F$67,MATCH('загрузка табеля'!$H6474,'рабочие дни  %ФОТ'!$H$3:$H$67,0),1)</f>
        <v>#N/A</v>
      </c>
      <c r="B6474" s="21">
        <f t="shared" si="303"/>
        <v>0</v>
      </c>
      <c r="C6474" s="22">
        <f t="shared" si="304"/>
        <v>0</v>
      </c>
      <c r="D6474" s="23" t="str">
        <f t="shared" si="305"/>
        <v/>
      </c>
      <c r="E6474" s="21">
        <f>SUMIFS(тарифы!G:G,тарифы!B:B,J6474)</f>
        <v>0</v>
      </c>
      <c r="F6474" s="21"/>
      <c r="G6474" s="12" t="str">
        <f>IFERROR(INDEX(Таблица1[#All],MATCH('загрузка табеля'!J6474,тарифы!B:B,0),4),"")</f>
        <v/>
      </c>
    </row>
    <row r="6475" spans="1:7" x14ac:dyDescent="0.2">
      <c r="A6475" s="12" t="e">
        <f>INDEX('рабочие дни  %ФОТ'!$F$3:$F$67,MATCH('загрузка табеля'!$H6475,'рабочие дни  %ФОТ'!$H$3:$H$67,0),1)</f>
        <v>#N/A</v>
      </c>
      <c r="B6475" s="21">
        <f t="shared" si="303"/>
        <v>0</v>
      </c>
      <c r="C6475" s="22">
        <f t="shared" si="304"/>
        <v>0</v>
      </c>
      <c r="D6475" s="23" t="str">
        <f t="shared" si="305"/>
        <v/>
      </c>
      <c r="E6475" s="21">
        <f>SUMIFS(тарифы!G:G,тарифы!B:B,J6475)</f>
        <v>0</v>
      </c>
      <c r="F6475" s="21"/>
      <c r="G6475" s="12" t="str">
        <f>IFERROR(INDEX(Таблица1[#All],MATCH('загрузка табеля'!J6475,тарифы!B:B,0),4),"")</f>
        <v/>
      </c>
    </row>
    <row r="6476" spans="1:7" x14ac:dyDescent="0.2">
      <c r="A6476" s="12" t="e">
        <f>INDEX('рабочие дни  %ФОТ'!$F$3:$F$67,MATCH('загрузка табеля'!$H6476,'рабочие дни  %ФОТ'!$H$3:$H$67,0),1)</f>
        <v>#N/A</v>
      </c>
      <c r="B6476" s="21">
        <f t="shared" si="303"/>
        <v>0</v>
      </c>
      <c r="C6476" s="22">
        <f t="shared" si="304"/>
        <v>0</v>
      </c>
      <c r="D6476" s="23" t="str">
        <f t="shared" si="305"/>
        <v/>
      </c>
      <c r="E6476" s="21">
        <f>SUMIFS(тарифы!G:G,тарифы!B:B,J6476)</f>
        <v>0</v>
      </c>
      <c r="F6476" s="21"/>
      <c r="G6476" s="12" t="str">
        <f>IFERROR(INDEX(Таблица1[#All],MATCH('загрузка табеля'!J6476,тарифы!B:B,0),4),"")</f>
        <v/>
      </c>
    </row>
    <row r="6477" spans="1:7" x14ac:dyDescent="0.2">
      <c r="A6477" s="12" t="e">
        <f>INDEX('рабочие дни  %ФОТ'!$F$3:$F$67,MATCH('загрузка табеля'!$H6477,'рабочие дни  %ФОТ'!$H$3:$H$67,0),1)</f>
        <v>#N/A</v>
      </c>
      <c r="B6477" s="21">
        <f t="shared" si="303"/>
        <v>0</v>
      </c>
      <c r="C6477" s="22">
        <f t="shared" si="304"/>
        <v>0</v>
      </c>
      <c r="D6477" s="23" t="str">
        <f t="shared" si="305"/>
        <v/>
      </c>
      <c r="E6477" s="21">
        <f>SUMIFS(тарифы!G:G,тарифы!B:B,J6477)</f>
        <v>0</v>
      </c>
      <c r="F6477" s="21"/>
      <c r="G6477" s="12" t="str">
        <f>IFERROR(INDEX(Таблица1[#All],MATCH('загрузка табеля'!J6477,тарифы!B:B,0),4),"")</f>
        <v/>
      </c>
    </row>
    <row r="6478" spans="1:7" x14ac:dyDescent="0.2">
      <c r="A6478" s="12" t="e">
        <f>INDEX('рабочие дни  %ФОТ'!$F$3:$F$67,MATCH('загрузка табеля'!$H6478,'рабочие дни  %ФОТ'!$H$3:$H$67,0),1)</f>
        <v>#N/A</v>
      </c>
      <c r="B6478" s="21">
        <f t="shared" si="303"/>
        <v>0</v>
      </c>
      <c r="C6478" s="22">
        <f t="shared" si="304"/>
        <v>0</v>
      </c>
      <c r="D6478" s="23" t="str">
        <f t="shared" si="305"/>
        <v/>
      </c>
      <c r="E6478" s="21">
        <f>SUMIFS(тарифы!G:G,тарифы!B:B,J6478)</f>
        <v>0</v>
      </c>
      <c r="F6478" s="21"/>
      <c r="G6478" s="12" t="str">
        <f>IFERROR(INDEX(Таблица1[#All],MATCH('загрузка табеля'!J6478,тарифы!B:B,0),4),"")</f>
        <v/>
      </c>
    </row>
    <row r="6479" spans="1:7" x14ac:dyDescent="0.2">
      <c r="A6479" s="12" t="e">
        <f>INDEX('рабочие дни  %ФОТ'!$F$3:$F$67,MATCH('загрузка табеля'!$H6479,'рабочие дни  %ФОТ'!$H$3:$H$67,0),1)</f>
        <v>#N/A</v>
      </c>
      <c r="B6479" s="21">
        <f t="shared" si="303"/>
        <v>0</v>
      </c>
      <c r="C6479" s="22">
        <f t="shared" si="304"/>
        <v>0</v>
      </c>
      <c r="D6479" s="23" t="str">
        <f t="shared" si="305"/>
        <v/>
      </c>
      <c r="E6479" s="21">
        <f>SUMIFS(тарифы!G:G,тарифы!B:B,J6479)</f>
        <v>0</v>
      </c>
      <c r="F6479" s="21"/>
      <c r="G6479" s="12" t="str">
        <f>IFERROR(INDEX(Таблица1[#All],MATCH('загрузка табеля'!J6479,тарифы!B:B,0),4),"")</f>
        <v/>
      </c>
    </row>
    <row r="6480" spans="1:7" x14ac:dyDescent="0.2">
      <c r="A6480" s="12" t="e">
        <f>INDEX('рабочие дни  %ФОТ'!$F$3:$F$67,MATCH('загрузка табеля'!$H6480,'рабочие дни  %ФОТ'!$H$3:$H$67,0),1)</f>
        <v>#N/A</v>
      </c>
      <c r="B6480" s="21">
        <f t="shared" si="303"/>
        <v>0</v>
      </c>
      <c r="C6480" s="22">
        <f t="shared" si="304"/>
        <v>0</v>
      </c>
      <c r="D6480" s="23" t="str">
        <f t="shared" si="305"/>
        <v/>
      </c>
      <c r="E6480" s="21">
        <f>SUMIFS(тарифы!G:G,тарифы!B:B,J6480)</f>
        <v>0</v>
      </c>
      <c r="F6480" s="21"/>
      <c r="G6480" s="12" t="str">
        <f>IFERROR(INDEX(Таблица1[#All],MATCH('загрузка табеля'!J6480,тарифы!B:B,0),4),"")</f>
        <v/>
      </c>
    </row>
    <row r="6481" spans="1:7" x14ac:dyDescent="0.2">
      <c r="A6481" s="12" t="e">
        <f>INDEX('рабочие дни  %ФОТ'!$F$3:$F$67,MATCH('загрузка табеля'!$H6481,'рабочие дни  %ФОТ'!$H$3:$H$67,0),1)</f>
        <v>#N/A</v>
      </c>
      <c r="B6481" s="21">
        <f t="shared" si="303"/>
        <v>0</v>
      </c>
      <c r="C6481" s="22">
        <f t="shared" si="304"/>
        <v>0</v>
      </c>
      <c r="D6481" s="23" t="str">
        <f t="shared" si="305"/>
        <v/>
      </c>
      <c r="E6481" s="21">
        <f>SUMIFS(тарифы!G:G,тарифы!B:B,J6481)</f>
        <v>0</v>
      </c>
      <c r="F6481" s="21"/>
      <c r="G6481" s="12" t="str">
        <f>IFERROR(INDEX(Таблица1[#All],MATCH('загрузка табеля'!J6481,тарифы!B:B,0),4),"")</f>
        <v/>
      </c>
    </row>
    <row r="6482" spans="1:7" x14ac:dyDescent="0.2">
      <c r="A6482" s="12" t="e">
        <f>INDEX('рабочие дни  %ФОТ'!$F$3:$F$67,MATCH('загрузка табеля'!$H6482,'рабочие дни  %ФОТ'!$H$3:$H$67,0),1)</f>
        <v>#N/A</v>
      </c>
      <c r="B6482" s="21">
        <f t="shared" si="303"/>
        <v>0</v>
      </c>
      <c r="C6482" s="22">
        <f t="shared" si="304"/>
        <v>0</v>
      </c>
      <c r="D6482" s="23" t="str">
        <f t="shared" si="305"/>
        <v/>
      </c>
      <c r="E6482" s="21">
        <f>SUMIFS(тарифы!G:G,тарифы!B:B,J6482)</f>
        <v>0</v>
      </c>
      <c r="F6482" s="21"/>
      <c r="G6482" s="12" t="str">
        <f>IFERROR(INDEX(Таблица1[#All],MATCH('загрузка табеля'!J6482,тарифы!B:B,0),4),"")</f>
        <v/>
      </c>
    </row>
    <row r="6483" spans="1:7" x14ac:dyDescent="0.2">
      <c r="A6483" s="12" t="e">
        <f>INDEX('рабочие дни  %ФОТ'!$F$3:$F$67,MATCH('загрузка табеля'!$H6483,'рабочие дни  %ФОТ'!$H$3:$H$67,0),1)</f>
        <v>#N/A</v>
      </c>
      <c r="B6483" s="21">
        <f t="shared" si="303"/>
        <v>0</v>
      </c>
      <c r="C6483" s="22">
        <f t="shared" si="304"/>
        <v>0</v>
      </c>
      <c r="D6483" s="23" t="str">
        <f t="shared" si="305"/>
        <v/>
      </c>
      <c r="E6483" s="21">
        <f>SUMIFS(тарифы!G:G,тарифы!B:B,J6483)</f>
        <v>0</v>
      </c>
      <c r="F6483" s="21"/>
      <c r="G6483" s="12" t="str">
        <f>IFERROR(INDEX(Таблица1[#All],MATCH('загрузка табеля'!J6483,тарифы!B:B,0),4),"")</f>
        <v/>
      </c>
    </row>
    <row r="6484" spans="1:7" x14ac:dyDescent="0.2">
      <c r="A6484" s="12" t="e">
        <f>INDEX('рабочие дни  %ФОТ'!$F$3:$F$67,MATCH('загрузка табеля'!$H6484,'рабочие дни  %ФОТ'!$H$3:$H$67,0),1)</f>
        <v>#N/A</v>
      </c>
      <c r="B6484" s="21">
        <f t="shared" si="303"/>
        <v>0</v>
      </c>
      <c r="C6484" s="22">
        <f t="shared" si="304"/>
        <v>0</v>
      </c>
      <c r="D6484" s="23" t="str">
        <f t="shared" si="305"/>
        <v/>
      </c>
      <c r="E6484" s="21">
        <f>SUMIFS(тарифы!G:G,тарифы!B:B,J6484)</f>
        <v>0</v>
      </c>
      <c r="F6484" s="21"/>
      <c r="G6484" s="12" t="str">
        <f>IFERROR(INDEX(Таблица1[#All],MATCH('загрузка табеля'!J6484,тарифы!B:B,0),4),"")</f>
        <v/>
      </c>
    </row>
    <row r="6485" spans="1:7" x14ac:dyDescent="0.2">
      <c r="A6485" s="12" t="e">
        <f>INDEX('рабочие дни  %ФОТ'!$F$3:$F$67,MATCH('загрузка табеля'!$H6485,'рабочие дни  %ФОТ'!$H$3:$H$67,0),1)</f>
        <v>#N/A</v>
      </c>
      <c r="B6485" s="21">
        <f t="shared" si="303"/>
        <v>0</v>
      </c>
      <c r="C6485" s="22">
        <f t="shared" si="304"/>
        <v>0</v>
      </c>
      <c r="D6485" s="23" t="str">
        <f t="shared" si="305"/>
        <v/>
      </c>
      <c r="E6485" s="21">
        <f>SUMIFS(тарифы!G:G,тарифы!B:B,J6485)</f>
        <v>0</v>
      </c>
      <c r="F6485" s="21"/>
      <c r="G6485" s="12" t="str">
        <f>IFERROR(INDEX(Таблица1[#All],MATCH('загрузка табеля'!J6485,тарифы!B:B,0),4),"")</f>
        <v/>
      </c>
    </row>
    <row r="6486" spans="1:7" x14ac:dyDescent="0.2">
      <c r="A6486" s="12" t="e">
        <f>INDEX('рабочие дни  %ФОТ'!$F$3:$F$67,MATCH('загрузка табеля'!$H6486,'рабочие дни  %ФОТ'!$H$3:$H$67,0),1)</f>
        <v>#N/A</v>
      </c>
      <c r="B6486" s="21">
        <f t="shared" si="303"/>
        <v>0</v>
      </c>
      <c r="C6486" s="22">
        <f t="shared" si="304"/>
        <v>0</v>
      </c>
      <c r="D6486" s="23" t="str">
        <f t="shared" si="305"/>
        <v/>
      </c>
      <c r="E6486" s="21">
        <f>SUMIFS(тарифы!G:G,тарифы!B:B,J6486)</f>
        <v>0</v>
      </c>
      <c r="F6486" s="21"/>
      <c r="G6486" s="12" t="str">
        <f>IFERROR(INDEX(Таблица1[#All],MATCH('загрузка табеля'!J6486,тарифы!B:B,0),4),"")</f>
        <v/>
      </c>
    </row>
    <row r="6487" spans="1:7" x14ac:dyDescent="0.2">
      <c r="A6487" s="12" t="e">
        <f>INDEX('рабочие дни  %ФОТ'!$F$3:$F$67,MATCH('загрузка табеля'!$H6487,'рабочие дни  %ФОТ'!$H$3:$H$67,0),1)</f>
        <v>#N/A</v>
      </c>
      <c r="B6487" s="21">
        <f t="shared" si="303"/>
        <v>0</v>
      </c>
      <c r="C6487" s="22">
        <f t="shared" si="304"/>
        <v>0</v>
      </c>
      <c r="D6487" s="23" t="str">
        <f t="shared" si="305"/>
        <v/>
      </c>
      <c r="E6487" s="21">
        <f>SUMIFS(тарифы!G:G,тарифы!B:B,J6487)</f>
        <v>0</v>
      </c>
      <c r="F6487" s="21"/>
      <c r="G6487" s="12" t="str">
        <f>IFERROR(INDEX(Таблица1[#All],MATCH('загрузка табеля'!J6487,тарифы!B:B,0),4),"")</f>
        <v/>
      </c>
    </row>
    <row r="6488" spans="1:7" x14ac:dyDescent="0.2">
      <c r="A6488" s="12" t="e">
        <f>INDEX('рабочие дни  %ФОТ'!$F$3:$F$67,MATCH('загрузка табеля'!$H6488,'рабочие дни  %ФОТ'!$H$3:$H$67,0),1)</f>
        <v>#N/A</v>
      </c>
      <c r="B6488" s="21">
        <f t="shared" si="303"/>
        <v>0</v>
      </c>
      <c r="C6488" s="22">
        <f t="shared" si="304"/>
        <v>0</v>
      </c>
      <c r="D6488" s="23" t="str">
        <f t="shared" si="305"/>
        <v/>
      </c>
      <c r="E6488" s="21">
        <f>SUMIFS(тарифы!G:G,тарифы!B:B,J6488)</f>
        <v>0</v>
      </c>
      <c r="F6488" s="21"/>
      <c r="G6488" s="12" t="str">
        <f>IFERROR(INDEX(Таблица1[#All],MATCH('загрузка табеля'!J6488,тарифы!B:B,0),4),"")</f>
        <v/>
      </c>
    </row>
    <row r="6489" spans="1:7" x14ac:dyDescent="0.2">
      <c r="A6489" s="12" t="e">
        <f>INDEX('рабочие дни  %ФОТ'!$F$3:$F$67,MATCH('загрузка табеля'!$H6489,'рабочие дни  %ФОТ'!$H$3:$H$67,0),1)</f>
        <v>#N/A</v>
      </c>
      <c r="B6489" s="21">
        <f t="shared" si="303"/>
        <v>0</v>
      </c>
      <c r="C6489" s="22">
        <f t="shared" si="304"/>
        <v>0</v>
      </c>
      <c r="D6489" s="23" t="str">
        <f t="shared" si="305"/>
        <v/>
      </c>
      <c r="E6489" s="21">
        <f>SUMIFS(тарифы!G:G,тарифы!B:B,J6489)</f>
        <v>0</v>
      </c>
      <c r="F6489" s="21"/>
      <c r="G6489" s="12" t="str">
        <f>IFERROR(INDEX(Таблица1[#All],MATCH('загрузка табеля'!J6489,тарифы!B:B,0),4),"")</f>
        <v/>
      </c>
    </row>
    <row r="6490" spans="1:7" x14ac:dyDescent="0.2">
      <c r="A6490" s="12" t="e">
        <f>INDEX('рабочие дни  %ФОТ'!$F$3:$F$67,MATCH('загрузка табеля'!$H6490,'рабочие дни  %ФОТ'!$H$3:$H$67,0),1)</f>
        <v>#N/A</v>
      </c>
      <c r="B6490" s="21">
        <f t="shared" si="303"/>
        <v>0</v>
      </c>
      <c r="C6490" s="22">
        <f t="shared" si="304"/>
        <v>0</v>
      </c>
      <c r="D6490" s="23" t="str">
        <f t="shared" si="305"/>
        <v/>
      </c>
      <c r="E6490" s="21">
        <f>SUMIFS(тарифы!G:G,тарифы!B:B,J6490)</f>
        <v>0</v>
      </c>
      <c r="F6490" s="21"/>
      <c r="G6490" s="12" t="str">
        <f>IFERROR(INDEX(Таблица1[#All],MATCH('загрузка табеля'!J6490,тарифы!B:B,0),4),"")</f>
        <v/>
      </c>
    </row>
    <row r="6491" spans="1:7" x14ac:dyDescent="0.2">
      <c r="A6491" s="12" t="e">
        <f>INDEX('рабочие дни  %ФОТ'!$F$3:$F$67,MATCH('загрузка табеля'!$H6491,'рабочие дни  %ФОТ'!$H$3:$H$67,0),1)</f>
        <v>#N/A</v>
      </c>
      <c r="B6491" s="21">
        <f t="shared" si="303"/>
        <v>0</v>
      </c>
      <c r="C6491" s="22">
        <f t="shared" si="304"/>
        <v>0</v>
      </c>
      <c r="D6491" s="23" t="str">
        <f t="shared" si="305"/>
        <v/>
      </c>
      <c r="E6491" s="21">
        <f>SUMIFS(тарифы!G:G,тарифы!B:B,J6491)</f>
        <v>0</v>
      </c>
      <c r="F6491" s="21"/>
      <c r="G6491" s="12" t="str">
        <f>IFERROR(INDEX(Таблица1[#All],MATCH('загрузка табеля'!J6491,тарифы!B:B,0),4),"")</f>
        <v/>
      </c>
    </row>
    <row r="6492" spans="1:7" x14ac:dyDescent="0.2">
      <c r="A6492" s="12" t="e">
        <f>INDEX('рабочие дни  %ФОТ'!$F$3:$F$67,MATCH('загрузка табеля'!$H6492,'рабочие дни  %ФОТ'!$H$3:$H$67,0),1)</f>
        <v>#N/A</v>
      </c>
      <c r="B6492" s="21">
        <f t="shared" si="303"/>
        <v>0</v>
      </c>
      <c r="C6492" s="22">
        <f t="shared" si="304"/>
        <v>0</v>
      </c>
      <c r="D6492" s="23" t="str">
        <f t="shared" si="305"/>
        <v/>
      </c>
      <c r="E6492" s="21">
        <f>SUMIFS(тарифы!G:G,тарифы!B:B,J6492)</f>
        <v>0</v>
      </c>
      <c r="F6492" s="21"/>
      <c r="G6492" s="12" t="str">
        <f>IFERROR(INDEX(Таблица1[#All],MATCH('загрузка табеля'!J6492,тарифы!B:B,0),4),"")</f>
        <v/>
      </c>
    </row>
    <row r="6493" spans="1:7" x14ac:dyDescent="0.2">
      <c r="A6493" s="12" t="e">
        <f>INDEX('рабочие дни  %ФОТ'!$F$3:$F$67,MATCH('загрузка табеля'!$H6493,'рабочие дни  %ФОТ'!$H$3:$H$67,0),1)</f>
        <v>#N/A</v>
      </c>
      <c r="B6493" s="21">
        <f t="shared" si="303"/>
        <v>0</v>
      </c>
      <c r="C6493" s="22">
        <f t="shared" si="304"/>
        <v>0</v>
      </c>
      <c r="D6493" s="23" t="str">
        <f t="shared" si="305"/>
        <v/>
      </c>
      <c r="E6493" s="21">
        <f>SUMIFS(тарифы!G:G,тарифы!B:B,J6493)</f>
        <v>0</v>
      </c>
      <c r="F6493" s="21"/>
      <c r="G6493" s="12" t="str">
        <f>IFERROR(INDEX(Таблица1[#All],MATCH('загрузка табеля'!J6493,тарифы!B:B,0),4),"")</f>
        <v/>
      </c>
    </row>
    <row r="6494" spans="1:7" x14ac:dyDescent="0.2">
      <c r="A6494" s="12" t="e">
        <f>INDEX('рабочие дни  %ФОТ'!$F$3:$F$67,MATCH('загрузка табеля'!$H6494,'рабочие дни  %ФОТ'!$H$3:$H$67,0),1)</f>
        <v>#N/A</v>
      </c>
      <c r="B6494" s="21">
        <f t="shared" si="303"/>
        <v>0</v>
      </c>
      <c r="C6494" s="22">
        <f t="shared" si="304"/>
        <v>0</v>
      </c>
      <c r="D6494" s="23" t="str">
        <f t="shared" si="305"/>
        <v/>
      </c>
      <c r="E6494" s="21">
        <f>SUMIFS(тарифы!G:G,тарифы!B:B,J6494)</f>
        <v>0</v>
      </c>
      <c r="F6494" s="21"/>
      <c r="G6494" s="12" t="str">
        <f>IFERROR(INDEX(Таблица1[#All],MATCH('загрузка табеля'!J6494,тарифы!B:B,0),4),"")</f>
        <v/>
      </c>
    </row>
    <row r="6495" spans="1:7" x14ac:dyDescent="0.2">
      <c r="A6495" s="12" t="e">
        <f>INDEX('рабочие дни  %ФОТ'!$F$3:$F$67,MATCH('загрузка табеля'!$H6495,'рабочие дни  %ФОТ'!$H$3:$H$67,0),1)</f>
        <v>#N/A</v>
      </c>
      <c r="B6495" s="21">
        <f t="shared" si="303"/>
        <v>0</v>
      </c>
      <c r="C6495" s="22">
        <f t="shared" si="304"/>
        <v>0</v>
      </c>
      <c r="D6495" s="23" t="str">
        <f t="shared" si="305"/>
        <v/>
      </c>
      <c r="E6495" s="21">
        <f>SUMIFS(тарифы!G:G,тарифы!B:B,J6495)</f>
        <v>0</v>
      </c>
      <c r="F6495" s="21"/>
      <c r="G6495" s="12" t="str">
        <f>IFERROR(INDEX(Таблица1[#All],MATCH('загрузка табеля'!J6495,тарифы!B:B,0),4),"")</f>
        <v/>
      </c>
    </row>
    <row r="6496" spans="1:7" x14ac:dyDescent="0.2">
      <c r="A6496" s="12" t="e">
        <f>INDEX('рабочие дни  %ФОТ'!$F$3:$F$67,MATCH('загрузка табеля'!$H6496,'рабочие дни  %ФОТ'!$H$3:$H$67,0),1)</f>
        <v>#N/A</v>
      </c>
      <c r="B6496" s="21">
        <f t="shared" si="303"/>
        <v>0</v>
      </c>
      <c r="C6496" s="22">
        <f t="shared" si="304"/>
        <v>0</v>
      </c>
      <c r="D6496" s="23" t="str">
        <f t="shared" si="305"/>
        <v/>
      </c>
      <c r="E6496" s="21">
        <f>SUMIFS(тарифы!G:G,тарифы!B:B,J6496)</f>
        <v>0</v>
      </c>
      <c r="F6496" s="21"/>
      <c r="G6496" s="12" t="str">
        <f>IFERROR(INDEX(Таблица1[#All],MATCH('загрузка табеля'!J6496,тарифы!B:B,0),4),"")</f>
        <v/>
      </c>
    </row>
    <row r="6497" spans="1:7" x14ac:dyDescent="0.2">
      <c r="A6497" s="12" t="e">
        <f>INDEX('рабочие дни  %ФОТ'!$F$3:$F$67,MATCH('загрузка табеля'!$H6497,'рабочие дни  %ФОТ'!$H$3:$H$67,0),1)</f>
        <v>#N/A</v>
      </c>
      <c r="B6497" s="21">
        <f t="shared" si="303"/>
        <v>0</v>
      </c>
      <c r="C6497" s="22">
        <f t="shared" si="304"/>
        <v>0</v>
      </c>
      <c r="D6497" s="23" t="str">
        <f t="shared" si="305"/>
        <v/>
      </c>
      <c r="E6497" s="21">
        <f>SUMIFS(тарифы!G:G,тарифы!B:B,J6497)</f>
        <v>0</v>
      </c>
      <c r="F6497" s="21"/>
      <c r="G6497" s="12" t="str">
        <f>IFERROR(INDEX(Таблица1[#All],MATCH('загрузка табеля'!J6497,тарифы!B:B,0),4),"")</f>
        <v/>
      </c>
    </row>
    <row r="6498" spans="1:7" x14ac:dyDescent="0.2">
      <c r="A6498" s="12" t="e">
        <f>INDEX('рабочие дни  %ФОТ'!$F$3:$F$67,MATCH('загрузка табеля'!$H6498,'рабочие дни  %ФОТ'!$H$3:$H$67,0),1)</f>
        <v>#N/A</v>
      </c>
      <c r="B6498" s="21">
        <f t="shared" si="303"/>
        <v>0</v>
      </c>
      <c r="C6498" s="22">
        <f t="shared" si="304"/>
        <v>0</v>
      </c>
      <c r="D6498" s="23" t="str">
        <f t="shared" si="305"/>
        <v/>
      </c>
      <c r="E6498" s="21">
        <f>SUMIFS(тарифы!G:G,тарифы!B:B,J6498)</f>
        <v>0</v>
      </c>
      <c r="F6498" s="21"/>
      <c r="G6498" s="12" t="str">
        <f>IFERROR(INDEX(Таблица1[#All],MATCH('загрузка табеля'!J6498,тарифы!B:B,0),4),"")</f>
        <v/>
      </c>
    </row>
    <row r="6499" spans="1:7" x14ac:dyDescent="0.2">
      <c r="A6499" s="12" t="e">
        <f>INDEX('рабочие дни  %ФОТ'!$F$3:$F$67,MATCH('загрузка табеля'!$H6499,'рабочие дни  %ФОТ'!$H$3:$H$67,0),1)</f>
        <v>#N/A</v>
      </c>
      <c r="B6499" s="21">
        <f t="shared" si="303"/>
        <v>0</v>
      </c>
      <c r="C6499" s="22">
        <f t="shared" si="304"/>
        <v>0</v>
      </c>
      <c r="D6499" s="23" t="str">
        <f t="shared" si="305"/>
        <v/>
      </c>
      <c r="E6499" s="21">
        <f>SUMIFS(тарифы!G:G,тарифы!B:B,J6499)</f>
        <v>0</v>
      </c>
      <c r="F6499" s="21"/>
      <c r="G6499" s="12" t="str">
        <f>IFERROR(INDEX(Таблица1[#All],MATCH('загрузка табеля'!J6499,тарифы!B:B,0),4),"")</f>
        <v/>
      </c>
    </row>
    <row r="6500" spans="1:7" x14ac:dyDescent="0.2">
      <c r="A6500" s="12" t="e">
        <f>INDEX('рабочие дни  %ФОТ'!$F$3:$F$67,MATCH('загрузка табеля'!$H6500,'рабочие дни  %ФОТ'!$H$3:$H$67,0),1)</f>
        <v>#N/A</v>
      </c>
      <c r="B6500" s="21">
        <f t="shared" si="303"/>
        <v>0</v>
      </c>
      <c r="C6500" s="22">
        <f t="shared" si="304"/>
        <v>0</v>
      </c>
      <c r="D6500" s="23" t="str">
        <f t="shared" si="305"/>
        <v/>
      </c>
      <c r="E6500" s="21">
        <f>SUMIFS(тарифы!G:G,тарифы!B:B,J6500)</f>
        <v>0</v>
      </c>
      <c r="F6500" s="21"/>
      <c r="G6500" s="12" t="str">
        <f>IFERROR(INDEX(Таблица1[#All],MATCH('загрузка табеля'!J6500,тарифы!B:B,0),4),"")</f>
        <v/>
      </c>
    </row>
    <row r="6501" spans="1:7" x14ac:dyDescent="0.2">
      <c r="A6501" s="12" t="e">
        <f>INDEX('рабочие дни  %ФОТ'!$F$3:$F$67,MATCH('загрузка табеля'!$H6501,'рабочие дни  %ФОТ'!$H$3:$H$67,0),1)</f>
        <v>#N/A</v>
      </c>
      <c r="B6501" s="21">
        <f t="shared" si="303"/>
        <v>0</v>
      </c>
      <c r="C6501" s="22">
        <f t="shared" si="304"/>
        <v>0</v>
      </c>
      <c r="D6501" s="23" t="str">
        <f t="shared" si="305"/>
        <v/>
      </c>
      <c r="E6501" s="21">
        <f>SUMIFS(тарифы!G:G,тарифы!B:B,J6501)</f>
        <v>0</v>
      </c>
      <c r="F6501" s="21"/>
      <c r="G6501" s="12" t="str">
        <f>IFERROR(INDEX(Таблица1[#All],MATCH('загрузка табеля'!J6501,тарифы!B:B,0),4),"")</f>
        <v/>
      </c>
    </row>
    <row r="6502" spans="1:7" x14ac:dyDescent="0.2">
      <c r="A6502" s="12" t="e">
        <f>INDEX('рабочие дни  %ФОТ'!$F$3:$F$67,MATCH('загрузка табеля'!$H6502,'рабочие дни  %ФОТ'!$H$3:$H$67,0),1)</f>
        <v>#N/A</v>
      </c>
      <c r="B6502" s="21">
        <f t="shared" si="303"/>
        <v>0</v>
      </c>
      <c r="C6502" s="22">
        <f t="shared" si="304"/>
        <v>0</v>
      </c>
      <c r="D6502" s="23" t="str">
        <f t="shared" si="305"/>
        <v/>
      </c>
      <c r="E6502" s="21">
        <f>SUMIFS(тарифы!G:G,тарифы!B:B,J6502)</f>
        <v>0</v>
      </c>
      <c r="F6502" s="21"/>
      <c r="G6502" s="12" t="str">
        <f>IFERROR(INDEX(Таблица1[#All],MATCH('загрузка табеля'!J6502,тарифы!B:B,0),4),"")</f>
        <v/>
      </c>
    </row>
    <row r="6503" spans="1:7" x14ac:dyDescent="0.2">
      <c r="A6503" s="12" t="e">
        <f>INDEX('рабочие дни  %ФОТ'!$F$3:$F$67,MATCH('загрузка табеля'!$H6503,'рабочие дни  %ФОТ'!$H$3:$H$67,0),1)</f>
        <v>#N/A</v>
      </c>
      <c r="B6503" s="21">
        <f t="shared" si="303"/>
        <v>0</v>
      </c>
      <c r="C6503" s="22">
        <f t="shared" si="304"/>
        <v>0</v>
      </c>
      <c r="D6503" s="23" t="str">
        <f t="shared" si="305"/>
        <v/>
      </c>
      <c r="E6503" s="21">
        <f>SUMIFS(тарифы!G:G,тарифы!B:B,J6503)</f>
        <v>0</v>
      </c>
      <c r="F6503" s="21"/>
      <c r="G6503" s="12" t="str">
        <f>IFERROR(INDEX(Таблица1[#All],MATCH('загрузка табеля'!J6503,тарифы!B:B,0),4),"")</f>
        <v/>
      </c>
    </row>
    <row r="6504" spans="1:7" x14ac:dyDescent="0.2">
      <c r="A6504" s="12" t="e">
        <f>INDEX('рабочие дни  %ФОТ'!$F$3:$F$67,MATCH('загрузка табеля'!$H6504,'рабочие дни  %ФОТ'!$H$3:$H$67,0),1)</f>
        <v>#N/A</v>
      </c>
      <c r="B6504" s="21">
        <f t="shared" si="303"/>
        <v>0</v>
      </c>
      <c r="C6504" s="22">
        <f t="shared" si="304"/>
        <v>0</v>
      </c>
      <c r="D6504" s="23" t="str">
        <f t="shared" si="305"/>
        <v/>
      </c>
      <c r="E6504" s="21">
        <f>SUMIFS(тарифы!G:G,тарифы!B:B,J6504)</f>
        <v>0</v>
      </c>
      <c r="F6504" s="21"/>
      <c r="G6504" s="12" t="str">
        <f>IFERROR(INDEX(Таблица1[#All],MATCH('загрузка табеля'!J6504,тарифы!B:B,0),4),"")</f>
        <v/>
      </c>
    </row>
    <row r="6505" spans="1:7" x14ac:dyDescent="0.2">
      <c r="A6505" s="12" t="e">
        <f>INDEX('рабочие дни  %ФОТ'!$F$3:$F$67,MATCH('загрузка табеля'!$H6505,'рабочие дни  %ФОТ'!$H$3:$H$67,0),1)</f>
        <v>#N/A</v>
      </c>
      <c r="B6505" s="21">
        <f t="shared" si="303"/>
        <v>0</v>
      </c>
      <c r="C6505" s="22">
        <f t="shared" si="304"/>
        <v>0</v>
      </c>
      <c r="D6505" s="23" t="str">
        <f t="shared" si="305"/>
        <v/>
      </c>
      <c r="E6505" s="21">
        <f>SUMIFS(тарифы!G:G,тарифы!B:B,J6505)</f>
        <v>0</v>
      </c>
      <c r="F6505" s="21"/>
      <c r="G6505" s="12" t="str">
        <f>IFERROR(INDEX(Таблица1[#All],MATCH('загрузка табеля'!J6505,тарифы!B:B,0),4),"")</f>
        <v/>
      </c>
    </row>
    <row r="6506" spans="1:7" x14ac:dyDescent="0.2">
      <c r="A6506" s="12" t="e">
        <f>INDEX('рабочие дни  %ФОТ'!$F$3:$F$67,MATCH('загрузка табеля'!$H6506,'рабочие дни  %ФОТ'!$H$3:$H$67,0),1)</f>
        <v>#N/A</v>
      </c>
      <c r="B6506" s="21">
        <f t="shared" si="303"/>
        <v>0</v>
      </c>
      <c r="C6506" s="22">
        <f t="shared" si="304"/>
        <v>0</v>
      </c>
      <c r="D6506" s="23" t="str">
        <f t="shared" si="305"/>
        <v/>
      </c>
      <c r="E6506" s="21">
        <f>SUMIFS(тарифы!G:G,тарифы!B:B,J6506)</f>
        <v>0</v>
      </c>
      <c r="F6506" s="21"/>
      <c r="G6506" s="12" t="str">
        <f>IFERROR(INDEX(Таблица1[#All],MATCH('загрузка табеля'!J6506,тарифы!B:B,0),4),"")</f>
        <v/>
      </c>
    </row>
    <row r="6507" spans="1:7" x14ac:dyDescent="0.2">
      <c r="A6507" s="12" t="e">
        <f>INDEX('рабочие дни  %ФОТ'!$F$3:$F$67,MATCH('загрузка табеля'!$H6507,'рабочие дни  %ФОТ'!$H$3:$H$67,0),1)</f>
        <v>#N/A</v>
      </c>
      <c r="B6507" s="21">
        <f t="shared" si="303"/>
        <v>0</v>
      </c>
      <c r="C6507" s="22">
        <f t="shared" si="304"/>
        <v>0</v>
      </c>
      <c r="D6507" s="23" t="str">
        <f t="shared" si="305"/>
        <v/>
      </c>
      <c r="E6507" s="21">
        <f>SUMIFS(тарифы!G:G,тарифы!B:B,J6507)</f>
        <v>0</v>
      </c>
      <c r="F6507" s="21"/>
      <c r="G6507" s="12" t="str">
        <f>IFERROR(INDEX(Таблица1[#All],MATCH('загрузка табеля'!J6507,тарифы!B:B,0),4),"")</f>
        <v/>
      </c>
    </row>
    <row r="6508" spans="1:7" x14ac:dyDescent="0.2">
      <c r="A6508" s="12" t="e">
        <f>INDEX('рабочие дни  %ФОТ'!$F$3:$F$67,MATCH('загрузка табеля'!$H6508,'рабочие дни  %ФОТ'!$H$3:$H$67,0),1)</f>
        <v>#N/A</v>
      </c>
      <c r="B6508" s="21">
        <f t="shared" si="303"/>
        <v>0</v>
      </c>
      <c r="C6508" s="22">
        <f t="shared" si="304"/>
        <v>0</v>
      </c>
      <c r="D6508" s="23" t="str">
        <f t="shared" si="305"/>
        <v/>
      </c>
      <c r="E6508" s="21">
        <f>SUMIFS(тарифы!G:G,тарифы!B:B,J6508)</f>
        <v>0</v>
      </c>
      <c r="F6508" s="21"/>
      <c r="G6508" s="12" t="str">
        <f>IFERROR(INDEX(Таблица1[#All],MATCH('загрузка табеля'!J6508,тарифы!B:B,0),4),"")</f>
        <v/>
      </c>
    </row>
    <row r="6509" spans="1:7" x14ac:dyDescent="0.2">
      <c r="A6509" s="12" t="e">
        <f>INDEX('рабочие дни  %ФОТ'!$F$3:$F$67,MATCH('загрузка табеля'!$H6509,'рабочие дни  %ФОТ'!$H$3:$H$67,0),1)</f>
        <v>#N/A</v>
      </c>
      <c r="B6509" s="21">
        <f t="shared" si="303"/>
        <v>0</v>
      </c>
      <c r="C6509" s="22">
        <f t="shared" si="304"/>
        <v>0</v>
      </c>
      <c r="D6509" s="23" t="str">
        <f t="shared" si="305"/>
        <v/>
      </c>
      <c r="E6509" s="21">
        <f>SUMIFS(тарифы!G:G,тарифы!B:B,J6509)</f>
        <v>0</v>
      </c>
      <c r="F6509" s="21"/>
      <c r="G6509" s="12" t="str">
        <f>IFERROR(INDEX(Таблица1[#All],MATCH('загрузка табеля'!J6509,тарифы!B:B,0),4),"")</f>
        <v/>
      </c>
    </row>
    <row r="6510" spans="1:7" x14ac:dyDescent="0.2">
      <c r="A6510" s="12" t="e">
        <f>INDEX('рабочие дни  %ФОТ'!$F$3:$F$67,MATCH('загрузка табеля'!$H6510,'рабочие дни  %ФОТ'!$H$3:$H$67,0),1)</f>
        <v>#N/A</v>
      </c>
      <c r="B6510" s="21">
        <f t="shared" si="303"/>
        <v>0</v>
      </c>
      <c r="C6510" s="22">
        <f t="shared" si="304"/>
        <v>0</v>
      </c>
      <c r="D6510" s="23" t="str">
        <f t="shared" si="305"/>
        <v/>
      </c>
      <c r="E6510" s="21">
        <f>SUMIFS(тарифы!G:G,тарифы!B:B,J6510)</f>
        <v>0</v>
      </c>
      <c r="F6510" s="21"/>
      <c r="G6510" s="12" t="str">
        <f>IFERROR(INDEX(Таблица1[#All],MATCH('загрузка табеля'!J6510,тарифы!B:B,0),4),"")</f>
        <v/>
      </c>
    </row>
    <row r="6511" spans="1:7" x14ac:dyDescent="0.2">
      <c r="A6511" s="12" t="e">
        <f>INDEX('рабочие дни  %ФОТ'!$F$3:$F$67,MATCH('загрузка табеля'!$H6511,'рабочие дни  %ФОТ'!$H$3:$H$67,0),1)</f>
        <v>#N/A</v>
      </c>
      <c r="B6511" s="21">
        <f t="shared" si="303"/>
        <v>0</v>
      </c>
      <c r="C6511" s="22">
        <f t="shared" si="304"/>
        <v>0</v>
      </c>
      <c r="D6511" s="23" t="str">
        <f t="shared" si="305"/>
        <v/>
      </c>
      <c r="E6511" s="21">
        <f>SUMIFS(тарифы!G:G,тарифы!B:B,J6511)</f>
        <v>0</v>
      </c>
      <c r="F6511" s="21"/>
      <c r="G6511" s="12" t="str">
        <f>IFERROR(INDEX(Таблица1[#All],MATCH('загрузка табеля'!J6511,тарифы!B:B,0),4),"")</f>
        <v/>
      </c>
    </row>
    <row r="6512" spans="1:7" x14ac:dyDescent="0.2">
      <c r="A6512" s="12" t="e">
        <f>INDEX('рабочие дни  %ФОТ'!$F$3:$F$67,MATCH('загрузка табеля'!$H6512,'рабочие дни  %ФОТ'!$H$3:$H$67,0),1)</f>
        <v>#N/A</v>
      </c>
      <c r="B6512" s="21">
        <f t="shared" si="303"/>
        <v>0</v>
      </c>
      <c r="C6512" s="22">
        <f t="shared" si="304"/>
        <v>0</v>
      </c>
      <c r="D6512" s="23" t="str">
        <f t="shared" si="305"/>
        <v/>
      </c>
      <c r="E6512" s="21">
        <f>SUMIFS(тарифы!G:G,тарифы!B:B,J6512)</f>
        <v>0</v>
      </c>
      <c r="F6512" s="21"/>
      <c r="G6512" s="12" t="str">
        <f>IFERROR(INDEX(Таблица1[#All],MATCH('загрузка табеля'!J6512,тарифы!B:B,0),4),"")</f>
        <v/>
      </c>
    </row>
    <row r="6513" spans="1:7" x14ac:dyDescent="0.2">
      <c r="A6513" s="12" t="e">
        <f>INDEX('рабочие дни  %ФОТ'!$F$3:$F$67,MATCH('загрузка табеля'!$H6513,'рабочие дни  %ФОТ'!$H$3:$H$67,0),1)</f>
        <v>#N/A</v>
      </c>
      <c r="B6513" s="21">
        <f t="shared" si="303"/>
        <v>0</v>
      </c>
      <c r="C6513" s="22">
        <f t="shared" si="304"/>
        <v>0</v>
      </c>
      <c r="D6513" s="23" t="str">
        <f t="shared" si="305"/>
        <v/>
      </c>
      <c r="E6513" s="21">
        <f>SUMIFS(тарифы!G:G,тарифы!B:B,J6513)</f>
        <v>0</v>
      </c>
      <c r="F6513" s="21"/>
      <c r="G6513" s="12" t="str">
        <f>IFERROR(INDEX(Таблица1[#All],MATCH('загрузка табеля'!J6513,тарифы!B:B,0),4),"")</f>
        <v/>
      </c>
    </row>
    <row r="6514" spans="1:7" x14ac:dyDescent="0.2">
      <c r="A6514" s="12" t="e">
        <f>INDEX('рабочие дни  %ФОТ'!$F$3:$F$67,MATCH('загрузка табеля'!$H6514,'рабочие дни  %ФОТ'!$H$3:$H$67,0),1)</f>
        <v>#N/A</v>
      </c>
      <c r="B6514" s="21">
        <f t="shared" si="303"/>
        <v>0</v>
      </c>
      <c r="C6514" s="22">
        <f t="shared" si="304"/>
        <v>0</v>
      </c>
      <c r="D6514" s="23" t="str">
        <f t="shared" si="305"/>
        <v/>
      </c>
      <c r="E6514" s="21">
        <f>SUMIFS(тарифы!G:G,тарифы!B:B,J6514)</f>
        <v>0</v>
      </c>
      <c r="F6514" s="21"/>
      <c r="G6514" s="12" t="str">
        <f>IFERROR(INDEX(Таблица1[#All],MATCH('загрузка табеля'!J6514,тарифы!B:B,0),4),"")</f>
        <v/>
      </c>
    </row>
    <row r="6515" spans="1:7" x14ac:dyDescent="0.2">
      <c r="A6515" s="12" t="e">
        <f>INDEX('рабочие дни  %ФОТ'!$F$3:$F$67,MATCH('загрузка табеля'!$H6515,'рабочие дни  %ФОТ'!$H$3:$H$67,0),1)</f>
        <v>#N/A</v>
      </c>
      <c r="B6515" s="21">
        <f t="shared" si="303"/>
        <v>0</v>
      </c>
      <c r="C6515" s="22">
        <f t="shared" si="304"/>
        <v>0</v>
      </c>
      <c r="D6515" s="23" t="str">
        <f t="shared" si="305"/>
        <v/>
      </c>
      <c r="E6515" s="21">
        <f>SUMIFS(тарифы!G:G,тарифы!B:B,J6515)</f>
        <v>0</v>
      </c>
      <c r="F6515" s="21"/>
      <c r="G6515" s="12" t="str">
        <f>IFERROR(INDEX(Таблица1[#All],MATCH('загрузка табеля'!J6515,тарифы!B:B,0),4),"")</f>
        <v/>
      </c>
    </row>
    <row r="6516" spans="1:7" x14ac:dyDescent="0.2">
      <c r="A6516" s="12" t="e">
        <f>INDEX('рабочие дни  %ФОТ'!$F$3:$F$67,MATCH('загрузка табеля'!$H6516,'рабочие дни  %ФОТ'!$H$3:$H$67,0),1)</f>
        <v>#N/A</v>
      </c>
      <c r="B6516" s="21">
        <f t="shared" si="303"/>
        <v>0</v>
      </c>
      <c r="C6516" s="22">
        <f t="shared" si="304"/>
        <v>0</v>
      </c>
      <c r="D6516" s="23" t="str">
        <f t="shared" si="305"/>
        <v/>
      </c>
      <c r="E6516" s="21">
        <f>SUMIFS(тарифы!G:G,тарифы!B:B,J6516)</f>
        <v>0</v>
      </c>
      <c r="F6516" s="21"/>
      <c r="G6516" s="12" t="str">
        <f>IFERROR(INDEX(Таблица1[#All],MATCH('загрузка табеля'!J6516,тарифы!B:B,0),4),"")</f>
        <v/>
      </c>
    </row>
    <row r="6517" spans="1:7" x14ac:dyDescent="0.2">
      <c r="A6517" s="12" t="e">
        <f>INDEX('рабочие дни  %ФОТ'!$F$3:$F$67,MATCH('загрузка табеля'!$H6517,'рабочие дни  %ФОТ'!$H$3:$H$67,0),1)</f>
        <v>#N/A</v>
      </c>
      <c r="B6517" s="21">
        <f t="shared" si="303"/>
        <v>0</v>
      </c>
      <c r="C6517" s="22">
        <f t="shared" si="304"/>
        <v>0</v>
      </c>
      <c r="D6517" s="23" t="str">
        <f t="shared" si="305"/>
        <v/>
      </c>
      <c r="E6517" s="21">
        <f>SUMIFS(тарифы!G:G,тарифы!B:B,J6517)</f>
        <v>0</v>
      </c>
      <c r="F6517" s="21"/>
      <c r="G6517" s="12" t="str">
        <f>IFERROR(INDEX(Таблица1[#All],MATCH('загрузка табеля'!J6517,тарифы!B:B,0),4),"")</f>
        <v/>
      </c>
    </row>
    <row r="6518" spans="1:7" x14ac:dyDescent="0.2">
      <c r="A6518" s="12" t="e">
        <f>INDEX('рабочие дни  %ФОТ'!$F$3:$F$67,MATCH('загрузка табеля'!$H6518,'рабочие дни  %ФОТ'!$H$3:$H$67,0),1)</f>
        <v>#N/A</v>
      </c>
      <c r="B6518" s="21">
        <f t="shared" si="303"/>
        <v>0</v>
      </c>
      <c r="C6518" s="22">
        <f t="shared" si="304"/>
        <v>0</v>
      </c>
      <c r="D6518" s="23" t="str">
        <f t="shared" si="305"/>
        <v/>
      </c>
      <c r="E6518" s="21">
        <f>SUMIFS(тарифы!G:G,тарифы!B:B,J6518)</f>
        <v>0</v>
      </c>
      <c r="F6518" s="21"/>
      <c r="G6518" s="12" t="str">
        <f>IFERROR(INDEX(Таблица1[#All],MATCH('загрузка табеля'!J6518,тарифы!B:B,0),4),"")</f>
        <v/>
      </c>
    </row>
    <row r="6519" spans="1:7" x14ac:dyDescent="0.2">
      <c r="A6519" s="12" t="e">
        <f>INDEX('рабочие дни  %ФОТ'!$F$3:$F$67,MATCH('загрузка табеля'!$H6519,'рабочие дни  %ФОТ'!$H$3:$H$67,0),1)</f>
        <v>#N/A</v>
      </c>
      <c r="B6519" s="21">
        <f t="shared" si="303"/>
        <v>0</v>
      </c>
      <c r="C6519" s="22">
        <f t="shared" si="304"/>
        <v>0</v>
      </c>
      <c r="D6519" s="23" t="str">
        <f t="shared" si="305"/>
        <v/>
      </c>
      <c r="E6519" s="21">
        <f>SUMIFS(тарифы!G:G,тарифы!B:B,J6519)</f>
        <v>0</v>
      </c>
      <c r="F6519" s="21"/>
      <c r="G6519" s="12" t="str">
        <f>IFERROR(INDEX(Таблица1[#All],MATCH('загрузка табеля'!J6519,тарифы!B:B,0),4),"")</f>
        <v/>
      </c>
    </row>
    <row r="6520" spans="1:7" x14ac:dyDescent="0.2">
      <c r="A6520" s="12" t="e">
        <f>INDEX('рабочие дни  %ФОТ'!$F$3:$F$67,MATCH('загрузка табеля'!$H6520,'рабочие дни  %ФОТ'!$H$3:$H$67,0),1)</f>
        <v>#N/A</v>
      </c>
      <c r="B6520" s="21">
        <f t="shared" si="303"/>
        <v>0</v>
      </c>
      <c r="C6520" s="22">
        <f t="shared" si="304"/>
        <v>0</v>
      </c>
      <c r="D6520" s="23" t="str">
        <f t="shared" si="305"/>
        <v/>
      </c>
      <c r="E6520" s="21">
        <f>SUMIFS(тарифы!G:G,тарифы!B:B,J6520)</f>
        <v>0</v>
      </c>
      <c r="F6520" s="21"/>
      <c r="G6520" s="12" t="str">
        <f>IFERROR(INDEX(Таблица1[#All],MATCH('загрузка табеля'!J6520,тарифы!B:B,0),4),"")</f>
        <v/>
      </c>
    </row>
    <row r="6521" spans="1:7" x14ac:dyDescent="0.2">
      <c r="A6521" s="12" t="e">
        <f>INDEX('рабочие дни  %ФОТ'!$F$3:$F$67,MATCH('загрузка табеля'!$H6521,'рабочие дни  %ФОТ'!$H$3:$H$67,0),1)</f>
        <v>#N/A</v>
      </c>
      <c r="B6521" s="21">
        <f t="shared" si="303"/>
        <v>0</v>
      </c>
      <c r="C6521" s="22">
        <f t="shared" si="304"/>
        <v>0</v>
      </c>
      <c r="D6521" s="23" t="str">
        <f t="shared" si="305"/>
        <v/>
      </c>
      <c r="E6521" s="21">
        <f>SUMIFS(тарифы!G:G,тарифы!B:B,J6521)</f>
        <v>0</v>
      </c>
      <c r="F6521" s="21"/>
      <c r="G6521" s="12" t="str">
        <f>IFERROR(INDEX(Таблица1[#All],MATCH('загрузка табеля'!J6521,тарифы!B:B,0),4),"")</f>
        <v/>
      </c>
    </row>
    <row r="6522" spans="1:7" x14ac:dyDescent="0.2">
      <c r="A6522" s="12" t="e">
        <f>INDEX('рабочие дни  %ФОТ'!$F$3:$F$67,MATCH('загрузка табеля'!$H6522,'рабочие дни  %ФОТ'!$H$3:$H$67,0),1)</f>
        <v>#N/A</v>
      </c>
      <c r="B6522" s="21">
        <f t="shared" si="303"/>
        <v>0</v>
      </c>
      <c r="C6522" s="22">
        <f t="shared" si="304"/>
        <v>0</v>
      </c>
      <c r="D6522" s="23" t="str">
        <f t="shared" si="305"/>
        <v/>
      </c>
      <c r="E6522" s="21">
        <f>SUMIFS(тарифы!G:G,тарифы!B:B,J6522)</f>
        <v>0</v>
      </c>
      <c r="F6522" s="21"/>
      <c r="G6522" s="12" t="str">
        <f>IFERROR(INDEX(Таблица1[#All],MATCH('загрузка табеля'!J6522,тарифы!B:B,0),4),"")</f>
        <v/>
      </c>
    </row>
    <row r="6523" spans="1:7" x14ac:dyDescent="0.2">
      <c r="A6523" s="12" t="e">
        <f>INDEX('рабочие дни  %ФОТ'!$F$3:$F$67,MATCH('загрузка табеля'!$H6523,'рабочие дни  %ФОТ'!$H$3:$H$67,0),1)</f>
        <v>#N/A</v>
      </c>
      <c r="B6523" s="21">
        <f t="shared" si="303"/>
        <v>0</v>
      </c>
      <c r="C6523" s="22">
        <f t="shared" si="304"/>
        <v>0</v>
      </c>
      <c r="D6523" s="23" t="str">
        <f t="shared" si="305"/>
        <v/>
      </c>
      <c r="E6523" s="21">
        <f>SUMIFS(тарифы!G:G,тарифы!B:B,J6523)</f>
        <v>0</v>
      </c>
      <c r="F6523" s="21"/>
      <c r="G6523" s="12" t="str">
        <f>IFERROR(INDEX(Таблица1[#All],MATCH('загрузка табеля'!J6523,тарифы!B:B,0),4),"")</f>
        <v/>
      </c>
    </row>
    <row r="6524" spans="1:7" x14ac:dyDescent="0.2">
      <c r="A6524" s="12" t="e">
        <f>INDEX('рабочие дни  %ФОТ'!$F$3:$F$67,MATCH('загрузка табеля'!$H6524,'рабочие дни  %ФОТ'!$H$3:$H$67,0),1)</f>
        <v>#N/A</v>
      </c>
      <c r="B6524" s="21">
        <f t="shared" si="303"/>
        <v>0</v>
      </c>
      <c r="C6524" s="22">
        <f t="shared" si="304"/>
        <v>0</v>
      </c>
      <c r="D6524" s="23" t="str">
        <f t="shared" si="305"/>
        <v/>
      </c>
      <c r="E6524" s="21">
        <f>SUMIFS(тарифы!G:G,тарифы!B:B,J6524)</f>
        <v>0</v>
      </c>
      <c r="F6524" s="21"/>
      <c r="G6524" s="12" t="str">
        <f>IFERROR(INDEX(Таблица1[#All],MATCH('загрузка табеля'!J6524,тарифы!B:B,0),4),"")</f>
        <v/>
      </c>
    </row>
    <row r="6525" spans="1:7" x14ac:dyDescent="0.2">
      <c r="A6525" s="12" t="e">
        <f>INDEX('рабочие дни  %ФОТ'!$F$3:$F$67,MATCH('загрузка табеля'!$H6525,'рабочие дни  %ФОТ'!$H$3:$H$67,0),1)</f>
        <v>#N/A</v>
      </c>
      <c r="B6525" s="21">
        <f t="shared" si="303"/>
        <v>0</v>
      </c>
      <c r="C6525" s="22">
        <f t="shared" si="304"/>
        <v>0</v>
      </c>
      <c r="D6525" s="23" t="str">
        <f t="shared" si="305"/>
        <v/>
      </c>
      <c r="E6525" s="21">
        <f>SUMIFS(тарифы!G:G,тарифы!B:B,J6525)</f>
        <v>0</v>
      </c>
      <c r="F6525" s="21"/>
      <c r="G6525" s="12" t="str">
        <f>IFERROR(INDEX(Таблица1[#All],MATCH('загрузка табеля'!J6525,тарифы!B:B,0),4),"")</f>
        <v/>
      </c>
    </row>
    <row r="6526" spans="1:7" x14ac:dyDescent="0.2">
      <c r="A6526" s="12" t="e">
        <f>INDEX('рабочие дни  %ФОТ'!$F$3:$F$67,MATCH('загрузка табеля'!$H6526,'рабочие дни  %ФОТ'!$H$3:$H$67,0),1)</f>
        <v>#N/A</v>
      </c>
      <c r="B6526" s="21">
        <f t="shared" si="303"/>
        <v>0</v>
      </c>
      <c r="C6526" s="22">
        <f t="shared" si="304"/>
        <v>0</v>
      </c>
      <c r="D6526" s="23" t="str">
        <f t="shared" si="305"/>
        <v/>
      </c>
      <c r="E6526" s="21">
        <f>SUMIFS(тарифы!G:G,тарифы!B:B,J6526)</f>
        <v>0</v>
      </c>
      <c r="F6526" s="21"/>
      <c r="G6526" s="12" t="str">
        <f>IFERROR(INDEX(Таблица1[#All],MATCH('загрузка табеля'!J6526,тарифы!B:B,0),4),"")</f>
        <v/>
      </c>
    </row>
    <row r="6527" spans="1:7" x14ac:dyDescent="0.2">
      <c r="A6527" s="12" t="e">
        <f>INDEX('рабочие дни  %ФОТ'!$F$3:$F$67,MATCH('загрузка табеля'!$H6527,'рабочие дни  %ФОТ'!$H$3:$H$67,0),1)</f>
        <v>#N/A</v>
      </c>
      <c r="B6527" s="21">
        <f t="shared" si="303"/>
        <v>0</v>
      </c>
      <c r="C6527" s="22">
        <f t="shared" si="304"/>
        <v>0</v>
      </c>
      <c r="D6527" s="23" t="str">
        <f t="shared" si="305"/>
        <v/>
      </c>
      <c r="E6527" s="21">
        <f>SUMIFS(тарифы!G:G,тарифы!B:B,J6527)</f>
        <v>0</v>
      </c>
      <c r="F6527" s="21"/>
      <c r="G6527" s="12" t="str">
        <f>IFERROR(INDEX(Таблица1[#All],MATCH('загрузка табеля'!J6527,тарифы!B:B,0),4),"")</f>
        <v/>
      </c>
    </row>
    <row r="6528" spans="1:7" x14ac:dyDescent="0.2">
      <c r="A6528" s="12" t="e">
        <f>INDEX('рабочие дни  %ФОТ'!$F$3:$F$67,MATCH('загрузка табеля'!$H6528,'рабочие дни  %ФОТ'!$H$3:$H$67,0),1)</f>
        <v>#N/A</v>
      </c>
      <c r="B6528" s="21">
        <f t="shared" si="303"/>
        <v>0</v>
      </c>
      <c r="C6528" s="22">
        <f t="shared" si="304"/>
        <v>0</v>
      </c>
      <c r="D6528" s="23" t="str">
        <f t="shared" si="305"/>
        <v/>
      </c>
      <c r="E6528" s="21">
        <f>SUMIFS(тарифы!G:G,тарифы!B:B,J6528)</f>
        <v>0</v>
      </c>
      <c r="F6528" s="21"/>
      <c r="G6528" s="12" t="str">
        <f>IFERROR(INDEX(Таблица1[#All],MATCH('загрузка табеля'!J6528,тарифы!B:B,0),4),"")</f>
        <v/>
      </c>
    </row>
    <row r="6529" spans="1:7" x14ac:dyDescent="0.2">
      <c r="A6529" s="12" t="e">
        <f>INDEX('рабочие дни  %ФОТ'!$F$3:$F$67,MATCH('загрузка табеля'!$H6529,'рабочие дни  %ФОТ'!$H$3:$H$67,0),1)</f>
        <v>#N/A</v>
      </c>
      <c r="B6529" s="21">
        <f t="shared" si="303"/>
        <v>0</v>
      </c>
      <c r="C6529" s="22">
        <f t="shared" si="304"/>
        <v>0</v>
      </c>
      <c r="D6529" s="23" t="str">
        <f t="shared" si="305"/>
        <v/>
      </c>
      <c r="E6529" s="21">
        <f>SUMIFS(тарифы!G:G,тарифы!B:B,J6529)</f>
        <v>0</v>
      </c>
      <c r="F6529" s="21"/>
      <c r="G6529" s="12" t="str">
        <f>IFERROR(INDEX(Таблица1[#All],MATCH('загрузка табеля'!J6529,тарифы!B:B,0),4),"")</f>
        <v/>
      </c>
    </row>
    <row r="6530" spans="1:7" x14ac:dyDescent="0.2">
      <c r="A6530" s="12" t="e">
        <f>INDEX('рабочие дни  %ФОТ'!$F$3:$F$67,MATCH('загрузка табеля'!$H6530,'рабочие дни  %ФОТ'!$H$3:$H$67,0),1)</f>
        <v>#N/A</v>
      </c>
      <c r="B6530" s="21">
        <f t="shared" si="303"/>
        <v>0</v>
      </c>
      <c r="C6530" s="22">
        <f t="shared" si="304"/>
        <v>0</v>
      </c>
      <c r="D6530" s="23" t="str">
        <f t="shared" si="305"/>
        <v/>
      </c>
      <c r="E6530" s="21">
        <f>SUMIFS(тарифы!G:G,тарифы!B:B,J6530)</f>
        <v>0</v>
      </c>
      <c r="F6530" s="21"/>
      <c r="G6530" s="12" t="str">
        <f>IFERROR(INDEX(Таблица1[#All],MATCH('загрузка табеля'!J6530,тарифы!B:B,0),4),"")</f>
        <v/>
      </c>
    </row>
    <row r="6531" spans="1:7" x14ac:dyDescent="0.2">
      <c r="A6531" s="12" t="e">
        <f>INDEX('рабочие дни  %ФОТ'!$F$3:$F$67,MATCH('загрузка табеля'!$H6531,'рабочие дни  %ФОТ'!$H$3:$H$67,0),1)</f>
        <v>#N/A</v>
      </c>
      <c r="B6531" s="21">
        <f t="shared" si="303"/>
        <v>0</v>
      </c>
      <c r="C6531" s="22">
        <f t="shared" si="304"/>
        <v>0</v>
      </c>
      <c r="D6531" s="23" t="str">
        <f t="shared" si="305"/>
        <v/>
      </c>
      <c r="E6531" s="21">
        <f>SUMIFS(тарифы!G:G,тарифы!B:B,J6531)</f>
        <v>0</v>
      </c>
      <c r="F6531" s="21"/>
      <c r="G6531" s="12" t="str">
        <f>IFERROR(INDEX(Таблица1[#All],MATCH('загрузка табеля'!J6531,тарифы!B:B,0),4),"")</f>
        <v/>
      </c>
    </row>
    <row r="6532" spans="1:7" x14ac:dyDescent="0.2">
      <c r="A6532" s="12" t="e">
        <f>INDEX('рабочие дни  %ФОТ'!$F$3:$F$67,MATCH('загрузка табеля'!$H6532,'рабочие дни  %ФОТ'!$H$3:$H$67,0),1)</f>
        <v>#N/A</v>
      </c>
      <c r="B6532" s="21">
        <f t="shared" si="303"/>
        <v>0</v>
      </c>
      <c r="C6532" s="22">
        <f t="shared" si="304"/>
        <v>0</v>
      </c>
      <c r="D6532" s="23" t="str">
        <f t="shared" si="305"/>
        <v/>
      </c>
      <c r="E6532" s="21">
        <f>SUMIFS(тарифы!G:G,тарифы!B:B,J6532)</f>
        <v>0</v>
      </c>
      <c r="F6532" s="21"/>
      <c r="G6532" s="12" t="str">
        <f>IFERROR(INDEX(Таблица1[#All],MATCH('загрузка табеля'!J6532,тарифы!B:B,0),4),"")</f>
        <v/>
      </c>
    </row>
    <row r="6533" spans="1:7" x14ac:dyDescent="0.2">
      <c r="A6533" s="12" t="e">
        <f>INDEX('рабочие дни  %ФОТ'!$F$3:$F$67,MATCH('загрузка табеля'!$H6533,'рабочие дни  %ФОТ'!$H$3:$H$67,0),1)</f>
        <v>#N/A</v>
      </c>
      <c r="B6533" s="21">
        <f t="shared" si="303"/>
        <v>0</v>
      </c>
      <c r="C6533" s="22">
        <f t="shared" si="304"/>
        <v>0</v>
      </c>
      <c r="D6533" s="23" t="str">
        <f t="shared" si="305"/>
        <v/>
      </c>
      <c r="E6533" s="21">
        <f>SUMIFS(тарифы!G:G,тарифы!B:B,J6533)</f>
        <v>0</v>
      </c>
      <c r="F6533" s="21"/>
      <c r="G6533" s="12" t="str">
        <f>IFERROR(INDEX(Таблица1[#All],MATCH('загрузка табеля'!J6533,тарифы!B:B,0),4),"")</f>
        <v/>
      </c>
    </row>
    <row r="6534" spans="1:7" x14ac:dyDescent="0.2">
      <c r="A6534" s="12" t="e">
        <f>INDEX('рабочие дни  %ФОТ'!$F$3:$F$67,MATCH('загрузка табеля'!$H6534,'рабочие дни  %ФОТ'!$H$3:$H$67,0),1)</f>
        <v>#N/A</v>
      </c>
      <c r="B6534" s="21">
        <f t="shared" ref="B6534:B6597" si="306">IF(AND(F6534&lt;50,F6534&gt;0),F6534*D6534,IF(F6534&gt;50,F6534/$C$1*C6534,IF(AND(E6534&lt;50,E6534&gt;0),E6534*D6534,E6534/$C$1*C6534)))</f>
        <v>0</v>
      </c>
      <c r="C6534" s="22">
        <f t="shared" si="304"/>
        <v>0</v>
      </c>
      <c r="D6534" s="23" t="str">
        <f t="shared" si="305"/>
        <v/>
      </c>
      <c r="E6534" s="21">
        <f>SUMIFS(тарифы!G:G,тарифы!B:B,J6534)</f>
        <v>0</v>
      </c>
      <c r="F6534" s="21"/>
      <c r="G6534" s="12" t="str">
        <f>IFERROR(INDEX(Таблица1[#All],MATCH('загрузка табеля'!J6534,тарифы!B:B,0),4),"")</f>
        <v/>
      </c>
    </row>
    <row r="6535" spans="1:7" x14ac:dyDescent="0.2">
      <c r="A6535" s="12" t="e">
        <f>INDEX('рабочие дни  %ФОТ'!$F$3:$F$67,MATCH('загрузка табеля'!$H6535,'рабочие дни  %ФОТ'!$H$3:$H$67,0),1)</f>
        <v>#N/A</v>
      </c>
      <c r="B6535" s="21">
        <f t="shared" si="306"/>
        <v>0</v>
      </c>
      <c r="C6535" s="22">
        <f t="shared" ref="C6535:C6598" si="307">COUNTIF(L6535:AP6535,"&gt;0")</f>
        <v>0</v>
      </c>
      <c r="D6535" s="23" t="str">
        <f t="shared" ref="D6535:D6598" si="308">IF(SUM(L6535:AP6535)&gt;0,SUM(L6535:AP6535),"")</f>
        <v/>
      </c>
      <c r="E6535" s="21">
        <f>SUMIFS(тарифы!G:G,тарифы!B:B,J6535)</f>
        <v>0</v>
      </c>
      <c r="F6535" s="21"/>
      <c r="G6535" s="12" t="str">
        <f>IFERROR(INDEX(Таблица1[#All],MATCH('загрузка табеля'!J6535,тарифы!B:B,0),4),"")</f>
        <v/>
      </c>
    </row>
    <row r="6536" spans="1:7" x14ac:dyDescent="0.2">
      <c r="A6536" s="12" t="e">
        <f>INDEX('рабочие дни  %ФОТ'!$F$3:$F$67,MATCH('загрузка табеля'!$H6536,'рабочие дни  %ФОТ'!$H$3:$H$67,0),1)</f>
        <v>#N/A</v>
      </c>
      <c r="B6536" s="21">
        <f t="shared" si="306"/>
        <v>0</v>
      </c>
      <c r="C6536" s="22">
        <f t="shared" si="307"/>
        <v>0</v>
      </c>
      <c r="D6536" s="23" t="str">
        <f t="shared" si="308"/>
        <v/>
      </c>
      <c r="E6536" s="21">
        <f>SUMIFS(тарифы!G:G,тарифы!B:B,J6536)</f>
        <v>0</v>
      </c>
      <c r="F6536" s="21"/>
      <c r="G6536" s="12" t="str">
        <f>IFERROR(INDEX(Таблица1[#All],MATCH('загрузка табеля'!J6536,тарифы!B:B,0),4),"")</f>
        <v/>
      </c>
    </row>
    <row r="6537" spans="1:7" x14ac:dyDescent="0.2">
      <c r="A6537" s="12" t="e">
        <f>INDEX('рабочие дни  %ФОТ'!$F$3:$F$67,MATCH('загрузка табеля'!$H6537,'рабочие дни  %ФОТ'!$H$3:$H$67,0),1)</f>
        <v>#N/A</v>
      </c>
      <c r="B6537" s="21">
        <f t="shared" si="306"/>
        <v>0</v>
      </c>
      <c r="C6537" s="22">
        <f t="shared" si="307"/>
        <v>0</v>
      </c>
      <c r="D6537" s="23" t="str">
        <f t="shared" si="308"/>
        <v/>
      </c>
      <c r="E6537" s="21">
        <f>SUMIFS(тарифы!G:G,тарифы!B:B,J6537)</f>
        <v>0</v>
      </c>
      <c r="F6537" s="21"/>
      <c r="G6537" s="12" t="str">
        <f>IFERROR(INDEX(Таблица1[#All],MATCH('загрузка табеля'!J6537,тарифы!B:B,0),4),"")</f>
        <v/>
      </c>
    </row>
    <row r="6538" spans="1:7" x14ac:dyDescent="0.2">
      <c r="A6538" s="12" t="e">
        <f>INDEX('рабочие дни  %ФОТ'!$F$3:$F$67,MATCH('загрузка табеля'!$H6538,'рабочие дни  %ФОТ'!$H$3:$H$67,0),1)</f>
        <v>#N/A</v>
      </c>
      <c r="B6538" s="21">
        <f t="shared" si="306"/>
        <v>0</v>
      </c>
      <c r="C6538" s="22">
        <f t="shared" si="307"/>
        <v>0</v>
      </c>
      <c r="D6538" s="23" t="str">
        <f t="shared" si="308"/>
        <v/>
      </c>
      <c r="E6538" s="21">
        <f>SUMIFS(тарифы!G:G,тарифы!B:B,J6538)</f>
        <v>0</v>
      </c>
      <c r="F6538" s="21"/>
      <c r="G6538" s="12" t="str">
        <f>IFERROR(INDEX(Таблица1[#All],MATCH('загрузка табеля'!J6538,тарифы!B:B,0),4),"")</f>
        <v/>
      </c>
    </row>
    <row r="6539" spans="1:7" x14ac:dyDescent="0.2">
      <c r="A6539" s="12" t="e">
        <f>INDEX('рабочие дни  %ФОТ'!$F$3:$F$67,MATCH('загрузка табеля'!$H6539,'рабочие дни  %ФОТ'!$H$3:$H$67,0),1)</f>
        <v>#N/A</v>
      </c>
      <c r="B6539" s="21">
        <f t="shared" si="306"/>
        <v>0</v>
      </c>
      <c r="C6539" s="22">
        <f t="shared" si="307"/>
        <v>0</v>
      </c>
      <c r="D6539" s="23" t="str">
        <f t="shared" si="308"/>
        <v/>
      </c>
      <c r="E6539" s="21">
        <f>SUMIFS(тарифы!G:G,тарифы!B:B,J6539)</f>
        <v>0</v>
      </c>
      <c r="F6539" s="21"/>
      <c r="G6539" s="12" t="str">
        <f>IFERROR(INDEX(Таблица1[#All],MATCH('загрузка табеля'!J6539,тарифы!B:B,0),4),"")</f>
        <v/>
      </c>
    </row>
    <row r="6540" spans="1:7" x14ac:dyDescent="0.2">
      <c r="A6540" s="12" t="e">
        <f>INDEX('рабочие дни  %ФОТ'!$F$3:$F$67,MATCH('загрузка табеля'!$H6540,'рабочие дни  %ФОТ'!$H$3:$H$67,0),1)</f>
        <v>#N/A</v>
      </c>
      <c r="B6540" s="21">
        <f t="shared" si="306"/>
        <v>0</v>
      </c>
      <c r="C6540" s="22">
        <f t="shared" si="307"/>
        <v>0</v>
      </c>
      <c r="D6540" s="23" t="str">
        <f t="shared" si="308"/>
        <v/>
      </c>
      <c r="E6540" s="21">
        <f>SUMIFS(тарифы!G:G,тарифы!B:B,J6540)</f>
        <v>0</v>
      </c>
      <c r="F6540" s="21"/>
      <c r="G6540" s="12" t="str">
        <f>IFERROR(INDEX(Таблица1[#All],MATCH('загрузка табеля'!J6540,тарифы!B:B,0),4),"")</f>
        <v/>
      </c>
    </row>
    <row r="6541" spans="1:7" x14ac:dyDescent="0.2">
      <c r="A6541" s="12" t="e">
        <f>INDEX('рабочие дни  %ФОТ'!$F$3:$F$67,MATCH('загрузка табеля'!$H6541,'рабочие дни  %ФОТ'!$H$3:$H$67,0),1)</f>
        <v>#N/A</v>
      </c>
      <c r="B6541" s="21">
        <f t="shared" si="306"/>
        <v>0</v>
      </c>
      <c r="C6541" s="22">
        <f t="shared" si="307"/>
        <v>0</v>
      </c>
      <c r="D6541" s="23" t="str">
        <f t="shared" si="308"/>
        <v/>
      </c>
      <c r="E6541" s="21">
        <f>SUMIFS(тарифы!G:G,тарифы!B:B,J6541)</f>
        <v>0</v>
      </c>
      <c r="F6541" s="21"/>
      <c r="G6541" s="12" t="str">
        <f>IFERROR(INDEX(Таблица1[#All],MATCH('загрузка табеля'!J6541,тарифы!B:B,0),4),"")</f>
        <v/>
      </c>
    </row>
    <row r="6542" spans="1:7" x14ac:dyDescent="0.2">
      <c r="A6542" s="12" t="e">
        <f>INDEX('рабочие дни  %ФОТ'!$F$3:$F$67,MATCH('загрузка табеля'!$H6542,'рабочие дни  %ФОТ'!$H$3:$H$67,0),1)</f>
        <v>#N/A</v>
      </c>
      <c r="B6542" s="21">
        <f t="shared" si="306"/>
        <v>0</v>
      </c>
      <c r="C6542" s="22">
        <f t="shared" si="307"/>
        <v>0</v>
      </c>
      <c r="D6542" s="23" t="str">
        <f t="shared" si="308"/>
        <v/>
      </c>
      <c r="E6542" s="21">
        <f>SUMIFS(тарифы!G:G,тарифы!B:B,J6542)</f>
        <v>0</v>
      </c>
      <c r="F6542" s="21"/>
      <c r="G6542" s="12" t="str">
        <f>IFERROR(INDEX(Таблица1[#All],MATCH('загрузка табеля'!J6542,тарифы!B:B,0),4),"")</f>
        <v/>
      </c>
    </row>
    <row r="6543" spans="1:7" x14ac:dyDescent="0.2">
      <c r="A6543" s="12" t="e">
        <f>INDEX('рабочие дни  %ФОТ'!$F$3:$F$67,MATCH('загрузка табеля'!$H6543,'рабочие дни  %ФОТ'!$H$3:$H$67,0),1)</f>
        <v>#N/A</v>
      </c>
      <c r="B6543" s="21">
        <f t="shared" si="306"/>
        <v>0</v>
      </c>
      <c r="C6543" s="22">
        <f t="shared" si="307"/>
        <v>0</v>
      </c>
      <c r="D6543" s="23" t="str">
        <f t="shared" si="308"/>
        <v/>
      </c>
      <c r="E6543" s="21">
        <f>SUMIFS(тарифы!G:G,тарифы!B:B,J6543)</f>
        <v>0</v>
      </c>
      <c r="F6543" s="21"/>
      <c r="G6543" s="12" t="str">
        <f>IFERROR(INDEX(Таблица1[#All],MATCH('загрузка табеля'!J6543,тарифы!B:B,0),4),"")</f>
        <v/>
      </c>
    </row>
    <row r="6544" spans="1:7" x14ac:dyDescent="0.2">
      <c r="A6544" s="12" t="e">
        <f>INDEX('рабочие дни  %ФОТ'!$F$3:$F$67,MATCH('загрузка табеля'!$H6544,'рабочие дни  %ФОТ'!$H$3:$H$67,0),1)</f>
        <v>#N/A</v>
      </c>
      <c r="B6544" s="21">
        <f t="shared" si="306"/>
        <v>0</v>
      </c>
      <c r="C6544" s="22">
        <f t="shared" si="307"/>
        <v>0</v>
      </c>
      <c r="D6544" s="23" t="str">
        <f t="shared" si="308"/>
        <v/>
      </c>
      <c r="E6544" s="21">
        <f>SUMIFS(тарифы!G:G,тарифы!B:B,J6544)</f>
        <v>0</v>
      </c>
      <c r="F6544" s="21"/>
      <c r="G6544" s="12" t="str">
        <f>IFERROR(INDEX(Таблица1[#All],MATCH('загрузка табеля'!J6544,тарифы!B:B,0),4),"")</f>
        <v/>
      </c>
    </row>
    <row r="6545" spans="1:7" x14ac:dyDescent="0.2">
      <c r="A6545" s="12" t="e">
        <f>INDEX('рабочие дни  %ФОТ'!$F$3:$F$67,MATCH('загрузка табеля'!$H6545,'рабочие дни  %ФОТ'!$H$3:$H$67,0),1)</f>
        <v>#N/A</v>
      </c>
      <c r="B6545" s="21">
        <f t="shared" si="306"/>
        <v>0</v>
      </c>
      <c r="C6545" s="22">
        <f t="shared" si="307"/>
        <v>0</v>
      </c>
      <c r="D6545" s="23" t="str">
        <f t="shared" si="308"/>
        <v/>
      </c>
      <c r="E6545" s="21">
        <f>SUMIFS(тарифы!G:G,тарифы!B:B,J6545)</f>
        <v>0</v>
      </c>
      <c r="F6545" s="21"/>
      <c r="G6545" s="12" t="str">
        <f>IFERROR(INDEX(Таблица1[#All],MATCH('загрузка табеля'!J6545,тарифы!B:B,0),4),"")</f>
        <v/>
      </c>
    </row>
    <row r="6546" spans="1:7" x14ac:dyDescent="0.2">
      <c r="A6546" s="12" t="e">
        <f>INDEX('рабочие дни  %ФОТ'!$F$3:$F$67,MATCH('загрузка табеля'!$H6546,'рабочие дни  %ФОТ'!$H$3:$H$67,0),1)</f>
        <v>#N/A</v>
      </c>
      <c r="B6546" s="21">
        <f t="shared" si="306"/>
        <v>0</v>
      </c>
      <c r="C6546" s="22">
        <f t="shared" si="307"/>
        <v>0</v>
      </c>
      <c r="D6546" s="23" t="str">
        <f t="shared" si="308"/>
        <v/>
      </c>
      <c r="E6546" s="21">
        <f>SUMIFS(тарифы!G:G,тарифы!B:B,J6546)</f>
        <v>0</v>
      </c>
      <c r="F6546" s="21"/>
      <c r="G6546" s="12" t="str">
        <f>IFERROR(INDEX(Таблица1[#All],MATCH('загрузка табеля'!J6546,тарифы!B:B,0),4),"")</f>
        <v/>
      </c>
    </row>
    <row r="6547" spans="1:7" x14ac:dyDescent="0.2">
      <c r="A6547" s="12" t="e">
        <f>INDEX('рабочие дни  %ФОТ'!$F$3:$F$67,MATCH('загрузка табеля'!$H6547,'рабочие дни  %ФОТ'!$H$3:$H$67,0),1)</f>
        <v>#N/A</v>
      </c>
      <c r="B6547" s="21">
        <f t="shared" si="306"/>
        <v>0</v>
      </c>
      <c r="C6547" s="22">
        <f t="shared" si="307"/>
        <v>0</v>
      </c>
      <c r="D6547" s="23" t="str">
        <f t="shared" si="308"/>
        <v/>
      </c>
      <c r="E6547" s="21">
        <f>SUMIFS(тарифы!G:G,тарифы!B:B,J6547)</f>
        <v>0</v>
      </c>
      <c r="F6547" s="21"/>
      <c r="G6547" s="12" t="str">
        <f>IFERROR(INDEX(Таблица1[#All],MATCH('загрузка табеля'!J6547,тарифы!B:B,0),4),"")</f>
        <v/>
      </c>
    </row>
    <row r="6548" spans="1:7" x14ac:dyDescent="0.2">
      <c r="A6548" s="12" t="e">
        <f>INDEX('рабочие дни  %ФОТ'!$F$3:$F$67,MATCH('загрузка табеля'!$H6548,'рабочие дни  %ФОТ'!$H$3:$H$67,0),1)</f>
        <v>#N/A</v>
      </c>
      <c r="B6548" s="21">
        <f t="shared" si="306"/>
        <v>0</v>
      </c>
      <c r="C6548" s="22">
        <f t="shared" si="307"/>
        <v>0</v>
      </c>
      <c r="D6548" s="23" t="str">
        <f t="shared" si="308"/>
        <v/>
      </c>
      <c r="E6548" s="21">
        <f>SUMIFS(тарифы!G:G,тарифы!B:B,J6548)</f>
        <v>0</v>
      </c>
      <c r="F6548" s="21"/>
      <c r="G6548" s="12" t="str">
        <f>IFERROR(INDEX(Таблица1[#All],MATCH('загрузка табеля'!J6548,тарифы!B:B,0),4),"")</f>
        <v/>
      </c>
    </row>
    <row r="6549" spans="1:7" x14ac:dyDescent="0.2">
      <c r="A6549" s="12" t="e">
        <f>INDEX('рабочие дни  %ФОТ'!$F$3:$F$67,MATCH('загрузка табеля'!$H6549,'рабочие дни  %ФОТ'!$H$3:$H$67,0),1)</f>
        <v>#N/A</v>
      </c>
      <c r="B6549" s="21">
        <f t="shared" si="306"/>
        <v>0</v>
      </c>
      <c r="C6549" s="22">
        <f t="shared" si="307"/>
        <v>0</v>
      </c>
      <c r="D6549" s="23" t="str">
        <f t="shared" si="308"/>
        <v/>
      </c>
      <c r="E6549" s="21">
        <f>SUMIFS(тарифы!G:G,тарифы!B:B,J6549)</f>
        <v>0</v>
      </c>
      <c r="F6549" s="21"/>
      <c r="G6549" s="12" t="str">
        <f>IFERROR(INDEX(Таблица1[#All],MATCH('загрузка табеля'!J6549,тарифы!B:B,0),4),"")</f>
        <v/>
      </c>
    </row>
    <row r="6550" spans="1:7" x14ac:dyDescent="0.2">
      <c r="A6550" s="12" t="e">
        <f>INDEX('рабочие дни  %ФОТ'!$F$3:$F$67,MATCH('загрузка табеля'!$H6550,'рабочие дни  %ФОТ'!$H$3:$H$67,0),1)</f>
        <v>#N/A</v>
      </c>
      <c r="B6550" s="21">
        <f t="shared" si="306"/>
        <v>0</v>
      </c>
      <c r="C6550" s="22">
        <f t="shared" si="307"/>
        <v>0</v>
      </c>
      <c r="D6550" s="23" t="str">
        <f t="shared" si="308"/>
        <v/>
      </c>
      <c r="E6550" s="21">
        <f>SUMIFS(тарифы!G:G,тарифы!B:B,J6550)</f>
        <v>0</v>
      </c>
      <c r="F6550" s="21"/>
      <c r="G6550" s="12" t="str">
        <f>IFERROR(INDEX(Таблица1[#All],MATCH('загрузка табеля'!J6550,тарифы!B:B,0),4),"")</f>
        <v/>
      </c>
    </row>
    <row r="6551" spans="1:7" x14ac:dyDescent="0.2">
      <c r="A6551" s="12" t="e">
        <f>INDEX('рабочие дни  %ФОТ'!$F$3:$F$67,MATCH('загрузка табеля'!$H6551,'рабочие дни  %ФОТ'!$H$3:$H$67,0),1)</f>
        <v>#N/A</v>
      </c>
      <c r="B6551" s="21">
        <f t="shared" si="306"/>
        <v>0</v>
      </c>
      <c r="C6551" s="22">
        <f t="shared" si="307"/>
        <v>0</v>
      </c>
      <c r="D6551" s="23" t="str">
        <f t="shared" si="308"/>
        <v/>
      </c>
      <c r="E6551" s="21">
        <f>SUMIFS(тарифы!G:G,тарифы!B:B,J6551)</f>
        <v>0</v>
      </c>
      <c r="F6551" s="21"/>
      <c r="G6551" s="12" t="str">
        <f>IFERROR(INDEX(Таблица1[#All],MATCH('загрузка табеля'!J6551,тарифы!B:B,0),4),"")</f>
        <v/>
      </c>
    </row>
    <row r="6552" spans="1:7" x14ac:dyDescent="0.2">
      <c r="A6552" s="12" t="e">
        <f>INDEX('рабочие дни  %ФОТ'!$F$3:$F$67,MATCH('загрузка табеля'!$H6552,'рабочие дни  %ФОТ'!$H$3:$H$67,0),1)</f>
        <v>#N/A</v>
      </c>
      <c r="B6552" s="21">
        <f t="shared" si="306"/>
        <v>0</v>
      </c>
      <c r="C6552" s="22">
        <f t="shared" si="307"/>
        <v>0</v>
      </c>
      <c r="D6552" s="23" t="str">
        <f t="shared" si="308"/>
        <v/>
      </c>
      <c r="E6552" s="21">
        <f>SUMIFS(тарифы!G:G,тарифы!B:B,J6552)</f>
        <v>0</v>
      </c>
      <c r="F6552" s="21"/>
      <c r="G6552" s="12" t="str">
        <f>IFERROR(INDEX(Таблица1[#All],MATCH('загрузка табеля'!J6552,тарифы!B:B,0),4),"")</f>
        <v/>
      </c>
    </row>
    <row r="6553" spans="1:7" x14ac:dyDescent="0.2">
      <c r="A6553" s="12" t="e">
        <f>INDEX('рабочие дни  %ФОТ'!$F$3:$F$67,MATCH('загрузка табеля'!$H6553,'рабочие дни  %ФОТ'!$H$3:$H$67,0),1)</f>
        <v>#N/A</v>
      </c>
      <c r="B6553" s="21">
        <f t="shared" si="306"/>
        <v>0</v>
      </c>
      <c r="C6553" s="22">
        <f t="shared" si="307"/>
        <v>0</v>
      </c>
      <c r="D6553" s="23" t="str">
        <f t="shared" si="308"/>
        <v/>
      </c>
      <c r="E6553" s="21">
        <f>SUMIFS(тарифы!G:G,тарифы!B:B,J6553)</f>
        <v>0</v>
      </c>
      <c r="F6553" s="21"/>
      <c r="G6553" s="12" t="str">
        <f>IFERROR(INDEX(Таблица1[#All],MATCH('загрузка табеля'!J6553,тарифы!B:B,0),4),"")</f>
        <v/>
      </c>
    </row>
    <row r="6554" spans="1:7" x14ac:dyDescent="0.2">
      <c r="A6554" s="12" t="e">
        <f>INDEX('рабочие дни  %ФОТ'!$F$3:$F$67,MATCH('загрузка табеля'!$H6554,'рабочие дни  %ФОТ'!$H$3:$H$67,0),1)</f>
        <v>#N/A</v>
      </c>
      <c r="B6554" s="21">
        <f t="shared" si="306"/>
        <v>0</v>
      </c>
      <c r="C6554" s="22">
        <f t="shared" si="307"/>
        <v>0</v>
      </c>
      <c r="D6554" s="23" t="str">
        <f t="shared" si="308"/>
        <v/>
      </c>
      <c r="E6554" s="21">
        <f>SUMIFS(тарифы!G:G,тарифы!B:B,J6554)</f>
        <v>0</v>
      </c>
      <c r="F6554" s="21"/>
      <c r="G6554" s="12" t="str">
        <f>IFERROR(INDEX(Таблица1[#All],MATCH('загрузка табеля'!J6554,тарифы!B:B,0),4),"")</f>
        <v/>
      </c>
    </row>
    <row r="6555" spans="1:7" x14ac:dyDescent="0.2">
      <c r="A6555" s="12" t="e">
        <f>INDEX('рабочие дни  %ФОТ'!$F$3:$F$67,MATCH('загрузка табеля'!$H6555,'рабочие дни  %ФОТ'!$H$3:$H$67,0),1)</f>
        <v>#N/A</v>
      </c>
      <c r="B6555" s="21">
        <f t="shared" si="306"/>
        <v>0</v>
      </c>
      <c r="C6555" s="22">
        <f t="shared" si="307"/>
        <v>0</v>
      </c>
      <c r="D6555" s="23" t="str">
        <f t="shared" si="308"/>
        <v/>
      </c>
      <c r="E6555" s="21">
        <f>SUMIFS(тарифы!G:G,тарифы!B:B,J6555)</f>
        <v>0</v>
      </c>
      <c r="F6555" s="21"/>
      <c r="G6555" s="12" t="str">
        <f>IFERROR(INDEX(Таблица1[#All],MATCH('загрузка табеля'!J6555,тарифы!B:B,0),4),"")</f>
        <v/>
      </c>
    </row>
    <row r="6556" spans="1:7" x14ac:dyDescent="0.2">
      <c r="A6556" s="12" t="e">
        <f>INDEX('рабочие дни  %ФОТ'!$F$3:$F$67,MATCH('загрузка табеля'!$H6556,'рабочие дни  %ФОТ'!$H$3:$H$67,0),1)</f>
        <v>#N/A</v>
      </c>
      <c r="B6556" s="21">
        <f t="shared" si="306"/>
        <v>0</v>
      </c>
      <c r="C6556" s="22">
        <f t="shared" si="307"/>
        <v>0</v>
      </c>
      <c r="D6556" s="23" t="str">
        <f t="shared" si="308"/>
        <v/>
      </c>
      <c r="E6556" s="21">
        <f>SUMIFS(тарифы!G:G,тарифы!B:B,J6556)</f>
        <v>0</v>
      </c>
      <c r="F6556" s="21"/>
      <c r="G6556" s="12" t="str">
        <f>IFERROR(INDEX(Таблица1[#All],MATCH('загрузка табеля'!J6556,тарифы!B:B,0),4),"")</f>
        <v/>
      </c>
    </row>
    <row r="6557" spans="1:7" x14ac:dyDescent="0.2">
      <c r="A6557" s="12" t="e">
        <f>INDEX('рабочие дни  %ФОТ'!$F$3:$F$67,MATCH('загрузка табеля'!$H6557,'рабочие дни  %ФОТ'!$H$3:$H$67,0),1)</f>
        <v>#N/A</v>
      </c>
      <c r="B6557" s="21">
        <f t="shared" si="306"/>
        <v>0</v>
      </c>
      <c r="C6557" s="22">
        <f t="shared" si="307"/>
        <v>0</v>
      </c>
      <c r="D6557" s="23" t="str">
        <f t="shared" si="308"/>
        <v/>
      </c>
      <c r="E6557" s="21">
        <f>SUMIFS(тарифы!G:G,тарифы!B:B,J6557)</f>
        <v>0</v>
      </c>
      <c r="F6557" s="21"/>
      <c r="G6557" s="12" t="str">
        <f>IFERROR(INDEX(Таблица1[#All],MATCH('загрузка табеля'!J6557,тарифы!B:B,0),4),"")</f>
        <v/>
      </c>
    </row>
    <row r="6558" spans="1:7" x14ac:dyDescent="0.2">
      <c r="A6558" s="12" t="e">
        <f>INDEX('рабочие дни  %ФОТ'!$F$3:$F$67,MATCH('загрузка табеля'!$H6558,'рабочие дни  %ФОТ'!$H$3:$H$67,0),1)</f>
        <v>#N/A</v>
      </c>
      <c r="B6558" s="21">
        <f t="shared" si="306"/>
        <v>0</v>
      </c>
      <c r="C6558" s="22">
        <f t="shared" si="307"/>
        <v>0</v>
      </c>
      <c r="D6558" s="23" t="str">
        <f t="shared" si="308"/>
        <v/>
      </c>
      <c r="E6558" s="21">
        <f>SUMIFS(тарифы!G:G,тарифы!B:B,J6558)</f>
        <v>0</v>
      </c>
      <c r="F6558" s="21"/>
      <c r="G6558" s="12" t="str">
        <f>IFERROR(INDEX(Таблица1[#All],MATCH('загрузка табеля'!J6558,тарифы!B:B,0),4),"")</f>
        <v/>
      </c>
    </row>
    <row r="6559" spans="1:7" x14ac:dyDescent="0.2">
      <c r="A6559" s="12" t="e">
        <f>INDEX('рабочие дни  %ФОТ'!$F$3:$F$67,MATCH('загрузка табеля'!$H6559,'рабочие дни  %ФОТ'!$H$3:$H$67,0),1)</f>
        <v>#N/A</v>
      </c>
      <c r="B6559" s="21">
        <f t="shared" si="306"/>
        <v>0</v>
      </c>
      <c r="C6559" s="22">
        <f t="shared" si="307"/>
        <v>0</v>
      </c>
      <c r="D6559" s="23" t="str">
        <f t="shared" si="308"/>
        <v/>
      </c>
      <c r="E6559" s="21">
        <f>SUMIFS(тарифы!G:G,тарифы!B:B,J6559)</f>
        <v>0</v>
      </c>
      <c r="F6559" s="21"/>
      <c r="G6559" s="12" t="str">
        <f>IFERROR(INDEX(Таблица1[#All],MATCH('загрузка табеля'!J6559,тарифы!B:B,0),4),"")</f>
        <v/>
      </c>
    </row>
    <row r="6560" spans="1:7" x14ac:dyDescent="0.2">
      <c r="A6560" s="12" t="e">
        <f>INDEX('рабочие дни  %ФОТ'!$F$3:$F$67,MATCH('загрузка табеля'!$H6560,'рабочие дни  %ФОТ'!$H$3:$H$67,0),1)</f>
        <v>#N/A</v>
      </c>
      <c r="B6560" s="21">
        <f t="shared" si="306"/>
        <v>0</v>
      </c>
      <c r="C6560" s="22">
        <f t="shared" si="307"/>
        <v>0</v>
      </c>
      <c r="D6560" s="23" t="str">
        <f t="shared" si="308"/>
        <v/>
      </c>
      <c r="E6560" s="21">
        <f>SUMIFS(тарифы!G:G,тарифы!B:B,J6560)</f>
        <v>0</v>
      </c>
      <c r="F6560" s="21"/>
      <c r="G6560" s="12" t="str">
        <f>IFERROR(INDEX(Таблица1[#All],MATCH('загрузка табеля'!J6560,тарифы!B:B,0),4),"")</f>
        <v/>
      </c>
    </row>
    <row r="6561" spans="1:7" x14ac:dyDescent="0.2">
      <c r="A6561" s="12" t="e">
        <f>INDEX('рабочие дни  %ФОТ'!$F$3:$F$67,MATCH('загрузка табеля'!$H6561,'рабочие дни  %ФОТ'!$H$3:$H$67,0),1)</f>
        <v>#N/A</v>
      </c>
      <c r="B6561" s="21">
        <f t="shared" si="306"/>
        <v>0</v>
      </c>
      <c r="C6561" s="22">
        <f t="shared" si="307"/>
        <v>0</v>
      </c>
      <c r="D6561" s="23" t="str">
        <f t="shared" si="308"/>
        <v/>
      </c>
      <c r="E6561" s="21">
        <f>SUMIFS(тарифы!G:G,тарифы!B:B,J6561)</f>
        <v>0</v>
      </c>
      <c r="F6561" s="21"/>
      <c r="G6561" s="12" t="str">
        <f>IFERROR(INDEX(Таблица1[#All],MATCH('загрузка табеля'!J6561,тарифы!B:B,0),4),"")</f>
        <v/>
      </c>
    </row>
    <row r="6562" spans="1:7" x14ac:dyDescent="0.2">
      <c r="A6562" s="12" t="e">
        <f>INDEX('рабочие дни  %ФОТ'!$F$3:$F$67,MATCH('загрузка табеля'!$H6562,'рабочие дни  %ФОТ'!$H$3:$H$67,0),1)</f>
        <v>#N/A</v>
      </c>
      <c r="B6562" s="21">
        <f t="shared" si="306"/>
        <v>0</v>
      </c>
      <c r="C6562" s="22">
        <f t="shared" si="307"/>
        <v>0</v>
      </c>
      <c r="D6562" s="23" t="str">
        <f t="shared" si="308"/>
        <v/>
      </c>
      <c r="E6562" s="21">
        <f>SUMIFS(тарифы!G:G,тарифы!B:B,J6562)</f>
        <v>0</v>
      </c>
      <c r="F6562" s="21"/>
      <c r="G6562" s="12" t="str">
        <f>IFERROR(INDEX(Таблица1[#All],MATCH('загрузка табеля'!J6562,тарифы!B:B,0),4),"")</f>
        <v/>
      </c>
    </row>
    <row r="6563" spans="1:7" x14ac:dyDescent="0.2">
      <c r="A6563" s="12" t="e">
        <f>INDEX('рабочие дни  %ФОТ'!$F$3:$F$67,MATCH('загрузка табеля'!$H6563,'рабочие дни  %ФОТ'!$H$3:$H$67,0),1)</f>
        <v>#N/A</v>
      </c>
      <c r="B6563" s="21">
        <f t="shared" si="306"/>
        <v>0</v>
      </c>
      <c r="C6563" s="22">
        <f t="shared" si="307"/>
        <v>0</v>
      </c>
      <c r="D6563" s="23" t="str">
        <f t="shared" si="308"/>
        <v/>
      </c>
      <c r="E6563" s="21">
        <f>SUMIFS(тарифы!G:G,тарифы!B:B,J6563)</f>
        <v>0</v>
      </c>
      <c r="F6563" s="21"/>
      <c r="G6563" s="12" t="str">
        <f>IFERROR(INDEX(Таблица1[#All],MATCH('загрузка табеля'!J6563,тарифы!B:B,0),4),"")</f>
        <v/>
      </c>
    </row>
    <row r="6564" spans="1:7" x14ac:dyDescent="0.2">
      <c r="A6564" s="12" t="e">
        <f>INDEX('рабочие дни  %ФОТ'!$F$3:$F$67,MATCH('загрузка табеля'!$H6564,'рабочие дни  %ФОТ'!$H$3:$H$67,0),1)</f>
        <v>#N/A</v>
      </c>
      <c r="B6564" s="21">
        <f t="shared" si="306"/>
        <v>0</v>
      </c>
      <c r="C6564" s="22">
        <f t="shared" si="307"/>
        <v>0</v>
      </c>
      <c r="D6564" s="23" t="str">
        <f t="shared" si="308"/>
        <v/>
      </c>
      <c r="E6564" s="21">
        <f>SUMIFS(тарифы!G:G,тарифы!B:B,J6564)</f>
        <v>0</v>
      </c>
      <c r="F6564" s="21"/>
      <c r="G6564" s="12" t="str">
        <f>IFERROR(INDEX(Таблица1[#All],MATCH('загрузка табеля'!J6564,тарифы!B:B,0),4),"")</f>
        <v/>
      </c>
    </row>
    <row r="6565" spans="1:7" x14ac:dyDescent="0.2">
      <c r="A6565" s="12" t="e">
        <f>INDEX('рабочие дни  %ФОТ'!$F$3:$F$67,MATCH('загрузка табеля'!$H6565,'рабочие дни  %ФОТ'!$H$3:$H$67,0),1)</f>
        <v>#N/A</v>
      </c>
      <c r="B6565" s="21">
        <f t="shared" si="306"/>
        <v>0</v>
      </c>
      <c r="C6565" s="22">
        <f t="shared" si="307"/>
        <v>0</v>
      </c>
      <c r="D6565" s="23" t="str">
        <f t="shared" si="308"/>
        <v/>
      </c>
      <c r="E6565" s="21">
        <f>SUMIFS(тарифы!G:G,тарифы!B:B,J6565)</f>
        <v>0</v>
      </c>
      <c r="F6565" s="21"/>
      <c r="G6565" s="12" t="str">
        <f>IFERROR(INDEX(Таблица1[#All],MATCH('загрузка табеля'!J6565,тарифы!B:B,0),4),"")</f>
        <v/>
      </c>
    </row>
    <row r="6566" spans="1:7" x14ac:dyDescent="0.2">
      <c r="A6566" s="12" t="e">
        <f>INDEX('рабочие дни  %ФОТ'!$F$3:$F$67,MATCH('загрузка табеля'!$H6566,'рабочие дни  %ФОТ'!$H$3:$H$67,0),1)</f>
        <v>#N/A</v>
      </c>
      <c r="B6566" s="21">
        <f t="shared" si="306"/>
        <v>0</v>
      </c>
      <c r="C6566" s="22">
        <f t="shared" si="307"/>
        <v>0</v>
      </c>
      <c r="D6566" s="23" t="str">
        <f t="shared" si="308"/>
        <v/>
      </c>
      <c r="E6566" s="21">
        <f>SUMIFS(тарифы!G:G,тарифы!B:B,J6566)</f>
        <v>0</v>
      </c>
      <c r="F6566" s="21"/>
      <c r="G6566" s="12" t="str">
        <f>IFERROR(INDEX(Таблица1[#All],MATCH('загрузка табеля'!J6566,тарифы!B:B,0),4),"")</f>
        <v/>
      </c>
    </row>
    <row r="6567" spans="1:7" x14ac:dyDescent="0.2">
      <c r="A6567" s="12" t="e">
        <f>INDEX('рабочие дни  %ФОТ'!$F$3:$F$67,MATCH('загрузка табеля'!$H6567,'рабочие дни  %ФОТ'!$H$3:$H$67,0),1)</f>
        <v>#N/A</v>
      </c>
      <c r="B6567" s="21">
        <f t="shared" si="306"/>
        <v>0</v>
      </c>
      <c r="C6567" s="22">
        <f t="shared" si="307"/>
        <v>0</v>
      </c>
      <c r="D6567" s="23" t="str">
        <f t="shared" si="308"/>
        <v/>
      </c>
      <c r="E6567" s="21">
        <f>SUMIFS(тарифы!G:G,тарифы!B:B,J6567)</f>
        <v>0</v>
      </c>
      <c r="F6567" s="21"/>
      <c r="G6567" s="12" t="str">
        <f>IFERROR(INDEX(Таблица1[#All],MATCH('загрузка табеля'!J6567,тарифы!B:B,0),4),"")</f>
        <v/>
      </c>
    </row>
    <row r="6568" spans="1:7" x14ac:dyDescent="0.2">
      <c r="A6568" s="12" t="e">
        <f>INDEX('рабочие дни  %ФОТ'!$F$3:$F$67,MATCH('загрузка табеля'!$H6568,'рабочие дни  %ФОТ'!$H$3:$H$67,0),1)</f>
        <v>#N/A</v>
      </c>
      <c r="B6568" s="21">
        <f t="shared" si="306"/>
        <v>0</v>
      </c>
      <c r="C6568" s="22">
        <f t="shared" si="307"/>
        <v>0</v>
      </c>
      <c r="D6568" s="23" t="str">
        <f t="shared" si="308"/>
        <v/>
      </c>
      <c r="E6568" s="21">
        <f>SUMIFS(тарифы!G:G,тарифы!B:B,J6568)</f>
        <v>0</v>
      </c>
      <c r="F6568" s="21"/>
      <c r="G6568" s="12" t="str">
        <f>IFERROR(INDEX(Таблица1[#All],MATCH('загрузка табеля'!J6568,тарифы!B:B,0),4),"")</f>
        <v/>
      </c>
    </row>
    <row r="6569" spans="1:7" x14ac:dyDescent="0.2">
      <c r="A6569" s="12" t="e">
        <f>INDEX('рабочие дни  %ФОТ'!$F$3:$F$67,MATCH('загрузка табеля'!$H6569,'рабочие дни  %ФОТ'!$H$3:$H$67,0),1)</f>
        <v>#N/A</v>
      </c>
      <c r="B6569" s="21">
        <f t="shared" si="306"/>
        <v>0</v>
      </c>
      <c r="C6569" s="22">
        <f t="shared" si="307"/>
        <v>0</v>
      </c>
      <c r="D6569" s="23" t="str">
        <f t="shared" si="308"/>
        <v/>
      </c>
      <c r="E6569" s="21">
        <f>SUMIFS(тарифы!G:G,тарифы!B:B,J6569)</f>
        <v>0</v>
      </c>
      <c r="F6569" s="21"/>
      <c r="G6569" s="12" t="str">
        <f>IFERROR(INDEX(Таблица1[#All],MATCH('загрузка табеля'!J6569,тарифы!B:B,0),4),"")</f>
        <v/>
      </c>
    </row>
    <row r="6570" spans="1:7" x14ac:dyDescent="0.2">
      <c r="A6570" s="12" t="e">
        <f>INDEX('рабочие дни  %ФОТ'!$F$3:$F$67,MATCH('загрузка табеля'!$H6570,'рабочие дни  %ФОТ'!$H$3:$H$67,0),1)</f>
        <v>#N/A</v>
      </c>
      <c r="B6570" s="21">
        <f t="shared" si="306"/>
        <v>0</v>
      </c>
      <c r="C6570" s="22">
        <f t="shared" si="307"/>
        <v>0</v>
      </c>
      <c r="D6570" s="23" t="str">
        <f t="shared" si="308"/>
        <v/>
      </c>
      <c r="E6570" s="21">
        <f>SUMIFS(тарифы!G:G,тарифы!B:B,J6570)</f>
        <v>0</v>
      </c>
      <c r="F6570" s="21"/>
      <c r="G6570" s="12" t="str">
        <f>IFERROR(INDEX(Таблица1[#All],MATCH('загрузка табеля'!J6570,тарифы!B:B,0),4),"")</f>
        <v/>
      </c>
    </row>
    <row r="6571" spans="1:7" x14ac:dyDescent="0.2">
      <c r="A6571" s="12" t="e">
        <f>INDEX('рабочие дни  %ФОТ'!$F$3:$F$67,MATCH('загрузка табеля'!$H6571,'рабочие дни  %ФОТ'!$H$3:$H$67,0),1)</f>
        <v>#N/A</v>
      </c>
      <c r="B6571" s="21">
        <f t="shared" si="306"/>
        <v>0</v>
      </c>
      <c r="C6571" s="22">
        <f t="shared" si="307"/>
        <v>0</v>
      </c>
      <c r="D6571" s="23" t="str">
        <f t="shared" si="308"/>
        <v/>
      </c>
      <c r="E6571" s="21">
        <f>SUMIFS(тарифы!G:G,тарифы!B:B,J6571)</f>
        <v>0</v>
      </c>
      <c r="F6571" s="21"/>
      <c r="G6571" s="12" t="str">
        <f>IFERROR(INDEX(Таблица1[#All],MATCH('загрузка табеля'!J6571,тарифы!B:B,0),4),"")</f>
        <v/>
      </c>
    </row>
    <row r="6572" spans="1:7" x14ac:dyDescent="0.2">
      <c r="A6572" s="12" t="e">
        <f>INDEX('рабочие дни  %ФОТ'!$F$3:$F$67,MATCH('загрузка табеля'!$H6572,'рабочие дни  %ФОТ'!$H$3:$H$67,0),1)</f>
        <v>#N/A</v>
      </c>
      <c r="B6572" s="21">
        <f t="shared" si="306"/>
        <v>0</v>
      </c>
      <c r="C6572" s="22">
        <f t="shared" si="307"/>
        <v>0</v>
      </c>
      <c r="D6572" s="23" t="str">
        <f t="shared" si="308"/>
        <v/>
      </c>
      <c r="E6572" s="21">
        <f>SUMIFS(тарифы!G:G,тарифы!B:B,J6572)</f>
        <v>0</v>
      </c>
      <c r="F6572" s="21"/>
      <c r="G6572" s="12" t="str">
        <f>IFERROR(INDEX(Таблица1[#All],MATCH('загрузка табеля'!J6572,тарифы!B:B,0),4),"")</f>
        <v/>
      </c>
    </row>
    <row r="6573" spans="1:7" x14ac:dyDescent="0.2">
      <c r="A6573" s="12" t="e">
        <f>INDEX('рабочие дни  %ФОТ'!$F$3:$F$67,MATCH('загрузка табеля'!$H6573,'рабочие дни  %ФОТ'!$H$3:$H$67,0),1)</f>
        <v>#N/A</v>
      </c>
      <c r="B6573" s="21">
        <f t="shared" si="306"/>
        <v>0</v>
      </c>
      <c r="C6573" s="22">
        <f t="shared" si="307"/>
        <v>0</v>
      </c>
      <c r="D6573" s="23" t="str">
        <f t="shared" si="308"/>
        <v/>
      </c>
      <c r="E6573" s="21">
        <f>SUMIFS(тарифы!G:G,тарифы!B:B,J6573)</f>
        <v>0</v>
      </c>
      <c r="F6573" s="21"/>
      <c r="G6573" s="12" t="str">
        <f>IFERROR(INDEX(Таблица1[#All],MATCH('загрузка табеля'!J6573,тарифы!B:B,0),4),"")</f>
        <v/>
      </c>
    </row>
    <row r="6574" spans="1:7" x14ac:dyDescent="0.2">
      <c r="A6574" s="12" t="e">
        <f>INDEX('рабочие дни  %ФОТ'!$F$3:$F$67,MATCH('загрузка табеля'!$H6574,'рабочие дни  %ФОТ'!$H$3:$H$67,0),1)</f>
        <v>#N/A</v>
      </c>
      <c r="B6574" s="21">
        <f t="shared" si="306"/>
        <v>0</v>
      </c>
      <c r="C6574" s="22">
        <f t="shared" si="307"/>
        <v>0</v>
      </c>
      <c r="D6574" s="23" t="str">
        <f t="shared" si="308"/>
        <v/>
      </c>
      <c r="E6574" s="21">
        <f>SUMIFS(тарифы!G:G,тарифы!B:B,J6574)</f>
        <v>0</v>
      </c>
      <c r="F6574" s="21"/>
      <c r="G6574" s="12" t="str">
        <f>IFERROR(INDEX(Таблица1[#All],MATCH('загрузка табеля'!J6574,тарифы!B:B,0),4),"")</f>
        <v/>
      </c>
    </row>
    <row r="6575" spans="1:7" x14ac:dyDescent="0.2">
      <c r="A6575" s="12" t="e">
        <f>INDEX('рабочие дни  %ФОТ'!$F$3:$F$67,MATCH('загрузка табеля'!$H6575,'рабочие дни  %ФОТ'!$H$3:$H$67,0),1)</f>
        <v>#N/A</v>
      </c>
      <c r="B6575" s="21">
        <f t="shared" si="306"/>
        <v>0</v>
      </c>
      <c r="C6575" s="22">
        <f t="shared" si="307"/>
        <v>0</v>
      </c>
      <c r="D6575" s="23" t="str">
        <f t="shared" si="308"/>
        <v/>
      </c>
      <c r="E6575" s="21">
        <f>SUMIFS(тарифы!G:G,тарифы!B:B,J6575)</f>
        <v>0</v>
      </c>
      <c r="F6575" s="21"/>
      <c r="G6575" s="12" t="str">
        <f>IFERROR(INDEX(Таблица1[#All],MATCH('загрузка табеля'!J6575,тарифы!B:B,0),4),"")</f>
        <v/>
      </c>
    </row>
    <row r="6576" spans="1:7" x14ac:dyDescent="0.2">
      <c r="A6576" s="12" t="e">
        <f>INDEX('рабочие дни  %ФОТ'!$F$3:$F$67,MATCH('загрузка табеля'!$H6576,'рабочие дни  %ФОТ'!$H$3:$H$67,0),1)</f>
        <v>#N/A</v>
      </c>
      <c r="B6576" s="21">
        <f t="shared" si="306"/>
        <v>0</v>
      </c>
      <c r="C6576" s="22">
        <f t="shared" si="307"/>
        <v>0</v>
      </c>
      <c r="D6576" s="23" t="str">
        <f t="shared" si="308"/>
        <v/>
      </c>
      <c r="E6576" s="21">
        <f>SUMIFS(тарифы!G:G,тарифы!B:B,J6576)</f>
        <v>0</v>
      </c>
      <c r="F6576" s="21"/>
      <c r="G6576" s="12" t="str">
        <f>IFERROR(INDEX(Таблица1[#All],MATCH('загрузка табеля'!J6576,тарифы!B:B,0),4),"")</f>
        <v/>
      </c>
    </row>
    <row r="6577" spans="1:7" x14ac:dyDescent="0.2">
      <c r="A6577" s="12" t="e">
        <f>INDEX('рабочие дни  %ФОТ'!$F$3:$F$67,MATCH('загрузка табеля'!$H6577,'рабочие дни  %ФОТ'!$H$3:$H$67,0),1)</f>
        <v>#N/A</v>
      </c>
      <c r="B6577" s="21">
        <f t="shared" si="306"/>
        <v>0</v>
      </c>
      <c r="C6577" s="22">
        <f t="shared" si="307"/>
        <v>0</v>
      </c>
      <c r="D6577" s="23" t="str">
        <f t="shared" si="308"/>
        <v/>
      </c>
      <c r="E6577" s="21">
        <f>SUMIFS(тарифы!G:G,тарифы!B:B,J6577)</f>
        <v>0</v>
      </c>
      <c r="F6577" s="21"/>
      <c r="G6577" s="12" t="str">
        <f>IFERROR(INDEX(Таблица1[#All],MATCH('загрузка табеля'!J6577,тарифы!B:B,0),4),"")</f>
        <v/>
      </c>
    </row>
    <row r="6578" spans="1:7" x14ac:dyDescent="0.2">
      <c r="A6578" s="12" t="e">
        <f>INDEX('рабочие дни  %ФОТ'!$F$3:$F$67,MATCH('загрузка табеля'!$H6578,'рабочие дни  %ФОТ'!$H$3:$H$67,0),1)</f>
        <v>#N/A</v>
      </c>
      <c r="B6578" s="21">
        <f t="shared" si="306"/>
        <v>0</v>
      </c>
      <c r="C6578" s="22">
        <f t="shared" si="307"/>
        <v>0</v>
      </c>
      <c r="D6578" s="23" t="str">
        <f t="shared" si="308"/>
        <v/>
      </c>
      <c r="E6578" s="21">
        <f>SUMIFS(тарифы!G:G,тарифы!B:B,J6578)</f>
        <v>0</v>
      </c>
      <c r="F6578" s="21"/>
      <c r="G6578" s="12" t="str">
        <f>IFERROR(INDEX(Таблица1[#All],MATCH('загрузка табеля'!J6578,тарифы!B:B,0),4),"")</f>
        <v/>
      </c>
    </row>
    <row r="6579" spans="1:7" x14ac:dyDescent="0.2">
      <c r="A6579" s="12" t="e">
        <f>INDEX('рабочие дни  %ФОТ'!$F$3:$F$67,MATCH('загрузка табеля'!$H6579,'рабочие дни  %ФОТ'!$H$3:$H$67,0),1)</f>
        <v>#N/A</v>
      </c>
      <c r="B6579" s="21">
        <f t="shared" si="306"/>
        <v>0</v>
      </c>
      <c r="C6579" s="22">
        <f t="shared" si="307"/>
        <v>0</v>
      </c>
      <c r="D6579" s="23" t="str">
        <f t="shared" si="308"/>
        <v/>
      </c>
      <c r="E6579" s="21">
        <f>SUMIFS(тарифы!G:G,тарифы!B:B,J6579)</f>
        <v>0</v>
      </c>
      <c r="F6579" s="21"/>
      <c r="G6579" s="12" t="str">
        <f>IFERROR(INDEX(Таблица1[#All],MATCH('загрузка табеля'!J6579,тарифы!B:B,0),4),"")</f>
        <v/>
      </c>
    </row>
    <row r="6580" spans="1:7" x14ac:dyDescent="0.2">
      <c r="A6580" s="12" t="e">
        <f>INDEX('рабочие дни  %ФОТ'!$F$3:$F$67,MATCH('загрузка табеля'!$H6580,'рабочие дни  %ФОТ'!$H$3:$H$67,0),1)</f>
        <v>#N/A</v>
      </c>
      <c r="B6580" s="21">
        <f t="shared" si="306"/>
        <v>0</v>
      </c>
      <c r="C6580" s="22">
        <f t="shared" si="307"/>
        <v>0</v>
      </c>
      <c r="D6580" s="23" t="str">
        <f t="shared" si="308"/>
        <v/>
      </c>
      <c r="E6580" s="21">
        <f>SUMIFS(тарифы!G:G,тарифы!B:B,J6580)</f>
        <v>0</v>
      </c>
      <c r="F6580" s="21"/>
      <c r="G6580" s="12" t="str">
        <f>IFERROR(INDEX(Таблица1[#All],MATCH('загрузка табеля'!J6580,тарифы!B:B,0),4),"")</f>
        <v/>
      </c>
    </row>
    <row r="6581" spans="1:7" x14ac:dyDescent="0.2">
      <c r="A6581" s="12" t="e">
        <f>INDEX('рабочие дни  %ФОТ'!$F$3:$F$67,MATCH('загрузка табеля'!$H6581,'рабочие дни  %ФОТ'!$H$3:$H$67,0),1)</f>
        <v>#N/A</v>
      </c>
      <c r="B6581" s="21">
        <f t="shared" si="306"/>
        <v>0</v>
      </c>
      <c r="C6581" s="22">
        <f t="shared" si="307"/>
        <v>0</v>
      </c>
      <c r="D6581" s="23" t="str">
        <f t="shared" si="308"/>
        <v/>
      </c>
      <c r="E6581" s="21">
        <f>SUMIFS(тарифы!G:G,тарифы!B:B,J6581)</f>
        <v>0</v>
      </c>
      <c r="F6581" s="21"/>
      <c r="G6581" s="12" t="str">
        <f>IFERROR(INDEX(Таблица1[#All],MATCH('загрузка табеля'!J6581,тарифы!B:B,0),4),"")</f>
        <v/>
      </c>
    </row>
    <row r="6582" spans="1:7" x14ac:dyDescent="0.2">
      <c r="A6582" s="12" t="e">
        <f>INDEX('рабочие дни  %ФОТ'!$F$3:$F$67,MATCH('загрузка табеля'!$H6582,'рабочие дни  %ФОТ'!$H$3:$H$67,0),1)</f>
        <v>#N/A</v>
      </c>
      <c r="B6582" s="21">
        <f t="shared" si="306"/>
        <v>0</v>
      </c>
      <c r="C6582" s="22">
        <f t="shared" si="307"/>
        <v>0</v>
      </c>
      <c r="D6582" s="23" t="str">
        <f t="shared" si="308"/>
        <v/>
      </c>
      <c r="E6582" s="21">
        <f>SUMIFS(тарифы!G:G,тарифы!B:B,J6582)</f>
        <v>0</v>
      </c>
      <c r="F6582" s="21"/>
      <c r="G6582" s="12" t="str">
        <f>IFERROR(INDEX(Таблица1[#All],MATCH('загрузка табеля'!J6582,тарифы!B:B,0),4),"")</f>
        <v/>
      </c>
    </row>
    <row r="6583" spans="1:7" x14ac:dyDescent="0.2">
      <c r="A6583" s="12" t="e">
        <f>INDEX('рабочие дни  %ФОТ'!$F$3:$F$67,MATCH('загрузка табеля'!$H6583,'рабочие дни  %ФОТ'!$H$3:$H$67,0),1)</f>
        <v>#N/A</v>
      </c>
      <c r="B6583" s="21">
        <f t="shared" si="306"/>
        <v>0</v>
      </c>
      <c r="C6583" s="22">
        <f t="shared" si="307"/>
        <v>0</v>
      </c>
      <c r="D6583" s="23" t="str">
        <f t="shared" si="308"/>
        <v/>
      </c>
      <c r="E6583" s="21">
        <f>SUMIFS(тарифы!G:G,тарифы!B:B,J6583)</f>
        <v>0</v>
      </c>
      <c r="F6583" s="21"/>
      <c r="G6583" s="12" t="str">
        <f>IFERROR(INDEX(Таблица1[#All],MATCH('загрузка табеля'!J6583,тарифы!B:B,0),4),"")</f>
        <v/>
      </c>
    </row>
    <row r="6584" spans="1:7" x14ac:dyDescent="0.2">
      <c r="A6584" s="12" t="e">
        <f>INDEX('рабочие дни  %ФОТ'!$F$3:$F$67,MATCH('загрузка табеля'!$H6584,'рабочие дни  %ФОТ'!$H$3:$H$67,0),1)</f>
        <v>#N/A</v>
      </c>
      <c r="B6584" s="21">
        <f t="shared" si="306"/>
        <v>0</v>
      </c>
      <c r="C6584" s="22">
        <f t="shared" si="307"/>
        <v>0</v>
      </c>
      <c r="D6584" s="23" t="str">
        <f t="shared" si="308"/>
        <v/>
      </c>
      <c r="E6584" s="21">
        <f>SUMIFS(тарифы!G:G,тарифы!B:B,J6584)</f>
        <v>0</v>
      </c>
      <c r="F6584" s="21"/>
      <c r="G6584" s="12" t="str">
        <f>IFERROR(INDEX(Таблица1[#All],MATCH('загрузка табеля'!J6584,тарифы!B:B,0),4),"")</f>
        <v/>
      </c>
    </row>
    <row r="6585" spans="1:7" x14ac:dyDescent="0.2">
      <c r="A6585" s="12" t="e">
        <f>INDEX('рабочие дни  %ФОТ'!$F$3:$F$67,MATCH('загрузка табеля'!$H6585,'рабочие дни  %ФОТ'!$H$3:$H$67,0),1)</f>
        <v>#N/A</v>
      </c>
      <c r="B6585" s="21">
        <f t="shared" si="306"/>
        <v>0</v>
      </c>
      <c r="C6585" s="22">
        <f t="shared" si="307"/>
        <v>0</v>
      </c>
      <c r="D6585" s="23" t="str">
        <f t="shared" si="308"/>
        <v/>
      </c>
      <c r="E6585" s="21">
        <f>SUMIFS(тарифы!G:G,тарифы!B:B,J6585)</f>
        <v>0</v>
      </c>
      <c r="F6585" s="21"/>
      <c r="G6585" s="12" t="str">
        <f>IFERROR(INDEX(Таблица1[#All],MATCH('загрузка табеля'!J6585,тарифы!B:B,0),4),"")</f>
        <v/>
      </c>
    </row>
    <row r="6586" spans="1:7" x14ac:dyDescent="0.2">
      <c r="A6586" s="12" t="e">
        <f>INDEX('рабочие дни  %ФОТ'!$F$3:$F$67,MATCH('загрузка табеля'!$H6586,'рабочие дни  %ФОТ'!$H$3:$H$67,0),1)</f>
        <v>#N/A</v>
      </c>
      <c r="B6586" s="21">
        <f t="shared" si="306"/>
        <v>0</v>
      </c>
      <c r="C6586" s="22">
        <f t="shared" si="307"/>
        <v>0</v>
      </c>
      <c r="D6586" s="23" t="str">
        <f t="shared" si="308"/>
        <v/>
      </c>
      <c r="E6586" s="21">
        <f>SUMIFS(тарифы!G:G,тарифы!B:B,J6586)</f>
        <v>0</v>
      </c>
      <c r="F6586" s="21"/>
      <c r="G6586" s="12" t="str">
        <f>IFERROR(INDEX(Таблица1[#All],MATCH('загрузка табеля'!J6586,тарифы!B:B,0),4),"")</f>
        <v/>
      </c>
    </row>
    <row r="6587" spans="1:7" x14ac:dyDescent="0.2">
      <c r="A6587" s="12" t="e">
        <f>INDEX('рабочие дни  %ФОТ'!$F$3:$F$67,MATCH('загрузка табеля'!$H6587,'рабочие дни  %ФОТ'!$H$3:$H$67,0),1)</f>
        <v>#N/A</v>
      </c>
      <c r="B6587" s="21">
        <f t="shared" si="306"/>
        <v>0</v>
      </c>
      <c r="C6587" s="22">
        <f t="shared" si="307"/>
        <v>0</v>
      </c>
      <c r="D6587" s="23" t="str">
        <f t="shared" si="308"/>
        <v/>
      </c>
      <c r="E6587" s="21">
        <f>SUMIFS(тарифы!G:G,тарифы!B:B,J6587)</f>
        <v>0</v>
      </c>
      <c r="F6587" s="21"/>
      <c r="G6587" s="12" t="str">
        <f>IFERROR(INDEX(Таблица1[#All],MATCH('загрузка табеля'!J6587,тарифы!B:B,0),4),"")</f>
        <v/>
      </c>
    </row>
    <row r="6588" spans="1:7" x14ac:dyDescent="0.2">
      <c r="A6588" s="12" t="e">
        <f>INDEX('рабочие дни  %ФОТ'!$F$3:$F$67,MATCH('загрузка табеля'!$H6588,'рабочие дни  %ФОТ'!$H$3:$H$67,0),1)</f>
        <v>#N/A</v>
      </c>
      <c r="B6588" s="21">
        <f t="shared" si="306"/>
        <v>0</v>
      </c>
      <c r="C6588" s="22">
        <f t="shared" si="307"/>
        <v>0</v>
      </c>
      <c r="D6588" s="23" t="str">
        <f t="shared" si="308"/>
        <v/>
      </c>
      <c r="E6588" s="21">
        <f>SUMIFS(тарифы!G:G,тарифы!B:B,J6588)</f>
        <v>0</v>
      </c>
      <c r="F6588" s="21"/>
      <c r="G6588" s="12" t="str">
        <f>IFERROR(INDEX(Таблица1[#All],MATCH('загрузка табеля'!J6588,тарифы!B:B,0),4),"")</f>
        <v/>
      </c>
    </row>
    <row r="6589" spans="1:7" x14ac:dyDescent="0.2">
      <c r="A6589" s="12" t="e">
        <f>INDEX('рабочие дни  %ФОТ'!$F$3:$F$67,MATCH('загрузка табеля'!$H6589,'рабочие дни  %ФОТ'!$H$3:$H$67,0),1)</f>
        <v>#N/A</v>
      </c>
      <c r="B6589" s="21">
        <f t="shared" si="306"/>
        <v>0</v>
      </c>
      <c r="C6589" s="22">
        <f t="shared" si="307"/>
        <v>0</v>
      </c>
      <c r="D6589" s="23" t="str">
        <f t="shared" si="308"/>
        <v/>
      </c>
      <c r="E6589" s="21">
        <f>SUMIFS(тарифы!G:G,тарифы!B:B,J6589)</f>
        <v>0</v>
      </c>
      <c r="F6589" s="21"/>
      <c r="G6589" s="12" t="str">
        <f>IFERROR(INDEX(Таблица1[#All],MATCH('загрузка табеля'!J6589,тарифы!B:B,0),4),"")</f>
        <v/>
      </c>
    </row>
    <row r="6590" spans="1:7" x14ac:dyDescent="0.2">
      <c r="A6590" s="12" t="e">
        <f>INDEX('рабочие дни  %ФОТ'!$F$3:$F$67,MATCH('загрузка табеля'!$H6590,'рабочие дни  %ФОТ'!$H$3:$H$67,0),1)</f>
        <v>#N/A</v>
      </c>
      <c r="B6590" s="21">
        <f t="shared" si="306"/>
        <v>0</v>
      </c>
      <c r="C6590" s="22">
        <f t="shared" si="307"/>
        <v>0</v>
      </c>
      <c r="D6590" s="23" t="str">
        <f t="shared" si="308"/>
        <v/>
      </c>
      <c r="E6590" s="21">
        <f>SUMIFS(тарифы!G:G,тарифы!B:B,J6590)</f>
        <v>0</v>
      </c>
      <c r="F6590" s="21"/>
      <c r="G6590" s="12" t="str">
        <f>IFERROR(INDEX(Таблица1[#All],MATCH('загрузка табеля'!J6590,тарифы!B:B,0),4),"")</f>
        <v/>
      </c>
    </row>
    <row r="6591" spans="1:7" x14ac:dyDescent="0.2">
      <c r="A6591" s="12" t="e">
        <f>INDEX('рабочие дни  %ФОТ'!$F$3:$F$67,MATCH('загрузка табеля'!$H6591,'рабочие дни  %ФОТ'!$H$3:$H$67,0),1)</f>
        <v>#N/A</v>
      </c>
      <c r="B6591" s="21">
        <f t="shared" si="306"/>
        <v>0</v>
      </c>
      <c r="C6591" s="22">
        <f t="shared" si="307"/>
        <v>0</v>
      </c>
      <c r="D6591" s="23" t="str">
        <f t="shared" si="308"/>
        <v/>
      </c>
      <c r="E6591" s="21">
        <f>SUMIFS(тарифы!G:G,тарифы!B:B,J6591)</f>
        <v>0</v>
      </c>
      <c r="F6591" s="21"/>
      <c r="G6591" s="12" t="str">
        <f>IFERROR(INDEX(Таблица1[#All],MATCH('загрузка табеля'!J6591,тарифы!B:B,0),4),"")</f>
        <v/>
      </c>
    </row>
    <row r="6592" spans="1:7" x14ac:dyDescent="0.2">
      <c r="A6592" s="12" t="e">
        <f>INDEX('рабочие дни  %ФОТ'!$F$3:$F$67,MATCH('загрузка табеля'!$H6592,'рабочие дни  %ФОТ'!$H$3:$H$67,0),1)</f>
        <v>#N/A</v>
      </c>
      <c r="B6592" s="21">
        <f t="shared" si="306"/>
        <v>0</v>
      </c>
      <c r="C6592" s="22">
        <f t="shared" si="307"/>
        <v>0</v>
      </c>
      <c r="D6592" s="23" t="str">
        <f t="shared" si="308"/>
        <v/>
      </c>
      <c r="E6592" s="21">
        <f>SUMIFS(тарифы!G:G,тарифы!B:B,J6592)</f>
        <v>0</v>
      </c>
      <c r="F6592" s="21"/>
      <c r="G6592" s="12" t="str">
        <f>IFERROR(INDEX(Таблица1[#All],MATCH('загрузка табеля'!J6592,тарифы!B:B,0),4),"")</f>
        <v/>
      </c>
    </row>
    <row r="6593" spans="1:7" x14ac:dyDescent="0.2">
      <c r="A6593" s="12" t="e">
        <f>INDEX('рабочие дни  %ФОТ'!$F$3:$F$67,MATCH('загрузка табеля'!$H6593,'рабочие дни  %ФОТ'!$H$3:$H$67,0),1)</f>
        <v>#N/A</v>
      </c>
      <c r="B6593" s="21">
        <f t="shared" si="306"/>
        <v>0</v>
      </c>
      <c r="C6593" s="22">
        <f t="shared" si="307"/>
        <v>0</v>
      </c>
      <c r="D6593" s="23" t="str">
        <f t="shared" si="308"/>
        <v/>
      </c>
      <c r="E6593" s="21">
        <f>SUMIFS(тарифы!G:G,тарифы!B:B,J6593)</f>
        <v>0</v>
      </c>
      <c r="F6593" s="21"/>
      <c r="G6593" s="12" t="str">
        <f>IFERROR(INDEX(Таблица1[#All],MATCH('загрузка табеля'!J6593,тарифы!B:B,0),4),"")</f>
        <v/>
      </c>
    </row>
    <row r="6594" spans="1:7" x14ac:dyDescent="0.2">
      <c r="A6594" s="12" t="e">
        <f>INDEX('рабочие дни  %ФОТ'!$F$3:$F$67,MATCH('загрузка табеля'!$H6594,'рабочие дни  %ФОТ'!$H$3:$H$67,0),1)</f>
        <v>#N/A</v>
      </c>
      <c r="B6594" s="21">
        <f t="shared" si="306"/>
        <v>0</v>
      </c>
      <c r="C6594" s="22">
        <f t="shared" si="307"/>
        <v>0</v>
      </c>
      <c r="D6594" s="23" t="str">
        <f t="shared" si="308"/>
        <v/>
      </c>
      <c r="E6594" s="21">
        <f>SUMIFS(тарифы!G:G,тарифы!B:B,J6594)</f>
        <v>0</v>
      </c>
      <c r="F6594" s="21"/>
      <c r="G6594" s="12" t="str">
        <f>IFERROR(INDEX(Таблица1[#All],MATCH('загрузка табеля'!J6594,тарифы!B:B,0),4),"")</f>
        <v/>
      </c>
    </row>
    <row r="6595" spans="1:7" x14ac:dyDescent="0.2">
      <c r="A6595" s="12" t="e">
        <f>INDEX('рабочие дни  %ФОТ'!$F$3:$F$67,MATCH('загрузка табеля'!$H6595,'рабочие дни  %ФОТ'!$H$3:$H$67,0),1)</f>
        <v>#N/A</v>
      </c>
      <c r="B6595" s="21">
        <f t="shared" si="306"/>
        <v>0</v>
      </c>
      <c r="C6595" s="22">
        <f t="shared" si="307"/>
        <v>0</v>
      </c>
      <c r="D6595" s="23" t="str">
        <f t="shared" si="308"/>
        <v/>
      </c>
      <c r="E6595" s="21">
        <f>SUMIFS(тарифы!G:G,тарифы!B:B,J6595)</f>
        <v>0</v>
      </c>
      <c r="F6595" s="21"/>
      <c r="G6595" s="12" t="str">
        <f>IFERROR(INDEX(Таблица1[#All],MATCH('загрузка табеля'!J6595,тарифы!B:B,0),4),"")</f>
        <v/>
      </c>
    </row>
    <row r="6596" spans="1:7" x14ac:dyDescent="0.2">
      <c r="A6596" s="12" t="e">
        <f>INDEX('рабочие дни  %ФОТ'!$F$3:$F$67,MATCH('загрузка табеля'!$H6596,'рабочие дни  %ФОТ'!$H$3:$H$67,0),1)</f>
        <v>#N/A</v>
      </c>
      <c r="B6596" s="21">
        <f t="shared" si="306"/>
        <v>0</v>
      </c>
      <c r="C6596" s="22">
        <f t="shared" si="307"/>
        <v>0</v>
      </c>
      <c r="D6596" s="23" t="str">
        <f t="shared" si="308"/>
        <v/>
      </c>
      <c r="E6596" s="21">
        <f>SUMIFS(тарифы!G:G,тарифы!B:B,J6596)</f>
        <v>0</v>
      </c>
      <c r="F6596" s="21"/>
      <c r="G6596" s="12" t="str">
        <f>IFERROR(INDEX(Таблица1[#All],MATCH('загрузка табеля'!J6596,тарифы!B:B,0),4),"")</f>
        <v/>
      </c>
    </row>
    <row r="6597" spans="1:7" x14ac:dyDescent="0.2">
      <c r="A6597" s="12" t="e">
        <f>INDEX('рабочие дни  %ФОТ'!$F$3:$F$67,MATCH('загрузка табеля'!$H6597,'рабочие дни  %ФОТ'!$H$3:$H$67,0),1)</f>
        <v>#N/A</v>
      </c>
      <c r="B6597" s="21">
        <f t="shared" si="306"/>
        <v>0</v>
      </c>
      <c r="C6597" s="22">
        <f t="shared" si="307"/>
        <v>0</v>
      </c>
      <c r="D6597" s="23" t="str">
        <f t="shared" si="308"/>
        <v/>
      </c>
      <c r="E6597" s="21">
        <f>SUMIFS(тарифы!G:G,тарифы!B:B,J6597)</f>
        <v>0</v>
      </c>
      <c r="F6597" s="21"/>
      <c r="G6597" s="12" t="str">
        <f>IFERROR(INDEX(Таблица1[#All],MATCH('загрузка табеля'!J6597,тарифы!B:B,0),4),"")</f>
        <v/>
      </c>
    </row>
    <row r="6598" spans="1:7" x14ac:dyDescent="0.2">
      <c r="A6598" s="12" t="e">
        <f>INDEX('рабочие дни  %ФОТ'!$F$3:$F$67,MATCH('загрузка табеля'!$H6598,'рабочие дни  %ФОТ'!$H$3:$H$67,0),1)</f>
        <v>#N/A</v>
      </c>
      <c r="B6598" s="21">
        <f t="shared" ref="B6598:B6661" si="309">IF(AND(F6598&lt;50,F6598&gt;0),F6598*D6598,IF(F6598&gt;50,F6598/$C$1*C6598,IF(AND(E6598&lt;50,E6598&gt;0),E6598*D6598,E6598/$C$1*C6598)))</f>
        <v>0</v>
      </c>
      <c r="C6598" s="22">
        <f t="shared" si="307"/>
        <v>0</v>
      </c>
      <c r="D6598" s="23" t="str">
        <f t="shared" si="308"/>
        <v/>
      </c>
      <c r="E6598" s="21">
        <f>SUMIFS(тарифы!G:G,тарифы!B:B,J6598)</f>
        <v>0</v>
      </c>
      <c r="F6598" s="21"/>
      <c r="G6598" s="12" t="str">
        <f>IFERROR(INDEX(Таблица1[#All],MATCH('загрузка табеля'!J6598,тарифы!B:B,0),4),"")</f>
        <v/>
      </c>
    </row>
    <row r="6599" spans="1:7" x14ac:dyDescent="0.2">
      <c r="A6599" s="12" t="e">
        <f>INDEX('рабочие дни  %ФОТ'!$F$3:$F$67,MATCH('загрузка табеля'!$H6599,'рабочие дни  %ФОТ'!$H$3:$H$67,0),1)</f>
        <v>#N/A</v>
      </c>
      <c r="B6599" s="21">
        <f t="shared" si="309"/>
        <v>0</v>
      </c>
      <c r="C6599" s="22">
        <f t="shared" ref="C6599:C6662" si="310">COUNTIF(L6599:AP6599,"&gt;0")</f>
        <v>0</v>
      </c>
      <c r="D6599" s="23" t="str">
        <f t="shared" ref="D6599:D6662" si="311">IF(SUM(L6599:AP6599)&gt;0,SUM(L6599:AP6599),"")</f>
        <v/>
      </c>
      <c r="E6599" s="21">
        <f>SUMIFS(тарифы!G:G,тарифы!B:B,J6599)</f>
        <v>0</v>
      </c>
      <c r="F6599" s="21"/>
      <c r="G6599" s="12" t="str">
        <f>IFERROR(INDEX(Таблица1[#All],MATCH('загрузка табеля'!J6599,тарифы!B:B,0),4),"")</f>
        <v/>
      </c>
    </row>
    <row r="6600" spans="1:7" x14ac:dyDescent="0.2">
      <c r="A6600" s="12" t="e">
        <f>INDEX('рабочие дни  %ФОТ'!$F$3:$F$67,MATCH('загрузка табеля'!$H6600,'рабочие дни  %ФОТ'!$H$3:$H$67,0),1)</f>
        <v>#N/A</v>
      </c>
      <c r="B6600" s="21">
        <f t="shared" si="309"/>
        <v>0</v>
      </c>
      <c r="C6600" s="22">
        <f t="shared" si="310"/>
        <v>0</v>
      </c>
      <c r="D6600" s="23" t="str">
        <f t="shared" si="311"/>
        <v/>
      </c>
      <c r="E6600" s="21">
        <f>SUMIFS(тарифы!G:G,тарифы!B:B,J6600)</f>
        <v>0</v>
      </c>
      <c r="F6600" s="21"/>
      <c r="G6600" s="12" t="str">
        <f>IFERROR(INDEX(Таблица1[#All],MATCH('загрузка табеля'!J6600,тарифы!B:B,0),4),"")</f>
        <v/>
      </c>
    </row>
    <row r="6601" spans="1:7" x14ac:dyDescent="0.2">
      <c r="A6601" s="12" t="e">
        <f>INDEX('рабочие дни  %ФОТ'!$F$3:$F$67,MATCH('загрузка табеля'!$H6601,'рабочие дни  %ФОТ'!$H$3:$H$67,0),1)</f>
        <v>#N/A</v>
      </c>
      <c r="B6601" s="21">
        <f t="shared" si="309"/>
        <v>0</v>
      </c>
      <c r="C6601" s="22">
        <f t="shared" si="310"/>
        <v>0</v>
      </c>
      <c r="D6601" s="23" t="str">
        <f t="shared" si="311"/>
        <v/>
      </c>
      <c r="E6601" s="21">
        <f>SUMIFS(тарифы!G:G,тарифы!B:B,J6601)</f>
        <v>0</v>
      </c>
      <c r="F6601" s="21"/>
      <c r="G6601" s="12" t="str">
        <f>IFERROR(INDEX(Таблица1[#All],MATCH('загрузка табеля'!J6601,тарифы!B:B,0),4),"")</f>
        <v/>
      </c>
    </row>
    <row r="6602" spans="1:7" x14ac:dyDescent="0.2">
      <c r="A6602" s="12" t="e">
        <f>INDEX('рабочие дни  %ФОТ'!$F$3:$F$67,MATCH('загрузка табеля'!$H6602,'рабочие дни  %ФОТ'!$H$3:$H$67,0),1)</f>
        <v>#N/A</v>
      </c>
      <c r="B6602" s="21">
        <f t="shared" si="309"/>
        <v>0</v>
      </c>
      <c r="C6602" s="22">
        <f t="shared" si="310"/>
        <v>0</v>
      </c>
      <c r="D6602" s="23" t="str">
        <f t="shared" si="311"/>
        <v/>
      </c>
      <c r="E6602" s="21">
        <f>SUMIFS(тарифы!G:G,тарифы!B:B,J6602)</f>
        <v>0</v>
      </c>
      <c r="F6602" s="21"/>
      <c r="G6602" s="12" t="str">
        <f>IFERROR(INDEX(Таблица1[#All],MATCH('загрузка табеля'!J6602,тарифы!B:B,0),4),"")</f>
        <v/>
      </c>
    </row>
    <row r="6603" spans="1:7" x14ac:dyDescent="0.2">
      <c r="A6603" s="12" t="e">
        <f>INDEX('рабочие дни  %ФОТ'!$F$3:$F$67,MATCH('загрузка табеля'!$H6603,'рабочие дни  %ФОТ'!$H$3:$H$67,0),1)</f>
        <v>#N/A</v>
      </c>
      <c r="B6603" s="21">
        <f t="shared" si="309"/>
        <v>0</v>
      </c>
      <c r="C6603" s="22">
        <f t="shared" si="310"/>
        <v>0</v>
      </c>
      <c r="D6603" s="23" t="str">
        <f t="shared" si="311"/>
        <v/>
      </c>
      <c r="E6603" s="21">
        <f>SUMIFS(тарифы!G:G,тарифы!B:B,J6603)</f>
        <v>0</v>
      </c>
      <c r="F6603" s="21"/>
      <c r="G6603" s="12" t="str">
        <f>IFERROR(INDEX(Таблица1[#All],MATCH('загрузка табеля'!J6603,тарифы!B:B,0),4),"")</f>
        <v/>
      </c>
    </row>
    <row r="6604" spans="1:7" x14ac:dyDescent="0.2">
      <c r="A6604" s="12" t="e">
        <f>INDEX('рабочие дни  %ФОТ'!$F$3:$F$67,MATCH('загрузка табеля'!$H6604,'рабочие дни  %ФОТ'!$H$3:$H$67,0),1)</f>
        <v>#N/A</v>
      </c>
      <c r="B6604" s="21">
        <f t="shared" si="309"/>
        <v>0</v>
      </c>
      <c r="C6604" s="22">
        <f t="shared" si="310"/>
        <v>0</v>
      </c>
      <c r="D6604" s="23" t="str">
        <f t="shared" si="311"/>
        <v/>
      </c>
      <c r="E6604" s="21">
        <f>SUMIFS(тарифы!G:G,тарифы!B:B,J6604)</f>
        <v>0</v>
      </c>
      <c r="F6604" s="21"/>
      <c r="G6604" s="12" t="str">
        <f>IFERROR(INDEX(Таблица1[#All],MATCH('загрузка табеля'!J6604,тарифы!B:B,0),4),"")</f>
        <v/>
      </c>
    </row>
    <row r="6605" spans="1:7" x14ac:dyDescent="0.2">
      <c r="A6605" s="12" t="e">
        <f>INDEX('рабочие дни  %ФОТ'!$F$3:$F$67,MATCH('загрузка табеля'!$H6605,'рабочие дни  %ФОТ'!$H$3:$H$67,0),1)</f>
        <v>#N/A</v>
      </c>
      <c r="B6605" s="21">
        <f t="shared" si="309"/>
        <v>0</v>
      </c>
      <c r="C6605" s="22">
        <f t="shared" si="310"/>
        <v>0</v>
      </c>
      <c r="D6605" s="23" t="str">
        <f t="shared" si="311"/>
        <v/>
      </c>
      <c r="E6605" s="21">
        <f>SUMIFS(тарифы!G:G,тарифы!B:B,J6605)</f>
        <v>0</v>
      </c>
      <c r="F6605" s="21"/>
      <c r="G6605" s="12" t="str">
        <f>IFERROR(INDEX(Таблица1[#All],MATCH('загрузка табеля'!J6605,тарифы!B:B,0),4),"")</f>
        <v/>
      </c>
    </row>
    <row r="6606" spans="1:7" x14ac:dyDescent="0.2">
      <c r="A6606" s="12" t="e">
        <f>INDEX('рабочие дни  %ФОТ'!$F$3:$F$67,MATCH('загрузка табеля'!$H6606,'рабочие дни  %ФОТ'!$H$3:$H$67,0),1)</f>
        <v>#N/A</v>
      </c>
      <c r="B6606" s="21">
        <f t="shared" si="309"/>
        <v>0</v>
      </c>
      <c r="C6606" s="22">
        <f t="shared" si="310"/>
        <v>0</v>
      </c>
      <c r="D6606" s="23" t="str">
        <f t="shared" si="311"/>
        <v/>
      </c>
      <c r="E6606" s="21">
        <f>SUMIFS(тарифы!G:G,тарифы!B:B,J6606)</f>
        <v>0</v>
      </c>
      <c r="F6606" s="21"/>
      <c r="G6606" s="12" t="str">
        <f>IFERROR(INDEX(Таблица1[#All],MATCH('загрузка табеля'!J6606,тарифы!B:B,0),4),"")</f>
        <v/>
      </c>
    </row>
    <row r="6607" spans="1:7" x14ac:dyDescent="0.2">
      <c r="A6607" s="12" t="e">
        <f>INDEX('рабочие дни  %ФОТ'!$F$3:$F$67,MATCH('загрузка табеля'!$H6607,'рабочие дни  %ФОТ'!$H$3:$H$67,0),1)</f>
        <v>#N/A</v>
      </c>
      <c r="B6607" s="21">
        <f t="shared" si="309"/>
        <v>0</v>
      </c>
      <c r="C6607" s="22">
        <f t="shared" si="310"/>
        <v>0</v>
      </c>
      <c r="D6607" s="23" t="str">
        <f t="shared" si="311"/>
        <v/>
      </c>
      <c r="E6607" s="21">
        <f>SUMIFS(тарифы!G:G,тарифы!B:B,J6607)</f>
        <v>0</v>
      </c>
      <c r="F6607" s="21"/>
      <c r="G6607" s="12" t="str">
        <f>IFERROR(INDEX(Таблица1[#All],MATCH('загрузка табеля'!J6607,тарифы!B:B,0),4),"")</f>
        <v/>
      </c>
    </row>
    <row r="6608" spans="1:7" x14ac:dyDescent="0.2">
      <c r="A6608" s="12" t="e">
        <f>INDEX('рабочие дни  %ФОТ'!$F$3:$F$67,MATCH('загрузка табеля'!$H6608,'рабочие дни  %ФОТ'!$H$3:$H$67,0),1)</f>
        <v>#N/A</v>
      </c>
      <c r="B6608" s="21">
        <f t="shared" si="309"/>
        <v>0</v>
      </c>
      <c r="C6608" s="22">
        <f t="shared" si="310"/>
        <v>0</v>
      </c>
      <c r="D6608" s="23" t="str">
        <f t="shared" si="311"/>
        <v/>
      </c>
      <c r="E6608" s="21">
        <f>SUMIFS(тарифы!G:G,тарифы!B:B,J6608)</f>
        <v>0</v>
      </c>
      <c r="F6608" s="21"/>
      <c r="G6608" s="12" t="str">
        <f>IFERROR(INDEX(Таблица1[#All],MATCH('загрузка табеля'!J6608,тарифы!B:B,0),4),"")</f>
        <v/>
      </c>
    </row>
    <row r="6609" spans="1:7" x14ac:dyDescent="0.2">
      <c r="A6609" s="12" t="e">
        <f>INDEX('рабочие дни  %ФОТ'!$F$3:$F$67,MATCH('загрузка табеля'!$H6609,'рабочие дни  %ФОТ'!$H$3:$H$67,0),1)</f>
        <v>#N/A</v>
      </c>
      <c r="B6609" s="21">
        <f t="shared" si="309"/>
        <v>0</v>
      </c>
      <c r="C6609" s="22">
        <f t="shared" si="310"/>
        <v>0</v>
      </c>
      <c r="D6609" s="23" t="str">
        <f t="shared" si="311"/>
        <v/>
      </c>
      <c r="E6609" s="21">
        <f>SUMIFS(тарифы!G:G,тарифы!B:B,J6609)</f>
        <v>0</v>
      </c>
      <c r="F6609" s="21"/>
      <c r="G6609" s="12" t="str">
        <f>IFERROR(INDEX(Таблица1[#All],MATCH('загрузка табеля'!J6609,тарифы!B:B,0),4),"")</f>
        <v/>
      </c>
    </row>
    <row r="6610" spans="1:7" x14ac:dyDescent="0.2">
      <c r="A6610" s="12" t="e">
        <f>INDEX('рабочие дни  %ФОТ'!$F$3:$F$67,MATCH('загрузка табеля'!$H6610,'рабочие дни  %ФОТ'!$H$3:$H$67,0),1)</f>
        <v>#N/A</v>
      </c>
      <c r="B6610" s="21">
        <f t="shared" si="309"/>
        <v>0</v>
      </c>
      <c r="C6610" s="22">
        <f t="shared" si="310"/>
        <v>0</v>
      </c>
      <c r="D6610" s="23" t="str">
        <f t="shared" si="311"/>
        <v/>
      </c>
      <c r="E6610" s="21">
        <f>SUMIFS(тарифы!G:G,тарифы!B:B,J6610)</f>
        <v>0</v>
      </c>
      <c r="F6610" s="21"/>
      <c r="G6610" s="12" t="str">
        <f>IFERROR(INDEX(Таблица1[#All],MATCH('загрузка табеля'!J6610,тарифы!B:B,0),4),"")</f>
        <v/>
      </c>
    </row>
    <row r="6611" spans="1:7" x14ac:dyDescent="0.2">
      <c r="A6611" s="12" t="e">
        <f>INDEX('рабочие дни  %ФОТ'!$F$3:$F$67,MATCH('загрузка табеля'!$H6611,'рабочие дни  %ФОТ'!$H$3:$H$67,0),1)</f>
        <v>#N/A</v>
      </c>
      <c r="B6611" s="21">
        <f t="shared" si="309"/>
        <v>0</v>
      </c>
      <c r="C6611" s="22">
        <f t="shared" si="310"/>
        <v>0</v>
      </c>
      <c r="D6611" s="23" t="str">
        <f t="shared" si="311"/>
        <v/>
      </c>
      <c r="E6611" s="21">
        <f>SUMIFS(тарифы!G:G,тарифы!B:B,J6611)</f>
        <v>0</v>
      </c>
      <c r="F6611" s="21"/>
      <c r="G6611" s="12" t="str">
        <f>IFERROR(INDEX(Таблица1[#All],MATCH('загрузка табеля'!J6611,тарифы!B:B,0),4),"")</f>
        <v/>
      </c>
    </row>
    <row r="6612" spans="1:7" x14ac:dyDescent="0.2">
      <c r="A6612" s="12" t="e">
        <f>INDEX('рабочие дни  %ФОТ'!$F$3:$F$67,MATCH('загрузка табеля'!$H6612,'рабочие дни  %ФОТ'!$H$3:$H$67,0),1)</f>
        <v>#N/A</v>
      </c>
      <c r="B6612" s="21">
        <f t="shared" si="309"/>
        <v>0</v>
      </c>
      <c r="C6612" s="22">
        <f t="shared" si="310"/>
        <v>0</v>
      </c>
      <c r="D6612" s="23" t="str">
        <f t="shared" si="311"/>
        <v/>
      </c>
      <c r="E6612" s="21">
        <f>SUMIFS(тарифы!G:G,тарифы!B:B,J6612)</f>
        <v>0</v>
      </c>
      <c r="F6612" s="21"/>
      <c r="G6612" s="12" t="str">
        <f>IFERROR(INDEX(Таблица1[#All],MATCH('загрузка табеля'!J6612,тарифы!B:B,0),4),"")</f>
        <v/>
      </c>
    </row>
    <row r="6613" spans="1:7" x14ac:dyDescent="0.2">
      <c r="A6613" s="12" t="e">
        <f>INDEX('рабочие дни  %ФОТ'!$F$3:$F$67,MATCH('загрузка табеля'!$H6613,'рабочие дни  %ФОТ'!$H$3:$H$67,0),1)</f>
        <v>#N/A</v>
      </c>
      <c r="B6613" s="21">
        <f t="shared" si="309"/>
        <v>0</v>
      </c>
      <c r="C6613" s="22">
        <f t="shared" si="310"/>
        <v>0</v>
      </c>
      <c r="D6613" s="23" t="str">
        <f t="shared" si="311"/>
        <v/>
      </c>
      <c r="E6613" s="21">
        <f>SUMIFS(тарифы!G:G,тарифы!B:B,J6613)</f>
        <v>0</v>
      </c>
      <c r="F6613" s="21"/>
      <c r="G6613" s="12" t="str">
        <f>IFERROR(INDEX(Таблица1[#All],MATCH('загрузка табеля'!J6613,тарифы!B:B,0),4),"")</f>
        <v/>
      </c>
    </row>
    <row r="6614" spans="1:7" x14ac:dyDescent="0.2">
      <c r="A6614" s="12" t="e">
        <f>INDEX('рабочие дни  %ФОТ'!$F$3:$F$67,MATCH('загрузка табеля'!$H6614,'рабочие дни  %ФОТ'!$H$3:$H$67,0),1)</f>
        <v>#N/A</v>
      </c>
      <c r="B6614" s="21">
        <f t="shared" si="309"/>
        <v>0</v>
      </c>
      <c r="C6614" s="22">
        <f t="shared" si="310"/>
        <v>0</v>
      </c>
      <c r="D6614" s="23" t="str">
        <f t="shared" si="311"/>
        <v/>
      </c>
      <c r="E6614" s="21">
        <f>SUMIFS(тарифы!G:G,тарифы!B:B,J6614)</f>
        <v>0</v>
      </c>
      <c r="F6614" s="21"/>
      <c r="G6614" s="12" t="str">
        <f>IFERROR(INDEX(Таблица1[#All],MATCH('загрузка табеля'!J6614,тарифы!B:B,0),4),"")</f>
        <v/>
      </c>
    </row>
    <row r="6615" spans="1:7" x14ac:dyDescent="0.2">
      <c r="A6615" s="12" t="e">
        <f>INDEX('рабочие дни  %ФОТ'!$F$3:$F$67,MATCH('загрузка табеля'!$H6615,'рабочие дни  %ФОТ'!$H$3:$H$67,0),1)</f>
        <v>#N/A</v>
      </c>
      <c r="B6615" s="21">
        <f t="shared" si="309"/>
        <v>0</v>
      </c>
      <c r="C6615" s="22">
        <f t="shared" si="310"/>
        <v>0</v>
      </c>
      <c r="D6615" s="23" t="str">
        <f t="shared" si="311"/>
        <v/>
      </c>
      <c r="E6615" s="21">
        <f>SUMIFS(тарифы!G:G,тарифы!B:B,J6615)</f>
        <v>0</v>
      </c>
      <c r="F6615" s="21"/>
      <c r="G6615" s="12" t="str">
        <f>IFERROR(INDEX(Таблица1[#All],MATCH('загрузка табеля'!J6615,тарифы!B:B,0),4),"")</f>
        <v/>
      </c>
    </row>
    <row r="6616" spans="1:7" x14ac:dyDescent="0.2">
      <c r="A6616" s="12" t="e">
        <f>INDEX('рабочие дни  %ФОТ'!$F$3:$F$67,MATCH('загрузка табеля'!$H6616,'рабочие дни  %ФОТ'!$H$3:$H$67,0),1)</f>
        <v>#N/A</v>
      </c>
      <c r="B6616" s="21">
        <f t="shared" si="309"/>
        <v>0</v>
      </c>
      <c r="C6616" s="22">
        <f t="shared" si="310"/>
        <v>0</v>
      </c>
      <c r="D6616" s="23" t="str">
        <f t="shared" si="311"/>
        <v/>
      </c>
      <c r="E6616" s="21">
        <f>SUMIFS(тарифы!G:G,тарифы!B:B,J6616)</f>
        <v>0</v>
      </c>
      <c r="F6616" s="21"/>
      <c r="G6616" s="12" t="str">
        <f>IFERROR(INDEX(Таблица1[#All],MATCH('загрузка табеля'!J6616,тарифы!B:B,0),4),"")</f>
        <v/>
      </c>
    </row>
    <row r="6617" spans="1:7" x14ac:dyDescent="0.2">
      <c r="A6617" s="12" t="e">
        <f>INDEX('рабочие дни  %ФОТ'!$F$3:$F$67,MATCH('загрузка табеля'!$H6617,'рабочие дни  %ФОТ'!$H$3:$H$67,0),1)</f>
        <v>#N/A</v>
      </c>
      <c r="B6617" s="21">
        <f t="shared" si="309"/>
        <v>0</v>
      </c>
      <c r="C6617" s="22">
        <f t="shared" si="310"/>
        <v>0</v>
      </c>
      <c r="D6617" s="23" t="str">
        <f t="shared" si="311"/>
        <v/>
      </c>
      <c r="E6617" s="21">
        <f>SUMIFS(тарифы!G:G,тарифы!B:B,J6617)</f>
        <v>0</v>
      </c>
      <c r="F6617" s="21"/>
      <c r="G6617" s="12" t="str">
        <f>IFERROR(INDEX(Таблица1[#All],MATCH('загрузка табеля'!J6617,тарифы!B:B,0),4),"")</f>
        <v/>
      </c>
    </row>
    <row r="6618" spans="1:7" x14ac:dyDescent="0.2">
      <c r="A6618" s="12" t="e">
        <f>INDEX('рабочие дни  %ФОТ'!$F$3:$F$67,MATCH('загрузка табеля'!$H6618,'рабочие дни  %ФОТ'!$H$3:$H$67,0),1)</f>
        <v>#N/A</v>
      </c>
      <c r="B6618" s="21">
        <f t="shared" si="309"/>
        <v>0</v>
      </c>
      <c r="C6618" s="22">
        <f t="shared" si="310"/>
        <v>0</v>
      </c>
      <c r="D6618" s="23" t="str">
        <f t="shared" si="311"/>
        <v/>
      </c>
      <c r="E6618" s="21">
        <f>SUMIFS(тарифы!G:G,тарифы!B:B,J6618)</f>
        <v>0</v>
      </c>
      <c r="F6618" s="21"/>
      <c r="G6618" s="12" t="str">
        <f>IFERROR(INDEX(Таблица1[#All],MATCH('загрузка табеля'!J6618,тарифы!B:B,0),4),"")</f>
        <v/>
      </c>
    </row>
    <row r="6619" spans="1:7" x14ac:dyDescent="0.2">
      <c r="A6619" s="12" t="e">
        <f>INDEX('рабочие дни  %ФОТ'!$F$3:$F$67,MATCH('загрузка табеля'!$H6619,'рабочие дни  %ФОТ'!$H$3:$H$67,0),1)</f>
        <v>#N/A</v>
      </c>
      <c r="B6619" s="21">
        <f t="shared" si="309"/>
        <v>0</v>
      </c>
      <c r="C6619" s="22">
        <f t="shared" si="310"/>
        <v>0</v>
      </c>
      <c r="D6619" s="23" t="str">
        <f t="shared" si="311"/>
        <v/>
      </c>
      <c r="E6619" s="21">
        <f>SUMIFS(тарифы!G:G,тарифы!B:B,J6619)</f>
        <v>0</v>
      </c>
      <c r="F6619" s="21"/>
      <c r="G6619" s="12" t="str">
        <f>IFERROR(INDEX(Таблица1[#All],MATCH('загрузка табеля'!J6619,тарифы!B:B,0),4),"")</f>
        <v/>
      </c>
    </row>
    <row r="6620" spans="1:7" x14ac:dyDescent="0.2">
      <c r="A6620" s="12" t="e">
        <f>INDEX('рабочие дни  %ФОТ'!$F$3:$F$67,MATCH('загрузка табеля'!$H6620,'рабочие дни  %ФОТ'!$H$3:$H$67,0),1)</f>
        <v>#N/A</v>
      </c>
      <c r="B6620" s="21">
        <f t="shared" si="309"/>
        <v>0</v>
      </c>
      <c r="C6620" s="22">
        <f t="shared" si="310"/>
        <v>0</v>
      </c>
      <c r="D6620" s="23" t="str">
        <f t="shared" si="311"/>
        <v/>
      </c>
      <c r="E6620" s="21">
        <f>SUMIFS(тарифы!G:G,тарифы!B:B,J6620)</f>
        <v>0</v>
      </c>
      <c r="F6620" s="21"/>
      <c r="G6620" s="12" t="str">
        <f>IFERROR(INDEX(Таблица1[#All],MATCH('загрузка табеля'!J6620,тарифы!B:B,0),4),"")</f>
        <v/>
      </c>
    </row>
    <row r="6621" spans="1:7" x14ac:dyDescent="0.2">
      <c r="A6621" s="12" t="e">
        <f>INDEX('рабочие дни  %ФОТ'!$F$3:$F$67,MATCH('загрузка табеля'!$H6621,'рабочие дни  %ФОТ'!$H$3:$H$67,0),1)</f>
        <v>#N/A</v>
      </c>
      <c r="B6621" s="21">
        <f t="shared" si="309"/>
        <v>0</v>
      </c>
      <c r="C6621" s="22">
        <f t="shared" si="310"/>
        <v>0</v>
      </c>
      <c r="D6621" s="23" t="str">
        <f t="shared" si="311"/>
        <v/>
      </c>
      <c r="E6621" s="21">
        <f>SUMIFS(тарифы!G:G,тарифы!B:B,J6621)</f>
        <v>0</v>
      </c>
      <c r="F6621" s="21"/>
      <c r="G6621" s="12" t="str">
        <f>IFERROR(INDEX(Таблица1[#All],MATCH('загрузка табеля'!J6621,тарифы!B:B,0),4),"")</f>
        <v/>
      </c>
    </row>
    <row r="6622" spans="1:7" x14ac:dyDescent="0.2">
      <c r="A6622" s="12" t="e">
        <f>INDEX('рабочие дни  %ФОТ'!$F$3:$F$67,MATCH('загрузка табеля'!$H6622,'рабочие дни  %ФОТ'!$H$3:$H$67,0),1)</f>
        <v>#N/A</v>
      </c>
      <c r="B6622" s="21">
        <f t="shared" si="309"/>
        <v>0</v>
      </c>
      <c r="C6622" s="22">
        <f t="shared" si="310"/>
        <v>0</v>
      </c>
      <c r="D6622" s="23" t="str">
        <f t="shared" si="311"/>
        <v/>
      </c>
      <c r="E6622" s="21">
        <f>SUMIFS(тарифы!G:G,тарифы!B:B,J6622)</f>
        <v>0</v>
      </c>
      <c r="F6622" s="21"/>
      <c r="G6622" s="12" t="str">
        <f>IFERROR(INDEX(Таблица1[#All],MATCH('загрузка табеля'!J6622,тарифы!B:B,0),4),"")</f>
        <v/>
      </c>
    </row>
    <row r="6623" spans="1:7" x14ac:dyDescent="0.2">
      <c r="A6623" s="12" t="e">
        <f>INDEX('рабочие дни  %ФОТ'!$F$3:$F$67,MATCH('загрузка табеля'!$H6623,'рабочие дни  %ФОТ'!$H$3:$H$67,0),1)</f>
        <v>#N/A</v>
      </c>
      <c r="B6623" s="21">
        <f t="shared" si="309"/>
        <v>0</v>
      </c>
      <c r="C6623" s="22">
        <f t="shared" si="310"/>
        <v>0</v>
      </c>
      <c r="D6623" s="23" t="str">
        <f t="shared" si="311"/>
        <v/>
      </c>
      <c r="E6623" s="21">
        <f>SUMIFS(тарифы!G:G,тарифы!B:B,J6623)</f>
        <v>0</v>
      </c>
      <c r="F6623" s="21"/>
      <c r="G6623" s="12" t="str">
        <f>IFERROR(INDEX(Таблица1[#All],MATCH('загрузка табеля'!J6623,тарифы!B:B,0),4),"")</f>
        <v/>
      </c>
    </row>
    <row r="6624" spans="1:7" x14ac:dyDescent="0.2">
      <c r="A6624" s="12" t="e">
        <f>INDEX('рабочие дни  %ФОТ'!$F$3:$F$67,MATCH('загрузка табеля'!$H6624,'рабочие дни  %ФОТ'!$H$3:$H$67,0),1)</f>
        <v>#N/A</v>
      </c>
      <c r="B6624" s="21">
        <f t="shared" si="309"/>
        <v>0</v>
      </c>
      <c r="C6624" s="22">
        <f t="shared" si="310"/>
        <v>0</v>
      </c>
      <c r="D6624" s="23" t="str">
        <f t="shared" si="311"/>
        <v/>
      </c>
      <c r="E6624" s="21">
        <f>SUMIFS(тарифы!G:G,тарифы!B:B,J6624)</f>
        <v>0</v>
      </c>
      <c r="F6624" s="21"/>
      <c r="G6624" s="12" t="str">
        <f>IFERROR(INDEX(Таблица1[#All],MATCH('загрузка табеля'!J6624,тарифы!B:B,0),4),"")</f>
        <v/>
      </c>
    </row>
    <row r="6625" spans="1:7" x14ac:dyDescent="0.2">
      <c r="A6625" s="12" t="e">
        <f>INDEX('рабочие дни  %ФОТ'!$F$3:$F$67,MATCH('загрузка табеля'!$H6625,'рабочие дни  %ФОТ'!$H$3:$H$67,0),1)</f>
        <v>#N/A</v>
      </c>
      <c r="B6625" s="21">
        <f t="shared" si="309"/>
        <v>0</v>
      </c>
      <c r="C6625" s="22">
        <f t="shared" si="310"/>
        <v>0</v>
      </c>
      <c r="D6625" s="23" t="str">
        <f t="shared" si="311"/>
        <v/>
      </c>
      <c r="E6625" s="21">
        <f>SUMIFS(тарифы!G:G,тарифы!B:B,J6625)</f>
        <v>0</v>
      </c>
      <c r="F6625" s="21"/>
      <c r="G6625" s="12" t="str">
        <f>IFERROR(INDEX(Таблица1[#All],MATCH('загрузка табеля'!J6625,тарифы!B:B,0),4),"")</f>
        <v/>
      </c>
    </row>
    <row r="6626" spans="1:7" x14ac:dyDescent="0.2">
      <c r="A6626" s="12" t="e">
        <f>INDEX('рабочие дни  %ФОТ'!$F$3:$F$67,MATCH('загрузка табеля'!$H6626,'рабочие дни  %ФОТ'!$H$3:$H$67,0),1)</f>
        <v>#N/A</v>
      </c>
      <c r="B6626" s="21">
        <f t="shared" si="309"/>
        <v>0</v>
      </c>
      <c r="C6626" s="22">
        <f t="shared" si="310"/>
        <v>0</v>
      </c>
      <c r="D6626" s="23" t="str">
        <f t="shared" si="311"/>
        <v/>
      </c>
      <c r="E6626" s="21">
        <f>SUMIFS(тарифы!G:G,тарифы!B:B,J6626)</f>
        <v>0</v>
      </c>
      <c r="F6626" s="21"/>
      <c r="G6626" s="12" t="str">
        <f>IFERROR(INDEX(Таблица1[#All],MATCH('загрузка табеля'!J6626,тарифы!B:B,0),4),"")</f>
        <v/>
      </c>
    </row>
    <row r="6627" spans="1:7" x14ac:dyDescent="0.2">
      <c r="A6627" s="12" t="e">
        <f>INDEX('рабочие дни  %ФОТ'!$F$3:$F$67,MATCH('загрузка табеля'!$H6627,'рабочие дни  %ФОТ'!$H$3:$H$67,0),1)</f>
        <v>#N/A</v>
      </c>
      <c r="B6627" s="21">
        <f t="shared" si="309"/>
        <v>0</v>
      </c>
      <c r="C6627" s="22">
        <f t="shared" si="310"/>
        <v>0</v>
      </c>
      <c r="D6627" s="23" t="str">
        <f t="shared" si="311"/>
        <v/>
      </c>
      <c r="E6627" s="21">
        <f>SUMIFS(тарифы!G:G,тарифы!B:B,J6627)</f>
        <v>0</v>
      </c>
      <c r="F6627" s="21"/>
      <c r="G6627" s="12" t="str">
        <f>IFERROR(INDEX(Таблица1[#All],MATCH('загрузка табеля'!J6627,тарифы!B:B,0),4),"")</f>
        <v/>
      </c>
    </row>
    <row r="6628" spans="1:7" x14ac:dyDescent="0.2">
      <c r="A6628" s="12" t="e">
        <f>INDEX('рабочие дни  %ФОТ'!$F$3:$F$67,MATCH('загрузка табеля'!$H6628,'рабочие дни  %ФОТ'!$H$3:$H$67,0),1)</f>
        <v>#N/A</v>
      </c>
      <c r="B6628" s="21">
        <f t="shared" si="309"/>
        <v>0</v>
      </c>
      <c r="C6628" s="22">
        <f t="shared" si="310"/>
        <v>0</v>
      </c>
      <c r="D6628" s="23" t="str">
        <f t="shared" si="311"/>
        <v/>
      </c>
      <c r="E6628" s="21">
        <f>SUMIFS(тарифы!G:G,тарифы!B:B,J6628)</f>
        <v>0</v>
      </c>
      <c r="F6628" s="21"/>
      <c r="G6628" s="12" t="str">
        <f>IFERROR(INDEX(Таблица1[#All],MATCH('загрузка табеля'!J6628,тарифы!B:B,0),4),"")</f>
        <v/>
      </c>
    </row>
    <row r="6629" spans="1:7" x14ac:dyDescent="0.2">
      <c r="A6629" s="12" t="e">
        <f>INDEX('рабочие дни  %ФОТ'!$F$3:$F$67,MATCH('загрузка табеля'!$H6629,'рабочие дни  %ФОТ'!$H$3:$H$67,0),1)</f>
        <v>#N/A</v>
      </c>
      <c r="B6629" s="21">
        <f t="shared" si="309"/>
        <v>0</v>
      </c>
      <c r="C6629" s="22">
        <f t="shared" si="310"/>
        <v>0</v>
      </c>
      <c r="D6629" s="23" t="str">
        <f t="shared" si="311"/>
        <v/>
      </c>
      <c r="E6629" s="21">
        <f>SUMIFS(тарифы!G:G,тарифы!B:B,J6629)</f>
        <v>0</v>
      </c>
      <c r="F6629" s="21"/>
      <c r="G6629" s="12" t="str">
        <f>IFERROR(INDEX(Таблица1[#All],MATCH('загрузка табеля'!J6629,тарифы!B:B,0),4),"")</f>
        <v/>
      </c>
    </row>
    <row r="6630" spans="1:7" x14ac:dyDescent="0.2">
      <c r="A6630" s="12" t="e">
        <f>INDEX('рабочие дни  %ФОТ'!$F$3:$F$67,MATCH('загрузка табеля'!$H6630,'рабочие дни  %ФОТ'!$H$3:$H$67,0),1)</f>
        <v>#N/A</v>
      </c>
      <c r="B6630" s="21">
        <f t="shared" si="309"/>
        <v>0</v>
      </c>
      <c r="C6630" s="22">
        <f t="shared" si="310"/>
        <v>0</v>
      </c>
      <c r="D6630" s="23" t="str">
        <f t="shared" si="311"/>
        <v/>
      </c>
      <c r="E6630" s="21">
        <f>SUMIFS(тарифы!G:G,тарифы!B:B,J6630)</f>
        <v>0</v>
      </c>
      <c r="F6630" s="21"/>
      <c r="G6630" s="12" t="str">
        <f>IFERROR(INDEX(Таблица1[#All],MATCH('загрузка табеля'!J6630,тарифы!B:B,0),4),"")</f>
        <v/>
      </c>
    </row>
    <row r="6631" spans="1:7" x14ac:dyDescent="0.2">
      <c r="A6631" s="12" t="e">
        <f>INDEX('рабочие дни  %ФОТ'!$F$3:$F$67,MATCH('загрузка табеля'!$H6631,'рабочие дни  %ФОТ'!$H$3:$H$67,0),1)</f>
        <v>#N/A</v>
      </c>
      <c r="B6631" s="21">
        <f t="shared" si="309"/>
        <v>0</v>
      </c>
      <c r="C6631" s="22">
        <f t="shared" si="310"/>
        <v>0</v>
      </c>
      <c r="D6631" s="23" t="str">
        <f t="shared" si="311"/>
        <v/>
      </c>
      <c r="E6631" s="21">
        <f>SUMIFS(тарифы!G:G,тарифы!B:B,J6631)</f>
        <v>0</v>
      </c>
      <c r="F6631" s="21"/>
      <c r="G6631" s="12" t="str">
        <f>IFERROR(INDEX(Таблица1[#All],MATCH('загрузка табеля'!J6631,тарифы!B:B,0),4),"")</f>
        <v/>
      </c>
    </row>
    <row r="6632" spans="1:7" x14ac:dyDescent="0.2">
      <c r="A6632" s="12" t="e">
        <f>INDEX('рабочие дни  %ФОТ'!$F$3:$F$67,MATCH('загрузка табеля'!$H6632,'рабочие дни  %ФОТ'!$H$3:$H$67,0),1)</f>
        <v>#N/A</v>
      </c>
      <c r="B6632" s="21">
        <f t="shared" si="309"/>
        <v>0</v>
      </c>
      <c r="C6632" s="22">
        <f t="shared" si="310"/>
        <v>0</v>
      </c>
      <c r="D6632" s="23" t="str">
        <f t="shared" si="311"/>
        <v/>
      </c>
      <c r="E6632" s="21">
        <f>SUMIFS(тарифы!G:G,тарифы!B:B,J6632)</f>
        <v>0</v>
      </c>
      <c r="F6632" s="21"/>
      <c r="G6632" s="12" t="str">
        <f>IFERROR(INDEX(Таблица1[#All],MATCH('загрузка табеля'!J6632,тарифы!B:B,0),4),"")</f>
        <v/>
      </c>
    </row>
    <row r="6633" spans="1:7" x14ac:dyDescent="0.2">
      <c r="A6633" s="12" t="e">
        <f>INDEX('рабочие дни  %ФОТ'!$F$3:$F$67,MATCH('загрузка табеля'!$H6633,'рабочие дни  %ФОТ'!$H$3:$H$67,0),1)</f>
        <v>#N/A</v>
      </c>
      <c r="B6633" s="21">
        <f t="shared" si="309"/>
        <v>0</v>
      </c>
      <c r="C6633" s="22">
        <f t="shared" si="310"/>
        <v>0</v>
      </c>
      <c r="D6633" s="23" t="str">
        <f t="shared" si="311"/>
        <v/>
      </c>
      <c r="E6633" s="21">
        <f>SUMIFS(тарифы!G:G,тарифы!B:B,J6633)</f>
        <v>0</v>
      </c>
      <c r="F6633" s="21"/>
      <c r="G6633" s="12" t="str">
        <f>IFERROR(INDEX(Таблица1[#All],MATCH('загрузка табеля'!J6633,тарифы!B:B,0),4),"")</f>
        <v/>
      </c>
    </row>
    <row r="6634" spans="1:7" x14ac:dyDescent="0.2">
      <c r="A6634" s="12" t="e">
        <f>INDEX('рабочие дни  %ФОТ'!$F$3:$F$67,MATCH('загрузка табеля'!$H6634,'рабочие дни  %ФОТ'!$H$3:$H$67,0),1)</f>
        <v>#N/A</v>
      </c>
      <c r="B6634" s="21">
        <f t="shared" si="309"/>
        <v>0</v>
      </c>
      <c r="C6634" s="22">
        <f t="shared" si="310"/>
        <v>0</v>
      </c>
      <c r="D6634" s="23" t="str">
        <f t="shared" si="311"/>
        <v/>
      </c>
      <c r="E6634" s="21">
        <f>SUMIFS(тарифы!G:G,тарифы!B:B,J6634)</f>
        <v>0</v>
      </c>
      <c r="F6634" s="21"/>
      <c r="G6634" s="12" t="str">
        <f>IFERROR(INDEX(Таблица1[#All],MATCH('загрузка табеля'!J6634,тарифы!B:B,0),4),"")</f>
        <v/>
      </c>
    </row>
    <row r="6635" spans="1:7" x14ac:dyDescent="0.2">
      <c r="A6635" s="12" t="e">
        <f>INDEX('рабочие дни  %ФОТ'!$F$3:$F$67,MATCH('загрузка табеля'!$H6635,'рабочие дни  %ФОТ'!$H$3:$H$67,0),1)</f>
        <v>#N/A</v>
      </c>
      <c r="B6635" s="21">
        <f t="shared" si="309"/>
        <v>0</v>
      </c>
      <c r="C6635" s="22">
        <f t="shared" si="310"/>
        <v>0</v>
      </c>
      <c r="D6635" s="23" t="str">
        <f t="shared" si="311"/>
        <v/>
      </c>
      <c r="E6635" s="21">
        <f>SUMIFS(тарифы!G:G,тарифы!B:B,J6635)</f>
        <v>0</v>
      </c>
      <c r="F6635" s="21"/>
      <c r="G6635" s="12" t="str">
        <f>IFERROR(INDEX(Таблица1[#All],MATCH('загрузка табеля'!J6635,тарифы!B:B,0),4),"")</f>
        <v/>
      </c>
    </row>
    <row r="6636" spans="1:7" x14ac:dyDescent="0.2">
      <c r="A6636" s="12" t="e">
        <f>INDEX('рабочие дни  %ФОТ'!$F$3:$F$67,MATCH('загрузка табеля'!$H6636,'рабочие дни  %ФОТ'!$H$3:$H$67,0),1)</f>
        <v>#N/A</v>
      </c>
      <c r="B6636" s="21">
        <f t="shared" si="309"/>
        <v>0</v>
      </c>
      <c r="C6636" s="22">
        <f t="shared" si="310"/>
        <v>0</v>
      </c>
      <c r="D6636" s="23" t="str">
        <f t="shared" si="311"/>
        <v/>
      </c>
      <c r="E6636" s="21">
        <f>SUMIFS(тарифы!G:G,тарифы!B:B,J6636)</f>
        <v>0</v>
      </c>
      <c r="F6636" s="21"/>
      <c r="G6636" s="12" t="str">
        <f>IFERROR(INDEX(Таблица1[#All],MATCH('загрузка табеля'!J6636,тарифы!B:B,0),4),"")</f>
        <v/>
      </c>
    </row>
    <row r="6637" spans="1:7" x14ac:dyDescent="0.2">
      <c r="A6637" s="12" t="e">
        <f>INDEX('рабочие дни  %ФОТ'!$F$3:$F$67,MATCH('загрузка табеля'!$H6637,'рабочие дни  %ФОТ'!$H$3:$H$67,0),1)</f>
        <v>#N/A</v>
      </c>
      <c r="B6637" s="21">
        <f t="shared" si="309"/>
        <v>0</v>
      </c>
      <c r="C6637" s="22">
        <f t="shared" si="310"/>
        <v>0</v>
      </c>
      <c r="D6637" s="23" t="str">
        <f t="shared" si="311"/>
        <v/>
      </c>
      <c r="E6637" s="21">
        <f>SUMIFS(тарифы!G:G,тарифы!B:B,J6637)</f>
        <v>0</v>
      </c>
      <c r="F6637" s="21"/>
      <c r="G6637" s="12" t="str">
        <f>IFERROR(INDEX(Таблица1[#All],MATCH('загрузка табеля'!J6637,тарифы!B:B,0),4),"")</f>
        <v/>
      </c>
    </row>
    <row r="6638" spans="1:7" x14ac:dyDescent="0.2">
      <c r="A6638" s="12" t="e">
        <f>INDEX('рабочие дни  %ФОТ'!$F$3:$F$67,MATCH('загрузка табеля'!$H6638,'рабочие дни  %ФОТ'!$H$3:$H$67,0),1)</f>
        <v>#N/A</v>
      </c>
      <c r="B6638" s="21">
        <f t="shared" si="309"/>
        <v>0</v>
      </c>
      <c r="C6638" s="22">
        <f t="shared" si="310"/>
        <v>0</v>
      </c>
      <c r="D6638" s="23" t="str">
        <f t="shared" si="311"/>
        <v/>
      </c>
      <c r="E6638" s="21">
        <f>SUMIFS(тарифы!G:G,тарифы!B:B,J6638)</f>
        <v>0</v>
      </c>
      <c r="F6638" s="21"/>
      <c r="G6638" s="12" t="str">
        <f>IFERROR(INDEX(Таблица1[#All],MATCH('загрузка табеля'!J6638,тарифы!B:B,0),4),"")</f>
        <v/>
      </c>
    </row>
    <row r="6639" spans="1:7" x14ac:dyDescent="0.2">
      <c r="A6639" s="12" t="e">
        <f>INDEX('рабочие дни  %ФОТ'!$F$3:$F$67,MATCH('загрузка табеля'!$H6639,'рабочие дни  %ФОТ'!$H$3:$H$67,0),1)</f>
        <v>#N/A</v>
      </c>
      <c r="B6639" s="21">
        <f t="shared" si="309"/>
        <v>0</v>
      </c>
      <c r="C6639" s="22">
        <f t="shared" si="310"/>
        <v>0</v>
      </c>
      <c r="D6639" s="23" t="str">
        <f t="shared" si="311"/>
        <v/>
      </c>
      <c r="E6639" s="21">
        <f>SUMIFS(тарифы!G:G,тарифы!B:B,J6639)</f>
        <v>0</v>
      </c>
      <c r="F6639" s="21"/>
      <c r="G6639" s="12" t="str">
        <f>IFERROR(INDEX(Таблица1[#All],MATCH('загрузка табеля'!J6639,тарифы!B:B,0),4),"")</f>
        <v/>
      </c>
    </row>
    <row r="6640" spans="1:7" x14ac:dyDescent="0.2">
      <c r="A6640" s="12" t="e">
        <f>INDEX('рабочие дни  %ФОТ'!$F$3:$F$67,MATCH('загрузка табеля'!$H6640,'рабочие дни  %ФОТ'!$H$3:$H$67,0),1)</f>
        <v>#N/A</v>
      </c>
      <c r="B6640" s="21">
        <f t="shared" si="309"/>
        <v>0</v>
      </c>
      <c r="C6640" s="22">
        <f t="shared" si="310"/>
        <v>0</v>
      </c>
      <c r="D6640" s="23" t="str">
        <f t="shared" si="311"/>
        <v/>
      </c>
      <c r="E6640" s="21">
        <f>SUMIFS(тарифы!G:G,тарифы!B:B,J6640)</f>
        <v>0</v>
      </c>
      <c r="F6640" s="21"/>
      <c r="G6640" s="12" t="str">
        <f>IFERROR(INDEX(Таблица1[#All],MATCH('загрузка табеля'!J6640,тарифы!B:B,0),4),"")</f>
        <v/>
      </c>
    </row>
    <row r="6641" spans="1:7" x14ac:dyDescent="0.2">
      <c r="A6641" s="12" t="e">
        <f>INDEX('рабочие дни  %ФОТ'!$F$3:$F$67,MATCH('загрузка табеля'!$H6641,'рабочие дни  %ФОТ'!$H$3:$H$67,0),1)</f>
        <v>#N/A</v>
      </c>
      <c r="B6641" s="21">
        <f t="shared" si="309"/>
        <v>0</v>
      </c>
      <c r="C6641" s="22">
        <f t="shared" si="310"/>
        <v>0</v>
      </c>
      <c r="D6641" s="23" t="str">
        <f t="shared" si="311"/>
        <v/>
      </c>
      <c r="E6641" s="21">
        <f>SUMIFS(тарифы!G:G,тарифы!B:B,J6641)</f>
        <v>0</v>
      </c>
      <c r="F6641" s="21"/>
      <c r="G6641" s="12" t="str">
        <f>IFERROR(INDEX(Таблица1[#All],MATCH('загрузка табеля'!J6641,тарифы!B:B,0),4),"")</f>
        <v/>
      </c>
    </row>
    <row r="6642" spans="1:7" x14ac:dyDescent="0.2">
      <c r="A6642" s="12" t="e">
        <f>INDEX('рабочие дни  %ФОТ'!$F$3:$F$67,MATCH('загрузка табеля'!$H6642,'рабочие дни  %ФОТ'!$H$3:$H$67,0),1)</f>
        <v>#N/A</v>
      </c>
      <c r="B6642" s="21">
        <f t="shared" si="309"/>
        <v>0</v>
      </c>
      <c r="C6642" s="22">
        <f t="shared" si="310"/>
        <v>0</v>
      </c>
      <c r="D6642" s="23" t="str">
        <f t="shared" si="311"/>
        <v/>
      </c>
      <c r="E6642" s="21">
        <f>SUMIFS(тарифы!G:G,тарифы!B:B,J6642)</f>
        <v>0</v>
      </c>
      <c r="F6642" s="21"/>
      <c r="G6642" s="12" t="str">
        <f>IFERROR(INDEX(Таблица1[#All],MATCH('загрузка табеля'!J6642,тарифы!B:B,0),4),"")</f>
        <v/>
      </c>
    </row>
    <row r="6643" spans="1:7" x14ac:dyDescent="0.2">
      <c r="A6643" s="12" t="e">
        <f>INDEX('рабочие дни  %ФОТ'!$F$3:$F$67,MATCH('загрузка табеля'!$H6643,'рабочие дни  %ФОТ'!$H$3:$H$67,0),1)</f>
        <v>#N/A</v>
      </c>
      <c r="B6643" s="21">
        <f t="shared" si="309"/>
        <v>0</v>
      </c>
      <c r="C6643" s="22">
        <f t="shared" si="310"/>
        <v>0</v>
      </c>
      <c r="D6643" s="23" t="str">
        <f t="shared" si="311"/>
        <v/>
      </c>
      <c r="E6643" s="21">
        <f>SUMIFS(тарифы!G:G,тарифы!B:B,J6643)</f>
        <v>0</v>
      </c>
      <c r="F6643" s="21"/>
      <c r="G6643" s="12" t="str">
        <f>IFERROR(INDEX(Таблица1[#All],MATCH('загрузка табеля'!J6643,тарифы!B:B,0),4),"")</f>
        <v/>
      </c>
    </row>
    <row r="6644" spans="1:7" x14ac:dyDescent="0.2">
      <c r="A6644" s="12" t="e">
        <f>INDEX('рабочие дни  %ФОТ'!$F$3:$F$67,MATCH('загрузка табеля'!$H6644,'рабочие дни  %ФОТ'!$H$3:$H$67,0),1)</f>
        <v>#N/A</v>
      </c>
      <c r="B6644" s="21">
        <f t="shared" si="309"/>
        <v>0</v>
      </c>
      <c r="C6644" s="22">
        <f t="shared" si="310"/>
        <v>0</v>
      </c>
      <c r="D6644" s="23" t="str">
        <f t="shared" si="311"/>
        <v/>
      </c>
      <c r="E6644" s="21">
        <f>SUMIFS(тарифы!G:G,тарифы!B:B,J6644)</f>
        <v>0</v>
      </c>
      <c r="F6644" s="21"/>
      <c r="G6644" s="12" t="str">
        <f>IFERROR(INDEX(Таблица1[#All],MATCH('загрузка табеля'!J6644,тарифы!B:B,0),4),"")</f>
        <v/>
      </c>
    </row>
    <row r="6645" spans="1:7" x14ac:dyDescent="0.2">
      <c r="A6645" s="12" t="e">
        <f>INDEX('рабочие дни  %ФОТ'!$F$3:$F$67,MATCH('загрузка табеля'!$H6645,'рабочие дни  %ФОТ'!$H$3:$H$67,0),1)</f>
        <v>#N/A</v>
      </c>
      <c r="B6645" s="21">
        <f t="shared" si="309"/>
        <v>0</v>
      </c>
      <c r="C6645" s="22">
        <f t="shared" si="310"/>
        <v>0</v>
      </c>
      <c r="D6645" s="23" t="str">
        <f t="shared" si="311"/>
        <v/>
      </c>
      <c r="E6645" s="21">
        <f>SUMIFS(тарифы!G:G,тарифы!B:B,J6645)</f>
        <v>0</v>
      </c>
      <c r="F6645" s="21"/>
      <c r="G6645" s="12" t="str">
        <f>IFERROR(INDEX(Таблица1[#All],MATCH('загрузка табеля'!J6645,тарифы!B:B,0),4),"")</f>
        <v/>
      </c>
    </row>
    <row r="6646" spans="1:7" x14ac:dyDescent="0.2">
      <c r="A6646" s="12" t="e">
        <f>INDEX('рабочие дни  %ФОТ'!$F$3:$F$67,MATCH('загрузка табеля'!$H6646,'рабочие дни  %ФОТ'!$H$3:$H$67,0),1)</f>
        <v>#N/A</v>
      </c>
      <c r="B6646" s="21">
        <f t="shared" si="309"/>
        <v>0</v>
      </c>
      <c r="C6646" s="22">
        <f t="shared" si="310"/>
        <v>0</v>
      </c>
      <c r="D6646" s="23" t="str">
        <f t="shared" si="311"/>
        <v/>
      </c>
      <c r="E6646" s="21">
        <f>SUMIFS(тарифы!G:G,тарифы!B:B,J6646)</f>
        <v>0</v>
      </c>
      <c r="F6646" s="21"/>
      <c r="G6646" s="12" t="str">
        <f>IFERROR(INDEX(Таблица1[#All],MATCH('загрузка табеля'!J6646,тарифы!B:B,0),4),"")</f>
        <v/>
      </c>
    </row>
    <row r="6647" spans="1:7" x14ac:dyDescent="0.2">
      <c r="A6647" s="12" t="e">
        <f>INDEX('рабочие дни  %ФОТ'!$F$3:$F$67,MATCH('загрузка табеля'!$H6647,'рабочие дни  %ФОТ'!$H$3:$H$67,0),1)</f>
        <v>#N/A</v>
      </c>
      <c r="B6647" s="21">
        <f t="shared" si="309"/>
        <v>0</v>
      </c>
      <c r="C6647" s="22">
        <f t="shared" si="310"/>
        <v>0</v>
      </c>
      <c r="D6647" s="23" t="str">
        <f t="shared" si="311"/>
        <v/>
      </c>
      <c r="E6647" s="21">
        <f>SUMIFS(тарифы!G:G,тарифы!B:B,J6647)</f>
        <v>0</v>
      </c>
      <c r="F6647" s="21"/>
      <c r="G6647" s="12" t="str">
        <f>IFERROR(INDEX(Таблица1[#All],MATCH('загрузка табеля'!J6647,тарифы!B:B,0),4),"")</f>
        <v/>
      </c>
    </row>
    <row r="6648" spans="1:7" x14ac:dyDescent="0.2">
      <c r="A6648" s="12" t="e">
        <f>INDEX('рабочие дни  %ФОТ'!$F$3:$F$67,MATCH('загрузка табеля'!$H6648,'рабочие дни  %ФОТ'!$H$3:$H$67,0),1)</f>
        <v>#N/A</v>
      </c>
      <c r="B6648" s="21">
        <f t="shared" si="309"/>
        <v>0</v>
      </c>
      <c r="C6648" s="22">
        <f t="shared" si="310"/>
        <v>0</v>
      </c>
      <c r="D6648" s="23" t="str">
        <f t="shared" si="311"/>
        <v/>
      </c>
      <c r="E6648" s="21">
        <f>SUMIFS(тарифы!G:G,тарифы!B:B,J6648)</f>
        <v>0</v>
      </c>
      <c r="F6648" s="21"/>
      <c r="G6648" s="12" t="str">
        <f>IFERROR(INDEX(Таблица1[#All],MATCH('загрузка табеля'!J6648,тарифы!B:B,0),4),"")</f>
        <v/>
      </c>
    </row>
    <row r="6649" spans="1:7" x14ac:dyDescent="0.2">
      <c r="A6649" s="12" t="e">
        <f>INDEX('рабочие дни  %ФОТ'!$F$3:$F$67,MATCH('загрузка табеля'!$H6649,'рабочие дни  %ФОТ'!$H$3:$H$67,0),1)</f>
        <v>#N/A</v>
      </c>
      <c r="B6649" s="21">
        <f t="shared" si="309"/>
        <v>0</v>
      </c>
      <c r="C6649" s="22">
        <f t="shared" si="310"/>
        <v>0</v>
      </c>
      <c r="D6649" s="23" t="str">
        <f t="shared" si="311"/>
        <v/>
      </c>
      <c r="E6649" s="21">
        <f>SUMIFS(тарифы!G:G,тарифы!B:B,J6649)</f>
        <v>0</v>
      </c>
      <c r="F6649" s="21"/>
      <c r="G6649" s="12" t="str">
        <f>IFERROR(INDEX(Таблица1[#All],MATCH('загрузка табеля'!J6649,тарифы!B:B,0),4),"")</f>
        <v/>
      </c>
    </row>
    <row r="6650" spans="1:7" x14ac:dyDescent="0.2">
      <c r="A6650" s="12" t="e">
        <f>INDEX('рабочие дни  %ФОТ'!$F$3:$F$67,MATCH('загрузка табеля'!$H6650,'рабочие дни  %ФОТ'!$H$3:$H$67,0),1)</f>
        <v>#N/A</v>
      </c>
      <c r="B6650" s="21">
        <f t="shared" si="309"/>
        <v>0</v>
      </c>
      <c r="C6650" s="22">
        <f t="shared" si="310"/>
        <v>0</v>
      </c>
      <c r="D6650" s="23" t="str">
        <f t="shared" si="311"/>
        <v/>
      </c>
      <c r="E6650" s="21">
        <f>SUMIFS(тарифы!G:G,тарифы!B:B,J6650)</f>
        <v>0</v>
      </c>
      <c r="F6650" s="21"/>
      <c r="G6650" s="12" t="str">
        <f>IFERROR(INDEX(Таблица1[#All],MATCH('загрузка табеля'!J6650,тарифы!B:B,0),4),"")</f>
        <v/>
      </c>
    </row>
    <row r="6651" spans="1:7" x14ac:dyDescent="0.2">
      <c r="A6651" s="12" t="e">
        <f>INDEX('рабочие дни  %ФОТ'!$F$3:$F$67,MATCH('загрузка табеля'!$H6651,'рабочие дни  %ФОТ'!$H$3:$H$67,0),1)</f>
        <v>#N/A</v>
      </c>
      <c r="B6651" s="21">
        <f t="shared" si="309"/>
        <v>0</v>
      </c>
      <c r="C6651" s="22">
        <f t="shared" si="310"/>
        <v>0</v>
      </c>
      <c r="D6651" s="23" t="str">
        <f t="shared" si="311"/>
        <v/>
      </c>
      <c r="E6651" s="21">
        <f>SUMIFS(тарифы!G:G,тарифы!B:B,J6651)</f>
        <v>0</v>
      </c>
      <c r="F6651" s="21"/>
      <c r="G6651" s="12" t="str">
        <f>IFERROR(INDEX(Таблица1[#All],MATCH('загрузка табеля'!J6651,тарифы!B:B,0),4),"")</f>
        <v/>
      </c>
    </row>
    <row r="6652" spans="1:7" x14ac:dyDescent="0.2">
      <c r="A6652" s="12" t="e">
        <f>INDEX('рабочие дни  %ФОТ'!$F$3:$F$67,MATCH('загрузка табеля'!$H6652,'рабочие дни  %ФОТ'!$H$3:$H$67,0),1)</f>
        <v>#N/A</v>
      </c>
      <c r="B6652" s="21">
        <f t="shared" si="309"/>
        <v>0</v>
      </c>
      <c r="C6652" s="22">
        <f t="shared" si="310"/>
        <v>0</v>
      </c>
      <c r="D6652" s="23" t="str">
        <f t="shared" si="311"/>
        <v/>
      </c>
      <c r="E6652" s="21">
        <f>SUMIFS(тарифы!G:G,тарифы!B:B,J6652)</f>
        <v>0</v>
      </c>
      <c r="F6652" s="21"/>
      <c r="G6652" s="12" t="str">
        <f>IFERROR(INDEX(Таблица1[#All],MATCH('загрузка табеля'!J6652,тарифы!B:B,0),4),"")</f>
        <v/>
      </c>
    </row>
    <row r="6653" spans="1:7" x14ac:dyDescent="0.2">
      <c r="A6653" s="12" t="e">
        <f>INDEX('рабочие дни  %ФОТ'!$F$3:$F$67,MATCH('загрузка табеля'!$H6653,'рабочие дни  %ФОТ'!$H$3:$H$67,0),1)</f>
        <v>#N/A</v>
      </c>
      <c r="B6653" s="21">
        <f t="shared" si="309"/>
        <v>0</v>
      </c>
      <c r="C6653" s="22">
        <f t="shared" si="310"/>
        <v>0</v>
      </c>
      <c r="D6653" s="23" t="str">
        <f t="shared" si="311"/>
        <v/>
      </c>
      <c r="E6653" s="21">
        <f>SUMIFS(тарифы!G:G,тарифы!B:B,J6653)</f>
        <v>0</v>
      </c>
      <c r="F6653" s="21"/>
      <c r="G6653" s="12" t="str">
        <f>IFERROR(INDEX(Таблица1[#All],MATCH('загрузка табеля'!J6653,тарифы!B:B,0),4),"")</f>
        <v/>
      </c>
    </row>
    <row r="6654" spans="1:7" x14ac:dyDescent="0.2">
      <c r="A6654" s="12" t="e">
        <f>INDEX('рабочие дни  %ФОТ'!$F$3:$F$67,MATCH('загрузка табеля'!$H6654,'рабочие дни  %ФОТ'!$H$3:$H$67,0),1)</f>
        <v>#N/A</v>
      </c>
      <c r="B6654" s="21">
        <f t="shared" si="309"/>
        <v>0</v>
      </c>
      <c r="C6654" s="22">
        <f t="shared" si="310"/>
        <v>0</v>
      </c>
      <c r="D6654" s="23" t="str">
        <f t="shared" si="311"/>
        <v/>
      </c>
      <c r="E6654" s="21">
        <f>SUMIFS(тарифы!G:G,тарифы!B:B,J6654)</f>
        <v>0</v>
      </c>
      <c r="F6654" s="21"/>
      <c r="G6654" s="12" t="str">
        <f>IFERROR(INDEX(Таблица1[#All],MATCH('загрузка табеля'!J6654,тарифы!B:B,0),4),"")</f>
        <v/>
      </c>
    </row>
    <row r="6655" spans="1:7" x14ac:dyDescent="0.2">
      <c r="A6655" s="12" t="e">
        <f>INDEX('рабочие дни  %ФОТ'!$F$3:$F$67,MATCH('загрузка табеля'!$H6655,'рабочие дни  %ФОТ'!$H$3:$H$67,0),1)</f>
        <v>#N/A</v>
      </c>
      <c r="B6655" s="21">
        <f t="shared" si="309"/>
        <v>0</v>
      </c>
      <c r="C6655" s="22">
        <f t="shared" si="310"/>
        <v>0</v>
      </c>
      <c r="D6655" s="23" t="str">
        <f t="shared" si="311"/>
        <v/>
      </c>
      <c r="E6655" s="21">
        <f>SUMIFS(тарифы!G:G,тарифы!B:B,J6655)</f>
        <v>0</v>
      </c>
      <c r="F6655" s="21"/>
      <c r="G6655" s="12" t="str">
        <f>IFERROR(INDEX(Таблица1[#All],MATCH('загрузка табеля'!J6655,тарифы!B:B,0),4),"")</f>
        <v/>
      </c>
    </row>
    <row r="6656" spans="1:7" x14ac:dyDescent="0.2">
      <c r="A6656" s="12" t="e">
        <f>INDEX('рабочие дни  %ФОТ'!$F$3:$F$67,MATCH('загрузка табеля'!$H6656,'рабочие дни  %ФОТ'!$H$3:$H$67,0),1)</f>
        <v>#N/A</v>
      </c>
      <c r="B6656" s="21">
        <f t="shared" si="309"/>
        <v>0</v>
      </c>
      <c r="C6656" s="22">
        <f t="shared" si="310"/>
        <v>0</v>
      </c>
      <c r="D6656" s="23" t="str">
        <f t="shared" si="311"/>
        <v/>
      </c>
      <c r="E6656" s="21">
        <f>SUMIFS(тарифы!G:G,тарифы!B:B,J6656)</f>
        <v>0</v>
      </c>
      <c r="F6656" s="21"/>
      <c r="G6656" s="12" t="str">
        <f>IFERROR(INDEX(Таблица1[#All],MATCH('загрузка табеля'!J6656,тарифы!B:B,0),4),"")</f>
        <v/>
      </c>
    </row>
    <row r="6657" spans="1:7" x14ac:dyDescent="0.2">
      <c r="A6657" s="12" t="e">
        <f>INDEX('рабочие дни  %ФОТ'!$F$3:$F$67,MATCH('загрузка табеля'!$H6657,'рабочие дни  %ФОТ'!$H$3:$H$67,0),1)</f>
        <v>#N/A</v>
      </c>
      <c r="B6657" s="21">
        <f t="shared" si="309"/>
        <v>0</v>
      </c>
      <c r="C6657" s="22">
        <f t="shared" si="310"/>
        <v>0</v>
      </c>
      <c r="D6657" s="23" t="str">
        <f t="shared" si="311"/>
        <v/>
      </c>
      <c r="E6657" s="21">
        <f>SUMIFS(тарифы!G:G,тарифы!B:B,J6657)</f>
        <v>0</v>
      </c>
      <c r="F6657" s="21"/>
      <c r="G6657" s="12" t="str">
        <f>IFERROR(INDEX(Таблица1[#All],MATCH('загрузка табеля'!J6657,тарифы!B:B,0),4),"")</f>
        <v/>
      </c>
    </row>
    <row r="6658" spans="1:7" x14ac:dyDescent="0.2">
      <c r="A6658" s="12" t="e">
        <f>INDEX('рабочие дни  %ФОТ'!$F$3:$F$67,MATCH('загрузка табеля'!$H6658,'рабочие дни  %ФОТ'!$H$3:$H$67,0),1)</f>
        <v>#N/A</v>
      </c>
      <c r="B6658" s="21">
        <f t="shared" si="309"/>
        <v>0</v>
      </c>
      <c r="C6658" s="22">
        <f t="shared" si="310"/>
        <v>0</v>
      </c>
      <c r="D6658" s="23" t="str">
        <f t="shared" si="311"/>
        <v/>
      </c>
      <c r="E6658" s="21">
        <f>SUMIFS(тарифы!G:G,тарифы!B:B,J6658)</f>
        <v>0</v>
      </c>
      <c r="F6658" s="21"/>
      <c r="G6658" s="12" t="str">
        <f>IFERROR(INDEX(Таблица1[#All],MATCH('загрузка табеля'!J6658,тарифы!B:B,0),4),"")</f>
        <v/>
      </c>
    </row>
    <row r="6659" spans="1:7" x14ac:dyDescent="0.2">
      <c r="A6659" s="12" t="e">
        <f>INDEX('рабочие дни  %ФОТ'!$F$3:$F$67,MATCH('загрузка табеля'!$H6659,'рабочие дни  %ФОТ'!$H$3:$H$67,0),1)</f>
        <v>#N/A</v>
      </c>
      <c r="B6659" s="21">
        <f t="shared" si="309"/>
        <v>0</v>
      </c>
      <c r="C6659" s="22">
        <f t="shared" si="310"/>
        <v>0</v>
      </c>
      <c r="D6659" s="23" t="str">
        <f t="shared" si="311"/>
        <v/>
      </c>
      <c r="E6659" s="21">
        <f>SUMIFS(тарифы!G:G,тарифы!B:B,J6659)</f>
        <v>0</v>
      </c>
      <c r="F6659" s="21"/>
      <c r="G6659" s="12" t="str">
        <f>IFERROR(INDEX(Таблица1[#All],MATCH('загрузка табеля'!J6659,тарифы!B:B,0),4),"")</f>
        <v/>
      </c>
    </row>
    <row r="6660" spans="1:7" x14ac:dyDescent="0.2">
      <c r="A6660" s="12" t="e">
        <f>INDEX('рабочие дни  %ФОТ'!$F$3:$F$67,MATCH('загрузка табеля'!$H6660,'рабочие дни  %ФОТ'!$H$3:$H$67,0),1)</f>
        <v>#N/A</v>
      </c>
      <c r="B6660" s="21">
        <f t="shared" si="309"/>
        <v>0</v>
      </c>
      <c r="C6660" s="22">
        <f t="shared" si="310"/>
        <v>0</v>
      </c>
      <c r="D6660" s="23" t="str">
        <f t="shared" si="311"/>
        <v/>
      </c>
      <c r="E6660" s="21">
        <f>SUMIFS(тарифы!G:G,тарифы!B:B,J6660)</f>
        <v>0</v>
      </c>
      <c r="F6660" s="21"/>
      <c r="G6660" s="12" t="str">
        <f>IFERROR(INDEX(Таблица1[#All],MATCH('загрузка табеля'!J6660,тарифы!B:B,0),4),"")</f>
        <v/>
      </c>
    </row>
    <row r="6661" spans="1:7" x14ac:dyDescent="0.2">
      <c r="A6661" s="12" t="e">
        <f>INDEX('рабочие дни  %ФОТ'!$F$3:$F$67,MATCH('загрузка табеля'!$H6661,'рабочие дни  %ФОТ'!$H$3:$H$67,0),1)</f>
        <v>#N/A</v>
      </c>
      <c r="B6661" s="21">
        <f t="shared" si="309"/>
        <v>0</v>
      </c>
      <c r="C6661" s="22">
        <f t="shared" si="310"/>
        <v>0</v>
      </c>
      <c r="D6661" s="23" t="str">
        <f t="shared" si="311"/>
        <v/>
      </c>
      <c r="E6661" s="21">
        <f>SUMIFS(тарифы!G:G,тарифы!B:B,J6661)</f>
        <v>0</v>
      </c>
      <c r="F6661" s="21"/>
      <c r="G6661" s="12" t="str">
        <f>IFERROR(INDEX(Таблица1[#All],MATCH('загрузка табеля'!J6661,тарифы!B:B,0),4),"")</f>
        <v/>
      </c>
    </row>
    <row r="6662" spans="1:7" x14ac:dyDescent="0.2">
      <c r="A6662" s="12" t="e">
        <f>INDEX('рабочие дни  %ФОТ'!$F$3:$F$67,MATCH('загрузка табеля'!$H6662,'рабочие дни  %ФОТ'!$H$3:$H$67,0),1)</f>
        <v>#N/A</v>
      </c>
      <c r="B6662" s="21">
        <f t="shared" ref="B6662:B6725" si="312">IF(AND(F6662&lt;50,F6662&gt;0),F6662*D6662,IF(F6662&gt;50,F6662/$C$1*C6662,IF(AND(E6662&lt;50,E6662&gt;0),E6662*D6662,E6662/$C$1*C6662)))</f>
        <v>0</v>
      </c>
      <c r="C6662" s="22">
        <f t="shared" si="310"/>
        <v>0</v>
      </c>
      <c r="D6662" s="23" t="str">
        <f t="shared" si="311"/>
        <v/>
      </c>
      <c r="E6662" s="21">
        <f>SUMIFS(тарифы!G:G,тарифы!B:B,J6662)</f>
        <v>0</v>
      </c>
      <c r="F6662" s="21"/>
      <c r="G6662" s="12" t="str">
        <f>IFERROR(INDEX(Таблица1[#All],MATCH('загрузка табеля'!J6662,тарифы!B:B,0),4),"")</f>
        <v/>
      </c>
    </row>
    <row r="6663" spans="1:7" x14ac:dyDescent="0.2">
      <c r="A6663" s="12" t="e">
        <f>INDEX('рабочие дни  %ФОТ'!$F$3:$F$67,MATCH('загрузка табеля'!$H6663,'рабочие дни  %ФОТ'!$H$3:$H$67,0),1)</f>
        <v>#N/A</v>
      </c>
      <c r="B6663" s="21">
        <f t="shared" si="312"/>
        <v>0</v>
      </c>
      <c r="C6663" s="22">
        <f t="shared" ref="C6663:C6726" si="313">COUNTIF(L6663:AP6663,"&gt;0")</f>
        <v>0</v>
      </c>
      <c r="D6663" s="23" t="str">
        <f t="shared" ref="D6663:D6726" si="314">IF(SUM(L6663:AP6663)&gt;0,SUM(L6663:AP6663),"")</f>
        <v/>
      </c>
      <c r="E6663" s="21">
        <f>SUMIFS(тарифы!G:G,тарифы!B:B,J6663)</f>
        <v>0</v>
      </c>
      <c r="F6663" s="21"/>
      <c r="G6663" s="12" t="str">
        <f>IFERROR(INDEX(Таблица1[#All],MATCH('загрузка табеля'!J6663,тарифы!B:B,0),4),"")</f>
        <v/>
      </c>
    </row>
    <row r="6664" spans="1:7" x14ac:dyDescent="0.2">
      <c r="A6664" s="12" t="e">
        <f>INDEX('рабочие дни  %ФОТ'!$F$3:$F$67,MATCH('загрузка табеля'!$H6664,'рабочие дни  %ФОТ'!$H$3:$H$67,0),1)</f>
        <v>#N/A</v>
      </c>
      <c r="B6664" s="21">
        <f t="shared" si="312"/>
        <v>0</v>
      </c>
      <c r="C6664" s="22">
        <f t="shared" si="313"/>
        <v>0</v>
      </c>
      <c r="D6664" s="23" t="str">
        <f t="shared" si="314"/>
        <v/>
      </c>
      <c r="E6664" s="21">
        <f>SUMIFS(тарифы!G:G,тарифы!B:B,J6664)</f>
        <v>0</v>
      </c>
      <c r="F6664" s="21"/>
      <c r="G6664" s="12" t="str">
        <f>IFERROR(INDEX(Таблица1[#All],MATCH('загрузка табеля'!J6664,тарифы!B:B,0),4),"")</f>
        <v/>
      </c>
    </row>
    <row r="6665" spans="1:7" x14ac:dyDescent="0.2">
      <c r="A6665" s="12" t="e">
        <f>INDEX('рабочие дни  %ФОТ'!$F$3:$F$67,MATCH('загрузка табеля'!$H6665,'рабочие дни  %ФОТ'!$H$3:$H$67,0),1)</f>
        <v>#N/A</v>
      </c>
      <c r="B6665" s="21">
        <f t="shared" si="312"/>
        <v>0</v>
      </c>
      <c r="C6665" s="22">
        <f t="shared" si="313"/>
        <v>0</v>
      </c>
      <c r="D6665" s="23" t="str">
        <f t="shared" si="314"/>
        <v/>
      </c>
      <c r="E6665" s="21">
        <f>SUMIFS(тарифы!G:G,тарифы!B:B,J6665)</f>
        <v>0</v>
      </c>
      <c r="F6665" s="21"/>
      <c r="G6665" s="12" t="str">
        <f>IFERROR(INDEX(Таблица1[#All],MATCH('загрузка табеля'!J6665,тарифы!B:B,0),4),"")</f>
        <v/>
      </c>
    </row>
    <row r="6666" spans="1:7" x14ac:dyDescent="0.2">
      <c r="A6666" s="12" t="e">
        <f>INDEX('рабочие дни  %ФОТ'!$F$3:$F$67,MATCH('загрузка табеля'!$H6666,'рабочие дни  %ФОТ'!$H$3:$H$67,0),1)</f>
        <v>#N/A</v>
      </c>
      <c r="B6666" s="21">
        <f t="shared" si="312"/>
        <v>0</v>
      </c>
      <c r="C6666" s="22">
        <f t="shared" si="313"/>
        <v>0</v>
      </c>
      <c r="D6666" s="23" t="str">
        <f t="shared" si="314"/>
        <v/>
      </c>
      <c r="E6666" s="21">
        <f>SUMIFS(тарифы!G:G,тарифы!B:B,J6666)</f>
        <v>0</v>
      </c>
      <c r="F6666" s="21"/>
      <c r="G6666" s="12" t="str">
        <f>IFERROR(INDEX(Таблица1[#All],MATCH('загрузка табеля'!J6666,тарифы!B:B,0),4),"")</f>
        <v/>
      </c>
    </row>
    <row r="6667" spans="1:7" x14ac:dyDescent="0.2">
      <c r="A6667" s="12" t="e">
        <f>INDEX('рабочие дни  %ФОТ'!$F$3:$F$67,MATCH('загрузка табеля'!$H6667,'рабочие дни  %ФОТ'!$H$3:$H$67,0),1)</f>
        <v>#N/A</v>
      </c>
      <c r="B6667" s="21">
        <f t="shared" si="312"/>
        <v>0</v>
      </c>
      <c r="C6667" s="22">
        <f t="shared" si="313"/>
        <v>0</v>
      </c>
      <c r="D6667" s="23" t="str">
        <f t="shared" si="314"/>
        <v/>
      </c>
      <c r="E6667" s="21">
        <f>SUMIFS(тарифы!G:G,тарифы!B:B,J6667)</f>
        <v>0</v>
      </c>
      <c r="F6667" s="21"/>
      <c r="G6667" s="12" t="str">
        <f>IFERROR(INDEX(Таблица1[#All],MATCH('загрузка табеля'!J6667,тарифы!B:B,0),4),"")</f>
        <v/>
      </c>
    </row>
    <row r="6668" spans="1:7" x14ac:dyDescent="0.2">
      <c r="A6668" s="12" t="e">
        <f>INDEX('рабочие дни  %ФОТ'!$F$3:$F$67,MATCH('загрузка табеля'!$H6668,'рабочие дни  %ФОТ'!$H$3:$H$67,0),1)</f>
        <v>#N/A</v>
      </c>
      <c r="B6668" s="21">
        <f t="shared" si="312"/>
        <v>0</v>
      </c>
      <c r="C6668" s="22">
        <f t="shared" si="313"/>
        <v>0</v>
      </c>
      <c r="D6668" s="23" t="str">
        <f t="shared" si="314"/>
        <v/>
      </c>
      <c r="E6668" s="21">
        <f>SUMIFS(тарифы!G:G,тарифы!B:B,J6668)</f>
        <v>0</v>
      </c>
      <c r="F6668" s="21"/>
      <c r="G6668" s="12" t="str">
        <f>IFERROR(INDEX(Таблица1[#All],MATCH('загрузка табеля'!J6668,тарифы!B:B,0),4),"")</f>
        <v/>
      </c>
    </row>
    <row r="6669" spans="1:7" x14ac:dyDescent="0.2">
      <c r="A6669" s="12" t="e">
        <f>INDEX('рабочие дни  %ФОТ'!$F$3:$F$67,MATCH('загрузка табеля'!$H6669,'рабочие дни  %ФОТ'!$H$3:$H$67,0),1)</f>
        <v>#N/A</v>
      </c>
      <c r="B6669" s="21">
        <f t="shared" si="312"/>
        <v>0</v>
      </c>
      <c r="C6669" s="22">
        <f t="shared" si="313"/>
        <v>0</v>
      </c>
      <c r="D6669" s="23" t="str">
        <f t="shared" si="314"/>
        <v/>
      </c>
      <c r="E6669" s="21">
        <f>SUMIFS(тарифы!G:G,тарифы!B:B,J6669)</f>
        <v>0</v>
      </c>
      <c r="F6669" s="21"/>
      <c r="G6669" s="12" t="str">
        <f>IFERROR(INDEX(Таблица1[#All],MATCH('загрузка табеля'!J6669,тарифы!B:B,0),4),"")</f>
        <v/>
      </c>
    </row>
    <row r="6670" spans="1:7" x14ac:dyDescent="0.2">
      <c r="A6670" s="12" t="e">
        <f>INDEX('рабочие дни  %ФОТ'!$F$3:$F$67,MATCH('загрузка табеля'!$H6670,'рабочие дни  %ФОТ'!$H$3:$H$67,0),1)</f>
        <v>#N/A</v>
      </c>
      <c r="B6670" s="21">
        <f t="shared" si="312"/>
        <v>0</v>
      </c>
      <c r="C6670" s="22">
        <f t="shared" si="313"/>
        <v>0</v>
      </c>
      <c r="D6670" s="23" t="str">
        <f t="shared" si="314"/>
        <v/>
      </c>
      <c r="E6670" s="21">
        <f>SUMIFS(тарифы!G:G,тарифы!B:B,J6670)</f>
        <v>0</v>
      </c>
      <c r="F6670" s="21"/>
      <c r="G6670" s="12" t="str">
        <f>IFERROR(INDEX(Таблица1[#All],MATCH('загрузка табеля'!J6670,тарифы!B:B,0),4),"")</f>
        <v/>
      </c>
    </row>
    <row r="6671" spans="1:7" x14ac:dyDescent="0.2">
      <c r="A6671" s="12" t="e">
        <f>INDEX('рабочие дни  %ФОТ'!$F$3:$F$67,MATCH('загрузка табеля'!$H6671,'рабочие дни  %ФОТ'!$H$3:$H$67,0),1)</f>
        <v>#N/A</v>
      </c>
      <c r="B6671" s="21">
        <f t="shared" si="312"/>
        <v>0</v>
      </c>
      <c r="C6671" s="22">
        <f t="shared" si="313"/>
        <v>0</v>
      </c>
      <c r="D6671" s="23" t="str">
        <f t="shared" si="314"/>
        <v/>
      </c>
      <c r="E6671" s="21">
        <f>SUMIFS(тарифы!G:G,тарифы!B:B,J6671)</f>
        <v>0</v>
      </c>
      <c r="F6671" s="21"/>
      <c r="G6671" s="12" t="str">
        <f>IFERROR(INDEX(Таблица1[#All],MATCH('загрузка табеля'!J6671,тарифы!B:B,0),4),"")</f>
        <v/>
      </c>
    </row>
    <row r="6672" spans="1:7" x14ac:dyDescent="0.2">
      <c r="A6672" s="12" t="e">
        <f>INDEX('рабочие дни  %ФОТ'!$F$3:$F$67,MATCH('загрузка табеля'!$H6672,'рабочие дни  %ФОТ'!$H$3:$H$67,0),1)</f>
        <v>#N/A</v>
      </c>
      <c r="B6672" s="21">
        <f t="shared" si="312"/>
        <v>0</v>
      </c>
      <c r="C6672" s="22">
        <f t="shared" si="313"/>
        <v>0</v>
      </c>
      <c r="D6672" s="23" t="str">
        <f t="shared" si="314"/>
        <v/>
      </c>
      <c r="E6672" s="21">
        <f>SUMIFS(тарифы!G:G,тарифы!B:B,J6672)</f>
        <v>0</v>
      </c>
      <c r="F6672" s="21"/>
      <c r="G6672" s="12" t="str">
        <f>IFERROR(INDEX(Таблица1[#All],MATCH('загрузка табеля'!J6672,тарифы!B:B,0),4),"")</f>
        <v/>
      </c>
    </row>
    <row r="6673" spans="1:7" x14ac:dyDescent="0.2">
      <c r="A6673" s="12" t="e">
        <f>INDEX('рабочие дни  %ФОТ'!$F$3:$F$67,MATCH('загрузка табеля'!$H6673,'рабочие дни  %ФОТ'!$H$3:$H$67,0),1)</f>
        <v>#N/A</v>
      </c>
      <c r="B6673" s="21">
        <f t="shared" si="312"/>
        <v>0</v>
      </c>
      <c r="C6673" s="22">
        <f t="shared" si="313"/>
        <v>0</v>
      </c>
      <c r="D6673" s="23" t="str">
        <f t="shared" si="314"/>
        <v/>
      </c>
      <c r="E6673" s="21">
        <f>SUMIFS(тарифы!G:G,тарифы!B:B,J6673)</f>
        <v>0</v>
      </c>
      <c r="F6673" s="21"/>
      <c r="G6673" s="12" t="str">
        <f>IFERROR(INDEX(Таблица1[#All],MATCH('загрузка табеля'!J6673,тарифы!B:B,0),4),"")</f>
        <v/>
      </c>
    </row>
    <row r="6674" spans="1:7" x14ac:dyDescent="0.2">
      <c r="A6674" s="12" t="e">
        <f>INDEX('рабочие дни  %ФОТ'!$F$3:$F$67,MATCH('загрузка табеля'!$H6674,'рабочие дни  %ФОТ'!$H$3:$H$67,0),1)</f>
        <v>#N/A</v>
      </c>
      <c r="B6674" s="21">
        <f t="shared" si="312"/>
        <v>0</v>
      </c>
      <c r="C6674" s="22">
        <f t="shared" si="313"/>
        <v>0</v>
      </c>
      <c r="D6674" s="23" t="str">
        <f t="shared" si="314"/>
        <v/>
      </c>
      <c r="E6674" s="21">
        <f>SUMIFS(тарифы!G:G,тарифы!B:B,J6674)</f>
        <v>0</v>
      </c>
      <c r="F6674" s="21"/>
      <c r="G6674" s="12" t="str">
        <f>IFERROR(INDEX(Таблица1[#All],MATCH('загрузка табеля'!J6674,тарифы!B:B,0),4),"")</f>
        <v/>
      </c>
    </row>
    <row r="6675" spans="1:7" x14ac:dyDescent="0.2">
      <c r="A6675" s="12" t="e">
        <f>INDEX('рабочие дни  %ФОТ'!$F$3:$F$67,MATCH('загрузка табеля'!$H6675,'рабочие дни  %ФОТ'!$H$3:$H$67,0),1)</f>
        <v>#N/A</v>
      </c>
      <c r="B6675" s="21">
        <f t="shared" si="312"/>
        <v>0</v>
      </c>
      <c r="C6675" s="22">
        <f t="shared" si="313"/>
        <v>0</v>
      </c>
      <c r="D6675" s="23" t="str">
        <f t="shared" si="314"/>
        <v/>
      </c>
      <c r="E6675" s="21">
        <f>SUMIFS(тарифы!G:G,тарифы!B:B,J6675)</f>
        <v>0</v>
      </c>
      <c r="F6675" s="21"/>
      <c r="G6675" s="12" t="str">
        <f>IFERROR(INDEX(Таблица1[#All],MATCH('загрузка табеля'!J6675,тарифы!B:B,0),4),"")</f>
        <v/>
      </c>
    </row>
    <row r="6676" spans="1:7" x14ac:dyDescent="0.2">
      <c r="A6676" s="12" t="e">
        <f>INDEX('рабочие дни  %ФОТ'!$F$3:$F$67,MATCH('загрузка табеля'!$H6676,'рабочие дни  %ФОТ'!$H$3:$H$67,0),1)</f>
        <v>#N/A</v>
      </c>
      <c r="B6676" s="21">
        <f t="shared" si="312"/>
        <v>0</v>
      </c>
      <c r="C6676" s="22">
        <f t="shared" si="313"/>
        <v>0</v>
      </c>
      <c r="D6676" s="23" t="str">
        <f t="shared" si="314"/>
        <v/>
      </c>
      <c r="E6676" s="21">
        <f>SUMIFS(тарифы!G:G,тарифы!B:B,J6676)</f>
        <v>0</v>
      </c>
      <c r="F6676" s="21"/>
      <c r="G6676" s="12" t="str">
        <f>IFERROR(INDEX(Таблица1[#All],MATCH('загрузка табеля'!J6676,тарифы!B:B,0),4),"")</f>
        <v/>
      </c>
    </row>
    <row r="6677" spans="1:7" x14ac:dyDescent="0.2">
      <c r="A6677" s="12" t="e">
        <f>INDEX('рабочие дни  %ФОТ'!$F$3:$F$67,MATCH('загрузка табеля'!$H6677,'рабочие дни  %ФОТ'!$H$3:$H$67,0),1)</f>
        <v>#N/A</v>
      </c>
      <c r="B6677" s="21">
        <f t="shared" si="312"/>
        <v>0</v>
      </c>
      <c r="C6677" s="22">
        <f t="shared" si="313"/>
        <v>0</v>
      </c>
      <c r="D6677" s="23" t="str">
        <f t="shared" si="314"/>
        <v/>
      </c>
      <c r="E6677" s="21">
        <f>SUMIFS(тарифы!G:G,тарифы!B:B,J6677)</f>
        <v>0</v>
      </c>
      <c r="F6677" s="21"/>
      <c r="G6677" s="12" t="str">
        <f>IFERROR(INDEX(Таблица1[#All],MATCH('загрузка табеля'!J6677,тарифы!B:B,0),4),"")</f>
        <v/>
      </c>
    </row>
    <row r="6678" spans="1:7" x14ac:dyDescent="0.2">
      <c r="A6678" s="12" t="e">
        <f>INDEX('рабочие дни  %ФОТ'!$F$3:$F$67,MATCH('загрузка табеля'!$H6678,'рабочие дни  %ФОТ'!$H$3:$H$67,0),1)</f>
        <v>#N/A</v>
      </c>
      <c r="B6678" s="21">
        <f t="shared" si="312"/>
        <v>0</v>
      </c>
      <c r="C6678" s="22">
        <f t="shared" si="313"/>
        <v>0</v>
      </c>
      <c r="D6678" s="23" t="str">
        <f t="shared" si="314"/>
        <v/>
      </c>
      <c r="E6678" s="21">
        <f>SUMIFS(тарифы!G:G,тарифы!B:B,J6678)</f>
        <v>0</v>
      </c>
      <c r="F6678" s="21"/>
      <c r="G6678" s="12" t="str">
        <f>IFERROR(INDEX(Таблица1[#All],MATCH('загрузка табеля'!J6678,тарифы!B:B,0),4),"")</f>
        <v/>
      </c>
    </row>
    <row r="6679" spans="1:7" x14ac:dyDescent="0.2">
      <c r="A6679" s="12" t="e">
        <f>INDEX('рабочие дни  %ФОТ'!$F$3:$F$67,MATCH('загрузка табеля'!$H6679,'рабочие дни  %ФОТ'!$H$3:$H$67,0),1)</f>
        <v>#N/A</v>
      </c>
      <c r="B6679" s="21">
        <f t="shared" si="312"/>
        <v>0</v>
      </c>
      <c r="C6679" s="22">
        <f t="shared" si="313"/>
        <v>0</v>
      </c>
      <c r="D6679" s="23" t="str">
        <f t="shared" si="314"/>
        <v/>
      </c>
      <c r="E6679" s="21">
        <f>SUMIFS(тарифы!G:G,тарифы!B:B,J6679)</f>
        <v>0</v>
      </c>
      <c r="F6679" s="21"/>
      <c r="G6679" s="12" t="str">
        <f>IFERROR(INDEX(Таблица1[#All],MATCH('загрузка табеля'!J6679,тарифы!B:B,0),4),"")</f>
        <v/>
      </c>
    </row>
    <row r="6680" spans="1:7" x14ac:dyDescent="0.2">
      <c r="A6680" s="12" t="e">
        <f>INDEX('рабочие дни  %ФОТ'!$F$3:$F$67,MATCH('загрузка табеля'!$H6680,'рабочие дни  %ФОТ'!$H$3:$H$67,0),1)</f>
        <v>#N/A</v>
      </c>
      <c r="B6680" s="21">
        <f t="shared" si="312"/>
        <v>0</v>
      </c>
      <c r="C6680" s="22">
        <f t="shared" si="313"/>
        <v>0</v>
      </c>
      <c r="D6680" s="23" t="str">
        <f t="shared" si="314"/>
        <v/>
      </c>
      <c r="E6680" s="21">
        <f>SUMIFS(тарифы!G:G,тарифы!B:B,J6680)</f>
        <v>0</v>
      </c>
      <c r="F6680" s="21"/>
      <c r="G6680" s="12" t="str">
        <f>IFERROR(INDEX(Таблица1[#All],MATCH('загрузка табеля'!J6680,тарифы!B:B,0),4),"")</f>
        <v/>
      </c>
    </row>
    <row r="6681" spans="1:7" x14ac:dyDescent="0.2">
      <c r="A6681" s="12" t="e">
        <f>INDEX('рабочие дни  %ФОТ'!$F$3:$F$67,MATCH('загрузка табеля'!$H6681,'рабочие дни  %ФОТ'!$H$3:$H$67,0),1)</f>
        <v>#N/A</v>
      </c>
      <c r="B6681" s="21">
        <f t="shared" si="312"/>
        <v>0</v>
      </c>
      <c r="C6681" s="22">
        <f t="shared" si="313"/>
        <v>0</v>
      </c>
      <c r="D6681" s="23" t="str">
        <f t="shared" si="314"/>
        <v/>
      </c>
      <c r="E6681" s="21">
        <f>SUMIFS(тарифы!G:G,тарифы!B:B,J6681)</f>
        <v>0</v>
      </c>
      <c r="F6681" s="21"/>
      <c r="G6681" s="12" t="str">
        <f>IFERROR(INDEX(Таблица1[#All],MATCH('загрузка табеля'!J6681,тарифы!B:B,0),4),"")</f>
        <v/>
      </c>
    </row>
    <row r="6682" spans="1:7" x14ac:dyDescent="0.2">
      <c r="A6682" s="12" t="e">
        <f>INDEX('рабочие дни  %ФОТ'!$F$3:$F$67,MATCH('загрузка табеля'!$H6682,'рабочие дни  %ФОТ'!$H$3:$H$67,0),1)</f>
        <v>#N/A</v>
      </c>
      <c r="B6682" s="21">
        <f t="shared" si="312"/>
        <v>0</v>
      </c>
      <c r="C6682" s="22">
        <f t="shared" si="313"/>
        <v>0</v>
      </c>
      <c r="D6682" s="23" t="str">
        <f t="shared" si="314"/>
        <v/>
      </c>
      <c r="E6682" s="21">
        <f>SUMIFS(тарифы!G:G,тарифы!B:B,J6682)</f>
        <v>0</v>
      </c>
      <c r="F6682" s="21"/>
      <c r="G6682" s="12" t="str">
        <f>IFERROR(INDEX(Таблица1[#All],MATCH('загрузка табеля'!J6682,тарифы!B:B,0),4),"")</f>
        <v/>
      </c>
    </row>
    <row r="6683" spans="1:7" x14ac:dyDescent="0.2">
      <c r="A6683" s="12" t="e">
        <f>INDEX('рабочие дни  %ФОТ'!$F$3:$F$67,MATCH('загрузка табеля'!$H6683,'рабочие дни  %ФОТ'!$H$3:$H$67,0),1)</f>
        <v>#N/A</v>
      </c>
      <c r="B6683" s="21">
        <f t="shared" si="312"/>
        <v>0</v>
      </c>
      <c r="C6683" s="22">
        <f t="shared" si="313"/>
        <v>0</v>
      </c>
      <c r="D6683" s="23" t="str">
        <f t="shared" si="314"/>
        <v/>
      </c>
      <c r="E6683" s="21">
        <f>SUMIFS(тарифы!G:G,тарифы!B:B,J6683)</f>
        <v>0</v>
      </c>
      <c r="F6683" s="21"/>
      <c r="G6683" s="12" t="str">
        <f>IFERROR(INDEX(Таблица1[#All],MATCH('загрузка табеля'!J6683,тарифы!B:B,0),4),"")</f>
        <v/>
      </c>
    </row>
    <row r="6684" spans="1:7" x14ac:dyDescent="0.2">
      <c r="A6684" s="12" t="e">
        <f>INDEX('рабочие дни  %ФОТ'!$F$3:$F$67,MATCH('загрузка табеля'!$H6684,'рабочие дни  %ФОТ'!$H$3:$H$67,0),1)</f>
        <v>#N/A</v>
      </c>
      <c r="B6684" s="21">
        <f t="shared" si="312"/>
        <v>0</v>
      </c>
      <c r="C6684" s="22">
        <f t="shared" si="313"/>
        <v>0</v>
      </c>
      <c r="D6684" s="23" t="str">
        <f t="shared" si="314"/>
        <v/>
      </c>
      <c r="E6684" s="21">
        <f>SUMIFS(тарифы!G:G,тарифы!B:B,J6684)</f>
        <v>0</v>
      </c>
      <c r="F6684" s="21"/>
      <c r="G6684" s="12" t="str">
        <f>IFERROR(INDEX(Таблица1[#All],MATCH('загрузка табеля'!J6684,тарифы!B:B,0),4),"")</f>
        <v/>
      </c>
    </row>
    <row r="6685" spans="1:7" x14ac:dyDescent="0.2">
      <c r="A6685" s="12" t="e">
        <f>INDEX('рабочие дни  %ФОТ'!$F$3:$F$67,MATCH('загрузка табеля'!$H6685,'рабочие дни  %ФОТ'!$H$3:$H$67,0),1)</f>
        <v>#N/A</v>
      </c>
      <c r="B6685" s="21">
        <f t="shared" si="312"/>
        <v>0</v>
      </c>
      <c r="C6685" s="22">
        <f t="shared" si="313"/>
        <v>0</v>
      </c>
      <c r="D6685" s="23" t="str">
        <f t="shared" si="314"/>
        <v/>
      </c>
      <c r="E6685" s="21">
        <f>SUMIFS(тарифы!G:G,тарифы!B:B,J6685)</f>
        <v>0</v>
      </c>
      <c r="F6685" s="21"/>
      <c r="G6685" s="12" t="str">
        <f>IFERROR(INDEX(Таблица1[#All],MATCH('загрузка табеля'!J6685,тарифы!B:B,0),4),"")</f>
        <v/>
      </c>
    </row>
    <row r="6686" spans="1:7" x14ac:dyDescent="0.2">
      <c r="A6686" s="12" t="e">
        <f>INDEX('рабочие дни  %ФОТ'!$F$3:$F$67,MATCH('загрузка табеля'!$H6686,'рабочие дни  %ФОТ'!$H$3:$H$67,0),1)</f>
        <v>#N/A</v>
      </c>
      <c r="B6686" s="21">
        <f t="shared" si="312"/>
        <v>0</v>
      </c>
      <c r="C6686" s="22">
        <f t="shared" si="313"/>
        <v>0</v>
      </c>
      <c r="D6686" s="23" t="str">
        <f t="shared" si="314"/>
        <v/>
      </c>
      <c r="E6686" s="21">
        <f>SUMIFS(тарифы!G:G,тарифы!B:B,J6686)</f>
        <v>0</v>
      </c>
      <c r="F6686" s="21"/>
      <c r="G6686" s="12" t="str">
        <f>IFERROR(INDEX(Таблица1[#All],MATCH('загрузка табеля'!J6686,тарифы!B:B,0),4),"")</f>
        <v/>
      </c>
    </row>
    <row r="6687" spans="1:7" x14ac:dyDescent="0.2">
      <c r="A6687" s="12" t="e">
        <f>INDEX('рабочие дни  %ФОТ'!$F$3:$F$67,MATCH('загрузка табеля'!$H6687,'рабочие дни  %ФОТ'!$H$3:$H$67,0),1)</f>
        <v>#N/A</v>
      </c>
      <c r="B6687" s="21">
        <f t="shared" si="312"/>
        <v>0</v>
      </c>
      <c r="C6687" s="22">
        <f t="shared" si="313"/>
        <v>0</v>
      </c>
      <c r="D6687" s="23" t="str">
        <f t="shared" si="314"/>
        <v/>
      </c>
      <c r="E6687" s="21">
        <f>SUMIFS(тарифы!G:G,тарифы!B:B,J6687)</f>
        <v>0</v>
      </c>
      <c r="F6687" s="21"/>
      <c r="G6687" s="12" t="str">
        <f>IFERROR(INDEX(Таблица1[#All],MATCH('загрузка табеля'!J6687,тарифы!B:B,0),4),"")</f>
        <v/>
      </c>
    </row>
    <row r="6688" spans="1:7" x14ac:dyDescent="0.2">
      <c r="A6688" s="12" t="e">
        <f>INDEX('рабочие дни  %ФОТ'!$F$3:$F$67,MATCH('загрузка табеля'!$H6688,'рабочие дни  %ФОТ'!$H$3:$H$67,0),1)</f>
        <v>#N/A</v>
      </c>
      <c r="B6688" s="21">
        <f t="shared" si="312"/>
        <v>0</v>
      </c>
      <c r="C6688" s="22">
        <f t="shared" si="313"/>
        <v>0</v>
      </c>
      <c r="D6688" s="23" t="str">
        <f t="shared" si="314"/>
        <v/>
      </c>
      <c r="E6688" s="21">
        <f>SUMIFS(тарифы!G:G,тарифы!B:B,J6688)</f>
        <v>0</v>
      </c>
      <c r="F6688" s="21"/>
      <c r="G6688" s="12" t="str">
        <f>IFERROR(INDEX(Таблица1[#All],MATCH('загрузка табеля'!J6688,тарифы!B:B,0),4),"")</f>
        <v/>
      </c>
    </row>
    <row r="6689" spans="1:7" x14ac:dyDescent="0.2">
      <c r="A6689" s="12" t="e">
        <f>INDEX('рабочие дни  %ФОТ'!$F$3:$F$67,MATCH('загрузка табеля'!$H6689,'рабочие дни  %ФОТ'!$H$3:$H$67,0),1)</f>
        <v>#N/A</v>
      </c>
      <c r="B6689" s="21">
        <f t="shared" si="312"/>
        <v>0</v>
      </c>
      <c r="C6689" s="22">
        <f t="shared" si="313"/>
        <v>0</v>
      </c>
      <c r="D6689" s="23" t="str">
        <f t="shared" si="314"/>
        <v/>
      </c>
      <c r="E6689" s="21">
        <f>SUMIFS(тарифы!G:G,тарифы!B:B,J6689)</f>
        <v>0</v>
      </c>
      <c r="F6689" s="21"/>
      <c r="G6689" s="12" t="str">
        <f>IFERROR(INDEX(Таблица1[#All],MATCH('загрузка табеля'!J6689,тарифы!B:B,0),4),"")</f>
        <v/>
      </c>
    </row>
    <row r="6690" spans="1:7" x14ac:dyDescent="0.2">
      <c r="A6690" s="12" t="e">
        <f>INDEX('рабочие дни  %ФОТ'!$F$3:$F$67,MATCH('загрузка табеля'!$H6690,'рабочие дни  %ФОТ'!$H$3:$H$67,0),1)</f>
        <v>#N/A</v>
      </c>
      <c r="B6690" s="21">
        <f t="shared" si="312"/>
        <v>0</v>
      </c>
      <c r="C6690" s="22">
        <f t="shared" si="313"/>
        <v>0</v>
      </c>
      <c r="D6690" s="23" t="str">
        <f t="shared" si="314"/>
        <v/>
      </c>
      <c r="E6690" s="21">
        <f>SUMIFS(тарифы!G:G,тарифы!B:B,J6690)</f>
        <v>0</v>
      </c>
      <c r="F6690" s="21"/>
      <c r="G6690" s="12" t="str">
        <f>IFERROR(INDEX(Таблица1[#All],MATCH('загрузка табеля'!J6690,тарифы!B:B,0),4),"")</f>
        <v/>
      </c>
    </row>
    <row r="6691" spans="1:7" x14ac:dyDescent="0.2">
      <c r="A6691" s="12" t="e">
        <f>INDEX('рабочие дни  %ФОТ'!$F$3:$F$67,MATCH('загрузка табеля'!$H6691,'рабочие дни  %ФОТ'!$H$3:$H$67,0),1)</f>
        <v>#N/A</v>
      </c>
      <c r="B6691" s="21">
        <f t="shared" si="312"/>
        <v>0</v>
      </c>
      <c r="C6691" s="22">
        <f t="shared" si="313"/>
        <v>0</v>
      </c>
      <c r="D6691" s="23" t="str">
        <f t="shared" si="314"/>
        <v/>
      </c>
      <c r="E6691" s="21">
        <f>SUMIFS(тарифы!G:G,тарифы!B:B,J6691)</f>
        <v>0</v>
      </c>
      <c r="F6691" s="21"/>
      <c r="G6691" s="12" t="str">
        <f>IFERROR(INDEX(Таблица1[#All],MATCH('загрузка табеля'!J6691,тарифы!B:B,0),4),"")</f>
        <v/>
      </c>
    </row>
    <row r="6692" spans="1:7" x14ac:dyDescent="0.2">
      <c r="A6692" s="12" t="e">
        <f>INDEX('рабочие дни  %ФОТ'!$F$3:$F$67,MATCH('загрузка табеля'!$H6692,'рабочие дни  %ФОТ'!$H$3:$H$67,0),1)</f>
        <v>#N/A</v>
      </c>
      <c r="B6692" s="21">
        <f t="shared" si="312"/>
        <v>0</v>
      </c>
      <c r="C6692" s="22">
        <f t="shared" si="313"/>
        <v>0</v>
      </c>
      <c r="D6692" s="23" t="str">
        <f t="shared" si="314"/>
        <v/>
      </c>
      <c r="E6692" s="21">
        <f>SUMIFS(тарифы!G:G,тарифы!B:B,J6692)</f>
        <v>0</v>
      </c>
      <c r="F6692" s="21"/>
      <c r="G6692" s="12" t="str">
        <f>IFERROR(INDEX(Таблица1[#All],MATCH('загрузка табеля'!J6692,тарифы!B:B,0),4),"")</f>
        <v/>
      </c>
    </row>
    <row r="6693" spans="1:7" x14ac:dyDescent="0.2">
      <c r="A6693" s="12" t="e">
        <f>INDEX('рабочие дни  %ФОТ'!$F$3:$F$67,MATCH('загрузка табеля'!$H6693,'рабочие дни  %ФОТ'!$H$3:$H$67,0),1)</f>
        <v>#N/A</v>
      </c>
      <c r="B6693" s="21">
        <f t="shared" si="312"/>
        <v>0</v>
      </c>
      <c r="C6693" s="22">
        <f t="shared" si="313"/>
        <v>0</v>
      </c>
      <c r="D6693" s="23" t="str">
        <f t="shared" si="314"/>
        <v/>
      </c>
      <c r="E6693" s="21">
        <f>SUMIFS(тарифы!G:G,тарифы!B:B,J6693)</f>
        <v>0</v>
      </c>
      <c r="F6693" s="21"/>
      <c r="G6693" s="12" t="str">
        <f>IFERROR(INDEX(Таблица1[#All],MATCH('загрузка табеля'!J6693,тарифы!B:B,0),4),"")</f>
        <v/>
      </c>
    </row>
    <row r="6694" spans="1:7" x14ac:dyDescent="0.2">
      <c r="A6694" s="12" t="e">
        <f>INDEX('рабочие дни  %ФОТ'!$F$3:$F$67,MATCH('загрузка табеля'!$H6694,'рабочие дни  %ФОТ'!$H$3:$H$67,0),1)</f>
        <v>#N/A</v>
      </c>
      <c r="B6694" s="21">
        <f t="shared" si="312"/>
        <v>0</v>
      </c>
      <c r="C6694" s="22">
        <f t="shared" si="313"/>
        <v>0</v>
      </c>
      <c r="D6694" s="23" t="str">
        <f t="shared" si="314"/>
        <v/>
      </c>
      <c r="E6694" s="21">
        <f>SUMIFS(тарифы!G:G,тарифы!B:B,J6694)</f>
        <v>0</v>
      </c>
      <c r="F6694" s="21"/>
      <c r="G6694" s="12" t="str">
        <f>IFERROR(INDEX(Таблица1[#All],MATCH('загрузка табеля'!J6694,тарифы!B:B,0),4),"")</f>
        <v/>
      </c>
    </row>
    <row r="6695" spans="1:7" x14ac:dyDescent="0.2">
      <c r="A6695" s="12" t="e">
        <f>INDEX('рабочие дни  %ФОТ'!$F$3:$F$67,MATCH('загрузка табеля'!$H6695,'рабочие дни  %ФОТ'!$H$3:$H$67,0),1)</f>
        <v>#N/A</v>
      </c>
      <c r="B6695" s="21">
        <f t="shared" si="312"/>
        <v>0</v>
      </c>
      <c r="C6695" s="22">
        <f t="shared" si="313"/>
        <v>0</v>
      </c>
      <c r="D6695" s="23" t="str">
        <f t="shared" si="314"/>
        <v/>
      </c>
      <c r="E6695" s="21">
        <f>SUMIFS(тарифы!G:G,тарифы!B:B,J6695)</f>
        <v>0</v>
      </c>
      <c r="F6695" s="21"/>
      <c r="G6695" s="12" t="str">
        <f>IFERROR(INDEX(Таблица1[#All],MATCH('загрузка табеля'!J6695,тарифы!B:B,0),4),"")</f>
        <v/>
      </c>
    </row>
    <row r="6696" spans="1:7" x14ac:dyDescent="0.2">
      <c r="A6696" s="12" t="e">
        <f>INDEX('рабочие дни  %ФОТ'!$F$3:$F$67,MATCH('загрузка табеля'!$H6696,'рабочие дни  %ФОТ'!$H$3:$H$67,0),1)</f>
        <v>#N/A</v>
      </c>
      <c r="B6696" s="21">
        <f t="shared" si="312"/>
        <v>0</v>
      </c>
      <c r="C6696" s="22">
        <f t="shared" si="313"/>
        <v>0</v>
      </c>
      <c r="D6696" s="23" t="str">
        <f t="shared" si="314"/>
        <v/>
      </c>
      <c r="E6696" s="21">
        <f>SUMIFS(тарифы!G:G,тарифы!B:B,J6696)</f>
        <v>0</v>
      </c>
      <c r="F6696" s="21"/>
      <c r="G6696" s="12" t="str">
        <f>IFERROR(INDEX(Таблица1[#All],MATCH('загрузка табеля'!J6696,тарифы!B:B,0),4),"")</f>
        <v/>
      </c>
    </row>
    <row r="6697" spans="1:7" x14ac:dyDescent="0.2">
      <c r="A6697" s="12" t="e">
        <f>INDEX('рабочие дни  %ФОТ'!$F$3:$F$67,MATCH('загрузка табеля'!$H6697,'рабочие дни  %ФОТ'!$H$3:$H$67,0),1)</f>
        <v>#N/A</v>
      </c>
      <c r="B6697" s="21">
        <f t="shared" si="312"/>
        <v>0</v>
      </c>
      <c r="C6697" s="22">
        <f t="shared" si="313"/>
        <v>0</v>
      </c>
      <c r="D6697" s="23" t="str">
        <f t="shared" si="314"/>
        <v/>
      </c>
      <c r="E6697" s="21">
        <f>SUMIFS(тарифы!G:G,тарифы!B:B,J6697)</f>
        <v>0</v>
      </c>
      <c r="F6697" s="21"/>
      <c r="G6697" s="12" t="str">
        <f>IFERROR(INDEX(Таблица1[#All],MATCH('загрузка табеля'!J6697,тарифы!B:B,0),4),"")</f>
        <v/>
      </c>
    </row>
    <row r="6698" spans="1:7" x14ac:dyDescent="0.2">
      <c r="A6698" s="12" t="e">
        <f>INDEX('рабочие дни  %ФОТ'!$F$3:$F$67,MATCH('загрузка табеля'!$H6698,'рабочие дни  %ФОТ'!$H$3:$H$67,0),1)</f>
        <v>#N/A</v>
      </c>
      <c r="B6698" s="21">
        <f t="shared" si="312"/>
        <v>0</v>
      </c>
      <c r="C6698" s="22">
        <f t="shared" si="313"/>
        <v>0</v>
      </c>
      <c r="D6698" s="23" t="str">
        <f t="shared" si="314"/>
        <v/>
      </c>
      <c r="E6698" s="21">
        <f>SUMIFS(тарифы!G:G,тарифы!B:B,J6698)</f>
        <v>0</v>
      </c>
      <c r="F6698" s="21"/>
      <c r="G6698" s="12" t="str">
        <f>IFERROR(INDEX(Таблица1[#All],MATCH('загрузка табеля'!J6698,тарифы!B:B,0),4),"")</f>
        <v/>
      </c>
    </row>
    <row r="6699" spans="1:7" x14ac:dyDescent="0.2">
      <c r="A6699" s="12" t="e">
        <f>INDEX('рабочие дни  %ФОТ'!$F$3:$F$67,MATCH('загрузка табеля'!$H6699,'рабочие дни  %ФОТ'!$H$3:$H$67,0),1)</f>
        <v>#N/A</v>
      </c>
      <c r="B6699" s="21">
        <f t="shared" si="312"/>
        <v>0</v>
      </c>
      <c r="C6699" s="22">
        <f t="shared" si="313"/>
        <v>0</v>
      </c>
      <c r="D6699" s="23" t="str">
        <f t="shared" si="314"/>
        <v/>
      </c>
      <c r="E6699" s="21">
        <f>SUMIFS(тарифы!G:G,тарифы!B:B,J6699)</f>
        <v>0</v>
      </c>
      <c r="F6699" s="21"/>
      <c r="G6699" s="12" t="str">
        <f>IFERROR(INDEX(Таблица1[#All],MATCH('загрузка табеля'!J6699,тарифы!B:B,0),4),"")</f>
        <v/>
      </c>
    </row>
    <row r="6700" spans="1:7" x14ac:dyDescent="0.2">
      <c r="A6700" s="12" t="e">
        <f>INDEX('рабочие дни  %ФОТ'!$F$3:$F$67,MATCH('загрузка табеля'!$H6700,'рабочие дни  %ФОТ'!$H$3:$H$67,0),1)</f>
        <v>#N/A</v>
      </c>
      <c r="B6700" s="21">
        <f t="shared" si="312"/>
        <v>0</v>
      </c>
      <c r="C6700" s="22">
        <f t="shared" si="313"/>
        <v>0</v>
      </c>
      <c r="D6700" s="23" t="str">
        <f t="shared" si="314"/>
        <v/>
      </c>
      <c r="E6700" s="21">
        <f>SUMIFS(тарифы!G:G,тарифы!B:B,J6700)</f>
        <v>0</v>
      </c>
      <c r="F6700" s="21"/>
      <c r="G6700" s="12" t="str">
        <f>IFERROR(INDEX(Таблица1[#All],MATCH('загрузка табеля'!J6700,тарифы!B:B,0),4),"")</f>
        <v/>
      </c>
    </row>
    <row r="6701" spans="1:7" x14ac:dyDescent="0.2">
      <c r="A6701" s="12" t="e">
        <f>INDEX('рабочие дни  %ФОТ'!$F$3:$F$67,MATCH('загрузка табеля'!$H6701,'рабочие дни  %ФОТ'!$H$3:$H$67,0),1)</f>
        <v>#N/A</v>
      </c>
      <c r="B6701" s="21">
        <f t="shared" si="312"/>
        <v>0</v>
      </c>
      <c r="C6701" s="22">
        <f t="shared" si="313"/>
        <v>0</v>
      </c>
      <c r="D6701" s="23" t="str">
        <f t="shared" si="314"/>
        <v/>
      </c>
      <c r="E6701" s="21">
        <f>SUMIFS(тарифы!G:G,тарифы!B:B,J6701)</f>
        <v>0</v>
      </c>
      <c r="F6701" s="21"/>
      <c r="G6701" s="12" t="str">
        <f>IFERROR(INDEX(Таблица1[#All],MATCH('загрузка табеля'!J6701,тарифы!B:B,0),4),"")</f>
        <v/>
      </c>
    </row>
    <row r="6702" spans="1:7" x14ac:dyDescent="0.2">
      <c r="A6702" s="12" t="e">
        <f>INDEX('рабочие дни  %ФОТ'!$F$3:$F$67,MATCH('загрузка табеля'!$H6702,'рабочие дни  %ФОТ'!$H$3:$H$67,0),1)</f>
        <v>#N/A</v>
      </c>
      <c r="B6702" s="21">
        <f t="shared" si="312"/>
        <v>0</v>
      </c>
      <c r="C6702" s="22">
        <f t="shared" si="313"/>
        <v>0</v>
      </c>
      <c r="D6702" s="23" t="str">
        <f t="shared" si="314"/>
        <v/>
      </c>
      <c r="E6702" s="21">
        <f>SUMIFS(тарифы!G:G,тарифы!B:B,J6702)</f>
        <v>0</v>
      </c>
      <c r="F6702" s="21"/>
      <c r="G6702" s="12" t="str">
        <f>IFERROR(INDEX(Таблица1[#All],MATCH('загрузка табеля'!J6702,тарифы!B:B,0),4),"")</f>
        <v/>
      </c>
    </row>
    <row r="6703" spans="1:7" x14ac:dyDescent="0.2">
      <c r="A6703" s="12" t="e">
        <f>INDEX('рабочие дни  %ФОТ'!$F$3:$F$67,MATCH('загрузка табеля'!$H6703,'рабочие дни  %ФОТ'!$H$3:$H$67,0),1)</f>
        <v>#N/A</v>
      </c>
      <c r="B6703" s="21">
        <f t="shared" si="312"/>
        <v>0</v>
      </c>
      <c r="C6703" s="22">
        <f t="shared" si="313"/>
        <v>0</v>
      </c>
      <c r="D6703" s="23" t="str">
        <f t="shared" si="314"/>
        <v/>
      </c>
      <c r="E6703" s="21">
        <f>SUMIFS(тарифы!G:G,тарифы!B:B,J6703)</f>
        <v>0</v>
      </c>
      <c r="F6703" s="21"/>
      <c r="G6703" s="12" t="str">
        <f>IFERROR(INDEX(Таблица1[#All],MATCH('загрузка табеля'!J6703,тарифы!B:B,0),4),"")</f>
        <v/>
      </c>
    </row>
    <row r="6704" spans="1:7" x14ac:dyDescent="0.2">
      <c r="A6704" s="12" t="e">
        <f>INDEX('рабочие дни  %ФОТ'!$F$3:$F$67,MATCH('загрузка табеля'!$H6704,'рабочие дни  %ФОТ'!$H$3:$H$67,0),1)</f>
        <v>#N/A</v>
      </c>
      <c r="B6704" s="21">
        <f t="shared" si="312"/>
        <v>0</v>
      </c>
      <c r="C6704" s="22">
        <f t="shared" si="313"/>
        <v>0</v>
      </c>
      <c r="D6704" s="23" t="str">
        <f t="shared" si="314"/>
        <v/>
      </c>
      <c r="E6704" s="21">
        <f>SUMIFS(тарифы!G:G,тарифы!B:B,J6704)</f>
        <v>0</v>
      </c>
      <c r="F6704" s="21"/>
      <c r="G6704" s="12" t="str">
        <f>IFERROR(INDEX(Таблица1[#All],MATCH('загрузка табеля'!J6704,тарифы!B:B,0),4),"")</f>
        <v/>
      </c>
    </row>
    <row r="6705" spans="1:7" x14ac:dyDescent="0.2">
      <c r="A6705" s="12" t="e">
        <f>INDEX('рабочие дни  %ФОТ'!$F$3:$F$67,MATCH('загрузка табеля'!$H6705,'рабочие дни  %ФОТ'!$H$3:$H$67,0),1)</f>
        <v>#N/A</v>
      </c>
      <c r="B6705" s="21">
        <f t="shared" si="312"/>
        <v>0</v>
      </c>
      <c r="C6705" s="22">
        <f t="shared" si="313"/>
        <v>0</v>
      </c>
      <c r="D6705" s="23" t="str">
        <f t="shared" si="314"/>
        <v/>
      </c>
      <c r="E6705" s="21">
        <f>SUMIFS(тарифы!G:G,тарифы!B:B,J6705)</f>
        <v>0</v>
      </c>
      <c r="F6705" s="21"/>
      <c r="G6705" s="12" t="str">
        <f>IFERROR(INDEX(Таблица1[#All],MATCH('загрузка табеля'!J6705,тарифы!B:B,0),4),"")</f>
        <v/>
      </c>
    </row>
    <row r="6706" spans="1:7" x14ac:dyDescent="0.2">
      <c r="A6706" s="12" t="e">
        <f>INDEX('рабочие дни  %ФОТ'!$F$3:$F$67,MATCH('загрузка табеля'!$H6706,'рабочие дни  %ФОТ'!$H$3:$H$67,0),1)</f>
        <v>#N/A</v>
      </c>
      <c r="B6706" s="21">
        <f t="shared" si="312"/>
        <v>0</v>
      </c>
      <c r="C6706" s="22">
        <f t="shared" si="313"/>
        <v>0</v>
      </c>
      <c r="D6706" s="23" t="str">
        <f t="shared" si="314"/>
        <v/>
      </c>
      <c r="E6706" s="21">
        <f>SUMIFS(тарифы!G:G,тарифы!B:B,J6706)</f>
        <v>0</v>
      </c>
      <c r="F6706" s="21"/>
      <c r="G6706" s="12" t="str">
        <f>IFERROR(INDEX(Таблица1[#All],MATCH('загрузка табеля'!J6706,тарифы!B:B,0),4),"")</f>
        <v/>
      </c>
    </row>
    <row r="6707" spans="1:7" x14ac:dyDescent="0.2">
      <c r="A6707" s="12" t="e">
        <f>INDEX('рабочие дни  %ФОТ'!$F$3:$F$67,MATCH('загрузка табеля'!$H6707,'рабочие дни  %ФОТ'!$H$3:$H$67,0),1)</f>
        <v>#N/A</v>
      </c>
      <c r="B6707" s="21">
        <f t="shared" si="312"/>
        <v>0</v>
      </c>
      <c r="C6707" s="22">
        <f t="shared" si="313"/>
        <v>0</v>
      </c>
      <c r="D6707" s="23" t="str">
        <f t="shared" si="314"/>
        <v/>
      </c>
      <c r="E6707" s="21">
        <f>SUMIFS(тарифы!G:G,тарифы!B:B,J6707)</f>
        <v>0</v>
      </c>
      <c r="F6707" s="21"/>
      <c r="G6707" s="12" t="str">
        <f>IFERROR(INDEX(Таблица1[#All],MATCH('загрузка табеля'!J6707,тарифы!B:B,0),4),"")</f>
        <v/>
      </c>
    </row>
    <row r="6708" spans="1:7" x14ac:dyDescent="0.2">
      <c r="A6708" s="12" t="e">
        <f>INDEX('рабочие дни  %ФОТ'!$F$3:$F$67,MATCH('загрузка табеля'!$H6708,'рабочие дни  %ФОТ'!$H$3:$H$67,0),1)</f>
        <v>#N/A</v>
      </c>
      <c r="B6708" s="21">
        <f t="shared" si="312"/>
        <v>0</v>
      </c>
      <c r="C6708" s="22">
        <f t="shared" si="313"/>
        <v>0</v>
      </c>
      <c r="D6708" s="23" t="str">
        <f t="shared" si="314"/>
        <v/>
      </c>
      <c r="E6708" s="21">
        <f>SUMIFS(тарифы!G:G,тарифы!B:B,J6708)</f>
        <v>0</v>
      </c>
      <c r="F6708" s="21"/>
      <c r="G6708" s="12" t="str">
        <f>IFERROR(INDEX(Таблица1[#All],MATCH('загрузка табеля'!J6708,тарифы!B:B,0),4),"")</f>
        <v/>
      </c>
    </row>
    <row r="6709" spans="1:7" x14ac:dyDescent="0.2">
      <c r="A6709" s="12" t="e">
        <f>INDEX('рабочие дни  %ФОТ'!$F$3:$F$67,MATCH('загрузка табеля'!$H6709,'рабочие дни  %ФОТ'!$H$3:$H$67,0),1)</f>
        <v>#N/A</v>
      </c>
      <c r="B6709" s="21">
        <f t="shared" si="312"/>
        <v>0</v>
      </c>
      <c r="C6709" s="22">
        <f t="shared" si="313"/>
        <v>0</v>
      </c>
      <c r="D6709" s="23" t="str">
        <f t="shared" si="314"/>
        <v/>
      </c>
      <c r="E6709" s="21">
        <f>SUMIFS(тарифы!G:G,тарифы!B:B,J6709)</f>
        <v>0</v>
      </c>
      <c r="F6709" s="21"/>
      <c r="G6709" s="12" t="str">
        <f>IFERROR(INDEX(Таблица1[#All],MATCH('загрузка табеля'!J6709,тарифы!B:B,0),4),"")</f>
        <v/>
      </c>
    </row>
    <row r="6710" spans="1:7" x14ac:dyDescent="0.2">
      <c r="A6710" s="12" t="e">
        <f>INDEX('рабочие дни  %ФОТ'!$F$3:$F$67,MATCH('загрузка табеля'!$H6710,'рабочие дни  %ФОТ'!$H$3:$H$67,0),1)</f>
        <v>#N/A</v>
      </c>
      <c r="B6710" s="21">
        <f t="shared" si="312"/>
        <v>0</v>
      </c>
      <c r="C6710" s="22">
        <f t="shared" si="313"/>
        <v>0</v>
      </c>
      <c r="D6710" s="23" t="str">
        <f t="shared" si="314"/>
        <v/>
      </c>
      <c r="E6710" s="21">
        <f>SUMIFS(тарифы!G:G,тарифы!B:B,J6710)</f>
        <v>0</v>
      </c>
      <c r="F6710" s="21"/>
      <c r="G6710" s="12" t="str">
        <f>IFERROR(INDEX(Таблица1[#All],MATCH('загрузка табеля'!J6710,тарифы!B:B,0),4),"")</f>
        <v/>
      </c>
    </row>
    <row r="6711" spans="1:7" x14ac:dyDescent="0.2">
      <c r="A6711" s="12" t="e">
        <f>INDEX('рабочие дни  %ФОТ'!$F$3:$F$67,MATCH('загрузка табеля'!$H6711,'рабочие дни  %ФОТ'!$H$3:$H$67,0),1)</f>
        <v>#N/A</v>
      </c>
      <c r="B6711" s="21">
        <f t="shared" si="312"/>
        <v>0</v>
      </c>
      <c r="C6711" s="22">
        <f t="shared" si="313"/>
        <v>0</v>
      </c>
      <c r="D6711" s="23" t="str">
        <f t="shared" si="314"/>
        <v/>
      </c>
      <c r="E6711" s="21">
        <f>SUMIFS(тарифы!G:G,тарифы!B:B,J6711)</f>
        <v>0</v>
      </c>
      <c r="F6711" s="21"/>
      <c r="G6711" s="12" t="str">
        <f>IFERROR(INDEX(Таблица1[#All],MATCH('загрузка табеля'!J6711,тарифы!B:B,0),4),"")</f>
        <v/>
      </c>
    </row>
    <row r="6712" spans="1:7" x14ac:dyDescent="0.2">
      <c r="A6712" s="12" t="e">
        <f>INDEX('рабочие дни  %ФОТ'!$F$3:$F$67,MATCH('загрузка табеля'!$H6712,'рабочие дни  %ФОТ'!$H$3:$H$67,0),1)</f>
        <v>#N/A</v>
      </c>
      <c r="B6712" s="21">
        <f t="shared" si="312"/>
        <v>0</v>
      </c>
      <c r="C6712" s="22">
        <f t="shared" si="313"/>
        <v>0</v>
      </c>
      <c r="D6712" s="23" t="str">
        <f t="shared" si="314"/>
        <v/>
      </c>
      <c r="E6712" s="21">
        <f>SUMIFS(тарифы!G:G,тарифы!B:B,J6712)</f>
        <v>0</v>
      </c>
      <c r="F6712" s="21"/>
      <c r="G6712" s="12" t="str">
        <f>IFERROR(INDEX(Таблица1[#All],MATCH('загрузка табеля'!J6712,тарифы!B:B,0),4),"")</f>
        <v/>
      </c>
    </row>
    <row r="6713" spans="1:7" x14ac:dyDescent="0.2">
      <c r="A6713" s="12" t="e">
        <f>INDEX('рабочие дни  %ФОТ'!$F$3:$F$67,MATCH('загрузка табеля'!$H6713,'рабочие дни  %ФОТ'!$H$3:$H$67,0),1)</f>
        <v>#N/A</v>
      </c>
      <c r="B6713" s="21">
        <f t="shared" si="312"/>
        <v>0</v>
      </c>
      <c r="C6713" s="22">
        <f t="shared" si="313"/>
        <v>0</v>
      </c>
      <c r="D6713" s="23" t="str">
        <f t="shared" si="314"/>
        <v/>
      </c>
      <c r="E6713" s="21">
        <f>SUMIFS(тарифы!G:G,тарифы!B:B,J6713)</f>
        <v>0</v>
      </c>
      <c r="F6713" s="21"/>
      <c r="G6713" s="12" t="str">
        <f>IFERROR(INDEX(Таблица1[#All],MATCH('загрузка табеля'!J6713,тарифы!B:B,0),4),"")</f>
        <v/>
      </c>
    </row>
    <row r="6714" spans="1:7" x14ac:dyDescent="0.2">
      <c r="A6714" s="12" t="e">
        <f>INDEX('рабочие дни  %ФОТ'!$F$3:$F$67,MATCH('загрузка табеля'!$H6714,'рабочие дни  %ФОТ'!$H$3:$H$67,0),1)</f>
        <v>#N/A</v>
      </c>
      <c r="B6714" s="21">
        <f t="shared" si="312"/>
        <v>0</v>
      </c>
      <c r="C6714" s="22">
        <f t="shared" si="313"/>
        <v>0</v>
      </c>
      <c r="D6714" s="23" t="str">
        <f t="shared" si="314"/>
        <v/>
      </c>
      <c r="E6714" s="21">
        <f>SUMIFS(тарифы!G:G,тарифы!B:B,J6714)</f>
        <v>0</v>
      </c>
      <c r="F6714" s="21"/>
      <c r="G6714" s="12" t="str">
        <f>IFERROR(INDEX(Таблица1[#All],MATCH('загрузка табеля'!J6714,тарифы!B:B,0),4),"")</f>
        <v/>
      </c>
    </row>
    <row r="6715" spans="1:7" x14ac:dyDescent="0.2">
      <c r="A6715" s="12" t="e">
        <f>INDEX('рабочие дни  %ФОТ'!$F$3:$F$67,MATCH('загрузка табеля'!$H6715,'рабочие дни  %ФОТ'!$H$3:$H$67,0),1)</f>
        <v>#N/A</v>
      </c>
      <c r="B6715" s="21">
        <f t="shared" si="312"/>
        <v>0</v>
      </c>
      <c r="C6715" s="22">
        <f t="shared" si="313"/>
        <v>0</v>
      </c>
      <c r="D6715" s="23" t="str">
        <f t="shared" si="314"/>
        <v/>
      </c>
      <c r="E6715" s="21">
        <f>SUMIFS(тарифы!G:G,тарифы!B:B,J6715)</f>
        <v>0</v>
      </c>
      <c r="F6715" s="21"/>
      <c r="G6715" s="12" t="str">
        <f>IFERROR(INDEX(Таблица1[#All],MATCH('загрузка табеля'!J6715,тарифы!B:B,0),4),"")</f>
        <v/>
      </c>
    </row>
    <row r="6716" spans="1:7" x14ac:dyDescent="0.2">
      <c r="A6716" s="12" t="e">
        <f>INDEX('рабочие дни  %ФОТ'!$F$3:$F$67,MATCH('загрузка табеля'!$H6716,'рабочие дни  %ФОТ'!$H$3:$H$67,0),1)</f>
        <v>#N/A</v>
      </c>
      <c r="B6716" s="21">
        <f t="shared" si="312"/>
        <v>0</v>
      </c>
      <c r="C6716" s="22">
        <f t="shared" si="313"/>
        <v>0</v>
      </c>
      <c r="D6716" s="23" t="str">
        <f t="shared" si="314"/>
        <v/>
      </c>
      <c r="E6716" s="21">
        <f>SUMIFS(тарифы!G:G,тарифы!B:B,J6716)</f>
        <v>0</v>
      </c>
      <c r="F6716" s="21"/>
      <c r="G6716" s="12" t="str">
        <f>IFERROR(INDEX(Таблица1[#All],MATCH('загрузка табеля'!J6716,тарифы!B:B,0),4),"")</f>
        <v/>
      </c>
    </row>
    <row r="6717" spans="1:7" x14ac:dyDescent="0.2">
      <c r="A6717" s="12" t="e">
        <f>INDEX('рабочие дни  %ФОТ'!$F$3:$F$67,MATCH('загрузка табеля'!$H6717,'рабочие дни  %ФОТ'!$H$3:$H$67,0),1)</f>
        <v>#N/A</v>
      </c>
      <c r="B6717" s="21">
        <f t="shared" si="312"/>
        <v>0</v>
      </c>
      <c r="C6717" s="22">
        <f t="shared" si="313"/>
        <v>0</v>
      </c>
      <c r="D6717" s="23" t="str">
        <f t="shared" si="314"/>
        <v/>
      </c>
      <c r="E6717" s="21">
        <f>SUMIFS(тарифы!G:G,тарифы!B:B,J6717)</f>
        <v>0</v>
      </c>
      <c r="F6717" s="21"/>
      <c r="G6717" s="12" t="str">
        <f>IFERROR(INDEX(Таблица1[#All],MATCH('загрузка табеля'!J6717,тарифы!B:B,0),4),"")</f>
        <v/>
      </c>
    </row>
    <row r="6718" spans="1:7" x14ac:dyDescent="0.2">
      <c r="A6718" s="12" t="e">
        <f>INDEX('рабочие дни  %ФОТ'!$F$3:$F$67,MATCH('загрузка табеля'!$H6718,'рабочие дни  %ФОТ'!$H$3:$H$67,0),1)</f>
        <v>#N/A</v>
      </c>
      <c r="B6718" s="21">
        <f t="shared" si="312"/>
        <v>0</v>
      </c>
      <c r="C6718" s="22">
        <f t="shared" si="313"/>
        <v>0</v>
      </c>
      <c r="D6718" s="23" t="str">
        <f t="shared" si="314"/>
        <v/>
      </c>
      <c r="E6718" s="21">
        <f>SUMIFS(тарифы!G:G,тарифы!B:B,J6718)</f>
        <v>0</v>
      </c>
      <c r="F6718" s="21"/>
      <c r="G6718" s="12" t="str">
        <f>IFERROR(INDEX(Таблица1[#All],MATCH('загрузка табеля'!J6718,тарифы!B:B,0),4),"")</f>
        <v/>
      </c>
    </row>
    <row r="6719" spans="1:7" x14ac:dyDescent="0.2">
      <c r="A6719" s="12" t="e">
        <f>INDEX('рабочие дни  %ФОТ'!$F$3:$F$67,MATCH('загрузка табеля'!$H6719,'рабочие дни  %ФОТ'!$H$3:$H$67,0),1)</f>
        <v>#N/A</v>
      </c>
      <c r="B6719" s="21">
        <f t="shared" si="312"/>
        <v>0</v>
      </c>
      <c r="C6719" s="22">
        <f t="shared" si="313"/>
        <v>0</v>
      </c>
      <c r="D6719" s="23" t="str">
        <f t="shared" si="314"/>
        <v/>
      </c>
      <c r="E6719" s="21">
        <f>SUMIFS(тарифы!G:G,тарифы!B:B,J6719)</f>
        <v>0</v>
      </c>
      <c r="F6719" s="21"/>
      <c r="G6719" s="12" t="str">
        <f>IFERROR(INDEX(Таблица1[#All],MATCH('загрузка табеля'!J6719,тарифы!B:B,0),4),"")</f>
        <v/>
      </c>
    </row>
    <row r="6720" spans="1:7" x14ac:dyDescent="0.2">
      <c r="A6720" s="12" t="e">
        <f>INDEX('рабочие дни  %ФОТ'!$F$3:$F$67,MATCH('загрузка табеля'!$H6720,'рабочие дни  %ФОТ'!$H$3:$H$67,0),1)</f>
        <v>#N/A</v>
      </c>
      <c r="B6720" s="21">
        <f t="shared" si="312"/>
        <v>0</v>
      </c>
      <c r="C6720" s="22">
        <f t="shared" si="313"/>
        <v>0</v>
      </c>
      <c r="D6720" s="23" t="str">
        <f t="shared" si="314"/>
        <v/>
      </c>
      <c r="E6720" s="21">
        <f>SUMIFS(тарифы!G:G,тарифы!B:B,J6720)</f>
        <v>0</v>
      </c>
      <c r="F6720" s="21"/>
      <c r="G6720" s="12" t="str">
        <f>IFERROR(INDEX(Таблица1[#All],MATCH('загрузка табеля'!J6720,тарифы!B:B,0),4),"")</f>
        <v/>
      </c>
    </row>
    <row r="6721" spans="1:7" x14ac:dyDescent="0.2">
      <c r="A6721" s="12" t="e">
        <f>INDEX('рабочие дни  %ФОТ'!$F$3:$F$67,MATCH('загрузка табеля'!$H6721,'рабочие дни  %ФОТ'!$H$3:$H$67,0),1)</f>
        <v>#N/A</v>
      </c>
      <c r="B6721" s="21">
        <f t="shared" si="312"/>
        <v>0</v>
      </c>
      <c r="C6721" s="22">
        <f t="shared" si="313"/>
        <v>0</v>
      </c>
      <c r="D6721" s="23" t="str">
        <f t="shared" si="314"/>
        <v/>
      </c>
      <c r="E6721" s="21">
        <f>SUMIFS(тарифы!G:G,тарифы!B:B,J6721)</f>
        <v>0</v>
      </c>
      <c r="F6721" s="21"/>
      <c r="G6721" s="12" t="str">
        <f>IFERROR(INDEX(Таблица1[#All],MATCH('загрузка табеля'!J6721,тарифы!B:B,0),4),"")</f>
        <v/>
      </c>
    </row>
    <row r="6722" spans="1:7" x14ac:dyDescent="0.2">
      <c r="A6722" s="12" t="e">
        <f>INDEX('рабочие дни  %ФОТ'!$F$3:$F$67,MATCH('загрузка табеля'!$H6722,'рабочие дни  %ФОТ'!$H$3:$H$67,0),1)</f>
        <v>#N/A</v>
      </c>
      <c r="B6722" s="21">
        <f t="shared" si="312"/>
        <v>0</v>
      </c>
      <c r="C6722" s="22">
        <f t="shared" si="313"/>
        <v>0</v>
      </c>
      <c r="D6722" s="23" t="str">
        <f t="shared" si="314"/>
        <v/>
      </c>
      <c r="E6722" s="21">
        <f>SUMIFS(тарифы!G:G,тарифы!B:B,J6722)</f>
        <v>0</v>
      </c>
      <c r="F6722" s="21"/>
      <c r="G6722" s="12" t="str">
        <f>IFERROR(INDEX(Таблица1[#All],MATCH('загрузка табеля'!J6722,тарифы!B:B,0),4),"")</f>
        <v/>
      </c>
    </row>
    <row r="6723" spans="1:7" x14ac:dyDescent="0.2">
      <c r="A6723" s="12" t="e">
        <f>INDEX('рабочие дни  %ФОТ'!$F$3:$F$67,MATCH('загрузка табеля'!$H6723,'рабочие дни  %ФОТ'!$H$3:$H$67,0),1)</f>
        <v>#N/A</v>
      </c>
      <c r="B6723" s="21">
        <f t="shared" si="312"/>
        <v>0</v>
      </c>
      <c r="C6723" s="22">
        <f t="shared" si="313"/>
        <v>0</v>
      </c>
      <c r="D6723" s="23" t="str">
        <f t="shared" si="314"/>
        <v/>
      </c>
      <c r="E6723" s="21">
        <f>SUMIFS(тарифы!G:G,тарифы!B:B,J6723)</f>
        <v>0</v>
      </c>
      <c r="F6723" s="21"/>
      <c r="G6723" s="12" t="str">
        <f>IFERROR(INDEX(Таблица1[#All],MATCH('загрузка табеля'!J6723,тарифы!B:B,0),4),"")</f>
        <v/>
      </c>
    </row>
    <row r="6724" spans="1:7" x14ac:dyDescent="0.2">
      <c r="A6724" s="12" t="e">
        <f>INDEX('рабочие дни  %ФОТ'!$F$3:$F$67,MATCH('загрузка табеля'!$H6724,'рабочие дни  %ФОТ'!$H$3:$H$67,0),1)</f>
        <v>#N/A</v>
      </c>
      <c r="B6724" s="21">
        <f t="shared" si="312"/>
        <v>0</v>
      </c>
      <c r="C6724" s="22">
        <f t="shared" si="313"/>
        <v>0</v>
      </c>
      <c r="D6724" s="23" t="str">
        <f t="shared" si="314"/>
        <v/>
      </c>
      <c r="E6724" s="21">
        <f>SUMIFS(тарифы!G:G,тарифы!B:B,J6724)</f>
        <v>0</v>
      </c>
      <c r="F6724" s="21"/>
      <c r="G6724" s="12" t="str">
        <f>IFERROR(INDEX(Таблица1[#All],MATCH('загрузка табеля'!J6724,тарифы!B:B,0),4),"")</f>
        <v/>
      </c>
    </row>
    <row r="6725" spans="1:7" x14ac:dyDescent="0.2">
      <c r="A6725" s="12" t="e">
        <f>INDEX('рабочие дни  %ФОТ'!$F$3:$F$67,MATCH('загрузка табеля'!$H6725,'рабочие дни  %ФОТ'!$H$3:$H$67,0),1)</f>
        <v>#N/A</v>
      </c>
      <c r="B6725" s="21">
        <f t="shared" si="312"/>
        <v>0</v>
      </c>
      <c r="C6725" s="22">
        <f t="shared" si="313"/>
        <v>0</v>
      </c>
      <c r="D6725" s="23" t="str">
        <f t="shared" si="314"/>
        <v/>
      </c>
      <c r="E6725" s="21">
        <f>SUMIFS(тарифы!G:G,тарифы!B:B,J6725)</f>
        <v>0</v>
      </c>
      <c r="F6725" s="21"/>
      <c r="G6725" s="12" t="str">
        <f>IFERROR(INDEX(Таблица1[#All],MATCH('загрузка табеля'!J6725,тарифы!B:B,0),4),"")</f>
        <v/>
      </c>
    </row>
    <row r="6726" spans="1:7" x14ac:dyDescent="0.2">
      <c r="A6726" s="12" t="e">
        <f>INDEX('рабочие дни  %ФОТ'!$F$3:$F$67,MATCH('загрузка табеля'!$H6726,'рабочие дни  %ФОТ'!$H$3:$H$67,0),1)</f>
        <v>#N/A</v>
      </c>
      <c r="B6726" s="21">
        <f t="shared" ref="B6726:B6789" si="315">IF(AND(F6726&lt;50,F6726&gt;0),F6726*D6726,IF(F6726&gt;50,F6726/$C$1*C6726,IF(AND(E6726&lt;50,E6726&gt;0),E6726*D6726,E6726/$C$1*C6726)))</f>
        <v>0</v>
      </c>
      <c r="C6726" s="22">
        <f t="shared" si="313"/>
        <v>0</v>
      </c>
      <c r="D6726" s="23" t="str">
        <f t="shared" si="314"/>
        <v/>
      </c>
      <c r="E6726" s="21">
        <f>SUMIFS(тарифы!G:G,тарифы!B:B,J6726)</f>
        <v>0</v>
      </c>
      <c r="F6726" s="21"/>
      <c r="G6726" s="12" t="str">
        <f>IFERROR(INDEX(Таблица1[#All],MATCH('загрузка табеля'!J6726,тарифы!B:B,0),4),"")</f>
        <v/>
      </c>
    </row>
    <row r="6727" spans="1:7" x14ac:dyDescent="0.2">
      <c r="A6727" s="12" t="e">
        <f>INDEX('рабочие дни  %ФОТ'!$F$3:$F$67,MATCH('загрузка табеля'!$H6727,'рабочие дни  %ФОТ'!$H$3:$H$67,0),1)</f>
        <v>#N/A</v>
      </c>
      <c r="B6727" s="21">
        <f t="shared" si="315"/>
        <v>0</v>
      </c>
      <c r="C6727" s="22">
        <f t="shared" ref="C6727:C6790" si="316">COUNTIF(L6727:AP6727,"&gt;0")</f>
        <v>0</v>
      </c>
      <c r="D6727" s="23" t="str">
        <f t="shared" ref="D6727:D6790" si="317">IF(SUM(L6727:AP6727)&gt;0,SUM(L6727:AP6727),"")</f>
        <v/>
      </c>
      <c r="E6727" s="21">
        <f>SUMIFS(тарифы!G:G,тарифы!B:B,J6727)</f>
        <v>0</v>
      </c>
      <c r="F6727" s="21"/>
      <c r="G6727" s="12" t="str">
        <f>IFERROR(INDEX(Таблица1[#All],MATCH('загрузка табеля'!J6727,тарифы!B:B,0),4),"")</f>
        <v/>
      </c>
    </row>
    <row r="6728" spans="1:7" x14ac:dyDescent="0.2">
      <c r="A6728" s="12" t="e">
        <f>INDEX('рабочие дни  %ФОТ'!$F$3:$F$67,MATCH('загрузка табеля'!$H6728,'рабочие дни  %ФОТ'!$H$3:$H$67,0),1)</f>
        <v>#N/A</v>
      </c>
      <c r="B6728" s="21">
        <f t="shared" si="315"/>
        <v>0</v>
      </c>
      <c r="C6728" s="22">
        <f t="shared" si="316"/>
        <v>0</v>
      </c>
      <c r="D6728" s="23" t="str">
        <f t="shared" si="317"/>
        <v/>
      </c>
      <c r="E6728" s="21">
        <f>SUMIFS(тарифы!G:G,тарифы!B:B,J6728)</f>
        <v>0</v>
      </c>
      <c r="F6728" s="21"/>
      <c r="G6728" s="12" t="str">
        <f>IFERROR(INDEX(Таблица1[#All],MATCH('загрузка табеля'!J6728,тарифы!B:B,0),4),"")</f>
        <v/>
      </c>
    </row>
    <row r="6729" spans="1:7" x14ac:dyDescent="0.2">
      <c r="A6729" s="12" t="e">
        <f>INDEX('рабочие дни  %ФОТ'!$F$3:$F$67,MATCH('загрузка табеля'!$H6729,'рабочие дни  %ФОТ'!$H$3:$H$67,0),1)</f>
        <v>#N/A</v>
      </c>
      <c r="B6729" s="21">
        <f t="shared" si="315"/>
        <v>0</v>
      </c>
      <c r="C6729" s="22">
        <f t="shared" si="316"/>
        <v>0</v>
      </c>
      <c r="D6729" s="23" t="str">
        <f t="shared" si="317"/>
        <v/>
      </c>
      <c r="E6729" s="21">
        <f>SUMIFS(тарифы!G:G,тарифы!B:B,J6729)</f>
        <v>0</v>
      </c>
      <c r="F6729" s="21"/>
      <c r="G6729" s="12" t="str">
        <f>IFERROR(INDEX(Таблица1[#All],MATCH('загрузка табеля'!J6729,тарифы!B:B,0),4),"")</f>
        <v/>
      </c>
    </row>
    <row r="6730" spans="1:7" x14ac:dyDescent="0.2">
      <c r="A6730" s="12" t="e">
        <f>INDEX('рабочие дни  %ФОТ'!$F$3:$F$67,MATCH('загрузка табеля'!$H6730,'рабочие дни  %ФОТ'!$H$3:$H$67,0),1)</f>
        <v>#N/A</v>
      </c>
      <c r="B6730" s="21">
        <f t="shared" si="315"/>
        <v>0</v>
      </c>
      <c r="C6730" s="22">
        <f t="shared" si="316"/>
        <v>0</v>
      </c>
      <c r="D6730" s="23" t="str">
        <f t="shared" si="317"/>
        <v/>
      </c>
      <c r="E6730" s="21">
        <f>SUMIFS(тарифы!G:G,тарифы!B:B,J6730)</f>
        <v>0</v>
      </c>
      <c r="F6730" s="21"/>
      <c r="G6730" s="12" t="str">
        <f>IFERROR(INDEX(Таблица1[#All],MATCH('загрузка табеля'!J6730,тарифы!B:B,0),4),"")</f>
        <v/>
      </c>
    </row>
    <row r="6731" spans="1:7" x14ac:dyDescent="0.2">
      <c r="A6731" s="12" t="e">
        <f>INDEX('рабочие дни  %ФОТ'!$F$3:$F$67,MATCH('загрузка табеля'!$H6731,'рабочие дни  %ФОТ'!$H$3:$H$67,0),1)</f>
        <v>#N/A</v>
      </c>
      <c r="B6731" s="21">
        <f t="shared" si="315"/>
        <v>0</v>
      </c>
      <c r="C6731" s="22">
        <f t="shared" si="316"/>
        <v>0</v>
      </c>
      <c r="D6731" s="23" t="str">
        <f t="shared" si="317"/>
        <v/>
      </c>
      <c r="E6731" s="21">
        <f>SUMIFS(тарифы!G:G,тарифы!B:B,J6731)</f>
        <v>0</v>
      </c>
      <c r="F6731" s="21"/>
      <c r="G6731" s="12" t="str">
        <f>IFERROR(INDEX(Таблица1[#All],MATCH('загрузка табеля'!J6731,тарифы!B:B,0),4),"")</f>
        <v/>
      </c>
    </row>
    <row r="6732" spans="1:7" x14ac:dyDescent="0.2">
      <c r="A6732" s="12" t="e">
        <f>INDEX('рабочие дни  %ФОТ'!$F$3:$F$67,MATCH('загрузка табеля'!$H6732,'рабочие дни  %ФОТ'!$H$3:$H$67,0),1)</f>
        <v>#N/A</v>
      </c>
      <c r="B6732" s="21">
        <f t="shared" si="315"/>
        <v>0</v>
      </c>
      <c r="C6732" s="22">
        <f t="shared" si="316"/>
        <v>0</v>
      </c>
      <c r="D6732" s="23" t="str">
        <f t="shared" si="317"/>
        <v/>
      </c>
      <c r="E6732" s="21">
        <f>SUMIFS(тарифы!G:G,тарифы!B:B,J6732)</f>
        <v>0</v>
      </c>
      <c r="F6732" s="21"/>
      <c r="G6732" s="12" t="str">
        <f>IFERROR(INDEX(Таблица1[#All],MATCH('загрузка табеля'!J6732,тарифы!B:B,0),4),"")</f>
        <v/>
      </c>
    </row>
    <row r="6733" spans="1:7" x14ac:dyDescent="0.2">
      <c r="A6733" s="12" t="e">
        <f>INDEX('рабочие дни  %ФОТ'!$F$3:$F$67,MATCH('загрузка табеля'!$H6733,'рабочие дни  %ФОТ'!$H$3:$H$67,0),1)</f>
        <v>#N/A</v>
      </c>
      <c r="B6733" s="21">
        <f t="shared" si="315"/>
        <v>0</v>
      </c>
      <c r="C6733" s="22">
        <f t="shared" si="316"/>
        <v>0</v>
      </c>
      <c r="D6733" s="23" t="str">
        <f t="shared" si="317"/>
        <v/>
      </c>
      <c r="E6733" s="21">
        <f>SUMIFS(тарифы!G:G,тарифы!B:B,J6733)</f>
        <v>0</v>
      </c>
      <c r="F6733" s="21"/>
      <c r="G6733" s="12" t="str">
        <f>IFERROR(INDEX(Таблица1[#All],MATCH('загрузка табеля'!J6733,тарифы!B:B,0),4),"")</f>
        <v/>
      </c>
    </row>
    <row r="6734" spans="1:7" x14ac:dyDescent="0.2">
      <c r="A6734" s="12" t="e">
        <f>INDEX('рабочие дни  %ФОТ'!$F$3:$F$67,MATCH('загрузка табеля'!$H6734,'рабочие дни  %ФОТ'!$H$3:$H$67,0),1)</f>
        <v>#N/A</v>
      </c>
      <c r="B6734" s="21">
        <f t="shared" si="315"/>
        <v>0</v>
      </c>
      <c r="C6734" s="22">
        <f t="shared" si="316"/>
        <v>0</v>
      </c>
      <c r="D6734" s="23" t="str">
        <f t="shared" si="317"/>
        <v/>
      </c>
      <c r="E6734" s="21">
        <f>SUMIFS(тарифы!G:G,тарифы!B:B,J6734)</f>
        <v>0</v>
      </c>
      <c r="F6734" s="21"/>
      <c r="G6734" s="12" t="str">
        <f>IFERROR(INDEX(Таблица1[#All],MATCH('загрузка табеля'!J6734,тарифы!B:B,0),4),"")</f>
        <v/>
      </c>
    </row>
    <row r="6735" spans="1:7" x14ac:dyDescent="0.2">
      <c r="A6735" s="12" t="e">
        <f>INDEX('рабочие дни  %ФОТ'!$F$3:$F$67,MATCH('загрузка табеля'!$H6735,'рабочие дни  %ФОТ'!$H$3:$H$67,0),1)</f>
        <v>#N/A</v>
      </c>
      <c r="B6735" s="21">
        <f t="shared" si="315"/>
        <v>0</v>
      </c>
      <c r="C6735" s="22">
        <f t="shared" si="316"/>
        <v>0</v>
      </c>
      <c r="D6735" s="23" t="str">
        <f t="shared" si="317"/>
        <v/>
      </c>
      <c r="E6735" s="21">
        <f>SUMIFS(тарифы!G:G,тарифы!B:B,J6735)</f>
        <v>0</v>
      </c>
      <c r="F6735" s="21"/>
      <c r="G6735" s="12" t="str">
        <f>IFERROR(INDEX(Таблица1[#All],MATCH('загрузка табеля'!J6735,тарифы!B:B,0),4),"")</f>
        <v/>
      </c>
    </row>
    <row r="6736" spans="1:7" x14ac:dyDescent="0.2">
      <c r="A6736" s="12" t="e">
        <f>INDEX('рабочие дни  %ФОТ'!$F$3:$F$67,MATCH('загрузка табеля'!$H6736,'рабочие дни  %ФОТ'!$H$3:$H$67,0),1)</f>
        <v>#N/A</v>
      </c>
      <c r="B6736" s="21">
        <f t="shared" si="315"/>
        <v>0</v>
      </c>
      <c r="C6736" s="22">
        <f t="shared" si="316"/>
        <v>0</v>
      </c>
      <c r="D6736" s="23" t="str">
        <f t="shared" si="317"/>
        <v/>
      </c>
      <c r="E6736" s="21">
        <f>SUMIFS(тарифы!G:G,тарифы!B:B,J6736)</f>
        <v>0</v>
      </c>
      <c r="F6736" s="21"/>
      <c r="G6736" s="12" t="str">
        <f>IFERROR(INDEX(Таблица1[#All],MATCH('загрузка табеля'!J6736,тарифы!B:B,0),4),"")</f>
        <v/>
      </c>
    </row>
    <row r="6737" spans="1:7" x14ac:dyDescent="0.2">
      <c r="A6737" s="12" t="e">
        <f>INDEX('рабочие дни  %ФОТ'!$F$3:$F$67,MATCH('загрузка табеля'!$H6737,'рабочие дни  %ФОТ'!$H$3:$H$67,0),1)</f>
        <v>#N/A</v>
      </c>
      <c r="B6737" s="21">
        <f t="shared" si="315"/>
        <v>0</v>
      </c>
      <c r="C6737" s="22">
        <f t="shared" si="316"/>
        <v>0</v>
      </c>
      <c r="D6737" s="23" t="str">
        <f t="shared" si="317"/>
        <v/>
      </c>
      <c r="E6737" s="21">
        <f>SUMIFS(тарифы!G:G,тарифы!B:B,J6737)</f>
        <v>0</v>
      </c>
      <c r="F6737" s="21"/>
      <c r="G6737" s="12" t="str">
        <f>IFERROR(INDEX(Таблица1[#All],MATCH('загрузка табеля'!J6737,тарифы!B:B,0),4),"")</f>
        <v/>
      </c>
    </row>
    <row r="6738" spans="1:7" x14ac:dyDescent="0.2">
      <c r="A6738" s="12" t="e">
        <f>INDEX('рабочие дни  %ФОТ'!$F$3:$F$67,MATCH('загрузка табеля'!$H6738,'рабочие дни  %ФОТ'!$H$3:$H$67,0),1)</f>
        <v>#N/A</v>
      </c>
      <c r="B6738" s="21">
        <f t="shared" si="315"/>
        <v>0</v>
      </c>
      <c r="C6738" s="22">
        <f t="shared" si="316"/>
        <v>0</v>
      </c>
      <c r="D6738" s="23" t="str">
        <f t="shared" si="317"/>
        <v/>
      </c>
      <c r="E6738" s="21">
        <f>SUMIFS(тарифы!G:G,тарифы!B:B,J6738)</f>
        <v>0</v>
      </c>
      <c r="F6738" s="21"/>
      <c r="G6738" s="12" t="str">
        <f>IFERROR(INDEX(Таблица1[#All],MATCH('загрузка табеля'!J6738,тарифы!B:B,0),4),"")</f>
        <v/>
      </c>
    </row>
    <row r="6739" spans="1:7" x14ac:dyDescent="0.2">
      <c r="A6739" s="12" t="e">
        <f>INDEX('рабочие дни  %ФОТ'!$F$3:$F$67,MATCH('загрузка табеля'!$H6739,'рабочие дни  %ФОТ'!$H$3:$H$67,0),1)</f>
        <v>#N/A</v>
      </c>
      <c r="B6739" s="21">
        <f t="shared" si="315"/>
        <v>0</v>
      </c>
      <c r="C6739" s="22">
        <f t="shared" si="316"/>
        <v>0</v>
      </c>
      <c r="D6739" s="23" t="str">
        <f t="shared" si="317"/>
        <v/>
      </c>
      <c r="E6739" s="21">
        <f>SUMIFS(тарифы!G:G,тарифы!B:B,J6739)</f>
        <v>0</v>
      </c>
      <c r="F6739" s="21"/>
      <c r="G6739" s="12" t="str">
        <f>IFERROR(INDEX(Таблица1[#All],MATCH('загрузка табеля'!J6739,тарифы!B:B,0),4),"")</f>
        <v/>
      </c>
    </row>
    <row r="6740" spans="1:7" x14ac:dyDescent="0.2">
      <c r="A6740" s="12" t="e">
        <f>INDEX('рабочие дни  %ФОТ'!$F$3:$F$67,MATCH('загрузка табеля'!$H6740,'рабочие дни  %ФОТ'!$H$3:$H$67,0),1)</f>
        <v>#N/A</v>
      </c>
      <c r="B6740" s="21">
        <f t="shared" si="315"/>
        <v>0</v>
      </c>
      <c r="C6740" s="22">
        <f t="shared" si="316"/>
        <v>0</v>
      </c>
      <c r="D6740" s="23" t="str">
        <f t="shared" si="317"/>
        <v/>
      </c>
      <c r="E6740" s="21">
        <f>SUMIFS(тарифы!G:G,тарифы!B:B,J6740)</f>
        <v>0</v>
      </c>
      <c r="F6740" s="21"/>
      <c r="G6740" s="12" t="str">
        <f>IFERROR(INDEX(Таблица1[#All],MATCH('загрузка табеля'!J6740,тарифы!B:B,0),4),"")</f>
        <v/>
      </c>
    </row>
    <row r="6741" spans="1:7" x14ac:dyDescent="0.2">
      <c r="A6741" s="12" t="e">
        <f>INDEX('рабочие дни  %ФОТ'!$F$3:$F$67,MATCH('загрузка табеля'!$H6741,'рабочие дни  %ФОТ'!$H$3:$H$67,0),1)</f>
        <v>#N/A</v>
      </c>
      <c r="B6741" s="21">
        <f t="shared" si="315"/>
        <v>0</v>
      </c>
      <c r="C6741" s="22">
        <f t="shared" si="316"/>
        <v>0</v>
      </c>
      <c r="D6741" s="23" t="str">
        <f t="shared" si="317"/>
        <v/>
      </c>
      <c r="E6741" s="21">
        <f>SUMIFS(тарифы!G:G,тарифы!B:B,J6741)</f>
        <v>0</v>
      </c>
      <c r="F6741" s="21"/>
      <c r="G6741" s="12" t="str">
        <f>IFERROR(INDEX(Таблица1[#All],MATCH('загрузка табеля'!J6741,тарифы!B:B,0),4),"")</f>
        <v/>
      </c>
    </row>
    <row r="6742" spans="1:7" x14ac:dyDescent="0.2">
      <c r="A6742" s="12" t="e">
        <f>INDEX('рабочие дни  %ФОТ'!$F$3:$F$67,MATCH('загрузка табеля'!$H6742,'рабочие дни  %ФОТ'!$H$3:$H$67,0),1)</f>
        <v>#N/A</v>
      </c>
      <c r="B6742" s="21">
        <f t="shared" si="315"/>
        <v>0</v>
      </c>
      <c r="C6742" s="22">
        <f t="shared" si="316"/>
        <v>0</v>
      </c>
      <c r="D6742" s="23" t="str">
        <f t="shared" si="317"/>
        <v/>
      </c>
      <c r="E6742" s="21">
        <f>SUMIFS(тарифы!G:G,тарифы!B:B,J6742)</f>
        <v>0</v>
      </c>
      <c r="F6742" s="21"/>
      <c r="G6742" s="12" t="str">
        <f>IFERROR(INDEX(Таблица1[#All],MATCH('загрузка табеля'!J6742,тарифы!B:B,0),4),"")</f>
        <v/>
      </c>
    </row>
    <row r="6743" spans="1:7" x14ac:dyDescent="0.2">
      <c r="A6743" s="12" t="e">
        <f>INDEX('рабочие дни  %ФОТ'!$F$3:$F$67,MATCH('загрузка табеля'!$H6743,'рабочие дни  %ФОТ'!$H$3:$H$67,0),1)</f>
        <v>#N/A</v>
      </c>
      <c r="B6743" s="21">
        <f t="shared" si="315"/>
        <v>0</v>
      </c>
      <c r="C6743" s="22">
        <f t="shared" si="316"/>
        <v>0</v>
      </c>
      <c r="D6743" s="23" t="str">
        <f t="shared" si="317"/>
        <v/>
      </c>
      <c r="E6743" s="21">
        <f>SUMIFS(тарифы!G:G,тарифы!B:B,J6743)</f>
        <v>0</v>
      </c>
      <c r="F6743" s="21"/>
      <c r="G6743" s="12" t="str">
        <f>IFERROR(INDEX(Таблица1[#All],MATCH('загрузка табеля'!J6743,тарифы!B:B,0),4),"")</f>
        <v/>
      </c>
    </row>
    <row r="6744" spans="1:7" x14ac:dyDescent="0.2">
      <c r="A6744" s="12" t="e">
        <f>INDEX('рабочие дни  %ФОТ'!$F$3:$F$67,MATCH('загрузка табеля'!$H6744,'рабочие дни  %ФОТ'!$H$3:$H$67,0),1)</f>
        <v>#N/A</v>
      </c>
      <c r="B6744" s="21">
        <f t="shared" si="315"/>
        <v>0</v>
      </c>
      <c r="C6744" s="22">
        <f t="shared" si="316"/>
        <v>0</v>
      </c>
      <c r="D6744" s="23" t="str">
        <f t="shared" si="317"/>
        <v/>
      </c>
      <c r="E6744" s="21">
        <f>SUMIFS(тарифы!G:G,тарифы!B:B,J6744)</f>
        <v>0</v>
      </c>
      <c r="F6744" s="21"/>
      <c r="G6744" s="12" t="str">
        <f>IFERROR(INDEX(Таблица1[#All],MATCH('загрузка табеля'!J6744,тарифы!B:B,0),4),"")</f>
        <v/>
      </c>
    </row>
    <row r="6745" spans="1:7" x14ac:dyDescent="0.2">
      <c r="A6745" s="12" t="e">
        <f>INDEX('рабочие дни  %ФОТ'!$F$3:$F$67,MATCH('загрузка табеля'!$H6745,'рабочие дни  %ФОТ'!$H$3:$H$67,0),1)</f>
        <v>#N/A</v>
      </c>
      <c r="B6745" s="21">
        <f t="shared" si="315"/>
        <v>0</v>
      </c>
      <c r="C6745" s="22">
        <f t="shared" si="316"/>
        <v>0</v>
      </c>
      <c r="D6745" s="23" t="str">
        <f t="shared" si="317"/>
        <v/>
      </c>
      <c r="E6745" s="21">
        <f>SUMIFS(тарифы!G:G,тарифы!B:B,J6745)</f>
        <v>0</v>
      </c>
      <c r="F6745" s="21"/>
      <c r="G6745" s="12" t="str">
        <f>IFERROR(INDEX(Таблица1[#All],MATCH('загрузка табеля'!J6745,тарифы!B:B,0),4),"")</f>
        <v/>
      </c>
    </row>
    <row r="6746" spans="1:7" x14ac:dyDescent="0.2">
      <c r="A6746" s="12" t="e">
        <f>INDEX('рабочие дни  %ФОТ'!$F$3:$F$67,MATCH('загрузка табеля'!$H6746,'рабочие дни  %ФОТ'!$H$3:$H$67,0),1)</f>
        <v>#N/A</v>
      </c>
      <c r="B6746" s="21">
        <f t="shared" si="315"/>
        <v>0</v>
      </c>
      <c r="C6746" s="22">
        <f t="shared" si="316"/>
        <v>0</v>
      </c>
      <c r="D6746" s="23" t="str">
        <f t="shared" si="317"/>
        <v/>
      </c>
      <c r="E6746" s="21">
        <f>SUMIFS(тарифы!G:G,тарифы!B:B,J6746)</f>
        <v>0</v>
      </c>
      <c r="F6746" s="21"/>
      <c r="G6746" s="12" t="str">
        <f>IFERROR(INDEX(Таблица1[#All],MATCH('загрузка табеля'!J6746,тарифы!B:B,0),4),"")</f>
        <v/>
      </c>
    </row>
    <row r="6747" spans="1:7" x14ac:dyDescent="0.2">
      <c r="A6747" s="12" t="e">
        <f>INDEX('рабочие дни  %ФОТ'!$F$3:$F$67,MATCH('загрузка табеля'!$H6747,'рабочие дни  %ФОТ'!$H$3:$H$67,0),1)</f>
        <v>#N/A</v>
      </c>
      <c r="B6747" s="21">
        <f t="shared" si="315"/>
        <v>0</v>
      </c>
      <c r="C6747" s="22">
        <f t="shared" si="316"/>
        <v>0</v>
      </c>
      <c r="D6747" s="23" t="str">
        <f t="shared" si="317"/>
        <v/>
      </c>
      <c r="E6747" s="21">
        <f>SUMIFS(тарифы!G:G,тарифы!B:B,J6747)</f>
        <v>0</v>
      </c>
      <c r="F6747" s="21"/>
      <c r="G6747" s="12" t="str">
        <f>IFERROR(INDEX(Таблица1[#All],MATCH('загрузка табеля'!J6747,тарифы!B:B,0),4),"")</f>
        <v/>
      </c>
    </row>
    <row r="6748" spans="1:7" x14ac:dyDescent="0.2">
      <c r="A6748" s="12" t="e">
        <f>INDEX('рабочие дни  %ФОТ'!$F$3:$F$67,MATCH('загрузка табеля'!$H6748,'рабочие дни  %ФОТ'!$H$3:$H$67,0),1)</f>
        <v>#N/A</v>
      </c>
      <c r="B6748" s="21">
        <f t="shared" si="315"/>
        <v>0</v>
      </c>
      <c r="C6748" s="22">
        <f t="shared" si="316"/>
        <v>0</v>
      </c>
      <c r="D6748" s="23" t="str">
        <f t="shared" si="317"/>
        <v/>
      </c>
      <c r="E6748" s="21">
        <f>SUMIFS(тарифы!G:G,тарифы!B:B,J6748)</f>
        <v>0</v>
      </c>
      <c r="F6748" s="21"/>
      <c r="G6748" s="12" t="str">
        <f>IFERROR(INDEX(Таблица1[#All],MATCH('загрузка табеля'!J6748,тарифы!B:B,0),4),"")</f>
        <v/>
      </c>
    </row>
    <row r="6749" spans="1:7" x14ac:dyDescent="0.2">
      <c r="A6749" s="12" t="e">
        <f>INDEX('рабочие дни  %ФОТ'!$F$3:$F$67,MATCH('загрузка табеля'!$H6749,'рабочие дни  %ФОТ'!$H$3:$H$67,0),1)</f>
        <v>#N/A</v>
      </c>
      <c r="B6749" s="21">
        <f t="shared" si="315"/>
        <v>0</v>
      </c>
      <c r="C6749" s="22">
        <f t="shared" si="316"/>
        <v>0</v>
      </c>
      <c r="D6749" s="23" t="str">
        <f t="shared" si="317"/>
        <v/>
      </c>
      <c r="E6749" s="21">
        <f>SUMIFS(тарифы!G:G,тарифы!B:B,J6749)</f>
        <v>0</v>
      </c>
      <c r="F6749" s="21"/>
      <c r="G6749" s="12" t="str">
        <f>IFERROR(INDEX(Таблица1[#All],MATCH('загрузка табеля'!J6749,тарифы!B:B,0),4),"")</f>
        <v/>
      </c>
    </row>
    <row r="6750" spans="1:7" x14ac:dyDescent="0.2">
      <c r="A6750" s="12" t="e">
        <f>INDEX('рабочие дни  %ФОТ'!$F$3:$F$67,MATCH('загрузка табеля'!$H6750,'рабочие дни  %ФОТ'!$H$3:$H$67,0),1)</f>
        <v>#N/A</v>
      </c>
      <c r="B6750" s="21">
        <f t="shared" si="315"/>
        <v>0</v>
      </c>
      <c r="C6750" s="22">
        <f t="shared" si="316"/>
        <v>0</v>
      </c>
      <c r="D6750" s="23" t="str">
        <f t="shared" si="317"/>
        <v/>
      </c>
      <c r="E6750" s="21">
        <f>SUMIFS(тарифы!G:G,тарифы!B:B,J6750)</f>
        <v>0</v>
      </c>
      <c r="F6750" s="21"/>
      <c r="G6750" s="12" t="str">
        <f>IFERROR(INDEX(Таблица1[#All],MATCH('загрузка табеля'!J6750,тарифы!B:B,0),4),"")</f>
        <v/>
      </c>
    </row>
    <row r="6751" spans="1:7" x14ac:dyDescent="0.2">
      <c r="A6751" s="12" t="e">
        <f>INDEX('рабочие дни  %ФОТ'!$F$3:$F$67,MATCH('загрузка табеля'!$H6751,'рабочие дни  %ФОТ'!$H$3:$H$67,0),1)</f>
        <v>#N/A</v>
      </c>
      <c r="B6751" s="21">
        <f t="shared" si="315"/>
        <v>0</v>
      </c>
      <c r="C6751" s="22">
        <f t="shared" si="316"/>
        <v>0</v>
      </c>
      <c r="D6751" s="23" t="str">
        <f t="shared" si="317"/>
        <v/>
      </c>
      <c r="E6751" s="21">
        <f>SUMIFS(тарифы!G:G,тарифы!B:B,J6751)</f>
        <v>0</v>
      </c>
      <c r="F6751" s="21"/>
      <c r="G6751" s="12" t="str">
        <f>IFERROR(INDEX(Таблица1[#All],MATCH('загрузка табеля'!J6751,тарифы!B:B,0),4),"")</f>
        <v/>
      </c>
    </row>
    <row r="6752" spans="1:7" x14ac:dyDescent="0.2">
      <c r="A6752" s="12" t="e">
        <f>INDEX('рабочие дни  %ФОТ'!$F$3:$F$67,MATCH('загрузка табеля'!$H6752,'рабочие дни  %ФОТ'!$H$3:$H$67,0),1)</f>
        <v>#N/A</v>
      </c>
      <c r="B6752" s="21">
        <f t="shared" si="315"/>
        <v>0</v>
      </c>
      <c r="C6752" s="22">
        <f t="shared" si="316"/>
        <v>0</v>
      </c>
      <c r="D6752" s="23" t="str">
        <f t="shared" si="317"/>
        <v/>
      </c>
      <c r="E6752" s="21">
        <f>SUMIFS(тарифы!G:G,тарифы!B:B,J6752)</f>
        <v>0</v>
      </c>
      <c r="F6752" s="21"/>
      <c r="G6752" s="12" t="str">
        <f>IFERROR(INDEX(Таблица1[#All],MATCH('загрузка табеля'!J6752,тарифы!B:B,0),4),"")</f>
        <v/>
      </c>
    </row>
    <row r="6753" spans="1:7" x14ac:dyDescent="0.2">
      <c r="A6753" s="12" t="e">
        <f>INDEX('рабочие дни  %ФОТ'!$F$3:$F$67,MATCH('загрузка табеля'!$H6753,'рабочие дни  %ФОТ'!$H$3:$H$67,0),1)</f>
        <v>#N/A</v>
      </c>
      <c r="B6753" s="21">
        <f t="shared" si="315"/>
        <v>0</v>
      </c>
      <c r="C6753" s="22">
        <f t="shared" si="316"/>
        <v>0</v>
      </c>
      <c r="D6753" s="23" t="str">
        <f t="shared" si="317"/>
        <v/>
      </c>
      <c r="E6753" s="21">
        <f>SUMIFS(тарифы!G:G,тарифы!B:B,J6753)</f>
        <v>0</v>
      </c>
      <c r="F6753" s="21"/>
      <c r="G6753" s="12" t="str">
        <f>IFERROR(INDEX(Таблица1[#All],MATCH('загрузка табеля'!J6753,тарифы!B:B,0),4),"")</f>
        <v/>
      </c>
    </row>
    <row r="6754" spans="1:7" x14ac:dyDescent="0.2">
      <c r="A6754" s="12" t="e">
        <f>INDEX('рабочие дни  %ФОТ'!$F$3:$F$67,MATCH('загрузка табеля'!$H6754,'рабочие дни  %ФОТ'!$H$3:$H$67,0),1)</f>
        <v>#N/A</v>
      </c>
      <c r="B6754" s="21">
        <f t="shared" si="315"/>
        <v>0</v>
      </c>
      <c r="C6754" s="22">
        <f t="shared" si="316"/>
        <v>0</v>
      </c>
      <c r="D6754" s="23" t="str">
        <f t="shared" si="317"/>
        <v/>
      </c>
      <c r="E6754" s="21">
        <f>SUMIFS(тарифы!G:G,тарифы!B:B,J6754)</f>
        <v>0</v>
      </c>
      <c r="F6754" s="21"/>
      <c r="G6754" s="12" t="str">
        <f>IFERROR(INDEX(Таблица1[#All],MATCH('загрузка табеля'!J6754,тарифы!B:B,0),4),"")</f>
        <v/>
      </c>
    </row>
    <row r="6755" spans="1:7" x14ac:dyDescent="0.2">
      <c r="A6755" s="12" t="e">
        <f>INDEX('рабочие дни  %ФОТ'!$F$3:$F$67,MATCH('загрузка табеля'!$H6755,'рабочие дни  %ФОТ'!$H$3:$H$67,0),1)</f>
        <v>#N/A</v>
      </c>
      <c r="B6755" s="21">
        <f t="shared" si="315"/>
        <v>0</v>
      </c>
      <c r="C6755" s="22">
        <f t="shared" si="316"/>
        <v>0</v>
      </c>
      <c r="D6755" s="23" t="str">
        <f t="shared" si="317"/>
        <v/>
      </c>
      <c r="E6755" s="21">
        <f>SUMIFS(тарифы!G:G,тарифы!B:B,J6755)</f>
        <v>0</v>
      </c>
      <c r="F6755" s="21"/>
      <c r="G6755" s="12" t="str">
        <f>IFERROR(INDEX(Таблица1[#All],MATCH('загрузка табеля'!J6755,тарифы!B:B,0),4),"")</f>
        <v/>
      </c>
    </row>
    <row r="6756" spans="1:7" x14ac:dyDescent="0.2">
      <c r="A6756" s="12" t="e">
        <f>INDEX('рабочие дни  %ФОТ'!$F$3:$F$67,MATCH('загрузка табеля'!$H6756,'рабочие дни  %ФОТ'!$H$3:$H$67,0),1)</f>
        <v>#N/A</v>
      </c>
      <c r="B6756" s="21">
        <f t="shared" si="315"/>
        <v>0</v>
      </c>
      <c r="C6756" s="22">
        <f t="shared" si="316"/>
        <v>0</v>
      </c>
      <c r="D6756" s="23" t="str">
        <f t="shared" si="317"/>
        <v/>
      </c>
      <c r="E6756" s="21">
        <f>SUMIFS(тарифы!G:G,тарифы!B:B,J6756)</f>
        <v>0</v>
      </c>
      <c r="F6756" s="21"/>
      <c r="G6756" s="12" t="str">
        <f>IFERROR(INDEX(Таблица1[#All],MATCH('загрузка табеля'!J6756,тарифы!B:B,0),4),"")</f>
        <v/>
      </c>
    </row>
    <row r="6757" spans="1:7" x14ac:dyDescent="0.2">
      <c r="A6757" s="12" t="e">
        <f>INDEX('рабочие дни  %ФОТ'!$F$3:$F$67,MATCH('загрузка табеля'!$H6757,'рабочие дни  %ФОТ'!$H$3:$H$67,0),1)</f>
        <v>#N/A</v>
      </c>
      <c r="B6757" s="21">
        <f t="shared" si="315"/>
        <v>0</v>
      </c>
      <c r="C6757" s="22">
        <f t="shared" si="316"/>
        <v>0</v>
      </c>
      <c r="D6757" s="23" t="str">
        <f t="shared" si="317"/>
        <v/>
      </c>
      <c r="E6757" s="21">
        <f>SUMIFS(тарифы!G:G,тарифы!B:B,J6757)</f>
        <v>0</v>
      </c>
      <c r="F6757" s="21"/>
      <c r="G6757" s="12" t="str">
        <f>IFERROR(INDEX(Таблица1[#All],MATCH('загрузка табеля'!J6757,тарифы!B:B,0),4),"")</f>
        <v/>
      </c>
    </row>
    <row r="6758" spans="1:7" x14ac:dyDescent="0.2">
      <c r="A6758" s="12" t="e">
        <f>INDEX('рабочие дни  %ФОТ'!$F$3:$F$67,MATCH('загрузка табеля'!$H6758,'рабочие дни  %ФОТ'!$H$3:$H$67,0),1)</f>
        <v>#N/A</v>
      </c>
      <c r="B6758" s="21">
        <f t="shared" si="315"/>
        <v>0</v>
      </c>
      <c r="C6758" s="22">
        <f t="shared" si="316"/>
        <v>0</v>
      </c>
      <c r="D6758" s="23" t="str">
        <f t="shared" si="317"/>
        <v/>
      </c>
      <c r="E6758" s="21">
        <f>SUMIFS(тарифы!G:G,тарифы!B:B,J6758)</f>
        <v>0</v>
      </c>
      <c r="F6758" s="21"/>
      <c r="G6758" s="12" t="str">
        <f>IFERROR(INDEX(Таблица1[#All],MATCH('загрузка табеля'!J6758,тарифы!B:B,0),4),"")</f>
        <v/>
      </c>
    </row>
    <row r="6759" spans="1:7" x14ac:dyDescent="0.2">
      <c r="A6759" s="12" t="e">
        <f>INDEX('рабочие дни  %ФОТ'!$F$3:$F$67,MATCH('загрузка табеля'!$H6759,'рабочие дни  %ФОТ'!$H$3:$H$67,0),1)</f>
        <v>#N/A</v>
      </c>
      <c r="B6759" s="21">
        <f t="shared" si="315"/>
        <v>0</v>
      </c>
      <c r="C6759" s="22">
        <f t="shared" si="316"/>
        <v>0</v>
      </c>
      <c r="D6759" s="23" t="str">
        <f t="shared" si="317"/>
        <v/>
      </c>
      <c r="E6759" s="21">
        <f>SUMIFS(тарифы!G:G,тарифы!B:B,J6759)</f>
        <v>0</v>
      </c>
      <c r="F6759" s="21"/>
      <c r="G6759" s="12" t="str">
        <f>IFERROR(INDEX(Таблица1[#All],MATCH('загрузка табеля'!J6759,тарифы!B:B,0),4),"")</f>
        <v/>
      </c>
    </row>
    <row r="6760" spans="1:7" x14ac:dyDescent="0.2">
      <c r="A6760" s="12" t="e">
        <f>INDEX('рабочие дни  %ФОТ'!$F$3:$F$67,MATCH('загрузка табеля'!$H6760,'рабочие дни  %ФОТ'!$H$3:$H$67,0),1)</f>
        <v>#N/A</v>
      </c>
      <c r="B6760" s="21">
        <f t="shared" si="315"/>
        <v>0</v>
      </c>
      <c r="C6760" s="22">
        <f t="shared" si="316"/>
        <v>0</v>
      </c>
      <c r="D6760" s="23" t="str">
        <f t="shared" si="317"/>
        <v/>
      </c>
      <c r="E6760" s="21">
        <f>SUMIFS(тарифы!G:G,тарифы!B:B,J6760)</f>
        <v>0</v>
      </c>
      <c r="F6760" s="21"/>
      <c r="G6760" s="12" t="str">
        <f>IFERROR(INDEX(Таблица1[#All],MATCH('загрузка табеля'!J6760,тарифы!B:B,0),4),"")</f>
        <v/>
      </c>
    </row>
    <row r="6761" spans="1:7" x14ac:dyDescent="0.2">
      <c r="A6761" s="12" t="e">
        <f>INDEX('рабочие дни  %ФОТ'!$F$3:$F$67,MATCH('загрузка табеля'!$H6761,'рабочие дни  %ФОТ'!$H$3:$H$67,0),1)</f>
        <v>#N/A</v>
      </c>
      <c r="B6761" s="21">
        <f t="shared" si="315"/>
        <v>0</v>
      </c>
      <c r="C6761" s="22">
        <f t="shared" si="316"/>
        <v>0</v>
      </c>
      <c r="D6761" s="23" t="str">
        <f t="shared" si="317"/>
        <v/>
      </c>
      <c r="E6761" s="21">
        <f>SUMIFS(тарифы!G:G,тарифы!B:B,J6761)</f>
        <v>0</v>
      </c>
      <c r="F6761" s="21"/>
      <c r="G6761" s="12" t="str">
        <f>IFERROR(INDEX(Таблица1[#All],MATCH('загрузка табеля'!J6761,тарифы!B:B,0),4),"")</f>
        <v/>
      </c>
    </row>
    <row r="6762" spans="1:7" x14ac:dyDescent="0.2">
      <c r="A6762" s="12" t="e">
        <f>INDEX('рабочие дни  %ФОТ'!$F$3:$F$67,MATCH('загрузка табеля'!$H6762,'рабочие дни  %ФОТ'!$H$3:$H$67,0),1)</f>
        <v>#N/A</v>
      </c>
      <c r="B6762" s="21">
        <f t="shared" si="315"/>
        <v>0</v>
      </c>
      <c r="C6762" s="22">
        <f t="shared" si="316"/>
        <v>0</v>
      </c>
      <c r="D6762" s="23" t="str">
        <f t="shared" si="317"/>
        <v/>
      </c>
      <c r="E6762" s="21">
        <f>SUMIFS(тарифы!G:G,тарифы!B:B,J6762)</f>
        <v>0</v>
      </c>
      <c r="F6762" s="21"/>
      <c r="G6762" s="12" t="str">
        <f>IFERROR(INDEX(Таблица1[#All],MATCH('загрузка табеля'!J6762,тарифы!B:B,0),4),"")</f>
        <v/>
      </c>
    </row>
    <row r="6763" spans="1:7" x14ac:dyDescent="0.2">
      <c r="A6763" s="12" t="e">
        <f>INDEX('рабочие дни  %ФОТ'!$F$3:$F$67,MATCH('загрузка табеля'!$H6763,'рабочие дни  %ФОТ'!$H$3:$H$67,0),1)</f>
        <v>#N/A</v>
      </c>
      <c r="B6763" s="21">
        <f t="shared" si="315"/>
        <v>0</v>
      </c>
      <c r="C6763" s="22">
        <f t="shared" si="316"/>
        <v>0</v>
      </c>
      <c r="D6763" s="23" t="str">
        <f t="shared" si="317"/>
        <v/>
      </c>
      <c r="E6763" s="21">
        <f>SUMIFS(тарифы!G:G,тарифы!B:B,J6763)</f>
        <v>0</v>
      </c>
      <c r="F6763" s="21"/>
      <c r="G6763" s="12" t="str">
        <f>IFERROR(INDEX(Таблица1[#All],MATCH('загрузка табеля'!J6763,тарифы!B:B,0),4),"")</f>
        <v/>
      </c>
    </row>
    <row r="6764" spans="1:7" x14ac:dyDescent="0.2">
      <c r="A6764" s="12" t="e">
        <f>INDEX('рабочие дни  %ФОТ'!$F$3:$F$67,MATCH('загрузка табеля'!$H6764,'рабочие дни  %ФОТ'!$H$3:$H$67,0),1)</f>
        <v>#N/A</v>
      </c>
      <c r="B6764" s="21">
        <f t="shared" si="315"/>
        <v>0</v>
      </c>
      <c r="C6764" s="22">
        <f t="shared" si="316"/>
        <v>0</v>
      </c>
      <c r="D6764" s="23" t="str">
        <f t="shared" si="317"/>
        <v/>
      </c>
      <c r="E6764" s="21">
        <f>SUMIFS(тарифы!G:G,тарифы!B:B,J6764)</f>
        <v>0</v>
      </c>
      <c r="F6764" s="21"/>
      <c r="G6764" s="12" t="str">
        <f>IFERROR(INDEX(Таблица1[#All],MATCH('загрузка табеля'!J6764,тарифы!B:B,0),4),"")</f>
        <v/>
      </c>
    </row>
    <row r="6765" spans="1:7" x14ac:dyDescent="0.2">
      <c r="A6765" s="12" t="e">
        <f>INDEX('рабочие дни  %ФОТ'!$F$3:$F$67,MATCH('загрузка табеля'!$H6765,'рабочие дни  %ФОТ'!$H$3:$H$67,0),1)</f>
        <v>#N/A</v>
      </c>
      <c r="B6765" s="21">
        <f t="shared" si="315"/>
        <v>0</v>
      </c>
      <c r="C6765" s="22">
        <f t="shared" si="316"/>
        <v>0</v>
      </c>
      <c r="D6765" s="23" t="str">
        <f t="shared" si="317"/>
        <v/>
      </c>
      <c r="E6765" s="21">
        <f>SUMIFS(тарифы!G:G,тарифы!B:B,J6765)</f>
        <v>0</v>
      </c>
      <c r="F6765" s="21"/>
      <c r="G6765" s="12" t="str">
        <f>IFERROR(INDEX(Таблица1[#All],MATCH('загрузка табеля'!J6765,тарифы!B:B,0),4),"")</f>
        <v/>
      </c>
    </row>
    <row r="6766" spans="1:7" x14ac:dyDescent="0.2">
      <c r="A6766" s="12" t="e">
        <f>INDEX('рабочие дни  %ФОТ'!$F$3:$F$67,MATCH('загрузка табеля'!$H6766,'рабочие дни  %ФОТ'!$H$3:$H$67,0),1)</f>
        <v>#N/A</v>
      </c>
      <c r="B6766" s="21">
        <f t="shared" si="315"/>
        <v>0</v>
      </c>
      <c r="C6766" s="22">
        <f t="shared" si="316"/>
        <v>0</v>
      </c>
      <c r="D6766" s="23" t="str">
        <f t="shared" si="317"/>
        <v/>
      </c>
      <c r="E6766" s="21">
        <f>SUMIFS(тарифы!G:G,тарифы!B:B,J6766)</f>
        <v>0</v>
      </c>
      <c r="F6766" s="21"/>
      <c r="G6766" s="12" t="str">
        <f>IFERROR(INDEX(Таблица1[#All],MATCH('загрузка табеля'!J6766,тарифы!B:B,0),4),"")</f>
        <v/>
      </c>
    </row>
    <row r="6767" spans="1:7" x14ac:dyDescent="0.2">
      <c r="A6767" s="12" t="e">
        <f>INDEX('рабочие дни  %ФОТ'!$F$3:$F$67,MATCH('загрузка табеля'!$H6767,'рабочие дни  %ФОТ'!$H$3:$H$67,0),1)</f>
        <v>#N/A</v>
      </c>
      <c r="B6767" s="21">
        <f t="shared" si="315"/>
        <v>0</v>
      </c>
      <c r="C6767" s="22">
        <f t="shared" si="316"/>
        <v>0</v>
      </c>
      <c r="D6767" s="23" t="str">
        <f t="shared" si="317"/>
        <v/>
      </c>
      <c r="E6767" s="21">
        <f>SUMIFS(тарифы!G:G,тарифы!B:B,J6767)</f>
        <v>0</v>
      </c>
      <c r="F6767" s="21"/>
      <c r="G6767" s="12" t="str">
        <f>IFERROR(INDEX(Таблица1[#All],MATCH('загрузка табеля'!J6767,тарифы!B:B,0),4),"")</f>
        <v/>
      </c>
    </row>
    <row r="6768" spans="1:7" x14ac:dyDescent="0.2">
      <c r="A6768" s="12" t="e">
        <f>INDEX('рабочие дни  %ФОТ'!$F$3:$F$67,MATCH('загрузка табеля'!$H6768,'рабочие дни  %ФОТ'!$H$3:$H$67,0),1)</f>
        <v>#N/A</v>
      </c>
      <c r="B6768" s="21">
        <f t="shared" si="315"/>
        <v>0</v>
      </c>
      <c r="C6768" s="22">
        <f t="shared" si="316"/>
        <v>0</v>
      </c>
      <c r="D6768" s="23" t="str">
        <f t="shared" si="317"/>
        <v/>
      </c>
      <c r="E6768" s="21">
        <f>SUMIFS(тарифы!G:G,тарифы!B:B,J6768)</f>
        <v>0</v>
      </c>
      <c r="F6768" s="21"/>
      <c r="G6768" s="12" t="str">
        <f>IFERROR(INDEX(Таблица1[#All],MATCH('загрузка табеля'!J6768,тарифы!B:B,0),4),"")</f>
        <v/>
      </c>
    </row>
    <row r="6769" spans="1:7" x14ac:dyDescent="0.2">
      <c r="A6769" s="12" t="e">
        <f>INDEX('рабочие дни  %ФОТ'!$F$3:$F$67,MATCH('загрузка табеля'!$H6769,'рабочие дни  %ФОТ'!$H$3:$H$67,0),1)</f>
        <v>#N/A</v>
      </c>
      <c r="B6769" s="21">
        <f t="shared" si="315"/>
        <v>0</v>
      </c>
      <c r="C6769" s="22">
        <f t="shared" si="316"/>
        <v>0</v>
      </c>
      <c r="D6769" s="23" t="str">
        <f t="shared" si="317"/>
        <v/>
      </c>
      <c r="E6769" s="21">
        <f>SUMIFS(тарифы!G:G,тарифы!B:B,J6769)</f>
        <v>0</v>
      </c>
      <c r="F6769" s="21"/>
      <c r="G6769" s="12" t="str">
        <f>IFERROR(INDEX(Таблица1[#All],MATCH('загрузка табеля'!J6769,тарифы!B:B,0),4),"")</f>
        <v/>
      </c>
    </row>
    <row r="6770" spans="1:7" x14ac:dyDescent="0.2">
      <c r="A6770" s="12" t="e">
        <f>INDEX('рабочие дни  %ФОТ'!$F$3:$F$67,MATCH('загрузка табеля'!$H6770,'рабочие дни  %ФОТ'!$H$3:$H$67,0),1)</f>
        <v>#N/A</v>
      </c>
      <c r="B6770" s="21">
        <f t="shared" si="315"/>
        <v>0</v>
      </c>
      <c r="C6770" s="22">
        <f t="shared" si="316"/>
        <v>0</v>
      </c>
      <c r="D6770" s="23" t="str">
        <f t="shared" si="317"/>
        <v/>
      </c>
      <c r="E6770" s="21">
        <f>SUMIFS(тарифы!G:G,тарифы!B:B,J6770)</f>
        <v>0</v>
      </c>
      <c r="F6770" s="21"/>
      <c r="G6770" s="12" t="str">
        <f>IFERROR(INDEX(Таблица1[#All],MATCH('загрузка табеля'!J6770,тарифы!B:B,0),4),"")</f>
        <v/>
      </c>
    </row>
    <row r="6771" spans="1:7" x14ac:dyDescent="0.2">
      <c r="A6771" s="12" t="e">
        <f>INDEX('рабочие дни  %ФОТ'!$F$3:$F$67,MATCH('загрузка табеля'!$H6771,'рабочие дни  %ФОТ'!$H$3:$H$67,0),1)</f>
        <v>#N/A</v>
      </c>
      <c r="B6771" s="21">
        <f t="shared" si="315"/>
        <v>0</v>
      </c>
      <c r="C6771" s="22">
        <f t="shared" si="316"/>
        <v>0</v>
      </c>
      <c r="D6771" s="23" t="str">
        <f t="shared" si="317"/>
        <v/>
      </c>
      <c r="E6771" s="21">
        <f>SUMIFS(тарифы!G:G,тарифы!B:B,J6771)</f>
        <v>0</v>
      </c>
      <c r="F6771" s="21"/>
      <c r="G6771" s="12" t="str">
        <f>IFERROR(INDEX(Таблица1[#All],MATCH('загрузка табеля'!J6771,тарифы!B:B,0),4),"")</f>
        <v/>
      </c>
    </row>
    <row r="6772" spans="1:7" x14ac:dyDescent="0.2">
      <c r="A6772" s="12" t="e">
        <f>INDEX('рабочие дни  %ФОТ'!$F$3:$F$67,MATCH('загрузка табеля'!$H6772,'рабочие дни  %ФОТ'!$H$3:$H$67,0),1)</f>
        <v>#N/A</v>
      </c>
      <c r="B6772" s="21">
        <f t="shared" si="315"/>
        <v>0</v>
      </c>
      <c r="C6772" s="22">
        <f t="shared" si="316"/>
        <v>0</v>
      </c>
      <c r="D6772" s="23" t="str">
        <f t="shared" si="317"/>
        <v/>
      </c>
      <c r="E6772" s="21">
        <f>SUMIFS(тарифы!G:G,тарифы!B:B,J6772)</f>
        <v>0</v>
      </c>
      <c r="F6772" s="21"/>
      <c r="G6772" s="12" t="str">
        <f>IFERROR(INDEX(Таблица1[#All],MATCH('загрузка табеля'!J6772,тарифы!B:B,0),4),"")</f>
        <v/>
      </c>
    </row>
    <row r="6773" spans="1:7" x14ac:dyDescent="0.2">
      <c r="A6773" s="12" t="e">
        <f>INDEX('рабочие дни  %ФОТ'!$F$3:$F$67,MATCH('загрузка табеля'!$H6773,'рабочие дни  %ФОТ'!$H$3:$H$67,0),1)</f>
        <v>#N/A</v>
      </c>
      <c r="B6773" s="21">
        <f t="shared" si="315"/>
        <v>0</v>
      </c>
      <c r="C6773" s="22">
        <f t="shared" si="316"/>
        <v>0</v>
      </c>
      <c r="D6773" s="23" t="str">
        <f t="shared" si="317"/>
        <v/>
      </c>
      <c r="E6773" s="21">
        <f>SUMIFS(тарифы!G:G,тарифы!B:B,J6773)</f>
        <v>0</v>
      </c>
      <c r="F6773" s="21"/>
      <c r="G6773" s="12" t="str">
        <f>IFERROR(INDEX(Таблица1[#All],MATCH('загрузка табеля'!J6773,тарифы!B:B,0),4),"")</f>
        <v/>
      </c>
    </row>
    <row r="6774" spans="1:7" x14ac:dyDescent="0.2">
      <c r="A6774" s="12" t="e">
        <f>INDEX('рабочие дни  %ФОТ'!$F$3:$F$67,MATCH('загрузка табеля'!$H6774,'рабочие дни  %ФОТ'!$H$3:$H$67,0),1)</f>
        <v>#N/A</v>
      </c>
      <c r="B6774" s="21">
        <f t="shared" si="315"/>
        <v>0</v>
      </c>
      <c r="C6774" s="22">
        <f t="shared" si="316"/>
        <v>0</v>
      </c>
      <c r="D6774" s="23" t="str">
        <f t="shared" si="317"/>
        <v/>
      </c>
      <c r="E6774" s="21">
        <f>SUMIFS(тарифы!G:G,тарифы!B:B,J6774)</f>
        <v>0</v>
      </c>
      <c r="F6774" s="21"/>
      <c r="G6774" s="12" t="str">
        <f>IFERROR(INDEX(Таблица1[#All],MATCH('загрузка табеля'!J6774,тарифы!B:B,0),4),"")</f>
        <v/>
      </c>
    </row>
    <row r="6775" spans="1:7" x14ac:dyDescent="0.2">
      <c r="A6775" s="12" t="e">
        <f>INDEX('рабочие дни  %ФОТ'!$F$3:$F$67,MATCH('загрузка табеля'!$H6775,'рабочие дни  %ФОТ'!$H$3:$H$67,0),1)</f>
        <v>#N/A</v>
      </c>
      <c r="B6775" s="21">
        <f t="shared" si="315"/>
        <v>0</v>
      </c>
      <c r="C6775" s="22">
        <f t="shared" si="316"/>
        <v>0</v>
      </c>
      <c r="D6775" s="23" t="str">
        <f t="shared" si="317"/>
        <v/>
      </c>
      <c r="E6775" s="21">
        <f>SUMIFS(тарифы!G:G,тарифы!B:B,J6775)</f>
        <v>0</v>
      </c>
      <c r="F6775" s="21"/>
      <c r="G6775" s="12" t="str">
        <f>IFERROR(INDEX(Таблица1[#All],MATCH('загрузка табеля'!J6775,тарифы!B:B,0),4),"")</f>
        <v/>
      </c>
    </row>
    <row r="6776" spans="1:7" x14ac:dyDescent="0.2">
      <c r="A6776" s="12" t="e">
        <f>INDEX('рабочие дни  %ФОТ'!$F$3:$F$67,MATCH('загрузка табеля'!$H6776,'рабочие дни  %ФОТ'!$H$3:$H$67,0),1)</f>
        <v>#N/A</v>
      </c>
      <c r="B6776" s="21">
        <f t="shared" si="315"/>
        <v>0</v>
      </c>
      <c r="C6776" s="22">
        <f t="shared" si="316"/>
        <v>0</v>
      </c>
      <c r="D6776" s="23" t="str">
        <f t="shared" si="317"/>
        <v/>
      </c>
      <c r="E6776" s="21">
        <f>SUMIFS(тарифы!G:G,тарифы!B:B,J6776)</f>
        <v>0</v>
      </c>
      <c r="F6776" s="21"/>
      <c r="G6776" s="12" t="str">
        <f>IFERROR(INDEX(Таблица1[#All],MATCH('загрузка табеля'!J6776,тарифы!B:B,0),4),"")</f>
        <v/>
      </c>
    </row>
    <row r="6777" spans="1:7" x14ac:dyDescent="0.2">
      <c r="A6777" s="12" t="e">
        <f>INDEX('рабочие дни  %ФОТ'!$F$3:$F$67,MATCH('загрузка табеля'!$H6777,'рабочие дни  %ФОТ'!$H$3:$H$67,0),1)</f>
        <v>#N/A</v>
      </c>
      <c r="B6777" s="21">
        <f t="shared" si="315"/>
        <v>0</v>
      </c>
      <c r="C6777" s="22">
        <f t="shared" si="316"/>
        <v>0</v>
      </c>
      <c r="D6777" s="23" t="str">
        <f t="shared" si="317"/>
        <v/>
      </c>
      <c r="E6777" s="21">
        <f>SUMIFS(тарифы!G:G,тарифы!B:B,J6777)</f>
        <v>0</v>
      </c>
      <c r="F6777" s="21"/>
      <c r="G6777" s="12" t="str">
        <f>IFERROR(INDEX(Таблица1[#All],MATCH('загрузка табеля'!J6777,тарифы!B:B,0),4),"")</f>
        <v/>
      </c>
    </row>
    <row r="6778" spans="1:7" x14ac:dyDescent="0.2">
      <c r="A6778" s="12" t="e">
        <f>INDEX('рабочие дни  %ФОТ'!$F$3:$F$67,MATCH('загрузка табеля'!$H6778,'рабочие дни  %ФОТ'!$H$3:$H$67,0),1)</f>
        <v>#N/A</v>
      </c>
      <c r="B6778" s="21">
        <f t="shared" si="315"/>
        <v>0</v>
      </c>
      <c r="C6778" s="22">
        <f t="shared" si="316"/>
        <v>0</v>
      </c>
      <c r="D6778" s="23" t="str">
        <f t="shared" si="317"/>
        <v/>
      </c>
      <c r="E6778" s="21">
        <f>SUMIFS(тарифы!G:G,тарифы!B:B,J6778)</f>
        <v>0</v>
      </c>
      <c r="F6778" s="21"/>
      <c r="G6778" s="12" t="str">
        <f>IFERROR(INDEX(Таблица1[#All],MATCH('загрузка табеля'!J6778,тарифы!B:B,0),4),"")</f>
        <v/>
      </c>
    </row>
    <row r="6779" spans="1:7" x14ac:dyDescent="0.2">
      <c r="A6779" s="12" t="e">
        <f>INDEX('рабочие дни  %ФОТ'!$F$3:$F$67,MATCH('загрузка табеля'!$H6779,'рабочие дни  %ФОТ'!$H$3:$H$67,0),1)</f>
        <v>#N/A</v>
      </c>
      <c r="B6779" s="21">
        <f t="shared" si="315"/>
        <v>0</v>
      </c>
      <c r="C6779" s="22">
        <f t="shared" si="316"/>
        <v>0</v>
      </c>
      <c r="D6779" s="23" t="str">
        <f t="shared" si="317"/>
        <v/>
      </c>
      <c r="E6779" s="21">
        <f>SUMIFS(тарифы!G:G,тарифы!B:B,J6779)</f>
        <v>0</v>
      </c>
      <c r="F6779" s="21"/>
      <c r="G6779" s="12" t="str">
        <f>IFERROR(INDEX(Таблица1[#All],MATCH('загрузка табеля'!J6779,тарифы!B:B,0),4),"")</f>
        <v/>
      </c>
    </row>
    <row r="6780" spans="1:7" x14ac:dyDescent="0.2">
      <c r="A6780" s="12" t="e">
        <f>INDEX('рабочие дни  %ФОТ'!$F$3:$F$67,MATCH('загрузка табеля'!$H6780,'рабочие дни  %ФОТ'!$H$3:$H$67,0),1)</f>
        <v>#N/A</v>
      </c>
      <c r="B6780" s="21">
        <f t="shared" si="315"/>
        <v>0</v>
      </c>
      <c r="C6780" s="22">
        <f t="shared" si="316"/>
        <v>0</v>
      </c>
      <c r="D6780" s="23" t="str">
        <f t="shared" si="317"/>
        <v/>
      </c>
      <c r="E6780" s="21">
        <f>SUMIFS(тарифы!G:G,тарифы!B:B,J6780)</f>
        <v>0</v>
      </c>
      <c r="F6780" s="21"/>
      <c r="G6780" s="12" t="str">
        <f>IFERROR(INDEX(Таблица1[#All],MATCH('загрузка табеля'!J6780,тарифы!B:B,0),4),"")</f>
        <v/>
      </c>
    </row>
    <row r="6781" spans="1:7" x14ac:dyDescent="0.2">
      <c r="A6781" s="12" t="e">
        <f>INDEX('рабочие дни  %ФОТ'!$F$3:$F$67,MATCH('загрузка табеля'!$H6781,'рабочие дни  %ФОТ'!$H$3:$H$67,0),1)</f>
        <v>#N/A</v>
      </c>
      <c r="B6781" s="21">
        <f t="shared" si="315"/>
        <v>0</v>
      </c>
      <c r="C6781" s="22">
        <f t="shared" si="316"/>
        <v>0</v>
      </c>
      <c r="D6781" s="23" t="str">
        <f t="shared" si="317"/>
        <v/>
      </c>
      <c r="E6781" s="21">
        <f>SUMIFS(тарифы!G:G,тарифы!B:B,J6781)</f>
        <v>0</v>
      </c>
      <c r="F6781" s="21"/>
      <c r="G6781" s="12" t="str">
        <f>IFERROR(INDEX(Таблица1[#All],MATCH('загрузка табеля'!J6781,тарифы!B:B,0),4),"")</f>
        <v/>
      </c>
    </row>
    <row r="6782" spans="1:7" x14ac:dyDescent="0.2">
      <c r="A6782" s="12" t="e">
        <f>INDEX('рабочие дни  %ФОТ'!$F$3:$F$67,MATCH('загрузка табеля'!$H6782,'рабочие дни  %ФОТ'!$H$3:$H$67,0),1)</f>
        <v>#N/A</v>
      </c>
      <c r="B6782" s="21">
        <f t="shared" si="315"/>
        <v>0</v>
      </c>
      <c r="C6782" s="22">
        <f t="shared" si="316"/>
        <v>0</v>
      </c>
      <c r="D6782" s="23" t="str">
        <f t="shared" si="317"/>
        <v/>
      </c>
      <c r="E6782" s="21">
        <f>SUMIFS(тарифы!G:G,тарифы!B:B,J6782)</f>
        <v>0</v>
      </c>
      <c r="F6782" s="21"/>
      <c r="G6782" s="12" t="str">
        <f>IFERROR(INDEX(Таблица1[#All],MATCH('загрузка табеля'!J6782,тарифы!B:B,0),4),"")</f>
        <v/>
      </c>
    </row>
    <row r="6783" spans="1:7" x14ac:dyDescent="0.2">
      <c r="A6783" s="12" t="e">
        <f>INDEX('рабочие дни  %ФОТ'!$F$3:$F$67,MATCH('загрузка табеля'!$H6783,'рабочие дни  %ФОТ'!$H$3:$H$67,0),1)</f>
        <v>#N/A</v>
      </c>
      <c r="B6783" s="21">
        <f t="shared" si="315"/>
        <v>0</v>
      </c>
      <c r="C6783" s="22">
        <f t="shared" si="316"/>
        <v>0</v>
      </c>
      <c r="D6783" s="23" t="str">
        <f t="shared" si="317"/>
        <v/>
      </c>
      <c r="E6783" s="21">
        <f>SUMIFS(тарифы!G:G,тарифы!B:B,J6783)</f>
        <v>0</v>
      </c>
      <c r="F6783" s="21"/>
      <c r="G6783" s="12" t="str">
        <f>IFERROR(INDEX(Таблица1[#All],MATCH('загрузка табеля'!J6783,тарифы!B:B,0),4),"")</f>
        <v/>
      </c>
    </row>
    <row r="6784" spans="1:7" x14ac:dyDescent="0.2">
      <c r="A6784" s="12" t="e">
        <f>INDEX('рабочие дни  %ФОТ'!$F$3:$F$67,MATCH('загрузка табеля'!$H6784,'рабочие дни  %ФОТ'!$H$3:$H$67,0),1)</f>
        <v>#N/A</v>
      </c>
      <c r="B6784" s="21">
        <f t="shared" si="315"/>
        <v>0</v>
      </c>
      <c r="C6784" s="22">
        <f t="shared" si="316"/>
        <v>0</v>
      </c>
      <c r="D6784" s="23" t="str">
        <f t="shared" si="317"/>
        <v/>
      </c>
      <c r="E6784" s="21">
        <f>SUMIFS(тарифы!G:G,тарифы!B:B,J6784)</f>
        <v>0</v>
      </c>
      <c r="F6784" s="21"/>
      <c r="G6784" s="12" t="str">
        <f>IFERROR(INDEX(Таблица1[#All],MATCH('загрузка табеля'!J6784,тарифы!B:B,0),4),"")</f>
        <v/>
      </c>
    </row>
    <row r="6785" spans="1:7" x14ac:dyDescent="0.2">
      <c r="A6785" s="12" t="e">
        <f>INDEX('рабочие дни  %ФОТ'!$F$3:$F$67,MATCH('загрузка табеля'!$H6785,'рабочие дни  %ФОТ'!$H$3:$H$67,0),1)</f>
        <v>#N/A</v>
      </c>
      <c r="B6785" s="21">
        <f t="shared" si="315"/>
        <v>0</v>
      </c>
      <c r="C6785" s="22">
        <f t="shared" si="316"/>
        <v>0</v>
      </c>
      <c r="D6785" s="23" t="str">
        <f t="shared" si="317"/>
        <v/>
      </c>
      <c r="E6785" s="21">
        <f>SUMIFS(тарифы!G:G,тарифы!B:B,J6785)</f>
        <v>0</v>
      </c>
      <c r="F6785" s="21"/>
      <c r="G6785" s="12" t="str">
        <f>IFERROR(INDEX(Таблица1[#All],MATCH('загрузка табеля'!J6785,тарифы!B:B,0),4),"")</f>
        <v/>
      </c>
    </row>
    <row r="6786" spans="1:7" x14ac:dyDescent="0.2">
      <c r="A6786" s="12" t="e">
        <f>INDEX('рабочие дни  %ФОТ'!$F$3:$F$67,MATCH('загрузка табеля'!$H6786,'рабочие дни  %ФОТ'!$H$3:$H$67,0),1)</f>
        <v>#N/A</v>
      </c>
      <c r="B6786" s="21">
        <f t="shared" si="315"/>
        <v>0</v>
      </c>
      <c r="C6786" s="22">
        <f t="shared" si="316"/>
        <v>0</v>
      </c>
      <c r="D6786" s="23" t="str">
        <f t="shared" si="317"/>
        <v/>
      </c>
      <c r="E6786" s="21">
        <f>SUMIFS(тарифы!G:G,тарифы!B:B,J6786)</f>
        <v>0</v>
      </c>
      <c r="F6786" s="21"/>
      <c r="G6786" s="12" t="str">
        <f>IFERROR(INDEX(Таблица1[#All],MATCH('загрузка табеля'!J6786,тарифы!B:B,0),4),"")</f>
        <v/>
      </c>
    </row>
    <row r="6787" spans="1:7" x14ac:dyDescent="0.2">
      <c r="A6787" s="12" t="e">
        <f>INDEX('рабочие дни  %ФОТ'!$F$3:$F$67,MATCH('загрузка табеля'!$H6787,'рабочие дни  %ФОТ'!$H$3:$H$67,0),1)</f>
        <v>#N/A</v>
      </c>
      <c r="B6787" s="21">
        <f t="shared" si="315"/>
        <v>0</v>
      </c>
      <c r="C6787" s="22">
        <f t="shared" si="316"/>
        <v>0</v>
      </c>
      <c r="D6787" s="23" t="str">
        <f t="shared" si="317"/>
        <v/>
      </c>
      <c r="E6787" s="21">
        <f>SUMIFS(тарифы!G:G,тарифы!B:B,J6787)</f>
        <v>0</v>
      </c>
      <c r="F6787" s="21"/>
      <c r="G6787" s="12" t="str">
        <f>IFERROR(INDEX(Таблица1[#All],MATCH('загрузка табеля'!J6787,тарифы!B:B,0),4),"")</f>
        <v/>
      </c>
    </row>
    <row r="6788" spans="1:7" x14ac:dyDescent="0.2">
      <c r="A6788" s="12" t="e">
        <f>INDEX('рабочие дни  %ФОТ'!$F$3:$F$67,MATCH('загрузка табеля'!$H6788,'рабочие дни  %ФОТ'!$H$3:$H$67,0),1)</f>
        <v>#N/A</v>
      </c>
      <c r="B6788" s="21">
        <f t="shared" si="315"/>
        <v>0</v>
      </c>
      <c r="C6788" s="22">
        <f t="shared" si="316"/>
        <v>0</v>
      </c>
      <c r="D6788" s="23" t="str">
        <f t="shared" si="317"/>
        <v/>
      </c>
      <c r="E6788" s="21">
        <f>SUMIFS(тарифы!G:G,тарифы!B:B,J6788)</f>
        <v>0</v>
      </c>
      <c r="F6788" s="21"/>
      <c r="G6788" s="12" t="str">
        <f>IFERROR(INDEX(Таблица1[#All],MATCH('загрузка табеля'!J6788,тарифы!B:B,0),4),"")</f>
        <v/>
      </c>
    </row>
    <row r="6789" spans="1:7" x14ac:dyDescent="0.2">
      <c r="A6789" s="12" t="e">
        <f>INDEX('рабочие дни  %ФОТ'!$F$3:$F$67,MATCH('загрузка табеля'!$H6789,'рабочие дни  %ФОТ'!$H$3:$H$67,0),1)</f>
        <v>#N/A</v>
      </c>
      <c r="B6789" s="21">
        <f t="shared" si="315"/>
        <v>0</v>
      </c>
      <c r="C6789" s="22">
        <f t="shared" si="316"/>
        <v>0</v>
      </c>
      <c r="D6789" s="23" t="str">
        <f t="shared" si="317"/>
        <v/>
      </c>
      <c r="E6789" s="21">
        <f>SUMIFS(тарифы!G:G,тарифы!B:B,J6789)</f>
        <v>0</v>
      </c>
      <c r="F6789" s="21"/>
      <c r="G6789" s="12" t="str">
        <f>IFERROR(INDEX(Таблица1[#All],MATCH('загрузка табеля'!J6789,тарифы!B:B,0),4),"")</f>
        <v/>
      </c>
    </row>
    <row r="6790" spans="1:7" x14ac:dyDescent="0.2">
      <c r="A6790" s="12" t="e">
        <f>INDEX('рабочие дни  %ФОТ'!$F$3:$F$67,MATCH('загрузка табеля'!$H6790,'рабочие дни  %ФОТ'!$H$3:$H$67,0),1)</f>
        <v>#N/A</v>
      </c>
      <c r="B6790" s="21">
        <f t="shared" ref="B6790:B6853" si="318">IF(AND(F6790&lt;50,F6790&gt;0),F6790*D6790,IF(F6790&gt;50,F6790/$C$1*C6790,IF(AND(E6790&lt;50,E6790&gt;0),E6790*D6790,E6790/$C$1*C6790)))</f>
        <v>0</v>
      </c>
      <c r="C6790" s="22">
        <f t="shared" si="316"/>
        <v>0</v>
      </c>
      <c r="D6790" s="23" t="str">
        <f t="shared" si="317"/>
        <v/>
      </c>
      <c r="E6790" s="21">
        <f>SUMIFS(тарифы!G:G,тарифы!B:B,J6790)</f>
        <v>0</v>
      </c>
      <c r="F6790" s="21"/>
      <c r="G6790" s="12" t="str">
        <f>IFERROR(INDEX(Таблица1[#All],MATCH('загрузка табеля'!J6790,тарифы!B:B,0),4),"")</f>
        <v/>
      </c>
    </row>
    <row r="6791" spans="1:7" x14ac:dyDescent="0.2">
      <c r="A6791" s="12" t="e">
        <f>INDEX('рабочие дни  %ФОТ'!$F$3:$F$67,MATCH('загрузка табеля'!$H6791,'рабочие дни  %ФОТ'!$H$3:$H$67,0),1)</f>
        <v>#N/A</v>
      </c>
      <c r="B6791" s="21">
        <f t="shared" si="318"/>
        <v>0</v>
      </c>
      <c r="C6791" s="22">
        <f t="shared" ref="C6791:C6854" si="319">COUNTIF(L6791:AP6791,"&gt;0")</f>
        <v>0</v>
      </c>
      <c r="D6791" s="23" t="str">
        <f t="shared" ref="D6791:D6854" si="320">IF(SUM(L6791:AP6791)&gt;0,SUM(L6791:AP6791),"")</f>
        <v/>
      </c>
      <c r="E6791" s="21">
        <f>SUMIFS(тарифы!G:G,тарифы!B:B,J6791)</f>
        <v>0</v>
      </c>
      <c r="F6791" s="21"/>
      <c r="G6791" s="12" t="str">
        <f>IFERROR(INDEX(Таблица1[#All],MATCH('загрузка табеля'!J6791,тарифы!B:B,0),4),"")</f>
        <v/>
      </c>
    </row>
    <row r="6792" spans="1:7" x14ac:dyDescent="0.2">
      <c r="A6792" s="12" t="e">
        <f>INDEX('рабочие дни  %ФОТ'!$F$3:$F$67,MATCH('загрузка табеля'!$H6792,'рабочие дни  %ФОТ'!$H$3:$H$67,0),1)</f>
        <v>#N/A</v>
      </c>
      <c r="B6792" s="21">
        <f t="shared" si="318"/>
        <v>0</v>
      </c>
      <c r="C6792" s="22">
        <f t="shared" si="319"/>
        <v>0</v>
      </c>
      <c r="D6792" s="23" t="str">
        <f t="shared" si="320"/>
        <v/>
      </c>
      <c r="E6792" s="21">
        <f>SUMIFS(тарифы!G:G,тарифы!B:B,J6792)</f>
        <v>0</v>
      </c>
      <c r="F6792" s="21"/>
      <c r="G6792" s="12" t="str">
        <f>IFERROR(INDEX(Таблица1[#All],MATCH('загрузка табеля'!J6792,тарифы!B:B,0),4),"")</f>
        <v/>
      </c>
    </row>
    <row r="6793" spans="1:7" x14ac:dyDescent="0.2">
      <c r="A6793" s="12" t="e">
        <f>INDEX('рабочие дни  %ФОТ'!$F$3:$F$67,MATCH('загрузка табеля'!$H6793,'рабочие дни  %ФОТ'!$H$3:$H$67,0),1)</f>
        <v>#N/A</v>
      </c>
      <c r="B6793" s="21">
        <f t="shared" si="318"/>
        <v>0</v>
      </c>
      <c r="C6793" s="22">
        <f t="shared" si="319"/>
        <v>0</v>
      </c>
      <c r="D6793" s="23" t="str">
        <f t="shared" si="320"/>
        <v/>
      </c>
      <c r="E6793" s="21">
        <f>SUMIFS(тарифы!G:G,тарифы!B:B,J6793)</f>
        <v>0</v>
      </c>
      <c r="F6793" s="21"/>
      <c r="G6793" s="12" t="str">
        <f>IFERROR(INDEX(Таблица1[#All],MATCH('загрузка табеля'!J6793,тарифы!B:B,0),4),"")</f>
        <v/>
      </c>
    </row>
    <row r="6794" spans="1:7" x14ac:dyDescent="0.2">
      <c r="A6794" s="12" t="e">
        <f>INDEX('рабочие дни  %ФОТ'!$F$3:$F$67,MATCH('загрузка табеля'!$H6794,'рабочие дни  %ФОТ'!$H$3:$H$67,0),1)</f>
        <v>#N/A</v>
      </c>
      <c r="B6794" s="21">
        <f t="shared" si="318"/>
        <v>0</v>
      </c>
      <c r="C6794" s="22">
        <f t="shared" si="319"/>
        <v>0</v>
      </c>
      <c r="D6794" s="23" t="str">
        <f t="shared" si="320"/>
        <v/>
      </c>
      <c r="E6794" s="21">
        <f>SUMIFS(тарифы!G:G,тарифы!B:B,J6794)</f>
        <v>0</v>
      </c>
      <c r="F6794" s="21"/>
      <c r="G6794" s="12" t="str">
        <f>IFERROR(INDEX(Таблица1[#All],MATCH('загрузка табеля'!J6794,тарифы!B:B,0),4),"")</f>
        <v/>
      </c>
    </row>
    <row r="6795" spans="1:7" x14ac:dyDescent="0.2">
      <c r="A6795" s="12" t="e">
        <f>INDEX('рабочие дни  %ФОТ'!$F$3:$F$67,MATCH('загрузка табеля'!$H6795,'рабочие дни  %ФОТ'!$H$3:$H$67,0),1)</f>
        <v>#N/A</v>
      </c>
      <c r="B6795" s="21">
        <f t="shared" si="318"/>
        <v>0</v>
      </c>
      <c r="C6795" s="22">
        <f t="shared" si="319"/>
        <v>0</v>
      </c>
      <c r="D6795" s="23" t="str">
        <f t="shared" si="320"/>
        <v/>
      </c>
      <c r="E6795" s="21">
        <f>SUMIFS(тарифы!G:G,тарифы!B:B,J6795)</f>
        <v>0</v>
      </c>
      <c r="F6795" s="21"/>
      <c r="G6795" s="12" t="str">
        <f>IFERROR(INDEX(Таблица1[#All],MATCH('загрузка табеля'!J6795,тарифы!B:B,0),4),"")</f>
        <v/>
      </c>
    </row>
    <row r="6796" spans="1:7" x14ac:dyDescent="0.2">
      <c r="A6796" s="12" t="e">
        <f>INDEX('рабочие дни  %ФОТ'!$F$3:$F$67,MATCH('загрузка табеля'!$H6796,'рабочие дни  %ФОТ'!$H$3:$H$67,0),1)</f>
        <v>#N/A</v>
      </c>
      <c r="B6796" s="21">
        <f t="shared" si="318"/>
        <v>0</v>
      </c>
      <c r="C6796" s="22">
        <f t="shared" si="319"/>
        <v>0</v>
      </c>
      <c r="D6796" s="23" t="str">
        <f t="shared" si="320"/>
        <v/>
      </c>
      <c r="E6796" s="21">
        <f>SUMIFS(тарифы!G:G,тарифы!B:B,J6796)</f>
        <v>0</v>
      </c>
      <c r="F6796" s="21"/>
      <c r="G6796" s="12" t="str">
        <f>IFERROR(INDEX(Таблица1[#All],MATCH('загрузка табеля'!J6796,тарифы!B:B,0),4),"")</f>
        <v/>
      </c>
    </row>
    <row r="6797" spans="1:7" x14ac:dyDescent="0.2">
      <c r="A6797" s="12" t="e">
        <f>INDEX('рабочие дни  %ФОТ'!$F$3:$F$67,MATCH('загрузка табеля'!$H6797,'рабочие дни  %ФОТ'!$H$3:$H$67,0),1)</f>
        <v>#N/A</v>
      </c>
      <c r="B6797" s="21">
        <f t="shared" si="318"/>
        <v>0</v>
      </c>
      <c r="C6797" s="22">
        <f t="shared" si="319"/>
        <v>0</v>
      </c>
      <c r="D6797" s="23" t="str">
        <f t="shared" si="320"/>
        <v/>
      </c>
      <c r="E6797" s="21">
        <f>SUMIFS(тарифы!G:G,тарифы!B:B,J6797)</f>
        <v>0</v>
      </c>
      <c r="F6797" s="21"/>
      <c r="G6797" s="12" t="str">
        <f>IFERROR(INDEX(Таблица1[#All],MATCH('загрузка табеля'!J6797,тарифы!B:B,0),4),"")</f>
        <v/>
      </c>
    </row>
    <row r="6798" spans="1:7" x14ac:dyDescent="0.2">
      <c r="A6798" s="12" t="e">
        <f>INDEX('рабочие дни  %ФОТ'!$F$3:$F$67,MATCH('загрузка табеля'!$H6798,'рабочие дни  %ФОТ'!$H$3:$H$67,0),1)</f>
        <v>#N/A</v>
      </c>
      <c r="B6798" s="21">
        <f t="shared" si="318"/>
        <v>0</v>
      </c>
      <c r="C6798" s="22">
        <f t="shared" si="319"/>
        <v>0</v>
      </c>
      <c r="D6798" s="23" t="str">
        <f t="shared" si="320"/>
        <v/>
      </c>
      <c r="E6798" s="21">
        <f>SUMIFS(тарифы!G:G,тарифы!B:B,J6798)</f>
        <v>0</v>
      </c>
      <c r="F6798" s="21"/>
      <c r="G6798" s="12" t="str">
        <f>IFERROR(INDEX(Таблица1[#All],MATCH('загрузка табеля'!J6798,тарифы!B:B,0),4),"")</f>
        <v/>
      </c>
    </row>
    <row r="6799" spans="1:7" x14ac:dyDescent="0.2">
      <c r="A6799" s="12" t="e">
        <f>INDEX('рабочие дни  %ФОТ'!$F$3:$F$67,MATCH('загрузка табеля'!$H6799,'рабочие дни  %ФОТ'!$H$3:$H$67,0),1)</f>
        <v>#N/A</v>
      </c>
      <c r="B6799" s="21">
        <f t="shared" si="318"/>
        <v>0</v>
      </c>
      <c r="C6799" s="22">
        <f t="shared" si="319"/>
        <v>0</v>
      </c>
      <c r="D6799" s="23" t="str">
        <f t="shared" si="320"/>
        <v/>
      </c>
      <c r="E6799" s="21">
        <f>SUMIFS(тарифы!G:G,тарифы!B:B,J6799)</f>
        <v>0</v>
      </c>
      <c r="F6799" s="21"/>
      <c r="G6799" s="12" t="str">
        <f>IFERROR(INDEX(Таблица1[#All],MATCH('загрузка табеля'!J6799,тарифы!B:B,0),4),"")</f>
        <v/>
      </c>
    </row>
    <row r="6800" spans="1:7" x14ac:dyDescent="0.2">
      <c r="A6800" s="12" t="e">
        <f>INDEX('рабочие дни  %ФОТ'!$F$3:$F$67,MATCH('загрузка табеля'!$H6800,'рабочие дни  %ФОТ'!$H$3:$H$67,0),1)</f>
        <v>#N/A</v>
      </c>
      <c r="B6800" s="21">
        <f t="shared" si="318"/>
        <v>0</v>
      </c>
      <c r="C6800" s="22">
        <f t="shared" si="319"/>
        <v>0</v>
      </c>
      <c r="D6800" s="23" t="str">
        <f t="shared" si="320"/>
        <v/>
      </c>
      <c r="E6800" s="21">
        <f>SUMIFS(тарифы!G:G,тарифы!B:B,J6800)</f>
        <v>0</v>
      </c>
      <c r="F6800" s="21"/>
      <c r="G6800" s="12" t="str">
        <f>IFERROR(INDEX(Таблица1[#All],MATCH('загрузка табеля'!J6800,тарифы!B:B,0),4),"")</f>
        <v/>
      </c>
    </row>
    <row r="6801" spans="1:7" x14ac:dyDescent="0.2">
      <c r="A6801" s="12" t="e">
        <f>INDEX('рабочие дни  %ФОТ'!$F$3:$F$67,MATCH('загрузка табеля'!$H6801,'рабочие дни  %ФОТ'!$H$3:$H$67,0),1)</f>
        <v>#N/A</v>
      </c>
      <c r="B6801" s="21">
        <f t="shared" si="318"/>
        <v>0</v>
      </c>
      <c r="C6801" s="22">
        <f t="shared" si="319"/>
        <v>0</v>
      </c>
      <c r="D6801" s="23" t="str">
        <f t="shared" si="320"/>
        <v/>
      </c>
      <c r="E6801" s="21">
        <f>SUMIFS(тарифы!G:G,тарифы!B:B,J6801)</f>
        <v>0</v>
      </c>
      <c r="F6801" s="21"/>
      <c r="G6801" s="12" t="str">
        <f>IFERROR(INDEX(Таблица1[#All],MATCH('загрузка табеля'!J6801,тарифы!B:B,0),4),"")</f>
        <v/>
      </c>
    </row>
    <row r="6802" spans="1:7" x14ac:dyDescent="0.2">
      <c r="A6802" s="12" t="e">
        <f>INDEX('рабочие дни  %ФОТ'!$F$3:$F$67,MATCH('загрузка табеля'!$H6802,'рабочие дни  %ФОТ'!$H$3:$H$67,0),1)</f>
        <v>#N/A</v>
      </c>
      <c r="B6802" s="21">
        <f t="shared" si="318"/>
        <v>0</v>
      </c>
      <c r="C6802" s="22">
        <f t="shared" si="319"/>
        <v>0</v>
      </c>
      <c r="D6802" s="23" t="str">
        <f t="shared" si="320"/>
        <v/>
      </c>
      <c r="E6802" s="21">
        <f>SUMIFS(тарифы!G:G,тарифы!B:B,J6802)</f>
        <v>0</v>
      </c>
      <c r="F6802" s="21"/>
      <c r="G6802" s="12" t="str">
        <f>IFERROR(INDEX(Таблица1[#All],MATCH('загрузка табеля'!J6802,тарифы!B:B,0),4),"")</f>
        <v/>
      </c>
    </row>
    <row r="6803" spans="1:7" x14ac:dyDescent="0.2">
      <c r="A6803" s="12" t="e">
        <f>INDEX('рабочие дни  %ФОТ'!$F$3:$F$67,MATCH('загрузка табеля'!$H6803,'рабочие дни  %ФОТ'!$H$3:$H$67,0),1)</f>
        <v>#N/A</v>
      </c>
      <c r="B6803" s="21">
        <f t="shared" si="318"/>
        <v>0</v>
      </c>
      <c r="C6803" s="22">
        <f t="shared" si="319"/>
        <v>0</v>
      </c>
      <c r="D6803" s="23" t="str">
        <f t="shared" si="320"/>
        <v/>
      </c>
      <c r="E6803" s="21">
        <f>SUMIFS(тарифы!G:G,тарифы!B:B,J6803)</f>
        <v>0</v>
      </c>
      <c r="F6803" s="21"/>
      <c r="G6803" s="12" t="str">
        <f>IFERROR(INDEX(Таблица1[#All],MATCH('загрузка табеля'!J6803,тарифы!B:B,0),4),"")</f>
        <v/>
      </c>
    </row>
    <row r="6804" spans="1:7" x14ac:dyDescent="0.2">
      <c r="A6804" s="12" t="e">
        <f>INDEX('рабочие дни  %ФОТ'!$F$3:$F$67,MATCH('загрузка табеля'!$H6804,'рабочие дни  %ФОТ'!$H$3:$H$67,0),1)</f>
        <v>#N/A</v>
      </c>
      <c r="B6804" s="21">
        <f t="shared" si="318"/>
        <v>0</v>
      </c>
      <c r="C6804" s="22">
        <f t="shared" si="319"/>
        <v>0</v>
      </c>
      <c r="D6804" s="23" t="str">
        <f t="shared" si="320"/>
        <v/>
      </c>
      <c r="E6804" s="21">
        <f>SUMIFS(тарифы!G:G,тарифы!B:B,J6804)</f>
        <v>0</v>
      </c>
      <c r="F6804" s="21"/>
      <c r="G6804" s="12" t="str">
        <f>IFERROR(INDEX(Таблица1[#All],MATCH('загрузка табеля'!J6804,тарифы!B:B,0),4),"")</f>
        <v/>
      </c>
    </row>
    <row r="6805" spans="1:7" x14ac:dyDescent="0.2">
      <c r="A6805" s="12" t="e">
        <f>INDEX('рабочие дни  %ФОТ'!$F$3:$F$67,MATCH('загрузка табеля'!$H6805,'рабочие дни  %ФОТ'!$H$3:$H$67,0),1)</f>
        <v>#N/A</v>
      </c>
      <c r="B6805" s="21">
        <f t="shared" si="318"/>
        <v>0</v>
      </c>
      <c r="C6805" s="22">
        <f t="shared" si="319"/>
        <v>0</v>
      </c>
      <c r="D6805" s="23" t="str">
        <f t="shared" si="320"/>
        <v/>
      </c>
      <c r="E6805" s="21">
        <f>SUMIFS(тарифы!G:G,тарифы!B:B,J6805)</f>
        <v>0</v>
      </c>
      <c r="F6805" s="21"/>
      <c r="G6805" s="12" t="str">
        <f>IFERROR(INDEX(Таблица1[#All],MATCH('загрузка табеля'!J6805,тарифы!B:B,0),4),"")</f>
        <v/>
      </c>
    </row>
    <row r="6806" spans="1:7" x14ac:dyDescent="0.2">
      <c r="A6806" s="12" t="e">
        <f>INDEX('рабочие дни  %ФОТ'!$F$3:$F$67,MATCH('загрузка табеля'!$H6806,'рабочие дни  %ФОТ'!$H$3:$H$67,0),1)</f>
        <v>#N/A</v>
      </c>
      <c r="B6806" s="21">
        <f t="shared" si="318"/>
        <v>0</v>
      </c>
      <c r="C6806" s="22">
        <f t="shared" si="319"/>
        <v>0</v>
      </c>
      <c r="D6806" s="23" t="str">
        <f t="shared" si="320"/>
        <v/>
      </c>
      <c r="E6806" s="21">
        <f>SUMIFS(тарифы!G:G,тарифы!B:B,J6806)</f>
        <v>0</v>
      </c>
      <c r="F6806" s="21"/>
      <c r="G6806" s="12" t="str">
        <f>IFERROR(INDEX(Таблица1[#All],MATCH('загрузка табеля'!J6806,тарифы!B:B,0),4),"")</f>
        <v/>
      </c>
    </row>
    <row r="6807" spans="1:7" x14ac:dyDescent="0.2">
      <c r="A6807" s="12" t="e">
        <f>INDEX('рабочие дни  %ФОТ'!$F$3:$F$67,MATCH('загрузка табеля'!$H6807,'рабочие дни  %ФОТ'!$H$3:$H$67,0),1)</f>
        <v>#N/A</v>
      </c>
      <c r="B6807" s="21">
        <f t="shared" si="318"/>
        <v>0</v>
      </c>
      <c r="C6807" s="22">
        <f t="shared" si="319"/>
        <v>0</v>
      </c>
      <c r="D6807" s="23" t="str">
        <f t="shared" si="320"/>
        <v/>
      </c>
      <c r="E6807" s="21">
        <f>SUMIFS(тарифы!G:G,тарифы!B:B,J6807)</f>
        <v>0</v>
      </c>
      <c r="F6807" s="21"/>
      <c r="G6807" s="12" t="str">
        <f>IFERROR(INDEX(Таблица1[#All],MATCH('загрузка табеля'!J6807,тарифы!B:B,0),4),"")</f>
        <v/>
      </c>
    </row>
    <row r="6808" spans="1:7" x14ac:dyDescent="0.2">
      <c r="A6808" s="12" t="e">
        <f>INDEX('рабочие дни  %ФОТ'!$F$3:$F$67,MATCH('загрузка табеля'!$H6808,'рабочие дни  %ФОТ'!$H$3:$H$67,0),1)</f>
        <v>#N/A</v>
      </c>
      <c r="B6808" s="21">
        <f t="shared" si="318"/>
        <v>0</v>
      </c>
      <c r="C6808" s="22">
        <f t="shared" si="319"/>
        <v>0</v>
      </c>
      <c r="D6808" s="23" t="str">
        <f t="shared" si="320"/>
        <v/>
      </c>
      <c r="E6808" s="21">
        <f>SUMIFS(тарифы!G:G,тарифы!B:B,J6808)</f>
        <v>0</v>
      </c>
      <c r="F6808" s="21"/>
      <c r="G6808" s="12" t="str">
        <f>IFERROR(INDEX(Таблица1[#All],MATCH('загрузка табеля'!J6808,тарифы!B:B,0),4),"")</f>
        <v/>
      </c>
    </row>
    <row r="6809" spans="1:7" x14ac:dyDescent="0.2">
      <c r="A6809" s="12" t="e">
        <f>INDEX('рабочие дни  %ФОТ'!$F$3:$F$67,MATCH('загрузка табеля'!$H6809,'рабочие дни  %ФОТ'!$H$3:$H$67,0),1)</f>
        <v>#N/A</v>
      </c>
      <c r="B6809" s="21">
        <f t="shared" si="318"/>
        <v>0</v>
      </c>
      <c r="C6809" s="22">
        <f t="shared" si="319"/>
        <v>0</v>
      </c>
      <c r="D6809" s="23" t="str">
        <f t="shared" si="320"/>
        <v/>
      </c>
      <c r="E6809" s="21">
        <f>SUMIFS(тарифы!G:G,тарифы!B:B,J6809)</f>
        <v>0</v>
      </c>
      <c r="F6809" s="21"/>
      <c r="G6809" s="12" t="str">
        <f>IFERROR(INDEX(Таблица1[#All],MATCH('загрузка табеля'!J6809,тарифы!B:B,0),4),"")</f>
        <v/>
      </c>
    </row>
    <row r="6810" spans="1:7" x14ac:dyDescent="0.2">
      <c r="A6810" s="12" t="e">
        <f>INDEX('рабочие дни  %ФОТ'!$F$3:$F$67,MATCH('загрузка табеля'!$H6810,'рабочие дни  %ФОТ'!$H$3:$H$67,0),1)</f>
        <v>#N/A</v>
      </c>
      <c r="B6810" s="21">
        <f t="shared" si="318"/>
        <v>0</v>
      </c>
      <c r="C6810" s="22">
        <f t="shared" si="319"/>
        <v>0</v>
      </c>
      <c r="D6810" s="23" t="str">
        <f t="shared" si="320"/>
        <v/>
      </c>
      <c r="E6810" s="21">
        <f>SUMIFS(тарифы!G:G,тарифы!B:B,J6810)</f>
        <v>0</v>
      </c>
      <c r="F6810" s="21"/>
      <c r="G6810" s="12" t="str">
        <f>IFERROR(INDEX(Таблица1[#All],MATCH('загрузка табеля'!J6810,тарифы!B:B,0),4),"")</f>
        <v/>
      </c>
    </row>
    <row r="6811" spans="1:7" x14ac:dyDescent="0.2">
      <c r="A6811" s="12" t="e">
        <f>INDEX('рабочие дни  %ФОТ'!$F$3:$F$67,MATCH('загрузка табеля'!$H6811,'рабочие дни  %ФОТ'!$H$3:$H$67,0),1)</f>
        <v>#N/A</v>
      </c>
      <c r="B6811" s="21">
        <f t="shared" si="318"/>
        <v>0</v>
      </c>
      <c r="C6811" s="22">
        <f t="shared" si="319"/>
        <v>0</v>
      </c>
      <c r="D6811" s="23" t="str">
        <f t="shared" si="320"/>
        <v/>
      </c>
      <c r="E6811" s="21">
        <f>SUMIFS(тарифы!G:G,тарифы!B:B,J6811)</f>
        <v>0</v>
      </c>
      <c r="F6811" s="21"/>
      <c r="G6811" s="12" t="str">
        <f>IFERROR(INDEX(Таблица1[#All],MATCH('загрузка табеля'!J6811,тарифы!B:B,0),4),"")</f>
        <v/>
      </c>
    </row>
    <row r="6812" spans="1:7" x14ac:dyDescent="0.2">
      <c r="A6812" s="12" t="e">
        <f>INDEX('рабочие дни  %ФОТ'!$F$3:$F$67,MATCH('загрузка табеля'!$H6812,'рабочие дни  %ФОТ'!$H$3:$H$67,0),1)</f>
        <v>#N/A</v>
      </c>
      <c r="B6812" s="21">
        <f t="shared" si="318"/>
        <v>0</v>
      </c>
      <c r="C6812" s="22">
        <f t="shared" si="319"/>
        <v>0</v>
      </c>
      <c r="D6812" s="23" t="str">
        <f t="shared" si="320"/>
        <v/>
      </c>
      <c r="E6812" s="21">
        <f>SUMIFS(тарифы!G:G,тарифы!B:B,J6812)</f>
        <v>0</v>
      </c>
      <c r="F6812" s="21"/>
      <c r="G6812" s="12" t="str">
        <f>IFERROR(INDEX(Таблица1[#All],MATCH('загрузка табеля'!J6812,тарифы!B:B,0),4),"")</f>
        <v/>
      </c>
    </row>
    <row r="6813" spans="1:7" x14ac:dyDescent="0.2">
      <c r="A6813" s="12" t="e">
        <f>INDEX('рабочие дни  %ФОТ'!$F$3:$F$67,MATCH('загрузка табеля'!$H6813,'рабочие дни  %ФОТ'!$H$3:$H$67,0),1)</f>
        <v>#N/A</v>
      </c>
      <c r="B6813" s="21">
        <f t="shared" si="318"/>
        <v>0</v>
      </c>
      <c r="C6813" s="22">
        <f t="shared" si="319"/>
        <v>0</v>
      </c>
      <c r="D6813" s="23" t="str">
        <f t="shared" si="320"/>
        <v/>
      </c>
      <c r="E6813" s="21">
        <f>SUMIFS(тарифы!G:G,тарифы!B:B,J6813)</f>
        <v>0</v>
      </c>
      <c r="F6813" s="21"/>
      <c r="G6813" s="12" t="str">
        <f>IFERROR(INDEX(Таблица1[#All],MATCH('загрузка табеля'!J6813,тарифы!B:B,0),4),"")</f>
        <v/>
      </c>
    </row>
    <row r="6814" spans="1:7" x14ac:dyDescent="0.2">
      <c r="A6814" s="12" t="e">
        <f>INDEX('рабочие дни  %ФОТ'!$F$3:$F$67,MATCH('загрузка табеля'!$H6814,'рабочие дни  %ФОТ'!$H$3:$H$67,0),1)</f>
        <v>#N/A</v>
      </c>
      <c r="B6814" s="21">
        <f t="shared" si="318"/>
        <v>0</v>
      </c>
      <c r="C6814" s="22">
        <f t="shared" si="319"/>
        <v>0</v>
      </c>
      <c r="D6814" s="23" t="str">
        <f t="shared" si="320"/>
        <v/>
      </c>
      <c r="E6814" s="21">
        <f>SUMIFS(тарифы!G:G,тарифы!B:B,J6814)</f>
        <v>0</v>
      </c>
      <c r="F6814" s="21"/>
      <c r="G6814" s="12" t="str">
        <f>IFERROR(INDEX(Таблица1[#All],MATCH('загрузка табеля'!J6814,тарифы!B:B,0),4),"")</f>
        <v/>
      </c>
    </row>
    <row r="6815" spans="1:7" x14ac:dyDescent="0.2">
      <c r="A6815" s="12" t="e">
        <f>INDEX('рабочие дни  %ФОТ'!$F$3:$F$67,MATCH('загрузка табеля'!$H6815,'рабочие дни  %ФОТ'!$H$3:$H$67,0),1)</f>
        <v>#N/A</v>
      </c>
      <c r="B6815" s="21">
        <f t="shared" si="318"/>
        <v>0</v>
      </c>
      <c r="C6815" s="22">
        <f t="shared" si="319"/>
        <v>0</v>
      </c>
      <c r="D6815" s="23" t="str">
        <f t="shared" si="320"/>
        <v/>
      </c>
      <c r="E6815" s="21">
        <f>SUMIFS(тарифы!G:G,тарифы!B:B,J6815)</f>
        <v>0</v>
      </c>
      <c r="F6815" s="21"/>
      <c r="G6815" s="12" t="str">
        <f>IFERROR(INDEX(Таблица1[#All],MATCH('загрузка табеля'!J6815,тарифы!B:B,0),4),"")</f>
        <v/>
      </c>
    </row>
    <row r="6816" spans="1:7" x14ac:dyDescent="0.2">
      <c r="A6816" s="12" t="e">
        <f>INDEX('рабочие дни  %ФОТ'!$F$3:$F$67,MATCH('загрузка табеля'!$H6816,'рабочие дни  %ФОТ'!$H$3:$H$67,0),1)</f>
        <v>#N/A</v>
      </c>
      <c r="B6816" s="21">
        <f t="shared" si="318"/>
        <v>0</v>
      </c>
      <c r="C6816" s="22">
        <f t="shared" si="319"/>
        <v>0</v>
      </c>
      <c r="D6816" s="23" t="str">
        <f t="shared" si="320"/>
        <v/>
      </c>
      <c r="E6816" s="21">
        <f>SUMIFS(тарифы!G:G,тарифы!B:B,J6816)</f>
        <v>0</v>
      </c>
      <c r="F6816" s="21"/>
      <c r="G6816" s="12" t="str">
        <f>IFERROR(INDEX(Таблица1[#All],MATCH('загрузка табеля'!J6816,тарифы!B:B,0),4),"")</f>
        <v/>
      </c>
    </row>
    <row r="6817" spans="1:7" x14ac:dyDescent="0.2">
      <c r="A6817" s="12" t="e">
        <f>INDEX('рабочие дни  %ФОТ'!$F$3:$F$67,MATCH('загрузка табеля'!$H6817,'рабочие дни  %ФОТ'!$H$3:$H$67,0),1)</f>
        <v>#N/A</v>
      </c>
      <c r="B6817" s="21">
        <f t="shared" si="318"/>
        <v>0</v>
      </c>
      <c r="C6817" s="22">
        <f t="shared" si="319"/>
        <v>0</v>
      </c>
      <c r="D6817" s="23" t="str">
        <f t="shared" si="320"/>
        <v/>
      </c>
      <c r="E6817" s="21">
        <f>SUMIFS(тарифы!G:G,тарифы!B:B,J6817)</f>
        <v>0</v>
      </c>
      <c r="F6817" s="21"/>
      <c r="G6817" s="12" t="str">
        <f>IFERROR(INDEX(Таблица1[#All],MATCH('загрузка табеля'!J6817,тарифы!B:B,0),4),"")</f>
        <v/>
      </c>
    </row>
    <row r="6818" spans="1:7" x14ac:dyDescent="0.2">
      <c r="A6818" s="12" t="e">
        <f>INDEX('рабочие дни  %ФОТ'!$F$3:$F$67,MATCH('загрузка табеля'!$H6818,'рабочие дни  %ФОТ'!$H$3:$H$67,0),1)</f>
        <v>#N/A</v>
      </c>
      <c r="B6818" s="21">
        <f t="shared" si="318"/>
        <v>0</v>
      </c>
      <c r="C6818" s="22">
        <f t="shared" si="319"/>
        <v>0</v>
      </c>
      <c r="D6818" s="23" t="str">
        <f t="shared" si="320"/>
        <v/>
      </c>
      <c r="E6818" s="21">
        <f>SUMIFS(тарифы!G:G,тарифы!B:B,J6818)</f>
        <v>0</v>
      </c>
      <c r="F6818" s="21"/>
      <c r="G6818" s="12" t="str">
        <f>IFERROR(INDEX(Таблица1[#All],MATCH('загрузка табеля'!J6818,тарифы!B:B,0),4),"")</f>
        <v/>
      </c>
    </row>
    <row r="6819" spans="1:7" x14ac:dyDescent="0.2">
      <c r="A6819" s="12" t="e">
        <f>INDEX('рабочие дни  %ФОТ'!$F$3:$F$67,MATCH('загрузка табеля'!$H6819,'рабочие дни  %ФОТ'!$H$3:$H$67,0),1)</f>
        <v>#N/A</v>
      </c>
      <c r="B6819" s="21">
        <f t="shared" si="318"/>
        <v>0</v>
      </c>
      <c r="C6819" s="22">
        <f t="shared" si="319"/>
        <v>0</v>
      </c>
      <c r="D6819" s="23" t="str">
        <f t="shared" si="320"/>
        <v/>
      </c>
      <c r="E6819" s="21">
        <f>SUMIFS(тарифы!G:G,тарифы!B:B,J6819)</f>
        <v>0</v>
      </c>
      <c r="F6819" s="21"/>
      <c r="G6819" s="12" t="str">
        <f>IFERROR(INDEX(Таблица1[#All],MATCH('загрузка табеля'!J6819,тарифы!B:B,0),4),"")</f>
        <v/>
      </c>
    </row>
    <row r="6820" spans="1:7" x14ac:dyDescent="0.2">
      <c r="A6820" s="12" t="e">
        <f>INDEX('рабочие дни  %ФОТ'!$F$3:$F$67,MATCH('загрузка табеля'!$H6820,'рабочие дни  %ФОТ'!$H$3:$H$67,0),1)</f>
        <v>#N/A</v>
      </c>
      <c r="B6820" s="21">
        <f t="shared" si="318"/>
        <v>0</v>
      </c>
      <c r="C6820" s="22">
        <f t="shared" si="319"/>
        <v>0</v>
      </c>
      <c r="D6820" s="23" t="str">
        <f t="shared" si="320"/>
        <v/>
      </c>
      <c r="E6820" s="21">
        <f>SUMIFS(тарифы!G:G,тарифы!B:B,J6820)</f>
        <v>0</v>
      </c>
      <c r="F6820" s="21"/>
      <c r="G6820" s="12" t="str">
        <f>IFERROR(INDEX(Таблица1[#All],MATCH('загрузка табеля'!J6820,тарифы!B:B,0),4),"")</f>
        <v/>
      </c>
    </row>
    <row r="6821" spans="1:7" x14ac:dyDescent="0.2">
      <c r="A6821" s="12" t="e">
        <f>INDEX('рабочие дни  %ФОТ'!$F$3:$F$67,MATCH('загрузка табеля'!$H6821,'рабочие дни  %ФОТ'!$H$3:$H$67,0),1)</f>
        <v>#N/A</v>
      </c>
      <c r="B6821" s="21">
        <f t="shared" si="318"/>
        <v>0</v>
      </c>
      <c r="C6821" s="22">
        <f t="shared" si="319"/>
        <v>0</v>
      </c>
      <c r="D6821" s="23" t="str">
        <f t="shared" si="320"/>
        <v/>
      </c>
      <c r="E6821" s="21">
        <f>SUMIFS(тарифы!G:G,тарифы!B:B,J6821)</f>
        <v>0</v>
      </c>
      <c r="F6821" s="21"/>
      <c r="G6821" s="12" t="str">
        <f>IFERROR(INDEX(Таблица1[#All],MATCH('загрузка табеля'!J6821,тарифы!B:B,0),4),"")</f>
        <v/>
      </c>
    </row>
    <row r="6822" spans="1:7" x14ac:dyDescent="0.2">
      <c r="A6822" s="12" t="e">
        <f>INDEX('рабочие дни  %ФОТ'!$F$3:$F$67,MATCH('загрузка табеля'!$H6822,'рабочие дни  %ФОТ'!$H$3:$H$67,0),1)</f>
        <v>#N/A</v>
      </c>
      <c r="B6822" s="21">
        <f t="shared" si="318"/>
        <v>0</v>
      </c>
      <c r="C6822" s="22">
        <f t="shared" si="319"/>
        <v>0</v>
      </c>
      <c r="D6822" s="23" t="str">
        <f t="shared" si="320"/>
        <v/>
      </c>
      <c r="E6822" s="21">
        <f>SUMIFS(тарифы!G:G,тарифы!B:B,J6822)</f>
        <v>0</v>
      </c>
      <c r="F6822" s="21"/>
      <c r="G6822" s="12" t="str">
        <f>IFERROR(INDEX(Таблица1[#All],MATCH('загрузка табеля'!J6822,тарифы!B:B,0),4),"")</f>
        <v/>
      </c>
    </row>
    <row r="6823" spans="1:7" x14ac:dyDescent="0.2">
      <c r="A6823" s="12" t="e">
        <f>INDEX('рабочие дни  %ФОТ'!$F$3:$F$67,MATCH('загрузка табеля'!$H6823,'рабочие дни  %ФОТ'!$H$3:$H$67,0),1)</f>
        <v>#N/A</v>
      </c>
      <c r="B6823" s="21">
        <f t="shared" si="318"/>
        <v>0</v>
      </c>
      <c r="C6823" s="22">
        <f t="shared" si="319"/>
        <v>0</v>
      </c>
      <c r="D6823" s="23" t="str">
        <f t="shared" si="320"/>
        <v/>
      </c>
      <c r="E6823" s="21">
        <f>SUMIFS(тарифы!G:G,тарифы!B:B,J6823)</f>
        <v>0</v>
      </c>
      <c r="F6823" s="21"/>
      <c r="G6823" s="12" t="str">
        <f>IFERROR(INDEX(Таблица1[#All],MATCH('загрузка табеля'!J6823,тарифы!B:B,0),4),"")</f>
        <v/>
      </c>
    </row>
    <row r="6824" spans="1:7" x14ac:dyDescent="0.2">
      <c r="A6824" s="12" t="e">
        <f>INDEX('рабочие дни  %ФОТ'!$F$3:$F$67,MATCH('загрузка табеля'!$H6824,'рабочие дни  %ФОТ'!$H$3:$H$67,0),1)</f>
        <v>#N/A</v>
      </c>
      <c r="B6824" s="21">
        <f t="shared" si="318"/>
        <v>0</v>
      </c>
      <c r="C6824" s="22">
        <f t="shared" si="319"/>
        <v>0</v>
      </c>
      <c r="D6824" s="23" t="str">
        <f t="shared" si="320"/>
        <v/>
      </c>
      <c r="E6824" s="21">
        <f>SUMIFS(тарифы!G:G,тарифы!B:B,J6824)</f>
        <v>0</v>
      </c>
      <c r="F6824" s="21"/>
      <c r="G6824" s="12" t="str">
        <f>IFERROR(INDEX(Таблица1[#All],MATCH('загрузка табеля'!J6824,тарифы!B:B,0),4),"")</f>
        <v/>
      </c>
    </row>
    <row r="6825" spans="1:7" x14ac:dyDescent="0.2">
      <c r="A6825" s="12" t="e">
        <f>INDEX('рабочие дни  %ФОТ'!$F$3:$F$67,MATCH('загрузка табеля'!$H6825,'рабочие дни  %ФОТ'!$H$3:$H$67,0),1)</f>
        <v>#N/A</v>
      </c>
      <c r="B6825" s="21">
        <f t="shared" si="318"/>
        <v>0</v>
      </c>
      <c r="C6825" s="22">
        <f t="shared" si="319"/>
        <v>0</v>
      </c>
      <c r="D6825" s="23" t="str">
        <f t="shared" si="320"/>
        <v/>
      </c>
      <c r="E6825" s="21">
        <f>SUMIFS(тарифы!G:G,тарифы!B:B,J6825)</f>
        <v>0</v>
      </c>
      <c r="F6825" s="21"/>
      <c r="G6825" s="12" t="str">
        <f>IFERROR(INDEX(Таблица1[#All],MATCH('загрузка табеля'!J6825,тарифы!B:B,0),4),"")</f>
        <v/>
      </c>
    </row>
    <row r="6826" spans="1:7" x14ac:dyDescent="0.2">
      <c r="A6826" s="12" t="e">
        <f>INDEX('рабочие дни  %ФОТ'!$F$3:$F$67,MATCH('загрузка табеля'!$H6826,'рабочие дни  %ФОТ'!$H$3:$H$67,0),1)</f>
        <v>#N/A</v>
      </c>
      <c r="B6826" s="21">
        <f t="shared" si="318"/>
        <v>0</v>
      </c>
      <c r="C6826" s="22">
        <f t="shared" si="319"/>
        <v>0</v>
      </c>
      <c r="D6826" s="23" t="str">
        <f t="shared" si="320"/>
        <v/>
      </c>
      <c r="E6826" s="21">
        <f>SUMIFS(тарифы!G:G,тарифы!B:B,J6826)</f>
        <v>0</v>
      </c>
      <c r="F6826" s="21"/>
      <c r="G6826" s="12" t="str">
        <f>IFERROR(INDEX(Таблица1[#All],MATCH('загрузка табеля'!J6826,тарифы!B:B,0),4),"")</f>
        <v/>
      </c>
    </row>
    <row r="6827" spans="1:7" x14ac:dyDescent="0.2">
      <c r="A6827" s="12" t="e">
        <f>INDEX('рабочие дни  %ФОТ'!$F$3:$F$67,MATCH('загрузка табеля'!$H6827,'рабочие дни  %ФОТ'!$H$3:$H$67,0),1)</f>
        <v>#N/A</v>
      </c>
      <c r="B6827" s="21">
        <f t="shared" si="318"/>
        <v>0</v>
      </c>
      <c r="C6827" s="22">
        <f t="shared" si="319"/>
        <v>0</v>
      </c>
      <c r="D6827" s="23" t="str">
        <f t="shared" si="320"/>
        <v/>
      </c>
      <c r="E6827" s="21">
        <f>SUMIFS(тарифы!G:G,тарифы!B:B,J6827)</f>
        <v>0</v>
      </c>
      <c r="F6827" s="21"/>
      <c r="G6827" s="12" t="str">
        <f>IFERROR(INDEX(Таблица1[#All],MATCH('загрузка табеля'!J6827,тарифы!B:B,0),4),"")</f>
        <v/>
      </c>
    </row>
    <row r="6828" spans="1:7" x14ac:dyDescent="0.2">
      <c r="A6828" s="12" t="e">
        <f>INDEX('рабочие дни  %ФОТ'!$F$3:$F$67,MATCH('загрузка табеля'!$H6828,'рабочие дни  %ФОТ'!$H$3:$H$67,0),1)</f>
        <v>#N/A</v>
      </c>
      <c r="B6828" s="21">
        <f t="shared" si="318"/>
        <v>0</v>
      </c>
      <c r="C6828" s="22">
        <f t="shared" si="319"/>
        <v>0</v>
      </c>
      <c r="D6828" s="23" t="str">
        <f t="shared" si="320"/>
        <v/>
      </c>
      <c r="E6828" s="21">
        <f>SUMIFS(тарифы!G:G,тарифы!B:B,J6828)</f>
        <v>0</v>
      </c>
      <c r="F6828" s="21"/>
      <c r="G6828" s="12" t="str">
        <f>IFERROR(INDEX(Таблица1[#All],MATCH('загрузка табеля'!J6828,тарифы!B:B,0),4),"")</f>
        <v/>
      </c>
    </row>
    <row r="6829" spans="1:7" x14ac:dyDescent="0.2">
      <c r="A6829" s="12" t="e">
        <f>INDEX('рабочие дни  %ФОТ'!$F$3:$F$67,MATCH('загрузка табеля'!$H6829,'рабочие дни  %ФОТ'!$H$3:$H$67,0),1)</f>
        <v>#N/A</v>
      </c>
      <c r="B6829" s="21">
        <f t="shared" si="318"/>
        <v>0</v>
      </c>
      <c r="C6829" s="22">
        <f t="shared" si="319"/>
        <v>0</v>
      </c>
      <c r="D6829" s="23" t="str">
        <f t="shared" si="320"/>
        <v/>
      </c>
      <c r="E6829" s="21">
        <f>SUMIFS(тарифы!G:G,тарифы!B:B,J6829)</f>
        <v>0</v>
      </c>
      <c r="F6829" s="21"/>
      <c r="G6829" s="12" t="str">
        <f>IFERROR(INDEX(Таблица1[#All],MATCH('загрузка табеля'!J6829,тарифы!B:B,0),4),"")</f>
        <v/>
      </c>
    </row>
    <row r="6830" spans="1:7" x14ac:dyDescent="0.2">
      <c r="A6830" s="12" t="e">
        <f>INDEX('рабочие дни  %ФОТ'!$F$3:$F$67,MATCH('загрузка табеля'!$H6830,'рабочие дни  %ФОТ'!$H$3:$H$67,0),1)</f>
        <v>#N/A</v>
      </c>
      <c r="B6830" s="21">
        <f t="shared" si="318"/>
        <v>0</v>
      </c>
      <c r="C6830" s="22">
        <f t="shared" si="319"/>
        <v>0</v>
      </c>
      <c r="D6830" s="23" t="str">
        <f t="shared" si="320"/>
        <v/>
      </c>
      <c r="E6830" s="21">
        <f>SUMIFS(тарифы!G:G,тарифы!B:B,J6830)</f>
        <v>0</v>
      </c>
      <c r="F6830" s="21"/>
      <c r="G6830" s="12" t="str">
        <f>IFERROR(INDEX(Таблица1[#All],MATCH('загрузка табеля'!J6830,тарифы!B:B,0),4),"")</f>
        <v/>
      </c>
    </row>
    <row r="6831" spans="1:7" x14ac:dyDescent="0.2">
      <c r="A6831" s="12" t="e">
        <f>INDEX('рабочие дни  %ФОТ'!$F$3:$F$67,MATCH('загрузка табеля'!$H6831,'рабочие дни  %ФОТ'!$H$3:$H$67,0),1)</f>
        <v>#N/A</v>
      </c>
      <c r="B6831" s="21">
        <f t="shared" si="318"/>
        <v>0</v>
      </c>
      <c r="C6831" s="22">
        <f t="shared" si="319"/>
        <v>0</v>
      </c>
      <c r="D6831" s="23" t="str">
        <f t="shared" si="320"/>
        <v/>
      </c>
      <c r="E6831" s="21">
        <f>SUMIFS(тарифы!G:G,тарифы!B:B,J6831)</f>
        <v>0</v>
      </c>
      <c r="F6831" s="21"/>
      <c r="G6831" s="12" t="str">
        <f>IFERROR(INDEX(Таблица1[#All],MATCH('загрузка табеля'!J6831,тарифы!B:B,0),4),"")</f>
        <v/>
      </c>
    </row>
    <row r="6832" spans="1:7" x14ac:dyDescent="0.2">
      <c r="A6832" s="12" t="e">
        <f>INDEX('рабочие дни  %ФОТ'!$F$3:$F$67,MATCH('загрузка табеля'!$H6832,'рабочие дни  %ФОТ'!$H$3:$H$67,0),1)</f>
        <v>#N/A</v>
      </c>
      <c r="B6832" s="21">
        <f t="shared" si="318"/>
        <v>0</v>
      </c>
      <c r="C6832" s="22">
        <f t="shared" si="319"/>
        <v>0</v>
      </c>
      <c r="D6832" s="23" t="str">
        <f t="shared" si="320"/>
        <v/>
      </c>
      <c r="E6832" s="21">
        <f>SUMIFS(тарифы!G:G,тарифы!B:B,J6832)</f>
        <v>0</v>
      </c>
      <c r="F6832" s="21"/>
      <c r="G6832" s="12" t="str">
        <f>IFERROR(INDEX(Таблица1[#All],MATCH('загрузка табеля'!J6832,тарифы!B:B,0),4),"")</f>
        <v/>
      </c>
    </row>
    <row r="6833" spans="1:7" x14ac:dyDescent="0.2">
      <c r="A6833" s="12" t="e">
        <f>INDEX('рабочие дни  %ФОТ'!$F$3:$F$67,MATCH('загрузка табеля'!$H6833,'рабочие дни  %ФОТ'!$H$3:$H$67,0),1)</f>
        <v>#N/A</v>
      </c>
      <c r="B6833" s="21">
        <f t="shared" si="318"/>
        <v>0</v>
      </c>
      <c r="C6833" s="22">
        <f t="shared" si="319"/>
        <v>0</v>
      </c>
      <c r="D6833" s="23" t="str">
        <f t="shared" si="320"/>
        <v/>
      </c>
      <c r="E6833" s="21">
        <f>SUMIFS(тарифы!G:G,тарифы!B:B,J6833)</f>
        <v>0</v>
      </c>
      <c r="F6833" s="21"/>
      <c r="G6833" s="12" t="str">
        <f>IFERROR(INDEX(Таблица1[#All],MATCH('загрузка табеля'!J6833,тарифы!B:B,0),4),"")</f>
        <v/>
      </c>
    </row>
    <row r="6834" spans="1:7" x14ac:dyDescent="0.2">
      <c r="A6834" s="12" t="e">
        <f>INDEX('рабочие дни  %ФОТ'!$F$3:$F$67,MATCH('загрузка табеля'!$H6834,'рабочие дни  %ФОТ'!$H$3:$H$67,0),1)</f>
        <v>#N/A</v>
      </c>
      <c r="B6834" s="21">
        <f t="shared" si="318"/>
        <v>0</v>
      </c>
      <c r="C6834" s="22">
        <f t="shared" si="319"/>
        <v>0</v>
      </c>
      <c r="D6834" s="23" t="str">
        <f t="shared" si="320"/>
        <v/>
      </c>
      <c r="E6834" s="21">
        <f>SUMIFS(тарифы!G:G,тарифы!B:B,J6834)</f>
        <v>0</v>
      </c>
      <c r="F6834" s="21"/>
      <c r="G6834" s="12" t="str">
        <f>IFERROR(INDEX(Таблица1[#All],MATCH('загрузка табеля'!J6834,тарифы!B:B,0),4),"")</f>
        <v/>
      </c>
    </row>
    <row r="6835" spans="1:7" x14ac:dyDescent="0.2">
      <c r="A6835" s="12" t="e">
        <f>INDEX('рабочие дни  %ФОТ'!$F$3:$F$67,MATCH('загрузка табеля'!$H6835,'рабочие дни  %ФОТ'!$H$3:$H$67,0),1)</f>
        <v>#N/A</v>
      </c>
      <c r="B6835" s="21">
        <f t="shared" si="318"/>
        <v>0</v>
      </c>
      <c r="C6835" s="22">
        <f t="shared" si="319"/>
        <v>0</v>
      </c>
      <c r="D6835" s="23" t="str">
        <f t="shared" si="320"/>
        <v/>
      </c>
      <c r="E6835" s="21">
        <f>SUMIFS(тарифы!G:G,тарифы!B:B,J6835)</f>
        <v>0</v>
      </c>
      <c r="F6835" s="21"/>
      <c r="G6835" s="12" t="str">
        <f>IFERROR(INDEX(Таблица1[#All],MATCH('загрузка табеля'!J6835,тарифы!B:B,0),4),"")</f>
        <v/>
      </c>
    </row>
    <row r="6836" spans="1:7" x14ac:dyDescent="0.2">
      <c r="A6836" s="12" t="e">
        <f>INDEX('рабочие дни  %ФОТ'!$F$3:$F$67,MATCH('загрузка табеля'!$H6836,'рабочие дни  %ФОТ'!$H$3:$H$67,0),1)</f>
        <v>#N/A</v>
      </c>
      <c r="B6836" s="21">
        <f t="shared" si="318"/>
        <v>0</v>
      </c>
      <c r="C6836" s="22">
        <f t="shared" si="319"/>
        <v>0</v>
      </c>
      <c r="D6836" s="23" t="str">
        <f t="shared" si="320"/>
        <v/>
      </c>
      <c r="E6836" s="21">
        <f>SUMIFS(тарифы!G:G,тарифы!B:B,J6836)</f>
        <v>0</v>
      </c>
      <c r="F6836" s="21"/>
      <c r="G6836" s="12" t="str">
        <f>IFERROR(INDEX(Таблица1[#All],MATCH('загрузка табеля'!J6836,тарифы!B:B,0),4),"")</f>
        <v/>
      </c>
    </row>
    <row r="6837" spans="1:7" x14ac:dyDescent="0.2">
      <c r="A6837" s="12" t="e">
        <f>INDEX('рабочие дни  %ФОТ'!$F$3:$F$67,MATCH('загрузка табеля'!$H6837,'рабочие дни  %ФОТ'!$H$3:$H$67,0),1)</f>
        <v>#N/A</v>
      </c>
      <c r="B6837" s="21">
        <f t="shared" si="318"/>
        <v>0</v>
      </c>
      <c r="C6837" s="22">
        <f t="shared" si="319"/>
        <v>0</v>
      </c>
      <c r="D6837" s="23" t="str">
        <f t="shared" si="320"/>
        <v/>
      </c>
      <c r="E6837" s="21">
        <f>SUMIFS(тарифы!G:G,тарифы!B:B,J6837)</f>
        <v>0</v>
      </c>
      <c r="F6837" s="21"/>
      <c r="G6837" s="12" t="str">
        <f>IFERROR(INDEX(Таблица1[#All],MATCH('загрузка табеля'!J6837,тарифы!B:B,0),4),"")</f>
        <v/>
      </c>
    </row>
    <row r="6838" spans="1:7" x14ac:dyDescent="0.2">
      <c r="A6838" s="12" t="e">
        <f>INDEX('рабочие дни  %ФОТ'!$F$3:$F$67,MATCH('загрузка табеля'!$H6838,'рабочие дни  %ФОТ'!$H$3:$H$67,0),1)</f>
        <v>#N/A</v>
      </c>
      <c r="B6838" s="21">
        <f t="shared" si="318"/>
        <v>0</v>
      </c>
      <c r="C6838" s="22">
        <f t="shared" si="319"/>
        <v>0</v>
      </c>
      <c r="D6838" s="23" t="str">
        <f t="shared" si="320"/>
        <v/>
      </c>
      <c r="E6838" s="21">
        <f>SUMIFS(тарифы!G:G,тарифы!B:B,J6838)</f>
        <v>0</v>
      </c>
      <c r="F6838" s="21"/>
      <c r="G6838" s="12" t="str">
        <f>IFERROR(INDEX(Таблица1[#All],MATCH('загрузка табеля'!J6838,тарифы!B:B,0),4),"")</f>
        <v/>
      </c>
    </row>
    <row r="6839" spans="1:7" x14ac:dyDescent="0.2">
      <c r="A6839" s="12" t="e">
        <f>INDEX('рабочие дни  %ФОТ'!$F$3:$F$67,MATCH('загрузка табеля'!$H6839,'рабочие дни  %ФОТ'!$H$3:$H$67,0),1)</f>
        <v>#N/A</v>
      </c>
      <c r="B6839" s="21">
        <f t="shared" si="318"/>
        <v>0</v>
      </c>
      <c r="C6839" s="22">
        <f t="shared" si="319"/>
        <v>0</v>
      </c>
      <c r="D6839" s="23" t="str">
        <f t="shared" si="320"/>
        <v/>
      </c>
      <c r="E6839" s="21">
        <f>SUMIFS(тарифы!G:G,тарифы!B:B,J6839)</f>
        <v>0</v>
      </c>
      <c r="F6839" s="21"/>
      <c r="G6839" s="12" t="str">
        <f>IFERROR(INDEX(Таблица1[#All],MATCH('загрузка табеля'!J6839,тарифы!B:B,0),4),"")</f>
        <v/>
      </c>
    </row>
    <row r="6840" spans="1:7" x14ac:dyDescent="0.2">
      <c r="A6840" s="12" t="e">
        <f>INDEX('рабочие дни  %ФОТ'!$F$3:$F$67,MATCH('загрузка табеля'!$H6840,'рабочие дни  %ФОТ'!$H$3:$H$67,0),1)</f>
        <v>#N/A</v>
      </c>
      <c r="B6840" s="21">
        <f t="shared" si="318"/>
        <v>0</v>
      </c>
      <c r="C6840" s="22">
        <f t="shared" si="319"/>
        <v>0</v>
      </c>
      <c r="D6840" s="23" t="str">
        <f t="shared" si="320"/>
        <v/>
      </c>
      <c r="E6840" s="21">
        <f>SUMIFS(тарифы!G:G,тарифы!B:B,J6840)</f>
        <v>0</v>
      </c>
      <c r="F6840" s="21"/>
      <c r="G6840" s="12" t="str">
        <f>IFERROR(INDEX(Таблица1[#All],MATCH('загрузка табеля'!J6840,тарифы!B:B,0),4),"")</f>
        <v/>
      </c>
    </row>
    <row r="6841" spans="1:7" x14ac:dyDescent="0.2">
      <c r="A6841" s="12" t="e">
        <f>INDEX('рабочие дни  %ФОТ'!$F$3:$F$67,MATCH('загрузка табеля'!$H6841,'рабочие дни  %ФОТ'!$H$3:$H$67,0),1)</f>
        <v>#N/A</v>
      </c>
      <c r="B6841" s="21">
        <f t="shared" si="318"/>
        <v>0</v>
      </c>
      <c r="C6841" s="22">
        <f t="shared" si="319"/>
        <v>0</v>
      </c>
      <c r="D6841" s="23" t="str">
        <f t="shared" si="320"/>
        <v/>
      </c>
      <c r="E6841" s="21">
        <f>SUMIFS(тарифы!G:G,тарифы!B:B,J6841)</f>
        <v>0</v>
      </c>
      <c r="F6841" s="21"/>
      <c r="G6841" s="12" t="str">
        <f>IFERROR(INDEX(Таблица1[#All],MATCH('загрузка табеля'!J6841,тарифы!B:B,0),4),"")</f>
        <v/>
      </c>
    </row>
    <row r="6842" spans="1:7" x14ac:dyDescent="0.2">
      <c r="A6842" s="12" t="e">
        <f>INDEX('рабочие дни  %ФОТ'!$F$3:$F$67,MATCH('загрузка табеля'!$H6842,'рабочие дни  %ФОТ'!$H$3:$H$67,0),1)</f>
        <v>#N/A</v>
      </c>
      <c r="B6842" s="21">
        <f t="shared" si="318"/>
        <v>0</v>
      </c>
      <c r="C6842" s="22">
        <f t="shared" si="319"/>
        <v>0</v>
      </c>
      <c r="D6842" s="23" t="str">
        <f t="shared" si="320"/>
        <v/>
      </c>
      <c r="E6842" s="21">
        <f>SUMIFS(тарифы!G:G,тарифы!B:B,J6842)</f>
        <v>0</v>
      </c>
      <c r="F6842" s="21"/>
      <c r="G6842" s="12" t="str">
        <f>IFERROR(INDEX(Таблица1[#All],MATCH('загрузка табеля'!J6842,тарифы!B:B,0),4),"")</f>
        <v/>
      </c>
    </row>
    <row r="6843" spans="1:7" x14ac:dyDescent="0.2">
      <c r="A6843" s="12" t="e">
        <f>INDEX('рабочие дни  %ФОТ'!$F$3:$F$67,MATCH('загрузка табеля'!$H6843,'рабочие дни  %ФОТ'!$H$3:$H$67,0),1)</f>
        <v>#N/A</v>
      </c>
      <c r="B6843" s="21">
        <f t="shared" si="318"/>
        <v>0</v>
      </c>
      <c r="C6843" s="22">
        <f t="shared" si="319"/>
        <v>0</v>
      </c>
      <c r="D6843" s="23" t="str">
        <f t="shared" si="320"/>
        <v/>
      </c>
      <c r="E6843" s="21">
        <f>SUMIFS(тарифы!G:G,тарифы!B:B,J6843)</f>
        <v>0</v>
      </c>
      <c r="F6843" s="21"/>
      <c r="G6843" s="12" t="str">
        <f>IFERROR(INDEX(Таблица1[#All],MATCH('загрузка табеля'!J6843,тарифы!B:B,0),4),"")</f>
        <v/>
      </c>
    </row>
    <row r="6844" spans="1:7" x14ac:dyDescent="0.2">
      <c r="A6844" s="12" t="e">
        <f>INDEX('рабочие дни  %ФОТ'!$F$3:$F$67,MATCH('загрузка табеля'!$H6844,'рабочие дни  %ФОТ'!$H$3:$H$67,0),1)</f>
        <v>#N/A</v>
      </c>
      <c r="B6844" s="21">
        <f t="shared" si="318"/>
        <v>0</v>
      </c>
      <c r="C6844" s="22">
        <f t="shared" si="319"/>
        <v>0</v>
      </c>
      <c r="D6844" s="23" t="str">
        <f t="shared" si="320"/>
        <v/>
      </c>
      <c r="E6844" s="21">
        <f>SUMIFS(тарифы!G:G,тарифы!B:B,J6844)</f>
        <v>0</v>
      </c>
      <c r="F6844" s="21"/>
      <c r="G6844" s="12" t="str">
        <f>IFERROR(INDEX(Таблица1[#All],MATCH('загрузка табеля'!J6844,тарифы!B:B,0),4),"")</f>
        <v/>
      </c>
    </row>
    <row r="6845" spans="1:7" x14ac:dyDescent="0.2">
      <c r="A6845" s="12" t="e">
        <f>INDEX('рабочие дни  %ФОТ'!$F$3:$F$67,MATCH('загрузка табеля'!$H6845,'рабочие дни  %ФОТ'!$H$3:$H$67,0),1)</f>
        <v>#N/A</v>
      </c>
      <c r="B6845" s="21">
        <f t="shared" si="318"/>
        <v>0</v>
      </c>
      <c r="C6845" s="22">
        <f t="shared" si="319"/>
        <v>0</v>
      </c>
      <c r="D6845" s="23" t="str">
        <f t="shared" si="320"/>
        <v/>
      </c>
      <c r="E6845" s="21">
        <f>SUMIFS(тарифы!G:G,тарифы!B:B,J6845)</f>
        <v>0</v>
      </c>
      <c r="F6845" s="21"/>
      <c r="G6845" s="12" t="str">
        <f>IFERROR(INDEX(Таблица1[#All],MATCH('загрузка табеля'!J6845,тарифы!B:B,0),4),"")</f>
        <v/>
      </c>
    </row>
    <row r="6846" spans="1:7" x14ac:dyDescent="0.2">
      <c r="A6846" s="12" t="e">
        <f>INDEX('рабочие дни  %ФОТ'!$F$3:$F$67,MATCH('загрузка табеля'!$H6846,'рабочие дни  %ФОТ'!$H$3:$H$67,0),1)</f>
        <v>#N/A</v>
      </c>
      <c r="B6846" s="21">
        <f t="shared" si="318"/>
        <v>0</v>
      </c>
      <c r="C6846" s="22">
        <f t="shared" si="319"/>
        <v>0</v>
      </c>
      <c r="D6846" s="23" t="str">
        <f t="shared" si="320"/>
        <v/>
      </c>
      <c r="E6846" s="21">
        <f>SUMIFS(тарифы!G:G,тарифы!B:B,J6846)</f>
        <v>0</v>
      </c>
      <c r="F6846" s="21"/>
      <c r="G6846" s="12" t="str">
        <f>IFERROR(INDEX(Таблица1[#All],MATCH('загрузка табеля'!J6846,тарифы!B:B,0),4),"")</f>
        <v/>
      </c>
    </row>
    <row r="6847" spans="1:7" x14ac:dyDescent="0.2">
      <c r="A6847" s="12" t="e">
        <f>INDEX('рабочие дни  %ФОТ'!$F$3:$F$67,MATCH('загрузка табеля'!$H6847,'рабочие дни  %ФОТ'!$H$3:$H$67,0),1)</f>
        <v>#N/A</v>
      </c>
      <c r="B6847" s="21">
        <f t="shared" si="318"/>
        <v>0</v>
      </c>
      <c r="C6847" s="22">
        <f t="shared" si="319"/>
        <v>0</v>
      </c>
      <c r="D6847" s="23" t="str">
        <f t="shared" si="320"/>
        <v/>
      </c>
      <c r="E6847" s="21">
        <f>SUMIFS(тарифы!G:G,тарифы!B:B,J6847)</f>
        <v>0</v>
      </c>
      <c r="F6847" s="21"/>
      <c r="G6847" s="12" t="str">
        <f>IFERROR(INDEX(Таблица1[#All],MATCH('загрузка табеля'!J6847,тарифы!B:B,0),4),"")</f>
        <v/>
      </c>
    </row>
    <row r="6848" spans="1:7" x14ac:dyDescent="0.2">
      <c r="A6848" s="12" t="e">
        <f>INDEX('рабочие дни  %ФОТ'!$F$3:$F$67,MATCH('загрузка табеля'!$H6848,'рабочие дни  %ФОТ'!$H$3:$H$67,0),1)</f>
        <v>#N/A</v>
      </c>
      <c r="B6848" s="21">
        <f t="shared" si="318"/>
        <v>0</v>
      </c>
      <c r="C6848" s="22">
        <f t="shared" si="319"/>
        <v>0</v>
      </c>
      <c r="D6848" s="23" t="str">
        <f t="shared" si="320"/>
        <v/>
      </c>
      <c r="E6848" s="21">
        <f>SUMIFS(тарифы!G:G,тарифы!B:B,J6848)</f>
        <v>0</v>
      </c>
      <c r="F6848" s="21"/>
      <c r="G6848" s="12" t="str">
        <f>IFERROR(INDEX(Таблица1[#All],MATCH('загрузка табеля'!J6848,тарифы!B:B,0),4),"")</f>
        <v/>
      </c>
    </row>
    <row r="6849" spans="1:7" x14ac:dyDescent="0.2">
      <c r="A6849" s="12" t="e">
        <f>INDEX('рабочие дни  %ФОТ'!$F$3:$F$67,MATCH('загрузка табеля'!$H6849,'рабочие дни  %ФОТ'!$H$3:$H$67,0),1)</f>
        <v>#N/A</v>
      </c>
      <c r="B6849" s="21">
        <f t="shared" si="318"/>
        <v>0</v>
      </c>
      <c r="C6849" s="22">
        <f t="shared" si="319"/>
        <v>0</v>
      </c>
      <c r="D6849" s="23" t="str">
        <f t="shared" si="320"/>
        <v/>
      </c>
      <c r="E6849" s="21">
        <f>SUMIFS(тарифы!G:G,тарифы!B:B,J6849)</f>
        <v>0</v>
      </c>
      <c r="F6849" s="21"/>
      <c r="G6849" s="12" t="str">
        <f>IFERROR(INDEX(Таблица1[#All],MATCH('загрузка табеля'!J6849,тарифы!B:B,0),4),"")</f>
        <v/>
      </c>
    </row>
    <row r="6850" spans="1:7" x14ac:dyDescent="0.2">
      <c r="A6850" s="12" t="e">
        <f>INDEX('рабочие дни  %ФОТ'!$F$3:$F$67,MATCH('загрузка табеля'!$H6850,'рабочие дни  %ФОТ'!$H$3:$H$67,0),1)</f>
        <v>#N/A</v>
      </c>
      <c r="B6850" s="21">
        <f t="shared" si="318"/>
        <v>0</v>
      </c>
      <c r="C6850" s="22">
        <f t="shared" si="319"/>
        <v>0</v>
      </c>
      <c r="D6850" s="23" t="str">
        <f t="shared" si="320"/>
        <v/>
      </c>
      <c r="E6850" s="21">
        <f>SUMIFS(тарифы!G:G,тарифы!B:B,J6850)</f>
        <v>0</v>
      </c>
      <c r="F6850" s="21"/>
      <c r="G6850" s="12" t="str">
        <f>IFERROR(INDEX(Таблица1[#All],MATCH('загрузка табеля'!J6850,тарифы!B:B,0),4),"")</f>
        <v/>
      </c>
    </row>
    <row r="6851" spans="1:7" x14ac:dyDescent="0.2">
      <c r="A6851" s="12" t="e">
        <f>INDEX('рабочие дни  %ФОТ'!$F$3:$F$67,MATCH('загрузка табеля'!$H6851,'рабочие дни  %ФОТ'!$H$3:$H$67,0),1)</f>
        <v>#N/A</v>
      </c>
      <c r="B6851" s="21">
        <f t="shared" si="318"/>
        <v>0</v>
      </c>
      <c r="C6851" s="22">
        <f t="shared" si="319"/>
        <v>0</v>
      </c>
      <c r="D6851" s="23" t="str">
        <f t="shared" si="320"/>
        <v/>
      </c>
      <c r="E6851" s="21">
        <f>SUMIFS(тарифы!G:G,тарифы!B:B,J6851)</f>
        <v>0</v>
      </c>
      <c r="F6851" s="21"/>
      <c r="G6851" s="12" t="str">
        <f>IFERROR(INDEX(Таблица1[#All],MATCH('загрузка табеля'!J6851,тарифы!B:B,0),4),"")</f>
        <v/>
      </c>
    </row>
    <row r="6852" spans="1:7" x14ac:dyDescent="0.2">
      <c r="A6852" s="12" t="e">
        <f>INDEX('рабочие дни  %ФОТ'!$F$3:$F$67,MATCH('загрузка табеля'!$H6852,'рабочие дни  %ФОТ'!$H$3:$H$67,0),1)</f>
        <v>#N/A</v>
      </c>
      <c r="B6852" s="21">
        <f t="shared" si="318"/>
        <v>0</v>
      </c>
      <c r="C6852" s="22">
        <f t="shared" si="319"/>
        <v>0</v>
      </c>
      <c r="D6852" s="23" t="str">
        <f t="shared" si="320"/>
        <v/>
      </c>
      <c r="E6852" s="21">
        <f>SUMIFS(тарифы!G:G,тарифы!B:B,J6852)</f>
        <v>0</v>
      </c>
      <c r="F6852" s="21"/>
      <c r="G6852" s="12" t="str">
        <f>IFERROR(INDEX(Таблица1[#All],MATCH('загрузка табеля'!J6852,тарифы!B:B,0),4),"")</f>
        <v/>
      </c>
    </row>
    <row r="6853" spans="1:7" x14ac:dyDescent="0.2">
      <c r="A6853" s="12" t="e">
        <f>INDEX('рабочие дни  %ФОТ'!$F$3:$F$67,MATCH('загрузка табеля'!$H6853,'рабочие дни  %ФОТ'!$H$3:$H$67,0),1)</f>
        <v>#N/A</v>
      </c>
      <c r="B6853" s="21">
        <f t="shared" si="318"/>
        <v>0</v>
      </c>
      <c r="C6853" s="22">
        <f t="shared" si="319"/>
        <v>0</v>
      </c>
      <c r="D6853" s="23" t="str">
        <f t="shared" si="320"/>
        <v/>
      </c>
      <c r="E6853" s="21">
        <f>SUMIFS(тарифы!G:G,тарифы!B:B,J6853)</f>
        <v>0</v>
      </c>
      <c r="F6853" s="21"/>
      <c r="G6853" s="12" t="str">
        <f>IFERROR(INDEX(Таблица1[#All],MATCH('загрузка табеля'!J6853,тарифы!B:B,0),4),"")</f>
        <v/>
      </c>
    </row>
    <row r="6854" spans="1:7" x14ac:dyDescent="0.2">
      <c r="A6854" s="12" t="e">
        <f>INDEX('рабочие дни  %ФОТ'!$F$3:$F$67,MATCH('загрузка табеля'!$H6854,'рабочие дни  %ФОТ'!$H$3:$H$67,0),1)</f>
        <v>#N/A</v>
      </c>
      <c r="B6854" s="21">
        <f t="shared" ref="B6854:B6917" si="321">IF(AND(F6854&lt;50,F6854&gt;0),F6854*D6854,IF(F6854&gt;50,F6854/$C$1*C6854,IF(AND(E6854&lt;50,E6854&gt;0),E6854*D6854,E6854/$C$1*C6854)))</f>
        <v>0</v>
      </c>
      <c r="C6854" s="22">
        <f t="shared" si="319"/>
        <v>0</v>
      </c>
      <c r="D6854" s="23" t="str">
        <f t="shared" si="320"/>
        <v/>
      </c>
      <c r="E6854" s="21">
        <f>SUMIFS(тарифы!G:G,тарифы!B:B,J6854)</f>
        <v>0</v>
      </c>
      <c r="F6854" s="21"/>
      <c r="G6854" s="12" t="str">
        <f>IFERROR(INDEX(Таблица1[#All],MATCH('загрузка табеля'!J6854,тарифы!B:B,0),4),"")</f>
        <v/>
      </c>
    </row>
    <row r="6855" spans="1:7" x14ac:dyDescent="0.2">
      <c r="A6855" s="12" t="e">
        <f>INDEX('рабочие дни  %ФОТ'!$F$3:$F$67,MATCH('загрузка табеля'!$H6855,'рабочие дни  %ФОТ'!$H$3:$H$67,0),1)</f>
        <v>#N/A</v>
      </c>
      <c r="B6855" s="21">
        <f t="shared" si="321"/>
        <v>0</v>
      </c>
      <c r="C6855" s="22">
        <f t="shared" ref="C6855:C6918" si="322">COUNTIF(L6855:AP6855,"&gt;0")</f>
        <v>0</v>
      </c>
      <c r="D6855" s="23" t="str">
        <f t="shared" ref="D6855:D6918" si="323">IF(SUM(L6855:AP6855)&gt;0,SUM(L6855:AP6855),"")</f>
        <v/>
      </c>
      <c r="E6855" s="21">
        <f>SUMIFS(тарифы!G:G,тарифы!B:B,J6855)</f>
        <v>0</v>
      </c>
      <c r="F6855" s="21"/>
      <c r="G6855" s="12" t="str">
        <f>IFERROR(INDEX(Таблица1[#All],MATCH('загрузка табеля'!J6855,тарифы!B:B,0),4),"")</f>
        <v/>
      </c>
    </row>
    <row r="6856" spans="1:7" x14ac:dyDescent="0.2">
      <c r="A6856" s="12" t="e">
        <f>INDEX('рабочие дни  %ФОТ'!$F$3:$F$67,MATCH('загрузка табеля'!$H6856,'рабочие дни  %ФОТ'!$H$3:$H$67,0),1)</f>
        <v>#N/A</v>
      </c>
      <c r="B6856" s="21">
        <f t="shared" si="321"/>
        <v>0</v>
      </c>
      <c r="C6856" s="22">
        <f t="shared" si="322"/>
        <v>0</v>
      </c>
      <c r="D6856" s="23" t="str">
        <f t="shared" si="323"/>
        <v/>
      </c>
      <c r="E6856" s="21">
        <f>SUMIFS(тарифы!G:G,тарифы!B:B,J6856)</f>
        <v>0</v>
      </c>
      <c r="F6856" s="21"/>
      <c r="G6856" s="12" t="str">
        <f>IFERROR(INDEX(Таблица1[#All],MATCH('загрузка табеля'!J6856,тарифы!B:B,0),4),"")</f>
        <v/>
      </c>
    </row>
    <row r="6857" spans="1:7" x14ac:dyDescent="0.2">
      <c r="A6857" s="12" t="e">
        <f>INDEX('рабочие дни  %ФОТ'!$F$3:$F$67,MATCH('загрузка табеля'!$H6857,'рабочие дни  %ФОТ'!$H$3:$H$67,0),1)</f>
        <v>#N/A</v>
      </c>
      <c r="B6857" s="21">
        <f t="shared" si="321"/>
        <v>0</v>
      </c>
      <c r="C6857" s="22">
        <f t="shared" si="322"/>
        <v>0</v>
      </c>
      <c r="D6857" s="23" t="str">
        <f t="shared" si="323"/>
        <v/>
      </c>
      <c r="E6857" s="21">
        <f>SUMIFS(тарифы!G:G,тарифы!B:B,J6857)</f>
        <v>0</v>
      </c>
      <c r="F6857" s="21"/>
      <c r="G6857" s="12" t="str">
        <f>IFERROR(INDEX(Таблица1[#All],MATCH('загрузка табеля'!J6857,тарифы!B:B,0),4),"")</f>
        <v/>
      </c>
    </row>
    <row r="6858" spans="1:7" x14ac:dyDescent="0.2">
      <c r="A6858" s="12" t="e">
        <f>INDEX('рабочие дни  %ФОТ'!$F$3:$F$67,MATCH('загрузка табеля'!$H6858,'рабочие дни  %ФОТ'!$H$3:$H$67,0),1)</f>
        <v>#N/A</v>
      </c>
      <c r="B6858" s="21">
        <f t="shared" si="321"/>
        <v>0</v>
      </c>
      <c r="C6858" s="22">
        <f t="shared" si="322"/>
        <v>0</v>
      </c>
      <c r="D6858" s="23" t="str">
        <f t="shared" si="323"/>
        <v/>
      </c>
      <c r="E6858" s="21">
        <f>SUMIFS(тарифы!G:G,тарифы!B:B,J6858)</f>
        <v>0</v>
      </c>
      <c r="F6858" s="21"/>
      <c r="G6858" s="12" t="str">
        <f>IFERROR(INDEX(Таблица1[#All],MATCH('загрузка табеля'!J6858,тарифы!B:B,0),4),"")</f>
        <v/>
      </c>
    </row>
    <row r="6859" spans="1:7" x14ac:dyDescent="0.2">
      <c r="A6859" s="12" t="e">
        <f>INDEX('рабочие дни  %ФОТ'!$F$3:$F$67,MATCH('загрузка табеля'!$H6859,'рабочие дни  %ФОТ'!$H$3:$H$67,0),1)</f>
        <v>#N/A</v>
      </c>
      <c r="B6859" s="21">
        <f t="shared" si="321"/>
        <v>0</v>
      </c>
      <c r="C6859" s="22">
        <f t="shared" si="322"/>
        <v>0</v>
      </c>
      <c r="D6859" s="23" t="str">
        <f t="shared" si="323"/>
        <v/>
      </c>
      <c r="E6859" s="21">
        <f>SUMIFS(тарифы!G:G,тарифы!B:B,J6859)</f>
        <v>0</v>
      </c>
      <c r="F6859" s="21"/>
      <c r="G6859" s="12" t="str">
        <f>IFERROR(INDEX(Таблица1[#All],MATCH('загрузка табеля'!J6859,тарифы!B:B,0),4),"")</f>
        <v/>
      </c>
    </row>
    <row r="6860" spans="1:7" x14ac:dyDescent="0.2">
      <c r="A6860" s="12" t="e">
        <f>INDEX('рабочие дни  %ФОТ'!$F$3:$F$67,MATCH('загрузка табеля'!$H6860,'рабочие дни  %ФОТ'!$H$3:$H$67,0),1)</f>
        <v>#N/A</v>
      </c>
      <c r="B6860" s="21">
        <f t="shared" si="321"/>
        <v>0</v>
      </c>
      <c r="C6860" s="22">
        <f t="shared" si="322"/>
        <v>0</v>
      </c>
      <c r="D6860" s="23" t="str">
        <f t="shared" si="323"/>
        <v/>
      </c>
      <c r="E6860" s="21">
        <f>SUMIFS(тарифы!G:G,тарифы!B:B,J6860)</f>
        <v>0</v>
      </c>
      <c r="F6860" s="21"/>
      <c r="G6860" s="12" t="str">
        <f>IFERROR(INDEX(Таблица1[#All],MATCH('загрузка табеля'!J6860,тарифы!B:B,0),4),"")</f>
        <v/>
      </c>
    </row>
    <row r="6861" spans="1:7" x14ac:dyDescent="0.2">
      <c r="A6861" s="12" t="e">
        <f>INDEX('рабочие дни  %ФОТ'!$F$3:$F$67,MATCH('загрузка табеля'!$H6861,'рабочие дни  %ФОТ'!$H$3:$H$67,0),1)</f>
        <v>#N/A</v>
      </c>
      <c r="B6861" s="21">
        <f t="shared" si="321"/>
        <v>0</v>
      </c>
      <c r="C6861" s="22">
        <f t="shared" si="322"/>
        <v>0</v>
      </c>
      <c r="D6861" s="23" t="str">
        <f t="shared" si="323"/>
        <v/>
      </c>
      <c r="E6861" s="21">
        <f>SUMIFS(тарифы!G:G,тарифы!B:B,J6861)</f>
        <v>0</v>
      </c>
      <c r="F6861" s="21"/>
      <c r="G6861" s="12" t="str">
        <f>IFERROR(INDEX(Таблица1[#All],MATCH('загрузка табеля'!J6861,тарифы!B:B,0),4),"")</f>
        <v/>
      </c>
    </row>
    <row r="6862" spans="1:7" x14ac:dyDescent="0.2">
      <c r="A6862" s="12" t="e">
        <f>INDEX('рабочие дни  %ФОТ'!$F$3:$F$67,MATCH('загрузка табеля'!$H6862,'рабочие дни  %ФОТ'!$H$3:$H$67,0),1)</f>
        <v>#N/A</v>
      </c>
      <c r="B6862" s="21">
        <f t="shared" si="321"/>
        <v>0</v>
      </c>
      <c r="C6862" s="22">
        <f t="shared" si="322"/>
        <v>0</v>
      </c>
      <c r="D6862" s="23" t="str">
        <f t="shared" si="323"/>
        <v/>
      </c>
      <c r="E6862" s="21">
        <f>SUMIFS(тарифы!G:G,тарифы!B:B,J6862)</f>
        <v>0</v>
      </c>
      <c r="F6862" s="21"/>
      <c r="G6862" s="12" t="str">
        <f>IFERROR(INDEX(Таблица1[#All],MATCH('загрузка табеля'!J6862,тарифы!B:B,0),4),"")</f>
        <v/>
      </c>
    </row>
    <row r="6863" spans="1:7" x14ac:dyDescent="0.2">
      <c r="A6863" s="12" t="e">
        <f>INDEX('рабочие дни  %ФОТ'!$F$3:$F$67,MATCH('загрузка табеля'!$H6863,'рабочие дни  %ФОТ'!$H$3:$H$67,0),1)</f>
        <v>#N/A</v>
      </c>
      <c r="B6863" s="21">
        <f t="shared" si="321"/>
        <v>0</v>
      </c>
      <c r="C6863" s="22">
        <f t="shared" si="322"/>
        <v>0</v>
      </c>
      <c r="D6863" s="23" t="str">
        <f t="shared" si="323"/>
        <v/>
      </c>
      <c r="E6863" s="21">
        <f>SUMIFS(тарифы!G:G,тарифы!B:B,J6863)</f>
        <v>0</v>
      </c>
      <c r="F6863" s="21"/>
      <c r="G6863" s="12" t="str">
        <f>IFERROR(INDEX(Таблица1[#All],MATCH('загрузка табеля'!J6863,тарифы!B:B,0),4),"")</f>
        <v/>
      </c>
    </row>
    <row r="6864" spans="1:7" x14ac:dyDescent="0.2">
      <c r="A6864" s="12" t="e">
        <f>INDEX('рабочие дни  %ФОТ'!$F$3:$F$67,MATCH('загрузка табеля'!$H6864,'рабочие дни  %ФОТ'!$H$3:$H$67,0),1)</f>
        <v>#N/A</v>
      </c>
      <c r="B6864" s="21">
        <f t="shared" si="321"/>
        <v>0</v>
      </c>
      <c r="C6864" s="22">
        <f t="shared" si="322"/>
        <v>0</v>
      </c>
      <c r="D6864" s="23" t="str">
        <f t="shared" si="323"/>
        <v/>
      </c>
      <c r="E6864" s="21">
        <f>SUMIFS(тарифы!G:G,тарифы!B:B,J6864)</f>
        <v>0</v>
      </c>
      <c r="F6864" s="21"/>
      <c r="G6864" s="12" t="str">
        <f>IFERROR(INDEX(Таблица1[#All],MATCH('загрузка табеля'!J6864,тарифы!B:B,0),4),"")</f>
        <v/>
      </c>
    </row>
    <row r="6865" spans="1:7" x14ac:dyDescent="0.2">
      <c r="A6865" s="12" t="e">
        <f>INDEX('рабочие дни  %ФОТ'!$F$3:$F$67,MATCH('загрузка табеля'!$H6865,'рабочие дни  %ФОТ'!$H$3:$H$67,0),1)</f>
        <v>#N/A</v>
      </c>
      <c r="B6865" s="21">
        <f t="shared" si="321"/>
        <v>0</v>
      </c>
      <c r="C6865" s="22">
        <f t="shared" si="322"/>
        <v>0</v>
      </c>
      <c r="D6865" s="23" t="str">
        <f t="shared" si="323"/>
        <v/>
      </c>
      <c r="E6865" s="21">
        <f>SUMIFS(тарифы!G:G,тарифы!B:B,J6865)</f>
        <v>0</v>
      </c>
      <c r="F6865" s="21"/>
      <c r="G6865" s="12" t="str">
        <f>IFERROR(INDEX(Таблица1[#All],MATCH('загрузка табеля'!J6865,тарифы!B:B,0),4),"")</f>
        <v/>
      </c>
    </row>
    <row r="6866" spans="1:7" x14ac:dyDescent="0.2">
      <c r="A6866" s="12" t="e">
        <f>INDEX('рабочие дни  %ФОТ'!$F$3:$F$67,MATCH('загрузка табеля'!$H6866,'рабочие дни  %ФОТ'!$H$3:$H$67,0),1)</f>
        <v>#N/A</v>
      </c>
      <c r="B6866" s="21">
        <f t="shared" si="321"/>
        <v>0</v>
      </c>
      <c r="C6866" s="22">
        <f t="shared" si="322"/>
        <v>0</v>
      </c>
      <c r="D6866" s="23" t="str">
        <f t="shared" si="323"/>
        <v/>
      </c>
      <c r="E6866" s="21">
        <f>SUMIFS(тарифы!G:G,тарифы!B:B,J6866)</f>
        <v>0</v>
      </c>
      <c r="F6866" s="21"/>
      <c r="G6866" s="12" t="str">
        <f>IFERROR(INDEX(Таблица1[#All],MATCH('загрузка табеля'!J6866,тарифы!B:B,0),4),"")</f>
        <v/>
      </c>
    </row>
    <row r="6867" spans="1:7" x14ac:dyDescent="0.2">
      <c r="A6867" s="12" t="e">
        <f>INDEX('рабочие дни  %ФОТ'!$F$3:$F$67,MATCH('загрузка табеля'!$H6867,'рабочие дни  %ФОТ'!$H$3:$H$67,0),1)</f>
        <v>#N/A</v>
      </c>
      <c r="B6867" s="21">
        <f t="shared" si="321"/>
        <v>0</v>
      </c>
      <c r="C6867" s="22">
        <f t="shared" si="322"/>
        <v>0</v>
      </c>
      <c r="D6867" s="23" t="str">
        <f t="shared" si="323"/>
        <v/>
      </c>
      <c r="E6867" s="21">
        <f>SUMIFS(тарифы!G:G,тарифы!B:B,J6867)</f>
        <v>0</v>
      </c>
      <c r="F6867" s="21"/>
      <c r="G6867" s="12" t="str">
        <f>IFERROR(INDEX(Таблица1[#All],MATCH('загрузка табеля'!J6867,тарифы!B:B,0),4),"")</f>
        <v/>
      </c>
    </row>
    <row r="6868" spans="1:7" x14ac:dyDescent="0.2">
      <c r="A6868" s="12" t="e">
        <f>INDEX('рабочие дни  %ФОТ'!$F$3:$F$67,MATCH('загрузка табеля'!$H6868,'рабочие дни  %ФОТ'!$H$3:$H$67,0),1)</f>
        <v>#N/A</v>
      </c>
      <c r="B6868" s="21">
        <f t="shared" si="321"/>
        <v>0</v>
      </c>
      <c r="C6868" s="22">
        <f t="shared" si="322"/>
        <v>0</v>
      </c>
      <c r="D6868" s="23" t="str">
        <f t="shared" si="323"/>
        <v/>
      </c>
      <c r="E6868" s="21">
        <f>SUMIFS(тарифы!G:G,тарифы!B:B,J6868)</f>
        <v>0</v>
      </c>
      <c r="F6868" s="21"/>
      <c r="G6868" s="12" t="str">
        <f>IFERROR(INDEX(Таблица1[#All],MATCH('загрузка табеля'!J6868,тарифы!B:B,0),4),"")</f>
        <v/>
      </c>
    </row>
    <row r="6869" spans="1:7" x14ac:dyDescent="0.2">
      <c r="A6869" s="12" t="e">
        <f>INDEX('рабочие дни  %ФОТ'!$F$3:$F$67,MATCH('загрузка табеля'!$H6869,'рабочие дни  %ФОТ'!$H$3:$H$67,0),1)</f>
        <v>#N/A</v>
      </c>
      <c r="B6869" s="21">
        <f t="shared" si="321"/>
        <v>0</v>
      </c>
      <c r="C6869" s="22">
        <f t="shared" si="322"/>
        <v>0</v>
      </c>
      <c r="D6869" s="23" t="str">
        <f t="shared" si="323"/>
        <v/>
      </c>
      <c r="E6869" s="21">
        <f>SUMIFS(тарифы!G:G,тарифы!B:B,J6869)</f>
        <v>0</v>
      </c>
      <c r="F6869" s="21"/>
      <c r="G6869" s="12" t="str">
        <f>IFERROR(INDEX(Таблица1[#All],MATCH('загрузка табеля'!J6869,тарифы!B:B,0),4),"")</f>
        <v/>
      </c>
    </row>
    <row r="6870" spans="1:7" x14ac:dyDescent="0.2">
      <c r="A6870" s="12" t="e">
        <f>INDEX('рабочие дни  %ФОТ'!$F$3:$F$67,MATCH('загрузка табеля'!$H6870,'рабочие дни  %ФОТ'!$H$3:$H$67,0),1)</f>
        <v>#N/A</v>
      </c>
      <c r="B6870" s="21">
        <f t="shared" si="321"/>
        <v>0</v>
      </c>
      <c r="C6870" s="22">
        <f t="shared" si="322"/>
        <v>0</v>
      </c>
      <c r="D6870" s="23" t="str">
        <f t="shared" si="323"/>
        <v/>
      </c>
      <c r="E6870" s="21">
        <f>SUMIFS(тарифы!G:G,тарифы!B:B,J6870)</f>
        <v>0</v>
      </c>
      <c r="F6870" s="21"/>
      <c r="G6870" s="12" t="str">
        <f>IFERROR(INDEX(Таблица1[#All],MATCH('загрузка табеля'!J6870,тарифы!B:B,0),4),"")</f>
        <v/>
      </c>
    </row>
    <row r="6871" spans="1:7" x14ac:dyDescent="0.2">
      <c r="A6871" s="12" t="e">
        <f>INDEX('рабочие дни  %ФОТ'!$F$3:$F$67,MATCH('загрузка табеля'!$H6871,'рабочие дни  %ФОТ'!$H$3:$H$67,0),1)</f>
        <v>#N/A</v>
      </c>
      <c r="B6871" s="21">
        <f t="shared" si="321"/>
        <v>0</v>
      </c>
      <c r="C6871" s="22">
        <f t="shared" si="322"/>
        <v>0</v>
      </c>
      <c r="D6871" s="23" t="str">
        <f t="shared" si="323"/>
        <v/>
      </c>
      <c r="E6871" s="21">
        <f>SUMIFS(тарифы!G:G,тарифы!B:B,J6871)</f>
        <v>0</v>
      </c>
      <c r="F6871" s="21"/>
      <c r="G6871" s="12" t="str">
        <f>IFERROR(INDEX(Таблица1[#All],MATCH('загрузка табеля'!J6871,тарифы!B:B,0),4),"")</f>
        <v/>
      </c>
    </row>
    <row r="6872" spans="1:7" x14ac:dyDescent="0.2">
      <c r="A6872" s="12" t="e">
        <f>INDEX('рабочие дни  %ФОТ'!$F$3:$F$67,MATCH('загрузка табеля'!$H6872,'рабочие дни  %ФОТ'!$H$3:$H$67,0),1)</f>
        <v>#N/A</v>
      </c>
      <c r="B6872" s="21">
        <f t="shared" si="321"/>
        <v>0</v>
      </c>
      <c r="C6872" s="22">
        <f t="shared" si="322"/>
        <v>0</v>
      </c>
      <c r="D6872" s="23" t="str">
        <f t="shared" si="323"/>
        <v/>
      </c>
      <c r="E6872" s="21">
        <f>SUMIFS(тарифы!G:G,тарифы!B:B,J6872)</f>
        <v>0</v>
      </c>
      <c r="F6872" s="21"/>
      <c r="G6872" s="12" t="str">
        <f>IFERROR(INDEX(Таблица1[#All],MATCH('загрузка табеля'!J6872,тарифы!B:B,0),4),"")</f>
        <v/>
      </c>
    </row>
    <row r="6873" spans="1:7" x14ac:dyDescent="0.2">
      <c r="A6873" s="12" t="e">
        <f>INDEX('рабочие дни  %ФОТ'!$F$3:$F$67,MATCH('загрузка табеля'!$H6873,'рабочие дни  %ФОТ'!$H$3:$H$67,0),1)</f>
        <v>#N/A</v>
      </c>
      <c r="B6873" s="21">
        <f t="shared" si="321"/>
        <v>0</v>
      </c>
      <c r="C6873" s="22">
        <f t="shared" si="322"/>
        <v>0</v>
      </c>
      <c r="D6873" s="23" t="str">
        <f t="shared" si="323"/>
        <v/>
      </c>
      <c r="E6873" s="21">
        <f>SUMIFS(тарифы!G:G,тарифы!B:B,J6873)</f>
        <v>0</v>
      </c>
      <c r="F6873" s="21"/>
      <c r="G6873" s="12" t="str">
        <f>IFERROR(INDEX(Таблица1[#All],MATCH('загрузка табеля'!J6873,тарифы!B:B,0),4),"")</f>
        <v/>
      </c>
    </row>
    <row r="6874" spans="1:7" x14ac:dyDescent="0.2">
      <c r="A6874" s="12" t="e">
        <f>INDEX('рабочие дни  %ФОТ'!$F$3:$F$67,MATCH('загрузка табеля'!$H6874,'рабочие дни  %ФОТ'!$H$3:$H$67,0),1)</f>
        <v>#N/A</v>
      </c>
      <c r="B6874" s="21">
        <f t="shared" si="321"/>
        <v>0</v>
      </c>
      <c r="C6874" s="22">
        <f t="shared" si="322"/>
        <v>0</v>
      </c>
      <c r="D6874" s="23" t="str">
        <f t="shared" si="323"/>
        <v/>
      </c>
      <c r="E6874" s="21">
        <f>SUMIFS(тарифы!G:G,тарифы!B:B,J6874)</f>
        <v>0</v>
      </c>
      <c r="F6874" s="21"/>
      <c r="G6874" s="12" t="str">
        <f>IFERROR(INDEX(Таблица1[#All],MATCH('загрузка табеля'!J6874,тарифы!B:B,0),4),"")</f>
        <v/>
      </c>
    </row>
    <row r="6875" spans="1:7" x14ac:dyDescent="0.2">
      <c r="A6875" s="12" t="e">
        <f>INDEX('рабочие дни  %ФОТ'!$F$3:$F$67,MATCH('загрузка табеля'!$H6875,'рабочие дни  %ФОТ'!$H$3:$H$67,0),1)</f>
        <v>#N/A</v>
      </c>
      <c r="B6875" s="21">
        <f t="shared" si="321"/>
        <v>0</v>
      </c>
      <c r="C6875" s="22">
        <f t="shared" si="322"/>
        <v>0</v>
      </c>
      <c r="D6875" s="23" t="str">
        <f t="shared" si="323"/>
        <v/>
      </c>
      <c r="E6875" s="21">
        <f>SUMIFS(тарифы!G:G,тарифы!B:B,J6875)</f>
        <v>0</v>
      </c>
      <c r="F6875" s="21"/>
      <c r="G6875" s="12" t="str">
        <f>IFERROR(INDEX(Таблица1[#All],MATCH('загрузка табеля'!J6875,тарифы!B:B,0),4),"")</f>
        <v/>
      </c>
    </row>
    <row r="6876" spans="1:7" x14ac:dyDescent="0.2">
      <c r="A6876" s="12" t="e">
        <f>INDEX('рабочие дни  %ФОТ'!$F$3:$F$67,MATCH('загрузка табеля'!$H6876,'рабочие дни  %ФОТ'!$H$3:$H$67,0),1)</f>
        <v>#N/A</v>
      </c>
      <c r="B6876" s="21">
        <f t="shared" si="321"/>
        <v>0</v>
      </c>
      <c r="C6876" s="22">
        <f t="shared" si="322"/>
        <v>0</v>
      </c>
      <c r="D6876" s="23" t="str">
        <f t="shared" si="323"/>
        <v/>
      </c>
      <c r="E6876" s="21">
        <f>SUMIFS(тарифы!G:G,тарифы!B:B,J6876)</f>
        <v>0</v>
      </c>
      <c r="F6876" s="21"/>
      <c r="G6876" s="12" t="str">
        <f>IFERROR(INDEX(Таблица1[#All],MATCH('загрузка табеля'!J6876,тарифы!B:B,0),4),"")</f>
        <v/>
      </c>
    </row>
    <row r="6877" spans="1:7" x14ac:dyDescent="0.2">
      <c r="A6877" s="12" t="e">
        <f>INDEX('рабочие дни  %ФОТ'!$F$3:$F$67,MATCH('загрузка табеля'!$H6877,'рабочие дни  %ФОТ'!$H$3:$H$67,0),1)</f>
        <v>#N/A</v>
      </c>
      <c r="B6877" s="21">
        <f t="shared" si="321"/>
        <v>0</v>
      </c>
      <c r="C6877" s="22">
        <f t="shared" si="322"/>
        <v>0</v>
      </c>
      <c r="D6877" s="23" t="str">
        <f t="shared" si="323"/>
        <v/>
      </c>
      <c r="E6877" s="21">
        <f>SUMIFS(тарифы!G:G,тарифы!B:B,J6877)</f>
        <v>0</v>
      </c>
      <c r="F6877" s="21"/>
      <c r="G6877" s="12" t="str">
        <f>IFERROR(INDEX(Таблица1[#All],MATCH('загрузка табеля'!J6877,тарифы!B:B,0),4),"")</f>
        <v/>
      </c>
    </row>
    <row r="6878" spans="1:7" x14ac:dyDescent="0.2">
      <c r="A6878" s="12" t="e">
        <f>INDEX('рабочие дни  %ФОТ'!$F$3:$F$67,MATCH('загрузка табеля'!$H6878,'рабочие дни  %ФОТ'!$H$3:$H$67,0),1)</f>
        <v>#N/A</v>
      </c>
      <c r="B6878" s="21">
        <f t="shared" si="321"/>
        <v>0</v>
      </c>
      <c r="C6878" s="22">
        <f t="shared" si="322"/>
        <v>0</v>
      </c>
      <c r="D6878" s="23" t="str">
        <f t="shared" si="323"/>
        <v/>
      </c>
      <c r="E6878" s="21">
        <f>SUMIFS(тарифы!G:G,тарифы!B:B,J6878)</f>
        <v>0</v>
      </c>
      <c r="F6878" s="21"/>
      <c r="G6878" s="12" t="str">
        <f>IFERROR(INDEX(Таблица1[#All],MATCH('загрузка табеля'!J6878,тарифы!B:B,0),4),"")</f>
        <v/>
      </c>
    </row>
    <row r="6879" spans="1:7" x14ac:dyDescent="0.2">
      <c r="A6879" s="12" t="e">
        <f>INDEX('рабочие дни  %ФОТ'!$F$3:$F$67,MATCH('загрузка табеля'!$H6879,'рабочие дни  %ФОТ'!$H$3:$H$67,0),1)</f>
        <v>#N/A</v>
      </c>
      <c r="B6879" s="21">
        <f t="shared" si="321"/>
        <v>0</v>
      </c>
      <c r="C6879" s="22">
        <f t="shared" si="322"/>
        <v>0</v>
      </c>
      <c r="D6879" s="23" t="str">
        <f t="shared" si="323"/>
        <v/>
      </c>
      <c r="E6879" s="21">
        <f>SUMIFS(тарифы!G:G,тарифы!B:B,J6879)</f>
        <v>0</v>
      </c>
      <c r="F6879" s="21"/>
      <c r="G6879" s="12" t="str">
        <f>IFERROR(INDEX(Таблица1[#All],MATCH('загрузка табеля'!J6879,тарифы!B:B,0),4),"")</f>
        <v/>
      </c>
    </row>
    <row r="6880" spans="1:7" x14ac:dyDescent="0.2">
      <c r="A6880" s="12" t="e">
        <f>INDEX('рабочие дни  %ФОТ'!$F$3:$F$67,MATCH('загрузка табеля'!$H6880,'рабочие дни  %ФОТ'!$H$3:$H$67,0),1)</f>
        <v>#N/A</v>
      </c>
      <c r="B6880" s="21">
        <f t="shared" si="321"/>
        <v>0</v>
      </c>
      <c r="C6880" s="22">
        <f t="shared" si="322"/>
        <v>0</v>
      </c>
      <c r="D6880" s="23" t="str">
        <f t="shared" si="323"/>
        <v/>
      </c>
      <c r="E6880" s="21">
        <f>SUMIFS(тарифы!G:G,тарифы!B:B,J6880)</f>
        <v>0</v>
      </c>
      <c r="F6880" s="21"/>
      <c r="G6880" s="12" t="str">
        <f>IFERROR(INDEX(Таблица1[#All],MATCH('загрузка табеля'!J6880,тарифы!B:B,0),4),"")</f>
        <v/>
      </c>
    </row>
    <row r="6881" spans="1:7" x14ac:dyDescent="0.2">
      <c r="A6881" s="12" t="e">
        <f>INDEX('рабочие дни  %ФОТ'!$F$3:$F$67,MATCH('загрузка табеля'!$H6881,'рабочие дни  %ФОТ'!$H$3:$H$67,0),1)</f>
        <v>#N/A</v>
      </c>
      <c r="B6881" s="21">
        <f t="shared" si="321"/>
        <v>0</v>
      </c>
      <c r="C6881" s="22">
        <f t="shared" si="322"/>
        <v>0</v>
      </c>
      <c r="D6881" s="23" t="str">
        <f t="shared" si="323"/>
        <v/>
      </c>
      <c r="E6881" s="21">
        <f>SUMIFS(тарифы!G:G,тарифы!B:B,J6881)</f>
        <v>0</v>
      </c>
      <c r="F6881" s="21"/>
      <c r="G6881" s="12" t="str">
        <f>IFERROR(INDEX(Таблица1[#All],MATCH('загрузка табеля'!J6881,тарифы!B:B,0),4),"")</f>
        <v/>
      </c>
    </row>
    <row r="6882" spans="1:7" x14ac:dyDescent="0.2">
      <c r="A6882" s="12" t="e">
        <f>INDEX('рабочие дни  %ФОТ'!$F$3:$F$67,MATCH('загрузка табеля'!$H6882,'рабочие дни  %ФОТ'!$H$3:$H$67,0),1)</f>
        <v>#N/A</v>
      </c>
      <c r="B6882" s="21">
        <f t="shared" si="321"/>
        <v>0</v>
      </c>
      <c r="C6882" s="22">
        <f t="shared" si="322"/>
        <v>0</v>
      </c>
      <c r="D6882" s="23" t="str">
        <f t="shared" si="323"/>
        <v/>
      </c>
      <c r="E6882" s="21">
        <f>SUMIFS(тарифы!G:G,тарифы!B:B,J6882)</f>
        <v>0</v>
      </c>
      <c r="F6882" s="21"/>
      <c r="G6882" s="12" t="str">
        <f>IFERROR(INDEX(Таблица1[#All],MATCH('загрузка табеля'!J6882,тарифы!B:B,0),4),"")</f>
        <v/>
      </c>
    </row>
    <row r="6883" spans="1:7" x14ac:dyDescent="0.2">
      <c r="A6883" s="12" t="e">
        <f>INDEX('рабочие дни  %ФОТ'!$F$3:$F$67,MATCH('загрузка табеля'!$H6883,'рабочие дни  %ФОТ'!$H$3:$H$67,0),1)</f>
        <v>#N/A</v>
      </c>
      <c r="B6883" s="21">
        <f t="shared" si="321"/>
        <v>0</v>
      </c>
      <c r="C6883" s="22">
        <f t="shared" si="322"/>
        <v>0</v>
      </c>
      <c r="D6883" s="23" t="str">
        <f t="shared" si="323"/>
        <v/>
      </c>
      <c r="E6883" s="21">
        <f>SUMIFS(тарифы!G:G,тарифы!B:B,J6883)</f>
        <v>0</v>
      </c>
      <c r="F6883" s="21"/>
      <c r="G6883" s="12" t="str">
        <f>IFERROR(INDEX(Таблица1[#All],MATCH('загрузка табеля'!J6883,тарифы!B:B,0),4),"")</f>
        <v/>
      </c>
    </row>
    <row r="6884" spans="1:7" x14ac:dyDescent="0.2">
      <c r="A6884" s="12" t="e">
        <f>INDEX('рабочие дни  %ФОТ'!$F$3:$F$67,MATCH('загрузка табеля'!$H6884,'рабочие дни  %ФОТ'!$H$3:$H$67,0),1)</f>
        <v>#N/A</v>
      </c>
      <c r="B6884" s="21">
        <f t="shared" si="321"/>
        <v>0</v>
      </c>
      <c r="C6884" s="22">
        <f t="shared" si="322"/>
        <v>0</v>
      </c>
      <c r="D6884" s="23" t="str">
        <f t="shared" si="323"/>
        <v/>
      </c>
      <c r="E6884" s="21">
        <f>SUMIFS(тарифы!G:G,тарифы!B:B,J6884)</f>
        <v>0</v>
      </c>
      <c r="F6884" s="21"/>
      <c r="G6884" s="12" t="str">
        <f>IFERROR(INDEX(Таблица1[#All],MATCH('загрузка табеля'!J6884,тарифы!B:B,0),4),"")</f>
        <v/>
      </c>
    </row>
    <row r="6885" spans="1:7" x14ac:dyDescent="0.2">
      <c r="A6885" s="12" t="e">
        <f>INDEX('рабочие дни  %ФОТ'!$F$3:$F$67,MATCH('загрузка табеля'!$H6885,'рабочие дни  %ФОТ'!$H$3:$H$67,0),1)</f>
        <v>#N/A</v>
      </c>
      <c r="B6885" s="21">
        <f t="shared" si="321"/>
        <v>0</v>
      </c>
      <c r="C6885" s="22">
        <f t="shared" si="322"/>
        <v>0</v>
      </c>
      <c r="D6885" s="23" t="str">
        <f t="shared" si="323"/>
        <v/>
      </c>
      <c r="E6885" s="21">
        <f>SUMIFS(тарифы!G:G,тарифы!B:B,J6885)</f>
        <v>0</v>
      </c>
      <c r="F6885" s="21"/>
      <c r="G6885" s="12" t="str">
        <f>IFERROR(INDEX(Таблица1[#All],MATCH('загрузка табеля'!J6885,тарифы!B:B,0),4),"")</f>
        <v/>
      </c>
    </row>
    <row r="6886" spans="1:7" x14ac:dyDescent="0.2">
      <c r="A6886" s="12" t="e">
        <f>INDEX('рабочие дни  %ФОТ'!$F$3:$F$67,MATCH('загрузка табеля'!$H6886,'рабочие дни  %ФОТ'!$H$3:$H$67,0),1)</f>
        <v>#N/A</v>
      </c>
      <c r="B6886" s="21">
        <f t="shared" si="321"/>
        <v>0</v>
      </c>
      <c r="C6886" s="22">
        <f t="shared" si="322"/>
        <v>0</v>
      </c>
      <c r="D6886" s="23" t="str">
        <f t="shared" si="323"/>
        <v/>
      </c>
      <c r="E6886" s="21">
        <f>SUMIFS(тарифы!G:G,тарифы!B:B,J6886)</f>
        <v>0</v>
      </c>
      <c r="F6886" s="21"/>
      <c r="G6886" s="12" t="str">
        <f>IFERROR(INDEX(Таблица1[#All],MATCH('загрузка табеля'!J6886,тарифы!B:B,0),4),"")</f>
        <v/>
      </c>
    </row>
    <row r="6887" spans="1:7" x14ac:dyDescent="0.2">
      <c r="A6887" s="12" t="e">
        <f>INDEX('рабочие дни  %ФОТ'!$F$3:$F$67,MATCH('загрузка табеля'!$H6887,'рабочие дни  %ФОТ'!$H$3:$H$67,0),1)</f>
        <v>#N/A</v>
      </c>
      <c r="B6887" s="21">
        <f t="shared" si="321"/>
        <v>0</v>
      </c>
      <c r="C6887" s="22">
        <f t="shared" si="322"/>
        <v>0</v>
      </c>
      <c r="D6887" s="23" t="str">
        <f t="shared" si="323"/>
        <v/>
      </c>
      <c r="E6887" s="21">
        <f>SUMIFS(тарифы!G:G,тарифы!B:B,J6887)</f>
        <v>0</v>
      </c>
      <c r="F6887" s="21"/>
      <c r="G6887" s="12" t="str">
        <f>IFERROR(INDEX(Таблица1[#All],MATCH('загрузка табеля'!J6887,тарифы!B:B,0),4),"")</f>
        <v/>
      </c>
    </row>
    <row r="6888" spans="1:7" x14ac:dyDescent="0.2">
      <c r="A6888" s="12" t="e">
        <f>INDEX('рабочие дни  %ФОТ'!$F$3:$F$67,MATCH('загрузка табеля'!$H6888,'рабочие дни  %ФОТ'!$H$3:$H$67,0),1)</f>
        <v>#N/A</v>
      </c>
      <c r="B6888" s="21">
        <f t="shared" si="321"/>
        <v>0</v>
      </c>
      <c r="C6888" s="22">
        <f t="shared" si="322"/>
        <v>0</v>
      </c>
      <c r="D6888" s="23" t="str">
        <f t="shared" si="323"/>
        <v/>
      </c>
      <c r="E6888" s="21">
        <f>SUMIFS(тарифы!G:G,тарифы!B:B,J6888)</f>
        <v>0</v>
      </c>
      <c r="F6888" s="21"/>
      <c r="G6888" s="12" t="str">
        <f>IFERROR(INDEX(Таблица1[#All],MATCH('загрузка табеля'!J6888,тарифы!B:B,0),4),"")</f>
        <v/>
      </c>
    </row>
    <row r="6889" spans="1:7" x14ac:dyDescent="0.2">
      <c r="A6889" s="12" t="e">
        <f>INDEX('рабочие дни  %ФОТ'!$F$3:$F$67,MATCH('загрузка табеля'!$H6889,'рабочие дни  %ФОТ'!$H$3:$H$67,0),1)</f>
        <v>#N/A</v>
      </c>
      <c r="B6889" s="21">
        <f t="shared" si="321"/>
        <v>0</v>
      </c>
      <c r="C6889" s="22">
        <f t="shared" si="322"/>
        <v>0</v>
      </c>
      <c r="D6889" s="23" t="str">
        <f t="shared" si="323"/>
        <v/>
      </c>
      <c r="E6889" s="21">
        <f>SUMIFS(тарифы!G:G,тарифы!B:B,J6889)</f>
        <v>0</v>
      </c>
      <c r="F6889" s="21"/>
      <c r="G6889" s="12" t="str">
        <f>IFERROR(INDEX(Таблица1[#All],MATCH('загрузка табеля'!J6889,тарифы!B:B,0),4),"")</f>
        <v/>
      </c>
    </row>
    <row r="6890" spans="1:7" x14ac:dyDescent="0.2">
      <c r="A6890" s="12" t="e">
        <f>INDEX('рабочие дни  %ФОТ'!$F$3:$F$67,MATCH('загрузка табеля'!$H6890,'рабочие дни  %ФОТ'!$H$3:$H$67,0),1)</f>
        <v>#N/A</v>
      </c>
      <c r="B6890" s="21">
        <f t="shared" si="321"/>
        <v>0</v>
      </c>
      <c r="C6890" s="22">
        <f t="shared" si="322"/>
        <v>0</v>
      </c>
      <c r="D6890" s="23" t="str">
        <f t="shared" si="323"/>
        <v/>
      </c>
      <c r="E6890" s="21">
        <f>SUMIFS(тарифы!G:G,тарифы!B:B,J6890)</f>
        <v>0</v>
      </c>
      <c r="F6890" s="21"/>
      <c r="G6890" s="12" t="str">
        <f>IFERROR(INDEX(Таблица1[#All],MATCH('загрузка табеля'!J6890,тарифы!B:B,0),4),"")</f>
        <v/>
      </c>
    </row>
    <row r="6891" spans="1:7" x14ac:dyDescent="0.2">
      <c r="A6891" s="12" t="e">
        <f>INDEX('рабочие дни  %ФОТ'!$F$3:$F$67,MATCH('загрузка табеля'!$H6891,'рабочие дни  %ФОТ'!$H$3:$H$67,0),1)</f>
        <v>#N/A</v>
      </c>
      <c r="B6891" s="21">
        <f t="shared" si="321"/>
        <v>0</v>
      </c>
      <c r="C6891" s="22">
        <f t="shared" si="322"/>
        <v>0</v>
      </c>
      <c r="D6891" s="23" t="str">
        <f t="shared" si="323"/>
        <v/>
      </c>
      <c r="E6891" s="21">
        <f>SUMIFS(тарифы!G:G,тарифы!B:B,J6891)</f>
        <v>0</v>
      </c>
      <c r="F6891" s="21"/>
      <c r="G6891" s="12" t="str">
        <f>IFERROR(INDEX(Таблица1[#All],MATCH('загрузка табеля'!J6891,тарифы!B:B,0),4),"")</f>
        <v/>
      </c>
    </row>
    <row r="6892" spans="1:7" x14ac:dyDescent="0.2">
      <c r="A6892" s="12" t="e">
        <f>INDEX('рабочие дни  %ФОТ'!$F$3:$F$67,MATCH('загрузка табеля'!$H6892,'рабочие дни  %ФОТ'!$H$3:$H$67,0),1)</f>
        <v>#N/A</v>
      </c>
      <c r="B6892" s="21">
        <f t="shared" si="321"/>
        <v>0</v>
      </c>
      <c r="C6892" s="22">
        <f t="shared" si="322"/>
        <v>0</v>
      </c>
      <c r="D6892" s="23" t="str">
        <f t="shared" si="323"/>
        <v/>
      </c>
      <c r="E6892" s="21">
        <f>SUMIFS(тарифы!G:G,тарифы!B:B,J6892)</f>
        <v>0</v>
      </c>
      <c r="F6892" s="21"/>
      <c r="G6892" s="12" t="str">
        <f>IFERROR(INDEX(Таблица1[#All],MATCH('загрузка табеля'!J6892,тарифы!B:B,0),4),"")</f>
        <v/>
      </c>
    </row>
    <row r="6893" spans="1:7" x14ac:dyDescent="0.2">
      <c r="A6893" s="12" t="e">
        <f>INDEX('рабочие дни  %ФОТ'!$F$3:$F$67,MATCH('загрузка табеля'!$H6893,'рабочие дни  %ФОТ'!$H$3:$H$67,0),1)</f>
        <v>#N/A</v>
      </c>
      <c r="B6893" s="21">
        <f t="shared" si="321"/>
        <v>0</v>
      </c>
      <c r="C6893" s="22">
        <f t="shared" si="322"/>
        <v>0</v>
      </c>
      <c r="D6893" s="23" t="str">
        <f t="shared" si="323"/>
        <v/>
      </c>
      <c r="E6893" s="21">
        <f>SUMIFS(тарифы!G:G,тарифы!B:B,J6893)</f>
        <v>0</v>
      </c>
      <c r="F6893" s="21"/>
      <c r="G6893" s="12" t="str">
        <f>IFERROR(INDEX(Таблица1[#All],MATCH('загрузка табеля'!J6893,тарифы!B:B,0),4),"")</f>
        <v/>
      </c>
    </row>
    <row r="6894" spans="1:7" x14ac:dyDescent="0.2">
      <c r="A6894" s="12" t="e">
        <f>INDEX('рабочие дни  %ФОТ'!$F$3:$F$67,MATCH('загрузка табеля'!$H6894,'рабочие дни  %ФОТ'!$H$3:$H$67,0),1)</f>
        <v>#N/A</v>
      </c>
      <c r="B6894" s="21">
        <f t="shared" si="321"/>
        <v>0</v>
      </c>
      <c r="C6894" s="22">
        <f t="shared" si="322"/>
        <v>0</v>
      </c>
      <c r="D6894" s="23" t="str">
        <f t="shared" si="323"/>
        <v/>
      </c>
      <c r="E6894" s="21">
        <f>SUMIFS(тарифы!G:G,тарифы!B:B,J6894)</f>
        <v>0</v>
      </c>
      <c r="F6894" s="21"/>
      <c r="G6894" s="12" t="str">
        <f>IFERROR(INDEX(Таблица1[#All],MATCH('загрузка табеля'!J6894,тарифы!B:B,0),4),"")</f>
        <v/>
      </c>
    </row>
    <row r="6895" spans="1:7" x14ac:dyDescent="0.2">
      <c r="A6895" s="12" t="e">
        <f>INDEX('рабочие дни  %ФОТ'!$F$3:$F$67,MATCH('загрузка табеля'!$H6895,'рабочие дни  %ФОТ'!$H$3:$H$67,0),1)</f>
        <v>#N/A</v>
      </c>
      <c r="B6895" s="21">
        <f t="shared" si="321"/>
        <v>0</v>
      </c>
      <c r="C6895" s="22">
        <f t="shared" si="322"/>
        <v>0</v>
      </c>
      <c r="D6895" s="23" t="str">
        <f t="shared" si="323"/>
        <v/>
      </c>
      <c r="E6895" s="21">
        <f>SUMIFS(тарифы!G:G,тарифы!B:B,J6895)</f>
        <v>0</v>
      </c>
      <c r="F6895" s="21"/>
      <c r="G6895" s="12" t="str">
        <f>IFERROR(INDEX(Таблица1[#All],MATCH('загрузка табеля'!J6895,тарифы!B:B,0),4),"")</f>
        <v/>
      </c>
    </row>
    <row r="6896" spans="1:7" x14ac:dyDescent="0.2">
      <c r="A6896" s="12" t="e">
        <f>INDEX('рабочие дни  %ФОТ'!$F$3:$F$67,MATCH('загрузка табеля'!$H6896,'рабочие дни  %ФОТ'!$H$3:$H$67,0),1)</f>
        <v>#N/A</v>
      </c>
      <c r="B6896" s="21">
        <f t="shared" si="321"/>
        <v>0</v>
      </c>
      <c r="C6896" s="22">
        <f t="shared" si="322"/>
        <v>0</v>
      </c>
      <c r="D6896" s="23" t="str">
        <f t="shared" si="323"/>
        <v/>
      </c>
      <c r="E6896" s="21">
        <f>SUMIFS(тарифы!G:G,тарифы!B:B,J6896)</f>
        <v>0</v>
      </c>
      <c r="F6896" s="21"/>
      <c r="G6896" s="12" t="str">
        <f>IFERROR(INDEX(Таблица1[#All],MATCH('загрузка табеля'!J6896,тарифы!B:B,0),4),"")</f>
        <v/>
      </c>
    </row>
    <row r="6897" spans="1:7" x14ac:dyDescent="0.2">
      <c r="A6897" s="12" t="e">
        <f>INDEX('рабочие дни  %ФОТ'!$F$3:$F$67,MATCH('загрузка табеля'!$H6897,'рабочие дни  %ФОТ'!$H$3:$H$67,0),1)</f>
        <v>#N/A</v>
      </c>
      <c r="B6897" s="21">
        <f t="shared" si="321"/>
        <v>0</v>
      </c>
      <c r="C6897" s="22">
        <f t="shared" si="322"/>
        <v>0</v>
      </c>
      <c r="D6897" s="23" t="str">
        <f t="shared" si="323"/>
        <v/>
      </c>
      <c r="E6897" s="21">
        <f>SUMIFS(тарифы!G:G,тарифы!B:B,J6897)</f>
        <v>0</v>
      </c>
      <c r="F6897" s="21"/>
      <c r="G6897" s="12" t="str">
        <f>IFERROR(INDEX(Таблица1[#All],MATCH('загрузка табеля'!J6897,тарифы!B:B,0),4),"")</f>
        <v/>
      </c>
    </row>
    <row r="6898" spans="1:7" x14ac:dyDescent="0.2">
      <c r="A6898" s="12" t="e">
        <f>INDEX('рабочие дни  %ФОТ'!$F$3:$F$67,MATCH('загрузка табеля'!$H6898,'рабочие дни  %ФОТ'!$H$3:$H$67,0),1)</f>
        <v>#N/A</v>
      </c>
      <c r="B6898" s="21">
        <f t="shared" si="321"/>
        <v>0</v>
      </c>
      <c r="C6898" s="22">
        <f t="shared" si="322"/>
        <v>0</v>
      </c>
      <c r="D6898" s="23" t="str">
        <f t="shared" si="323"/>
        <v/>
      </c>
      <c r="E6898" s="21">
        <f>SUMIFS(тарифы!G:G,тарифы!B:B,J6898)</f>
        <v>0</v>
      </c>
      <c r="F6898" s="21"/>
      <c r="G6898" s="12" t="str">
        <f>IFERROR(INDEX(Таблица1[#All],MATCH('загрузка табеля'!J6898,тарифы!B:B,0),4),"")</f>
        <v/>
      </c>
    </row>
    <row r="6899" spans="1:7" x14ac:dyDescent="0.2">
      <c r="A6899" s="12" t="e">
        <f>INDEX('рабочие дни  %ФОТ'!$F$3:$F$67,MATCH('загрузка табеля'!$H6899,'рабочие дни  %ФОТ'!$H$3:$H$67,0),1)</f>
        <v>#N/A</v>
      </c>
      <c r="B6899" s="21">
        <f t="shared" si="321"/>
        <v>0</v>
      </c>
      <c r="C6899" s="22">
        <f t="shared" si="322"/>
        <v>0</v>
      </c>
      <c r="D6899" s="23" t="str">
        <f t="shared" si="323"/>
        <v/>
      </c>
      <c r="E6899" s="21">
        <f>SUMIFS(тарифы!G:G,тарифы!B:B,J6899)</f>
        <v>0</v>
      </c>
      <c r="F6899" s="21"/>
      <c r="G6899" s="12" t="str">
        <f>IFERROR(INDEX(Таблица1[#All],MATCH('загрузка табеля'!J6899,тарифы!B:B,0),4),"")</f>
        <v/>
      </c>
    </row>
    <row r="6900" spans="1:7" x14ac:dyDescent="0.2">
      <c r="A6900" s="12" t="e">
        <f>INDEX('рабочие дни  %ФОТ'!$F$3:$F$67,MATCH('загрузка табеля'!$H6900,'рабочие дни  %ФОТ'!$H$3:$H$67,0),1)</f>
        <v>#N/A</v>
      </c>
      <c r="B6900" s="21">
        <f t="shared" si="321"/>
        <v>0</v>
      </c>
      <c r="C6900" s="22">
        <f t="shared" si="322"/>
        <v>0</v>
      </c>
      <c r="D6900" s="23" t="str">
        <f t="shared" si="323"/>
        <v/>
      </c>
      <c r="E6900" s="21">
        <f>SUMIFS(тарифы!G:G,тарифы!B:B,J6900)</f>
        <v>0</v>
      </c>
      <c r="F6900" s="21"/>
      <c r="G6900" s="12" t="str">
        <f>IFERROR(INDEX(Таблица1[#All],MATCH('загрузка табеля'!J6900,тарифы!B:B,0),4),"")</f>
        <v/>
      </c>
    </row>
    <row r="6901" spans="1:7" x14ac:dyDescent="0.2">
      <c r="A6901" s="12" t="e">
        <f>INDEX('рабочие дни  %ФОТ'!$F$3:$F$67,MATCH('загрузка табеля'!$H6901,'рабочие дни  %ФОТ'!$H$3:$H$67,0),1)</f>
        <v>#N/A</v>
      </c>
      <c r="B6901" s="21">
        <f t="shared" si="321"/>
        <v>0</v>
      </c>
      <c r="C6901" s="22">
        <f t="shared" si="322"/>
        <v>0</v>
      </c>
      <c r="D6901" s="23" t="str">
        <f t="shared" si="323"/>
        <v/>
      </c>
      <c r="E6901" s="21">
        <f>SUMIFS(тарифы!G:G,тарифы!B:B,J6901)</f>
        <v>0</v>
      </c>
      <c r="F6901" s="21"/>
      <c r="G6901" s="12" t="str">
        <f>IFERROR(INDEX(Таблица1[#All],MATCH('загрузка табеля'!J6901,тарифы!B:B,0),4),"")</f>
        <v/>
      </c>
    </row>
    <row r="6902" spans="1:7" x14ac:dyDescent="0.2">
      <c r="A6902" s="12" t="e">
        <f>INDEX('рабочие дни  %ФОТ'!$F$3:$F$67,MATCH('загрузка табеля'!$H6902,'рабочие дни  %ФОТ'!$H$3:$H$67,0),1)</f>
        <v>#N/A</v>
      </c>
      <c r="B6902" s="21">
        <f t="shared" si="321"/>
        <v>0</v>
      </c>
      <c r="C6902" s="22">
        <f t="shared" si="322"/>
        <v>0</v>
      </c>
      <c r="D6902" s="23" t="str">
        <f t="shared" si="323"/>
        <v/>
      </c>
      <c r="E6902" s="21">
        <f>SUMIFS(тарифы!G:G,тарифы!B:B,J6902)</f>
        <v>0</v>
      </c>
      <c r="F6902" s="21"/>
      <c r="G6902" s="12" t="str">
        <f>IFERROR(INDEX(Таблица1[#All],MATCH('загрузка табеля'!J6902,тарифы!B:B,0),4),"")</f>
        <v/>
      </c>
    </row>
    <row r="6903" spans="1:7" x14ac:dyDescent="0.2">
      <c r="A6903" s="12" t="e">
        <f>INDEX('рабочие дни  %ФОТ'!$F$3:$F$67,MATCH('загрузка табеля'!$H6903,'рабочие дни  %ФОТ'!$H$3:$H$67,0),1)</f>
        <v>#N/A</v>
      </c>
      <c r="B6903" s="21">
        <f t="shared" si="321"/>
        <v>0</v>
      </c>
      <c r="C6903" s="22">
        <f t="shared" si="322"/>
        <v>0</v>
      </c>
      <c r="D6903" s="23" t="str">
        <f t="shared" si="323"/>
        <v/>
      </c>
      <c r="E6903" s="21">
        <f>SUMIFS(тарифы!G:G,тарифы!B:B,J6903)</f>
        <v>0</v>
      </c>
      <c r="F6903" s="21"/>
      <c r="G6903" s="12" t="str">
        <f>IFERROR(INDEX(Таблица1[#All],MATCH('загрузка табеля'!J6903,тарифы!B:B,0),4),"")</f>
        <v/>
      </c>
    </row>
    <row r="6904" spans="1:7" x14ac:dyDescent="0.2">
      <c r="A6904" s="12" t="e">
        <f>INDEX('рабочие дни  %ФОТ'!$F$3:$F$67,MATCH('загрузка табеля'!$H6904,'рабочие дни  %ФОТ'!$H$3:$H$67,0),1)</f>
        <v>#N/A</v>
      </c>
      <c r="B6904" s="21">
        <f t="shared" si="321"/>
        <v>0</v>
      </c>
      <c r="C6904" s="22">
        <f t="shared" si="322"/>
        <v>0</v>
      </c>
      <c r="D6904" s="23" t="str">
        <f t="shared" si="323"/>
        <v/>
      </c>
      <c r="E6904" s="21">
        <f>SUMIFS(тарифы!G:G,тарифы!B:B,J6904)</f>
        <v>0</v>
      </c>
      <c r="F6904" s="21"/>
      <c r="G6904" s="12" t="str">
        <f>IFERROR(INDEX(Таблица1[#All],MATCH('загрузка табеля'!J6904,тарифы!B:B,0),4),"")</f>
        <v/>
      </c>
    </row>
    <row r="6905" spans="1:7" x14ac:dyDescent="0.2">
      <c r="A6905" s="12" t="e">
        <f>INDEX('рабочие дни  %ФОТ'!$F$3:$F$67,MATCH('загрузка табеля'!$H6905,'рабочие дни  %ФОТ'!$H$3:$H$67,0),1)</f>
        <v>#N/A</v>
      </c>
      <c r="B6905" s="21">
        <f t="shared" si="321"/>
        <v>0</v>
      </c>
      <c r="C6905" s="22">
        <f t="shared" si="322"/>
        <v>0</v>
      </c>
      <c r="D6905" s="23" t="str">
        <f t="shared" si="323"/>
        <v/>
      </c>
      <c r="E6905" s="21">
        <f>SUMIFS(тарифы!G:G,тарифы!B:B,J6905)</f>
        <v>0</v>
      </c>
      <c r="F6905" s="21"/>
      <c r="G6905" s="12" t="str">
        <f>IFERROR(INDEX(Таблица1[#All],MATCH('загрузка табеля'!J6905,тарифы!B:B,0),4),"")</f>
        <v/>
      </c>
    </row>
    <row r="6906" spans="1:7" x14ac:dyDescent="0.2">
      <c r="A6906" s="12" t="e">
        <f>INDEX('рабочие дни  %ФОТ'!$F$3:$F$67,MATCH('загрузка табеля'!$H6906,'рабочие дни  %ФОТ'!$H$3:$H$67,0),1)</f>
        <v>#N/A</v>
      </c>
      <c r="B6906" s="21">
        <f t="shared" si="321"/>
        <v>0</v>
      </c>
      <c r="C6906" s="22">
        <f t="shared" si="322"/>
        <v>0</v>
      </c>
      <c r="D6906" s="23" t="str">
        <f t="shared" si="323"/>
        <v/>
      </c>
      <c r="E6906" s="21">
        <f>SUMIFS(тарифы!G:G,тарифы!B:B,J6906)</f>
        <v>0</v>
      </c>
      <c r="F6906" s="21"/>
      <c r="G6906" s="12" t="str">
        <f>IFERROR(INDEX(Таблица1[#All],MATCH('загрузка табеля'!J6906,тарифы!B:B,0),4),"")</f>
        <v/>
      </c>
    </row>
    <row r="6907" spans="1:7" x14ac:dyDescent="0.2">
      <c r="A6907" s="12" t="e">
        <f>INDEX('рабочие дни  %ФОТ'!$F$3:$F$67,MATCH('загрузка табеля'!$H6907,'рабочие дни  %ФОТ'!$H$3:$H$67,0),1)</f>
        <v>#N/A</v>
      </c>
      <c r="B6907" s="21">
        <f t="shared" si="321"/>
        <v>0</v>
      </c>
      <c r="C6907" s="22">
        <f t="shared" si="322"/>
        <v>0</v>
      </c>
      <c r="D6907" s="23" t="str">
        <f t="shared" si="323"/>
        <v/>
      </c>
      <c r="E6907" s="21">
        <f>SUMIFS(тарифы!G:G,тарифы!B:B,J6907)</f>
        <v>0</v>
      </c>
      <c r="F6907" s="21"/>
      <c r="G6907" s="12" t="str">
        <f>IFERROR(INDEX(Таблица1[#All],MATCH('загрузка табеля'!J6907,тарифы!B:B,0),4),"")</f>
        <v/>
      </c>
    </row>
    <row r="6908" spans="1:7" x14ac:dyDescent="0.2">
      <c r="A6908" s="12" t="e">
        <f>INDEX('рабочие дни  %ФОТ'!$F$3:$F$67,MATCH('загрузка табеля'!$H6908,'рабочие дни  %ФОТ'!$H$3:$H$67,0),1)</f>
        <v>#N/A</v>
      </c>
      <c r="B6908" s="21">
        <f t="shared" si="321"/>
        <v>0</v>
      </c>
      <c r="C6908" s="22">
        <f t="shared" si="322"/>
        <v>0</v>
      </c>
      <c r="D6908" s="23" t="str">
        <f t="shared" si="323"/>
        <v/>
      </c>
      <c r="E6908" s="21">
        <f>SUMIFS(тарифы!G:G,тарифы!B:B,J6908)</f>
        <v>0</v>
      </c>
      <c r="F6908" s="21"/>
      <c r="G6908" s="12" t="str">
        <f>IFERROR(INDEX(Таблица1[#All],MATCH('загрузка табеля'!J6908,тарифы!B:B,0),4),"")</f>
        <v/>
      </c>
    </row>
    <row r="6909" spans="1:7" x14ac:dyDescent="0.2">
      <c r="A6909" s="12" t="e">
        <f>INDEX('рабочие дни  %ФОТ'!$F$3:$F$67,MATCH('загрузка табеля'!$H6909,'рабочие дни  %ФОТ'!$H$3:$H$67,0),1)</f>
        <v>#N/A</v>
      </c>
      <c r="B6909" s="21">
        <f t="shared" si="321"/>
        <v>0</v>
      </c>
      <c r="C6909" s="22">
        <f t="shared" si="322"/>
        <v>0</v>
      </c>
      <c r="D6909" s="23" t="str">
        <f t="shared" si="323"/>
        <v/>
      </c>
      <c r="E6909" s="21">
        <f>SUMIFS(тарифы!G:G,тарифы!B:B,J6909)</f>
        <v>0</v>
      </c>
      <c r="F6909" s="21"/>
      <c r="G6909" s="12" t="str">
        <f>IFERROR(INDEX(Таблица1[#All],MATCH('загрузка табеля'!J6909,тарифы!B:B,0),4),"")</f>
        <v/>
      </c>
    </row>
    <row r="6910" spans="1:7" x14ac:dyDescent="0.2">
      <c r="A6910" s="12" t="e">
        <f>INDEX('рабочие дни  %ФОТ'!$F$3:$F$67,MATCH('загрузка табеля'!$H6910,'рабочие дни  %ФОТ'!$H$3:$H$67,0),1)</f>
        <v>#N/A</v>
      </c>
      <c r="B6910" s="21">
        <f t="shared" si="321"/>
        <v>0</v>
      </c>
      <c r="C6910" s="22">
        <f t="shared" si="322"/>
        <v>0</v>
      </c>
      <c r="D6910" s="23" t="str">
        <f t="shared" si="323"/>
        <v/>
      </c>
      <c r="E6910" s="21">
        <f>SUMIFS(тарифы!G:G,тарифы!B:B,J6910)</f>
        <v>0</v>
      </c>
      <c r="F6910" s="21"/>
      <c r="G6910" s="12" t="str">
        <f>IFERROR(INDEX(Таблица1[#All],MATCH('загрузка табеля'!J6910,тарифы!B:B,0),4),"")</f>
        <v/>
      </c>
    </row>
    <row r="6911" spans="1:7" x14ac:dyDescent="0.2">
      <c r="A6911" s="12" t="e">
        <f>INDEX('рабочие дни  %ФОТ'!$F$3:$F$67,MATCH('загрузка табеля'!$H6911,'рабочие дни  %ФОТ'!$H$3:$H$67,0),1)</f>
        <v>#N/A</v>
      </c>
      <c r="B6911" s="21">
        <f t="shared" si="321"/>
        <v>0</v>
      </c>
      <c r="C6911" s="22">
        <f t="shared" si="322"/>
        <v>0</v>
      </c>
      <c r="D6911" s="23" t="str">
        <f t="shared" si="323"/>
        <v/>
      </c>
      <c r="E6911" s="21">
        <f>SUMIFS(тарифы!G:G,тарифы!B:B,J6911)</f>
        <v>0</v>
      </c>
      <c r="F6911" s="21"/>
      <c r="G6911" s="12" t="str">
        <f>IFERROR(INDEX(Таблица1[#All],MATCH('загрузка табеля'!J6911,тарифы!B:B,0),4),"")</f>
        <v/>
      </c>
    </row>
    <row r="6912" spans="1:7" x14ac:dyDescent="0.2">
      <c r="A6912" s="12" t="e">
        <f>INDEX('рабочие дни  %ФОТ'!$F$3:$F$67,MATCH('загрузка табеля'!$H6912,'рабочие дни  %ФОТ'!$H$3:$H$67,0),1)</f>
        <v>#N/A</v>
      </c>
      <c r="B6912" s="21">
        <f t="shared" si="321"/>
        <v>0</v>
      </c>
      <c r="C6912" s="22">
        <f t="shared" si="322"/>
        <v>0</v>
      </c>
      <c r="D6912" s="23" t="str">
        <f t="shared" si="323"/>
        <v/>
      </c>
      <c r="E6912" s="21">
        <f>SUMIFS(тарифы!G:G,тарифы!B:B,J6912)</f>
        <v>0</v>
      </c>
      <c r="F6912" s="21"/>
      <c r="G6912" s="12" t="str">
        <f>IFERROR(INDEX(Таблица1[#All],MATCH('загрузка табеля'!J6912,тарифы!B:B,0),4),"")</f>
        <v/>
      </c>
    </row>
    <row r="6913" spans="1:7" x14ac:dyDescent="0.2">
      <c r="A6913" s="12" t="e">
        <f>INDEX('рабочие дни  %ФОТ'!$F$3:$F$67,MATCH('загрузка табеля'!$H6913,'рабочие дни  %ФОТ'!$H$3:$H$67,0),1)</f>
        <v>#N/A</v>
      </c>
      <c r="B6913" s="21">
        <f t="shared" si="321"/>
        <v>0</v>
      </c>
      <c r="C6913" s="22">
        <f t="shared" si="322"/>
        <v>0</v>
      </c>
      <c r="D6913" s="23" t="str">
        <f t="shared" si="323"/>
        <v/>
      </c>
      <c r="E6913" s="21">
        <f>SUMIFS(тарифы!G:G,тарифы!B:B,J6913)</f>
        <v>0</v>
      </c>
      <c r="F6913" s="21"/>
      <c r="G6913" s="12" t="str">
        <f>IFERROR(INDEX(Таблица1[#All],MATCH('загрузка табеля'!J6913,тарифы!B:B,0),4),"")</f>
        <v/>
      </c>
    </row>
    <row r="6914" spans="1:7" x14ac:dyDescent="0.2">
      <c r="A6914" s="12" t="e">
        <f>INDEX('рабочие дни  %ФОТ'!$F$3:$F$67,MATCH('загрузка табеля'!$H6914,'рабочие дни  %ФОТ'!$H$3:$H$67,0),1)</f>
        <v>#N/A</v>
      </c>
      <c r="B6914" s="21">
        <f t="shared" si="321"/>
        <v>0</v>
      </c>
      <c r="C6914" s="22">
        <f t="shared" si="322"/>
        <v>0</v>
      </c>
      <c r="D6914" s="23" t="str">
        <f t="shared" si="323"/>
        <v/>
      </c>
      <c r="E6914" s="21">
        <f>SUMIFS(тарифы!G:G,тарифы!B:B,J6914)</f>
        <v>0</v>
      </c>
      <c r="F6914" s="21"/>
      <c r="G6914" s="12" t="str">
        <f>IFERROR(INDEX(Таблица1[#All],MATCH('загрузка табеля'!J6914,тарифы!B:B,0),4),"")</f>
        <v/>
      </c>
    </row>
    <row r="6915" spans="1:7" x14ac:dyDescent="0.2">
      <c r="A6915" s="12" t="e">
        <f>INDEX('рабочие дни  %ФОТ'!$F$3:$F$67,MATCH('загрузка табеля'!$H6915,'рабочие дни  %ФОТ'!$H$3:$H$67,0),1)</f>
        <v>#N/A</v>
      </c>
      <c r="B6915" s="21">
        <f t="shared" si="321"/>
        <v>0</v>
      </c>
      <c r="C6915" s="22">
        <f t="shared" si="322"/>
        <v>0</v>
      </c>
      <c r="D6915" s="23" t="str">
        <f t="shared" si="323"/>
        <v/>
      </c>
      <c r="E6915" s="21">
        <f>SUMIFS(тарифы!G:G,тарифы!B:B,J6915)</f>
        <v>0</v>
      </c>
      <c r="F6915" s="21"/>
      <c r="G6915" s="12" t="str">
        <f>IFERROR(INDEX(Таблица1[#All],MATCH('загрузка табеля'!J6915,тарифы!B:B,0),4),"")</f>
        <v/>
      </c>
    </row>
    <row r="6916" spans="1:7" x14ac:dyDescent="0.2">
      <c r="A6916" s="12" t="e">
        <f>INDEX('рабочие дни  %ФОТ'!$F$3:$F$67,MATCH('загрузка табеля'!$H6916,'рабочие дни  %ФОТ'!$H$3:$H$67,0),1)</f>
        <v>#N/A</v>
      </c>
      <c r="B6916" s="21">
        <f t="shared" si="321"/>
        <v>0</v>
      </c>
      <c r="C6916" s="22">
        <f t="shared" si="322"/>
        <v>0</v>
      </c>
      <c r="D6916" s="23" t="str">
        <f t="shared" si="323"/>
        <v/>
      </c>
      <c r="E6916" s="21">
        <f>SUMIFS(тарифы!G:G,тарифы!B:B,J6916)</f>
        <v>0</v>
      </c>
      <c r="F6916" s="21"/>
      <c r="G6916" s="12" t="str">
        <f>IFERROR(INDEX(Таблица1[#All],MATCH('загрузка табеля'!J6916,тарифы!B:B,0),4),"")</f>
        <v/>
      </c>
    </row>
    <row r="6917" spans="1:7" x14ac:dyDescent="0.2">
      <c r="A6917" s="12" t="e">
        <f>INDEX('рабочие дни  %ФОТ'!$F$3:$F$67,MATCH('загрузка табеля'!$H6917,'рабочие дни  %ФОТ'!$H$3:$H$67,0),1)</f>
        <v>#N/A</v>
      </c>
      <c r="B6917" s="21">
        <f t="shared" si="321"/>
        <v>0</v>
      </c>
      <c r="C6917" s="22">
        <f t="shared" si="322"/>
        <v>0</v>
      </c>
      <c r="D6917" s="23" t="str">
        <f t="shared" si="323"/>
        <v/>
      </c>
      <c r="E6917" s="21">
        <f>SUMIFS(тарифы!G:G,тарифы!B:B,J6917)</f>
        <v>0</v>
      </c>
      <c r="F6917" s="21"/>
      <c r="G6917" s="12" t="str">
        <f>IFERROR(INDEX(Таблица1[#All],MATCH('загрузка табеля'!J6917,тарифы!B:B,0),4),"")</f>
        <v/>
      </c>
    </row>
    <row r="6918" spans="1:7" x14ac:dyDescent="0.2">
      <c r="A6918" s="12" t="e">
        <f>INDEX('рабочие дни  %ФОТ'!$F$3:$F$67,MATCH('загрузка табеля'!$H6918,'рабочие дни  %ФОТ'!$H$3:$H$67,0),1)</f>
        <v>#N/A</v>
      </c>
      <c r="B6918" s="21">
        <f t="shared" ref="B6918:B6981" si="324">IF(AND(F6918&lt;50,F6918&gt;0),F6918*D6918,IF(F6918&gt;50,F6918/$C$1*C6918,IF(AND(E6918&lt;50,E6918&gt;0),E6918*D6918,E6918/$C$1*C6918)))</f>
        <v>0</v>
      </c>
      <c r="C6918" s="22">
        <f t="shared" si="322"/>
        <v>0</v>
      </c>
      <c r="D6918" s="23" t="str">
        <f t="shared" si="323"/>
        <v/>
      </c>
      <c r="E6918" s="21">
        <f>SUMIFS(тарифы!G:G,тарифы!B:B,J6918)</f>
        <v>0</v>
      </c>
      <c r="F6918" s="21"/>
      <c r="G6918" s="12" t="str">
        <f>IFERROR(INDEX(Таблица1[#All],MATCH('загрузка табеля'!J6918,тарифы!B:B,0),4),"")</f>
        <v/>
      </c>
    </row>
    <row r="6919" spans="1:7" x14ac:dyDescent="0.2">
      <c r="A6919" s="12" t="e">
        <f>INDEX('рабочие дни  %ФОТ'!$F$3:$F$67,MATCH('загрузка табеля'!$H6919,'рабочие дни  %ФОТ'!$H$3:$H$67,0),1)</f>
        <v>#N/A</v>
      </c>
      <c r="B6919" s="21">
        <f t="shared" si="324"/>
        <v>0</v>
      </c>
      <c r="C6919" s="22">
        <f t="shared" ref="C6919:C6982" si="325">COUNTIF(L6919:AP6919,"&gt;0")</f>
        <v>0</v>
      </c>
      <c r="D6919" s="23" t="str">
        <f t="shared" ref="D6919:D6982" si="326">IF(SUM(L6919:AP6919)&gt;0,SUM(L6919:AP6919),"")</f>
        <v/>
      </c>
      <c r="E6919" s="21">
        <f>SUMIFS(тарифы!G:G,тарифы!B:B,J6919)</f>
        <v>0</v>
      </c>
      <c r="F6919" s="21"/>
      <c r="G6919" s="12" t="str">
        <f>IFERROR(INDEX(Таблица1[#All],MATCH('загрузка табеля'!J6919,тарифы!B:B,0),4),"")</f>
        <v/>
      </c>
    </row>
    <row r="6920" spans="1:7" x14ac:dyDescent="0.2">
      <c r="A6920" s="12" t="e">
        <f>INDEX('рабочие дни  %ФОТ'!$F$3:$F$67,MATCH('загрузка табеля'!$H6920,'рабочие дни  %ФОТ'!$H$3:$H$67,0),1)</f>
        <v>#N/A</v>
      </c>
      <c r="B6920" s="21">
        <f t="shared" si="324"/>
        <v>0</v>
      </c>
      <c r="C6920" s="22">
        <f t="shared" si="325"/>
        <v>0</v>
      </c>
      <c r="D6920" s="23" t="str">
        <f t="shared" si="326"/>
        <v/>
      </c>
      <c r="E6920" s="21">
        <f>SUMIFS(тарифы!G:G,тарифы!B:B,J6920)</f>
        <v>0</v>
      </c>
      <c r="F6920" s="21"/>
      <c r="G6920" s="12" t="str">
        <f>IFERROR(INDEX(Таблица1[#All],MATCH('загрузка табеля'!J6920,тарифы!B:B,0),4),"")</f>
        <v/>
      </c>
    </row>
    <row r="6921" spans="1:7" x14ac:dyDescent="0.2">
      <c r="A6921" s="12" t="e">
        <f>INDEX('рабочие дни  %ФОТ'!$F$3:$F$67,MATCH('загрузка табеля'!$H6921,'рабочие дни  %ФОТ'!$H$3:$H$67,0),1)</f>
        <v>#N/A</v>
      </c>
      <c r="B6921" s="21">
        <f t="shared" si="324"/>
        <v>0</v>
      </c>
      <c r="C6921" s="22">
        <f t="shared" si="325"/>
        <v>0</v>
      </c>
      <c r="D6921" s="23" t="str">
        <f t="shared" si="326"/>
        <v/>
      </c>
      <c r="E6921" s="21">
        <f>SUMIFS(тарифы!G:G,тарифы!B:B,J6921)</f>
        <v>0</v>
      </c>
      <c r="F6921" s="21"/>
      <c r="G6921" s="12" t="str">
        <f>IFERROR(INDEX(Таблица1[#All],MATCH('загрузка табеля'!J6921,тарифы!B:B,0),4),"")</f>
        <v/>
      </c>
    </row>
    <row r="6922" spans="1:7" x14ac:dyDescent="0.2">
      <c r="A6922" s="12" t="e">
        <f>INDEX('рабочие дни  %ФОТ'!$F$3:$F$67,MATCH('загрузка табеля'!$H6922,'рабочие дни  %ФОТ'!$H$3:$H$67,0),1)</f>
        <v>#N/A</v>
      </c>
      <c r="B6922" s="21">
        <f t="shared" si="324"/>
        <v>0</v>
      </c>
      <c r="C6922" s="22">
        <f t="shared" si="325"/>
        <v>0</v>
      </c>
      <c r="D6922" s="23" t="str">
        <f t="shared" si="326"/>
        <v/>
      </c>
      <c r="E6922" s="21">
        <f>SUMIFS(тарифы!G:G,тарифы!B:B,J6922)</f>
        <v>0</v>
      </c>
      <c r="F6922" s="21"/>
      <c r="G6922" s="12" t="str">
        <f>IFERROR(INDEX(Таблица1[#All],MATCH('загрузка табеля'!J6922,тарифы!B:B,0),4),"")</f>
        <v/>
      </c>
    </row>
    <row r="6923" spans="1:7" x14ac:dyDescent="0.2">
      <c r="A6923" s="12" t="e">
        <f>INDEX('рабочие дни  %ФОТ'!$F$3:$F$67,MATCH('загрузка табеля'!$H6923,'рабочие дни  %ФОТ'!$H$3:$H$67,0),1)</f>
        <v>#N/A</v>
      </c>
      <c r="B6923" s="21">
        <f t="shared" si="324"/>
        <v>0</v>
      </c>
      <c r="C6923" s="22">
        <f t="shared" si="325"/>
        <v>0</v>
      </c>
      <c r="D6923" s="23" t="str">
        <f t="shared" si="326"/>
        <v/>
      </c>
      <c r="E6923" s="21">
        <f>SUMIFS(тарифы!G:G,тарифы!B:B,J6923)</f>
        <v>0</v>
      </c>
      <c r="F6923" s="21"/>
      <c r="G6923" s="12" t="str">
        <f>IFERROR(INDEX(Таблица1[#All],MATCH('загрузка табеля'!J6923,тарифы!B:B,0),4),"")</f>
        <v/>
      </c>
    </row>
    <row r="6924" spans="1:7" x14ac:dyDescent="0.2">
      <c r="A6924" s="12" t="e">
        <f>INDEX('рабочие дни  %ФОТ'!$F$3:$F$67,MATCH('загрузка табеля'!$H6924,'рабочие дни  %ФОТ'!$H$3:$H$67,0),1)</f>
        <v>#N/A</v>
      </c>
      <c r="B6924" s="21">
        <f t="shared" si="324"/>
        <v>0</v>
      </c>
      <c r="C6924" s="22">
        <f t="shared" si="325"/>
        <v>0</v>
      </c>
      <c r="D6924" s="23" t="str">
        <f t="shared" si="326"/>
        <v/>
      </c>
      <c r="E6924" s="21">
        <f>SUMIFS(тарифы!G:G,тарифы!B:B,J6924)</f>
        <v>0</v>
      </c>
      <c r="F6924" s="21"/>
      <c r="G6924" s="12" t="str">
        <f>IFERROR(INDEX(Таблица1[#All],MATCH('загрузка табеля'!J6924,тарифы!B:B,0),4),"")</f>
        <v/>
      </c>
    </row>
    <row r="6925" spans="1:7" x14ac:dyDescent="0.2">
      <c r="A6925" s="12" t="e">
        <f>INDEX('рабочие дни  %ФОТ'!$F$3:$F$67,MATCH('загрузка табеля'!$H6925,'рабочие дни  %ФОТ'!$H$3:$H$67,0),1)</f>
        <v>#N/A</v>
      </c>
      <c r="B6925" s="21">
        <f t="shared" si="324"/>
        <v>0</v>
      </c>
      <c r="C6925" s="22">
        <f t="shared" si="325"/>
        <v>0</v>
      </c>
      <c r="D6925" s="23" t="str">
        <f t="shared" si="326"/>
        <v/>
      </c>
      <c r="E6925" s="21">
        <f>SUMIFS(тарифы!G:G,тарифы!B:B,J6925)</f>
        <v>0</v>
      </c>
      <c r="F6925" s="21"/>
      <c r="G6925" s="12" t="str">
        <f>IFERROR(INDEX(Таблица1[#All],MATCH('загрузка табеля'!J6925,тарифы!B:B,0),4),"")</f>
        <v/>
      </c>
    </row>
    <row r="6926" spans="1:7" x14ac:dyDescent="0.2">
      <c r="A6926" s="12" t="e">
        <f>INDEX('рабочие дни  %ФОТ'!$F$3:$F$67,MATCH('загрузка табеля'!$H6926,'рабочие дни  %ФОТ'!$H$3:$H$67,0),1)</f>
        <v>#N/A</v>
      </c>
      <c r="B6926" s="21">
        <f t="shared" si="324"/>
        <v>0</v>
      </c>
      <c r="C6926" s="22">
        <f t="shared" si="325"/>
        <v>0</v>
      </c>
      <c r="D6926" s="23" t="str">
        <f t="shared" si="326"/>
        <v/>
      </c>
      <c r="E6926" s="21">
        <f>SUMIFS(тарифы!G:G,тарифы!B:B,J6926)</f>
        <v>0</v>
      </c>
      <c r="F6926" s="21"/>
      <c r="G6926" s="12" t="str">
        <f>IFERROR(INDEX(Таблица1[#All],MATCH('загрузка табеля'!J6926,тарифы!B:B,0),4),"")</f>
        <v/>
      </c>
    </row>
    <row r="6927" spans="1:7" x14ac:dyDescent="0.2">
      <c r="A6927" s="12" t="e">
        <f>INDEX('рабочие дни  %ФОТ'!$F$3:$F$67,MATCH('загрузка табеля'!$H6927,'рабочие дни  %ФОТ'!$H$3:$H$67,0),1)</f>
        <v>#N/A</v>
      </c>
      <c r="B6927" s="21">
        <f t="shared" si="324"/>
        <v>0</v>
      </c>
      <c r="C6927" s="22">
        <f t="shared" si="325"/>
        <v>0</v>
      </c>
      <c r="D6927" s="23" t="str">
        <f t="shared" si="326"/>
        <v/>
      </c>
      <c r="E6927" s="21">
        <f>SUMIFS(тарифы!G:G,тарифы!B:B,J6927)</f>
        <v>0</v>
      </c>
      <c r="F6927" s="21"/>
      <c r="G6927" s="12" t="str">
        <f>IFERROR(INDEX(Таблица1[#All],MATCH('загрузка табеля'!J6927,тарифы!B:B,0),4),"")</f>
        <v/>
      </c>
    </row>
    <row r="6928" spans="1:7" x14ac:dyDescent="0.2">
      <c r="A6928" s="12" t="e">
        <f>INDEX('рабочие дни  %ФОТ'!$F$3:$F$67,MATCH('загрузка табеля'!$H6928,'рабочие дни  %ФОТ'!$H$3:$H$67,0),1)</f>
        <v>#N/A</v>
      </c>
      <c r="B6928" s="21">
        <f t="shared" si="324"/>
        <v>0</v>
      </c>
      <c r="C6928" s="22">
        <f t="shared" si="325"/>
        <v>0</v>
      </c>
      <c r="D6928" s="23" t="str">
        <f t="shared" si="326"/>
        <v/>
      </c>
      <c r="E6928" s="21">
        <f>SUMIFS(тарифы!G:G,тарифы!B:B,J6928)</f>
        <v>0</v>
      </c>
      <c r="F6928" s="21"/>
      <c r="G6928" s="12" t="str">
        <f>IFERROR(INDEX(Таблица1[#All],MATCH('загрузка табеля'!J6928,тарифы!B:B,0),4),"")</f>
        <v/>
      </c>
    </row>
    <row r="6929" spans="1:7" x14ac:dyDescent="0.2">
      <c r="A6929" s="12" t="e">
        <f>INDEX('рабочие дни  %ФОТ'!$F$3:$F$67,MATCH('загрузка табеля'!$H6929,'рабочие дни  %ФОТ'!$H$3:$H$67,0),1)</f>
        <v>#N/A</v>
      </c>
      <c r="B6929" s="21">
        <f t="shared" si="324"/>
        <v>0</v>
      </c>
      <c r="C6929" s="22">
        <f t="shared" si="325"/>
        <v>0</v>
      </c>
      <c r="D6929" s="23" t="str">
        <f t="shared" si="326"/>
        <v/>
      </c>
      <c r="E6929" s="21">
        <f>SUMIFS(тарифы!G:G,тарифы!B:B,J6929)</f>
        <v>0</v>
      </c>
      <c r="F6929" s="21"/>
      <c r="G6929" s="12" t="str">
        <f>IFERROR(INDEX(Таблица1[#All],MATCH('загрузка табеля'!J6929,тарифы!B:B,0),4),"")</f>
        <v/>
      </c>
    </row>
    <row r="6930" spans="1:7" x14ac:dyDescent="0.2">
      <c r="A6930" s="12" t="e">
        <f>INDEX('рабочие дни  %ФОТ'!$F$3:$F$67,MATCH('загрузка табеля'!$H6930,'рабочие дни  %ФОТ'!$H$3:$H$67,0),1)</f>
        <v>#N/A</v>
      </c>
      <c r="B6930" s="21">
        <f t="shared" si="324"/>
        <v>0</v>
      </c>
      <c r="C6930" s="22">
        <f t="shared" si="325"/>
        <v>0</v>
      </c>
      <c r="D6930" s="23" t="str">
        <f t="shared" si="326"/>
        <v/>
      </c>
      <c r="E6930" s="21">
        <f>SUMIFS(тарифы!G:G,тарифы!B:B,J6930)</f>
        <v>0</v>
      </c>
      <c r="F6930" s="21"/>
      <c r="G6930" s="12" t="str">
        <f>IFERROR(INDEX(Таблица1[#All],MATCH('загрузка табеля'!J6930,тарифы!B:B,0),4),"")</f>
        <v/>
      </c>
    </row>
    <row r="6931" spans="1:7" x14ac:dyDescent="0.2">
      <c r="A6931" s="12" t="e">
        <f>INDEX('рабочие дни  %ФОТ'!$F$3:$F$67,MATCH('загрузка табеля'!$H6931,'рабочие дни  %ФОТ'!$H$3:$H$67,0),1)</f>
        <v>#N/A</v>
      </c>
      <c r="B6931" s="21">
        <f t="shared" si="324"/>
        <v>0</v>
      </c>
      <c r="C6931" s="22">
        <f t="shared" si="325"/>
        <v>0</v>
      </c>
      <c r="D6931" s="23" t="str">
        <f t="shared" si="326"/>
        <v/>
      </c>
      <c r="E6931" s="21">
        <f>SUMIFS(тарифы!G:G,тарифы!B:B,J6931)</f>
        <v>0</v>
      </c>
      <c r="F6931" s="21"/>
      <c r="G6931" s="12" t="str">
        <f>IFERROR(INDEX(Таблица1[#All],MATCH('загрузка табеля'!J6931,тарифы!B:B,0),4),"")</f>
        <v/>
      </c>
    </row>
    <row r="6932" spans="1:7" x14ac:dyDescent="0.2">
      <c r="A6932" s="12" t="e">
        <f>INDEX('рабочие дни  %ФОТ'!$F$3:$F$67,MATCH('загрузка табеля'!$H6932,'рабочие дни  %ФОТ'!$H$3:$H$67,0),1)</f>
        <v>#N/A</v>
      </c>
      <c r="B6932" s="21">
        <f t="shared" si="324"/>
        <v>0</v>
      </c>
      <c r="C6932" s="22">
        <f t="shared" si="325"/>
        <v>0</v>
      </c>
      <c r="D6932" s="23" t="str">
        <f t="shared" si="326"/>
        <v/>
      </c>
      <c r="E6932" s="21">
        <f>SUMIFS(тарифы!G:G,тарифы!B:B,J6932)</f>
        <v>0</v>
      </c>
      <c r="F6932" s="21"/>
      <c r="G6932" s="12" t="str">
        <f>IFERROR(INDEX(Таблица1[#All],MATCH('загрузка табеля'!J6932,тарифы!B:B,0),4),"")</f>
        <v/>
      </c>
    </row>
    <row r="6933" spans="1:7" x14ac:dyDescent="0.2">
      <c r="A6933" s="12" t="e">
        <f>INDEX('рабочие дни  %ФОТ'!$F$3:$F$67,MATCH('загрузка табеля'!$H6933,'рабочие дни  %ФОТ'!$H$3:$H$67,0),1)</f>
        <v>#N/A</v>
      </c>
      <c r="B6933" s="21">
        <f t="shared" si="324"/>
        <v>0</v>
      </c>
      <c r="C6933" s="22">
        <f t="shared" si="325"/>
        <v>0</v>
      </c>
      <c r="D6933" s="23" t="str">
        <f t="shared" si="326"/>
        <v/>
      </c>
      <c r="E6933" s="21">
        <f>SUMIFS(тарифы!G:G,тарифы!B:B,J6933)</f>
        <v>0</v>
      </c>
      <c r="F6933" s="21"/>
      <c r="G6933" s="12" t="str">
        <f>IFERROR(INDEX(Таблица1[#All],MATCH('загрузка табеля'!J6933,тарифы!B:B,0),4),"")</f>
        <v/>
      </c>
    </row>
    <row r="6934" spans="1:7" x14ac:dyDescent="0.2">
      <c r="A6934" s="12" t="e">
        <f>INDEX('рабочие дни  %ФОТ'!$F$3:$F$67,MATCH('загрузка табеля'!$H6934,'рабочие дни  %ФОТ'!$H$3:$H$67,0),1)</f>
        <v>#N/A</v>
      </c>
      <c r="B6934" s="21">
        <f t="shared" si="324"/>
        <v>0</v>
      </c>
      <c r="C6934" s="22">
        <f t="shared" si="325"/>
        <v>0</v>
      </c>
      <c r="D6934" s="23" t="str">
        <f t="shared" si="326"/>
        <v/>
      </c>
      <c r="E6934" s="21">
        <f>SUMIFS(тарифы!G:G,тарифы!B:B,J6934)</f>
        <v>0</v>
      </c>
      <c r="F6934" s="21"/>
      <c r="G6934" s="12" t="str">
        <f>IFERROR(INDEX(Таблица1[#All],MATCH('загрузка табеля'!J6934,тарифы!B:B,0),4),"")</f>
        <v/>
      </c>
    </row>
    <row r="6935" spans="1:7" x14ac:dyDescent="0.2">
      <c r="A6935" s="12" t="e">
        <f>INDEX('рабочие дни  %ФОТ'!$F$3:$F$67,MATCH('загрузка табеля'!$H6935,'рабочие дни  %ФОТ'!$H$3:$H$67,0),1)</f>
        <v>#N/A</v>
      </c>
      <c r="B6935" s="21">
        <f t="shared" si="324"/>
        <v>0</v>
      </c>
      <c r="C6935" s="22">
        <f t="shared" si="325"/>
        <v>0</v>
      </c>
      <c r="D6935" s="23" t="str">
        <f t="shared" si="326"/>
        <v/>
      </c>
      <c r="E6935" s="21">
        <f>SUMIFS(тарифы!G:G,тарифы!B:B,J6935)</f>
        <v>0</v>
      </c>
      <c r="F6935" s="21"/>
      <c r="G6935" s="12" t="str">
        <f>IFERROR(INDEX(Таблица1[#All],MATCH('загрузка табеля'!J6935,тарифы!B:B,0),4),"")</f>
        <v/>
      </c>
    </row>
    <row r="6936" spans="1:7" x14ac:dyDescent="0.2">
      <c r="A6936" s="12" t="e">
        <f>INDEX('рабочие дни  %ФОТ'!$F$3:$F$67,MATCH('загрузка табеля'!$H6936,'рабочие дни  %ФОТ'!$H$3:$H$67,0),1)</f>
        <v>#N/A</v>
      </c>
      <c r="B6936" s="21">
        <f t="shared" si="324"/>
        <v>0</v>
      </c>
      <c r="C6936" s="22">
        <f t="shared" si="325"/>
        <v>0</v>
      </c>
      <c r="D6936" s="23" t="str">
        <f t="shared" si="326"/>
        <v/>
      </c>
      <c r="E6936" s="21">
        <f>SUMIFS(тарифы!G:G,тарифы!B:B,J6936)</f>
        <v>0</v>
      </c>
      <c r="F6936" s="21"/>
      <c r="G6936" s="12" t="str">
        <f>IFERROR(INDEX(Таблица1[#All],MATCH('загрузка табеля'!J6936,тарифы!B:B,0),4),"")</f>
        <v/>
      </c>
    </row>
    <row r="6937" spans="1:7" x14ac:dyDescent="0.2">
      <c r="A6937" s="12" t="e">
        <f>INDEX('рабочие дни  %ФОТ'!$F$3:$F$67,MATCH('загрузка табеля'!$H6937,'рабочие дни  %ФОТ'!$H$3:$H$67,0),1)</f>
        <v>#N/A</v>
      </c>
      <c r="B6937" s="21">
        <f t="shared" si="324"/>
        <v>0</v>
      </c>
      <c r="C6937" s="22">
        <f t="shared" si="325"/>
        <v>0</v>
      </c>
      <c r="D6937" s="23" t="str">
        <f t="shared" si="326"/>
        <v/>
      </c>
      <c r="E6937" s="21">
        <f>SUMIFS(тарифы!G:G,тарифы!B:B,J6937)</f>
        <v>0</v>
      </c>
      <c r="F6937" s="21"/>
      <c r="G6937" s="12" t="str">
        <f>IFERROR(INDEX(Таблица1[#All],MATCH('загрузка табеля'!J6937,тарифы!B:B,0),4),"")</f>
        <v/>
      </c>
    </row>
    <row r="6938" spans="1:7" x14ac:dyDescent="0.2">
      <c r="A6938" s="12" t="e">
        <f>INDEX('рабочие дни  %ФОТ'!$F$3:$F$67,MATCH('загрузка табеля'!$H6938,'рабочие дни  %ФОТ'!$H$3:$H$67,0),1)</f>
        <v>#N/A</v>
      </c>
      <c r="B6938" s="21">
        <f t="shared" si="324"/>
        <v>0</v>
      </c>
      <c r="C6938" s="22">
        <f t="shared" si="325"/>
        <v>0</v>
      </c>
      <c r="D6938" s="23" t="str">
        <f t="shared" si="326"/>
        <v/>
      </c>
      <c r="E6938" s="21">
        <f>SUMIFS(тарифы!G:G,тарифы!B:B,J6938)</f>
        <v>0</v>
      </c>
      <c r="F6938" s="21"/>
      <c r="G6938" s="12" t="str">
        <f>IFERROR(INDEX(Таблица1[#All],MATCH('загрузка табеля'!J6938,тарифы!B:B,0),4),"")</f>
        <v/>
      </c>
    </row>
    <row r="6939" spans="1:7" x14ac:dyDescent="0.2">
      <c r="A6939" s="12" t="e">
        <f>INDEX('рабочие дни  %ФОТ'!$F$3:$F$67,MATCH('загрузка табеля'!$H6939,'рабочие дни  %ФОТ'!$H$3:$H$67,0),1)</f>
        <v>#N/A</v>
      </c>
      <c r="B6939" s="21">
        <f t="shared" si="324"/>
        <v>0</v>
      </c>
      <c r="C6939" s="22">
        <f t="shared" si="325"/>
        <v>0</v>
      </c>
      <c r="D6939" s="23" t="str">
        <f t="shared" si="326"/>
        <v/>
      </c>
      <c r="E6939" s="21">
        <f>SUMIFS(тарифы!G:G,тарифы!B:B,J6939)</f>
        <v>0</v>
      </c>
      <c r="F6939" s="21"/>
      <c r="G6939" s="12" t="str">
        <f>IFERROR(INDEX(Таблица1[#All],MATCH('загрузка табеля'!J6939,тарифы!B:B,0),4),"")</f>
        <v/>
      </c>
    </row>
    <row r="6940" spans="1:7" x14ac:dyDescent="0.2">
      <c r="A6940" s="12" t="e">
        <f>INDEX('рабочие дни  %ФОТ'!$F$3:$F$67,MATCH('загрузка табеля'!$H6940,'рабочие дни  %ФОТ'!$H$3:$H$67,0),1)</f>
        <v>#N/A</v>
      </c>
      <c r="B6940" s="21">
        <f t="shared" si="324"/>
        <v>0</v>
      </c>
      <c r="C6940" s="22">
        <f t="shared" si="325"/>
        <v>0</v>
      </c>
      <c r="D6940" s="23" t="str">
        <f t="shared" si="326"/>
        <v/>
      </c>
      <c r="E6940" s="21">
        <f>SUMIFS(тарифы!G:G,тарифы!B:B,J6940)</f>
        <v>0</v>
      </c>
      <c r="F6940" s="21"/>
      <c r="G6940" s="12" t="str">
        <f>IFERROR(INDEX(Таблица1[#All],MATCH('загрузка табеля'!J6940,тарифы!B:B,0),4),"")</f>
        <v/>
      </c>
    </row>
    <row r="6941" spans="1:7" x14ac:dyDescent="0.2">
      <c r="A6941" s="12" t="e">
        <f>INDEX('рабочие дни  %ФОТ'!$F$3:$F$67,MATCH('загрузка табеля'!$H6941,'рабочие дни  %ФОТ'!$H$3:$H$67,0),1)</f>
        <v>#N/A</v>
      </c>
      <c r="B6941" s="21">
        <f t="shared" si="324"/>
        <v>0</v>
      </c>
      <c r="C6941" s="22">
        <f t="shared" si="325"/>
        <v>0</v>
      </c>
      <c r="D6941" s="23" t="str">
        <f t="shared" si="326"/>
        <v/>
      </c>
      <c r="E6941" s="21">
        <f>SUMIFS(тарифы!G:G,тарифы!B:B,J6941)</f>
        <v>0</v>
      </c>
      <c r="F6941" s="21"/>
      <c r="G6941" s="12" t="str">
        <f>IFERROR(INDEX(Таблица1[#All],MATCH('загрузка табеля'!J6941,тарифы!B:B,0),4),"")</f>
        <v/>
      </c>
    </row>
    <row r="6942" spans="1:7" x14ac:dyDescent="0.2">
      <c r="A6942" s="12" t="e">
        <f>INDEX('рабочие дни  %ФОТ'!$F$3:$F$67,MATCH('загрузка табеля'!$H6942,'рабочие дни  %ФОТ'!$H$3:$H$67,0),1)</f>
        <v>#N/A</v>
      </c>
      <c r="B6942" s="21">
        <f t="shared" si="324"/>
        <v>0</v>
      </c>
      <c r="C6942" s="22">
        <f t="shared" si="325"/>
        <v>0</v>
      </c>
      <c r="D6942" s="23" t="str">
        <f t="shared" si="326"/>
        <v/>
      </c>
      <c r="E6942" s="21">
        <f>SUMIFS(тарифы!G:G,тарифы!B:B,J6942)</f>
        <v>0</v>
      </c>
      <c r="F6942" s="21"/>
      <c r="G6942" s="12" t="str">
        <f>IFERROR(INDEX(Таблица1[#All],MATCH('загрузка табеля'!J6942,тарифы!B:B,0),4),"")</f>
        <v/>
      </c>
    </row>
    <row r="6943" spans="1:7" x14ac:dyDescent="0.2">
      <c r="A6943" s="12" t="e">
        <f>INDEX('рабочие дни  %ФОТ'!$F$3:$F$67,MATCH('загрузка табеля'!$H6943,'рабочие дни  %ФОТ'!$H$3:$H$67,0),1)</f>
        <v>#N/A</v>
      </c>
      <c r="B6943" s="21">
        <f t="shared" si="324"/>
        <v>0</v>
      </c>
      <c r="C6943" s="22">
        <f t="shared" si="325"/>
        <v>0</v>
      </c>
      <c r="D6943" s="23" t="str">
        <f t="shared" si="326"/>
        <v/>
      </c>
      <c r="E6943" s="21">
        <f>SUMIFS(тарифы!G:G,тарифы!B:B,J6943)</f>
        <v>0</v>
      </c>
      <c r="F6943" s="21"/>
      <c r="G6943" s="12" t="str">
        <f>IFERROR(INDEX(Таблица1[#All],MATCH('загрузка табеля'!J6943,тарифы!B:B,0),4),"")</f>
        <v/>
      </c>
    </row>
    <row r="6944" spans="1:7" x14ac:dyDescent="0.2">
      <c r="A6944" s="12" t="e">
        <f>INDEX('рабочие дни  %ФОТ'!$F$3:$F$67,MATCH('загрузка табеля'!$H6944,'рабочие дни  %ФОТ'!$H$3:$H$67,0),1)</f>
        <v>#N/A</v>
      </c>
      <c r="B6944" s="21">
        <f t="shared" si="324"/>
        <v>0</v>
      </c>
      <c r="C6944" s="22">
        <f t="shared" si="325"/>
        <v>0</v>
      </c>
      <c r="D6944" s="23" t="str">
        <f t="shared" si="326"/>
        <v/>
      </c>
      <c r="E6944" s="21">
        <f>SUMIFS(тарифы!G:G,тарифы!B:B,J6944)</f>
        <v>0</v>
      </c>
      <c r="F6944" s="21"/>
      <c r="G6944" s="12" t="str">
        <f>IFERROR(INDEX(Таблица1[#All],MATCH('загрузка табеля'!J6944,тарифы!B:B,0),4),"")</f>
        <v/>
      </c>
    </row>
    <row r="6945" spans="1:7" x14ac:dyDescent="0.2">
      <c r="A6945" s="12" t="e">
        <f>INDEX('рабочие дни  %ФОТ'!$F$3:$F$67,MATCH('загрузка табеля'!$H6945,'рабочие дни  %ФОТ'!$H$3:$H$67,0),1)</f>
        <v>#N/A</v>
      </c>
      <c r="B6945" s="21">
        <f t="shared" si="324"/>
        <v>0</v>
      </c>
      <c r="C6945" s="22">
        <f t="shared" si="325"/>
        <v>0</v>
      </c>
      <c r="D6945" s="23" t="str">
        <f t="shared" si="326"/>
        <v/>
      </c>
      <c r="E6945" s="21">
        <f>SUMIFS(тарифы!G:G,тарифы!B:B,J6945)</f>
        <v>0</v>
      </c>
      <c r="F6945" s="21"/>
      <c r="G6945" s="12" t="str">
        <f>IFERROR(INDEX(Таблица1[#All],MATCH('загрузка табеля'!J6945,тарифы!B:B,0),4),"")</f>
        <v/>
      </c>
    </row>
    <row r="6946" spans="1:7" x14ac:dyDescent="0.2">
      <c r="A6946" s="12" t="e">
        <f>INDEX('рабочие дни  %ФОТ'!$F$3:$F$67,MATCH('загрузка табеля'!$H6946,'рабочие дни  %ФОТ'!$H$3:$H$67,0),1)</f>
        <v>#N/A</v>
      </c>
      <c r="B6946" s="21">
        <f t="shared" si="324"/>
        <v>0</v>
      </c>
      <c r="C6946" s="22">
        <f t="shared" si="325"/>
        <v>0</v>
      </c>
      <c r="D6946" s="23" t="str">
        <f t="shared" si="326"/>
        <v/>
      </c>
      <c r="E6946" s="21">
        <f>SUMIFS(тарифы!G:G,тарифы!B:B,J6946)</f>
        <v>0</v>
      </c>
      <c r="F6946" s="21"/>
      <c r="G6946" s="12" t="str">
        <f>IFERROR(INDEX(Таблица1[#All],MATCH('загрузка табеля'!J6946,тарифы!B:B,0),4),"")</f>
        <v/>
      </c>
    </row>
    <row r="6947" spans="1:7" x14ac:dyDescent="0.2">
      <c r="A6947" s="12" t="e">
        <f>INDEX('рабочие дни  %ФОТ'!$F$3:$F$67,MATCH('загрузка табеля'!$H6947,'рабочие дни  %ФОТ'!$H$3:$H$67,0),1)</f>
        <v>#N/A</v>
      </c>
      <c r="B6947" s="21">
        <f t="shared" si="324"/>
        <v>0</v>
      </c>
      <c r="C6947" s="22">
        <f t="shared" si="325"/>
        <v>0</v>
      </c>
      <c r="D6947" s="23" t="str">
        <f t="shared" si="326"/>
        <v/>
      </c>
      <c r="E6947" s="21">
        <f>SUMIFS(тарифы!G:G,тарифы!B:B,J6947)</f>
        <v>0</v>
      </c>
      <c r="F6947" s="21"/>
      <c r="G6947" s="12" t="str">
        <f>IFERROR(INDEX(Таблица1[#All],MATCH('загрузка табеля'!J6947,тарифы!B:B,0),4),"")</f>
        <v/>
      </c>
    </row>
    <row r="6948" spans="1:7" x14ac:dyDescent="0.2">
      <c r="A6948" s="12" t="e">
        <f>INDEX('рабочие дни  %ФОТ'!$F$3:$F$67,MATCH('загрузка табеля'!$H6948,'рабочие дни  %ФОТ'!$H$3:$H$67,0),1)</f>
        <v>#N/A</v>
      </c>
      <c r="B6948" s="21">
        <f t="shared" si="324"/>
        <v>0</v>
      </c>
      <c r="C6948" s="22">
        <f t="shared" si="325"/>
        <v>0</v>
      </c>
      <c r="D6948" s="23" t="str">
        <f t="shared" si="326"/>
        <v/>
      </c>
      <c r="E6948" s="21">
        <f>SUMIFS(тарифы!G:G,тарифы!B:B,J6948)</f>
        <v>0</v>
      </c>
      <c r="F6948" s="21"/>
      <c r="G6948" s="12" t="str">
        <f>IFERROR(INDEX(Таблица1[#All],MATCH('загрузка табеля'!J6948,тарифы!B:B,0),4),"")</f>
        <v/>
      </c>
    </row>
    <row r="6949" spans="1:7" x14ac:dyDescent="0.2">
      <c r="A6949" s="12" t="e">
        <f>INDEX('рабочие дни  %ФОТ'!$F$3:$F$67,MATCH('загрузка табеля'!$H6949,'рабочие дни  %ФОТ'!$H$3:$H$67,0),1)</f>
        <v>#N/A</v>
      </c>
      <c r="B6949" s="21">
        <f t="shared" si="324"/>
        <v>0</v>
      </c>
      <c r="C6949" s="22">
        <f t="shared" si="325"/>
        <v>0</v>
      </c>
      <c r="D6949" s="23" t="str">
        <f t="shared" si="326"/>
        <v/>
      </c>
      <c r="E6949" s="21">
        <f>SUMIFS(тарифы!G:G,тарифы!B:B,J6949)</f>
        <v>0</v>
      </c>
      <c r="F6949" s="21"/>
      <c r="G6949" s="12" t="str">
        <f>IFERROR(INDEX(Таблица1[#All],MATCH('загрузка табеля'!J6949,тарифы!B:B,0),4),"")</f>
        <v/>
      </c>
    </row>
    <row r="6950" spans="1:7" x14ac:dyDescent="0.2">
      <c r="A6950" s="12" t="e">
        <f>INDEX('рабочие дни  %ФОТ'!$F$3:$F$67,MATCH('загрузка табеля'!$H6950,'рабочие дни  %ФОТ'!$H$3:$H$67,0),1)</f>
        <v>#N/A</v>
      </c>
      <c r="B6950" s="21">
        <f t="shared" si="324"/>
        <v>0</v>
      </c>
      <c r="C6950" s="22">
        <f t="shared" si="325"/>
        <v>0</v>
      </c>
      <c r="D6950" s="23" t="str">
        <f t="shared" si="326"/>
        <v/>
      </c>
      <c r="E6950" s="21">
        <f>SUMIFS(тарифы!G:G,тарифы!B:B,J6950)</f>
        <v>0</v>
      </c>
      <c r="F6950" s="21"/>
      <c r="G6950" s="12" t="str">
        <f>IFERROR(INDEX(Таблица1[#All],MATCH('загрузка табеля'!J6950,тарифы!B:B,0),4),"")</f>
        <v/>
      </c>
    </row>
    <row r="6951" spans="1:7" x14ac:dyDescent="0.2">
      <c r="A6951" s="12" t="e">
        <f>INDEX('рабочие дни  %ФОТ'!$F$3:$F$67,MATCH('загрузка табеля'!$H6951,'рабочие дни  %ФОТ'!$H$3:$H$67,0),1)</f>
        <v>#N/A</v>
      </c>
      <c r="B6951" s="21">
        <f t="shared" si="324"/>
        <v>0</v>
      </c>
      <c r="C6951" s="22">
        <f t="shared" si="325"/>
        <v>0</v>
      </c>
      <c r="D6951" s="23" t="str">
        <f t="shared" si="326"/>
        <v/>
      </c>
      <c r="E6951" s="21">
        <f>SUMIFS(тарифы!G:G,тарифы!B:B,J6951)</f>
        <v>0</v>
      </c>
      <c r="F6951" s="21"/>
      <c r="G6951" s="12" t="str">
        <f>IFERROR(INDEX(Таблица1[#All],MATCH('загрузка табеля'!J6951,тарифы!B:B,0),4),"")</f>
        <v/>
      </c>
    </row>
    <row r="6952" spans="1:7" x14ac:dyDescent="0.2">
      <c r="A6952" s="12" t="e">
        <f>INDEX('рабочие дни  %ФОТ'!$F$3:$F$67,MATCH('загрузка табеля'!$H6952,'рабочие дни  %ФОТ'!$H$3:$H$67,0),1)</f>
        <v>#N/A</v>
      </c>
      <c r="B6952" s="21">
        <f t="shared" si="324"/>
        <v>0</v>
      </c>
      <c r="C6952" s="22">
        <f t="shared" si="325"/>
        <v>0</v>
      </c>
      <c r="D6952" s="23" t="str">
        <f t="shared" si="326"/>
        <v/>
      </c>
      <c r="E6952" s="21">
        <f>SUMIFS(тарифы!G:G,тарифы!B:B,J6952)</f>
        <v>0</v>
      </c>
      <c r="F6952" s="21"/>
      <c r="G6952" s="12" t="str">
        <f>IFERROR(INDEX(Таблица1[#All],MATCH('загрузка табеля'!J6952,тарифы!B:B,0),4),"")</f>
        <v/>
      </c>
    </row>
    <row r="6953" spans="1:7" x14ac:dyDescent="0.2">
      <c r="A6953" s="12" t="e">
        <f>INDEX('рабочие дни  %ФОТ'!$F$3:$F$67,MATCH('загрузка табеля'!$H6953,'рабочие дни  %ФОТ'!$H$3:$H$67,0),1)</f>
        <v>#N/A</v>
      </c>
      <c r="B6953" s="21">
        <f t="shared" si="324"/>
        <v>0</v>
      </c>
      <c r="C6953" s="22">
        <f t="shared" si="325"/>
        <v>0</v>
      </c>
      <c r="D6953" s="23" t="str">
        <f t="shared" si="326"/>
        <v/>
      </c>
      <c r="E6953" s="21">
        <f>SUMIFS(тарифы!G:G,тарифы!B:B,J6953)</f>
        <v>0</v>
      </c>
      <c r="F6953" s="21"/>
      <c r="G6953" s="12" t="str">
        <f>IFERROR(INDEX(Таблица1[#All],MATCH('загрузка табеля'!J6953,тарифы!B:B,0),4),"")</f>
        <v/>
      </c>
    </row>
    <row r="6954" spans="1:7" x14ac:dyDescent="0.2">
      <c r="A6954" s="12" t="e">
        <f>INDEX('рабочие дни  %ФОТ'!$F$3:$F$67,MATCH('загрузка табеля'!$H6954,'рабочие дни  %ФОТ'!$H$3:$H$67,0),1)</f>
        <v>#N/A</v>
      </c>
      <c r="B6954" s="21">
        <f t="shared" si="324"/>
        <v>0</v>
      </c>
      <c r="C6954" s="22">
        <f t="shared" si="325"/>
        <v>0</v>
      </c>
      <c r="D6954" s="23" t="str">
        <f t="shared" si="326"/>
        <v/>
      </c>
      <c r="E6954" s="21">
        <f>SUMIFS(тарифы!G:G,тарифы!B:B,J6954)</f>
        <v>0</v>
      </c>
      <c r="F6954" s="21"/>
      <c r="G6954" s="12" t="str">
        <f>IFERROR(INDEX(Таблица1[#All],MATCH('загрузка табеля'!J6954,тарифы!B:B,0),4),"")</f>
        <v/>
      </c>
    </row>
    <row r="6955" spans="1:7" x14ac:dyDescent="0.2">
      <c r="A6955" s="12" t="e">
        <f>INDEX('рабочие дни  %ФОТ'!$F$3:$F$67,MATCH('загрузка табеля'!$H6955,'рабочие дни  %ФОТ'!$H$3:$H$67,0),1)</f>
        <v>#N/A</v>
      </c>
      <c r="B6955" s="21">
        <f t="shared" si="324"/>
        <v>0</v>
      </c>
      <c r="C6955" s="22">
        <f t="shared" si="325"/>
        <v>0</v>
      </c>
      <c r="D6955" s="23" t="str">
        <f t="shared" si="326"/>
        <v/>
      </c>
      <c r="E6955" s="21">
        <f>SUMIFS(тарифы!G:G,тарифы!B:B,J6955)</f>
        <v>0</v>
      </c>
      <c r="F6955" s="21"/>
      <c r="G6955" s="12" t="str">
        <f>IFERROR(INDEX(Таблица1[#All],MATCH('загрузка табеля'!J6955,тарифы!B:B,0),4),"")</f>
        <v/>
      </c>
    </row>
    <row r="6956" spans="1:7" x14ac:dyDescent="0.2">
      <c r="A6956" s="12" t="e">
        <f>INDEX('рабочие дни  %ФОТ'!$F$3:$F$67,MATCH('загрузка табеля'!$H6956,'рабочие дни  %ФОТ'!$H$3:$H$67,0),1)</f>
        <v>#N/A</v>
      </c>
      <c r="B6956" s="21">
        <f t="shared" si="324"/>
        <v>0</v>
      </c>
      <c r="C6956" s="22">
        <f t="shared" si="325"/>
        <v>0</v>
      </c>
      <c r="D6956" s="23" t="str">
        <f t="shared" si="326"/>
        <v/>
      </c>
      <c r="E6956" s="21">
        <f>SUMIFS(тарифы!G:G,тарифы!B:B,J6956)</f>
        <v>0</v>
      </c>
      <c r="F6956" s="21"/>
      <c r="G6956" s="12" t="str">
        <f>IFERROR(INDEX(Таблица1[#All],MATCH('загрузка табеля'!J6956,тарифы!B:B,0),4),"")</f>
        <v/>
      </c>
    </row>
    <row r="6957" spans="1:7" x14ac:dyDescent="0.2">
      <c r="A6957" s="12" t="e">
        <f>INDEX('рабочие дни  %ФОТ'!$F$3:$F$67,MATCH('загрузка табеля'!$H6957,'рабочие дни  %ФОТ'!$H$3:$H$67,0),1)</f>
        <v>#N/A</v>
      </c>
      <c r="B6957" s="21">
        <f t="shared" si="324"/>
        <v>0</v>
      </c>
      <c r="C6957" s="22">
        <f t="shared" si="325"/>
        <v>0</v>
      </c>
      <c r="D6957" s="23" t="str">
        <f t="shared" si="326"/>
        <v/>
      </c>
      <c r="E6957" s="21">
        <f>SUMIFS(тарифы!G:G,тарифы!B:B,J6957)</f>
        <v>0</v>
      </c>
      <c r="F6957" s="21"/>
      <c r="G6957" s="12" t="str">
        <f>IFERROR(INDEX(Таблица1[#All],MATCH('загрузка табеля'!J6957,тарифы!B:B,0),4),"")</f>
        <v/>
      </c>
    </row>
    <row r="6958" spans="1:7" x14ac:dyDescent="0.2">
      <c r="A6958" s="12" t="e">
        <f>INDEX('рабочие дни  %ФОТ'!$F$3:$F$67,MATCH('загрузка табеля'!$H6958,'рабочие дни  %ФОТ'!$H$3:$H$67,0),1)</f>
        <v>#N/A</v>
      </c>
      <c r="B6958" s="21">
        <f t="shared" si="324"/>
        <v>0</v>
      </c>
      <c r="C6958" s="22">
        <f t="shared" si="325"/>
        <v>0</v>
      </c>
      <c r="D6958" s="23" t="str">
        <f t="shared" si="326"/>
        <v/>
      </c>
      <c r="E6958" s="21">
        <f>SUMIFS(тарифы!G:G,тарифы!B:B,J6958)</f>
        <v>0</v>
      </c>
      <c r="F6958" s="21"/>
      <c r="G6958" s="12" t="str">
        <f>IFERROR(INDEX(Таблица1[#All],MATCH('загрузка табеля'!J6958,тарифы!B:B,0),4),"")</f>
        <v/>
      </c>
    </row>
    <row r="6959" spans="1:7" x14ac:dyDescent="0.2">
      <c r="A6959" s="12" t="e">
        <f>INDEX('рабочие дни  %ФОТ'!$F$3:$F$67,MATCH('загрузка табеля'!$H6959,'рабочие дни  %ФОТ'!$H$3:$H$67,0),1)</f>
        <v>#N/A</v>
      </c>
      <c r="B6959" s="21">
        <f t="shared" si="324"/>
        <v>0</v>
      </c>
      <c r="C6959" s="22">
        <f t="shared" si="325"/>
        <v>0</v>
      </c>
      <c r="D6959" s="23" t="str">
        <f t="shared" si="326"/>
        <v/>
      </c>
      <c r="E6959" s="21">
        <f>SUMIFS(тарифы!G:G,тарифы!B:B,J6959)</f>
        <v>0</v>
      </c>
      <c r="F6959" s="21"/>
      <c r="G6959" s="12" t="str">
        <f>IFERROR(INDEX(Таблица1[#All],MATCH('загрузка табеля'!J6959,тарифы!B:B,0),4),"")</f>
        <v/>
      </c>
    </row>
    <row r="6960" spans="1:7" x14ac:dyDescent="0.2">
      <c r="A6960" s="12" t="e">
        <f>INDEX('рабочие дни  %ФОТ'!$F$3:$F$67,MATCH('загрузка табеля'!$H6960,'рабочие дни  %ФОТ'!$H$3:$H$67,0),1)</f>
        <v>#N/A</v>
      </c>
      <c r="B6960" s="21">
        <f t="shared" si="324"/>
        <v>0</v>
      </c>
      <c r="C6960" s="22">
        <f t="shared" si="325"/>
        <v>0</v>
      </c>
      <c r="D6960" s="23" t="str">
        <f t="shared" si="326"/>
        <v/>
      </c>
      <c r="E6960" s="21">
        <f>SUMIFS(тарифы!G:G,тарифы!B:B,J6960)</f>
        <v>0</v>
      </c>
      <c r="F6960" s="21"/>
      <c r="G6960" s="12" t="str">
        <f>IFERROR(INDEX(Таблица1[#All],MATCH('загрузка табеля'!J6960,тарифы!B:B,0),4),"")</f>
        <v/>
      </c>
    </row>
    <row r="6961" spans="1:7" x14ac:dyDescent="0.2">
      <c r="A6961" s="12" t="e">
        <f>INDEX('рабочие дни  %ФОТ'!$F$3:$F$67,MATCH('загрузка табеля'!$H6961,'рабочие дни  %ФОТ'!$H$3:$H$67,0),1)</f>
        <v>#N/A</v>
      </c>
      <c r="B6961" s="21">
        <f t="shared" si="324"/>
        <v>0</v>
      </c>
      <c r="C6961" s="22">
        <f t="shared" si="325"/>
        <v>0</v>
      </c>
      <c r="D6961" s="23" t="str">
        <f t="shared" si="326"/>
        <v/>
      </c>
      <c r="E6961" s="21">
        <f>SUMIFS(тарифы!G:G,тарифы!B:B,J6961)</f>
        <v>0</v>
      </c>
      <c r="F6961" s="21"/>
      <c r="G6961" s="12" t="str">
        <f>IFERROR(INDEX(Таблица1[#All],MATCH('загрузка табеля'!J6961,тарифы!B:B,0),4),"")</f>
        <v/>
      </c>
    </row>
    <row r="6962" spans="1:7" x14ac:dyDescent="0.2">
      <c r="A6962" s="12" t="e">
        <f>INDEX('рабочие дни  %ФОТ'!$F$3:$F$67,MATCH('загрузка табеля'!$H6962,'рабочие дни  %ФОТ'!$H$3:$H$67,0),1)</f>
        <v>#N/A</v>
      </c>
      <c r="B6962" s="21">
        <f t="shared" si="324"/>
        <v>0</v>
      </c>
      <c r="C6962" s="22">
        <f t="shared" si="325"/>
        <v>0</v>
      </c>
      <c r="D6962" s="23" t="str">
        <f t="shared" si="326"/>
        <v/>
      </c>
      <c r="E6962" s="21">
        <f>SUMIFS(тарифы!G:G,тарифы!B:B,J6962)</f>
        <v>0</v>
      </c>
      <c r="F6962" s="21"/>
      <c r="G6962" s="12" t="str">
        <f>IFERROR(INDEX(Таблица1[#All],MATCH('загрузка табеля'!J6962,тарифы!B:B,0),4),"")</f>
        <v/>
      </c>
    </row>
    <row r="6963" spans="1:7" x14ac:dyDescent="0.2">
      <c r="A6963" s="12" t="e">
        <f>INDEX('рабочие дни  %ФОТ'!$F$3:$F$67,MATCH('загрузка табеля'!$H6963,'рабочие дни  %ФОТ'!$H$3:$H$67,0),1)</f>
        <v>#N/A</v>
      </c>
      <c r="B6963" s="21">
        <f t="shared" si="324"/>
        <v>0</v>
      </c>
      <c r="C6963" s="22">
        <f t="shared" si="325"/>
        <v>0</v>
      </c>
      <c r="D6963" s="23" t="str">
        <f t="shared" si="326"/>
        <v/>
      </c>
      <c r="E6963" s="21">
        <f>SUMIFS(тарифы!G:G,тарифы!B:B,J6963)</f>
        <v>0</v>
      </c>
      <c r="F6963" s="21"/>
      <c r="G6963" s="12" t="str">
        <f>IFERROR(INDEX(Таблица1[#All],MATCH('загрузка табеля'!J6963,тарифы!B:B,0),4),"")</f>
        <v/>
      </c>
    </row>
    <row r="6964" spans="1:7" x14ac:dyDescent="0.2">
      <c r="A6964" s="12" t="e">
        <f>INDEX('рабочие дни  %ФОТ'!$F$3:$F$67,MATCH('загрузка табеля'!$H6964,'рабочие дни  %ФОТ'!$H$3:$H$67,0),1)</f>
        <v>#N/A</v>
      </c>
      <c r="B6964" s="21">
        <f t="shared" si="324"/>
        <v>0</v>
      </c>
      <c r="C6964" s="22">
        <f t="shared" si="325"/>
        <v>0</v>
      </c>
      <c r="D6964" s="23" t="str">
        <f t="shared" si="326"/>
        <v/>
      </c>
      <c r="E6964" s="21">
        <f>SUMIFS(тарифы!G:G,тарифы!B:B,J6964)</f>
        <v>0</v>
      </c>
      <c r="F6964" s="21"/>
      <c r="G6964" s="12" t="str">
        <f>IFERROR(INDEX(Таблица1[#All],MATCH('загрузка табеля'!J6964,тарифы!B:B,0),4),"")</f>
        <v/>
      </c>
    </row>
    <row r="6965" spans="1:7" x14ac:dyDescent="0.2">
      <c r="A6965" s="12" t="e">
        <f>INDEX('рабочие дни  %ФОТ'!$F$3:$F$67,MATCH('загрузка табеля'!$H6965,'рабочие дни  %ФОТ'!$H$3:$H$67,0),1)</f>
        <v>#N/A</v>
      </c>
      <c r="B6965" s="21">
        <f t="shared" si="324"/>
        <v>0</v>
      </c>
      <c r="C6965" s="22">
        <f t="shared" si="325"/>
        <v>0</v>
      </c>
      <c r="D6965" s="23" t="str">
        <f t="shared" si="326"/>
        <v/>
      </c>
      <c r="E6965" s="21">
        <f>SUMIFS(тарифы!G:G,тарифы!B:B,J6965)</f>
        <v>0</v>
      </c>
      <c r="F6965" s="21"/>
      <c r="G6965" s="12" t="str">
        <f>IFERROR(INDEX(Таблица1[#All],MATCH('загрузка табеля'!J6965,тарифы!B:B,0),4),"")</f>
        <v/>
      </c>
    </row>
    <row r="6966" spans="1:7" x14ac:dyDescent="0.2">
      <c r="A6966" s="12" t="e">
        <f>INDEX('рабочие дни  %ФОТ'!$F$3:$F$67,MATCH('загрузка табеля'!$H6966,'рабочие дни  %ФОТ'!$H$3:$H$67,0),1)</f>
        <v>#N/A</v>
      </c>
      <c r="B6966" s="21">
        <f t="shared" si="324"/>
        <v>0</v>
      </c>
      <c r="C6966" s="22">
        <f t="shared" si="325"/>
        <v>0</v>
      </c>
      <c r="D6966" s="23" t="str">
        <f t="shared" si="326"/>
        <v/>
      </c>
      <c r="E6966" s="21">
        <f>SUMIFS(тарифы!G:G,тарифы!B:B,J6966)</f>
        <v>0</v>
      </c>
      <c r="F6966" s="21"/>
      <c r="G6966" s="12" t="str">
        <f>IFERROR(INDEX(Таблица1[#All],MATCH('загрузка табеля'!J6966,тарифы!B:B,0),4),"")</f>
        <v/>
      </c>
    </row>
    <row r="6967" spans="1:7" x14ac:dyDescent="0.2">
      <c r="A6967" s="12" t="e">
        <f>INDEX('рабочие дни  %ФОТ'!$F$3:$F$67,MATCH('загрузка табеля'!$H6967,'рабочие дни  %ФОТ'!$H$3:$H$67,0),1)</f>
        <v>#N/A</v>
      </c>
      <c r="B6967" s="21">
        <f t="shared" si="324"/>
        <v>0</v>
      </c>
      <c r="C6967" s="22">
        <f t="shared" si="325"/>
        <v>0</v>
      </c>
      <c r="D6967" s="23" t="str">
        <f t="shared" si="326"/>
        <v/>
      </c>
      <c r="E6967" s="21">
        <f>SUMIFS(тарифы!G:G,тарифы!B:B,J6967)</f>
        <v>0</v>
      </c>
      <c r="F6967" s="21"/>
      <c r="G6967" s="12" t="str">
        <f>IFERROR(INDEX(Таблица1[#All],MATCH('загрузка табеля'!J6967,тарифы!B:B,0),4),"")</f>
        <v/>
      </c>
    </row>
    <row r="6968" spans="1:7" x14ac:dyDescent="0.2">
      <c r="A6968" s="12" t="e">
        <f>INDEX('рабочие дни  %ФОТ'!$F$3:$F$67,MATCH('загрузка табеля'!$H6968,'рабочие дни  %ФОТ'!$H$3:$H$67,0),1)</f>
        <v>#N/A</v>
      </c>
      <c r="B6968" s="21">
        <f t="shared" si="324"/>
        <v>0</v>
      </c>
      <c r="C6968" s="22">
        <f t="shared" si="325"/>
        <v>0</v>
      </c>
      <c r="D6968" s="23" t="str">
        <f t="shared" si="326"/>
        <v/>
      </c>
      <c r="E6968" s="21">
        <f>SUMIFS(тарифы!G:G,тарифы!B:B,J6968)</f>
        <v>0</v>
      </c>
      <c r="F6968" s="21"/>
      <c r="G6968" s="12" t="str">
        <f>IFERROR(INDEX(Таблица1[#All],MATCH('загрузка табеля'!J6968,тарифы!B:B,0),4),"")</f>
        <v/>
      </c>
    </row>
    <row r="6969" spans="1:7" x14ac:dyDescent="0.2">
      <c r="A6969" s="12" t="e">
        <f>INDEX('рабочие дни  %ФОТ'!$F$3:$F$67,MATCH('загрузка табеля'!$H6969,'рабочие дни  %ФОТ'!$H$3:$H$67,0),1)</f>
        <v>#N/A</v>
      </c>
      <c r="B6969" s="21">
        <f t="shared" si="324"/>
        <v>0</v>
      </c>
      <c r="C6969" s="22">
        <f t="shared" si="325"/>
        <v>0</v>
      </c>
      <c r="D6969" s="23" t="str">
        <f t="shared" si="326"/>
        <v/>
      </c>
      <c r="E6969" s="21">
        <f>SUMIFS(тарифы!G:G,тарифы!B:B,J6969)</f>
        <v>0</v>
      </c>
      <c r="F6969" s="21"/>
      <c r="G6969" s="12" t="str">
        <f>IFERROR(INDEX(Таблица1[#All],MATCH('загрузка табеля'!J6969,тарифы!B:B,0),4),"")</f>
        <v/>
      </c>
    </row>
    <row r="6970" spans="1:7" x14ac:dyDescent="0.2">
      <c r="A6970" s="12" t="e">
        <f>INDEX('рабочие дни  %ФОТ'!$F$3:$F$67,MATCH('загрузка табеля'!$H6970,'рабочие дни  %ФОТ'!$H$3:$H$67,0),1)</f>
        <v>#N/A</v>
      </c>
      <c r="B6970" s="21">
        <f t="shared" si="324"/>
        <v>0</v>
      </c>
      <c r="C6970" s="22">
        <f t="shared" si="325"/>
        <v>0</v>
      </c>
      <c r="D6970" s="23" t="str">
        <f t="shared" si="326"/>
        <v/>
      </c>
      <c r="E6970" s="21">
        <f>SUMIFS(тарифы!G:G,тарифы!B:B,J6970)</f>
        <v>0</v>
      </c>
      <c r="F6970" s="21"/>
      <c r="G6970" s="12" t="str">
        <f>IFERROR(INDEX(Таблица1[#All],MATCH('загрузка табеля'!J6970,тарифы!B:B,0),4),"")</f>
        <v/>
      </c>
    </row>
    <row r="6971" spans="1:7" x14ac:dyDescent="0.2">
      <c r="A6971" s="12" t="e">
        <f>INDEX('рабочие дни  %ФОТ'!$F$3:$F$67,MATCH('загрузка табеля'!$H6971,'рабочие дни  %ФОТ'!$H$3:$H$67,0),1)</f>
        <v>#N/A</v>
      </c>
      <c r="B6971" s="21">
        <f t="shared" si="324"/>
        <v>0</v>
      </c>
      <c r="C6971" s="22">
        <f t="shared" si="325"/>
        <v>0</v>
      </c>
      <c r="D6971" s="23" t="str">
        <f t="shared" si="326"/>
        <v/>
      </c>
      <c r="E6971" s="21">
        <f>SUMIFS(тарифы!G:G,тарифы!B:B,J6971)</f>
        <v>0</v>
      </c>
      <c r="F6971" s="21"/>
      <c r="G6971" s="12" t="str">
        <f>IFERROR(INDEX(Таблица1[#All],MATCH('загрузка табеля'!J6971,тарифы!B:B,0),4),"")</f>
        <v/>
      </c>
    </row>
    <row r="6972" spans="1:7" x14ac:dyDescent="0.2">
      <c r="A6972" s="12" t="e">
        <f>INDEX('рабочие дни  %ФОТ'!$F$3:$F$67,MATCH('загрузка табеля'!$H6972,'рабочие дни  %ФОТ'!$H$3:$H$67,0),1)</f>
        <v>#N/A</v>
      </c>
      <c r="B6972" s="21">
        <f t="shared" si="324"/>
        <v>0</v>
      </c>
      <c r="C6972" s="22">
        <f t="shared" si="325"/>
        <v>0</v>
      </c>
      <c r="D6972" s="23" t="str">
        <f t="shared" si="326"/>
        <v/>
      </c>
      <c r="E6972" s="21">
        <f>SUMIFS(тарифы!G:G,тарифы!B:B,J6972)</f>
        <v>0</v>
      </c>
      <c r="F6972" s="21"/>
      <c r="G6972" s="12" t="str">
        <f>IFERROR(INDEX(Таблица1[#All],MATCH('загрузка табеля'!J6972,тарифы!B:B,0),4),"")</f>
        <v/>
      </c>
    </row>
    <row r="6973" spans="1:7" x14ac:dyDescent="0.2">
      <c r="A6973" s="12" t="e">
        <f>INDEX('рабочие дни  %ФОТ'!$F$3:$F$67,MATCH('загрузка табеля'!$H6973,'рабочие дни  %ФОТ'!$H$3:$H$67,0),1)</f>
        <v>#N/A</v>
      </c>
      <c r="B6973" s="21">
        <f t="shared" si="324"/>
        <v>0</v>
      </c>
      <c r="C6973" s="22">
        <f t="shared" si="325"/>
        <v>0</v>
      </c>
      <c r="D6973" s="23" t="str">
        <f t="shared" si="326"/>
        <v/>
      </c>
      <c r="E6973" s="21">
        <f>SUMIFS(тарифы!G:G,тарифы!B:B,J6973)</f>
        <v>0</v>
      </c>
      <c r="F6973" s="21"/>
      <c r="G6973" s="12" t="str">
        <f>IFERROR(INDEX(Таблица1[#All],MATCH('загрузка табеля'!J6973,тарифы!B:B,0),4),"")</f>
        <v/>
      </c>
    </row>
    <row r="6974" spans="1:7" x14ac:dyDescent="0.2">
      <c r="A6974" s="12" t="e">
        <f>INDEX('рабочие дни  %ФОТ'!$F$3:$F$67,MATCH('загрузка табеля'!$H6974,'рабочие дни  %ФОТ'!$H$3:$H$67,0),1)</f>
        <v>#N/A</v>
      </c>
      <c r="B6974" s="21">
        <f t="shared" si="324"/>
        <v>0</v>
      </c>
      <c r="C6974" s="22">
        <f t="shared" si="325"/>
        <v>0</v>
      </c>
      <c r="D6974" s="23" t="str">
        <f t="shared" si="326"/>
        <v/>
      </c>
      <c r="E6974" s="21">
        <f>SUMIFS(тарифы!G:G,тарифы!B:B,J6974)</f>
        <v>0</v>
      </c>
      <c r="F6974" s="21"/>
      <c r="G6974" s="12" t="str">
        <f>IFERROR(INDEX(Таблица1[#All],MATCH('загрузка табеля'!J6974,тарифы!B:B,0),4),"")</f>
        <v/>
      </c>
    </row>
    <row r="6975" spans="1:7" x14ac:dyDescent="0.2">
      <c r="A6975" s="12" t="e">
        <f>INDEX('рабочие дни  %ФОТ'!$F$3:$F$67,MATCH('загрузка табеля'!$H6975,'рабочие дни  %ФОТ'!$H$3:$H$67,0),1)</f>
        <v>#N/A</v>
      </c>
      <c r="B6975" s="21">
        <f t="shared" si="324"/>
        <v>0</v>
      </c>
      <c r="C6975" s="22">
        <f t="shared" si="325"/>
        <v>0</v>
      </c>
      <c r="D6975" s="23" t="str">
        <f t="shared" si="326"/>
        <v/>
      </c>
      <c r="E6975" s="21">
        <f>SUMIFS(тарифы!G:G,тарифы!B:B,J6975)</f>
        <v>0</v>
      </c>
      <c r="F6975" s="21"/>
      <c r="G6975" s="12" t="str">
        <f>IFERROR(INDEX(Таблица1[#All],MATCH('загрузка табеля'!J6975,тарифы!B:B,0),4),"")</f>
        <v/>
      </c>
    </row>
    <row r="6976" spans="1:7" x14ac:dyDescent="0.2">
      <c r="A6976" s="12" t="e">
        <f>INDEX('рабочие дни  %ФОТ'!$F$3:$F$67,MATCH('загрузка табеля'!$H6976,'рабочие дни  %ФОТ'!$H$3:$H$67,0),1)</f>
        <v>#N/A</v>
      </c>
      <c r="B6976" s="21">
        <f t="shared" si="324"/>
        <v>0</v>
      </c>
      <c r="C6976" s="22">
        <f t="shared" si="325"/>
        <v>0</v>
      </c>
      <c r="D6976" s="23" t="str">
        <f t="shared" si="326"/>
        <v/>
      </c>
      <c r="E6976" s="21">
        <f>SUMIFS(тарифы!G:G,тарифы!B:B,J6976)</f>
        <v>0</v>
      </c>
      <c r="F6976" s="21"/>
      <c r="G6976" s="12" t="str">
        <f>IFERROR(INDEX(Таблица1[#All],MATCH('загрузка табеля'!J6976,тарифы!B:B,0),4),"")</f>
        <v/>
      </c>
    </row>
    <row r="6977" spans="1:7" x14ac:dyDescent="0.2">
      <c r="A6977" s="12" t="e">
        <f>INDEX('рабочие дни  %ФОТ'!$F$3:$F$67,MATCH('загрузка табеля'!$H6977,'рабочие дни  %ФОТ'!$H$3:$H$67,0),1)</f>
        <v>#N/A</v>
      </c>
      <c r="B6977" s="21">
        <f t="shared" si="324"/>
        <v>0</v>
      </c>
      <c r="C6977" s="22">
        <f t="shared" si="325"/>
        <v>0</v>
      </c>
      <c r="D6977" s="23" t="str">
        <f t="shared" si="326"/>
        <v/>
      </c>
      <c r="E6977" s="21">
        <f>SUMIFS(тарифы!G:G,тарифы!B:B,J6977)</f>
        <v>0</v>
      </c>
      <c r="F6977" s="21"/>
      <c r="G6977" s="12" t="str">
        <f>IFERROR(INDEX(Таблица1[#All],MATCH('загрузка табеля'!J6977,тарифы!B:B,0),4),"")</f>
        <v/>
      </c>
    </row>
    <row r="6978" spans="1:7" x14ac:dyDescent="0.2">
      <c r="A6978" s="12" t="e">
        <f>INDEX('рабочие дни  %ФОТ'!$F$3:$F$67,MATCH('загрузка табеля'!$H6978,'рабочие дни  %ФОТ'!$H$3:$H$67,0),1)</f>
        <v>#N/A</v>
      </c>
      <c r="B6978" s="21">
        <f t="shared" si="324"/>
        <v>0</v>
      </c>
      <c r="C6978" s="22">
        <f t="shared" si="325"/>
        <v>0</v>
      </c>
      <c r="D6978" s="23" t="str">
        <f t="shared" si="326"/>
        <v/>
      </c>
      <c r="E6978" s="21">
        <f>SUMIFS(тарифы!G:G,тарифы!B:B,J6978)</f>
        <v>0</v>
      </c>
      <c r="F6978" s="21"/>
      <c r="G6978" s="12" t="str">
        <f>IFERROR(INDEX(Таблица1[#All],MATCH('загрузка табеля'!J6978,тарифы!B:B,0),4),"")</f>
        <v/>
      </c>
    </row>
    <row r="6979" spans="1:7" x14ac:dyDescent="0.2">
      <c r="A6979" s="12" t="e">
        <f>INDEX('рабочие дни  %ФОТ'!$F$3:$F$67,MATCH('загрузка табеля'!$H6979,'рабочие дни  %ФОТ'!$H$3:$H$67,0),1)</f>
        <v>#N/A</v>
      </c>
      <c r="B6979" s="21">
        <f t="shared" si="324"/>
        <v>0</v>
      </c>
      <c r="C6979" s="22">
        <f t="shared" si="325"/>
        <v>0</v>
      </c>
      <c r="D6979" s="23" t="str">
        <f t="shared" si="326"/>
        <v/>
      </c>
      <c r="E6979" s="21">
        <f>SUMIFS(тарифы!G:G,тарифы!B:B,J6979)</f>
        <v>0</v>
      </c>
      <c r="F6979" s="21"/>
      <c r="G6979" s="12" t="str">
        <f>IFERROR(INDEX(Таблица1[#All],MATCH('загрузка табеля'!J6979,тарифы!B:B,0),4),"")</f>
        <v/>
      </c>
    </row>
    <row r="6980" spans="1:7" x14ac:dyDescent="0.2">
      <c r="A6980" s="12" t="e">
        <f>INDEX('рабочие дни  %ФОТ'!$F$3:$F$67,MATCH('загрузка табеля'!$H6980,'рабочие дни  %ФОТ'!$H$3:$H$67,0),1)</f>
        <v>#N/A</v>
      </c>
      <c r="B6980" s="21">
        <f t="shared" si="324"/>
        <v>0</v>
      </c>
      <c r="C6980" s="22">
        <f t="shared" si="325"/>
        <v>0</v>
      </c>
      <c r="D6980" s="23" t="str">
        <f t="shared" si="326"/>
        <v/>
      </c>
      <c r="E6980" s="21">
        <f>SUMIFS(тарифы!G:G,тарифы!B:B,J6980)</f>
        <v>0</v>
      </c>
      <c r="F6980" s="21"/>
      <c r="G6980" s="12" t="str">
        <f>IFERROR(INDEX(Таблица1[#All],MATCH('загрузка табеля'!J6980,тарифы!B:B,0),4),"")</f>
        <v/>
      </c>
    </row>
    <row r="6981" spans="1:7" x14ac:dyDescent="0.2">
      <c r="A6981" s="12" t="e">
        <f>INDEX('рабочие дни  %ФОТ'!$F$3:$F$67,MATCH('загрузка табеля'!$H6981,'рабочие дни  %ФОТ'!$H$3:$H$67,0),1)</f>
        <v>#N/A</v>
      </c>
      <c r="B6981" s="21">
        <f t="shared" si="324"/>
        <v>0</v>
      </c>
      <c r="C6981" s="22">
        <f t="shared" si="325"/>
        <v>0</v>
      </c>
      <c r="D6981" s="23" t="str">
        <f t="shared" si="326"/>
        <v/>
      </c>
      <c r="E6981" s="21">
        <f>SUMIFS(тарифы!G:G,тарифы!B:B,J6981)</f>
        <v>0</v>
      </c>
      <c r="F6981" s="21"/>
      <c r="G6981" s="12" t="str">
        <f>IFERROR(INDEX(Таблица1[#All],MATCH('загрузка табеля'!J6981,тарифы!B:B,0),4),"")</f>
        <v/>
      </c>
    </row>
    <row r="6982" spans="1:7" x14ac:dyDescent="0.2">
      <c r="A6982" s="12" t="e">
        <f>INDEX('рабочие дни  %ФОТ'!$F$3:$F$67,MATCH('загрузка табеля'!$H6982,'рабочие дни  %ФОТ'!$H$3:$H$67,0),1)</f>
        <v>#N/A</v>
      </c>
      <c r="B6982" s="21">
        <f t="shared" ref="B6982:B7001" si="327">IF(AND(F6982&lt;50,F6982&gt;0),F6982*D6982,IF(F6982&gt;50,F6982/$C$1*C6982,IF(AND(E6982&lt;50,E6982&gt;0),E6982*D6982,E6982/$C$1*C6982)))</f>
        <v>0</v>
      </c>
      <c r="C6982" s="22">
        <f t="shared" si="325"/>
        <v>0</v>
      </c>
      <c r="D6982" s="23" t="str">
        <f t="shared" si="326"/>
        <v/>
      </c>
      <c r="E6982" s="21">
        <f>SUMIFS(тарифы!G:G,тарифы!B:B,J6982)</f>
        <v>0</v>
      </c>
      <c r="F6982" s="21"/>
      <c r="G6982" s="12" t="str">
        <f>IFERROR(INDEX(Таблица1[#All],MATCH('загрузка табеля'!J6982,тарифы!B:B,0),4),"")</f>
        <v/>
      </c>
    </row>
    <row r="6983" spans="1:7" x14ac:dyDescent="0.2">
      <c r="A6983" s="12" t="e">
        <f>INDEX('рабочие дни  %ФОТ'!$F$3:$F$67,MATCH('загрузка табеля'!$H6983,'рабочие дни  %ФОТ'!$H$3:$H$67,0),1)</f>
        <v>#N/A</v>
      </c>
      <c r="B6983" s="21">
        <f t="shared" si="327"/>
        <v>0</v>
      </c>
      <c r="C6983" s="22">
        <f t="shared" ref="C6983:C7001" si="328">COUNTIF(L6983:AP6983,"&gt;0")</f>
        <v>0</v>
      </c>
      <c r="D6983" s="23" t="str">
        <f t="shared" ref="D6983:D7001" si="329">IF(SUM(L6983:AP6983)&gt;0,SUM(L6983:AP6983),"")</f>
        <v/>
      </c>
      <c r="E6983" s="21">
        <f>SUMIFS(тарифы!G:G,тарифы!B:B,J6983)</f>
        <v>0</v>
      </c>
      <c r="F6983" s="21"/>
      <c r="G6983" s="12" t="str">
        <f>IFERROR(INDEX(Таблица1[#All],MATCH('загрузка табеля'!J6983,тарифы!B:B,0),4),"")</f>
        <v/>
      </c>
    </row>
    <row r="6984" spans="1:7" x14ac:dyDescent="0.2">
      <c r="A6984" s="12" t="e">
        <f>INDEX('рабочие дни  %ФОТ'!$F$3:$F$67,MATCH('загрузка табеля'!$H6984,'рабочие дни  %ФОТ'!$H$3:$H$67,0),1)</f>
        <v>#N/A</v>
      </c>
      <c r="B6984" s="21">
        <f t="shared" si="327"/>
        <v>0</v>
      </c>
      <c r="C6984" s="22">
        <f t="shared" si="328"/>
        <v>0</v>
      </c>
      <c r="D6984" s="23" t="str">
        <f t="shared" si="329"/>
        <v/>
      </c>
      <c r="E6984" s="21">
        <f>SUMIFS(тарифы!G:G,тарифы!B:B,J6984)</f>
        <v>0</v>
      </c>
      <c r="F6984" s="21"/>
      <c r="G6984" s="12" t="str">
        <f>IFERROR(INDEX(Таблица1[#All],MATCH('загрузка табеля'!J6984,тарифы!B:B,0),4),"")</f>
        <v/>
      </c>
    </row>
    <row r="6985" spans="1:7" x14ac:dyDescent="0.2">
      <c r="A6985" s="12" t="e">
        <f>INDEX('рабочие дни  %ФОТ'!$F$3:$F$67,MATCH('загрузка табеля'!$H6985,'рабочие дни  %ФОТ'!$H$3:$H$67,0),1)</f>
        <v>#N/A</v>
      </c>
      <c r="B6985" s="21">
        <f t="shared" si="327"/>
        <v>0</v>
      </c>
      <c r="C6985" s="22">
        <f t="shared" si="328"/>
        <v>0</v>
      </c>
      <c r="D6985" s="23" t="str">
        <f t="shared" si="329"/>
        <v/>
      </c>
      <c r="E6985" s="21">
        <f>SUMIFS(тарифы!G:G,тарифы!B:B,J6985)</f>
        <v>0</v>
      </c>
      <c r="F6985" s="21"/>
      <c r="G6985" s="12" t="str">
        <f>IFERROR(INDEX(Таблица1[#All],MATCH('загрузка табеля'!J6985,тарифы!B:B,0),4),"")</f>
        <v/>
      </c>
    </row>
    <row r="6986" spans="1:7" x14ac:dyDescent="0.2">
      <c r="A6986" s="12" t="e">
        <f>INDEX('рабочие дни  %ФОТ'!$F$3:$F$67,MATCH('загрузка табеля'!$H6986,'рабочие дни  %ФОТ'!$H$3:$H$67,0),1)</f>
        <v>#N/A</v>
      </c>
      <c r="B6986" s="21">
        <f t="shared" si="327"/>
        <v>0</v>
      </c>
      <c r="C6986" s="22">
        <f t="shared" si="328"/>
        <v>0</v>
      </c>
      <c r="D6986" s="23" t="str">
        <f t="shared" si="329"/>
        <v/>
      </c>
      <c r="E6986" s="21">
        <f>SUMIFS(тарифы!G:G,тарифы!B:B,J6986)</f>
        <v>0</v>
      </c>
      <c r="F6986" s="21"/>
      <c r="G6986" s="12" t="str">
        <f>IFERROR(INDEX(Таблица1[#All],MATCH('загрузка табеля'!J6986,тарифы!B:B,0),4),"")</f>
        <v/>
      </c>
    </row>
    <row r="6987" spans="1:7" x14ac:dyDescent="0.2">
      <c r="A6987" s="12" t="e">
        <f>INDEX('рабочие дни  %ФОТ'!$F$3:$F$67,MATCH('загрузка табеля'!$H6987,'рабочие дни  %ФОТ'!$H$3:$H$67,0),1)</f>
        <v>#N/A</v>
      </c>
      <c r="B6987" s="21">
        <f t="shared" si="327"/>
        <v>0</v>
      </c>
      <c r="C6987" s="22">
        <f t="shared" si="328"/>
        <v>0</v>
      </c>
      <c r="D6987" s="23" t="str">
        <f t="shared" si="329"/>
        <v/>
      </c>
      <c r="E6987" s="21">
        <f>SUMIFS(тарифы!G:G,тарифы!B:B,J6987)</f>
        <v>0</v>
      </c>
      <c r="F6987" s="21"/>
      <c r="G6987" s="12" t="str">
        <f>IFERROR(INDEX(Таблица1[#All],MATCH('загрузка табеля'!J6987,тарифы!B:B,0),4),"")</f>
        <v/>
      </c>
    </row>
    <row r="6988" spans="1:7" x14ac:dyDescent="0.2">
      <c r="A6988" s="12" t="e">
        <f>INDEX('рабочие дни  %ФОТ'!$F$3:$F$67,MATCH('загрузка табеля'!$H6988,'рабочие дни  %ФОТ'!$H$3:$H$67,0),1)</f>
        <v>#N/A</v>
      </c>
      <c r="B6988" s="21">
        <f t="shared" si="327"/>
        <v>0</v>
      </c>
      <c r="C6988" s="22">
        <f t="shared" si="328"/>
        <v>0</v>
      </c>
      <c r="D6988" s="23" t="str">
        <f t="shared" si="329"/>
        <v/>
      </c>
      <c r="E6988" s="21">
        <f>SUMIFS(тарифы!G:G,тарифы!B:B,J6988)</f>
        <v>0</v>
      </c>
      <c r="F6988" s="21"/>
      <c r="G6988" s="12" t="str">
        <f>IFERROR(INDEX(Таблица1[#All],MATCH('загрузка табеля'!J6988,тарифы!B:B,0),4),"")</f>
        <v/>
      </c>
    </row>
    <row r="6989" spans="1:7" x14ac:dyDescent="0.2">
      <c r="A6989" s="12" t="e">
        <f>INDEX('рабочие дни  %ФОТ'!$F$3:$F$67,MATCH('загрузка табеля'!$H6989,'рабочие дни  %ФОТ'!$H$3:$H$67,0),1)</f>
        <v>#N/A</v>
      </c>
      <c r="B6989" s="21">
        <f t="shared" si="327"/>
        <v>0</v>
      </c>
      <c r="C6989" s="22">
        <f t="shared" si="328"/>
        <v>0</v>
      </c>
      <c r="D6989" s="23" t="str">
        <f t="shared" si="329"/>
        <v/>
      </c>
      <c r="E6989" s="21">
        <f>SUMIFS(тарифы!G:G,тарифы!B:B,J6989)</f>
        <v>0</v>
      </c>
      <c r="F6989" s="21"/>
      <c r="G6989" s="12" t="str">
        <f>IFERROR(INDEX(Таблица1[#All],MATCH('загрузка табеля'!J6989,тарифы!B:B,0),4),"")</f>
        <v/>
      </c>
    </row>
    <row r="6990" spans="1:7" x14ac:dyDescent="0.2">
      <c r="A6990" s="12" t="e">
        <f>INDEX('рабочие дни  %ФОТ'!$F$3:$F$67,MATCH('загрузка табеля'!$H6990,'рабочие дни  %ФОТ'!$H$3:$H$67,0),1)</f>
        <v>#N/A</v>
      </c>
      <c r="B6990" s="21">
        <f t="shared" si="327"/>
        <v>0</v>
      </c>
      <c r="C6990" s="22">
        <f t="shared" si="328"/>
        <v>0</v>
      </c>
      <c r="D6990" s="23" t="str">
        <f t="shared" si="329"/>
        <v/>
      </c>
      <c r="E6990" s="21">
        <f>SUMIFS(тарифы!G:G,тарифы!B:B,J6990)</f>
        <v>0</v>
      </c>
      <c r="F6990" s="21"/>
      <c r="G6990" s="12" t="str">
        <f>IFERROR(INDEX(Таблица1[#All],MATCH('загрузка табеля'!J6990,тарифы!B:B,0),4),"")</f>
        <v/>
      </c>
    </row>
    <row r="6991" spans="1:7" x14ac:dyDescent="0.2">
      <c r="A6991" s="12" t="e">
        <f>INDEX('рабочие дни  %ФОТ'!$F$3:$F$67,MATCH('загрузка табеля'!$H6991,'рабочие дни  %ФОТ'!$H$3:$H$67,0),1)</f>
        <v>#N/A</v>
      </c>
      <c r="B6991" s="21">
        <f t="shared" si="327"/>
        <v>0</v>
      </c>
      <c r="C6991" s="22">
        <f t="shared" si="328"/>
        <v>0</v>
      </c>
      <c r="D6991" s="23" t="str">
        <f t="shared" si="329"/>
        <v/>
      </c>
      <c r="E6991" s="21">
        <f>SUMIFS(тарифы!G:G,тарифы!B:B,J6991)</f>
        <v>0</v>
      </c>
      <c r="F6991" s="21"/>
      <c r="G6991" s="12" t="str">
        <f>IFERROR(INDEX(Таблица1[#All],MATCH('загрузка табеля'!J6991,тарифы!B:B,0),4),"")</f>
        <v/>
      </c>
    </row>
    <row r="6992" spans="1:7" x14ac:dyDescent="0.2">
      <c r="A6992" s="12" t="e">
        <f>INDEX('рабочие дни  %ФОТ'!$F$3:$F$67,MATCH('загрузка табеля'!$H6992,'рабочие дни  %ФОТ'!$H$3:$H$67,0),1)</f>
        <v>#N/A</v>
      </c>
      <c r="B6992" s="21">
        <f t="shared" si="327"/>
        <v>0</v>
      </c>
      <c r="C6992" s="22">
        <f t="shared" si="328"/>
        <v>0</v>
      </c>
      <c r="D6992" s="23" t="str">
        <f t="shared" si="329"/>
        <v/>
      </c>
      <c r="E6992" s="21">
        <f>SUMIFS(тарифы!G:G,тарифы!B:B,J6992)</f>
        <v>0</v>
      </c>
      <c r="F6992" s="21"/>
      <c r="G6992" s="12" t="str">
        <f>IFERROR(INDEX(Таблица1[#All],MATCH('загрузка табеля'!J6992,тарифы!B:B,0),4),"")</f>
        <v/>
      </c>
    </row>
    <row r="6993" spans="1:7" x14ac:dyDescent="0.2">
      <c r="A6993" s="12" t="e">
        <f>INDEX('рабочие дни  %ФОТ'!$F$3:$F$67,MATCH('загрузка табеля'!$H6993,'рабочие дни  %ФОТ'!$H$3:$H$67,0),1)</f>
        <v>#N/A</v>
      </c>
      <c r="B6993" s="21">
        <f t="shared" si="327"/>
        <v>0</v>
      </c>
      <c r="C6993" s="22">
        <f t="shared" si="328"/>
        <v>0</v>
      </c>
      <c r="D6993" s="23" t="str">
        <f t="shared" si="329"/>
        <v/>
      </c>
      <c r="E6993" s="21">
        <f>SUMIFS(тарифы!G:G,тарифы!B:B,J6993)</f>
        <v>0</v>
      </c>
      <c r="F6993" s="21"/>
      <c r="G6993" s="12" t="str">
        <f>IFERROR(INDEX(Таблица1[#All],MATCH('загрузка табеля'!J6993,тарифы!B:B,0),4),"")</f>
        <v/>
      </c>
    </row>
    <row r="6994" spans="1:7" x14ac:dyDescent="0.2">
      <c r="A6994" s="12" t="e">
        <f>INDEX('рабочие дни  %ФОТ'!$F$3:$F$67,MATCH('загрузка табеля'!$H6994,'рабочие дни  %ФОТ'!$H$3:$H$67,0),1)</f>
        <v>#N/A</v>
      </c>
      <c r="B6994" s="21">
        <f t="shared" si="327"/>
        <v>0</v>
      </c>
      <c r="C6994" s="22">
        <f t="shared" si="328"/>
        <v>0</v>
      </c>
      <c r="D6994" s="23" t="str">
        <f t="shared" si="329"/>
        <v/>
      </c>
      <c r="E6994" s="21">
        <f>SUMIFS(тарифы!G:G,тарифы!B:B,J6994)</f>
        <v>0</v>
      </c>
      <c r="F6994" s="21"/>
      <c r="G6994" s="12" t="str">
        <f>IFERROR(INDEX(Таблица1[#All],MATCH('загрузка табеля'!J6994,тарифы!B:B,0),4),"")</f>
        <v/>
      </c>
    </row>
    <row r="6995" spans="1:7" x14ac:dyDescent="0.2">
      <c r="A6995" s="12" t="e">
        <f>INDEX('рабочие дни  %ФОТ'!$F$3:$F$67,MATCH('загрузка табеля'!$H6995,'рабочие дни  %ФОТ'!$H$3:$H$67,0),1)</f>
        <v>#N/A</v>
      </c>
      <c r="B6995" s="21">
        <f t="shared" si="327"/>
        <v>0</v>
      </c>
      <c r="C6995" s="22">
        <f t="shared" si="328"/>
        <v>0</v>
      </c>
      <c r="D6995" s="23" t="str">
        <f t="shared" si="329"/>
        <v/>
      </c>
      <c r="E6995" s="21">
        <f>SUMIFS(тарифы!G:G,тарифы!B:B,J6995)</f>
        <v>0</v>
      </c>
      <c r="F6995" s="21"/>
      <c r="G6995" s="12" t="str">
        <f>IFERROR(INDEX(Таблица1[#All],MATCH('загрузка табеля'!J6995,тарифы!B:B,0),4),"")</f>
        <v/>
      </c>
    </row>
    <row r="6996" spans="1:7" x14ac:dyDescent="0.2">
      <c r="A6996" s="12" t="e">
        <f>INDEX('рабочие дни  %ФОТ'!$F$3:$F$67,MATCH('загрузка табеля'!$H6996,'рабочие дни  %ФОТ'!$H$3:$H$67,0),1)</f>
        <v>#N/A</v>
      </c>
      <c r="B6996" s="21">
        <f t="shared" si="327"/>
        <v>0</v>
      </c>
      <c r="C6996" s="22">
        <f t="shared" si="328"/>
        <v>0</v>
      </c>
      <c r="D6996" s="23" t="str">
        <f t="shared" si="329"/>
        <v/>
      </c>
      <c r="E6996" s="21">
        <f>SUMIFS(тарифы!G:G,тарифы!B:B,J6996)</f>
        <v>0</v>
      </c>
      <c r="F6996" s="21"/>
      <c r="G6996" s="12" t="str">
        <f>IFERROR(INDEX(Таблица1[#All],MATCH('загрузка табеля'!J6996,тарифы!B:B,0),4),"")</f>
        <v/>
      </c>
    </row>
    <row r="6997" spans="1:7" x14ac:dyDescent="0.2">
      <c r="A6997" s="12" t="e">
        <f>INDEX('рабочие дни  %ФОТ'!$F$3:$F$67,MATCH('загрузка табеля'!$H6997,'рабочие дни  %ФОТ'!$H$3:$H$67,0),1)</f>
        <v>#N/A</v>
      </c>
      <c r="B6997" s="21">
        <f t="shared" si="327"/>
        <v>0</v>
      </c>
      <c r="C6997" s="22">
        <f t="shared" si="328"/>
        <v>0</v>
      </c>
      <c r="D6997" s="23" t="str">
        <f t="shared" si="329"/>
        <v/>
      </c>
      <c r="E6997" s="21">
        <f>SUMIFS(тарифы!G:G,тарифы!B:B,J6997)</f>
        <v>0</v>
      </c>
      <c r="F6997" s="21"/>
      <c r="G6997" s="12" t="str">
        <f>IFERROR(INDEX(Таблица1[#All],MATCH('загрузка табеля'!J6997,тарифы!B:B,0),4),"")</f>
        <v/>
      </c>
    </row>
    <row r="6998" spans="1:7" x14ac:dyDescent="0.2">
      <c r="A6998" s="12" t="e">
        <f>INDEX('рабочие дни  %ФОТ'!$F$3:$F$67,MATCH('загрузка табеля'!$H6998,'рабочие дни  %ФОТ'!$H$3:$H$67,0),1)</f>
        <v>#N/A</v>
      </c>
      <c r="B6998" s="21">
        <f t="shared" si="327"/>
        <v>0</v>
      </c>
      <c r="C6998" s="22">
        <f t="shared" si="328"/>
        <v>0</v>
      </c>
      <c r="D6998" s="23" t="str">
        <f t="shared" si="329"/>
        <v/>
      </c>
      <c r="E6998" s="21">
        <f>SUMIFS(тарифы!G:G,тарифы!B:B,J6998)</f>
        <v>0</v>
      </c>
      <c r="F6998" s="21"/>
      <c r="G6998" s="12" t="str">
        <f>IFERROR(INDEX(Таблица1[#All],MATCH('загрузка табеля'!J6998,тарифы!B:B,0),4),"")</f>
        <v/>
      </c>
    </row>
    <row r="6999" spans="1:7" x14ac:dyDescent="0.2">
      <c r="A6999" s="12" t="e">
        <f>INDEX('рабочие дни  %ФОТ'!$F$3:$F$67,MATCH('загрузка табеля'!$H6999,'рабочие дни  %ФОТ'!$H$3:$H$67,0),1)</f>
        <v>#N/A</v>
      </c>
      <c r="B6999" s="21">
        <f t="shared" si="327"/>
        <v>0</v>
      </c>
      <c r="C6999" s="22">
        <f t="shared" si="328"/>
        <v>0</v>
      </c>
      <c r="D6999" s="23" t="str">
        <f t="shared" si="329"/>
        <v/>
      </c>
      <c r="E6999" s="21">
        <f>SUMIFS(тарифы!G:G,тарифы!B:B,J6999)</f>
        <v>0</v>
      </c>
      <c r="F6999" s="21"/>
      <c r="G6999" s="12" t="str">
        <f>IFERROR(INDEX(Таблица1[#All],MATCH('загрузка табеля'!J6999,тарифы!B:B,0),4),"")</f>
        <v/>
      </c>
    </row>
    <row r="7000" spans="1:7" x14ac:dyDescent="0.2">
      <c r="A7000" s="12" t="e">
        <f>INDEX('рабочие дни  %ФОТ'!$F$3:$F$67,MATCH('загрузка табеля'!$H7000,'рабочие дни  %ФОТ'!$H$3:$H$67,0),1)</f>
        <v>#N/A</v>
      </c>
      <c r="B7000" s="21">
        <f t="shared" si="327"/>
        <v>0</v>
      </c>
      <c r="C7000" s="22">
        <f t="shared" si="328"/>
        <v>0</v>
      </c>
      <c r="D7000" s="23" t="str">
        <f t="shared" si="329"/>
        <v/>
      </c>
      <c r="E7000" s="21">
        <f>SUMIFS(тарифы!G:G,тарифы!B:B,J7000)</f>
        <v>0</v>
      </c>
      <c r="F7000" s="21"/>
      <c r="G7000" s="12" t="str">
        <f>IFERROR(INDEX(Таблица1[#All],MATCH('загрузка табеля'!J7000,тарифы!B:B,0),4),"")</f>
        <v/>
      </c>
    </row>
    <row r="7001" spans="1:7" x14ac:dyDescent="0.2">
      <c r="A7001" s="12" t="e">
        <f>INDEX('рабочие дни  %ФОТ'!$F$3:$F$67,MATCH('загрузка табеля'!$H7001,'рабочие дни  %ФОТ'!$H$3:$H$67,0),1)</f>
        <v>#N/A</v>
      </c>
      <c r="B7001" s="21">
        <f t="shared" si="327"/>
        <v>0</v>
      </c>
      <c r="C7001" s="22">
        <f t="shared" si="328"/>
        <v>0</v>
      </c>
      <c r="D7001" s="23" t="str">
        <f t="shared" si="329"/>
        <v/>
      </c>
      <c r="E7001" s="21">
        <f>SUMIFS(тарифы!G:G,тарифы!B:B,J7001)</f>
        <v>0</v>
      </c>
      <c r="F7001" s="21"/>
      <c r="G7001" s="12" t="str">
        <f>IFERROR(INDEX(Таблица1[#All],MATCH('загрузка табеля'!J7001,тарифы!B:B,0),4),"")</f>
        <v/>
      </c>
    </row>
  </sheetData>
  <sheetProtection algorithmName="SHA-512" hashValue="aGwORX3GnU0tL6mdu0DACBKCN4whIrKoJwX6i59Zvcp0QuZpvGqSKaxcdNKP9xo/Wv7H8Xg8eXCpRnaahygs0A==" saltValue="yzJ+XjKO7W3Vf1Wam4WiIQ==" spinCount="100000" sheet="1" objects="1" scenarios="1"/>
  <protectedRanges>
    <protectedRange sqref="H2:ZZ7000" name="Диапазон1"/>
    <protectedRange sqref="F6:F7000" name="Диапазон2"/>
  </protectedRanges>
  <autoFilter ref="A5:EE7001" xr:uid="{00000000-0009-0000-0000-000001000000}"/>
  <mergeCells count="2">
    <mergeCell ref="A2:B2"/>
    <mergeCell ref="A1:B1"/>
  </mergeCells>
  <conditionalFormatting sqref="E6:E7001">
    <cfRule type="cellIs" dxfId="20" priority="7" operator="equal">
      <formula>0</formula>
    </cfRule>
  </conditionalFormatting>
  <conditionalFormatting sqref="F6">
    <cfRule type="expression" dxfId="19" priority="6">
      <formula>$E6=0</formula>
    </cfRule>
  </conditionalFormatting>
  <conditionalFormatting sqref="F7:F7001">
    <cfRule type="expression" dxfId="18" priority="5">
      <formula>$E7=0</formula>
    </cfRule>
  </conditionalFormatting>
  <conditionalFormatting sqref="D6:D7001">
    <cfRule type="aboveAverage" dxfId="17" priority="1" aboveAverage="0" stdDev="2"/>
    <cfRule type="aboveAverage" dxfId="16" priority="2" stdDev="2"/>
  </conditionalFormatting>
  <conditionalFormatting sqref="D6:D7001">
    <cfRule type="aboveAverage" dxfId="15" priority="8" stdDev="2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:H69"/>
  <sheetViews>
    <sheetView topLeftCell="A41" workbookViewId="0">
      <selection activeCell="A5" sqref="A5:A69"/>
    </sheetView>
  </sheetViews>
  <sheetFormatPr defaultRowHeight="11.25" x14ac:dyDescent="0.2"/>
  <cols>
    <col min="1" max="1" width="59.6640625" customWidth="1"/>
    <col min="2" max="2" width="22.6640625" style="5" customWidth="1"/>
    <col min="3" max="3" width="12.1640625" customWidth="1"/>
  </cols>
  <sheetData>
    <row r="1" spans="1:8" x14ac:dyDescent="0.2">
      <c r="A1" s="6"/>
      <c r="B1" s="5" t="s">
        <v>15489</v>
      </c>
    </row>
    <row r="3" spans="1:8" x14ac:dyDescent="0.2">
      <c r="B3" s="5" t="s">
        <v>15490</v>
      </c>
    </row>
    <row r="4" spans="1:8" x14ac:dyDescent="0.2">
      <c r="A4" t="s">
        <v>13747</v>
      </c>
      <c r="B4" t="s">
        <v>13790</v>
      </c>
    </row>
    <row r="5" spans="1:8" x14ac:dyDescent="0.2">
      <c r="A5" t="s">
        <v>17262</v>
      </c>
      <c r="B5" s="5">
        <v>6464200.3321000002</v>
      </c>
      <c r="H5" t="s">
        <v>17262</v>
      </c>
    </row>
    <row r="6" spans="1:8" x14ac:dyDescent="0.2">
      <c r="A6" t="s">
        <v>17263</v>
      </c>
      <c r="B6" s="5">
        <v>4994221.7073999997</v>
      </c>
      <c r="H6" t="s">
        <v>17263</v>
      </c>
    </row>
    <row r="7" spans="1:8" x14ac:dyDescent="0.2">
      <c r="A7" t="s">
        <v>17264</v>
      </c>
      <c r="B7" s="5">
        <v>3583475.4430999998</v>
      </c>
      <c r="H7" t="s">
        <v>17264</v>
      </c>
    </row>
    <row r="8" spans="1:8" x14ac:dyDescent="0.2">
      <c r="A8" t="s">
        <v>17265</v>
      </c>
      <c r="B8" s="5">
        <v>3829114.8385000001</v>
      </c>
      <c r="H8" t="s">
        <v>17265</v>
      </c>
    </row>
    <row r="9" spans="1:8" x14ac:dyDescent="0.2">
      <c r="A9" t="s">
        <v>17266</v>
      </c>
      <c r="B9" s="5">
        <v>1552566.8894</v>
      </c>
      <c r="H9" t="s">
        <v>17266</v>
      </c>
    </row>
    <row r="10" spans="1:8" x14ac:dyDescent="0.2">
      <c r="A10" t="s">
        <v>17267</v>
      </c>
      <c r="B10" s="5">
        <v>1856722.5851</v>
      </c>
      <c r="H10" t="s">
        <v>17267</v>
      </c>
    </row>
    <row r="11" spans="1:8" x14ac:dyDescent="0.2">
      <c r="A11" t="s">
        <v>17268</v>
      </c>
      <c r="B11" s="5">
        <v>2406033.8873000001</v>
      </c>
      <c r="H11" t="s">
        <v>17268</v>
      </c>
    </row>
    <row r="12" spans="1:8" x14ac:dyDescent="0.2">
      <c r="A12" t="s">
        <v>17269</v>
      </c>
      <c r="B12" s="5">
        <v>4138596.4492000001</v>
      </c>
      <c r="H12" t="s">
        <v>17269</v>
      </c>
    </row>
    <row r="13" spans="1:8" x14ac:dyDescent="0.2">
      <c r="A13" t="s">
        <v>17270</v>
      </c>
      <c r="B13" s="5">
        <v>2992526.3639000002</v>
      </c>
      <c r="H13" t="s">
        <v>17270</v>
      </c>
    </row>
    <row r="14" spans="1:8" x14ac:dyDescent="0.2">
      <c r="A14" t="s">
        <v>17271</v>
      </c>
      <c r="B14" s="5">
        <v>2639143.3306999998</v>
      </c>
      <c r="H14" t="s">
        <v>17271</v>
      </c>
    </row>
    <row r="15" spans="1:8" x14ac:dyDescent="0.2">
      <c r="A15" t="s">
        <v>17272</v>
      </c>
      <c r="B15" s="5">
        <v>1391822.9501</v>
      </c>
      <c r="H15" t="s">
        <v>17272</v>
      </c>
    </row>
    <row r="16" spans="1:8" x14ac:dyDescent="0.2">
      <c r="A16" t="s">
        <v>17273</v>
      </c>
      <c r="B16" s="5">
        <v>1883345.5263</v>
      </c>
      <c r="H16" t="s">
        <v>17273</v>
      </c>
    </row>
    <row r="17" spans="1:8" x14ac:dyDescent="0.2">
      <c r="A17" t="s">
        <v>17274</v>
      </c>
      <c r="B17" s="5">
        <v>846588.24549999996</v>
      </c>
      <c r="H17" t="s">
        <v>17274</v>
      </c>
    </row>
    <row r="18" spans="1:8" x14ac:dyDescent="0.2">
      <c r="A18" t="s">
        <v>17275</v>
      </c>
      <c r="B18" s="5">
        <v>850745.45970000001</v>
      </c>
      <c r="H18" t="s">
        <v>17275</v>
      </c>
    </row>
    <row r="19" spans="1:8" x14ac:dyDescent="0.2">
      <c r="A19" t="s">
        <v>17276</v>
      </c>
      <c r="B19" s="5">
        <v>1742340.2337</v>
      </c>
      <c r="H19" t="s">
        <v>17276</v>
      </c>
    </row>
    <row r="20" spans="1:8" x14ac:dyDescent="0.2">
      <c r="A20" t="s">
        <v>17277</v>
      </c>
      <c r="B20" s="5">
        <v>688493.14399999997</v>
      </c>
      <c r="H20" t="s">
        <v>17277</v>
      </c>
    </row>
    <row r="21" spans="1:8" x14ac:dyDescent="0.2">
      <c r="A21" t="s">
        <v>17278</v>
      </c>
      <c r="B21" s="5">
        <v>1136338.2712999999</v>
      </c>
      <c r="H21" t="s">
        <v>17278</v>
      </c>
    </row>
    <row r="22" spans="1:8" x14ac:dyDescent="0.2">
      <c r="A22" t="s">
        <v>17279</v>
      </c>
      <c r="B22" s="5">
        <v>1103122.6754000001</v>
      </c>
      <c r="H22" t="s">
        <v>17279</v>
      </c>
    </row>
    <row r="23" spans="1:8" x14ac:dyDescent="0.2">
      <c r="A23" t="s">
        <v>17280</v>
      </c>
      <c r="B23" s="5">
        <v>2752269.9920999999</v>
      </c>
      <c r="H23" t="s">
        <v>17280</v>
      </c>
    </row>
    <row r="24" spans="1:8" x14ac:dyDescent="0.2">
      <c r="A24" t="s">
        <v>17281</v>
      </c>
      <c r="B24" s="5">
        <v>2056642.7050000001</v>
      </c>
      <c r="H24" t="s">
        <v>17281</v>
      </c>
    </row>
    <row r="25" spans="1:8" x14ac:dyDescent="0.2">
      <c r="A25" t="s">
        <v>17282</v>
      </c>
      <c r="B25" s="5">
        <v>1500036.7841</v>
      </c>
      <c r="H25" t="s">
        <v>17282</v>
      </c>
    </row>
    <row r="26" spans="1:8" x14ac:dyDescent="0.2">
      <c r="A26" t="s">
        <v>17283</v>
      </c>
      <c r="B26" s="5">
        <v>1110464.2242000001</v>
      </c>
      <c r="H26" t="s">
        <v>17283</v>
      </c>
    </row>
    <row r="27" spans="1:8" x14ac:dyDescent="0.2">
      <c r="A27" t="s">
        <v>17284</v>
      </c>
      <c r="B27" s="5">
        <v>1023113.1574</v>
      </c>
      <c r="H27" t="s">
        <v>17284</v>
      </c>
    </row>
    <row r="28" spans="1:8" x14ac:dyDescent="0.2">
      <c r="A28" t="s">
        <v>17285</v>
      </c>
      <c r="B28" s="5">
        <v>2565571.5498000002</v>
      </c>
      <c r="H28" t="s">
        <v>17285</v>
      </c>
    </row>
    <row r="29" spans="1:8" x14ac:dyDescent="0.2">
      <c r="A29" t="s">
        <v>17286</v>
      </c>
      <c r="B29" s="5">
        <v>962597.68599999999</v>
      </c>
      <c r="H29" t="s">
        <v>17286</v>
      </c>
    </row>
    <row r="30" spans="1:8" x14ac:dyDescent="0.2">
      <c r="A30" t="s">
        <v>17287</v>
      </c>
      <c r="B30" s="5">
        <v>1235593.3126999999</v>
      </c>
      <c r="H30" t="s">
        <v>17287</v>
      </c>
    </row>
    <row r="31" spans="1:8" x14ac:dyDescent="0.2">
      <c r="A31" t="s">
        <v>17288</v>
      </c>
      <c r="B31" s="5">
        <v>2750394.6645</v>
      </c>
      <c r="H31" t="s">
        <v>17288</v>
      </c>
    </row>
    <row r="32" spans="1:8" x14ac:dyDescent="0.2">
      <c r="A32" t="s">
        <v>17289</v>
      </c>
      <c r="B32" s="5">
        <v>665709.47100000002</v>
      </c>
      <c r="H32" t="s">
        <v>17289</v>
      </c>
    </row>
    <row r="33" spans="1:8" x14ac:dyDescent="0.2">
      <c r="A33" t="s">
        <v>17290</v>
      </c>
      <c r="B33" s="5">
        <v>991927.8443</v>
      </c>
      <c r="H33" t="s">
        <v>17290</v>
      </c>
    </row>
    <row r="34" spans="1:8" x14ac:dyDescent="0.2">
      <c r="A34" t="s">
        <v>17291</v>
      </c>
      <c r="B34" s="5">
        <v>2347683.8276999998</v>
      </c>
      <c r="H34" t="s">
        <v>17291</v>
      </c>
    </row>
    <row r="35" spans="1:8" x14ac:dyDescent="0.2">
      <c r="A35" t="s">
        <v>17292</v>
      </c>
      <c r="B35" s="5">
        <v>3300733.7163999998</v>
      </c>
      <c r="H35" t="s">
        <v>17292</v>
      </c>
    </row>
    <row r="36" spans="1:8" x14ac:dyDescent="0.2">
      <c r="A36" t="s">
        <v>17293</v>
      </c>
      <c r="B36" s="5">
        <v>4801762.2478999998</v>
      </c>
      <c r="H36" t="s">
        <v>17293</v>
      </c>
    </row>
    <row r="37" spans="1:8" x14ac:dyDescent="0.2">
      <c r="A37" t="s">
        <v>17294</v>
      </c>
      <c r="B37" s="5">
        <v>2820958.6052000001</v>
      </c>
      <c r="H37" t="s">
        <v>17294</v>
      </c>
    </row>
    <row r="38" spans="1:8" x14ac:dyDescent="0.2">
      <c r="A38" t="s">
        <v>17295</v>
      </c>
      <c r="B38" s="5">
        <v>2482847.0803999999</v>
      </c>
      <c r="H38" t="s">
        <v>17295</v>
      </c>
    </row>
    <row r="39" spans="1:8" x14ac:dyDescent="0.2">
      <c r="A39" t="s">
        <v>17296</v>
      </c>
      <c r="B39" s="5">
        <v>1237066.3169</v>
      </c>
      <c r="H39" t="s">
        <v>17296</v>
      </c>
    </row>
    <row r="40" spans="1:8" x14ac:dyDescent="0.2">
      <c r="A40" t="s">
        <v>17297</v>
      </c>
      <c r="B40" s="5">
        <v>982409.57900000003</v>
      </c>
      <c r="H40" t="s">
        <v>17297</v>
      </c>
    </row>
    <row r="41" spans="1:8" x14ac:dyDescent="0.2">
      <c r="A41" t="s">
        <v>17298</v>
      </c>
      <c r="B41" s="5">
        <v>2987405.4405</v>
      </c>
      <c r="H41" t="s">
        <v>17298</v>
      </c>
    </row>
    <row r="42" spans="1:8" x14ac:dyDescent="0.2">
      <c r="A42" t="s">
        <v>17299</v>
      </c>
      <c r="B42" s="5">
        <v>2606439.0928000002</v>
      </c>
      <c r="H42" t="s">
        <v>17299</v>
      </c>
    </row>
    <row r="43" spans="1:8" x14ac:dyDescent="0.2">
      <c r="A43" t="s">
        <v>17300</v>
      </c>
      <c r="B43" s="5">
        <v>3642707.0408000001</v>
      </c>
      <c r="H43" t="s">
        <v>17300</v>
      </c>
    </row>
    <row r="44" spans="1:8" x14ac:dyDescent="0.2">
      <c r="A44" t="s">
        <v>17301</v>
      </c>
      <c r="B44" s="5">
        <v>980904.05779999995</v>
      </c>
      <c r="H44" t="s">
        <v>17301</v>
      </c>
    </row>
    <row r="45" spans="1:8" x14ac:dyDescent="0.2">
      <c r="A45" t="s">
        <v>17302</v>
      </c>
      <c r="B45" s="5">
        <v>1355997.6044999999</v>
      </c>
      <c r="H45" t="s">
        <v>17302</v>
      </c>
    </row>
    <row r="46" spans="1:8" x14ac:dyDescent="0.2">
      <c r="A46" t="s">
        <v>17303</v>
      </c>
      <c r="B46" s="5">
        <v>2067702.6568</v>
      </c>
      <c r="H46" t="s">
        <v>17303</v>
      </c>
    </row>
    <row r="47" spans="1:8" x14ac:dyDescent="0.2">
      <c r="A47" t="s">
        <v>17304</v>
      </c>
      <c r="B47" s="5">
        <v>4749409.4104000004</v>
      </c>
      <c r="H47" t="s">
        <v>17304</v>
      </c>
    </row>
    <row r="48" spans="1:8" x14ac:dyDescent="0.2">
      <c r="A48" t="s">
        <v>17312</v>
      </c>
      <c r="B48" s="5">
        <v>1033795.3333000001</v>
      </c>
      <c r="H48" t="s">
        <v>17312</v>
      </c>
    </row>
    <row r="49" spans="1:8" x14ac:dyDescent="0.2">
      <c r="A49" t="s">
        <v>17313</v>
      </c>
      <c r="B49" s="5">
        <v>2319066.5422</v>
      </c>
      <c r="H49" t="s">
        <v>17313</v>
      </c>
    </row>
    <row r="50" spans="1:8" x14ac:dyDescent="0.2">
      <c r="A50" t="s">
        <v>17314</v>
      </c>
      <c r="B50" s="5">
        <v>4561053.4424999999</v>
      </c>
      <c r="H50" t="s">
        <v>17314</v>
      </c>
    </row>
    <row r="51" spans="1:8" x14ac:dyDescent="0.2">
      <c r="A51" t="s">
        <v>17315</v>
      </c>
      <c r="B51" s="5">
        <v>2652683.3218</v>
      </c>
      <c r="H51" t="s">
        <v>17315</v>
      </c>
    </row>
    <row r="52" spans="1:8" x14ac:dyDescent="0.2">
      <c r="A52" t="s">
        <v>17316</v>
      </c>
      <c r="B52" s="5">
        <v>5256329.3481999999</v>
      </c>
      <c r="H52" t="s">
        <v>17316</v>
      </c>
    </row>
    <row r="53" spans="1:8" x14ac:dyDescent="0.2">
      <c r="A53" t="s">
        <v>17317</v>
      </c>
      <c r="B53" s="5">
        <v>1327059.4605</v>
      </c>
      <c r="H53" t="s">
        <v>17317</v>
      </c>
    </row>
    <row r="54" spans="1:8" x14ac:dyDescent="0.2">
      <c r="A54" t="s">
        <v>17318</v>
      </c>
      <c r="B54" s="5">
        <v>3451708.4972999999</v>
      </c>
      <c r="H54" t="s">
        <v>17318</v>
      </c>
    </row>
    <row r="55" spans="1:8" x14ac:dyDescent="0.2">
      <c r="A55" t="s">
        <v>17319</v>
      </c>
      <c r="B55" s="5">
        <v>2351085.3643999998</v>
      </c>
      <c r="H55" t="s">
        <v>17319</v>
      </c>
    </row>
    <row r="56" spans="1:8" x14ac:dyDescent="0.2">
      <c r="A56" t="s">
        <v>17305</v>
      </c>
      <c r="B56" s="5">
        <v>3004068.2414000002</v>
      </c>
      <c r="H56" t="s">
        <v>17305</v>
      </c>
    </row>
    <row r="57" spans="1:8" x14ac:dyDescent="0.2">
      <c r="A57" t="s">
        <v>17320</v>
      </c>
      <c r="B57" s="5">
        <v>4130579.3854</v>
      </c>
      <c r="H57" t="s">
        <v>17320</v>
      </c>
    </row>
    <row r="58" spans="1:8" x14ac:dyDescent="0.2">
      <c r="A58" t="s">
        <v>17321</v>
      </c>
      <c r="B58" s="5">
        <v>1513959.7376000001</v>
      </c>
      <c r="H58" t="s">
        <v>17321</v>
      </c>
    </row>
    <row r="59" spans="1:8" x14ac:dyDescent="0.2">
      <c r="A59" t="s">
        <v>17322</v>
      </c>
      <c r="B59" s="5">
        <v>2364713.5449999999</v>
      </c>
      <c r="H59" t="s">
        <v>17322</v>
      </c>
    </row>
    <row r="60" spans="1:8" x14ac:dyDescent="0.2">
      <c r="A60" t="s">
        <v>17323</v>
      </c>
      <c r="B60" s="5">
        <v>2681866.1889</v>
      </c>
      <c r="H60" t="s">
        <v>17323</v>
      </c>
    </row>
    <row r="61" spans="1:8" x14ac:dyDescent="0.2">
      <c r="A61" t="s">
        <v>17324</v>
      </c>
      <c r="B61" s="5">
        <v>874348.10479999997</v>
      </c>
      <c r="H61" t="s">
        <v>17324</v>
      </c>
    </row>
    <row r="62" spans="1:8" x14ac:dyDescent="0.2">
      <c r="A62" t="s">
        <v>17325</v>
      </c>
      <c r="B62" s="5">
        <v>4343097.7982000001</v>
      </c>
      <c r="H62" t="s">
        <v>17325</v>
      </c>
    </row>
    <row r="63" spans="1:8" x14ac:dyDescent="0.2">
      <c r="A63" t="s">
        <v>17306</v>
      </c>
      <c r="B63" s="5">
        <v>2894376.9174000002</v>
      </c>
      <c r="H63" t="s">
        <v>17306</v>
      </c>
    </row>
    <row r="64" spans="1:8" x14ac:dyDescent="0.2">
      <c r="A64" t="s">
        <v>17307</v>
      </c>
      <c r="B64" s="5">
        <v>0</v>
      </c>
      <c r="H64" t="s">
        <v>17307</v>
      </c>
    </row>
    <row r="65" spans="1:8" x14ac:dyDescent="0.2">
      <c r="A65" t="s">
        <v>17308</v>
      </c>
      <c r="B65" s="5">
        <v>7058627.2383000003</v>
      </c>
      <c r="H65" t="s">
        <v>17308</v>
      </c>
    </row>
    <row r="66" spans="1:8" x14ac:dyDescent="0.2">
      <c r="A66" t="s">
        <v>17309</v>
      </c>
      <c r="B66" s="5">
        <v>3849947.8502000002</v>
      </c>
      <c r="H66" t="s">
        <v>17309</v>
      </c>
    </row>
    <row r="67" spans="1:8" x14ac:dyDescent="0.2">
      <c r="A67" t="s">
        <v>17310</v>
      </c>
      <c r="B67" s="5">
        <v>6269376.8753000004</v>
      </c>
      <c r="H67" t="s">
        <v>17310</v>
      </c>
    </row>
    <row r="68" spans="1:8" x14ac:dyDescent="0.2">
      <c r="A68" t="s">
        <v>17311</v>
      </c>
      <c r="B68" s="5">
        <v>5578635.3331000004</v>
      </c>
      <c r="H68" t="s">
        <v>17311</v>
      </c>
    </row>
    <row r="69" spans="1:8" x14ac:dyDescent="0.2">
      <c r="A69" t="s">
        <v>17326</v>
      </c>
      <c r="B69" s="5">
        <v>471121.46010000003</v>
      </c>
      <c r="H69" t="s">
        <v>17326</v>
      </c>
    </row>
  </sheetData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/>
  <dimension ref="A1:AP67"/>
  <sheetViews>
    <sheetView topLeftCell="AQ49" workbookViewId="0">
      <selection activeCell="BA67" sqref="BA67"/>
    </sheetView>
  </sheetViews>
  <sheetFormatPr defaultRowHeight="11.25" x14ac:dyDescent="0.2"/>
  <cols>
    <col min="1" max="5" width="9.83203125" hidden="1" customWidth="1"/>
    <col min="6" max="6" width="30.5" hidden="1" customWidth="1"/>
    <col min="7" max="25" width="9.83203125" hidden="1" customWidth="1"/>
    <col min="26" max="39" width="9.33203125" hidden="1" customWidth="1"/>
    <col min="40" max="40" width="9.33203125" style="9" hidden="1" customWidth="1"/>
    <col min="41" max="42" width="9.33203125" hidden="1" customWidth="1"/>
  </cols>
  <sheetData>
    <row r="1" spans="1:42" x14ac:dyDescent="0.2">
      <c r="I1">
        <v>3.1E-2</v>
      </c>
      <c r="J1">
        <v>4.3000000000000003E-2</v>
      </c>
      <c r="K1">
        <v>5.2000000000000005E-2</v>
      </c>
      <c r="L1">
        <v>3.9E-2</v>
      </c>
      <c r="M1">
        <v>5.3000000000000005E-2</v>
      </c>
      <c r="N1">
        <v>7.3999999999999996E-2</v>
      </c>
      <c r="O1">
        <v>9.4E-2</v>
      </c>
      <c r="P1">
        <v>0.10299999999999999</v>
      </c>
      <c r="Q1">
        <v>6.9999999999999993E-2</v>
      </c>
      <c r="R1">
        <v>6.9999999999999993E-2</v>
      </c>
      <c r="S1">
        <v>6.4000000000000001E-2</v>
      </c>
      <c r="T1">
        <v>2.3E-2</v>
      </c>
    </row>
    <row r="2" spans="1:42" x14ac:dyDescent="0.2">
      <c r="F2" t="s">
        <v>13792</v>
      </c>
      <c r="G2" t="s">
        <v>13794</v>
      </c>
      <c r="H2" t="s">
        <v>13795</v>
      </c>
      <c r="I2" s="7">
        <v>43101</v>
      </c>
      <c r="J2" s="7">
        <v>43132</v>
      </c>
      <c r="K2" s="7">
        <v>43160</v>
      </c>
      <c r="L2" s="7">
        <v>43191</v>
      </c>
      <c r="M2" s="7">
        <v>43221</v>
      </c>
      <c r="N2" s="7">
        <v>43252</v>
      </c>
      <c r="O2" s="7">
        <v>43282</v>
      </c>
      <c r="P2" s="7">
        <v>43313</v>
      </c>
      <c r="Q2" s="7">
        <v>43344</v>
      </c>
      <c r="R2" s="7">
        <v>43374</v>
      </c>
      <c r="S2" s="7">
        <v>43405</v>
      </c>
      <c r="T2" s="7">
        <v>43435</v>
      </c>
      <c r="W2" s="83" t="s">
        <v>15368</v>
      </c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</row>
    <row r="3" spans="1:42" x14ac:dyDescent="0.2">
      <c r="A3" s="7">
        <v>43101</v>
      </c>
      <c r="B3">
        <v>21</v>
      </c>
      <c r="F3" t="s">
        <v>17262</v>
      </c>
      <c r="G3" s="9">
        <v>4.2000000000000003E-2</v>
      </c>
      <c r="H3" t="s">
        <v>17192</v>
      </c>
      <c r="I3" s="8">
        <f>W3*($AK3-I$1)</f>
        <v>3.2944040003183024E-2</v>
      </c>
      <c r="J3" s="8">
        <f>X3*($AK3-J$1)</f>
        <v>3.4085435072203622E-2</v>
      </c>
      <c r="K3" s="8">
        <f t="shared" ref="K3:T3" si="0">Y3*($AK3-K$1)</f>
        <v>3.3004050978782312E-2</v>
      </c>
      <c r="L3" s="8">
        <f t="shared" si="0"/>
        <v>3.3032630620296995E-2</v>
      </c>
      <c r="M3" s="8">
        <f t="shared" si="0"/>
        <v>3.2837411852254285E-2</v>
      </c>
      <c r="N3" s="8">
        <f t="shared" si="0"/>
        <v>3.3682149435822442E-2</v>
      </c>
      <c r="O3" s="8">
        <f t="shared" si="0"/>
        <v>3.6474295517682664E-2</v>
      </c>
      <c r="P3" s="8">
        <f t="shared" si="0"/>
        <v>3.5086683392132147E-2</v>
      </c>
      <c r="Q3" s="8">
        <f t="shared" si="0"/>
        <v>3.6390831870440836E-2</v>
      </c>
      <c r="R3" s="8">
        <f t="shared" si="0"/>
        <v>3.4646278891270303E-2</v>
      </c>
      <c r="S3" s="8">
        <f t="shared" si="0"/>
        <v>3.480303236216694E-2</v>
      </c>
      <c r="T3" s="8">
        <f t="shared" si="0"/>
        <v>2.6715802560235556E-2</v>
      </c>
      <c r="V3" t="s">
        <v>17192</v>
      </c>
      <c r="W3" s="8">
        <v>3.9260306531855159E-2</v>
      </c>
      <c r="X3" s="8">
        <v>4.1209869043524271E-2</v>
      </c>
      <c r="Y3" s="8">
        <v>4.0341418467367475E-2</v>
      </c>
      <c r="Z3" s="8">
        <v>3.9744802048310192E-2</v>
      </c>
      <c r="AA3" s="8">
        <v>4.0186853682023099E-2</v>
      </c>
      <c r="AB3" s="8">
        <v>4.230797261772197E-2</v>
      </c>
      <c r="AC3" s="8">
        <v>4.6995796282973401E-2</v>
      </c>
      <c r="AD3" s="8">
        <v>4.573829791207637E-2</v>
      </c>
      <c r="AE3" s="8">
        <v>4.5481816634610019E-2</v>
      </c>
      <c r="AF3" s="8">
        <v>4.3301447716678064E-2</v>
      </c>
      <c r="AG3" s="8">
        <v>4.3173606404992647E-2</v>
      </c>
      <c r="AH3" s="8">
        <v>3.1537276319934693E-2</v>
      </c>
      <c r="AJ3" t="s">
        <v>17255</v>
      </c>
      <c r="AK3" s="8">
        <f>AO3</f>
        <v>0.87011825743012927</v>
      </c>
      <c r="AM3" t="s">
        <v>15375</v>
      </c>
      <c r="AN3" s="9">
        <v>0.87511825743012928</v>
      </c>
      <c r="AO3" s="43">
        <f>AN3-0.5%</f>
        <v>0.87011825743012927</v>
      </c>
      <c r="AP3" t="s">
        <v>15435</v>
      </c>
    </row>
    <row r="4" spans="1:42" x14ac:dyDescent="0.2">
      <c r="A4" s="7">
        <v>43132</v>
      </c>
      <c r="B4">
        <v>20</v>
      </c>
      <c r="F4" t="s">
        <v>17263</v>
      </c>
      <c r="G4" s="9">
        <v>4.2000000000000003E-2</v>
      </c>
      <c r="H4" t="s">
        <v>17198</v>
      </c>
      <c r="I4" s="8">
        <f t="shared" ref="I4:I67" si="1">W4*($AK4-I$1)</f>
        <v>3.2950079848261447E-2</v>
      </c>
      <c r="J4" s="8">
        <f t="shared" ref="J4:J67" si="2">X4*($AK4-J$1)</f>
        <v>3.35423857839812E-2</v>
      </c>
      <c r="K4" s="8">
        <f t="shared" ref="K4:K67" si="3">Y4*($AK4-K$1)</f>
        <v>3.3411243446111849E-2</v>
      </c>
      <c r="L4" s="8">
        <f t="shared" ref="L4:L67" si="4">Z4*($AK4-L$1)</f>
        <v>3.3354281622677034E-2</v>
      </c>
      <c r="M4" s="8">
        <f t="shared" ref="M4:M67" si="5">AA4*($AK4-M$1)</f>
        <v>3.2655338925838731E-2</v>
      </c>
      <c r="N4" s="8">
        <f t="shared" ref="N4:N67" si="6">AB4*($AK4-N$1)</f>
        <v>3.4398405189114113E-2</v>
      </c>
      <c r="O4" s="8">
        <f t="shared" ref="O4:O67" si="7">AC4*($AK4-O$1)</f>
        <v>3.5967547575249816E-2</v>
      </c>
      <c r="P4" s="8">
        <f t="shared" ref="P4:P67" si="8">AD4*($AK4-P$1)</f>
        <v>3.4573427545296936E-2</v>
      </c>
      <c r="Q4" s="8">
        <f t="shared" ref="Q4:Q67" si="9">AE4*($AK4-Q$1)</f>
        <v>3.6542454066873849E-2</v>
      </c>
      <c r="R4" s="8">
        <f t="shared" ref="R4:R67" si="10">AF4*($AK4-R$1)</f>
        <v>3.5791236291242756E-2</v>
      </c>
      <c r="S4" s="8">
        <f t="shared" ref="S4:S67" si="11">AG4*($AK4-S$1)</f>
        <v>3.556245158117731E-2</v>
      </c>
      <c r="T4" s="8">
        <f t="shared" ref="T4:T67" si="12">AH4*($AK4-T$1)</f>
        <v>2.7542740348702983E-2</v>
      </c>
      <c r="V4" t="s">
        <v>17198</v>
      </c>
      <c r="W4" s="8">
        <v>3.8923959870402675E-2</v>
      </c>
      <c r="X4" s="8">
        <v>4.0193417680144505E-2</v>
      </c>
      <c r="Y4" s="8">
        <v>4.0472753378857335E-2</v>
      </c>
      <c r="Z4" s="8">
        <v>3.9777356021570308E-2</v>
      </c>
      <c r="AA4" s="8">
        <v>3.9605063096018973E-2</v>
      </c>
      <c r="AB4" s="8">
        <v>4.2809412269361323E-2</v>
      </c>
      <c r="AC4" s="8">
        <v>4.5904824211528535E-2</v>
      </c>
      <c r="AD4" s="8">
        <v>4.4638270601673379E-2</v>
      </c>
      <c r="AE4" s="8">
        <v>4.5252448479298157E-2</v>
      </c>
      <c r="AF4" s="8">
        <v>4.4322175881123221E-2</v>
      </c>
      <c r="AG4" s="8">
        <v>4.371405915413544E-2</v>
      </c>
      <c r="AH4" s="8">
        <v>3.2231662365759708E-2</v>
      </c>
      <c r="AJ4" t="s">
        <v>17198</v>
      </c>
      <c r="AK4" s="8">
        <f t="shared" ref="AK4:AK67" si="13">AO4</f>
        <v>0.87752435050207478</v>
      </c>
      <c r="AM4" t="s">
        <v>15376</v>
      </c>
      <c r="AN4" s="9">
        <v>0.88252435050207478</v>
      </c>
      <c r="AO4" s="43">
        <f t="shared" ref="AO4:AO67" si="14">AN4-0.5%</f>
        <v>0.87752435050207478</v>
      </c>
    </row>
    <row r="5" spans="1:42" x14ac:dyDescent="0.2">
      <c r="A5" s="7">
        <v>43160</v>
      </c>
      <c r="B5">
        <v>21</v>
      </c>
      <c r="F5" t="s">
        <v>17264</v>
      </c>
      <c r="G5" s="9">
        <v>4.2000000000000003E-2</v>
      </c>
      <c r="H5" t="s">
        <v>17199</v>
      </c>
      <c r="I5" s="8">
        <f t="shared" si="1"/>
        <v>4.445179409483789E-2</v>
      </c>
      <c r="J5" s="8">
        <f t="shared" si="2"/>
        <v>4.4969363249998583E-2</v>
      </c>
      <c r="K5" s="8">
        <f t="shared" si="3"/>
        <v>4.3499976119448447E-2</v>
      </c>
      <c r="L5" s="8">
        <f t="shared" si="4"/>
        <v>4.9030410204007828E-2</v>
      </c>
      <c r="M5" s="8">
        <f t="shared" si="5"/>
        <v>4.917526287147081E-2</v>
      </c>
      <c r="N5" s="8">
        <f t="shared" si="6"/>
        <v>5.2609167462334037E-2</v>
      </c>
      <c r="O5" s="8">
        <f t="shared" si="7"/>
        <v>5.7721029361913694E-2</v>
      </c>
      <c r="P5" s="8">
        <f t="shared" si="8"/>
        <v>5.7193849058429447E-2</v>
      </c>
      <c r="Q5" s="8">
        <f t="shared" si="9"/>
        <v>5.3403789124481321E-2</v>
      </c>
      <c r="R5" s="8">
        <f t="shared" si="10"/>
        <v>5.1790966131288606E-2</v>
      </c>
      <c r="S5" s="8">
        <f t="shared" si="11"/>
        <v>5.0495235145171249E-2</v>
      </c>
      <c r="T5" s="8">
        <f t="shared" si="12"/>
        <v>4.1819511800811934E-2</v>
      </c>
      <c r="V5" t="s">
        <v>17199</v>
      </c>
      <c r="W5" s="8">
        <v>5.3090356682547087E-2</v>
      </c>
      <c r="X5" s="8">
        <v>5.448945216867155E-2</v>
      </c>
      <c r="Y5" s="8">
        <v>5.3290139091864697E-2</v>
      </c>
      <c r="Z5" s="8">
        <v>5.9123668520925397E-2</v>
      </c>
      <c r="AA5" s="8">
        <v>6.0316605033684578E-2</v>
      </c>
      <c r="AB5" s="8">
        <v>6.6234568255247428E-2</v>
      </c>
      <c r="AC5" s="8">
        <v>7.4547460556809275E-2</v>
      </c>
      <c r="AD5" s="8">
        <v>7.4735294786416107E-2</v>
      </c>
      <c r="AE5" s="8">
        <v>6.6898094382126155E-2</v>
      </c>
      <c r="AF5" s="8">
        <v>6.4877736153072921E-2</v>
      </c>
      <c r="AG5" s="8">
        <v>6.2782712585828862E-2</v>
      </c>
      <c r="AH5" s="8">
        <v>4.9473821695052107E-2</v>
      </c>
      <c r="AJ5" t="s">
        <v>17199</v>
      </c>
      <c r="AK5" s="8">
        <f t="shared" si="13"/>
        <v>0.86828565548422787</v>
      </c>
      <c r="AM5" t="s">
        <v>15377</v>
      </c>
      <c r="AN5" s="9">
        <v>0.87328565548422787</v>
      </c>
      <c r="AO5" s="43">
        <f t="shared" si="14"/>
        <v>0.86828565548422787</v>
      </c>
    </row>
    <row r="6" spans="1:42" x14ac:dyDescent="0.2">
      <c r="A6" s="7">
        <v>43191</v>
      </c>
      <c r="B6">
        <v>19</v>
      </c>
      <c r="F6" t="s">
        <v>17265</v>
      </c>
      <c r="G6" s="9">
        <v>4.2000000000000003E-2</v>
      </c>
      <c r="H6" t="s">
        <v>17200</v>
      </c>
      <c r="I6" s="8">
        <f t="shared" si="1"/>
        <v>3.2439423754049221E-2</v>
      </c>
      <c r="J6" s="8">
        <f t="shared" si="2"/>
        <v>3.3537390743510753E-2</v>
      </c>
      <c r="K6" s="8">
        <f t="shared" si="3"/>
        <v>3.2683385499388831E-2</v>
      </c>
      <c r="L6" s="8">
        <f t="shared" si="4"/>
        <v>3.3000997765511998E-2</v>
      </c>
      <c r="M6" s="8">
        <f t="shared" si="5"/>
        <v>3.4850323925080327E-2</v>
      </c>
      <c r="N6" s="8">
        <f t="shared" si="6"/>
        <v>3.6902250054415942E-2</v>
      </c>
      <c r="O6" s="8">
        <f t="shared" si="7"/>
        <v>3.7741789129545573E-2</v>
      </c>
      <c r="P6" s="8">
        <f t="shared" si="8"/>
        <v>3.5606719665251967E-2</v>
      </c>
      <c r="Q6" s="8">
        <f t="shared" si="9"/>
        <v>3.6215985195660577E-2</v>
      </c>
      <c r="R6" s="8">
        <f t="shared" si="10"/>
        <v>3.4818903136634341E-2</v>
      </c>
      <c r="S6" s="8">
        <f t="shared" si="11"/>
        <v>3.4625695638900916E-2</v>
      </c>
      <c r="T6" s="8">
        <f t="shared" si="12"/>
        <v>2.4786837972475224E-2</v>
      </c>
      <c r="V6" t="s">
        <v>17200</v>
      </c>
      <c r="W6" s="8">
        <v>3.8908100898552393E-2</v>
      </c>
      <c r="X6" s="8">
        <v>4.0812420036836279E-2</v>
      </c>
      <c r="Y6" s="8">
        <v>4.0213593061011306E-2</v>
      </c>
      <c r="Z6" s="8">
        <v>3.9965133169851341E-2</v>
      </c>
      <c r="AA6" s="8">
        <v>4.2932615383982846E-2</v>
      </c>
      <c r="AB6" s="8">
        <v>4.6667715943607961E-2</v>
      </c>
      <c r="AC6" s="8">
        <v>4.8967950177038033E-2</v>
      </c>
      <c r="AD6" s="8">
        <v>4.674363819361646E-2</v>
      </c>
      <c r="AE6" s="8">
        <v>4.5569330891481283E-2</v>
      </c>
      <c r="AF6" s="8">
        <v>4.381143049787424E-2</v>
      </c>
      <c r="AG6" s="8">
        <v>4.3241865606114205E-2</v>
      </c>
      <c r="AH6" s="8">
        <v>2.944697761043626E-2</v>
      </c>
      <c r="AJ6" t="s">
        <v>17200</v>
      </c>
      <c r="AK6" s="8">
        <f t="shared" si="13"/>
        <v>0.86474472166170824</v>
      </c>
      <c r="AM6" t="s">
        <v>15378</v>
      </c>
      <c r="AN6" s="9">
        <v>0.86974472166170824</v>
      </c>
      <c r="AO6" s="43">
        <f t="shared" si="14"/>
        <v>0.86474472166170824</v>
      </c>
    </row>
    <row r="7" spans="1:42" x14ac:dyDescent="0.2">
      <c r="A7" s="7">
        <v>43221</v>
      </c>
      <c r="B7">
        <v>21</v>
      </c>
      <c r="F7" t="s">
        <v>17266</v>
      </c>
      <c r="G7" s="9">
        <v>4.9000000000000002E-2</v>
      </c>
      <c r="H7" t="s">
        <v>17201</v>
      </c>
      <c r="I7" s="8">
        <f t="shared" si="1"/>
        <v>3.0531340006968513E-2</v>
      </c>
      <c r="J7" s="8">
        <f t="shared" si="2"/>
        <v>3.1396680447367438E-2</v>
      </c>
      <c r="K7" s="8">
        <f t="shared" si="3"/>
        <v>3.1043325708365609E-2</v>
      </c>
      <c r="L7" s="8">
        <f t="shared" si="4"/>
        <v>3.2161761782270801E-2</v>
      </c>
      <c r="M7" s="8">
        <f t="shared" si="5"/>
        <v>3.0529273607826986E-2</v>
      </c>
      <c r="N7" s="8">
        <f t="shared" si="6"/>
        <v>3.2148993337564963E-2</v>
      </c>
      <c r="O7" s="8">
        <f t="shared" si="7"/>
        <v>3.5283001863380958E-2</v>
      </c>
      <c r="P7" s="8">
        <f t="shared" si="8"/>
        <v>3.418661219967796E-2</v>
      </c>
      <c r="Q7" s="8">
        <f t="shared" si="9"/>
        <v>3.441506774539628E-2</v>
      </c>
      <c r="R7" s="8">
        <f t="shared" si="10"/>
        <v>3.3707674452888685E-2</v>
      </c>
      <c r="S7" s="8">
        <f t="shared" si="11"/>
        <v>3.3587837730908413E-2</v>
      </c>
      <c r="T7" s="8">
        <f t="shared" si="12"/>
        <v>2.8532972203313481E-2</v>
      </c>
      <c r="V7" t="s">
        <v>17201</v>
      </c>
      <c r="W7" s="8">
        <v>3.5901834163502365E-2</v>
      </c>
      <c r="X7" s="8">
        <v>3.7447807868886629E-2</v>
      </c>
      <c r="Y7" s="8">
        <v>3.7428125884557739E-2</v>
      </c>
      <c r="Z7" s="8">
        <v>3.8178199077493487E-2</v>
      </c>
      <c r="AA7" s="8">
        <v>3.6852779143651579E-2</v>
      </c>
      <c r="AB7" s="8">
        <v>3.9817348615031035E-2</v>
      </c>
      <c r="AC7" s="8">
        <v>4.480883587981567E-2</v>
      </c>
      <c r="AD7" s="8">
        <v>4.3918420003166703E-2</v>
      </c>
      <c r="AE7" s="8">
        <v>4.2413817214320464E-2</v>
      </c>
      <c r="AF7" s="8">
        <v>4.1542011584617261E-2</v>
      </c>
      <c r="AG7" s="8">
        <v>4.1090478056056222E-2</v>
      </c>
      <c r="AH7" s="8">
        <v>3.3239262738391062E-2</v>
      </c>
      <c r="AJ7" t="s">
        <v>17201</v>
      </c>
      <c r="AK7" s="8">
        <f t="shared" si="13"/>
        <v>0.88141170509351108</v>
      </c>
      <c r="AM7" t="s">
        <v>15379</v>
      </c>
      <c r="AN7" s="9">
        <v>0.88641170509351108</v>
      </c>
      <c r="AO7" s="43">
        <f t="shared" si="14"/>
        <v>0.88141170509351108</v>
      </c>
    </row>
    <row r="8" spans="1:42" x14ac:dyDescent="0.2">
      <c r="A8" s="7">
        <v>43252</v>
      </c>
      <c r="B8">
        <v>20</v>
      </c>
      <c r="F8" t="s">
        <v>17267</v>
      </c>
      <c r="G8" s="9">
        <v>4.2000000000000003E-2</v>
      </c>
      <c r="H8" t="s">
        <v>17202</v>
      </c>
      <c r="I8" s="8">
        <f t="shared" si="1"/>
        <v>3.6749648426495037E-2</v>
      </c>
      <c r="J8" s="8">
        <f t="shared" si="2"/>
        <v>3.5483213081401691E-2</v>
      </c>
      <c r="K8" s="8">
        <f t="shared" si="3"/>
        <v>3.4499163427548392E-2</v>
      </c>
      <c r="L8" s="8">
        <f t="shared" si="4"/>
        <v>3.5723201167415605E-2</v>
      </c>
      <c r="M8" s="8">
        <f t="shared" si="5"/>
        <v>3.2908134854773861E-2</v>
      </c>
      <c r="N8" s="8">
        <f t="shared" si="6"/>
        <v>3.260133301462554E-2</v>
      </c>
      <c r="O8" s="8">
        <f t="shared" si="7"/>
        <v>3.8019551532796569E-2</v>
      </c>
      <c r="P8" s="8">
        <f t="shared" si="8"/>
        <v>3.8754756095524999E-2</v>
      </c>
      <c r="Q8" s="8">
        <f t="shared" si="9"/>
        <v>3.4824643626250006E-2</v>
      </c>
      <c r="R8" s="8">
        <f t="shared" si="10"/>
        <v>3.4785667938136006E-2</v>
      </c>
      <c r="S8" s="8">
        <f t="shared" si="11"/>
        <v>3.460741003281969E-2</v>
      </c>
      <c r="T8" s="8">
        <f t="shared" si="12"/>
        <v>3.1409642255909677E-2</v>
      </c>
      <c r="V8" t="s">
        <v>17202</v>
      </c>
      <c r="W8" s="8">
        <v>4.3176578064393532E-2</v>
      </c>
      <c r="X8" s="8">
        <v>4.2284820463327114E-2</v>
      </c>
      <c r="Y8" s="8">
        <v>4.1557858003634041E-2</v>
      </c>
      <c r="Z8" s="8">
        <v>4.2368849391725687E-2</v>
      </c>
      <c r="AA8" s="8">
        <v>3.9689107030346699E-2</v>
      </c>
      <c r="AB8" s="8">
        <v>4.0340806413369609E-2</v>
      </c>
      <c r="AC8" s="8">
        <v>4.8239115372932344E-2</v>
      </c>
      <c r="AD8" s="8">
        <v>4.9739930283790881E-2</v>
      </c>
      <c r="AE8" s="8">
        <v>4.2879688430953543E-2</v>
      </c>
      <c r="AF8" s="8">
        <v>4.2831697548960698E-2</v>
      </c>
      <c r="AG8" s="8">
        <v>4.2299705526263387E-2</v>
      </c>
      <c r="AH8" s="8">
        <v>3.6559068307559138E-2</v>
      </c>
      <c r="AJ8" t="s">
        <v>17202</v>
      </c>
      <c r="AK8" s="8">
        <f t="shared" si="13"/>
        <v>0.88214777673410405</v>
      </c>
      <c r="AM8" t="s">
        <v>15380</v>
      </c>
      <c r="AN8" s="9">
        <v>0.88714777673410405</v>
      </c>
      <c r="AO8" s="43">
        <f t="shared" si="14"/>
        <v>0.88214777673410405</v>
      </c>
    </row>
    <row r="9" spans="1:42" x14ac:dyDescent="0.2">
      <c r="A9" s="7">
        <v>43282</v>
      </c>
      <c r="B9">
        <v>22</v>
      </c>
      <c r="F9" t="s">
        <v>17268</v>
      </c>
      <c r="G9" s="9">
        <v>4.2000000000000003E-2</v>
      </c>
      <c r="H9" t="s">
        <v>17203</v>
      </c>
      <c r="I9" s="8">
        <f t="shared" si="1"/>
        <v>3.5298029604099404E-2</v>
      </c>
      <c r="J9" s="8">
        <f t="shared" si="2"/>
        <v>3.5781178941153187E-2</v>
      </c>
      <c r="K9" s="8">
        <f t="shared" si="3"/>
        <v>3.4127065432103698E-2</v>
      </c>
      <c r="L9" s="8">
        <f t="shared" si="4"/>
        <v>3.3491035644928807E-2</v>
      </c>
      <c r="M9" s="8">
        <f t="shared" si="5"/>
        <v>3.232417413893738E-2</v>
      </c>
      <c r="N9" s="8">
        <f t="shared" si="6"/>
        <v>3.4133094101742062E-2</v>
      </c>
      <c r="O9" s="8">
        <f t="shared" si="7"/>
        <v>3.6112687799582453E-2</v>
      </c>
      <c r="P9" s="8">
        <f t="shared" si="8"/>
        <v>3.6423227934169917E-2</v>
      </c>
      <c r="Q9" s="8">
        <f t="shared" si="9"/>
        <v>3.8080308681820343E-2</v>
      </c>
      <c r="R9" s="8">
        <f t="shared" si="10"/>
        <v>3.730399669411575E-2</v>
      </c>
      <c r="S9" s="8">
        <f t="shared" si="11"/>
        <v>3.7094831363598868E-2</v>
      </c>
      <c r="T9" s="8">
        <f t="shared" si="12"/>
        <v>2.9929648730390432E-2</v>
      </c>
      <c r="V9" t="s">
        <v>17203</v>
      </c>
      <c r="W9" s="8">
        <v>4.1110632029693672E-2</v>
      </c>
      <c r="X9" s="8">
        <v>4.2264027435257194E-2</v>
      </c>
      <c r="Y9" s="8">
        <v>4.074334817108817E-2</v>
      </c>
      <c r="Z9" s="8">
        <v>3.9372928920453326E-2</v>
      </c>
      <c r="AA9" s="8">
        <v>3.8637054418564167E-2</v>
      </c>
      <c r="AB9" s="8">
        <v>4.1849736673451765E-2</v>
      </c>
      <c r="AC9" s="8">
        <v>4.5389895623124676E-2</v>
      </c>
      <c r="AD9" s="8">
        <v>4.630400621383244E-2</v>
      </c>
      <c r="AE9" s="8">
        <v>4.646145723116981E-2</v>
      </c>
      <c r="AF9" s="8">
        <v>4.5514285649233537E-2</v>
      </c>
      <c r="AG9" s="8">
        <v>4.4930171333180564E-2</v>
      </c>
      <c r="AH9" s="8">
        <v>3.4536439303369984E-2</v>
      </c>
      <c r="AJ9" t="s">
        <v>17203</v>
      </c>
      <c r="AK9" s="8">
        <f t="shared" si="13"/>
        <v>0.8896107257753687</v>
      </c>
      <c r="AM9" t="s">
        <v>15381</v>
      </c>
      <c r="AN9" s="9">
        <v>0.89461072577536871</v>
      </c>
      <c r="AO9" s="43">
        <f t="shared" si="14"/>
        <v>0.8896107257753687</v>
      </c>
    </row>
    <row r="10" spans="1:42" x14ac:dyDescent="0.2">
      <c r="A10" s="7">
        <v>43313</v>
      </c>
      <c r="B10">
        <v>22</v>
      </c>
      <c r="F10" t="s">
        <v>17269</v>
      </c>
      <c r="G10" s="9">
        <v>4.2000000000000003E-2</v>
      </c>
      <c r="H10" t="s">
        <v>17204</v>
      </c>
      <c r="I10" s="8">
        <f t="shared" si="1"/>
        <v>4.0012832028503781E-2</v>
      </c>
      <c r="J10" s="8">
        <f t="shared" si="2"/>
        <v>4.0551364277785523E-2</v>
      </c>
      <c r="K10" s="8">
        <f t="shared" si="3"/>
        <v>3.8618230865022793E-2</v>
      </c>
      <c r="L10" s="8">
        <f t="shared" si="4"/>
        <v>3.8344605196204772E-2</v>
      </c>
      <c r="M10" s="8">
        <f t="shared" si="5"/>
        <v>3.4584732411956684E-2</v>
      </c>
      <c r="N10" s="8">
        <f t="shared" si="6"/>
        <v>3.6052116260239207E-2</v>
      </c>
      <c r="O10" s="8">
        <f t="shared" si="7"/>
        <v>3.6598719303071819E-2</v>
      </c>
      <c r="P10" s="8">
        <f t="shared" si="8"/>
        <v>3.6554332545782602E-2</v>
      </c>
      <c r="Q10" s="8">
        <f t="shared" si="9"/>
        <v>3.9455657205583708E-2</v>
      </c>
      <c r="R10" s="8">
        <f t="shared" si="10"/>
        <v>3.9380541219914467E-2</v>
      </c>
      <c r="S10" s="8">
        <f t="shared" si="11"/>
        <v>3.8760577588640793E-2</v>
      </c>
      <c r="T10" s="8">
        <f t="shared" si="12"/>
        <v>2.8597164547929304E-2</v>
      </c>
      <c r="V10" t="s">
        <v>17204</v>
      </c>
      <c r="W10" s="8">
        <v>4.7448918111496208E-2</v>
      </c>
      <c r="X10" s="8">
        <v>4.8781701557290696E-2</v>
      </c>
      <c r="Y10" s="8">
        <v>4.6964687949922555E-2</v>
      </c>
      <c r="Z10" s="8">
        <v>4.5906163629074397E-2</v>
      </c>
      <c r="AA10" s="8">
        <v>4.2110651957922872E-2</v>
      </c>
      <c r="AB10" s="8">
        <v>4.5049249484106851E-2</v>
      </c>
      <c r="AC10" s="8">
        <v>4.6904460172065197E-2</v>
      </c>
      <c r="AD10" s="8">
        <v>4.7394233361723256E-2</v>
      </c>
      <c r="AE10" s="8">
        <v>4.9056976637081452E-2</v>
      </c>
      <c r="AF10" s="8">
        <v>4.8963581585141323E-2</v>
      </c>
      <c r="AG10" s="8">
        <v>4.7835894186487163E-2</v>
      </c>
      <c r="AH10" s="8">
        <v>3.3593045564812477E-2</v>
      </c>
      <c r="AJ10" t="s">
        <v>17204</v>
      </c>
      <c r="AK10" s="8">
        <f t="shared" si="13"/>
        <v>0.87428228379161366</v>
      </c>
      <c r="AM10" t="s">
        <v>15382</v>
      </c>
      <c r="AN10" s="9">
        <v>0.87928228379161366</v>
      </c>
      <c r="AO10" s="43">
        <f t="shared" si="14"/>
        <v>0.87428228379161366</v>
      </c>
    </row>
    <row r="11" spans="1:42" x14ac:dyDescent="0.2">
      <c r="A11" s="7">
        <v>43344</v>
      </c>
      <c r="B11">
        <v>20</v>
      </c>
      <c r="F11" t="s">
        <v>17270</v>
      </c>
      <c r="G11" s="9">
        <v>4.2000000000000003E-2</v>
      </c>
      <c r="H11" t="s">
        <v>17205</v>
      </c>
      <c r="I11" s="8">
        <f t="shared" si="1"/>
        <v>3.4859159644833757E-2</v>
      </c>
      <c r="J11" s="8">
        <f t="shared" si="2"/>
        <v>3.5000231036814655E-2</v>
      </c>
      <c r="K11" s="8">
        <f t="shared" si="3"/>
        <v>3.3882196095230695E-2</v>
      </c>
      <c r="L11" s="8">
        <f t="shared" si="4"/>
        <v>3.6338198768135363E-2</v>
      </c>
      <c r="M11" s="8">
        <f t="shared" si="5"/>
        <v>3.8055322491612462E-2</v>
      </c>
      <c r="N11" s="8">
        <f t="shared" si="6"/>
        <v>3.9430817640922641E-2</v>
      </c>
      <c r="O11" s="8">
        <f t="shared" si="7"/>
        <v>4.2789785071602936E-2</v>
      </c>
      <c r="P11" s="8">
        <f t="shared" si="8"/>
        <v>4.190667780073732E-2</v>
      </c>
      <c r="Q11" s="8">
        <f t="shared" si="9"/>
        <v>3.9839818676509139E-2</v>
      </c>
      <c r="R11" s="8">
        <f t="shared" si="10"/>
        <v>3.7961401003287307E-2</v>
      </c>
      <c r="S11" s="8">
        <f t="shared" si="11"/>
        <v>3.6005819824078564E-2</v>
      </c>
      <c r="T11" s="8">
        <f t="shared" si="12"/>
        <v>2.7880217545790339E-2</v>
      </c>
      <c r="V11" t="s">
        <v>17205</v>
      </c>
      <c r="W11" s="8">
        <v>4.1416981341617642E-2</v>
      </c>
      <c r="X11" s="8">
        <v>4.2186058445856538E-2</v>
      </c>
      <c r="Y11" s="8">
        <v>4.1286346864511006E-2</v>
      </c>
      <c r="Z11" s="8">
        <v>4.3588571041798252E-2</v>
      </c>
      <c r="AA11" s="8">
        <v>4.6427984829970306E-2</v>
      </c>
      <c r="AB11" s="8">
        <v>4.937100521442251E-2</v>
      </c>
      <c r="AC11" s="8">
        <v>5.49528615383428E-2</v>
      </c>
      <c r="AD11" s="8">
        <v>5.4448054516400779E-2</v>
      </c>
      <c r="AE11" s="8">
        <v>4.9634524144056245E-2</v>
      </c>
      <c r="AF11" s="8">
        <v>4.7294293428871668E-2</v>
      </c>
      <c r="AG11" s="8">
        <v>4.4525098254145135E-2</v>
      </c>
      <c r="AH11" s="8">
        <v>3.2813247828229933E-2</v>
      </c>
      <c r="AJ11" t="s">
        <v>17205</v>
      </c>
      <c r="AK11" s="8">
        <f t="shared" si="13"/>
        <v>0.87266345580105598</v>
      </c>
      <c r="AM11" t="s">
        <v>15383</v>
      </c>
      <c r="AN11" s="9">
        <v>0.87766345580105598</v>
      </c>
      <c r="AO11" s="43">
        <f t="shared" si="14"/>
        <v>0.87266345580105598</v>
      </c>
    </row>
    <row r="12" spans="1:42" x14ac:dyDescent="0.2">
      <c r="A12" s="7">
        <v>43374</v>
      </c>
      <c r="B12">
        <v>22</v>
      </c>
      <c r="F12" t="s">
        <v>17271</v>
      </c>
      <c r="G12" s="9">
        <v>4.2000000000000003E-2</v>
      </c>
      <c r="H12" t="s">
        <v>17206</v>
      </c>
      <c r="I12" s="8">
        <f t="shared" si="1"/>
        <v>3.471523693200481E-2</v>
      </c>
      <c r="J12" s="8">
        <f t="shared" si="2"/>
        <v>3.6657152429888033E-2</v>
      </c>
      <c r="K12" s="8">
        <f t="shared" si="3"/>
        <v>3.6164697110152515E-2</v>
      </c>
      <c r="L12" s="8">
        <f t="shared" si="4"/>
        <v>3.6461296519286493E-2</v>
      </c>
      <c r="M12" s="8">
        <f t="shared" si="5"/>
        <v>3.6595466341446233E-2</v>
      </c>
      <c r="N12" s="8">
        <f t="shared" si="6"/>
        <v>3.7151910185527499E-2</v>
      </c>
      <c r="O12" s="8">
        <f t="shared" si="7"/>
        <v>4.0095294663725051E-2</v>
      </c>
      <c r="P12" s="8">
        <f t="shared" si="8"/>
        <v>3.9286133982663875E-2</v>
      </c>
      <c r="Q12" s="8">
        <f t="shared" si="9"/>
        <v>4.0815177337126841E-2</v>
      </c>
      <c r="R12" s="8">
        <f t="shared" si="10"/>
        <v>3.9238993903204546E-2</v>
      </c>
      <c r="S12" s="8">
        <f t="shared" si="11"/>
        <v>3.9452213995518327E-2</v>
      </c>
      <c r="T12" s="8">
        <f t="shared" si="12"/>
        <v>3.1353466437123542E-2</v>
      </c>
      <c r="V12" t="s">
        <v>17206</v>
      </c>
      <c r="W12" s="8">
        <v>4.1574850152949407E-2</v>
      </c>
      <c r="X12" s="8">
        <v>4.4540581367423067E-2</v>
      </c>
      <c r="Y12" s="8">
        <v>4.4428063620657203E-2</v>
      </c>
      <c r="Z12" s="8">
        <v>4.4088325433483809E-2</v>
      </c>
      <c r="AA12" s="8">
        <v>4.5012558039113013E-2</v>
      </c>
      <c r="AB12" s="8">
        <v>4.690863979630424E-2</v>
      </c>
      <c r="AC12" s="8">
        <v>5.1936526591354372E-2</v>
      </c>
      <c r="AD12" s="8">
        <v>5.148865059134216E-2</v>
      </c>
      <c r="AE12" s="8">
        <v>5.1274981123080474E-2</v>
      </c>
      <c r="AF12" s="8">
        <v>4.9294865364833781E-2</v>
      </c>
      <c r="AG12" s="8">
        <v>4.9191937044395437E-2</v>
      </c>
      <c r="AH12" s="8">
        <v>3.7192472562951814E-2</v>
      </c>
      <c r="AJ12" t="s">
        <v>17206</v>
      </c>
      <c r="AK12" s="8">
        <f t="shared" si="13"/>
        <v>0.86600570186762393</v>
      </c>
      <c r="AM12" t="s">
        <v>15384</v>
      </c>
      <c r="AN12" s="9">
        <v>0.87100570186762394</v>
      </c>
      <c r="AO12" s="43">
        <f t="shared" si="14"/>
        <v>0.86600570186762393</v>
      </c>
    </row>
    <row r="13" spans="1:42" x14ac:dyDescent="0.2">
      <c r="A13" s="7">
        <v>43405</v>
      </c>
      <c r="B13">
        <v>22</v>
      </c>
      <c r="F13" t="s">
        <v>17272</v>
      </c>
      <c r="G13" s="9">
        <v>4.2000000000000003E-2</v>
      </c>
      <c r="H13" t="s">
        <v>17207</v>
      </c>
      <c r="I13" s="8">
        <f t="shared" si="1"/>
        <v>2.4928764131763249E-2</v>
      </c>
      <c r="J13" s="8">
        <f t="shared" si="2"/>
        <v>2.4814155965638168E-2</v>
      </c>
      <c r="K13" s="8">
        <f t="shared" si="3"/>
        <v>2.5354289415971096E-2</v>
      </c>
      <c r="L13" s="8">
        <f t="shared" si="4"/>
        <v>2.6739253027123235E-2</v>
      </c>
      <c r="M13" s="8">
        <f t="shared" si="5"/>
        <v>2.5897557205947924E-2</v>
      </c>
      <c r="N13" s="8">
        <f t="shared" si="6"/>
        <v>2.6191646344981216E-2</v>
      </c>
      <c r="O13" s="8">
        <f t="shared" si="7"/>
        <v>2.7293658173420495E-2</v>
      </c>
      <c r="P13" s="8">
        <f t="shared" si="8"/>
        <v>2.7198918302940016E-2</v>
      </c>
      <c r="Q13" s="8">
        <f t="shared" si="9"/>
        <v>2.7927218224165759E-2</v>
      </c>
      <c r="R13" s="8">
        <f t="shared" si="10"/>
        <v>2.6819907238668037E-2</v>
      </c>
      <c r="S13" s="8">
        <f t="shared" si="11"/>
        <v>2.6997496468478002E-2</v>
      </c>
      <c r="T13" s="8">
        <f t="shared" si="12"/>
        <v>2.1865491622883815E-2</v>
      </c>
      <c r="V13" t="s">
        <v>17207</v>
      </c>
      <c r="W13" s="8">
        <v>2.9731684579277707E-2</v>
      </c>
      <c r="X13" s="8">
        <v>3.0024708658814618E-2</v>
      </c>
      <c r="Y13" s="8">
        <v>3.1016020730557314E-2</v>
      </c>
      <c r="Z13" s="8">
        <v>3.219820637610947E-2</v>
      </c>
      <c r="AA13" s="8">
        <v>3.1719405253565758E-2</v>
      </c>
      <c r="AB13" s="8">
        <v>3.292650460820138E-2</v>
      </c>
      <c r="AC13" s="8">
        <v>3.5196830372111243E-2</v>
      </c>
      <c r="AD13" s="8">
        <v>3.5486515714615599E-2</v>
      </c>
      <c r="AE13" s="8">
        <v>3.4932696521978196E-2</v>
      </c>
      <c r="AF13" s="8">
        <v>3.3547619128971931E-2</v>
      </c>
      <c r="AG13" s="8">
        <v>3.3518199234238454E-2</v>
      </c>
      <c r="AH13" s="8">
        <v>2.5831754994580569E-2</v>
      </c>
      <c r="AJ13" t="s">
        <v>17207</v>
      </c>
      <c r="AK13" s="8">
        <f t="shared" si="13"/>
        <v>0.86945784335873177</v>
      </c>
      <c r="AM13" t="s">
        <v>15385</v>
      </c>
      <c r="AN13" s="9">
        <v>0.87445784335873178</v>
      </c>
      <c r="AO13" s="43">
        <f t="shared" si="14"/>
        <v>0.86945784335873177</v>
      </c>
    </row>
    <row r="14" spans="1:42" x14ac:dyDescent="0.2">
      <c r="A14" s="7">
        <v>43435</v>
      </c>
      <c r="B14">
        <v>20</v>
      </c>
      <c r="F14" t="s">
        <v>17273</v>
      </c>
      <c r="G14" s="9">
        <v>4.2000000000000003E-2</v>
      </c>
      <c r="H14" t="s">
        <v>17208</v>
      </c>
      <c r="I14" s="8">
        <f t="shared" si="1"/>
        <v>3.4482782442084227E-2</v>
      </c>
      <c r="J14" s="8">
        <f t="shared" si="2"/>
        <v>3.5298788785825728E-2</v>
      </c>
      <c r="K14" s="8">
        <f t="shared" si="3"/>
        <v>3.4562155280649702E-2</v>
      </c>
      <c r="L14" s="8">
        <f t="shared" si="4"/>
        <v>3.5205364709184339E-2</v>
      </c>
      <c r="M14" s="8">
        <f t="shared" si="5"/>
        <v>3.571647476613013E-2</v>
      </c>
      <c r="N14" s="8">
        <f t="shared" si="6"/>
        <v>3.7385296588180232E-2</v>
      </c>
      <c r="O14" s="8">
        <f t="shared" si="7"/>
        <v>3.8489813442133397E-2</v>
      </c>
      <c r="P14" s="8">
        <f t="shared" si="8"/>
        <v>3.7745445000956439E-2</v>
      </c>
      <c r="Q14" s="8">
        <f t="shared" si="9"/>
        <v>3.9100624898543622E-2</v>
      </c>
      <c r="R14" s="8">
        <f t="shared" si="10"/>
        <v>3.8283752648935208E-2</v>
      </c>
      <c r="S14" s="8">
        <f t="shared" si="11"/>
        <v>3.816902662107121E-2</v>
      </c>
      <c r="T14" s="8">
        <f t="shared" si="12"/>
        <v>2.951454855534753E-2</v>
      </c>
      <c r="V14" t="s">
        <v>17208</v>
      </c>
      <c r="W14" s="8">
        <v>4.0606963293492192E-2</v>
      </c>
      <c r="X14" s="8">
        <v>4.2163717775766975E-2</v>
      </c>
      <c r="Y14" s="8">
        <v>4.1732460885251711E-2</v>
      </c>
      <c r="Z14" s="8">
        <v>4.185215816931339E-2</v>
      </c>
      <c r="AA14" s="8">
        <v>4.3178393089762741E-2</v>
      </c>
      <c r="AB14" s="8">
        <v>4.6373157760777724E-2</v>
      </c>
      <c r="AC14" s="8">
        <v>4.8957769095545819E-2</v>
      </c>
      <c r="AD14" s="8">
        <v>4.8566936899223062E-2</v>
      </c>
      <c r="AE14" s="8">
        <v>4.8261414908937053E-2</v>
      </c>
      <c r="AF14" s="8">
        <v>4.7253159652959884E-2</v>
      </c>
      <c r="AG14" s="8">
        <v>4.6765224336042306E-2</v>
      </c>
      <c r="AH14" s="8">
        <v>3.4431988309582384E-2</v>
      </c>
      <c r="AJ14" t="s">
        <v>17208</v>
      </c>
      <c r="AK14" s="8">
        <f t="shared" si="13"/>
        <v>0.8801839735184176</v>
      </c>
      <c r="AM14" t="s">
        <v>15386</v>
      </c>
      <c r="AN14" s="9">
        <v>0.8851839735184176</v>
      </c>
      <c r="AO14" s="43">
        <f t="shared" si="14"/>
        <v>0.8801839735184176</v>
      </c>
    </row>
    <row r="15" spans="1:42" x14ac:dyDescent="0.2">
      <c r="A15" s="7">
        <v>43466</v>
      </c>
      <c r="B15">
        <v>21</v>
      </c>
      <c r="F15" t="s">
        <v>17274</v>
      </c>
      <c r="G15" s="9">
        <v>4.2000000000000003E-2</v>
      </c>
      <c r="H15" t="s">
        <v>17209</v>
      </c>
      <c r="I15" s="8">
        <f t="shared" si="1"/>
        <v>3.6761571371511183E-2</v>
      </c>
      <c r="J15" s="8">
        <f t="shared" si="2"/>
        <v>3.7703567426113867E-2</v>
      </c>
      <c r="K15" s="8">
        <f t="shared" si="3"/>
        <v>3.7121973915287952E-2</v>
      </c>
      <c r="L15" s="8">
        <f t="shared" si="4"/>
        <v>3.7718500537064409E-2</v>
      </c>
      <c r="M15" s="8">
        <f t="shared" si="5"/>
        <v>3.5426634054795375E-2</v>
      </c>
      <c r="N15" s="8">
        <f t="shared" si="6"/>
        <v>3.6166014782423678E-2</v>
      </c>
      <c r="O15" s="8">
        <f t="shared" si="7"/>
        <v>3.7585779440957694E-2</v>
      </c>
      <c r="P15" s="8">
        <f t="shared" si="8"/>
        <v>3.7934013515562158E-2</v>
      </c>
      <c r="Q15" s="8">
        <f t="shared" si="9"/>
        <v>3.929605996406791E-2</v>
      </c>
      <c r="R15" s="8">
        <f t="shared" si="10"/>
        <v>3.8423614473748542E-2</v>
      </c>
      <c r="S15" s="8">
        <f t="shared" si="11"/>
        <v>3.7854750720118915E-2</v>
      </c>
      <c r="T15" s="8">
        <f t="shared" si="12"/>
        <v>3.1865820486393762E-2</v>
      </c>
      <c r="V15" t="s">
        <v>17209</v>
      </c>
      <c r="W15" s="8">
        <v>4.3712963577816448E-2</v>
      </c>
      <c r="X15" s="8">
        <v>4.548207496880427E-2</v>
      </c>
      <c r="Y15" s="8">
        <v>4.5272002053185927E-2</v>
      </c>
      <c r="Z15" s="8">
        <v>4.5281594875920289E-2</v>
      </c>
      <c r="AA15" s="8">
        <v>4.3257209161143416E-2</v>
      </c>
      <c r="AB15" s="8">
        <v>4.532216006736358E-2</v>
      </c>
      <c r="AC15" s="8">
        <v>4.8312235109344015E-2</v>
      </c>
      <c r="AD15" s="8">
        <v>4.9330529267587957E-2</v>
      </c>
      <c r="AE15" s="8">
        <v>4.8999021990617939E-2</v>
      </c>
      <c r="AF15" s="8">
        <v>4.7911152728283148E-2</v>
      </c>
      <c r="AG15" s="8">
        <v>4.68513066055984E-2</v>
      </c>
      <c r="AH15" s="8">
        <v>3.7534400186767951E-2</v>
      </c>
      <c r="AJ15" t="s">
        <v>17209</v>
      </c>
      <c r="AK15" s="8">
        <f t="shared" si="13"/>
        <v>0.87197641437806861</v>
      </c>
      <c r="AM15" t="s">
        <v>15387</v>
      </c>
      <c r="AN15" s="9">
        <v>0.87697641437806861</v>
      </c>
      <c r="AO15" s="43">
        <f t="shared" si="14"/>
        <v>0.87197641437806861</v>
      </c>
    </row>
    <row r="16" spans="1:42" x14ac:dyDescent="0.2">
      <c r="A16" s="7">
        <v>43497</v>
      </c>
      <c r="B16">
        <v>20</v>
      </c>
      <c r="F16" t="s">
        <v>17275</v>
      </c>
      <c r="G16" s="9">
        <v>4.9000000000000002E-2</v>
      </c>
      <c r="H16" t="s">
        <v>17210</v>
      </c>
      <c r="I16" s="8">
        <f t="shared" si="1"/>
        <v>4.2361462728056569E-2</v>
      </c>
      <c r="J16" s="8">
        <f t="shared" si="2"/>
        <v>4.2561720566031067E-2</v>
      </c>
      <c r="K16" s="8">
        <f t="shared" si="3"/>
        <v>4.1352930764517397E-2</v>
      </c>
      <c r="L16" s="8">
        <f t="shared" si="4"/>
        <v>4.3673942351879658E-2</v>
      </c>
      <c r="M16" s="8">
        <f t="shared" si="5"/>
        <v>4.1403460041401004E-2</v>
      </c>
      <c r="N16" s="8">
        <f t="shared" si="6"/>
        <v>4.2732716590727138E-2</v>
      </c>
      <c r="O16" s="8">
        <f t="shared" si="7"/>
        <v>4.5531178945663657E-2</v>
      </c>
      <c r="P16" s="8">
        <f t="shared" si="8"/>
        <v>4.4965363214244373E-2</v>
      </c>
      <c r="Q16" s="8">
        <f t="shared" si="9"/>
        <v>4.3123798793504121E-2</v>
      </c>
      <c r="R16" s="8">
        <f t="shared" si="10"/>
        <v>4.2306184686076116E-2</v>
      </c>
      <c r="S16" s="8">
        <f t="shared" si="11"/>
        <v>4.1304171549919777E-2</v>
      </c>
      <c r="T16" s="8">
        <f t="shared" si="12"/>
        <v>3.598158143159487E-2</v>
      </c>
      <c r="V16" t="s">
        <v>17210</v>
      </c>
      <c r="W16" s="8">
        <v>5.0111451063073277E-2</v>
      </c>
      <c r="X16" s="8">
        <v>5.1073351940432492E-2</v>
      </c>
      <c r="Y16" s="8">
        <v>5.0164594480901277E-2</v>
      </c>
      <c r="Z16" s="8">
        <v>5.2157646249908061E-2</v>
      </c>
      <c r="AA16" s="8">
        <v>5.0286893002092749E-2</v>
      </c>
      <c r="AB16" s="8">
        <v>5.3259780492336511E-2</v>
      </c>
      <c r="AC16" s="8">
        <v>5.8198341036801035E-2</v>
      </c>
      <c r="AD16" s="8">
        <v>5.8143991860020762E-2</v>
      </c>
      <c r="AE16" s="8">
        <v>5.348058311286627E-2</v>
      </c>
      <c r="AF16" s="8">
        <v>5.2466607525141797E-2</v>
      </c>
      <c r="AG16" s="8">
        <v>5.0845605559443036E-2</v>
      </c>
      <c r="AH16" s="8">
        <v>4.2165341105640179E-2</v>
      </c>
      <c r="AJ16" t="s">
        <v>17210</v>
      </c>
      <c r="AK16" s="8">
        <f t="shared" si="13"/>
        <v>0.87634496266607587</v>
      </c>
      <c r="AM16" t="s">
        <v>15388</v>
      </c>
      <c r="AN16" s="9">
        <v>0.88134496266607587</v>
      </c>
      <c r="AO16" s="43">
        <f t="shared" si="14"/>
        <v>0.87634496266607587</v>
      </c>
    </row>
    <row r="17" spans="1:41" x14ac:dyDescent="0.2">
      <c r="A17" s="7">
        <v>43525</v>
      </c>
      <c r="B17">
        <v>20</v>
      </c>
      <c r="F17" t="s">
        <v>17276</v>
      </c>
      <c r="G17" s="9">
        <v>4.2000000000000003E-2</v>
      </c>
      <c r="H17" t="s">
        <v>17211</v>
      </c>
      <c r="I17" s="8">
        <f t="shared" si="1"/>
        <v>3.7584382496080371E-2</v>
      </c>
      <c r="J17" s="8">
        <f t="shared" si="2"/>
        <v>3.7009183128931103E-2</v>
      </c>
      <c r="K17" s="8">
        <f t="shared" si="3"/>
        <v>3.7314307661613387E-2</v>
      </c>
      <c r="L17" s="8">
        <f t="shared" si="4"/>
        <v>3.7602511141600438E-2</v>
      </c>
      <c r="M17" s="8">
        <f t="shared" si="5"/>
        <v>3.5335637377929441E-2</v>
      </c>
      <c r="N17" s="8">
        <f t="shared" si="6"/>
        <v>3.6805356544868467E-2</v>
      </c>
      <c r="O17" s="8">
        <f t="shared" si="7"/>
        <v>3.8629728535966475E-2</v>
      </c>
      <c r="P17" s="8">
        <f t="shared" si="8"/>
        <v>3.8147289707338286E-2</v>
      </c>
      <c r="Q17" s="8">
        <f t="shared" si="9"/>
        <v>3.8756049515904716E-2</v>
      </c>
      <c r="R17" s="8">
        <f t="shared" si="10"/>
        <v>3.7957236120355557E-2</v>
      </c>
      <c r="S17" s="8">
        <f t="shared" si="11"/>
        <v>3.701149709862319E-2</v>
      </c>
      <c r="T17" s="8">
        <f t="shared" si="12"/>
        <v>3.1792890269417007E-2</v>
      </c>
      <c r="V17" t="s">
        <v>17211</v>
      </c>
      <c r="W17" s="8">
        <v>4.4308618274480731E-2</v>
      </c>
      <c r="X17" s="8">
        <v>4.4256604617222049E-2</v>
      </c>
      <c r="Y17" s="8">
        <v>4.510694213000517E-2</v>
      </c>
      <c r="Z17" s="8">
        <v>4.475205966037625E-2</v>
      </c>
      <c r="AA17" s="8">
        <v>4.276674893915474E-2</v>
      </c>
      <c r="AB17" s="8">
        <v>4.57072613719674E-2</v>
      </c>
      <c r="AC17" s="8">
        <v>4.919474807650602E-2</v>
      </c>
      <c r="AD17" s="8">
        <v>4.9143622072133533E-2</v>
      </c>
      <c r="AE17" s="8">
        <v>4.7891856729253036E-2</v>
      </c>
      <c r="AF17" s="8">
        <v>4.6904742274325208E-2</v>
      </c>
      <c r="AG17" s="8">
        <v>4.5399460256731174E-2</v>
      </c>
      <c r="AH17" s="8">
        <v>3.7130777164758925E-2</v>
      </c>
      <c r="AJ17" t="s">
        <v>17211</v>
      </c>
      <c r="AK17" s="8">
        <f t="shared" si="13"/>
        <v>0.87924090571397617</v>
      </c>
      <c r="AM17" t="s">
        <v>15389</v>
      </c>
      <c r="AN17" s="9">
        <v>0.88424090571397618</v>
      </c>
      <c r="AO17" s="43">
        <f t="shared" si="14"/>
        <v>0.87924090571397617</v>
      </c>
    </row>
    <row r="18" spans="1:41" x14ac:dyDescent="0.2">
      <c r="A18" s="7">
        <v>43556</v>
      </c>
      <c r="B18">
        <v>21</v>
      </c>
      <c r="F18" t="s">
        <v>17277</v>
      </c>
      <c r="G18" s="9">
        <v>4.9000000000000002E-2</v>
      </c>
      <c r="H18" t="s">
        <v>17212</v>
      </c>
      <c r="I18" s="8">
        <f t="shared" si="1"/>
        <v>3.3631593085879825E-2</v>
      </c>
      <c r="J18" s="8">
        <f t="shared" si="2"/>
        <v>3.6357132654283045E-2</v>
      </c>
      <c r="K18" s="8">
        <f t="shared" si="3"/>
        <v>3.503246826395371E-2</v>
      </c>
      <c r="L18" s="8">
        <f t="shared" si="4"/>
        <v>3.5563644081300971E-2</v>
      </c>
      <c r="M18" s="8">
        <f t="shared" si="5"/>
        <v>3.2749385511680801E-2</v>
      </c>
      <c r="N18" s="8">
        <f t="shared" si="6"/>
        <v>3.4836106623369001E-2</v>
      </c>
      <c r="O18" s="8">
        <f t="shared" si="7"/>
        <v>3.6395101028156511E-2</v>
      </c>
      <c r="P18" s="8">
        <f t="shared" si="8"/>
        <v>3.6418697357288268E-2</v>
      </c>
      <c r="Q18" s="8">
        <f t="shared" si="9"/>
        <v>3.8106041892056797E-2</v>
      </c>
      <c r="R18" s="8">
        <f t="shared" si="10"/>
        <v>3.7656602765413993E-2</v>
      </c>
      <c r="S18" s="8">
        <f t="shared" si="11"/>
        <v>3.9120873304672191E-2</v>
      </c>
      <c r="T18" s="8">
        <f t="shared" si="12"/>
        <v>3.2113626664104333E-2</v>
      </c>
      <c r="V18" t="s">
        <v>17212</v>
      </c>
      <c r="W18" s="8">
        <v>4.0338318156331009E-2</v>
      </c>
      <c r="X18" s="8">
        <v>4.424418470004355E-2</v>
      </c>
      <c r="Y18" s="8">
        <v>4.3104252022880089E-2</v>
      </c>
      <c r="Z18" s="8">
        <v>4.3068914597315711E-2</v>
      </c>
      <c r="AA18" s="8">
        <v>4.0344767804541992E-2</v>
      </c>
      <c r="AB18" s="8">
        <v>4.4055176097097373E-2</v>
      </c>
      <c r="AC18" s="8">
        <v>4.7221099644066823E-2</v>
      </c>
      <c r="AD18" s="8">
        <v>4.7809997876717851E-2</v>
      </c>
      <c r="AE18" s="8">
        <v>4.7947923318625622E-2</v>
      </c>
      <c r="AF18" s="8">
        <v>4.7382404788999716E-2</v>
      </c>
      <c r="AG18" s="8">
        <v>4.8856015321299698E-2</v>
      </c>
      <c r="AH18" s="8">
        <v>3.815156559267089E-2</v>
      </c>
      <c r="AJ18" t="s">
        <v>17212</v>
      </c>
      <c r="AK18" s="8">
        <f t="shared" si="13"/>
        <v>0.86473810865244083</v>
      </c>
      <c r="AM18" t="s">
        <v>15390</v>
      </c>
      <c r="AN18" s="9">
        <v>0.86973810865244083</v>
      </c>
      <c r="AO18" s="43">
        <f t="shared" si="14"/>
        <v>0.86473810865244083</v>
      </c>
    </row>
    <row r="19" spans="1:41" x14ac:dyDescent="0.2">
      <c r="A19" s="7">
        <v>43586</v>
      </c>
      <c r="B19">
        <v>21</v>
      </c>
      <c r="F19" t="s">
        <v>17278</v>
      </c>
      <c r="G19" s="9">
        <v>4.9000000000000002E-2</v>
      </c>
      <c r="H19" t="s">
        <v>17213</v>
      </c>
      <c r="I19" s="8">
        <f t="shared" si="1"/>
        <v>3.7290761612286477E-2</v>
      </c>
      <c r="J19" s="8">
        <f t="shared" si="2"/>
        <v>3.8307223278897531E-2</v>
      </c>
      <c r="K19" s="8">
        <f t="shared" si="3"/>
        <v>3.8221541011016963E-2</v>
      </c>
      <c r="L19" s="8">
        <f t="shared" si="4"/>
        <v>3.917931164774531E-2</v>
      </c>
      <c r="M19" s="8">
        <f t="shared" si="5"/>
        <v>3.7529128088258916E-2</v>
      </c>
      <c r="N19" s="8">
        <f t="shared" si="6"/>
        <v>3.9133414966996169E-2</v>
      </c>
      <c r="O19" s="8">
        <f t="shared" si="7"/>
        <v>4.1857283888052557E-2</v>
      </c>
      <c r="P19" s="8">
        <f t="shared" si="8"/>
        <v>4.2265957422885123E-2</v>
      </c>
      <c r="Q19" s="8">
        <f t="shared" si="9"/>
        <v>4.3242245900695808E-2</v>
      </c>
      <c r="R19" s="8">
        <f t="shared" si="10"/>
        <v>4.1549330232135279E-2</v>
      </c>
      <c r="S19" s="8">
        <f t="shared" si="11"/>
        <v>4.0917314194661492E-2</v>
      </c>
      <c r="T19" s="8">
        <f t="shared" si="12"/>
        <v>3.3101662368113731E-2</v>
      </c>
      <c r="V19" t="s">
        <v>17213</v>
      </c>
      <c r="W19" s="8">
        <v>4.3721623740714512E-2</v>
      </c>
      <c r="X19" s="8">
        <v>4.5554298819819837E-2</v>
      </c>
      <c r="Y19" s="8">
        <v>4.5944130737481284E-2</v>
      </c>
      <c r="Z19" s="8">
        <v>4.6370798025855427E-2</v>
      </c>
      <c r="AA19" s="8">
        <v>4.5166108934929255E-2</v>
      </c>
      <c r="AB19" s="8">
        <v>4.8318019942475733E-2</v>
      </c>
      <c r="AC19" s="8">
        <v>5.2989708022391939E-2</v>
      </c>
      <c r="AD19" s="8">
        <v>5.4123740084085874E-2</v>
      </c>
      <c r="AE19" s="8">
        <v>5.3128800229285379E-2</v>
      </c>
      <c r="AF19" s="8">
        <v>5.1048830133224019E-2</v>
      </c>
      <c r="AG19" s="8">
        <v>4.9904430073938917E-2</v>
      </c>
      <c r="AH19" s="8">
        <v>3.8449465251903722E-2</v>
      </c>
      <c r="AJ19" t="s">
        <v>17213</v>
      </c>
      <c r="AK19" s="8">
        <f t="shared" si="13"/>
        <v>0.88391346527829251</v>
      </c>
      <c r="AM19" t="s">
        <v>15391</v>
      </c>
      <c r="AN19" s="9">
        <v>0.88891346527829251</v>
      </c>
      <c r="AO19" s="43">
        <f t="shared" si="14"/>
        <v>0.88391346527829251</v>
      </c>
    </row>
    <row r="20" spans="1:41" x14ac:dyDescent="0.2">
      <c r="A20" s="7">
        <v>43617</v>
      </c>
      <c r="B20">
        <v>18</v>
      </c>
      <c r="F20" t="s">
        <v>17279</v>
      </c>
      <c r="G20" s="9">
        <v>4.2000000000000003E-2</v>
      </c>
      <c r="H20" t="s">
        <v>17214</v>
      </c>
      <c r="I20" s="8">
        <f t="shared" si="1"/>
        <v>2.8341401567154641E-2</v>
      </c>
      <c r="J20" s="8">
        <f t="shared" si="2"/>
        <v>2.9586154575363292E-2</v>
      </c>
      <c r="K20" s="8">
        <f t="shared" si="3"/>
        <v>2.8756421281939944E-2</v>
      </c>
      <c r="L20" s="8">
        <f t="shared" si="4"/>
        <v>2.6942273917719181E-2</v>
      </c>
      <c r="M20" s="8">
        <f t="shared" si="5"/>
        <v>2.7334836875417819E-2</v>
      </c>
      <c r="N20" s="8">
        <f t="shared" si="6"/>
        <v>2.687280019023771E-2</v>
      </c>
      <c r="O20" s="8">
        <f t="shared" si="7"/>
        <v>2.7273044960642635E-2</v>
      </c>
      <c r="P20" s="8">
        <f t="shared" si="8"/>
        <v>2.647146296987473E-2</v>
      </c>
      <c r="Q20" s="8">
        <f t="shared" si="9"/>
        <v>2.857149854856493E-2</v>
      </c>
      <c r="R20" s="8">
        <f t="shared" si="10"/>
        <v>2.7450002648079754E-2</v>
      </c>
      <c r="S20" s="8">
        <f t="shared" si="11"/>
        <v>2.8174050413901582E-2</v>
      </c>
      <c r="T20" s="8">
        <f t="shared" si="12"/>
        <v>2.120943500084458E-2</v>
      </c>
      <c r="V20" t="s">
        <v>17214</v>
      </c>
      <c r="W20" s="8">
        <v>3.4288450525117316E-2</v>
      </c>
      <c r="X20" s="8">
        <v>3.6321717538360332E-2</v>
      </c>
      <c r="Y20" s="8">
        <v>3.5697507138564753E-2</v>
      </c>
      <c r="Z20" s="8">
        <v>3.2914302687739094E-2</v>
      </c>
      <c r="AA20" s="8">
        <v>3.397496324058006E-2</v>
      </c>
      <c r="AB20" s="8">
        <v>3.4295855202029886E-2</v>
      </c>
      <c r="AC20" s="8">
        <v>3.5718355552657094E-2</v>
      </c>
      <c r="AD20" s="8">
        <v>3.5082066979123958E-2</v>
      </c>
      <c r="AE20" s="8">
        <v>3.6278584661038553E-2</v>
      </c>
      <c r="AF20" s="8">
        <v>3.4854568209692752E-2</v>
      </c>
      <c r="AG20" s="8">
        <v>3.5503443523312618E-2</v>
      </c>
      <c r="AH20" s="8">
        <v>2.5413966095941428E-2</v>
      </c>
      <c r="AJ20" t="s">
        <v>17214</v>
      </c>
      <c r="AK20" s="8">
        <f t="shared" si="13"/>
        <v>0.85755824725569674</v>
      </c>
      <c r="AM20" t="s">
        <v>15392</v>
      </c>
      <c r="AN20" s="9">
        <v>0.86255824725569674</v>
      </c>
      <c r="AO20" s="43">
        <f t="shared" si="14"/>
        <v>0.85755824725569674</v>
      </c>
    </row>
    <row r="21" spans="1:41" x14ac:dyDescent="0.2">
      <c r="A21" s="7">
        <v>43647</v>
      </c>
      <c r="B21">
        <v>23</v>
      </c>
      <c r="F21" t="s">
        <v>17280</v>
      </c>
      <c r="G21" s="9">
        <v>4.2000000000000003E-2</v>
      </c>
      <c r="H21" t="s">
        <v>17215</v>
      </c>
      <c r="I21" s="8">
        <f t="shared" si="1"/>
        <v>3.2989039502984971E-2</v>
      </c>
      <c r="J21" s="8">
        <f t="shared" si="2"/>
        <v>3.4056597818602381E-2</v>
      </c>
      <c r="K21" s="8">
        <f t="shared" si="3"/>
        <v>3.3082611908719743E-2</v>
      </c>
      <c r="L21" s="8">
        <f t="shared" si="4"/>
        <v>3.3739286858044955E-2</v>
      </c>
      <c r="M21" s="8">
        <f t="shared" si="5"/>
        <v>3.4248681943571217E-2</v>
      </c>
      <c r="N21" s="8">
        <f t="shared" si="6"/>
        <v>3.4096707727944736E-2</v>
      </c>
      <c r="O21" s="8">
        <f t="shared" si="7"/>
        <v>3.6466315235107891E-2</v>
      </c>
      <c r="P21" s="8">
        <f t="shared" si="8"/>
        <v>3.602722228489761E-2</v>
      </c>
      <c r="Q21" s="8">
        <f t="shared" si="9"/>
        <v>3.8119974022588536E-2</v>
      </c>
      <c r="R21" s="8">
        <f t="shared" si="10"/>
        <v>3.7327292746545983E-2</v>
      </c>
      <c r="S21" s="8">
        <f t="shared" si="11"/>
        <v>3.7081301208393092E-2</v>
      </c>
      <c r="T21" s="8">
        <f t="shared" si="12"/>
        <v>3.0619615436589979E-2</v>
      </c>
      <c r="V21" t="s">
        <v>17215</v>
      </c>
      <c r="W21" s="8">
        <v>3.8540565832550076E-2</v>
      </c>
      <c r="X21" s="8">
        <v>4.0353509387921024E-2</v>
      </c>
      <c r="Y21" s="8">
        <v>3.9621968902159632E-2</v>
      </c>
      <c r="Z21" s="8">
        <v>3.9788946087556336E-2</v>
      </c>
      <c r="AA21" s="8">
        <v>4.1067718550279179E-2</v>
      </c>
      <c r="AB21" s="8">
        <v>4.1941625165118721E-2</v>
      </c>
      <c r="AC21" s="8">
        <v>4.5987800315358249E-2</v>
      </c>
      <c r="AD21" s="8">
        <v>4.595565216131571E-2</v>
      </c>
      <c r="AE21" s="8">
        <v>4.6660971684331996E-2</v>
      </c>
      <c r="AF21" s="8">
        <v>4.5690685645988834E-2</v>
      </c>
      <c r="AG21" s="8">
        <v>4.5058652496342499E-2</v>
      </c>
      <c r="AH21" s="8">
        <v>3.5441162953637896E-2</v>
      </c>
      <c r="AJ21" t="s">
        <v>17215</v>
      </c>
      <c r="AK21" s="8">
        <f t="shared" si="13"/>
        <v>0.8869562837326983</v>
      </c>
      <c r="AM21" t="s">
        <v>15393</v>
      </c>
      <c r="AN21" s="9">
        <v>0.89195628373269831</v>
      </c>
      <c r="AO21" s="43">
        <f t="shared" si="14"/>
        <v>0.8869562837326983</v>
      </c>
    </row>
    <row r="22" spans="1:41" x14ac:dyDescent="0.2">
      <c r="A22" s="7">
        <v>43678</v>
      </c>
      <c r="B22">
        <v>21</v>
      </c>
      <c r="F22" t="s">
        <v>17281</v>
      </c>
      <c r="G22" s="9">
        <v>4.2000000000000003E-2</v>
      </c>
      <c r="H22" t="s">
        <v>17216</v>
      </c>
      <c r="I22" s="8">
        <f t="shared" si="1"/>
        <v>2.7666537745273979E-2</v>
      </c>
      <c r="J22" s="8">
        <f t="shared" si="2"/>
        <v>2.8928144171152092E-2</v>
      </c>
      <c r="K22" s="8">
        <f t="shared" si="3"/>
        <v>2.7845312569170583E-2</v>
      </c>
      <c r="L22" s="8">
        <f t="shared" si="4"/>
        <v>2.8135915068299086E-2</v>
      </c>
      <c r="M22" s="8">
        <f t="shared" si="5"/>
        <v>2.8237341861975275E-2</v>
      </c>
      <c r="N22" s="8">
        <f t="shared" si="6"/>
        <v>2.8360632907110585E-2</v>
      </c>
      <c r="O22" s="8">
        <f t="shared" si="7"/>
        <v>3.0552610485008853E-2</v>
      </c>
      <c r="P22" s="8">
        <f t="shared" si="8"/>
        <v>2.9668900509473448E-2</v>
      </c>
      <c r="Q22" s="8">
        <f t="shared" si="9"/>
        <v>3.0754816711961317E-2</v>
      </c>
      <c r="R22" s="8">
        <f t="shared" si="10"/>
        <v>3.0393873320811483E-2</v>
      </c>
      <c r="S22" s="8">
        <f t="shared" si="11"/>
        <v>2.9677167848596871E-2</v>
      </c>
      <c r="T22" s="8">
        <f t="shared" si="12"/>
        <v>2.4115002642786661E-2</v>
      </c>
      <c r="V22" t="s">
        <v>17216</v>
      </c>
      <c r="W22" s="8">
        <v>3.2492097511353756E-2</v>
      </c>
      <c r="X22" s="8">
        <v>3.44593885862697E-2</v>
      </c>
      <c r="Y22" s="8">
        <v>3.3528972037601593E-2</v>
      </c>
      <c r="Z22" s="8">
        <v>3.335674121470656E-2</v>
      </c>
      <c r="AA22" s="8">
        <v>3.4042011092160408E-2</v>
      </c>
      <c r="AB22" s="8">
        <v>3.5078731807307834E-2</v>
      </c>
      <c r="AC22" s="8">
        <v>3.8748493123565653E-2</v>
      </c>
      <c r="AD22" s="8">
        <v>3.8062176580066935E-2</v>
      </c>
      <c r="AE22" s="8">
        <v>3.7852775054798095E-2</v>
      </c>
      <c r="AF22" s="8">
        <v>3.7408528902376809E-2</v>
      </c>
      <c r="AG22" s="8">
        <v>3.6258652605706446E-2</v>
      </c>
      <c r="AH22" s="8">
        <v>2.8057498508961616E-2</v>
      </c>
      <c r="AJ22" t="s">
        <v>17216</v>
      </c>
      <c r="AK22" s="8">
        <f t="shared" si="13"/>
        <v>0.88248512605584872</v>
      </c>
      <c r="AM22" t="s">
        <v>15394</v>
      </c>
      <c r="AN22" s="9">
        <v>0.88748512605584873</v>
      </c>
      <c r="AO22" s="43">
        <f t="shared" si="14"/>
        <v>0.88248512605584872</v>
      </c>
    </row>
    <row r="23" spans="1:41" x14ac:dyDescent="0.2">
      <c r="A23" s="7">
        <v>43709</v>
      </c>
      <c r="B23">
        <v>21</v>
      </c>
      <c r="F23" t="s">
        <v>17282</v>
      </c>
      <c r="G23" s="9">
        <v>4.2000000000000003E-2</v>
      </c>
      <c r="H23" t="s">
        <v>17217</v>
      </c>
      <c r="I23" s="8">
        <f t="shared" si="1"/>
        <v>3.066823115004446E-2</v>
      </c>
      <c r="J23" s="8">
        <f t="shared" si="2"/>
        <v>3.250622553415166E-2</v>
      </c>
      <c r="K23" s="8">
        <f t="shared" si="3"/>
        <v>3.1894796579946136E-2</v>
      </c>
      <c r="L23" s="8">
        <f t="shared" si="4"/>
        <v>3.2473661571667811E-2</v>
      </c>
      <c r="M23" s="8">
        <f t="shared" si="5"/>
        <v>3.2178218381455424E-2</v>
      </c>
      <c r="N23" s="8">
        <f t="shared" si="6"/>
        <v>3.3884504883119809E-2</v>
      </c>
      <c r="O23" s="8">
        <f t="shared" si="7"/>
        <v>3.6208332984754135E-2</v>
      </c>
      <c r="P23" s="8">
        <f t="shared" si="8"/>
        <v>3.5112395382298101E-2</v>
      </c>
      <c r="Q23" s="8">
        <f t="shared" si="9"/>
        <v>3.7506399970575435E-2</v>
      </c>
      <c r="R23" s="8">
        <f t="shared" si="10"/>
        <v>3.7009725102278672E-2</v>
      </c>
      <c r="S23" s="8">
        <f t="shared" si="11"/>
        <v>3.6064922898052854E-2</v>
      </c>
      <c r="T23" s="8">
        <f t="shared" si="12"/>
        <v>2.8383583737002161E-2</v>
      </c>
      <c r="V23" t="s">
        <v>17217</v>
      </c>
      <c r="W23" s="8">
        <v>3.6164451326996354E-2</v>
      </c>
      <c r="X23" s="8">
        <v>3.8882046369126462E-2</v>
      </c>
      <c r="Y23" s="8">
        <v>3.8565862876198689E-2</v>
      </c>
      <c r="Z23" s="8">
        <v>3.8658132868294809E-2</v>
      </c>
      <c r="AA23" s="8">
        <v>3.8955668318744786E-2</v>
      </c>
      <c r="AB23" s="8">
        <v>4.2091430075029419E-2</v>
      </c>
      <c r="AC23" s="8">
        <v>4.6124003484819272E-2</v>
      </c>
      <c r="AD23" s="8">
        <v>4.5246680371937034E-2</v>
      </c>
      <c r="AE23" s="8">
        <v>4.636020352331216E-2</v>
      </c>
      <c r="AF23" s="8">
        <v>4.5746283019152428E-2</v>
      </c>
      <c r="AG23" s="8">
        <v>4.4250273468119328E-2</v>
      </c>
      <c r="AH23" s="8">
        <v>3.3157560593494576E-2</v>
      </c>
      <c r="AJ23" t="s">
        <v>17217</v>
      </c>
      <c r="AK23" s="8">
        <f t="shared" si="13"/>
        <v>0.87902146928055214</v>
      </c>
      <c r="AM23" t="s">
        <v>15395</v>
      </c>
      <c r="AN23" s="9">
        <v>0.88402146928055214</v>
      </c>
      <c r="AO23" s="43">
        <f t="shared" si="14"/>
        <v>0.87902146928055214</v>
      </c>
    </row>
    <row r="24" spans="1:41" x14ac:dyDescent="0.2">
      <c r="A24" s="7">
        <v>43739</v>
      </c>
      <c r="B24">
        <v>22</v>
      </c>
      <c r="F24" t="s">
        <v>17283</v>
      </c>
      <c r="G24" s="9">
        <v>4.2000000000000003E-2</v>
      </c>
      <c r="H24" t="s">
        <v>17218</v>
      </c>
      <c r="I24" s="8">
        <f t="shared" si="1"/>
        <v>3.4452145462252448E-2</v>
      </c>
      <c r="J24" s="8">
        <f t="shared" si="2"/>
        <v>3.5370673284262834E-2</v>
      </c>
      <c r="K24" s="8">
        <f t="shared" si="3"/>
        <v>3.6237507443050106E-2</v>
      </c>
      <c r="L24" s="8">
        <f t="shared" si="4"/>
        <v>3.6506697946951064E-2</v>
      </c>
      <c r="M24" s="8">
        <f t="shared" si="5"/>
        <v>3.5729053210181862E-2</v>
      </c>
      <c r="N24" s="8">
        <f t="shared" si="6"/>
        <v>3.7230409349278938E-2</v>
      </c>
      <c r="O24" s="8">
        <f t="shared" si="7"/>
        <v>3.9040915389353906E-2</v>
      </c>
      <c r="P24" s="8">
        <f t="shared" si="8"/>
        <v>3.780271408593662E-2</v>
      </c>
      <c r="Q24" s="8">
        <f t="shared" si="9"/>
        <v>4.0495578600533828E-2</v>
      </c>
      <c r="R24" s="8">
        <f t="shared" si="10"/>
        <v>3.9644958994582251E-2</v>
      </c>
      <c r="S24" s="8">
        <f t="shared" si="11"/>
        <v>3.7929099447108622E-2</v>
      </c>
      <c r="T24" s="8">
        <f t="shared" si="12"/>
        <v>2.8390204250792968E-2</v>
      </c>
      <c r="V24" t="s">
        <v>17218</v>
      </c>
      <c r="W24" s="8">
        <v>4.1354372568358097E-2</v>
      </c>
      <c r="X24" s="8">
        <v>4.3077412258312756E-2</v>
      </c>
      <c r="Y24" s="8">
        <v>4.4622219153898128E-2</v>
      </c>
      <c r="Z24" s="8">
        <v>4.4245416334409898E-2</v>
      </c>
      <c r="AA24" s="8">
        <v>4.4050360523713805E-2</v>
      </c>
      <c r="AB24" s="8">
        <v>4.712139868316681E-2</v>
      </c>
      <c r="AC24" s="8">
        <v>5.0696193871332951E-2</v>
      </c>
      <c r="AD24" s="8">
        <v>4.9668812333917331E-2</v>
      </c>
      <c r="AE24" s="8">
        <v>5.0995848674752382E-2</v>
      </c>
      <c r="AF24" s="8">
        <v>4.9924668308797264E-2</v>
      </c>
      <c r="AG24" s="8">
        <v>4.7405709849868409E-2</v>
      </c>
      <c r="AH24" s="8">
        <v>3.3753837909601188E-2</v>
      </c>
      <c r="AJ24" t="s">
        <v>17218</v>
      </c>
      <c r="AK24" s="8">
        <f t="shared" si="13"/>
        <v>0.86409559116883272</v>
      </c>
      <c r="AM24" t="s">
        <v>15396</v>
      </c>
      <c r="AN24" s="9">
        <v>0.86909559116883273</v>
      </c>
      <c r="AO24" s="43">
        <f t="shared" si="14"/>
        <v>0.86409559116883272</v>
      </c>
    </row>
    <row r="25" spans="1:41" x14ac:dyDescent="0.2">
      <c r="A25" s="7">
        <v>43770</v>
      </c>
      <c r="B25">
        <v>21</v>
      </c>
      <c r="F25" t="s">
        <v>17284</v>
      </c>
      <c r="G25" s="9">
        <v>4.2000000000000003E-2</v>
      </c>
      <c r="H25" t="s">
        <v>17219</v>
      </c>
      <c r="I25" s="8">
        <f t="shared" si="1"/>
        <v>3.6356947969810302E-2</v>
      </c>
      <c r="J25" s="8">
        <f t="shared" si="2"/>
        <v>3.6256718889062289E-2</v>
      </c>
      <c r="K25" s="8">
        <f t="shared" si="3"/>
        <v>3.4603668914106302E-2</v>
      </c>
      <c r="L25" s="8">
        <f t="shared" si="4"/>
        <v>3.5208486573990373E-2</v>
      </c>
      <c r="M25" s="8">
        <f t="shared" si="5"/>
        <v>3.4522725090100417E-2</v>
      </c>
      <c r="N25" s="8">
        <f t="shared" si="6"/>
        <v>3.6715166017353529E-2</v>
      </c>
      <c r="O25" s="8">
        <f t="shared" si="7"/>
        <v>3.9608238179911645E-2</v>
      </c>
      <c r="P25" s="8">
        <f t="shared" si="8"/>
        <v>3.8397537372397823E-2</v>
      </c>
      <c r="Q25" s="8">
        <f t="shared" si="9"/>
        <v>3.8336855708853167E-2</v>
      </c>
      <c r="R25" s="8">
        <f t="shared" si="10"/>
        <v>3.7201699892596814E-2</v>
      </c>
      <c r="S25" s="8">
        <f t="shared" si="11"/>
        <v>3.7058682430925458E-2</v>
      </c>
      <c r="T25" s="8">
        <f t="shared" si="12"/>
        <v>2.9959372662224638E-2</v>
      </c>
      <c r="V25" t="s">
        <v>17219</v>
      </c>
      <c r="W25" s="8">
        <v>4.3314793099865495E-2</v>
      </c>
      <c r="X25" s="8">
        <v>4.3821882624253308E-2</v>
      </c>
      <c r="Y25" s="8">
        <v>4.228387441921156E-2</v>
      </c>
      <c r="Z25" s="8">
        <v>4.2350183743782625E-2</v>
      </c>
      <c r="AA25" s="8">
        <v>4.2236576185894263E-2</v>
      </c>
      <c r="AB25" s="8">
        <v>4.6103404395556692E-2</v>
      </c>
      <c r="AC25" s="8">
        <v>5.101750694515652E-2</v>
      </c>
      <c r="AD25" s="8">
        <v>5.0038126021848074E-2</v>
      </c>
      <c r="AE25" s="8">
        <v>4.7899178784301638E-2</v>
      </c>
      <c r="AF25" s="8">
        <v>4.6480882202969163E-2</v>
      </c>
      <c r="AG25" s="8">
        <v>4.5957666992910658E-2</v>
      </c>
      <c r="AH25" s="8">
        <v>3.5355898463178784E-2</v>
      </c>
      <c r="AJ25" t="s">
        <v>17219</v>
      </c>
      <c r="AK25" s="8">
        <f t="shared" si="13"/>
        <v>0.87036561548352875</v>
      </c>
      <c r="AM25" t="s">
        <v>15397</v>
      </c>
      <c r="AN25" s="9">
        <v>0.87536561548352876</v>
      </c>
      <c r="AO25" s="43">
        <f t="shared" si="14"/>
        <v>0.87036561548352875</v>
      </c>
    </row>
    <row r="26" spans="1:41" x14ac:dyDescent="0.2">
      <c r="A26" s="7">
        <v>43800</v>
      </c>
      <c r="B26">
        <v>21</v>
      </c>
      <c r="F26" t="s">
        <v>17285</v>
      </c>
      <c r="G26" s="9">
        <v>4.2000000000000003E-2</v>
      </c>
      <c r="H26" t="s">
        <v>17220</v>
      </c>
      <c r="I26" s="8">
        <f t="shared" si="1"/>
        <v>3.0852444799663026E-2</v>
      </c>
      <c r="J26" s="8">
        <f t="shared" si="2"/>
        <v>3.1274973110988653E-2</v>
      </c>
      <c r="K26" s="8">
        <f t="shared" si="3"/>
        <v>3.0258962781533869E-2</v>
      </c>
      <c r="L26" s="8">
        <f t="shared" si="4"/>
        <v>3.1108484394961753E-2</v>
      </c>
      <c r="M26" s="8">
        <f t="shared" si="5"/>
        <v>3.0905185792785776E-2</v>
      </c>
      <c r="N26" s="8">
        <f t="shared" si="6"/>
        <v>3.0440308322095929E-2</v>
      </c>
      <c r="O26" s="8">
        <f t="shared" si="7"/>
        <v>3.3372975689259662E-2</v>
      </c>
      <c r="P26" s="8">
        <f t="shared" si="8"/>
        <v>3.2406047345971793E-2</v>
      </c>
      <c r="Q26" s="8">
        <f t="shared" si="9"/>
        <v>3.3250627892022801E-2</v>
      </c>
      <c r="R26" s="8">
        <f t="shared" si="10"/>
        <v>3.2219477926682241E-2</v>
      </c>
      <c r="S26" s="8">
        <f t="shared" si="11"/>
        <v>3.1455796873203642E-2</v>
      </c>
      <c r="T26" s="8">
        <f t="shared" si="12"/>
        <v>2.4567212097373375E-2</v>
      </c>
      <c r="V26" t="s">
        <v>17220</v>
      </c>
      <c r="W26" s="8">
        <v>3.6789362914096707E-2</v>
      </c>
      <c r="X26" s="8">
        <v>3.7834578884357019E-2</v>
      </c>
      <c r="Y26" s="8">
        <v>3.7008405640916238E-2</v>
      </c>
      <c r="Z26" s="8">
        <v>3.7451942445288586E-2</v>
      </c>
      <c r="AA26" s="8">
        <v>3.7845059191129946E-2</v>
      </c>
      <c r="AB26" s="8">
        <v>3.8259663009625085E-2</v>
      </c>
      <c r="AC26" s="8">
        <v>4.3027257041327399E-2</v>
      </c>
      <c r="AD26" s="8">
        <v>4.2271106716733696E-2</v>
      </c>
      <c r="AE26" s="8">
        <v>4.1582825804669113E-2</v>
      </c>
      <c r="AF26" s="8">
        <v>4.0293282355249496E-2</v>
      </c>
      <c r="AG26" s="8">
        <v>3.9045255141741453E-2</v>
      </c>
      <c r="AH26" s="8">
        <v>2.9017852587455661E-2</v>
      </c>
      <c r="AJ26" t="s">
        <v>17220</v>
      </c>
      <c r="AK26" s="8">
        <f t="shared" si="13"/>
        <v>0.86962405749465121</v>
      </c>
      <c r="AM26" t="s">
        <v>15398</v>
      </c>
      <c r="AN26" s="9">
        <v>0.87462405749465122</v>
      </c>
      <c r="AO26" s="43">
        <f t="shared" si="14"/>
        <v>0.86962405749465121</v>
      </c>
    </row>
    <row r="27" spans="1:41" x14ac:dyDescent="0.2">
      <c r="F27" t="s">
        <v>17286</v>
      </c>
      <c r="G27" s="9">
        <v>4.9000000000000002E-2</v>
      </c>
      <c r="H27" t="s">
        <v>17221</v>
      </c>
      <c r="I27" s="8">
        <f t="shared" si="1"/>
        <v>3.128745830863159E-2</v>
      </c>
      <c r="J27" s="8">
        <f t="shared" si="2"/>
        <v>3.3082766354459267E-2</v>
      </c>
      <c r="K27" s="8">
        <f t="shared" si="3"/>
        <v>3.2423359174468994E-2</v>
      </c>
      <c r="L27" s="8">
        <f t="shared" si="4"/>
        <v>3.4222234777056174E-2</v>
      </c>
      <c r="M27" s="8">
        <f t="shared" si="5"/>
        <v>3.305912806174504E-2</v>
      </c>
      <c r="N27" s="8">
        <f t="shared" si="6"/>
        <v>3.4500343426255346E-2</v>
      </c>
      <c r="O27" s="8">
        <f t="shared" si="7"/>
        <v>3.6806254651277806E-2</v>
      </c>
      <c r="P27" s="8">
        <f t="shared" si="8"/>
        <v>3.6452233076503818E-2</v>
      </c>
      <c r="Q27" s="8">
        <f t="shared" si="9"/>
        <v>3.6625236237811082E-2</v>
      </c>
      <c r="R27" s="8">
        <f t="shared" si="10"/>
        <v>3.519396338852885E-2</v>
      </c>
      <c r="S27" s="8">
        <f t="shared" si="11"/>
        <v>3.4388236130375498E-2</v>
      </c>
      <c r="T27" s="8">
        <f t="shared" si="12"/>
        <v>2.882433836539583E-2</v>
      </c>
      <c r="V27" t="s">
        <v>17221</v>
      </c>
      <c r="W27" s="8">
        <v>3.7478490978862453E-2</v>
      </c>
      <c r="X27" s="8">
        <v>4.020700312596788E-2</v>
      </c>
      <c r="Y27" s="8">
        <v>3.9841384899462956E-2</v>
      </c>
      <c r="Z27" s="8">
        <v>4.1390635605460309E-2</v>
      </c>
      <c r="AA27" s="8">
        <v>4.0672587027369062E-2</v>
      </c>
      <c r="AB27" s="8">
        <v>4.3571434801283442E-2</v>
      </c>
      <c r="AC27" s="8">
        <v>4.7688167687909011E-2</v>
      </c>
      <c r="AD27" s="8">
        <v>4.7786713631461447E-2</v>
      </c>
      <c r="AE27" s="8">
        <v>4.6022528033464453E-2</v>
      </c>
      <c r="AF27" s="8">
        <v>4.4224019638817579E-2</v>
      </c>
      <c r="AG27" s="8">
        <v>4.2888204449598406E-2</v>
      </c>
      <c r="AH27" s="8">
        <v>3.4200237947384686E-2</v>
      </c>
      <c r="AJ27" t="s">
        <v>17221</v>
      </c>
      <c r="AK27" s="8">
        <f t="shared" si="13"/>
        <v>0.86581104738921988</v>
      </c>
      <c r="AM27" t="s">
        <v>15399</v>
      </c>
      <c r="AN27" s="9">
        <v>0.87081104738921988</v>
      </c>
      <c r="AO27" s="43">
        <f t="shared" si="14"/>
        <v>0.86581104738921988</v>
      </c>
    </row>
    <row r="28" spans="1:41" x14ac:dyDescent="0.2">
      <c r="F28" t="s">
        <v>17287</v>
      </c>
      <c r="G28" s="9">
        <v>4.9000000000000002E-2</v>
      </c>
      <c r="H28" t="s">
        <v>17222</v>
      </c>
      <c r="I28" s="8">
        <f t="shared" si="1"/>
        <v>2.9505538577797544E-2</v>
      </c>
      <c r="J28" s="8">
        <f t="shared" si="2"/>
        <v>2.9988651745295847E-2</v>
      </c>
      <c r="K28" s="8">
        <f t="shared" si="3"/>
        <v>2.910590457824621E-2</v>
      </c>
      <c r="L28" s="8">
        <f t="shared" si="4"/>
        <v>2.9261441897846824E-2</v>
      </c>
      <c r="M28" s="8">
        <f t="shared" si="5"/>
        <v>2.775841455285092E-2</v>
      </c>
      <c r="N28" s="8">
        <f t="shared" si="6"/>
        <v>2.8942611994196128E-2</v>
      </c>
      <c r="O28" s="8">
        <f t="shared" si="7"/>
        <v>3.0891360758383207E-2</v>
      </c>
      <c r="P28" s="8">
        <f t="shared" si="8"/>
        <v>3.0903555421191314E-2</v>
      </c>
      <c r="Q28" s="8">
        <f t="shared" si="9"/>
        <v>3.1351678883407799E-2</v>
      </c>
      <c r="R28" s="8">
        <f t="shared" si="10"/>
        <v>3.0401550050283301E-2</v>
      </c>
      <c r="S28" s="8">
        <f t="shared" si="11"/>
        <v>3.0296798216675018E-2</v>
      </c>
      <c r="T28" s="8">
        <f t="shared" si="12"/>
        <v>2.4996448845283306E-2</v>
      </c>
      <c r="V28" t="s">
        <v>17222</v>
      </c>
      <c r="W28" s="8">
        <v>3.4869926150544087E-2</v>
      </c>
      <c r="X28" s="8">
        <v>3.595071667449689E-2</v>
      </c>
      <c r="Y28" s="8">
        <v>3.5273041216755736E-2</v>
      </c>
      <c r="Z28" s="8">
        <v>3.4911520508456043E-2</v>
      </c>
      <c r="AA28" s="8">
        <v>3.368085414268758E-2</v>
      </c>
      <c r="AB28" s="8">
        <v>3.6035920695177109E-2</v>
      </c>
      <c r="AC28" s="8">
        <v>3.944450514236765E-2</v>
      </c>
      <c r="AD28" s="8">
        <v>3.9918819474939617E-2</v>
      </c>
      <c r="AE28" s="8">
        <v>3.8841960459598701E-2</v>
      </c>
      <c r="AF28" s="8">
        <v>3.7664834771848767E-2</v>
      </c>
      <c r="AG28" s="8">
        <v>3.725809954081092E-2</v>
      </c>
      <c r="AH28" s="8">
        <v>2.926436180462948E-2</v>
      </c>
      <c r="AJ28" t="s">
        <v>17222</v>
      </c>
      <c r="AK28" s="8">
        <f t="shared" si="13"/>
        <v>0.87716005352042192</v>
      </c>
      <c r="AM28" t="s">
        <v>15400</v>
      </c>
      <c r="AN28" s="9">
        <v>0.88216005352042193</v>
      </c>
      <c r="AO28" s="43">
        <f t="shared" si="14"/>
        <v>0.87716005352042192</v>
      </c>
    </row>
    <row r="29" spans="1:41" x14ac:dyDescent="0.2">
      <c r="F29" t="s">
        <v>17288</v>
      </c>
      <c r="G29" s="9">
        <v>4.2000000000000003E-2</v>
      </c>
      <c r="H29" t="s">
        <v>17223</v>
      </c>
      <c r="I29" s="8">
        <f t="shared" si="1"/>
        <v>4.0454301319152917E-2</v>
      </c>
      <c r="J29" s="8">
        <f t="shared" si="2"/>
        <v>4.0573594778749424E-2</v>
      </c>
      <c r="K29" s="8">
        <f t="shared" si="3"/>
        <v>3.9314865412750151E-2</v>
      </c>
      <c r="L29" s="8">
        <f t="shared" si="4"/>
        <v>4.2969080618589561E-2</v>
      </c>
      <c r="M29" s="8">
        <f t="shared" si="5"/>
        <v>4.319056308704549E-2</v>
      </c>
      <c r="N29" s="8">
        <f t="shared" si="6"/>
        <v>4.5252769749829919E-2</v>
      </c>
      <c r="O29" s="8">
        <f t="shared" si="7"/>
        <v>4.5643981146789268E-2</v>
      </c>
      <c r="P29" s="8">
        <f t="shared" si="8"/>
        <v>4.4737342605838858E-2</v>
      </c>
      <c r="Q29" s="8">
        <f t="shared" si="9"/>
        <v>4.2570252058107043E-2</v>
      </c>
      <c r="R29" s="8">
        <f t="shared" si="10"/>
        <v>4.0188514020807878E-2</v>
      </c>
      <c r="S29" s="8">
        <f t="shared" si="11"/>
        <v>3.9574404886226051E-2</v>
      </c>
      <c r="T29" s="8">
        <f t="shared" si="12"/>
        <v>3.2019033240277044E-2</v>
      </c>
      <c r="V29" t="s">
        <v>17223</v>
      </c>
      <c r="W29" s="8">
        <v>4.8204001443377574E-2</v>
      </c>
      <c r="X29" s="8">
        <v>4.9047467560725026E-2</v>
      </c>
      <c r="Y29" s="8">
        <v>4.8048602971393413E-2</v>
      </c>
      <c r="Z29" s="8">
        <v>5.1693297031102668E-2</v>
      </c>
      <c r="AA29" s="8">
        <v>5.2849871379529866E-2</v>
      </c>
      <c r="AB29" s="8">
        <v>5.6833706748013829E-2</v>
      </c>
      <c r="AC29" s="8">
        <v>5.8802044994075313E-2</v>
      </c>
      <c r="AD29" s="8">
        <v>5.8310120079254069E-2</v>
      </c>
      <c r="AE29" s="8">
        <v>5.3197441918207446E-2</v>
      </c>
      <c r="AF29" s="8">
        <v>5.0221129475174153E-2</v>
      </c>
      <c r="AG29" s="8">
        <v>4.9085678593456875E-2</v>
      </c>
      <c r="AH29" s="8">
        <v>3.7792557397973027E-2</v>
      </c>
      <c r="AJ29" t="s">
        <v>17223</v>
      </c>
      <c r="AK29" s="8">
        <f t="shared" si="13"/>
        <v>0.87023118637095354</v>
      </c>
      <c r="AM29" t="s">
        <v>15401</v>
      </c>
      <c r="AN29" s="9">
        <v>0.87523118637095354</v>
      </c>
      <c r="AO29" s="43">
        <f t="shared" si="14"/>
        <v>0.87023118637095354</v>
      </c>
    </row>
    <row r="30" spans="1:41" x14ac:dyDescent="0.2">
      <c r="F30" t="s">
        <v>17289</v>
      </c>
      <c r="G30" s="9">
        <v>4.9000000000000002E-2</v>
      </c>
      <c r="H30" t="s">
        <v>17224</v>
      </c>
      <c r="I30" s="8">
        <f t="shared" si="1"/>
        <v>5.7410468572198926E-2</v>
      </c>
      <c r="J30" s="8">
        <f t="shared" si="2"/>
        <v>5.6401678777943241E-2</v>
      </c>
      <c r="K30" s="8">
        <f t="shared" si="3"/>
        <v>5.4443733791577686E-2</v>
      </c>
      <c r="L30" s="8">
        <f t="shared" si="4"/>
        <v>4.9390140769850051E-2</v>
      </c>
      <c r="M30" s="8">
        <f t="shared" si="5"/>
        <v>4.3694488754696316E-2</v>
      </c>
      <c r="N30" s="8">
        <f t="shared" si="6"/>
        <v>4.1965479662235579E-2</v>
      </c>
      <c r="O30" s="8">
        <f t="shared" si="7"/>
        <v>4.4905944131334273E-2</v>
      </c>
      <c r="P30" s="8">
        <f t="shared" si="8"/>
        <v>4.4590614411237343E-2</v>
      </c>
      <c r="Q30" s="8">
        <f t="shared" si="9"/>
        <v>4.1664860218107592E-2</v>
      </c>
      <c r="R30" s="8">
        <f t="shared" si="10"/>
        <v>5.53554040185038E-2</v>
      </c>
      <c r="S30" s="8">
        <f t="shared" si="11"/>
        <v>5.7633569331475863E-2</v>
      </c>
      <c r="T30" s="8">
        <f t="shared" si="12"/>
        <v>5.2302090386457917E-2</v>
      </c>
      <c r="V30" t="s">
        <v>17224</v>
      </c>
      <c r="W30" s="8">
        <v>6.8056867616450092E-2</v>
      </c>
      <c r="X30" s="8">
        <v>6.7825848849015435E-2</v>
      </c>
      <c r="Y30" s="8">
        <v>6.6187667681228857E-2</v>
      </c>
      <c r="Z30" s="8">
        <v>5.9109792603491272E-2</v>
      </c>
      <c r="AA30" s="8">
        <v>5.3184384131782524E-2</v>
      </c>
      <c r="AB30" s="8">
        <v>5.2419753951695673E-2</v>
      </c>
      <c r="AC30" s="8">
        <v>5.75299674038737E-2</v>
      </c>
      <c r="AD30" s="8">
        <v>5.7792342822050112E-2</v>
      </c>
      <c r="AE30" s="8">
        <v>5.178550098027445E-2</v>
      </c>
      <c r="AF30" s="8">
        <v>6.8801558772970187E-2</v>
      </c>
      <c r="AG30" s="8">
        <v>7.1102858921915937E-2</v>
      </c>
      <c r="AH30" s="8">
        <v>6.141870656922381E-2</v>
      </c>
      <c r="AJ30" t="s">
        <v>17224</v>
      </c>
      <c r="AK30" s="8">
        <f t="shared" si="13"/>
        <v>0.87456613201401867</v>
      </c>
      <c r="AM30" t="s">
        <v>15402</v>
      </c>
      <c r="AN30" s="9">
        <v>0.87956613201401868</v>
      </c>
      <c r="AO30" s="43">
        <f t="shared" si="14"/>
        <v>0.87456613201401867</v>
      </c>
    </row>
    <row r="31" spans="1:41" x14ac:dyDescent="0.2">
      <c r="F31" t="s">
        <v>17290</v>
      </c>
      <c r="G31" s="9">
        <v>4.9000000000000002E-2</v>
      </c>
      <c r="H31" t="s">
        <v>17225</v>
      </c>
      <c r="I31" s="8">
        <f t="shared" si="1"/>
        <v>3.6265283313615788E-2</v>
      </c>
      <c r="J31" s="8">
        <f t="shared" si="2"/>
        <v>3.5726814778236471E-2</v>
      </c>
      <c r="K31" s="8">
        <f t="shared" si="3"/>
        <v>3.5026627262777769E-2</v>
      </c>
      <c r="L31" s="8">
        <f t="shared" si="4"/>
        <v>3.6963849436294945E-2</v>
      </c>
      <c r="M31" s="8">
        <f t="shared" si="5"/>
        <v>3.6490894468213186E-2</v>
      </c>
      <c r="N31" s="8">
        <f t="shared" si="6"/>
        <v>3.9352861639582917E-2</v>
      </c>
      <c r="O31" s="8">
        <f t="shared" si="7"/>
        <v>4.2290190660879412E-2</v>
      </c>
      <c r="P31" s="8">
        <f t="shared" si="8"/>
        <v>4.1862544898435675E-2</v>
      </c>
      <c r="Q31" s="8">
        <f t="shared" si="9"/>
        <v>4.1186537457992292E-2</v>
      </c>
      <c r="R31" s="8">
        <f t="shared" si="10"/>
        <v>4.0384612849057831E-2</v>
      </c>
      <c r="S31" s="8">
        <f t="shared" si="11"/>
        <v>3.9927102586843441E-2</v>
      </c>
      <c r="T31" s="8">
        <f t="shared" si="12"/>
        <v>3.2810088442296596E-2</v>
      </c>
      <c r="V31" t="s">
        <v>17225</v>
      </c>
      <c r="W31" s="8">
        <v>4.3057315567191126E-2</v>
      </c>
      <c r="X31" s="8">
        <v>4.3031081793506371E-2</v>
      </c>
      <c r="Y31" s="8">
        <v>4.265007054846362E-2</v>
      </c>
      <c r="Z31" s="8">
        <v>4.4307560839766884E-2</v>
      </c>
      <c r="AA31" s="8">
        <v>4.448720095185546E-2</v>
      </c>
      <c r="AB31" s="8">
        <v>4.9236866000864771E-2</v>
      </c>
      <c r="AC31" s="8">
        <v>5.4269956836511736E-2</v>
      </c>
      <c r="AD31" s="8">
        <v>5.4348870661752216E-2</v>
      </c>
      <c r="AE31" s="8">
        <v>5.1274483286314385E-2</v>
      </c>
      <c r="AF31" s="8">
        <v>5.0276140806089324E-2</v>
      </c>
      <c r="AG31" s="8">
        <v>4.9338035822353951E-2</v>
      </c>
      <c r="AH31" s="8">
        <v>3.8588481123216674E-2</v>
      </c>
      <c r="AJ31" t="s">
        <v>17225</v>
      </c>
      <c r="AK31" s="8">
        <f t="shared" si="13"/>
        <v>0.87325602167472927</v>
      </c>
      <c r="AM31" t="s">
        <v>15403</v>
      </c>
      <c r="AN31" s="9">
        <v>0.87825602167472927</v>
      </c>
      <c r="AO31" s="43">
        <f t="shared" si="14"/>
        <v>0.87325602167472927</v>
      </c>
    </row>
    <row r="32" spans="1:41" x14ac:dyDescent="0.2">
      <c r="F32" t="s">
        <v>17291</v>
      </c>
      <c r="G32" s="9">
        <v>4.2000000000000003E-2</v>
      </c>
      <c r="H32" t="s">
        <v>17226</v>
      </c>
      <c r="I32" s="8">
        <f t="shared" si="1"/>
        <v>3.7731289691119337E-2</v>
      </c>
      <c r="J32" s="8">
        <f t="shared" si="2"/>
        <v>3.9437734960425824E-2</v>
      </c>
      <c r="K32" s="8">
        <f t="shared" si="3"/>
        <v>3.7664402146110582E-2</v>
      </c>
      <c r="L32" s="8">
        <f t="shared" si="4"/>
        <v>3.6939462531431273E-2</v>
      </c>
      <c r="M32" s="8">
        <f t="shared" si="5"/>
        <v>3.8325226122670454E-2</v>
      </c>
      <c r="N32" s="8">
        <f t="shared" si="6"/>
        <v>3.7388037953206422E-2</v>
      </c>
      <c r="O32" s="8">
        <f t="shared" si="7"/>
        <v>4.0403311534328294E-2</v>
      </c>
      <c r="P32" s="8">
        <f t="shared" si="8"/>
        <v>3.9911466731629208E-2</v>
      </c>
      <c r="Q32" s="8">
        <f t="shared" si="9"/>
        <v>4.13309783790584E-2</v>
      </c>
      <c r="R32" s="8">
        <f t="shared" si="10"/>
        <v>3.9726050366446025E-2</v>
      </c>
      <c r="S32" s="8">
        <f t="shared" si="11"/>
        <v>3.9179289022254093E-2</v>
      </c>
      <c r="T32" s="8">
        <f t="shared" si="12"/>
        <v>3.1575645662794631E-2</v>
      </c>
      <c r="V32" t="s">
        <v>17226</v>
      </c>
      <c r="W32" s="8">
        <v>4.3879240588200648E-2</v>
      </c>
      <c r="X32" s="8">
        <v>4.6512834553036321E-2</v>
      </c>
      <c r="Y32" s="8">
        <v>4.4897940555289208E-2</v>
      </c>
      <c r="Z32" s="8">
        <v>4.3361810409865024E-2</v>
      </c>
      <c r="AA32" s="8">
        <v>4.5740202072348822E-2</v>
      </c>
      <c r="AB32" s="8">
        <v>4.5768793552141446E-2</v>
      </c>
      <c r="AC32" s="8">
        <v>5.0701284712142129E-2</v>
      </c>
      <c r="AD32" s="8">
        <v>5.0656185432247647E-2</v>
      </c>
      <c r="AE32" s="8">
        <v>5.0349027731063617E-2</v>
      </c>
      <c r="AF32" s="8">
        <v>4.8393918798672012E-2</v>
      </c>
      <c r="AG32" s="8">
        <v>4.7381540416254024E-2</v>
      </c>
      <c r="AH32" s="8">
        <v>3.638211173096053E-2</v>
      </c>
      <c r="AJ32" t="s">
        <v>17226</v>
      </c>
      <c r="AK32" s="8">
        <f t="shared" si="13"/>
        <v>0.89088930494994656</v>
      </c>
      <c r="AM32" t="s">
        <v>15404</v>
      </c>
      <c r="AN32" s="9">
        <v>0.89588930494994656</v>
      </c>
      <c r="AO32" s="43">
        <f t="shared" si="14"/>
        <v>0.89088930494994656</v>
      </c>
    </row>
    <row r="33" spans="6:41" x14ac:dyDescent="0.2">
      <c r="F33" t="s">
        <v>17292</v>
      </c>
      <c r="G33" s="9">
        <v>4.2000000000000003E-2</v>
      </c>
      <c r="H33" t="s">
        <v>17227</v>
      </c>
      <c r="I33" s="8">
        <f t="shared" si="1"/>
        <v>4.3437289279111321E-2</v>
      </c>
      <c r="J33" s="8">
        <f t="shared" si="2"/>
        <v>4.3986144823169759E-2</v>
      </c>
      <c r="K33" s="8">
        <f t="shared" si="3"/>
        <v>4.3057563444960575E-2</v>
      </c>
      <c r="L33" s="8">
        <f t="shared" si="4"/>
        <v>4.4334658719837453E-2</v>
      </c>
      <c r="M33" s="8">
        <f t="shared" si="5"/>
        <v>4.4220949927929534E-2</v>
      </c>
      <c r="N33" s="8">
        <f t="shared" si="6"/>
        <v>4.8128415283530422E-2</v>
      </c>
      <c r="O33" s="8">
        <f t="shared" si="7"/>
        <v>5.0407657551589706E-2</v>
      </c>
      <c r="P33" s="8">
        <f t="shared" si="8"/>
        <v>4.8051826700377942E-2</v>
      </c>
      <c r="Q33" s="8">
        <f t="shared" si="9"/>
        <v>4.879371503716104E-2</v>
      </c>
      <c r="R33" s="8">
        <f t="shared" si="10"/>
        <v>4.6183561542323358E-2</v>
      </c>
      <c r="S33" s="8">
        <f t="shared" si="11"/>
        <v>4.4994771035786779E-2</v>
      </c>
      <c r="T33" s="8">
        <f t="shared" si="12"/>
        <v>3.2864679879701708E-2</v>
      </c>
      <c r="V33" t="s">
        <v>17227</v>
      </c>
      <c r="W33" s="8">
        <v>5.1208183614249406E-2</v>
      </c>
      <c r="X33" s="8">
        <v>5.2599340771692149E-2</v>
      </c>
      <c r="Y33" s="8">
        <v>5.2049098553399432E-2</v>
      </c>
      <c r="Z33" s="8">
        <v>5.2763716495598599E-2</v>
      </c>
      <c r="AA33" s="8">
        <v>5.3520126800111957E-2</v>
      </c>
      <c r="AB33" s="8">
        <v>5.9768365757962273E-2</v>
      </c>
      <c r="AC33" s="8">
        <v>6.4193216591768743E-2</v>
      </c>
      <c r="AD33" s="8">
        <v>6.1902595981109289E-2</v>
      </c>
      <c r="AE33" s="8">
        <v>6.0295059400579339E-2</v>
      </c>
      <c r="AF33" s="8">
        <v>5.7069657114731491E-2</v>
      </c>
      <c r="AG33" s="8">
        <v>5.5191447517949126E-2</v>
      </c>
      <c r="AH33" s="8">
        <v>3.838215382059311E-2</v>
      </c>
      <c r="AJ33" t="s">
        <v>17227</v>
      </c>
      <c r="AK33" s="8">
        <f t="shared" si="13"/>
        <v>0.87924897532636326</v>
      </c>
      <c r="AM33" t="s">
        <v>15405</v>
      </c>
      <c r="AN33" s="9">
        <v>0.88424897532636326</v>
      </c>
      <c r="AO33" s="43">
        <f t="shared" si="14"/>
        <v>0.87924897532636326</v>
      </c>
    </row>
    <row r="34" spans="6:41" x14ac:dyDescent="0.2">
      <c r="F34" t="s">
        <v>17293</v>
      </c>
      <c r="G34" s="9">
        <v>4.2000000000000003E-2</v>
      </c>
      <c r="H34" t="s">
        <v>17193</v>
      </c>
      <c r="I34" s="8">
        <f t="shared" si="1"/>
        <v>3.4409224276215448E-2</v>
      </c>
      <c r="J34" s="8">
        <f t="shared" si="2"/>
        <v>3.5464227330249648E-2</v>
      </c>
      <c r="K34" s="8">
        <f t="shared" si="3"/>
        <v>3.4665463169332847E-2</v>
      </c>
      <c r="L34" s="8">
        <f t="shared" si="4"/>
        <v>3.8682357678141675E-2</v>
      </c>
      <c r="M34" s="8">
        <f t="shared" si="5"/>
        <v>3.8823507911862357E-2</v>
      </c>
      <c r="N34" s="8">
        <f t="shared" si="6"/>
        <v>4.1092991046037905E-2</v>
      </c>
      <c r="O34" s="8">
        <f t="shared" si="7"/>
        <v>4.4988226048799346E-2</v>
      </c>
      <c r="P34" s="8">
        <f t="shared" si="8"/>
        <v>4.4558972371809648E-2</v>
      </c>
      <c r="Q34" s="8">
        <f t="shared" si="9"/>
        <v>4.3554368628248186E-2</v>
      </c>
      <c r="R34" s="8">
        <f t="shared" si="10"/>
        <v>4.145718624067455E-2</v>
      </c>
      <c r="S34" s="8">
        <f t="shared" si="11"/>
        <v>4.0814206727287167E-2</v>
      </c>
      <c r="T34" s="8">
        <f t="shared" si="12"/>
        <v>3.0958313725745194E-2</v>
      </c>
      <c r="V34" t="s">
        <v>17193</v>
      </c>
      <c r="W34" s="8">
        <v>4.0849473138736742E-2</v>
      </c>
      <c r="X34" s="8">
        <v>4.2710389305023078E-2</v>
      </c>
      <c r="Y34" s="8">
        <v>4.2205884860335385E-2</v>
      </c>
      <c r="Z34" s="8">
        <v>4.6362715360163551E-2</v>
      </c>
      <c r="AA34" s="8">
        <v>4.7326006659033686E-2</v>
      </c>
      <c r="AB34" s="8">
        <v>5.1408526452189317E-2</v>
      </c>
      <c r="AC34" s="8">
        <v>5.7725914630910986E-2</v>
      </c>
      <c r="AD34" s="8">
        <v>5.7843108763158083E-2</v>
      </c>
      <c r="AE34" s="8">
        <v>5.4216475814899655E-2</v>
      </c>
      <c r="AF34" s="8">
        <v>5.1605903287358174E-2</v>
      </c>
      <c r="AG34" s="8">
        <v>5.0428879224862694E-2</v>
      </c>
      <c r="AH34" s="8">
        <v>3.640689989030832E-2</v>
      </c>
      <c r="AJ34" t="s">
        <v>17256</v>
      </c>
      <c r="AK34" s="8">
        <f t="shared" si="13"/>
        <v>0.87334193570506224</v>
      </c>
      <c r="AM34" t="s">
        <v>15406</v>
      </c>
      <c r="AN34" s="9">
        <v>0.87834193570506225</v>
      </c>
      <c r="AO34" s="43">
        <f t="shared" si="14"/>
        <v>0.87334193570506224</v>
      </c>
    </row>
    <row r="35" spans="6:41" x14ac:dyDescent="0.2">
      <c r="F35" t="s">
        <v>17294</v>
      </c>
      <c r="G35" s="9">
        <v>4.2000000000000003E-2</v>
      </c>
      <c r="H35" t="s">
        <v>17228</v>
      </c>
      <c r="I35" s="8">
        <f t="shared" si="1"/>
        <v>4.1570964611880243E-2</v>
      </c>
      <c r="J35" s="8">
        <f t="shared" si="2"/>
        <v>4.2683494809360706E-2</v>
      </c>
      <c r="K35" s="8">
        <f t="shared" si="3"/>
        <v>4.0612499843526433E-2</v>
      </c>
      <c r="L35" s="8">
        <f t="shared" si="4"/>
        <v>4.1013458870662933E-2</v>
      </c>
      <c r="M35" s="8">
        <f t="shared" si="5"/>
        <v>3.9269390848746116E-2</v>
      </c>
      <c r="N35" s="8">
        <f t="shared" si="6"/>
        <v>4.2270632331669854E-2</v>
      </c>
      <c r="O35" s="8">
        <f t="shared" si="7"/>
        <v>4.4871909888611984E-2</v>
      </c>
      <c r="P35" s="8">
        <f t="shared" si="8"/>
        <v>4.2730697187984071E-2</v>
      </c>
      <c r="Q35" s="8">
        <f t="shared" si="9"/>
        <v>4.4331547506133162E-2</v>
      </c>
      <c r="R35" s="8">
        <f t="shared" si="10"/>
        <v>4.2318830926321598E-2</v>
      </c>
      <c r="S35" s="8">
        <f t="shared" si="11"/>
        <v>4.2052932257238822E-2</v>
      </c>
      <c r="T35" s="8">
        <f t="shared" si="12"/>
        <v>3.2776873968874062E-2</v>
      </c>
      <c r="V35" t="s">
        <v>17228</v>
      </c>
      <c r="W35" s="8">
        <v>5.0003369934829768E-2</v>
      </c>
      <c r="X35" s="8">
        <v>5.2093493719332959E-2</v>
      </c>
      <c r="Y35" s="8">
        <v>5.0116413066056131E-2</v>
      </c>
      <c r="Z35" s="8">
        <v>4.9812107111363191E-2</v>
      </c>
      <c r="AA35" s="8">
        <v>4.851887010047496E-2</v>
      </c>
      <c r="AB35" s="8">
        <v>5.3618217015629251E-2</v>
      </c>
      <c r="AC35" s="8">
        <v>5.839934345827566E-2</v>
      </c>
      <c r="AD35" s="8">
        <v>5.6271746962890619E-2</v>
      </c>
      <c r="AE35" s="8">
        <v>5.5948514747646172E-2</v>
      </c>
      <c r="AF35" s="8">
        <v>5.3408370999385633E-2</v>
      </c>
      <c r="AG35" s="8">
        <v>5.267393227347008E-2</v>
      </c>
      <c r="AH35" s="8">
        <v>3.9049688678104252E-2</v>
      </c>
      <c r="AJ35" t="s">
        <v>17228</v>
      </c>
      <c r="AK35" s="8">
        <f t="shared" si="13"/>
        <v>0.86236325943752146</v>
      </c>
      <c r="AM35" t="s">
        <v>15407</v>
      </c>
      <c r="AN35" s="9">
        <v>0.86736325943752146</v>
      </c>
      <c r="AO35" s="43">
        <f t="shared" si="14"/>
        <v>0.86236325943752146</v>
      </c>
    </row>
    <row r="36" spans="6:41" x14ac:dyDescent="0.2">
      <c r="F36" t="s">
        <v>17295</v>
      </c>
      <c r="G36" s="9">
        <v>4.2000000000000003E-2</v>
      </c>
      <c r="H36" t="s">
        <v>17229</v>
      </c>
      <c r="I36" s="8">
        <f t="shared" si="1"/>
        <v>3.6841901192566577E-2</v>
      </c>
      <c r="J36" s="8">
        <f t="shared" si="2"/>
        <v>3.8501394325799923E-2</v>
      </c>
      <c r="K36" s="8">
        <f t="shared" si="3"/>
        <v>3.7077441178667625E-2</v>
      </c>
      <c r="L36" s="8">
        <f t="shared" si="4"/>
        <v>3.7290497551389003E-2</v>
      </c>
      <c r="M36" s="8">
        <f t="shared" si="5"/>
        <v>3.7433447753259831E-2</v>
      </c>
      <c r="N36" s="8">
        <f t="shared" si="6"/>
        <v>3.8832895990476568E-2</v>
      </c>
      <c r="O36" s="8">
        <f t="shared" si="7"/>
        <v>4.0353253169753002E-2</v>
      </c>
      <c r="P36" s="8">
        <f t="shared" si="8"/>
        <v>3.9491668557064499E-2</v>
      </c>
      <c r="Q36" s="8">
        <f t="shared" si="9"/>
        <v>4.0543749356074854E-2</v>
      </c>
      <c r="R36" s="8">
        <f t="shared" si="10"/>
        <v>4.0126577291645621E-2</v>
      </c>
      <c r="S36" s="8">
        <f t="shared" si="11"/>
        <v>3.9908338081573055E-2</v>
      </c>
      <c r="T36" s="8">
        <f t="shared" si="12"/>
        <v>3.2672774290975613E-2</v>
      </c>
      <c r="V36" t="s">
        <v>17229</v>
      </c>
      <c r="W36" s="8">
        <v>4.2797742298986557E-2</v>
      </c>
      <c r="X36" s="8">
        <v>4.5357791847211962E-2</v>
      </c>
      <c r="Y36" s="8">
        <v>4.4148351891496435E-2</v>
      </c>
      <c r="Z36" s="8">
        <v>4.3725208907314489E-2</v>
      </c>
      <c r="AA36" s="8">
        <v>4.4625386990377658E-2</v>
      </c>
      <c r="AB36" s="8">
        <v>4.7482411012415668E-2</v>
      </c>
      <c r="AC36" s="8">
        <v>5.0578286326339775E-2</v>
      </c>
      <c r="AD36" s="8">
        <v>5.0063123140909049E-2</v>
      </c>
      <c r="AE36" s="8">
        <v>4.9333049045177935E-2</v>
      </c>
      <c r="AF36" s="8">
        <v>4.8825440098259412E-2</v>
      </c>
      <c r="AG36" s="8">
        <v>4.8207937442363444E-2</v>
      </c>
      <c r="AH36" s="8">
        <v>3.7605161551008341E-2</v>
      </c>
      <c r="AJ36" t="s">
        <v>17229</v>
      </c>
      <c r="AK36" s="8">
        <f t="shared" si="13"/>
        <v>0.89183749313661786</v>
      </c>
      <c r="AM36" t="s">
        <v>15408</v>
      </c>
      <c r="AN36" s="9">
        <v>0.89683749313661787</v>
      </c>
      <c r="AO36" s="43">
        <f t="shared" si="14"/>
        <v>0.89183749313661786</v>
      </c>
    </row>
    <row r="37" spans="6:41" x14ac:dyDescent="0.2">
      <c r="F37" t="s">
        <v>17296</v>
      </c>
      <c r="G37" s="9">
        <v>4.2000000000000003E-2</v>
      </c>
      <c r="H37" t="s">
        <v>17230</v>
      </c>
      <c r="I37" s="8">
        <f t="shared" si="1"/>
        <v>3.6478504018186461E-2</v>
      </c>
      <c r="J37" s="8">
        <f t="shared" si="2"/>
        <v>3.74163518421506E-2</v>
      </c>
      <c r="K37" s="8">
        <f t="shared" si="3"/>
        <v>3.5689980514088643E-2</v>
      </c>
      <c r="L37" s="8">
        <f t="shared" si="4"/>
        <v>3.5971040932868924E-2</v>
      </c>
      <c r="M37" s="8">
        <f t="shared" si="5"/>
        <v>3.3361028581817748E-2</v>
      </c>
      <c r="N37" s="8">
        <f t="shared" si="6"/>
        <v>3.5519679328137058E-2</v>
      </c>
      <c r="O37" s="8">
        <f t="shared" si="7"/>
        <v>3.7463966355188824E-2</v>
      </c>
      <c r="P37" s="8">
        <f t="shared" si="8"/>
        <v>3.7093266389870462E-2</v>
      </c>
      <c r="Q37" s="8">
        <f t="shared" si="9"/>
        <v>3.8263727313595113E-2</v>
      </c>
      <c r="R37" s="8">
        <f t="shared" si="10"/>
        <v>3.7812216659097626E-2</v>
      </c>
      <c r="S37" s="8">
        <f t="shared" si="11"/>
        <v>3.7208332037744464E-2</v>
      </c>
      <c r="T37" s="8">
        <f t="shared" si="12"/>
        <v>3.210461426945372E-2</v>
      </c>
      <c r="V37" t="s">
        <v>17230</v>
      </c>
      <c r="W37" s="8">
        <v>4.2850991090444129E-2</v>
      </c>
      <c r="X37" s="8">
        <v>4.4581101550609473E-2</v>
      </c>
      <c r="Y37" s="8">
        <v>4.2985098055989095E-2</v>
      </c>
      <c r="Z37" s="8">
        <v>4.2655737161178826E-2</v>
      </c>
      <c r="AA37" s="8">
        <v>4.0228554134835164E-2</v>
      </c>
      <c r="AB37" s="8">
        <v>4.3944374518997693E-2</v>
      </c>
      <c r="AC37" s="8">
        <v>4.7525777591640124E-2</v>
      </c>
      <c r="AD37" s="8">
        <v>4.7598962454068201E-2</v>
      </c>
      <c r="AE37" s="8">
        <v>4.7106150559939865E-2</v>
      </c>
      <c r="AF37" s="8">
        <v>4.6550299617979518E-2</v>
      </c>
      <c r="AG37" s="8">
        <v>4.5470988682332736E-2</v>
      </c>
      <c r="AH37" s="8">
        <v>3.7361909917985811E-2</v>
      </c>
      <c r="AJ37" t="s">
        <v>17230</v>
      </c>
      <c r="AK37" s="8">
        <f t="shared" si="13"/>
        <v>0.88228728857618544</v>
      </c>
      <c r="AM37" t="s">
        <v>15409</v>
      </c>
      <c r="AN37" s="9">
        <v>0.88728728857618544</v>
      </c>
      <c r="AO37" s="43">
        <f t="shared" si="14"/>
        <v>0.88228728857618544</v>
      </c>
    </row>
    <row r="38" spans="6:41" x14ac:dyDescent="0.2">
      <c r="F38" t="s">
        <v>17297</v>
      </c>
      <c r="G38" s="9">
        <v>4.2000000000000003E-2</v>
      </c>
      <c r="H38" t="s">
        <v>17231</v>
      </c>
      <c r="I38" s="8">
        <f t="shared" si="1"/>
        <v>3.6077132994052144E-2</v>
      </c>
      <c r="J38" s="8">
        <f t="shared" si="2"/>
        <v>3.7426219400782237E-2</v>
      </c>
      <c r="K38" s="8">
        <f t="shared" si="3"/>
        <v>3.6352380649133764E-2</v>
      </c>
      <c r="L38" s="8">
        <f t="shared" si="4"/>
        <v>3.7667279421797512E-2</v>
      </c>
      <c r="M38" s="8">
        <f t="shared" si="5"/>
        <v>3.4961299821090731E-2</v>
      </c>
      <c r="N38" s="8">
        <f t="shared" si="6"/>
        <v>3.7678465091727752E-2</v>
      </c>
      <c r="O38" s="8">
        <f t="shared" si="7"/>
        <v>3.8671715080723562E-2</v>
      </c>
      <c r="P38" s="8">
        <f t="shared" si="8"/>
        <v>3.7864554068632116E-2</v>
      </c>
      <c r="Q38" s="8">
        <f t="shared" si="9"/>
        <v>3.8065527786712502E-2</v>
      </c>
      <c r="R38" s="8">
        <f t="shared" si="10"/>
        <v>3.6598482002242382E-2</v>
      </c>
      <c r="S38" s="8">
        <f t="shared" si="11"/>
        <v>3.6444248186228892E-2</v>
      </c>
      <c r="T38" s="8">
        <f t="shared" si="12"/>
        <v>3.2051966331929228E-2</v>
      </c>
      <c r="V38" t="s">
        <v>17231</v>
      </c>
      <c r="W38" s="8">
        <v>4.2961976714399788E-2</v>
      </c>
      <c r="X38" s="8">
        <v>4.5214637457261946E-2</v>
      </c>
      <c r="Y38" s="8">
        <v>4.4400090209519662E-2</v>
      </c>
      <c r="Z38" s="8">
        <v>4.5287017122006272E-2</v>
      </c>
      <c r="AA38" s="8">
        <v>4.2753269171202958E-2</v>
      </c>
      <c r="AB38" s="8">
        <v>4.7290456076881371E-2</v>
      </c>
      <c r="AC38" s="8">
        <v>4.9786844842550131E-2</v>
      </c>
      <c r="AD38" s="8">
        <v>4.9319138631201638E-2</v>
      </c>
      <c r="AE38" s="8">
        <v>4.7537601810441317E-2</v>
      </c>
      <c r="AF38" s="8">
        <v>4.5705502207604047E-2</v>
      </c>
      <c r="AG38" s="8">
        <v>4.5174396982443334E-2</v>
      </c>
      <c r="AH38" s="8">
        <v>3.7808470490089396E-2</v>
      </c>
      <c r="AJ38" t="s">
        <v>17231</v>
      </c>
      <c r="AK38" s="8">
        <f t="shared" si="13"/>
        <v>0.87074564843428137</v>
      </c>
      <c r="AM38" t="s">
        <v>15410</v>
      </c>
      <c r="AN38" s="9">
        <v>0.87574564843428138</v>
      </c>
      <c r="AO38" s="43">
        <f t="shared" si="14"/>
        <v>0.87074564843428137</v>
      </c>
    </row>
    <row r="39" spans="6:41" x14ac:dyDescent="0.2">
      <c r="F39" t="s">
        <v>17298</v>
      </c>
      <c r="G39" s="9">
        <v>4.2000000000000003E-2</v>
      </c>
      <c r="H39" t="s">
        <v>17232</v>
      </c>
      <c r="I39" s="8">
        <f t="shared" si="1"/>
        <v>3.3599009439081041E-2</v>
      </c>
      <c r="J39" s="8">
        <f t="shared" si="2"/>
        <v>3.4747489630670765E-2</v>
      </c>
      <c r="K39" s="8">
        <f t="shared" si="3"/>
        <v>3.2773435487100759E-2</v>
      </c>
      <c r="L39" s="8">
        <f t="shared" si="4"/>
        <v>3.3346796446225381E-2</v>
      </c>
      <c r="M39" s="8">
        <f t="shared" si="5"/>
        <v>3.3511409582188394E-2</v>
      </c>
      <c r="N39" s="8">
        <f t="shared" si="6"/>
        <v>3.4040784889703052E-2</v>
      </c>
      <c r="O39" s="8">
        <f t="shared" si="7"/>
        <v>3.3133616712170681E-2</v>
      </c>
      <c r="P39" s="8">
        <f t="shared" si="8"/>
        <v>3.2416156295421591E-2</v>
      </c>
      <c r="Q39" s="8">
        <f t="shared" si="9"/>
        <v>3.3337502758730757E-2</v>
      </c>
      <c r="R39" s="8">
        <f t="shared" si="10"/>
        <v>3.1492784074587089E-2</v>
      </c>
      <c r="S39" s="8">
        <f t="shared" si="11"/>
        <v>3.1048345012691929E-2</v>
      </c>
      <c r="T39" s="8">
        <f t="shared" si="12"/>
        <v>2.526549723533968E-2</v>
      </c>
      <c r="V39" t="s">
        <v>17232</v>
      </c>
      <c r="W39" s="8">
        <v>4.0216202107025638E-2</v>
      </c>
      <c r="X39" s="8">
        <v>4.2196960785660313E-2</v>
      </c>
      <c r="Y39" s="8">
        <v>4.0239489074019481E-2</v>
      </c>
      <c r="Z39" s="8">
        <v>4.0300214220261435E-2</v>
      </c>
      <c r="AA39" s="8">
        <v>4.1196160613792568E-2</v>
      </c>
      <c r="AB39" s="8">
        <v>4.2955865206893679E-2</v>
      </c>
      <c r="AC39" s="8">
        <v>4.2893660170474551E-2</v>
      </c>
      <c r="AD39" s="8">
        <v>4.2459560574089554E-2</v>
      </c>
      <c r="AE39" s="8">
        <v>4.1857120631267918E-2</v>
      </c>
      <c r="AF39" s="8">
        <v>3.9540971966751236E-2</v>
      </c>
      <c r="AG39" s="8">
        <v>3.8691477549276647E-2</v>
      </c>
      <c r="AH39" s="8">
        <v>2.9954605100889459E-2</v>
      </c>
      <c r="AJ39" t="s">
        <v>17232</v>
      </c>
      <c r="AK39" s="8">
        <f t="shared" si="13"/>
        <v>0.86645953319175817</v>
      </c>
      <c r="AM39" t="s">
        <v>15411</v>
      </c>
      <c r="AN39" s="9">
        <v>0.87145953319175817</v>
      </c>
      <c r="AO39" s="43">
        <f t="shared" si="14"/>
        <v>0.86645953319175817</v>
      </c>
    </row>
    <row r="40" spans="6:41" x14ac:dyDescent="0.2">
      <c r="F40" t="s">
        <v>17299</v>
      </c>
      <c r="G40" s="9">
        <v>4.2000000000000003E-2</v>
      </c>
      <c r="H40" t="s">
        <v>17233</v>
      </c>
      <c r="I40" s="8">
        <f t="shared" si="1"/>
        <v>3.5273629662036766E-2</v>
      </c>
      <c r="J40" s="8">
        <f t="shared" si="2"/>
        <v>3.6487610030072733E-2</v>
      </c>
      <c r="K40" s="8">
        <f t="shared" si="3"/>
        <v>3.6312487578870796E-2</v>
      </c>
      <c r="L40" s="8">
        <f t="shared" si="4"/>
        <v>3.8464277403381472E-2</v>
      </c>
      <c r="M40" s="8">
        <f t="shared" si="5"/>
        <v>3.822739734325252E-2</v>
      </c>
      <c r="N40" s="8">
        <f t="shared" si="6"/>
        <v>4.0007039043150436E-2</v>
      </c>
      <c r="O40" s="8">
        <f t="shared" si="7"/>
        <v>3.8865488455709571E-2</v>
      </c>
      <c r="P40" s="8">
        <f t="shared" si="8"/>
        <v>3.6013423954370127E-2</v>
      </c>
      <c r="Q40" s="8">
        <f t="shared" si="9"/>
        <v>3.4152818686942546E-2</v>
      </c>
      <c r="R40" s="8">
        <f t="shared" si="10"/>
        <v>3.2247598274937839E-2</v>
      </c>
      <c r="S40" s="8">
        <f t="shared" si="11"/>
        <v>3.1462652494969712E-2</v>
      </c>
      <c r="T40" s="8">
        <f t="shared" si="12"/>
        <v>2.4387752093463663E-2</v>
      </c>
      <c r="V40" t="s">
        <v>17233</v>
      </c>
      <c r="W40" s="8">
        <v>4.2299930638727327E-2</v>
      </c>
      <c r="X40" s="8">
        <v>4.4394581477884255E-2</v>
      </c>
      <c r="Y40" s="8">
        <v>4.4670667867262689E-2</v>
      </c>
      <c r="Z40" s="8">
        <v>4.6572936721151634E-2</v>
      </c>
      <c r="AA40" s="8">
        <v>4.7084261353272143E-2</v>
      </c>
      <c r="AB40" s="8">
        <v>5.0584621152568628E-2</v>
      </c>
      <c r="AC40" s="8">
        <v>5.0416169616204425E-2</v>
      </c>
      <c r="AD40" s="8">
        <v>4.7268328695527197E-2</v>
      </c>
      <c r="AE40" s="8">
        <v>4.2965285731633329E-2</v>
      </c>
      <c r="AF40" s="8">
        <v>4.0568460446614649E-2</v>
      </c>
      <c r="AG40" s="8">
        <v>3.9284448562677043E-2</v>
      </c>
      <c r="AH40" s="8">
        <v>2.8967746232156415E-2</v>
      </c>
      <c r="AJ40" t="s">
        <v>17233</v>
      </c>
      <c r="AK40" s="8">
        <f t="shared" si="13"/>
        <v>0.86489332155883747</v>
      </c>
      <c r="AM40" t="s">
        <v>15412</v>
      </c>
      <c r="AN40" s="9">
        <v>0.86989332155883747</v>
      </c>
      <c r="AO40" s="43">
        <f t="shared" si="14"/>
        <v>0.86489332155883747</v>
      </c>
    </row>
    <row r="41" spans="6:41" x14ac:dyDescent="0.2">
      <c r="F41" t="s">
        <v>17300</v>
      </c>
      <c r="G41" s="9">
        <v>4.2000000000000003E-2</v>
      </c>
      <c r="H41" t="s">
        <v>17234</v>
      </c>
      <c r="I41" s="8">
        <f t="shared" si="1"/>
        <v>3.7097207500058078E-2</v>
      </c>
      <c r="J41" s="8">
        <f t="shared" si="2"/>
        <v>3.7589522637014636E-2</v>
      </c>
      <c r="K41" s="8">
        <f t="shared" si="3"/>
        <v>3.6311533587516605E-2</v>
      </c>
      <c r="L41" s="8">
        <f t="shared" si="4"/>
        <v>3.7424196257160106E-2</v>
      </c>
      <c r="M41" s="8">
        <f t="shared" si="5"/>
        <v>3.9657304820764579E-2</v>
      </c>
      <c r="N41" s="8">
        <f t="shared" si="6"/>
        <v>4.2393620891071578E-2</v>
      </c>
      <c r="O41" s="8">
        <f t="shared" si="7"/>
        <v>4.1477946711573982E-2</v>
      </c>
      <c r="P41" s="8">
        <f t="shared" si="8"/>
        <v>3.9871307934326444E-2</v>
      </c>
      <c r="Q41" s="8">
        <f t="shared" si="9"/>
        <v>4.048715982347352E-2</v>
      </c>
      <c r="R41" s="8">
        <f t="shared" si="10"/>
        <v>3.8557095236211286E-2</v>
      </c>
      <c r="S41" s="8">
        <f t="shared" si="11"/>
        <v>3.8373714039162114E-2</v>
      </c>
      <c r="T41" s="8">
        <f t="shared" si="12"/>
        <v>2.8759089759835009E-2</v>
      </c>
      <c r="V41" t="s">
        <v>17234</v>
      </c>
      <c r="W41" s="8">
        <v>4.4637050843665482E-2</v>
      </c>
      <c r="X41" s="8">
        <v>4.5892059871419831E-2</v>
      </c>
      <c r="Y41" s="8">
        <v>4.4824320147588352E-2</v>
      </c>
      <c r="Z41" s="8">
        <v>4.5468173650090288E-2</v>
      </c>
      <c r="AA41" s="8">
        <v>4.9014971674749025E-2</v>
      </c>
      <c r="AB41" s="8">
        <v>5.379317186345333E-2</v>
      </c>
      <c r="AC41" s="8">
        <v>5.4001728397132936E-2</v>
      </c>
      <c r="AD41" s="8">
        <v>5.2525447842747132E-2</v>
      </c>
      <c r="AE41" s="8">
        <v>5.1114630660298262E-2</v>
      </c>
      <c r="AF41" s="8">
        <v>4.867794359806496E-2</v>
      </c>
      <c r="AG41" s="8">
        <v>4.8082206882053648E-2</v>
      </c>
      <c r="AH41" s="8">
        <v>3.4274324120971728E-2</v>
      </c>
      <c r="AJ41" t="s">
        <v>17234</v>
      </c>
      <c r="AK41" s="8">
        <f t="shared" si="13"/>
        <v>0.86208553990238823</v>
      </c>
      <c r="AM41" t="s">
        <v>15413</v>
      </c>
      <c r="AN41" s="9">
        <v>0.86708553990238824</v>
      </c>
      <c r="AO41" s="43">
        <f t="shared" si="14"/>
        <v>0.86208553990238823</v>
      </c>
    </row>
    <row r="42" spans="6:41" x14ac:dyDescent="0.2">
      <c r="F42" t="s">
        <v>17301</v>
      </c>
      <c r="G42" s="9">
        <v>4.9000000000000002E-2</v>
      </c>
      <c r="H42" t="s">
        <v>17235</v>
      </c>
      <c r="I42" s="8">
        <f t="shared" si="1"/>
        <v>3.4566750575772291E-2</v>
      </c>
      <c r="J42" s="8">
        <f t="shared" si="2"/>
        <v>3.4392049766060591E-2</v>
      </c>
      <c r="K42" s="8">
        <f t="shared" si="3"/>
        <v>3.4056428115110955E-2</v>
      </c>
      <c r="L42" s="8">
        <f t="shared" si="4"/>
        <v>3.5323885497637028E-2</v>
      </c>
      <c r="M42" s="8">
        <f t="shared" si="5"/>
        <v>3.3429869977672597E-2</v>
      </c>
      <c r="N42" s="8">
        <f t="shared" si="6"/>
        <v>3.4229485913020913E-2</v>
      </c>
      <c r="O42" s="8">
        <f t="shared" si="7"/>
        <v>3.6450968299675791E-2</v>
      </c>
      <c r="P42" s="8">
        <f t="shared" si="8"/>
        <v>3.5742666437272537E-2</v>
      </c>
      <c r="Q42" s="8">
        <f t="shared" si="9"/>
        <v>3.6220885318568853E-2</v>
      </c>
      <c r="R42" s="8">
        <f t="shared" si="10"/>
        <v>3.554938775990675E-2</v>
      </c>
      <c r="S42" s="8">
        <f t="shared" si="11"/>
        <v>3.540424917192949E-2</v>
      </c>
      <c r="T42" s="8">
        <f t="shared" si="12"/>
        <v>2.8967528223909581E-2</v>
      </c>
      <c r="V42" t="s">
        <v>17235</v>
      </c>
      <c r="W42" s="8">
        <v>4.1088777775198225E-2</v>
      </c>
      <c r="X42" s="8">
        <v>4.1472687207601493E-2</v>
      </c>
      <c r="Y42" s="8">
        <v>4.1518565442894041E-2</v>
      </c>
      <c r="Z42" s="8">
        <v>4.2391891194134494E-2</v>
      </c>
      <c r="AA42" s="8">
        <v>4.0804466711538943E-2</v>
      </c>
      <c r="AB42" s="8">
        <v>4.2879591687073067E-2</v>
      </c>
      <c r="AC42" s="8">
        <v>4.6835898303387212E-2</v>
      </c>
      <c r="AD42" s="8">
        <v>4.6463104839970792E-2</v>
      </c>
      <c r="AE42" s="8">
        <v>4.5148006737637948E-2</v>
      </c>
      <c r="AF42" s="8">
        <v>4.4311009628479989E-2</v>
      </c>
      <c r="AG42" s="8">
        <v>4.3802510347480714E-2</v>
      </c>
      <c r="AH42" s="8">
        <v>3.4108743735463493E-2</v>
      </c>
      <c r="AJ42" t="s">
        <v>17235</v>
      </c>
      <c r="AK42" s="8">
        <f t="shared" si="13"/>
        <v>0.87226986606638068</v>
      </c>
      <c r="AM42" t="s">
        <v>15414</v>
      </c>
      <c r="AN42" s="9">
        <v>0.87726986606638069</v>
      </c>
      <c r="AO42" s="43">
        <f t="shared" si="14"/>
        <v>0.87226986606638068</v>
      </c>
    </row>
    <row r="43" spans="6:41" x14ac:dyDescent="0.2">
      <c r="F43" t="s">
        <v>17302</v>
      </c>
      <c r="G43" s="9">
        <v>4.9000000000000002E-2</v>
      </c>
      <c r="H43" t="s">
        <v>17236</v>
      </c>
      <c r="I43" s="8">
        <f t="shared" si="1"/>
        <v>3.598681321235337E-2</v>
      </c>
      <c r="J43" s="8">
        <f t="shared" si="2"/>
        <v>3.5801640577698968E-2</v>
      </c>
      <c r="K43" s="8">
        <f t="shared" si="3"/>
        <v>3.5092164651477596E-2</v>
      </c>
      <c r="L43" s="8">
        <f t="shared" si="4"/>
        <v>3.601055966436937E-2</v>
      </c>
      <c r="M43" s="8">
        <f t="shared" si="5"/>
        <v>3.3770907710333399E-2</v>
      </c>
      <c r="N43" s="8">
        <f t="shared" si="6"/>
        <v>3.4238112056674493E-2</v>
      </c>
      <c r="O43" s="8">
        <f t="shared" si="7"/>
        <v>3.6185118324847311E-2</v>
      </c>
      <c r="P43" s="8">
        <f t="shared" si="8"/>
        <v>3.5063406404745159E-2</v>
      </c>
      <c r="Q43" s="8">
        <f t="shared" si="9"/>
        <v>3.5539702751938601E-2</v>
      </c>
      <c r="R43" s="8">
        <f t="shared" si="10"/>
        <v>3.484872389643516E-2</v>
      </c>
      <c r="S43" s="8">
        <f t="shared" si="11"/>
        <v>3.4366022915842911E-2</v>
      </c>
      <c r="T43" s="8">
        <f t="shared" si="12"/>
        <v>2.8177089441116243E-2</v>
      </c>
      <c r="V43" t="s">
        <v>17236</v>
      </c>
      <c r="W43" s="8">
        <v>4.2374353040770772E-2</v>
      </c>
      <c r="X43" s="8">
        <v>4.2760517283505696E-2</v>
      </c>
      <c r="Y43" s="8">
        <v>4.2368573272230453E-2</v>
      </c>
      <c r="Z43" s="8">
        <v>4.2805541472524709E-2</v>
      </c>
      <c r="AA43" s="8">
        <v>4.0822639156086485E-2</v>
      </c>
      <c r="AB43" s="8">
        <v>4.2465385820771327E-2</v>
      </c>
      <c r="AC43" s="8">
        <v>4.6021863945038197E-2</v>
      </c>
      <c r="AD43" s="8">
        <v>4.5111594812643221E-2</v>
      </c>
      <c r="AE43" s="8">
        <v>4.3862135180156664E-2</v>
      </c>
      <c r="AF43" s="8">
        <v>4.3009347857250073E-2</v>
      </c>
      <c r="AG43" s="8">
        <v>4.2101845704706722E-2</v>
      </c>
      <c r="AH43" s="8">
        <v>3.2868805958386982E-2</v>
      </c>
      <c r="AJ43" t="s">
        <v>17236</v>
      </c>
      <c r="AK43" s="8">
        <f t="shared" si="13"/>
        <v>0.8802592955396491</v>
      </c>
      <c r="AM43" t="s">
        <v>15415</v>
      </c>
      <c r="AN43" s="9">
        <v>0.8852592955396491</v>
      </c>
      <c r="AO43" s="43">
        <f t="shared" si="14"/>
        <v>0.8802592955396491</v>
      </c>
    </row>
    <row r="44" spans="6:41" x14ac:dyDescent="0.2">
      <c r="F44" t="s">
        <v>17303</v>
      </c>
      <c r="G44" s="9">
        <v>4.2000000000000003E-2</v>
      </c>
      <c r="H44" t="s">
        <v>17237</v>
      </c>
      <c r="I44" s="8">
        <f t="shared" si="1"/>
        <v>3.250985983114206E-2</v>
      </c>
      <c r="J44" s="8">
        <f t="shared" si="2"/>
        <v>3.3475025132833534E-2</v>
      </c>
      <c r="K44" s="8">
        <f t="shared" si="3"/>
        <v>3.2372558945543181E-2</v>
      </c>
      <c r="L44" s="8">
        <f t="shared" si="4"/>
        <v>3.5379782463580603E-2</v>
      </c>
      <c r="M44" s="8">
        <f t="shared" si="5"/>
        <v>3.5166794302091027E-2</v>
      </c>
      <c r="N44" s="8">
        <f t="shared" si="6"/>
        <v>3.5590087418077197E-2</v>
      </c>
      <c r="O44" s="8">
        <f t="shared" si="7"/>
        <v>3.7539653336834053E-2</v>
      </c>
      <c r="P44" s="8">
        <f t="shared" si="8"/>
        <v>3.5627179424099945E-2</v>
      </c>
      <c r="Q44" s="8">
        <f t="shared" si="9"/>
        <v>3.7043373571571642E-2</v>
      </c>
      <c r="R44" s="8">
        <f t="shared" si="10"/>
        <v>3.4979463098127321E-2</v>
      </c>
      <c r="S44" s="8">
        <f t="shared" si="11"/>
        <v>3.5421786976015938E-2</v>
      </c>
      <c r="T44" s="8">
        <f t="shared" si="12"/>
        <v>2.7903732069657634E-2</v>
      </c>
      <c r="V44" t="s">
        <v>17237</v>
      </c>
      <c r="W44" s="8">
        <v>4.0810107907230352E-2</v>
      </c>
      <c r="X44" s="8">
        <v>4.2664380927689455E-2</v>
      </c>
      <c r="Y44" s="8">
        <v>4.1738033871488327E-2</v>
      </c>
      <c r="Z44" s="8">
        <v>4.4863304798227699E-2</v>
      </c>
      <c r="AA44" s="8">
        <v>4.5399182895552538E-2</v>
      </c>
      <c r="AB44" s="8">
        <v>4.7225950846508526E-2</v>
      </c>
      <c r="AC44" s="8">
        <v>5.1170926184648781E-2</v>
      </c>
      <c r="AD44" s="8">
        <v>4.916718666074478E-2</v>
      </c>
      <c r="AE44" s="8">
        <v>4.8894853648932778E-2</v>
      </c>
      <c r="AF44" s="8">
        <v>4.6170625512729629E-2</v>
      </c>
      <c r="AG44" s="8">
        <v>4.6387096603344065E-2</v>
      </c>
      <c r="AH44" s="8">
        <v>3.4679696113988176E-2</v>
      </c>
      <c r="AJ44" t="s">
        <v>17237</v>
      </c>
      <c r="AK44" s="8">
        <f t="shared" si="13"/>
        <v>0.82761293484064202</v>
      </c>
      <c r="AM44" t="s">
        <v>15416</v>
      </c>
      <c r="AN44" s="9">
        <v>0.83261293484064203</v>
      </c>
      <c r="AO44" s="43">
        <f t="shared" si="14"/>
        <v>0.82761293484064202</v>
      </c>
    </row>
    <row r="45" spans="6:41" x14ac:dyDescent="0.2">
      <c r="F45" t="s">
        <v>17304</v>
      </c>
      <c r="G45" s="9">
        <v>4.2000000000000003E-2</v>
      </c>
      <c r="H45" t="s">
        <v>17238</v>
      </c>
      <c r="I45" s="8">
        <f t="shared" si="1"/>
        <v>5.504528978224147E-2</v>
      </c>
      <c r="J45" s="8">
        <f t="shared" si="2"/>
        <v>5.0597091256806191E-2</v>
      </c>
      <c r="K45" s="8">
        <f t="shared" si="3"/>
        <v>4.3508229027951102E-2</v>
      </c>
      <c r="L45" s="8">
        <f t="shared" si="4"/>
        <v>4.780601016741929E-2</v>
      </c>
      <c r="M45" s="8">
        <f t="shared" si="5"/>
        <v>4.7102920332210384E-2</v>
      </c>
      <c r="N45" s="8">
        <f t="shared" si="6"/>
        <v>5.0418257329185936E-2</v>
      </c>
      <c r="O45" s="8">
        <f t="shared" si="7"/>
        <v>5.4818532449086459E-2</v>
      </c>
      <c r="P45" s="8">
        <f t="shared" si="8"/>
        <v>5.3545892485533146E-2</v>
      </c>
      <c r="Q45" s="8">
        <f t="shared" si="9"/>
        <v>5.5892224798225136E-2</v>
      </c>
      <c r="R45" s="8">
        <f t="shared" si="10"/>
        <v>5.4327449661878413E-2</v>
      </c>
      <c r="S45" s="8">
        <f t="shared" si="11"/>
        <v>5.0216731769871202E-2</v>
      </c>
      <c r="T45" s="8">
        <f t="shared" si="12"/>
        <v>3.9547437719311782E-2</v>
      </c>
      <c r="V45" t="s">
        <v>17238</v>
      </c>
      <c r="W45" s="8">
        <v>6.7688016097945836E-2</v>
      </c>
      <c r="X45" s="8">
        <v>6.3150012102409975E-2</v>
      </c>
      <c r="Y45" s="8">
        <v>5.4919334898869805E-2</v>
      </c>
      <c r="Z45" s="8">
        <v>5.9370077637635493E-2</v>
      </c>
      <c r="AA45" s="8">
        <v>5.9531968329055961E-2</v>
      </c>
      <c r="AB45" s="8">
        <v>6.5459501647415236E-2</v>
      </c>
      <c r="AC45" s="8">
        <v>7.3069883276622047E-2</v>
      </c>
      <c r="AD45" s="8">
        <v>7.2240155925197655E-2</v>
      </c>
      <c r="AE45" s="8">
        <v>7.2191600213396268E-2</v>
      </c>
      <c r="AF45" s="8">
        <v>7.0170502977156129E-2</v>
      </c>
      <c r="AG45" s="8">
        <v>6.4362221513892384E-2</v>
      </c>
      <c r="AH45" s="8">
        <v>4.8156898655857802E-2</v>
      </c>
      <c r="AJ45" t="s">
        <v>17238</v>
      </c>
      <c r="AK45" s="8">
        <f t="shared" si="13"/>
        <v>0.84422061061133624</v>
      </c>
      <c r="AN45" s="9">
        <v>0.84922061061133625</v>
      </c>
      <c r="AO45" s="43">
        <f t="shared" si="14"/>
        <v>0.84422061061133624</v>
      </c>
    </row>
    <row r="46" spans="6:41" x14ac:dyDescent="0.2">
      <c r="F46" t="s">
        <v>17312</v>
      </c>
      <c r="G46" s="9">
        <v>4.9000000000000002E-2</v>
      </c>
      <c r="H46" t="s">
        <v>17239</v>
      </c>
      <c r="I46" s="8">
        <f t="shared" si="1"/>
        <v>4.166505171543558E-2</v>
      </c>
      <c r="J46" s="8">
        <f t="shared" si="2"/>
        <v>4.1014052083134377E-2</v>
      </c>
      <c r="K46" s="8">
        <f t="shared" si="3"/>
        <v>3.8756354631927399E-2</v>
      </c>
      <c r="L46" s="8">
        <f t="shared" si="4"/>
        <v>4.1862109051289426E-2</v>
      </c>
      <c r="M46" s="8">
        <f t="shared" si="5"/>
        <v>3.9778023335387734E-2</v>
      </c>
      <c r="N46" s="8">
        <f t="shared" si="6"/>
        <v>3.7879029108659909E-2</v>
      </c>
      <c r="O46" s="8">
        <f t="shared" si="7"/>
        <v>4.0571889858287975E-2</v>
      </c>
      <c r="P46" s="8">
        <f t="shared" si="8"/>
        <v>3.9569524590812789E-2</v>
      </c>
      <c r="Q46" s="8">
        <f t="shared" si="9"/>
        <v>4.1769435430858322E-2</v>
      </c>
      <c r="R46" s="8">
        <f t="shared" si="10"/>
        <v>4.1247982984555252E-2</v>
      </c>
      <c r="S46" s="8">
        <f t="shared" si="11"/>
        <v>4.0832036308866455E-2</v>
      </c>
      <c r="T46" s="8">
        <f t="shared" si="12"/>
        <v>3.2977791241662197E-2</v>
      </c>
      <c r="V46" t="s">
        <v>17239</v>
      </c>
      <c r="W46" s="8">
        <v>4.9115320146473157E-2</v>
      </c>
      <c r="X46" s="8">
        <v>4.904164442955164E-2</v>
      </c>
      <c r="Y46" s="8">
        <v>4.6846190355508077E-2</v>
      </c>
      <c r="Z46" s="8">
        <v>4.9817417472590955E-2</v>
      </c>
      <c r="AA46" s="8">
        <v>4.8139305513220473E-2</v>
      </c>
      <c r="AB46" s="8">
        <v>4.7036540072904427E-2</v>
      </c>
      <c r="AC46" s="8">
        <v>5.1663487778503207E-2</v>
      </c>
      <c r="AD46" s="8">
        <v>5.0971247060912266E-2</v>
      </c>
      <c r="AE46" s="8">
        <v>5.1611124534070907E-2</v>
      </c>
      <c r="AF46" s="8">
        <v>5.0966807777879819E-2</v>
      </c>
      <c r="AG46" s="8">
        <v>5.008156547634858E-2</v>
      </c>
      <c r="AH46" s="8">
        <v>3.8511478558269086E-2</v>
      </c>
      <c r="AJ46" t="s">
        <v>17239</v>
      </c>
      <c r="AK46" s="8">
        <f t="shared" si="13"/>
        <v>0.8793107020616141</v>
      </c>
      <c r="AM46" t="s">
        <v>15417</v>
      </c>
      <c r="AN46" s="9">
        <v>0.88431070206161411</v>
      </c>
      <c r="AO46" s="43">
        <f t="shared" si="14"/>
        <v>0.8793107020616141</v>
      </c>
    </row>
    <row r="47" spans="6:41" x14ac:dyDescent="0.2">
      <c r="F47" t="s">
        <v>17313</v>
      </c>
      <c r="G47" s="9">
        <v>4.2000000000000003E-2</v>
      </c>
      <c r="H47" t="s">
        <v>17240</v>
      </c>
      <c r="I47" s="8">
        <f t="shared" si="1"/>
        <v>4.4158899386186112E-2</v>
      </c>
      <c r="J47" s="8">
        <f t="shared" si="2"/>
        <v>4.3881728303410299E-2</v>
      </c>
      <c r="K47" s="8">
        <f t="shared" si="3"/>
        <v>4.2649783293472188E-2</v>
      </c>
      <c r="L47" s="8">
        <f t="shared" si="4"/>
        <v>4.514586865669392E-2</v>
      </c>
      <c r="M47" s="8">
        <f t="shared" si="5"/>
        <v>4.40351838690934E-2</v>
      </c>
      <c r="N47" s="8">
        <f t="shared" si="6"/>
        <v>4.5203383932815408E-2</v>
      </c>
      <c r="O47" s="8">
        <f t="shared" si="7"/>
        <v>5.1496337852212401E-2</v>
      </c>
      <c r="P47" s="8">
        <f t="shared" si="8"/>
        <v>5.0298921893661287E-2</v>
      </c>
      <c r="Q47" s="8">
        <f t="shared" si="9"/>
        <v>4.9537508368179162E-2</v>
      </c>
      <c r="R47" s="8">
        <f t="shared" si="10"/>
        <v>4.7151633782444274E-2</v>
      </c>
      <c r="S47" s="8">
        <f t="shared" si="11"/>
        <v>4.6626071492397995E-2</v>
      </c>
      <c r="T47" s="8">
        <f t="shared" si="12"/>
        <v>3.8327335128322065E-2</v>
      </c>
      <c r="V47" t="s">
        <v>17240</v>
      </c>
      <c r="W47" s="8">
        <v>5.122319948971505E-2</v>
      </c>
      <c r="X47" s="8">
        <v>5.162022586730957E-2</v>
      </c>
      <c r="Y47" s="8">
        <v>5.0707880086799335E-2</v>
      </c>
      <c r="Z47" s="8">
        <v>5.2858575545653812E-2</v>
      </c>
      <c r="AA47" s="8">
        <v>5.2417354169441009E-2</v>
      </c>
      <c r="AB47" s="8">
        <v>5.5187465363122155E-2</v>
      </c>
      <c r="AC47" s="8">
        <v>6.4443898133792601E-2</v>
      </c>
      <c r="AD47" s="8">
        <v>6.3662439650471275E-2</v>
      </c>
      <c r="AE47" s="8">
        <v>6.0184956737452368E-2</v>
      </c>
      <c r="AF47" s="8">
        <v>5.7286269188288511E-2</v>
      </c>
      <c r="AG47" s="8">
        <v>5.6237791786131086E-2</v>
      </c>
      <c r="AH47" s="8">
        <v>4.4049958709249111E-2</v>
      </c>
      <c r="AJ47" t="s">
        <v>17240</v>
      </c>
      <c r="AK47" s="8">
        <f t="shared" si="13"/>
        <v>0.89308787865843176</v>
      </c>
      <c r="AM47" t="s">
        <v>15418</v>
      </c>
      <c r="AN47" s="9">
        <v>0.89808787865843176</v>
      </c>
      <c r="AO47" s="43">
        <f t="shared" si="14"/>
        <v>0.89308787865843176</v>
      </c>
    </row>
    <row r="48" spans="6:41" x14ac:dyDescent="0.2">
      <c r="F48" t="s">
        <v>17314</v>
      </c>
      <c r="G48" s="9">
        <v>4.2000000000000003E-2</v>
      </c>
      <c r="H48" t="s">
        <v>17241</v>
      </c>
      <c r="I48" s="8">
        <f t="shared" si="1"/>
        <v>3.8960145809633161E-2</v>
      </c>
      <c r="J48" s="8">
        <f t="shared" si="2"/>
        <v>3.8348645682762125E-2</v>
      </c>
      <c r="K48" s="8">
        <f t="shared" si="3"/>
        <v>3.6921580533286008E-2</v>
      </c>
      <c r="L48" s="8">
        <f t="shared" si="4"/>
        <v>4.1133835431173389E-2</v>
      </c>
      <c r="M48" s="8">
        <f t="shared" si="5"/>
        <v>3.8388879867734448E-2</v>
      </c>
      <c r="N48" s="8">
        <f t="shared" si="6"/>
        <v>3.9192854395388936E-2</v>
      </c>
      <c r="O48" s="8">
        <f t="shared" si="7"/>
        <v>4.7259780103628926E-2</v>
      </c>
      <c r="P48" s="8">
        <f t="shared" si="8"/>
        <v>4.8877847657725397E-2</v>
      </c>
      <c r="Q48" s="8">
        <f t="shared" si="9"/>
        <v>4.518191192797115E-2</v>
      </c>
      <c r="R48" s="8">
        <f t="shared" si="10"/>
        <v>4.2610071959479863E-2</v>
      </c>
      <c r="S48" s="8">
        <f t="shared" si="11"/>
        <v>4.1325710476652441E-2</v>
      </c>
      <c r="T48" s="8">
        <f t="shared" si="12"/>
        <v>3.525674261140286E-2</v>
      </c>
      <c r="V48" t="s">
        <v>17241</v>
      </c>
      <c r="W48" s="8">
        <v>4.5191042804843991E-2</v>
      </c>
      <c r="X48" s="8">
        <v>4.5109633669694497E-2</v>
      </c>
      <c r="Y48" s="8">
        <v>4.3895684096684075E-2</v>
      </c>
      <c r="Z48" s="8">
        <v>4.8159261643955467E-2</v>
      </c>
      <c r="AA48" s="8">
        <v>4.5694466732140039E-2</v>
      </c>
      <c r="AB48" s="8">
        <v>4.7847455590203321E-2</v>
      </c>
      <c r="AC48" s="8">
        <v>5.9139706852499849E-2</v>
      </c>
      <c r="AD48" s="8">
        <v>6.1861220378018257E-2</v>
      </c>
      <c r="AE48" s="8">
        <v>5.4890973976841631E-2</v>
      </c>
      <c r="AF48" s="8">
        <v>5.1766475814654288E-2</v>
      </c>
      <c r="AG48" s="8">
        <v>4.984279954909053E-2</v>
      </c>
      <c r="AH48" s="8">
        <v>4.051935729769332E-2</v>
      </c>
      <c r="AJ48" t="s">
        <v>17241</v>
      </c>
      <c r="AK48" s="8">
        <f t="shared" si="13"/>
        <v>0.8931209733504325</v>
      </c>
      <c r="AM48" t="s">
        <v>15419</v>
      </c>
      <c r="AN48" s="9">
        <v>0.89812097335043251</v>
      </c>
      <c r="AO48" s="43">
        <f t="shared" si="14"/>
        <v>0.8931209733504325</v>
      </c>
    </row>
    <row r="49" spans="6:41" x14ac:dyDescent="0.2">
      <c r="F49" t="s">
        <v>17315</v>
      </c>
      <c r="G49" s="9">
        <v>4.2000000000000003E-2</v>
      </c>
      <c r="H49" t="s">
        <v>17242</v>
      </c>
      <c r="I49" s="8">
        <f t="shared" si="1"/>
        <v>3.2175146575895784E-2</v>
      </c>
      <c r="J49" s="8">
        <f t="shared" si="2"/>
        <v>3.2900623754183844E-2</v>
      </c>
      <c r="K49" s="8">
        <f t="shared" si="3"/>
        <v>3.2344092443490256E-2</v>
      </c>
      <c r="L49" s="8">
        <f t="shared" si="4"/>
        <v>3.4285641372698551E-2</v>
      </c>
      <c r="M49" s="8">
        <f t="shared" si="5"/>
        <v>3.2912355663536029E-2</v>
      </c>
      <c r="N49" s="8">
        <f t="shared" si="6"/>
        <v>3.2248422319872599E-2</v>
      </c>
      <c r="O49" s="8">
        <f t="shared" si="7"/>
        <v>3.8481577119038331E-2</v>
      </c>
      <c r="P49" s="8">
        <f t="shared" si="8"/>
        <v>3.8241323955614442E-2</v>
      </c>
      <c r="Q49" s="8">
        <f t="shared" si="9"/>
        <v>3.8846047476350981E-2</v>
      </c>
      <c r="R49" s="8">
        <f t="shared" si="10"/>
        <v>3.6991690754575653E-2</v>
      </c>
      <c r="S49" s="8">
        <f t="shared" si="11"/>
        <v>3.5549644990759466E-2</v>
      </c>
      <c r="T49" s="8">
        <f t="shared" si="12"/>
        <v>2.8291623923160814E-2</v>
      </c>
      <c r="V49" t="s">
        <v>17242</v>
      </c>
      <c r="W49" s="8">
        <v>3.8241639317906792E-2</v>
      </c>
      <c r="X49" s="8">
        <v>3.9669693288324315E-2</v>
      </c>
      <c r="Y49" s="8">
        <v>3.9426503654790473E-2</v>
      </c>
      <c r="Z49" s="8">
        <v>4.1141245382407876E-2</v>
      </c>
      <c r="AA49" s="8">
        <v>4.0168163734392609E-2</v>
      </c>
      <c r="AB49" s="8">
        <v>4.0393121332651154E-2</v>
      </c>
      <c r="AC49" s="8">
        <v>4.9439037311046909E-2</v>
      </c>
      <c r="AD49" s="8">
        <v>4.9705098781358412E-2</v>
      </c>
      <c r="AE49" s="8">
        <v>4.8414481965737985E-2</v>
      </c>
      <c r="AF49" s="8">
        <v>4.6103366011943911E-2</v>
      </c>
      <c r="AG49" s="8">
        <v>4.3977262526709304E-2</v>
      </c>
      <c r="AH49" s="8">
        <v>3.3309178392424151E-2</v>
      </c>
      <c r="AJ49" t="s">
        <v>17242</v>
      </c>
      <c r="AK49" s="8">
        <f t="shared" si="13"/>
        <v>0.87236420796243563</v>
      </c>
      <c r="AM49" t="s">
        <v>15420</v>
      </c>
      <c r="AN49" s="9">
        <v>0.87736420796243564</v>
      </c>
      <c r="AO49" s="43">
        <f t="shared" si="14"/>
        <v>0.87236420796243563</v>
      </c>
    </row>
    <row r="50" spans="6:41" x14ac:dyDescent="0.2">
      <c r="F50" t="s">
        <v>17316</v>
      </c>
      <c r="G50" s="9">
        <v>4.2000000000000003E-2</v>
      </c>
      <c r="H50" t="s">
        <v>17243</v>
      </c>
      <c r="I50" s="8">
        <f t="shared" si="1"/>
        <v>4.1146903826100464E-2</v>
      </c>
      <c r="J50" s="8">
        <f t="shared" si="2"/>
        <v>4.2989355210253738E-2</v>
      </c>
      <c r="K50" s="8">
        <f t="shared" si="3"/>
        <v>4.1804657288482427E-2</v>
      </c>
      <c r="L50" s="8">
        <f t="shared" si="4"/>
        <v>4.4634399930118744E-2</v>
      </c>
      <c r="M50" s="8">
        <f t="shared" si="5"/>
        <v>4.3853267912292236E-2</v>
      </c>
      <c r="N50" s="8">
        <f t="shared" si="6"/>
        <v>4.5730798512090963E-2</v>
      </c>
      <c r="O50" s="8">
        <f t="shared" si="7"/>
        <v>5.0375430326971796E-2</v>
      </c>
      <c r="P50" s="8">
        <f t="shared" si="8"/>
        <v>4.9626215213428901E-2</v>
      </c>
      <c r="Q50" s="8">
        <f t="shared" si="9"/>
        <v>4.9304973359783018E-2</v>
      </c>
      <c r="R50" s="8">
        <f t="shared" si="10"/>
        <v>4.6523457536463524E-2</v>
      </c>
      <c r="S50" s="8">
        <f t="shared" si="11"/>
        <v>4.6498145688425412E-2</v>
      </c>
      <c r="T50" s="8">
        <f t="shared" si="12"/>
        <v>3.6447618552631122E-2</v>
      </c>
      <c r="V50" t="s">
        <v>17243</v>
      </c>
      <c r="W50" s="8">
        <v>4.7760367651173141E-2</v>
      </c>
      <c r="X50" s="8">
        <v>5.0603799783207989E-2</v>
      </c>
      <c r="Y50" s="8">
        <v>4.9736174260185603E-2</v>
      </c>
      <c r="Z50" s="8">
        <v>5.2293995270369847E-2</v>
      </c>
      <c r="AA50" s="8">
        <v>5.2235609996673302E-2</v>
      </c>
      <c r="AB50" s="8">
        <v>5.5869545138475606E-2</v>
      </c>
      <c r="AC50" s="8">
        <v>6.3085348762618093E-2</v>
      </c>
      <c r="AD50" s="8">
        <v>6.285553179918911E-2</v>
      </c>
      <c r="AE50" s="8">
        <v>5.9943200784109502E-2</v>
      </c>
      <c r="AF50" s="8">
        <v>5.6561534592653478E-2</v>
      </c>
      <c r="AG50" s="8">
        <v>5.612137932302072E-2</v>
      </c>
      <c r="AH50" s="8">
        <v>4.191654546827614E-2</v>
      </c>
      <c r="AJ50" t="s">
        <v>17243</v>
      </c>
      <c r="AK50" s="8">
        <f t="shared" si="13"/>
        <v>0.89252820528151378</v>
      </c>
      <c r="AM50" t="s">
        <v>15421</v>
      </c>
      <c r="AN50" s="9">
        <v>0.89752820528151378</v>
      </c>
      <c r="AO50" s="43">
        <f t="shared" si="14"/>
        <v>0.89252820528151378</v>
      </c>
    </row>
    <row r="51" spans="6:41" x14ac:dyDescent="0.2">
      <c r="F51" t="s">
        <v>17317</v>
      </c>
      <c r="G51" s="9">
        <v>4.9000000000000002E-2</v>
      </c>
      <c r="H51" t="s">
        <v>17244</v>
      </c>
      <c r="I51" s="8">
        <f t="shared" si="1"/>
        <v>4.5854883744623272E-2</v>
      </c>
      <c r="J51" s="8">
        <f t="shared" si="2"/>
        <v>4.753862408859455E-2</v>
      </c>
      <c r="K51" s="8">
        <f t="shared" si="3"/>
        <v>4.5973235480556741E-2</v>
      </c>
      <c r="L51" s="8">
        <f t="shared" si="4"/>
        <v>4.5262088836311824E-2</v>
      </c>
      <c r="M51" s="8">
        <f t="shared" si="5"/>
        <v>4.4444409212600837E-2</v>
      </c>
      <c r="N51" s="8">
        <f t="shared" si="6"/>
        <v>4.2781892468370226E-2</v>
      </c>
      <c r="O51" s="8">
        <f t="shared" si="7"/>
        <v>4.8608206924553775E-2</v>
      </c>
      <c r="P51" s="8">
        <f t="shared" si="8"/>
        <v>4.7841916476883614E-2</v>
      </c>
      <c r="Q51" s="8">
        <f t="shared" si="9"/>
        <v>4.8444820326527478E-2</v>
      </c>
      <c r="R51" s="8">
        <f t="shared" si="10"/>
        <v>4.5626459121009974E-2</v>
      </c>
      <c r="S51" s="8">
        <f t="shared" si="11"/>
        <v>4.6682385194432713E-2</v>
      </c>
      <c r="T51" s="8">
        <f t="shared" si="12"/>
        <v>3.7083576958215854E-2</v>
      </c>
      <c r="V51" t="s">
        <v>17244</v>
      </c>
      <c r="W51" s="8">
        <v>5.3920845936499345E-2</v>
      </c>
      <c r="X51" s="8">
        <v>5.6700855178544188E-2</v>
      </c>
      <c r="Y51" s="8">
        <v>5.5428770729208404E-2</v>
      </c>
      <c r="Z51" s="8">
        <v>5.3729219605246237E-2</v>
      </c>
      <c r="AA51" s="8">
        <v>5.3650188128718281E-2</v>
      </c>
      <c r="AB51" s="8">
        <v>5.2986507854657069E-2</v>
      </c>
      <c r="AC51" s="8">
        <v>6.1731679168328044E-2</v>
      </c>
      <c r="AD51" s="8">
        <v>6.1460992707145237E-2</v>
      </c>
      <c r="AE51" s="8">
        <v>5.9704412127835595E-2</v>
      </c>
      <c r="AF51" s="8">
        <v>5.6231004696346377E-2</v>
      </c>
      <c r="AG51" s="8">
        <v>5.7110048399664125E-2</v>
      </c>
      <c r="AH51" s="8">
        <v>4.3200255320203385E-2</v>
      </c>
      <c r="AJ51" t="s">
        <v>17244</v>
      </c>
      <c r="AK51" s="8">
        <f t="shared" si="13"/>
        <v>0.88141105991966318</v>
      </c>
      <c r="AM51" t="s">
        <v>15422</v>
      </c>
      <c r="AN51" s="9">
        <v>0.88641105991966318</v>
      </c>
      <c r="AO51" s="43">
        <f t="shared" si="14"/>
        <v>0.88141105991966318</v>
      </c>
    </row>
    <row r="52" spans="6:41" x14ac:dyDescent="0.2">
      <c r="F52" t="s">
        <v>17318</v>
      </c>
      <c r="G52" s="9">
        <v>4.2000000000000003E-2</v>
      </c>
      <c r="H52" t="s">
        <v>17245</v>
      </c>
      <c r="I52" s="8">
        <f t="shared" si="1"/>
        <v>4.0584744046296722E-2</v>
      </c>
      <c r="J52" s="8">
        <f t="shared" si="2"/>
        <v>4.1590467985090161E-2</v>
      </c>
      <c r="K52" s="8">
        <f t="shared" si="3"/>
        <v>4.0428548042951803E-2</v>
      </c>
      <c r="L52" s="8">
        <f t="shared" si="4"/>
        <v>4.2543620573334072E-2</v>
      </c>
      <c r="M52" s="8">
        <f t="shared" si="5"/>
        <v>4.1564293307931009E-2</v>
      </c>
      <c r="N52" s="8">
        <f t="shared" si="6"/>
        <v>4.0240737406770206E-2</v>
      </c>
      <c r="O52" s="8">
        <f t="shared" si="7"/>
        <v>4.5723772720326891E-2</v>
      </c>
      <c r="P52" s="8">
        <f t="shared" si="8"/>
        <v>4.5414143597001813E-2</v>
      </c>
      <c r="Q52" s="8">
        <f t="shared" si="9"/>
        <v>4.6041423481267607E-2</v>
      </c>
      <c r="R52" s="8">
        <f t="shared" si="10"/>
        <v>4.4247277471218142E-2</v>
      </c>
      <c r="S52" s="8">
        <f t="shared" si="11"/>
        <v>4.3378383780580093E-2</v>
      </c>
      <c r="T52" s="8">
        <f t="shared" si="12"/>
        <v>3.5032088370407943E-2</v>
      </c>
      <c r="V52" t="s">
        <v>17245</v>
      </c>
      <c r="W52" s="8">
        <v>4.6717151284893357E-2</v>
      </c>
      <c r="X52" s="8">
        <v>4.8545409614090977E-2</v>
      </c>
      <c r="Y52" s="8">
        <v>4.7690174514663806E-2</v>
      </c>
      <c r="Z52" s="8">
        <v>4.9427182130423609E-2</v>
      </c>
      <c r="AA52" s="8">
        <v>4.9087822945516342E-2</v>
      </c>
      <c r="AB52" s="8">
        <v>4.8733336059061307E-2</v>
      </c>
      <c r="AC52" s="8">
        <v>5.6748025533546118E-2</v>
      </c>
      <c r="AD52" s="8">
        <v>5.7000435106036924E-2</v>
      </c>
      <c r="AE52" s="8">
        <v>5.5489426080419922E-2</v>
      </c>
      <c r="AF52" s="8">
        <v>5.3327109521232187E-2</v>
      </c>
      <c r="AG52" s="8">
        <v>5.1904578700842051E-2</v>
      </c>
      <c r="AH52" s="8">
        <v>3.995752093379551E-2</v>
      </c>
      <c r="AJ52" t="s">
        <v>17245</v>
      </c>
      <c r="AK52" s="8">
        <f t="shared" si="13"/>
        <v>0.89973327953582571</v>
      </c>
      <c r="AM52" t="s">
        <v>15423</v>
      </c>
      <c r="AN52" s="9">
        <v>0.90473327953582572</v>
      </c>
      <c r="AO52" s="43">
        <f t="shared" si="14"/>
        <v>0.89973327953582571</v>
      </c>
    </row>
    <row r="53" spans="6:41" x14ac:dyDescent="0.2">
      <c r="F53" t="s">
        <v>17319</v>
      </c>
      <c r="G53" s="9">
        <v>4.2000000000000003E-2</v>
      </c>
      <c r="H53" t="s">
        <v>17246</v>
      </c>
      <c r="I53" s="8">
        <f t="shared" si="1"/>
        <v>3.8554942280969826E-2</v>
      </c>
      <c r="J53" s="8">
        <f t="shared" si="2"/>
        <v>4.0309615702984199E-2</v>
      </c>
      <c r="K53" s="8">
        <f t="shared" si="3"/>
        <v>3.7863006156625613E-2</v>
      </c>
      <c r="L53" s="8">
        <f t="shared" si="4"/>
        <v>3.8457283011213213E-2</v>
      </c>
      <c r="M53" s="8">
        <f t="shared" si="5"/>
        <v>3.5489707005103517E-2</v>
      </c>
      <c r="N53" s="8">
        <f t="shared" si="6"/>
        <v>3.4510936352873375E-2</v>
      </c>
      <c r="O53" s="8">
        <f t="shared" si="7"/>
        <v>3.5258179325278333E-2</v>
      </c>
      <c r="P53" s="8">
        <f t="shared" si="8"/>
        <v>3.4734812786976058E-2</v>
      </c>
      <c r="Q53" s="8">
        <f t="shared" si="9"/>
        <v>3.8556029547674828E-2</v>
      </c>
      <c r="R53" s="8">
        <f t="shared" si="10"/>
        <v>3.7338120991870477E-2</v>
      </c>
      <c r="S53" s="8">
        <f t="shared" si="11"/>
        <v>3.882175498540659E-2</v>
      </c>
      <c r="T53" s="8">
        <f t="shared" si="12"/>
        <v>3.2851618579184796E-2</v>
      </c>
      <c r="V53" t="s">
        <v>17246</v>
      </c>
      <c r="W53" s="8">
        <v>4.4659409806326787E-2</v>
      </c>
      <c r="X53" s="8">
        <v>4.735006855680416E-2</v>
      </c>
      <c r="Y53" s="8">
        <v>4.4951358499526549E-2</v>
      </c>
      <c r="Z53" s="8">
        <v>4.4962943991380122E-2</v>
      </c>
      <c r="AA53" s="8">
        <v>4.2183833915979616E-2</v>
      </c>
      <c r="AB53" s="8">
        <v>4.2070571769950577E-2</v>
      </c>
      <c r="AC53" s="8">
        <v>4.4055619062568538E-2</v>
      </c>
      <c r="AD53" s="8">
        <v>4.3895295208340221E-2</v>
      </c>
      <c r="AE53" s="8">
        <v>4.677366653183565E-2</v>
      </c>
      <c r="AF53" s="8">
        <v>4.5296179110963557E-2</v>
      </c>
      <c r="AG53" s="8">
        <v>4.6755701494058034E-2</v>
      </c>
      <c r="AH53" s="8">
        <v>3.770368251792855E-2</v>
      </c>
      <c r="AJ53" t="s">
        <v>17246</v>
      </c>
      <c r="AK53" s="8">
        <f t="shared" si="13"/>
        <v>0.89431060907813076</v>
      </c>
      <c r="AM53" t="s">
        <v>15424</v>
      </c>
      <c r="AN53" s="9">
        <v>0.89931060907813076</v>
      </c>
      <c r="AO53" s="43">
        <f t="shared" si="14"/>
        <v>0.89431060907813076</v>
      </c>
    </row>
    <row r="54" spans="6:41" x14ac:dyDescent="0.2">
      <c r="F54" t="s">
        <v>17305</v>
      </c>
      <c r="G54" s="9">
        <v>4.2000000000000003E-2</v>
      </c>
      <c r="H54" t="s">
        <v>17247</v>
      </c>
      <c r="I54" s="8">
        <f t="shared" si="1"/>
        <v>4.3854727260528525E-2</v>
      </c>
      <c r="J54" s="8">
        <f t="shared" si="2"/>
        <v>4.2862640481571103E-2</v>
      </c>
      <c r="K54" s="8">
        <f t="shared" si="3"/>
        <v>3.5916981733525026E-2</v>
      </c>
      <c r="L54" s="8">
        <f t="shared" si="4"/>
        <v>3.9490838747714252E-2</v>
      </c>
      <c r="M54" s="8">
        <f t="shared" si="5"/>
        <v>3.8831780962065035E-2</v>
      </c>
      <c r="N54" s="8">
        <f t="shared" si="6"/>
        <v>4.1538865187554501E-2</v>
      </c>
      <c r="O54" s="8">
        <f t="shared" si="7"/>
        <v>4.5139560373406891E-2</v>
      </c>
      <c r="P54" s="8">
        <f t="shared" si="8"/>
        <v>4.4072580313998785E-2</v>
      </c>
      <c r="Q54" s="8">
        <f t="shared" si="9"/>
        <v>4.6050873604807724E-2</v>
      </c>
      <c r="R54" s="8">
        <f t="shared" si="10"/>
        <v>4.4762462413629314E-2</v>
      </c>
      <c r="S54" s="8">
        <f t="shared" si="11"/>
        <v>4.1242924615071223E-2</v>
      </c>
      <c r="T54" s="8">
        <f t="shared" si="12"/>
        <v>3.2509731179438013E-2</v>
      </c>
      <c r="V54" t="s">
        <v>17247</v>
      </c>
      <c r="W54" s="8">
        <v>5.5119351566587871E-2</v>
      </c>
      <c r="X54" s="8">
        <v>5.4697400313948853E-2</v>
      </c>
      <c r="Y54" s="8">
        <v>4.6366501207531538E-2</v>
      </c>
      <c r="Z54" s="8">
        <v>5.0138684151489338E-2</v>
      </c>
      <c r="AA54" s="8">
        <v>5.0194115913742142E-2</v>
      </c>
      <c r="AB54" s="8">
        <v>5.5191458565484741E-2</v>
      </c>
      <c r="AC54" s="8">
        <v>6.1612859081223388E-2</v>
      </c>
      <c r="AD54" s="8">
        <v>6.0904675593709087E-2</v>
      </c>
      <c r="AE54" s="8">
        <v>6.086296311230114E-2</v>
      </c>
      <c r="AF54" s="8">
        <v>5.9160139329301711E-2</v>
      </c>
      <c r="AG54" s="8">
        <v>5.4079710028583146E-2</v>
      </c>
      <c r="AH54" s="8">
        <v>4.0453498362642316E-2</v>
      </c>
      <c r="AJ54" t="s">
        <v>17247</v>
      </c>
      <c r="AK54" s="8">
        <f t="shared" si="13"/>
        <v>0.8266321330730656</v>
      </c>
      <c r="AN54" s="9">
        <v>0.8316321330730656</v>
      </c>
      <c r="AO54" s="43">
        <f t="shared" si="14"/>
        <v>0.8266321330730656</v>
      </c>
    </row>
    <row r="55" spans="6:41" x14ac:dyDescent="0.2">
      <c r="F55" t="s">
        <v>17320</v>
      </c>
      <c r="G55" s="9">
        <v>4.2000000000000003E-2</v>
      </c>
      <c r="H55" t="s">
        <v>17248</v>
      </c>
      <c r="I55" s="8">
        <f t="shared" si="1"/>
        <v>4.4511090444700481E-2</v>
      </c>
      <c r="J55" s="8">
        <f t="shared" si="2"/>
        <v>4.5114908702210736E-2</v>
      </c>
      <c r="K55" s="8">
        <f t="shared" si="3"/>
        <v>4.4635021070042122E-2</v>
      </c>
      <c r="L55" s="8">
        <f t="shared" si="4"/>
        <v>4.5872163938106135E-2</v>
      </c>
      <c r="M55" s="8">
        <f t="shared" si="5"/>
        <v>4.5910025434608447E-2</v>
      </c>
      <c r="N55" s="8">
        <f t="shared" si="6"/>
        <v>4.7441220532707773E-2</v>
      </c>
      <c r="O55" s="8">
        <f t="shared" si="7"/>
        <v>5.2562379927213708E-2</v>
      </c>
      <c r="P55" s="8">
        <f t="shared" si="8"/>
        <v>5.0814551587342056E-2</v>
      </c>
      <c r="Q55" s="8">
        <f t="shared" si="9"/>
        <v>5.1002081744931572E-2</v>
      </c>
      <c r="R55" s="8">
        <f t="shared" si="10"/>
        <v>4.8565107318485699E-2</v>
      </c>
      <c r="S55" s="8">
        <f t="shared" si="11"/>
        <v>4.7588424195043041E-2</v>
      </c>
      <c r="T55" s="8">
        <f t="shared" si="12"/>
        <v>3.7370769500064641E-2</v>
      </c>
      <c r="V55" t="s">
        <v>17248</v>
      </c>
      <c r="W55" s="8">
        <v>5.1605789960059406E-2</v>
      </c>
      <c r="X55" s="8">
        <v>5.3043834850245615E-2</v>
      </c>
      <c r="Y55" s="8">
        <v>5.3040872217373906E-2</v>
      </c>
      <c r="Z55" s="8">
        <v>5.368171237140483E-2</v>
      </c>
      <c r="AA55" s="8">
        <v>5.4620897989907297E-2</v>
      </c>
      <c r="AB55" s="8">
        <v>5.7888944983299426E-2</v>
      </c>
      <c r="AC55" s="8">
        <v>6.5742317607286854E-2</v>
      </c>
      <c r="AD55" s="8">
        <v>6.4279804762829684E-2</v>
      </c>
      <c r="AE55" s="8">
        <v>6.1931713076739919E-2</v>
      </c>
      <c r="AF55" s="8">
        <v>5.8972500515401725E-2</v>
      </c>
      <c r="AG55" s="8">
        <v>5.7368541452120218E-2</v>
      </c>
      <c r="AH55" s="8">
        <v>4.2929186985126974E-2</v>
      </c>
      <c r="AJ55" t="s">
        <v>17248</v>
      </c>
      <c r="AK55" s="8">
        <f t="shared" si="13"/>
        <v>0.89352124963400603</v>
      </c>
      <c r="AM55" t="s">
        <v>15425</v>
      </c>
      <c r="AN55" s="9">
        <v>0.89852124963400604</v>
      </c>
      <c r="AO55" s="43">
        <f t="shared" si="14"/>
        <v>0.89352124963400603</v>
      </c>
    </row>
    <row r="56" spans="6:41" x14ac:dyDescent="0.2">
      <c r="F56" t="s">
        <v>17321</v>
      </c>
      <c r="G56" s="9">
        <v>4.2000000000000003E-2</v>
      </c>
      <c r="H56" t="s">
        <v>17249</v>
      </c>
      <c r="I56" s="8">
        <f t="shared" si="1"/>
        <v>4.5426997361812493E-2</v>
      </c>
      <c r="J56" s="8">
        <f t="shared" si="2"/>
        <v>4.6497102303813799E-2</v>
      </c>
      <c r="K56" s="8">
        <f t="shared" si="3"/>
        <v>4.5994455841692192E-2</v>
      </c>
      <c r="L56" s="8">
        <f t="shared" si="4"/>
        <v>4.7773707954402542E-2</v>
      </c>
      <c r="M56" s="8">
        <f t="shared" si="5"/>
        <v>4.7819021417818387E-2</v>
      </c>
      <c r="N56" s="8">
        <f t="shared" si="6"/>
        <v>4.6019131187265291E-2</v>
      </c>
      <c r="O56" s="8">
        <f t="shared" si="7"/>
        <v>5.5015434923394703E-2</v>
      </c>
      <c r="P56" s="8">
        <f t="shared" si="8"/>
        <v>5.6824884660895442E-2</v>
      </c>
      <c r="Q56" s="8">
        <f t="shared" si="9"/>
        <v>5.5986175905187431E-2</v>
      </c>
      <c r="R56" s="8">
        <f t="shared" si="10"/>
        <v>5.3354457658159764E-2</v>
      </c>
      <c r="S56" s="8">
        <f t="shared" si="11"/>
        <v>5.222959870756707E-2</v>
      </c>
      <c r="T56" s="8">
        <f t="shared" si="12"/>
        <v>4.4607657997450784E-2</v>
      </c>
      <c r="V56" t="s">
        <v>17249</v>
      </c>
      <c r="W56" s="8">
        <v>5.3453231701510874E-2</v>
      </c>
      <c r="X56" s="8">
        <v>5.5496022861421967E-2</v>
      </c>
      <c r="Y56" s="8">
        <v>5.5492183477934102E-2</v>
      </c>
      <c r="Z56" s="8">
        <v>5.674877214810943E-2</v>
      </c>
      <c r="AA56" s="8">
        <v>5.7763207938156362E-2</v>
      </c>
      <c r="AB56" s="8">
        <v>5.7035853392329611E-2</v>
      </c>
      <c r="AC56" s="8">
        <v>6.9918965323871721E-2</v>
      </c>
      <c r="AD56" s="8">
        <v>7.3054189351088789E-2</v>
      </c>
      <c r="AE56" s="8">
        <v>6.9046648661709897E-2</v>
      </c>
      <c r="AF56" s="8">
        <v>6.5801002352755725E-2</v>
      </c>
      <c r="AG56" s="8">
        <v>6.3940595882298168E-2</v>
      </c>
      <c r="AH56" s="8">
        <v>5.1999630820157274E-2</v>
      </c>
      <c r="AJ56" t="s">
        <v>17249</v>
      </c>
      <c r="AK56" s="8">
        <f t="shared" si="13"/>
        <v>0.88084566724575575</v>
      </c>
      <c r="AM56" t="s">
        <v>15426</v>
      </c>
      <c r="AN56" s="9">
        <v>0.88584566724575575</v>
      </c>
      <c r="AO56" s="43">
        <f t="shared" si="14"/>
        <v>0.88084566724575575</v>
      </c>
    </row>
    <row r="57" spans="6:41" x14ac:dyDescent="0.2">
      <c r="F57" t="s">
        <v>17322</v>
      </c>
      <c r="G57" s="9">
        <v>4.2000000000000003E-2</v>
      </c>
      <c r="H57" t="s">
        <v>17250</v>
      </c>
      <c r="I57" s="8">
        <f t="shared" si="1"/>
        <v>4.0662175702495168E-2</v>
      </c>
      <c r="J57" s="8">
        <f t="shared" si="2"/>
        <v>4.0803169750379654E-2</v>
      </c>
      <c r="K57" s="8">
        <f t="shared" si="3"/>
        <v>4.0323575912632928E-2</v>
      </c>
      <c r="L57" s="8">
        <f t="shared" si="4"/>
        <v>4.065351191368563E-2</v>
      </c>
      <c r="M57" s="8">
        <f t="shared" si="5"/>
        <v>4.0330872965787766E-2</v>
      </c>
      <c r="N57" s="8">
        <f t="shared" si="6"/>
        <v>4.204689967625308E-2</v>
      </c>
      <c r="O57" s="8">
        <f t="shared" si="7"/>
        <v>4.6883468806569975E-2</v>
      </c>
      <c r="P57" s="8">
        <f t="shared" si="8"/>
        <v>4.6611188116824777E-2</v>
      </c>
      <c r="Q57" s="8">
        <f t="shared" si="9"/>
        <v>4.5910639975242362E-2</v>
      </c>
      <c r="R57" s="8">
        <f t="shared" si="10"/>
        <v>4.3305546807816092E-2</v>
      </c>
      <c r="S57" s="8">
        <f t="shared" si="11"/>
        <v>4.1662220376868335E-2</v>
      </c>
      <c r="T57" s="8">
        <f t="shared" si="12"/>
        <v>3.3189580234671154E-2</v>
      </c>
      <c r="V57" t="s">
        <v>17250</v>
      </c>
      <c r="W57" s="8">
        <v>4.7075895300345019E-2</v>
      </c>
      <c r="X57" s="8">
        <v>4.7904657563561728E-2</v>
      </c>
      <c r="Y57" s="8">
        <v>4.7847165464577915E-2</v>
      </c>
      <c r="Z57" s="8">
        <v>4.7505857303102715E-2</v>
      </c>
      <c r="AA57" s="8">
        <v>4.7912676248237751E-2</v>
      </c>
      <c r="AB57" s="8">
        <v>5.122935826301591E-2</v>
      </c>
      <c r="AC57" s="8">
        <v>5.8548869458811971E-2</v>
      </c>
      <c r="AD57" s="8">
        <v>5.8870507096523535E-2</v>
      </c>
      <c r="AE57" s="8">
        <v>5.5665596991757653E-2</v>
      </c>
      <c r="AF57" s="8">
        <v>5.2506981331811899E-2</v>
      </c>
      <c r="AG57" s="8">
        <v>5.0149653935787852E-2</v>
      </c>
      <c r="AH57" s="8">
        <v>3.8072016154411498E-2</v>
      </c>
      <c r="AJ57" t="s">
        <v>17250</v>
      </c>
      <c r="AK57" s="8">
        <f t="shared" si="13"/>
        <v>0.89475788379742516</v>
      </c>
      <c r="AM57" t="s">
        <v>15427</v>
      </c>
      <c r="AN57" s="9">
        <v>0.89975788379742516</v>
      </c>
      <c r="AO57" s="43">
        <f t="shared" si="14"/>
        <v>0.89475788379742516</v>
      </c>
    </row>
    <row r="58" spans="6:41" x14ac:dyDescent="0.2">
      <c r="F58" t="s">
        <v>17323</v>
      </c>
      <c r="G58" s="9">
        <v>4.2000000000000003E-2</v>
      </c>
      <c r="H58" t="s">
        <v>17251</v>
      </c>
      <c r="I58" s="8">
        <f t="shared" si="1"/>
        <v>4.1156791995827051E-2</v>
      </c>
      <c r="J58" s="8">
        <f t="shared" si="2"/>
        <v>4.1731608940503949E-2</v>
      </c>
      <c r="K58" s="8">
        <f t="shared" si="3"/>
        <v>4.0298888477148138E-2</v>
      </c>
      <c r="L58" s="8">
        <f t="shared" si="4"/>
        <v>4.2446009609862445E-2</v>
      </c>
      <c r="M58" s="8">
        <f t="shared" si="5"/>
        <v>4.1692364358371425E-2</v>
      </c>
      <c r="N58" s="8">
        <f t="shared" si="6"/>
        <v>4.3859291640728514E-2</v>
      </c>
      <c r="O58" s="8">
        <f t="shared" si="7"/>
        <v>4.7726202730975671E-2</v>
      </c>
      <c r="P58" s="8">
        <f t="shared" si="8"/>
        <v>4.654695001428321E-2</v>
      </c>
      <c r="Q58" s="8">
        <f t="shared" si="9"/>
        <v>4.6179221181794884E-2</v>
      </c>
      <c r="R58" s="8">
        <f t="shared" si="10"/>
        <v>4.3671464408044453E-2</v>
      </c>
      <c r="S58" s="8">
        <f t="shared" si="11"/>
        <v>4.2321854201637928E-2</v>
      </c>
      <c r="T58" s="8">
        <f t="shared" si="12"/>
        <v>3.4193905517255714E-2</v>
      </c>
      <c r="V58" t="s">
        <v>17251</v>
      </c>
      <c r="W58" s="8">
        <v>4.8530757574044014E-2</v>
      </c>
      <c r="X58" s="8">
        <v>4.991485895958115E-2</v>
      </c>
      <c r="Y58" s="8">
        <v>4.8725717072692257E-2</v>
      </c>
      <c r="Z58" s="8">
        <v>5.0527605415072022E-2</v>
      </c>
      <c r="AA58" s="8">
        <v>5.04716058398815E-2</v>
      </c>
      <c r="AB58" s="8">
        <v>5.4479813564637582E-2</v>
      </c>
      <c r="AC58" s="8">
        <v>6.0793386636785705E-2</v>
      </c>
      <c r="AD58" s="8">
        <v>5.9978867615301266E-2</v>
      </c>
      <c r="AE58" s="8">
        <v>5.7077916443902671E-2</v>
      </c>
      <c r="AF58" s="8">
        <v>5.397830740047023E-2</v>
      </c>
      <c r="AG58" s="8">
        <v>5.192509830123225E-2</v>
      </c>
      <c r="AH58" s="8">
        <v>3.9943546011779123E-2</v>
      </c>
      <c r="AJ58" t="s">
        <v>17251</v>
      </c>
      <c r="AK58" s="8">
        <f t="shared" si="13"/>
        <v>0.87905583207790627</v>
      </c>
      <c r="AM58" t="s">
        <v>15428</v>
      </c>
      <c r="AN58" s="9">
        <v>0.88405583207790628</v>
      </c>
      <c r="AO58" s="43">
        <f t="shared" si="14"/>
        <v>0.87905583207790627</v>
      </c>
    </row>
    <row r="59" spans="6:41" x14ac:dyDescent="0.2">
      <c r="F59" t="s">
        <v>17324</v>
      </c>
      <c r="G59" s="9">
        <v>4.9000000000000002E-2</v>
      </c>
      <c r="H59" t="s">
        <v>17252</v>
      </c>
      <c r="I59" s="8">
        <f t="shared" si="1"/>
        <v>4.3739808724048014E-2</v>
      </c>
      <c r="J59" s="8">
        <f t="shared" si="2"/>
        <v>4.44224722799543E-2</v>
      </c>
      <c r="K59" s="8">
        <f t="shared" si="3"/>
        <v>4.5633320671639471E-2</v>
      </c>
      <c r="L59" s="8">
        <f t="shared" si="4"/>
        <v>4.428806829202836E-2</v>
      </c>
      <c r="M59" s="8">
        <f t="shared" si="5"/>
        <v>4.2981358567580195E-2</v>
      </c>
      <c r="N59" s="8">
        <f t="shared" si="6"/>
        <v>4.2958049239320346E-2</v>
      </c>
      <c r="O59" s="8">
        <f t="shared" si="7"/>
        <v>4.6978080329012996E-2</v>
      </c>
      <c r="P59" s="8">
        <f t="shared" si="8"/>
        <v>4.5454731436288108E-2</v>
      </c>
      <c r="Q59" s="8">
        <f t="shared" si="9"/>
        <v>4.5787631981491259E-2</v>
      </c>
      <c r="R59" s="8">
        <f t="shared" si="10"/>
        <v>4.234527514238258E-2</v>
      </c>
      <c r="S59" s="8">
        <f t="shared" si="11"/>
        <v>4.1596069940822149E-2</v>
      </c>
      <c r="T59" s="8">
        <f t="shared" si="12"/>
        <v>3.3701932523413122E-2</v>
      </c>
      <c r="V59" t="s">
        <v>17252</v>
      </c>
      <c r="W59" s="8">
        <v>5.1249250324155754E-2</v>
      </c>
      <c r="X59" s="8">
        <v>5.2791374485719203E-2</v>
      </c>
      <c r="Y59" s="8">
        <v>5.4816632301146612E-2</v>
      </c>
      <c r="Z59" s="8">
        <v>5.2382644903108927E-2</v>
      </c>
      <c r="AA59" s="8">
        <v>5.1693081597615882E-2</v>
      </c>
      <c r="AB59" s="8">
        <v>5.3003731646718809E-2</v>
      </c>
      <c r="AC59" s="8">
        <v>5.9430404128830695E-2</v>
      </c>
      <c r="AD59" s="8">
        <v>5.8165515502613035E-2</v>
      </c>
      <c r="AE59" s="8">
        <v>5.6217552722617789E-2</v>
      </c>
      <c r="AF59" s="8">
        <v>5.1991064723175433E-2</v>
      </c>
      <c r="AG59" s="8">
        <v>5.0697722142205158E-2</v>
      </c>
      <c r="AH59" s="8">
        <v>3.912132489004224E-2</v>
      </c>
      <c r="AJ59" t="s">
        <v>17252</v>
      </c>
      <c r="AK59" s="8">
        <f t="shared" si="13"/>
        <v>0.88447216685883401</v>
      </c>
      <c r="AM59" t="s">
        <v>15429</v>
      </c>
      <c r="AN59" s="9">
        <v>0.88947216685883401</v>
      </c>
      <c r="AO59" s="43">
        <f t="shared" si="14"/>
        <v>0.88447216685883401</v>
      </c>
    </row>
    <row r="60" spans="6:41" x14ac:dyDescent="0.2">
      <c r="F60" t="s">
        <v>17325</v>
      </c>
      <c r="G60" s="9">
        <v>4.2000000000000003E-2</v>
      </c>
      <c r="H60" t="s">
        <v>17253</v>
      </c>
      <c r="I60" s="8">
        <f t="shared" si="1"/>
        <v>4.7519409970376465E-2</v>
      </c>
      <c r="J60" s="8">
        <f t="shared" si="2"/>
        <v>4.8704061908237999E-2</v>
      </c>
      <c r="K60" s="8">
        <f t="shared" si="3"/>
        <v>4.592637312265959E-2</v>
      </c>
      <c r="L60" s="8">
        <f t="shared" si="4"/>
        <v>4.8217637707292302E-2</v>
      </c>
      <c r="M60" s="8">
        <f t="shared" si="5"/>
        <v>4.8246940487558475E-2</v>
      </c>
      <c r="N60" s="8">
        <f t="shared" si="6"/>
        <v>5.0933674861564492E-2</v>
      </c>
      <c r="O60" s="8">
        <f t="shared" si="7"/>
        <v>5.4446398440223427E-2</v>
      </c>
      <c r="P60" s="8">
        <f t="shared" si="8"/>
        <v>5.2562279691155095E-2</v>
      </c>
      <c r="Q60" s="8">
        <f t="shared" si="9"/>
        <v>5.4697959783529392E-2</v>
      </c>
      <c r="R60" s="8">
        <f t="shared" si="10"/>
        <v>5.1012950283965172E-2</v>
      </c>
      <c r="S60" s="8">
        <f t="shared" si="11"/>
        <v>5.3224297347343283E-2</v>
      </c>
      <c r="T60" s="8">
        <f t="shared" si="12"/>
        <v>4.1098535540020624E-2</v>
      </c>
      <c r="V60" t="s">
        <v>17253</v>
      </c>
      <c r="W60" s="8">
        <v>5.6446687631327423E-2</v>
      </c>
      <c r="X60" s="8">
        <v>5.8690492525730151E-2</v>
      </c>
      <c r="Y60" s="8">
        <v>5.5950057959224558E-2</v>
      </c>
      <c r="Z60" s="8">
        <v>5.7825601050470944E-2</v>
      </c>
      <c r="AA60" s="8">
        <v>5.8848794850368306E-2</v>
      </c>
      <c r="AB60" s="8">
        <v>6.3759077660047514E-2</v>
      </c>
      <c r="AC60" s="8">
        <v>6.9906513774058252E-2</v>
      </c>
      <c r="AD60" s="8">
        <v>6.827636909233821E-2</v>
      </c>
      <c r="AE60" s="8">
        <v>6.8130089346299147E-2</v>
      </c>
      <c r="AF60" s="8">
        <v>6.3540155326075043E-2</v>
      </c>
      <c r="AG60" s="8">
        <v>6.5802769545747986E-2</v>
      </c>
      <c r="AH60" s="8">
        <v>4.8359988264871374E-2</v>
      </c>
      <c r="AJ60" t="s">
        <v>17253</v>
      </c>
      <c r="AK60" s="8">
        <f t="shared" si="13"/>
        <v>0.8728458542818659</v>
      </c>
      <c r="AM60" t="s">
        <v>15430</v>
      </c>
      <c r="AN60" s="9">
        <v>0.8778458542818659</v>
      </c>
      <c r="AO60" s="43">
        <f t="shared" si="14"/>
        <v>0.8728458542818659</v>
      </c>
    </row>
    <row r="61" spans="6:41" x14ac:dyDescent="0.2">
      <c r="F61" t="s">
        <v>17306</v>
      </c>
      <c r="G61" s="9">
        <v>4.2000000000000003E-2</v>
      </c>
      <c r="H61" t="s">
        <v>17254</v>
      </c>
      <c r="I61" s="8">
        <f t="shared" si="1"/>
        <v>6.5390083608065253E-2</v>
      </c>
      <c r="J61" s="8">
        <f t="shared" si="2"/>
        <v>5.9245764578585852E-2</v>
      </c>
      <c r="K61" s="8">
        <f t="shared" si="3"/>
        <v>4.8763820421548178E-2</v>
      </c>
      <c r="L61" s="8">
        <f t="shared" si="4"/>
        <v>5.3580430075619578E-2</v>
      </c>
      <c r="M61" s="8">
        <f t="shared" si="5"/>
        <v>5.277186295035495E-2</v>
      </c>
      <c r="N61" s="8">
        <f t="shared" si="6"/>
        <v>5.6484762430279563E-2</v>
      </c>
      <c r="O61" s="8">
        <f t="shared" si="7"/>
        <v>6.1426655063375982E-2</v>
      </c>
      <c r="P61" s="8">
        <f t="shared" si="8"/>
        <v>5.9999800628684555E-2</v>
      </c>
      <c r="Q61" s="8">
        <f t="shared" si="9"/>
        <v>6.2631955829499819E-2</v>
      </c>
      <c r="R61" s="8">
        <f t="shared" si="10"/>
        <v>6.0878493138619025E-2</v>
      </c>
      <c r="S61" s="8">
        <f t="shared" si="11"/>
        <v>5.6328937554237596E-2</v>
      </c>
      <c r="T61" s="8">
        <f t="shared" si="12"/>
        <v>4.4362307709111572E-2</v>
      </c>
      <c r="V61" t="s">
        <v>17254</v>
      </c>
      <c r="W61" s="8">
        <v>8.0470650898737575E-2</v>
      </c>
      <c r="X61" s="8">
        <v>7.4002126361398898E-2</v>
      </c>
      <c r="Y61" s="8">
        <v>6.1601947456633416E-2</v>
      </c>
      <c r="Z61" s="8">
        <v>6.6593007758740927E-2</v>
      </c>
      <c r="AA61" s="8">
        <v>6.674951635695614E-2</v>
      </c>
      <c r="AB61" s="8">
        <v>7.3395396890830453E-2</v>
      </c>
      <c r="AC61" s="8">
        <v>8.1946410234526479E-2</v>
      </c>
      <c r="AD61" s="8">
        <v>8.1015623046834545E-2</v>
      </c>
      <c r="AE61" s="8">
        <v>8.0962157943713586E-2</v>
      </c>
      <c r="AF61" s="8">
        <v>7.8695517513164642E-2</v>
      </c>
      <c r="AG61" s="8">
        <v>7.2254062803316449E-2</v>
      </c>
      <c r="AH61" s="8">
        <v>5.4061119270963673E-2</v>
      </c>
      <c r="AJ61" t="s">
        <v>17254</v>
      </c>
      <c r="AK61" s="8">
        <f t="shared" si="13"/>
        <v>0.84359543545075377</v>
      </c>
      <c r="AN61" s="9">
        <v>0.84859543545075378</v>
      </c>
      <c r="AO61" s="43">
        <f t="shared" si="14"/>
        <v>0.84359543545075377</v>
      </c>
    </row>
    <row r="62" spans="6:41" x14ac:dyDescent="0.2">
      <c r="F62" t="s">
        <v>17307</v>
      </c>
      <c r="G62" s="9">
        <v>0</v>
      </c>
      <c r="H62" t="s">
        <v>17257</v>
      </c>
      <c r="I62" s="8">
        <f t="shared" si="1"/>
        <v>0</v>
      </c>
      <c r="J62" s="8">
        <f t="shared" si="2"/>
        <v>0</v>
      </c>
      <c r="K62" s="8">
        <f t="shared" si="3"/>
        <v>0</v>
      </c>
      <c r="L62" s="8">
        <f t="shared" si="4"/>
        <v>0</v>
      </c>
      <c r="M62" s="8">
        <f t="shared" si="5"/>
        <v>0</v>
      </c>
      <c r="N62" s="8">
        <f t="shared" si="6"/>
        <v>0</v>
      </c>
      <c r="O62" s="8">
        <f t="shared" si="7"/>
        <v>0</v>
      </c>
      <c r="P62" s="8">
        <f t="shared" si="8"/>
        <v>0</v>
      </c>
      <c r="Q62" s="8">
        <f t="shared" si="9"/>
        <v>0</v>
      </c>
      <c r="R62" s="8">
        <f t="shared" si="10"/>
        <v>0</v>
      </c>
      <c r="S62" s="8">
        <f t="shared" si="11"/>
        <v>0</v>
      </c>
      <c r="T62" s="8">
        <f t="shared" si="12"/>
        <v>0</v>
      </c>
      <c r="V62" t="s">
        <v>17257</v>
      </c>
      <c r="W62" s="8">
        <v>0</v>
      </c>
      <c r="X62" s="8">
        <v>0</v>
      </c>
      <c r="Y62" s="8">
        <v>0</v>
      </c>
      <c r="Z62" s="8">
        <v>0</v>
      </c>
      <c r="AA62" s="8">
        <v>0</v>
      </c>
      <c r="AB62" s="8">
        <v>0</v>
      </c>
      <c r="AC62" s="8">
        <v>0</v>
      </c>
      <c r="AD62" s="8">
        <v>0</v>
      </c>
      <c r="AE62" s="8">
        <v>0</v>
      </c>
      <c r="AF62" s="8">
        <v>0</v>
      </c>
      <c r="AG62" s="8">
        <v>0</v>
      </c>
      <c r="AH62" s="8">
        <v>0</v>
      </c>
      <c r="AJ62" t="s">
        <v>17257</v>
      </c>
      <c r="AK62" s="8">
        <f t="shared" si="13"/>
        <v>0</v>
      </c>
      <c r="AO62" s="43"/>
    </row>
    <row r="63" spans="6:41" x14ac:dyDescent="0.2">
      <c r="F63" t="s">
        <v>17308</v>
      </c>
      <c r="G63" s="9">
        <v>4.2000000000000003E-2</v>
      </c>
      <c r="H63" t="s">
        <v>17194</v>
      </c>
      <c r="I63" s="8">
        <f t="shared" si="1"/>
        <v>3.2165445265582834E-2</v>
      </c>
      <c r="J63" s="8">
        <f t="shared" si="2"/>
        <v>3.3081845922626744E-2</v>
      </c>
      <c r="K63" s="8">
        <f t="shared" si="3"/>
        <v>3.295174222976012E-2</v>
      </c>
      <c r="L63" s="8">
        <f t="shared" si="4"/>
        <v>3.4482027881047692E-2</v>
      </c>
      <c r="M63" s="8">
        <f t="shared" si="5"/>
        <v>3.3786083483710962E-2</v>
      </c>
      <c r="N63" s="8">
        <f t="shared" si="6"/>
        <v>3.5236282232717325E-2</v>
      </c>
      <c r="O63" s="8">
        <f t="shared" si="7"/>
        <v>3.7217296495131412E-2</v>
      </c>
      <c r="P63" s="8">
        <f t="shared" si="8"/>
        <v>3.5748986744788554E-2</v>
      </c>
      <c r="Q63" s="8">
        <f t="shared" si="9"/>
        <v>3.6239476927967119E-2</v>
      </c>
      <c r="R63" s="8">
        <f t="shared" si="10"/>
        <v>3.458272722712355E-2</v>
      </c>
      <c r="S63" s="8">
        <f t="shared" si="11"/>
        <v>3.4409345250615092E-2</v>
      </c>
      <c r="T63" s="8">
        <f t="shared" si="12"/>
        <v>2.7761048084560608E-2</v>
      </c>
      <c r="V63" t="s">
        <v>17194</v>
      </c>
      <c r="W63" s="8">
        <v>3.7730450137390216E-2</v>
      </c>
      <c r="X63" s="8">
        <v>3.9359427944657091E-2</v>
      </c>
      <c r="Y63" s="8">
        <v>3.9628976313747843E-2</v>
      </c>
      <c r="Z63" s="8">
        <v>4.0830991025478901E-2</v>
      </c>
      <c r="AA63" s="8">
        <v>4.0681310610466072E-2</v>
      </c>
      <c r="AB63" s="8">
        <v>4.3528115336675249E-2</v>
      </c>
      <c r="AC63" s="8">
        <v>4.7139963249669715E-2</v>
      </c>
      <c r="AD63" s="8">
        <v>4.5802305728041941E-2</v>
      </c>
      <c r="AE63" s="8">
        <v>4.4547262042401517E-2</v>
      </c>
      <c r="AF63" s="8">
        <v>4.2510707728749368E-2</v>
      </c>
      <c r="AG63" s="8">
        <v>4.1987897545094778E-2</v>
      </c>
      <c r="AH63" s="8">
        <v>3.2261296741382353E-2</v>
      </c>
      <c r="AJ63" t="s">
        <v>17258</v>
      </c>
      <c r="AK63" s="8">
        <f t="shared" si="13"/>
        <v>0.88350626876850968</v>
      </c>
      <c r="AM63" t="s">
        <v>15431</v>
      </c>
      <c r="AN63" s="9">
        <v>0.88850626876850969</v>
      </c>
      <c r="AO63" s="43">
        <f t="shared" si="14"/>
        <v>0.88350626876850968</v>
      </c>
    </row>
    <row r="64" spans="6:41" x14ac:dyDescent="0.2">
      <c r="F64" t="s">
        <v>17309</v>
      </c>
      <c r="G64" s="9">
        <v>4.2000000000000003E-2</v>
      </c>
      <c r="H64" t="s">
        <v>17195</v>
      </c>
      <c r="I64" s="8">
        <f t="shared" si="1"/>
        <v>3.3274410626521603E-2</v>
      </c>
      <c r="J64" s="8">
        <f t="shared" si="2"/>
        <v>3.3048848733440481E-2</v>
      </c>
      <c r="K64" s="8">
        <f t="shared" si="3"/>
        <v>3.3473163118744924E-2</v>
      </c>
      <c r="L64" s="8">
        <f t="shared" si="4"/>
        <v>3.3091616510880467E-2</v>
      </c>
      <c r="M64" s="8">
        <f t="shared" si="5"/>
        <v>3.3453799320046766E-2</v>
      </c>
      <c r="N64" s="8">
        <f t="shared" si="6"/>
        <v>3.4906031960610664E-2</v>
      </c>
      <c r="O64" s="8">
        <f t="shared" si="7"/>
        <v>3.5845980122674537E-2</v>
      </c>
      <c r="P64" s="8">
        <f t="shared" si="8"/>
        <v>3.4752806994701416E-2</v>
      </c>
      <c r="Q64" s="8">
        <f t="shared" si="9"/>
        <v>3.7901614152423796E-2</v>
      </c>
      <c r="R64" s="8">
        <f t="shared" si="10"/>
        <v>3.6392282666992633E-2</v>
      </c>
      <c r="S64" s="8">
        <f t="shared" si="11"/>
        <v>3.6468640258395232E-2</v>
      </c>
      <c r="T64" s="8">
        <f t="shared" si="12"/>
        <v>2.6939903107169493E-2</v>
      </c>
      <c r="V64" t="s">
        <v>17195</v>
      </c>
      <c r="W64" s="8">
        <v>3.9424394191419188E-2</v>
      </c>
      <c r="X64" s="8">
        <v>3.9721905203989057E-2</v>
      </c>
      <c r="Y64" s="8">
        <v>4.0671851965437406E-2</v>
      </c>
      <c r="Z64" s="8">
        <v>3.9583006805083559E-2</v>
      </c>
      <c r="AA64" s="8">
        <v>4.0697773993839149E-2</v>
      </c>
      <c r="AB64" s="8">
        <v>4.3577761112847876E-2</v>
      </c>
      <c r="AC64" s="8">
        <v>4.58972109561325E-2</v>
      </c>
      <c r="AD64" s="8">
        <v>4.5016261124138819E-2</v>
      </c>
      <c r="AE64" s="8">
        <v>4.7082421260457023E-2</v>
      </c>
      <c r="AF64" s="8">
        <v>4.5207488426911802E-2</v>
      </c>
      <c r="AG64" s="8">
        <v>4.4967185114413201E-2</v>
      </c>
      <c r="AH64" s="8">
        <v>3.1619395674100687E-2</v>
      </c>
      <c r="AJ64" t="s">
        <v>17259</v>
      </c>
      <c r="AK64" s="8">
        <f t="shared" si="13"/>
        <v>0.87500562922952552</v>
      </c>
      <c r="AM64" t="s">
        <v>15432</v>
      </c>
      <c r="AN64" s="9">
        <v>0.88000562922952552</v>
      </c>
      <c r="AO64" s="43">
        <f t="shared" si="14"/>
        <v>0.87500562922952552</v>
      </c>
    </row>
    <row r="65" spans="6:41" x14ac:dyDescent="0.2">
      <c r="F65" t="s">
        <v>17310</v>
      </c>
      <c r="G65" s="9">
        <v>4.2000000000000003E-2</v>
      </c>
      <c r="H65" t="s">
        <v>17196</v>
      </c>
      <c r="I65" s="8">
        <f t="shared" si="1"/>
        <v>3.7181247996344355E-2</v>
      </c>
      <c r="J65" s="8">
        <f t="shared" si="2"/>
        <v>3.771075593756211E-2</v>
      </c>
      <c r="K65" s="8">
        <f t="shared" si="3"/>
        <v>3.6280146174587198E-2</v>
      </c>
      <c r="L65" s="8">
        <f t="shared" si="4"/>
        <v>3.7715942224506638E-2</v>
      </c>
      <c r="M65" s="8">
        <f t="shared" si="5"/>
        <v>3.995638913439456E-2</v>
      </c>
      <c r="N65" s="8">
        <f t="shared" si="6"/>
        <v>4.1861421072889038E-2</v>
      </c>
      <c r="O65" s="8">
        <f t="shared" si="7"/>
        <v>4.0545799768355519E-2</v>
      </c>
      <c r="P65" s="8">
        <f t="shared" si="8"/>
        <v>3.8839999644968662E-2</v>
      </c>
      <c r="Q65" s="8">
        <f t="shared" si="9"/>
        <v>3.8307536184646676E-2</v>
      </c>
      <c r="R65" s="8">
        <f t="shared" si="10"/>
        <v>3.6195537661097524E-2</v>
      </c>
      <c r="S65" s="8">
        <f t="shared" si="11"/>
        <v>3.5509659339215967E-2</v>
      </c>
      <c r="T65" s="8">
        <f t="shared" si="12"/>
        <v>2.5471266354898388E-2</v>
      </c>
      <c r="V65" t="s">
        <v>17196</v>
      </c>
      <c r="W65" s="8">
        <v>4.356646512286369E-2</v>
      </c>
      <c r="X65" s="8">
        <v>4.4817069862947485E-2</v>
      </c>
      <c r="Y65" s="8">
        <v>4.3583035674426555E-2</v>
      </c>
      <c r="Z65" s="8">
        <v>4.4611162239996539E-2</v>
      </c>
      <c r="AA65" s="8">
        <v>4.8057006024270453E-2</v>
      </c>
      <c r="AB65" s="8">
        <v>5.1652878191502834E-2</v>
      </c>
      <c r="AC65" s="8">
        <v>5.129540046706127E-2</v>
      </c>
      <c r="AD65" s="8">
        <v>4.9703281099881709E-2</v>
      </c>
      <c r="AE65" s="8">
        <v>4.7035584474584273E-2</v>
      </c>
      <c r="AF65" s="8">
        <v>4.4442384941057296E-2</v>
      </c>
      <c r="AG65" s="8">
        <v>4.3281378989652959E-2</v>
      </c>
      <c r="AH65" s="8">
        <v>2.9568333351381589E-2</v>
      </c>
      <c r="AJ65" t="s">
        <v>17260</v>
      </c>
      <c r="AK65" s="8">
        <f t="shared" si="13"/>
        <v>0.88443733744493369</v>
      </c>
      <c r="AM65" t="s">
        <v>15433</v>
      </c>
      <c r="AN65" s="9">
        <v>0.8894373374449337</v>
      </c>
      <c r="AO65" s="43">
        <f t="shared" si="14"/>
        <v>0.88443733744493369</v>
      </c>
    </row>
    <row r="66" spans="6:41" x14ac:dyDescent="0.2">
      <c r="F66" t="s">
        <v>17311</v>
      </c>
      <c r="G66" s="9">
        <v>4.2000000000000003E-2</v>
      </c>
      <c r="H66" t="s">
        <v>17197</v>
      </c>
      <c r="I66" s="8">
        <f t="shared" si="1"/>
        <v>3.9215642870115572E-2</v>
      </c>
      <c r="J66" s="8">
        <f>X66*($AK66-J$1)</f>
        <v>3.8525903206831795E-2</v>
      </c>
      <c r="K66" s="8">
        <f t="shared" si="3"/>
        <v>3.6433767020642341E-2</v>
      </c>
      <c r="L66" s="8">
        <f t="shared" si="4"/>
        <v>3.8230391302330816E-2</v>
      </c>
      <c r="M66" s="8">
        <f t="shared" si="5"/>
        <v>3.8402195675300711E-2</v>
      </c>
      <c r="N66" s="8">
        <f t="shared" si="6"/>
        <v>4.0998848755124516E-2</v>
      </c>
      <c r="O66" s="8">
        <f t="shared" si="7"/>
        <v>4.8848020229009068E-2</v>
      </c>
      <c r="P66" s="8">
        <f t="shared" si="8"/>
        <v>4.8828394221815882E-2</v>
      </c>
      <c r="Q66" s="8">
        <f t="shared" si="9"/>
        <v>4.3252411991219278E-2</v>
      </c>
      <c r="R66" s="8">
        <f t="shared" si="10"/>
        <v>4.1992230951060472E-2</v>
      </c>
      <c r="S66" s="8">
        <f t="shared" si="11"/>
        <v>4.053769216025891E-2</v>
      </c>
      <c r="T66" s="8">
        <f t="shared" si="12"/>
        <v>3.3768681352664393E-2</v>
      </c>
      <c r="V66" t="s">
        <v>17197</v>
      </c>
      <c r="W66" s="8">
        <v>4.6145598778616223E-2</v>
      </c>
      <c r="X66" s="8">
        <v>4.5983282518308834E-2</v>
      </c>
      <c r="Y66" s="8">
        <v>4.3958381694125283E-2</v>
      </c>
      <c r="Z66" s="8">
        <v>4.541375139746015E-2</v>
      </c>
      <c r="AA66" s="8">
        <v>4.6389317188675047E-2</v>
      </c>
      <c r="AB66" s="8">
        <v>5.0815100519433616E-2</v>
      </c>
      <c r="AC66" s="8">
        <v>6.2082515002354982E-2</v>
      </c>
      <c r="AD66" s="8">
        <v>6.2775623655099019E-2</v>
      </c>
      <c r="AE66" s="8">
        <v>5.3343765841112729E-2</v>
      </c>
      <c r="AF66" s="8">
        <v>5.1789568069730917E-2</v>
      </c>
      <c r="AG66" s="8">
        <v>4.9628422045544365E-2</v>
      </c>
      <c r="AH66" s="8">
        <v>3.9365506947859931E-2</v>
      </c>
      <c r="AJ66" t="s">
        <v>17261</v>
      </c>
      <c r="AK66" s="8">
        <f t="shared" si="13"/>
        <v>0.88082411991775955</v>
      </c>
      <c r="AM66" t="s">
        <v>15434</v>
      </c>
      <c r="AN66" s="9">
        <v>0.88582411991775956</v>
      </c>
      <c r="AO66" s="43">
        <f t="shared" si="14"/>
        <v>0.88082411991775955</v>
      </c>
    </row>
    <row r="67" spans="6:41" x14ac:dyDescent="0.2">
      <c r="F67" t="s">
        <v>17326</v>
      </c>
      <c r="G67" s="9">
        <v>4.9000000000000002E-2</v>
      </c>
      <c r="H67" t="s">
        <v>17191</v>
      </c>
      <c r="I67" s="8">
        <f t="shared" si="1"/>
        <v>6.1445899728106594E-2</v>
      </c>
      <c r="J67" s="8">
        <f t="shared" si="2"/>
        <v>6.0251009744600501E-2</v>
      </c>
      <c r="K67" s="8">
        <f t="shared" si="3"/>
        <v>5.9144335739651548E-2</v>
      </c>
      <c r="L67" s="8">
        <f t="shared" si="4"/>
        <v>6.1664420041461214E-2</v>
      </c>
      <c r="M67" s="8">
        <f t="shared" si="5"/>
        <v>5.6687935990713631E-2</v>
      </c>
      <c r="N67" s="8">
        <f t="shared" si="6"/>
        <v>5.9204187675606527E-2</v>
      </c>
      <c r="O67" s="8">
        <f t="shared" si="7"/>
        <v>6.8580029308033266E-2</v>
      </c>
      <c r="P67" s="8">
        <f t="shared" si="8"/>
        <v>7.0560423853231635E-2</v>
      </c>
      <c r="Q67" s="8">
        <f t="shared" si="9"/>
        <v>5.7609297569983627E-2</v>
      </c>
      <c r="R67" s="8">
        <f t="shared" si="10"/>
        <v>5.9643405520869691E-2</v>
      </c>
      <c r="S67" s="8">
        <f t="shared" si="11"/>
        <v>5.9260216441139761E-2</v>
      </c>
      <c r="T67" s="8">
        <f t="shared" si="12"/>
        <v>5.598496867737375E-2</v>
      </c>
      <c r="V67" t="s">
        <v>17191</v>
      </c>
      <c r="W67" s="8">
        <v>7.2789526290832587E-2</v>
      </c>
      <c r="X67" s="8">
        <v>7.2403282978665814E-2</v>
      </c>
      <c r="Y67" s="8">
        <v>7.1850480037405129E-2</v>
      </c>
      <c r="Z67" s="8">
        <v>7.3747283094260513E-2</v>
      </c>
      <c r="AA67" s="8">
        <v>6.8950127887154933E-2</v>
      </c>
      <c r="AB67" s="8">
        <v>7.389821769393147E-2</v>
      </c>
      <c r="AC67" s="8">
        <v>8.7792716093964385E-2</v>
      </c>
      <c r="AD67" s="8">
        <v>9.1380747400753137E-2</v>
      </c>
      <c r="AE67" s="8">
        <v>7.1550254033331526E-2</v>
      </c>
      <c r="AF67" s="8">
        <v>7.4076598681785441E-2</v>
      </c>
      <c r="AG67" s="8">
        <v>7.305626956214184E-2</v>
      </c>
      <c r="AH67" s="8">
        <v>6.5697832636004511E-2</v>
      </c>
      <c r="AJ67" t="s">
        <v>15367</v>
      </c>
      <c r="AK67" s="8">
        <f t="shared" si="13"/>
        <v>0.87515853295428503</v>
      </c>
      <c r="AM67" t="s">
        <v>15367</v>
      </c>
      <c r="AN67" s="9">
        <v>0.88015853295428503</v>
      </c>
      <c r="AO67" s="43">
        <f t="shared" si="14"/>
        <v>0.87515853295428503</v>
      </c>
    </row>
  </sheetData>
  <sheetProtection algorithmName="SHA-512" hashValue="wzIO2Zaue4zUAAeY9FNrKCNAkBjRg4e7xHLv03eI03AwKJPQDgiyXWXvP3I8q7KYVRXRhtltbv6rEy6AmrSGYQ==" saltValue="Qzx3HshegMXz+rUUHlzy+A==" spinCount="100000" sheet="1" objects="1" scenarios="1" selectLockedCells="1"/>
  <autoFilter ref="AJ2:AK2" xr:uid="{00000000-0009-0000-0000-000003000000}">
    <sortState ref="AJ2:AK65">
      <sortCondition ref="AJ1"/>
    </sortState>
  </autoFilter>
  <mergeCells count="1">
    <mergeCell ref="W2:AH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>
    <outlinePr summaryBelow="0" summaryRight="0"/>
    <pageSetUpPr autoPageBreaks="0"/>
  </sheetPr>
  <dimension ref="A1:J6077"/>
  <sheetViews>
    <sheetView topLeftCell="G1" workbookViewId="0">
      <pane ySplit="1" topLeftCell="A2" activePane="bottomLeft" state="frozen"/>
      <selection pane="bottomLeft" sqref="A1:L1048576"/>
    </sheetView>
  </sheetViews>
  <sheetFormatPr defaultColWidth="10.6640625" defaultRowHeight="11.25" x14ac:dyDescent="0.2"/>
  <cols>
    <col min="1" max="1" width="6.33203125" style="4" hidden="1" customWidth="1"/>
    <col min="2" max="2" width="11.33203125" style="1" hidden="1" customWidth="1"/>
    <col min="3" max="3" width="29.5" style="1" hidden="1" customWidth="1"/>
    <col min="4" max="4" width="45" style="1" hidden="1" customWidth="1"/>
    <col min="5" max="5" width="15.1640625" style="1" hidden="1" customWidth="1"/>
    <col min="6" max="6" width="19.33203125" style="1" hidden="1" customWidth="1"/>
    <col min="7" max="7" width="25.6640625" style="1" hidden="1" customWidth="1"/>
    <col min="8" max="9" width="10.83203125" style="2" hidden="1" customWidth="1"/>
    <col min="10" max="10" width="15.1640625" style="2" hidden="1" customWidth="1"/>
    <col min="11" max="12" width="0" style="3" hidden="1" customWidth="1"/>
    <col min="13" max="16384" width="10.6640625" style="3"/>
  </cols>
  <sheetData>
    <row r="1" spans="1:10" s="31" customFormat="1" x14ac:dyDescent="0.2">
      <c r="A1" s="37" t="s">
        <v>0</v>
      </c>
      <c r="B1" s="37" t="s">
        <v>1</v>
      </c>
      <c r="C1" s="37" t="s">
        <v>2</v>
      </c>
      <c r="D1" s="37" t="s">
        <v>3</v>
      </c>
      <c r="E1" s="37" t="s">
        <v>4</v>
      </c>
      <c r="F1" s="37" t="s">
        <v>5</v>
      </c>
      <c r="G1" s="37" t="s">
        <v>13907</v>
      </c>
      <c r="H1" s="37" t="s">
        <v>13908</v>
      </c>
      <c r="I1" s="37" t="s">
        <v>13909</v>
      </c>
      <c r="J1" s="37" t="s">
        <v>13910</v>
      </c>
    </row>
    <row r="2" spans="1:10" x14ac:dyDescent="0.2">
      <c r="A2" s="31"/>
      <c r="B2" s="31"/>
      <c r="C2" s="31"/>
      <c r="D2" s="32" t="s">
        <v>6</v>
      </c>
      <c r="E2" s="31"/>
      <c r="F2" s="31"/>
      <c r="G2" s="31"/>
      <c r="H2" s="31"/>
      <c r="I2" s="31"/>
      <c r="J2" s="31"/>
    </row>
    <row r="3" spans="1:10" x14ac:dyDescent="0.2">
      <c r="A3" s="33">
        <v>1</v>
      </c>
      <c r="B3" s="34" t="s">
        <v>7</v>
      </c>
      <c r="C3" s="34" t="s">
        <v>8</v>
      </c>
      <c r="D3" s="34" t="s">
        <v>9</v>
      </c>
      <c r="E3" s="35" t="s">
        <v>10</v>
      </c>
      <c r="F3" s="35"/>
      <c r="G3" s="36">
        <v>32.5</v>
      </c>
      <c r="H3" s="36">
        <v>3900</v>
      </c>
      <c r="I3" s="36">
        <v>5850</v>
      </c>
      <c r="J3" s="36">
        <v>32.5</v>
      </c>
    </row>
    <row r="4" spans="1:10" x14ac:dyDescent="0.2">
      <c r="A4" s="33">
        <v>2</v>
      </c>
      <c r="B4" s="34" t="s">
        <v>11</v>
      </c>
      <c r="C4" s="34" t="s">
        <v>12</v>
      </c>
      <c r="D4" s="34" t="s">
        <v>9</v>
      </c>
      <c r="E4" s="35" t="s">
        <v>13</v>
      </c>
      <c r="F4" s="35"/>
      <c r="G4" s="36">
        <v>32.5</v>
      </c>
      <c r="H4" s="36">
        <v>3900</v>
      </c>
      <c r="I4" s="36">
        <v>5850</v>
      </c>
      <c r="J4" s="36">
        <v>32.5</v>
      </c>
    </row>
    <row r="5" spans="1:10" x14ac:dyDescent="0.2">
      <c r="A5" s="33">
        <v>3</v>
      </c>
      <c r="B5" s="34" t="s">
        <v>14</v>
      </c>
      <c r="C5" s="34" t="s">
        <v>15</v>
      </c>
      <c r="D5" s="34" t="s">
        <v>16</v>
      </c>
      <c r="E5" s="35" t="s">
        <v>17</v>
      </c>
      <c r="F5" s="35"/>
      <c r="G5" s="36">
        <v>40.56</v>
      </c>
      <c r="H5" s="36">
        <v>3800</v>
      </c>
      <c r="I5" s="36">
        <v>7300.8</v>
      </c>
      <c r="J5" s="36">
        <v>40.56</v>
      </c>
    </row>
    <row r="6" spans="1:10" x14ac:dyDescent="0.2">
      <c r="A6" s="33">
        <v>4</v>
      </c>
      <c r="B6" s="34" t="s">
        <v>18</v>
      </c>
      <c r="C6" s="34" t="s">
        <v>19</v>
      </c>
      <c r="D6" s="34" t="s">
        <v>13911</v>
      </c>
      <c r="E6" s="35" t="s">
        <v>20</v>
      </c>
      <c r="F6" s="35"/>
      <c r="G6" s="36">
        <v>7500</v>
      </c>
      <c r="H6" s="36">
        <v>4100</v>
      </c>
      <c r="I6" s="36">
        <v>7500</v>
      </c>
      <c r="J6" s="36">
        <v>7500</v>
      </c>
    </row>
    <row r="7" spans="1:10" x14ac:dyDescent="0.2">
      <c r="A7" s="33">
        <v>5</v>
      </c>
      <c r="B7" s="34" t="s">
        <v>13718</v>
      </c>
      <c r="C7" s="34" t="s">
        <v>13717</v>
      </c>
      <c r="D7" s="34" t="s">
        <v>23</v>
      </c>
      <c r="E7" s="35" t="s">
        <v>13912</v>
      </c>
      <c r="F7" s="35"/>
      <c r="G7" s="36">
        <v>30</v>
      </c>
      <c r="H7" s="36">
        <v>3850</v>
      </c>
      <c r="I7" s="36">
        <v>5400</v>
      </c>
      <c r="J7" s="36">
        <v>30</v>
      </c>
    </row>
    <row r="8" spans="1:10" x14ac:dyDescent="0.2">
      <c r="A8" s="33">
        <v>6</v>
      </c>
      <c r="B8" s="34" t="s">
        <v>21</v>
      </c>
      <c r="C8" s="34" t="s">
        <v>22</v>
      </c>
      <c r="D8" s="34" t="s">
        <v>23</v>
      </c>
      <c r="E8" s="35" t="s">
        <v>24</v>
      </c>
      <c r="F8" s="35"/>
      <c r="G8" s="36">
        <v>30</v>
      </c>
      <c r="H8" s="36">
        <v>3800</v>
      </c>
      <c r="I8" s="36">
        <v>5400</v>
      </c>
      <c r="J8" s="36">
        <v>30</v>
      </c>
    </row>
    <row r="9" spans="1:10" x14ac:dyDescent="0.2">
      <c r="A9" s="33">
        <v>7</v>
      </c>
      <c r="B9" s="34" t="s">
        <v>25</v>
      </c>
      <c r="C9" s="34" t="s">
        <v>26</v>
      </c>
      <c r="D9" s="34" t="s">
        <v>27</v>
      </c>
      <c r="E9" s="35" t="s">
        <v>28</v>
      </c>
      <c r="F9" s="35"/>
      <c r="G9" s="36">
        <v>25</v>
      </c>
      <c r="H9" s="36">
        <v>3750</v>
      </c>
      <c r="I9" s="36">
        <v>4500</v>
      </c>
      <c r="J9" s="36">
        <v>25</v>
      </c>
    </row>
    <row r="10" spans="1:10" x14ac:dyDescent="0.2">
      <c r="A10" s="33">
        <v>8</v>
      </c>
      <c r="B10" s="34" t="s">
        <v>29</v>
      </c>
      <c r="C10" s="34" t="s">
        <v>30</v>
      </c>
      <c r="D10" s="34" t="s">
        <v>13913</v>
      </c>
      <c r="E10" s="35" t="s">
        <v>31</v>
      </c>
      <c r="F10" s="35"/>
      <c r="G10" s="36">
        <v>30</v>
      </c>
      <c r="H10" s="36">
        <v>3750</v>
      </c>
      <c r="I10" s="36">
        <v>5400</v>
      </c>
      <c r="J10" s="36">
        <v>30</v>
      </c>
    </row>
    <row r="11" spans="1:10" x14ac:dyDescent="0.2">
      <c r="A11" s="33">
        <v>9</v>
      </c>
      <c r="B11" s="34" t="s">
        <v>12867</v>
      </c>
      <c r="C11" s="34" t="s">
        <v>12866</v>
      </c>
      <c r="D11" s="34" t="s">
        <v>56</v>
      </c>
      <c r="E11" s="35" t="s">
        <v>13914</v>
      </c>
      <c r="F11" s="35"/>
      <c r="G11" s="36">
        <v>27.22</v>
      </c>
      <c r="H11" s="36">
        <v>3800</v>
      </c>
      <c r="I11" s="36">
        <v>4899.6000000000004</v>
      </c>
      <c r="J11" s="36">
        <v>27.22</v>
      </c>
    </row>
    <row r="12" spans="1:10" x14ac:dyDescent="0.2">
      <c r="A12" s="33">
        <v>10</v>
      </c>
      <c r="B12" s="34" t="s">
        <v>32</v>
      </c>
      <c r="C12" s="34" t="s">
        <v>33</v>
      </c>
      <c r="D12" s="34" t="s">
        <v>9</v>
      </c>
      <c r="E12" s="35" t="s">
        <v>34</v>
      </c>
      <c r="F12" s="35"/>
      <c r="G12" s="36">
        <v>32.5</v>
      </c>
      <c r="H12" s="36">
        <v>3900</v>
      </c>
      <c r="I12" s="36">
        <v>5850</v>
      </c>
      <c r="J12" s="36">
        <v>32.5</v>
      </c>
    </row>
    <row r="13" spans="1:10" x14ac:dyDescent="0.2">
      <c r="A13" s="33">
        <v>11</v>
      </c>
      <c r="B13" s="34" t="s">
        <v>35</v>
      </c>
      <c r="C13" s="34" t="s">
        <v>36</v>
      </c>
      <c r="D13" s="34" t="s">
        <v>23</v>
      </c>
      <c r="E13" s="35" t="s">
        <v>37</v>
      </c>
      <c r="F13" s="35"/>
      <c r="G13" s="36">
        <v>30</v>
      </c>
      <c r="H13" s="36">
        <v>3850</v>
      </c>
      <c r="I13" s="36">
        <v>5400</v>
      </c>
      <c r="J13" s="36">
        <v>30</v>
      </c>
    </row>
    <row r="14" spans="1:10" x14ac:dyDescent="0.2">
      <c r="A14" s="33">
        <v>12</v>
      </c>
      <c r="B14" s="34" t="s">
        <v>12865</v>
      </c>
      <c r="C14" s="34" t="s">
        <v>11308</v>
      </c>
      <c r="D14" s="34" t="s">
        <v>56</v>
      </c>
      <c r="E14" s="35" t="s">
        <v>13915</v>
      </c>
      <c r="F14" s="35"/>
      <c r="G14" s="36">
        <v>27.22</v>
      </c>
      <c r="H14" s="36">
        <v>3800</v>
      </c>
      <c r="I14" s="36">
        <v>4899.6000000000004</v>
      </c>
      <c r="J14" s="36">
        <v>27.22</v>
      </c>
    </row>
    <row r="15" spans="1:10" x14ac:dyDescent="0.2">
      <c r="A15" s="33">
        <v>13</v>
      </c>
      <c r="B15" s="34" t="s">
        <v>38</v>
      </c>
      <c r="C15" s="34" t="s">
        <v>39</v>
      </c>
      <c r="D15" s="34" t="s">
        <v>16</v>
      </c>
      <c r="E15" s="35" t="s">
        <v>40</v>
      </c>
      <c r="F15" s="35"/>
      <c r="G15" s="36">
        <v>40.56</v>
      </c>
      <c r="H15" s="36">
        <v>3800</v>
      </c>
      <c r="I15" s="36">
        <v>7300.8</v>
      </c>
      <c r="J15" s="36">
        <v>40.56</v>
      </c>
    </row>
    <row r="16" spans="1:10" x14ac:dyDescent="0.2">
      <c r="A16" s="33">
        <v>14</v>
      </c>
      <c r="B16" s="34" t="s">
        <v>41</v>
      </c>
      <c r="C16" s="34" t="s">
        <v>42</v>
      </c>
      <c r="D16" s="34" t="s">
        <v>23</v>
      </c>
      <c r="E16" s="35" t="s">
        <v>43</v>
      </c>
      <c r="F16" s="35"/>
      <c r="G16" s="36">
        <v>30</v>
      </c>
      <c r="H16" s="36">
        <v>3850</v>
      </c>
      <c r="I16" s="36">
        <v>5400</v>
      </c>
      <c r="J16" s="36">
        <v>30</v>
      </c>
    </row>
    <row r="17" spans="1:10" x14ac:dyDescent="0.2">
      <c r="A17" s="33">
        <v>15</v>
      </c>
      <c r="B17" s="34" t="s">
        <v>44</v>
      </c>
      <c r="C17" s="34" t="s">
        <v>45</v>
      </c>
      <c r="D17" s="34" t="s">
        <v>9</v>
      </c>
      <c r="E17" s="35" t="s">
        <v>46</v>
      </c>
      <c r="F17" s="35"/>
      <c r="G17" s="36">
        <v>32.5</v>
      </c>
      <c r="H17" s="36">
        <v>3900</v>
      </c>
      <c r="I17" s="36">
        <v>5850</v>
      </c>
      <c r="J17" s="36">
        <v>32.5</v>
      </c>
    </row>
    <row r="18" spans="1:10" x14ac:dyDescent="0.2">
      <c r="A18" s="33">
        <v>16</v>
      </c>
      <c r="B18" s="34" t="s">
        <v>47</v>
      </c>
      <c r="C18" s="34" t="s">
        <v>48</v>
      </c>
      <c r="D18" s="34" t="s">
        <v>23</v>
      </c>
      <c r="E18" s="35" t="s">
        <v>49</v>
      </c>
      <c r="F18" s="35"/>
      <c r="G18" s="36">
        <v>30</v>
      </c>
      <c r="H18" s="36">
        <v>3850</v>
      </c>
      <c r="I18" s="36">
        <v>5400</v>
      </c>
      <c r="J18" s="36">
        <v>30</v>
      </c>
    </row>
    <row r="19" spans="1:10" x14ac:dyDescent="0.2">
      <c r="A19" s="33">
        <v>17</v>
      </c>
      <c r="B19" s="34" t="s">
        <v>52</v>
      </c>
      <c r="C19" s="34" t="s">
        <v>53</v>
      </c>
      <c r="D19" s="34" t="s">
        <v>54</v>
      </c>
      <c r="E19" s="35" t="s">
        <v>55</v>
      </c>
      <c r="F19" s="35"/>
      <c r="G19" s="36">
        <v>25</v>
      </c>
      <c r="H19" s="36">
        <v>3750</v>
      </c>
      <c r="I19" s="36">
        <v>4500</v>
      </c>
      <c r="J19" s="36">
        <v>25</v>
      </c>
    </row>
    <row r="20" spans="1:10" x14ac:dyDescent="0.2">
      <c r="A20" s="31"/>
      <c r="B20" s="31"/>
      <c r="C20" s="31"/>
      <c r="D20" s="32" t="s">
        <v>58</v>
      </c>
      <c r="E20" s="31"/>
      <c r="F20" s="31"/>
      <c r="G20" s="31"/>
      <c r="H20" s="31"/>
      <c r="I20" s="31"/>
      <c r="J20" s="31"/>
    </row>
    <row r="21" spans="1:10" x14ac:dyDescent="0.2">
      <c r="A21" s="33">
        <v>18</v>
      </c>
      <c r="B21" s="34" t="s">
        <v>13714</v>
      </c>
      <c r="C21" s="34" t="s">
        <v>13713</v>
      </c>
      <c r="D21" s="34" t="s">
        <v>67</v>
      </c>
      <c r="E21" s="35" t="s">
        <v>13916</v>
      </c>
      <c r="F21" s="35"/>
      <c r="G21" s="36">
        <v>25</v>
      </c>
      <c r="H21" s="36">
        <v>3750</v>
      </c>
      <c r="I21" s="36">
        <v>4500</v>
      </c>
      <c r="J21" s="36">
        <v>25</v>
      </c>
    </row>
    <row r="22" spans="1:10" x14ac:dyDescent="0.2">
      <c r="A22" s="33">
        <v>19</v>
      </c>
      <c r="B22" s="34" t="s">
        <v>59</v>
      </c>
      <c r="C22" s="34" t="s">
        <v>60</v>
      </c>
      <c r="D22" s="34" t="s">
        <v>61</v>
      </c>
      <c r="E22" s="35" t="s">
        <v>62</v>
      </c>
      <c r="F22" s="35"/>
      <c r="G22" s="36">
        <v>31.17</v>
      </c>
      <c r="H22" s="36">
        <v>3750</v>
      </c>
      <c r="I22" s="36">
        <v>5610.6</v>
      </c>
      <c r="J22" s="36">
        <v>31.17</v>
      </c>
    </row>
    <row r="23" spans="1:10" x14ac:dyDescent="0.2">
      <c r="A23" s="33">
        <v>20</v>
      </c>
      <c r="B23" s="34" t="s">
        <v>63</v>
      </c>
      <c r="C23" s="34" t="s">
        <v>64</v>
      </c>
      <c r="D23" s="34" t="s">
        <v>65</v>
      </c>
      <c r="E23" s="35" t="s">
        <v>66</v>
      </c>
      <c r="F23" s="35"/>
      <c r="G23" s="36">
        <v>25</v>
      </c>
      <c r="H23" s="36">
        <v>3750</v>
      </c>
      <c r="I23" s="36">
        <v>4500</v>
      </c>
      <c r="J23" s="36">
        <v>25</v>
      </c>
    </row>
    <row r="24" spans="1:10" x14ac:dyDescent="0.2">
      <c r="A24" s="33">
        <v>21</v>
      </c>
      <c r="B24" s="34" t="s">
        <v>69</v>
      </c>
      <c r="C24" s="34" t="s">
        <v>70</v>
      </c>
      <c r="D24" s="34" t="s">
        <v>71</v>
      </c>
      <c r="E24" s="35" t="s">
        <v>72</v>
      </c>
      <c r="F24" s="35"/>
      <c r="G24" s="36">
        <v>25</v>
      </c>
      <c r="H24" s="36">
        <v>3200</v>
      </c>
      <c r="I24" s="36">
        <v>4500</v>
      </c>
      <c r="J24" s="36">
        <v>25</v>
      </c>
    </row>
    <row r="25" spans="1:10" x14ac:dyDescent="0.2">
      <c r="A25" s="33">
        <v>22</v>
      </c>
      <c r="B25" s="34" t="s">
        <v>73</v>
      </c>
      <c r="C25" s="34" t="s">
        <v>74</v>
      </c>
      <c r="D25" s="34" t="s">
        <v>13917</v>
      </c>
      <c r="E25" s="35" t="s">
        <v>75</v>
      </c>
      <c r="F25" s="35"/>
      <c r="G25" s="36">
        <v>27.5</v>
      </c>
      <c r="H25" s="36">
        <v>3750</v>
      </c>
      <c r="I25" s="36">
        <v>4950</v>
      </c>
      <c r="J25" s="36">
        <v>27.5</v>
      </c>
    </row>
    <row r="26" spans="1:10" x14ac:dyDescent="0.2">
      <c r="A26" s="33">
        <v>23</v>
      </c>
      <c r="B26" s="34" t="s">
        <v>13704</v>
      </c>
      <c r="C26" s="34" t="s">
        <v>13703</v>
      </c>
      <c r="D26" s="34" t="s">
        <v>67</v>
      </c>
      <c r="E26" s="35" t="s">
        <v>13918</v>
      </c>
      <c r="F26" s="35"/>
      <c r="G26" s="36">
        <v>25</v>
      </c>
      <c r="H26" s="36">
        <v>3750</v>
      </c>
      <c r="I26" s="36">
        <v>4500</v>
      </c>
      <c r="J26" s="36">
        <v>25</v>
      </c>
    </row>
    <row r="27" spans="1:10" x14ac:dyDescent="0.2">
      <c r="A27" s="33">
        <v>24</v>
      </c>
      <c r="B27" s="34" t="s">
        <v>76</v>
      </c>
      <c r="C27" s="34" t="s">
        <v>77</v>
      </c>
      <c r="D27" s="34" t="s">
        <v>13919</v>
      </c>
      <c r="E27" s="35" t="s">
        <v>78</v>
      </c>
      <c r="F27" s="35"/>
      <c r="G27" s="36">
        <v>6600</v>
      </c>
      <c r="H27" s="36">
        <v>4300</v>
      </c>
      <c r="I27" s="36">
        <v>6600</v>
      </c>
      <c r="J27" s="36">
        <v>6600</v>
      </c>
    </row>
    <row r="28" spans="1:10" x14ac:dyDescent="0.2">
      <c r="A28" s="31"/>
      <c r="B28" s="31"/>
      <c r="C28" s="31"/>
      <c r="D28" s="32" t="s">
        <v>79</v>
      </c>
      <c r="E28" s="31"/>
      <c r="F28" s="31"/>
      <c r="G28" s="31"/>
      <c r="H28" s="31"/>
      <c r="I28" s="31"/>
      <c r="J28" s="31"/>
    </row>
    <row r="29" spans="1:10" x14ac:dyDescent="0.2">
      <c r="A29" s="33">
        <v>25</v>
      </c>
      <c r="B29" s="34" t="s">
        <v>13710</v>
      </c>
      <c r="C29" s="34" t="s">
        <v>13709</v>
      </c>
      <c r="D29" s="34" t="s">
        <v>93</v>
      </c>
      <c r="E29" s="35" t="s">
        <v>13912</v>
      </c>
      <c r="F29" s="35"/>
      <c r="G29" s="36">
        <v>25</v>
      </c>
      <c r="H29" s="36">
        <v>3750</v>
      </c>
      <c r="I29" s="36">
        <v>4500</v>
      </c>
      <c r="J29" s="36">
        <v>25</v>
      </c>
    </row>
    <row r="30" spans="1:10" x14ac:dyDescent="0.2">
      <c r="A30" s="33">
        <v>26</v>
      </c>
      <c r="B30" s="34" t="s">
        <v>80</v>
      </c>
      <c r="C30" s="34" t="s">
        <v>81</v>
      </c>
      <c r="D30" s="34" t="s">
        <v>85</v>
      </c>
      <c r="E30" s="35" t="s">
        <v>82</v>
      </c>
      <c r="F30" s="35"/>
      <c r="G30" s="36">
        <v>30</v>
      </c>
      <c r="H30" s="36">
        <v>3750</v>
      </c>
      <c r="I30" s="36">
        <v>5400</v>
      </c>
      <c r="J30" s="36">
        <v>30</v>
      </c>
    </row>
    <row r="31" spans="1:10" x14ac:dyDescent="0.2">
      <c r="A31" s="33">
        <v>27</v>
      </c>
      <c r="B31" s="34" t="s">
        <v>83</v>
      </c>
      <c r="C31" s="34" t="s">
        <v>84</v>
      </c>
      <c r="D31" s="34" t="s">
        <v>85</v>
      </c>
      <c r="E31" s="35" t="s">
        <v>86</v>
      </c>
      <c r="F31" s="35"/>
      <c r="G31" s="36">
        <v>30</v>
      </c>
      <c r="H31" s="36">
        <v>3750</v>
      </c>
      <c r="I31" s="36">
        <v>5400</v>
      </c>
      <c r="J31" s="36">
        <v>30</v>
      </c>
    </row>
    <row r="32" spans="1:10" x14ac:dyDescent="0.2">
      <c r="A32" s="33">
        <v>28</v>
      </c>
      <c r="B32" s="34" t="s">
        <v>13708</v>
      </c>
      <c r="C32" s="34" t="s">
        <v>13707</v>
      </c>
      <c r="D32" s="34" t="s">
        <v>93</v>
      </c>
      <c r="E32" s="35" t="s">
        <v>13920</v>
      </c>
      <c r="F32" s="35"/>
      <c r="G32" s="36">
        <v>25</v>
      </c>
      <c r="H32" s="36">
        <v>3750</v>
      </c>
      <c r="I32" s="36">
        <v>4500</v>
      </c>
      <c r="J32" s="36">
        <v>25</v>
      </c>
    </row>
    <row r="33" spans="1:10" x14ac:dyDescent="0.2">
      <c r="A33" s="33">
        <v>29</v>
      </c>
      <c r="B33" s="34" t="s">
        <v>87</v>
      </c>
      <c r="C33" s="34" t="s">
        <v>88</v>
      </c>
      <c r="D33" s="34" t="s">
        <v>89</v>
      </c>
      <c r="E33" s="35" t="s">
        <v>90</v>
      </c>
      <c r="F33" s="35"/>
      <c r="G33" s="36">
        <v>34</v>
      </c>
      <c r="H33" s="36">
        <v>3800</v>
      </c>
      <c r="I33" s="36">
        <v>6120</v>
      </c>
      <c r="J33" s="36">
        <v>34</v>
      </c>
    </row>
    <row r="34" spans="1:10" x14ac:dyDescent="0.2">
      <c r="A34" s="33">
        <v>30</v>
      </c>
      <c r="B34" s="34" t="s">
        <v>91</v>
      </c>
      <c r="C34" s="34" t="s">
        <v>92</v>
      </c>
      <c r="D34" s="34" t="s">
        <v>93</v>
      </c>
      <c r="E34" s="35" t="s">
        <v>94</v>
      </c>
      <c r="F34" s="35"/>
      <c r="G34" s="36">
        <v>25</v>
      </c>
      <c r="H34" s="36">
        <v>3750</v>
      </c>
      <c r="I34" s="36">
        <v>4500</v>
      </c>
      <c r="J34" s="36">
        <v>25</v>
      </c>
    </row>
    <row r="35" spans="1:10" x14ac:dyDescent="0.2">
      <c r="A35" s="33">
        <v>31</v>
      </c>
      <c r="B35" s="34" t="s">
        <v>95</v>
      </c>
      <c r="C35" s="34" t="s">
        <v>96</v>
      </c>
      <c r="D35" s="34" t="s">
        <v>97</v>
      </c>
      <c r="E35" s="35" t="s">
        <v>98</v>
      </c>
      <c r="F35" s="35"/>
      <c r="G35" s="36">
        <v>6500</v>
      </c>
      <c r="H35" s="36">
        <v>4000</v>
      </c>
      <c r="I35" s="36">
        <v>6500</v>
      </c>
      <c r="J35" s="36">
        <v>6500</v>
      </c>
    </row>
    <row r="36" spans="1:10" x14ac:dyDescent="0.2">
      <c r="A36" s="33">
        <v>32</v>
      </c>
      <c r="B36" s="34" t="s">
        <v>99</v>
      </c>
      <c r="C36" s="34" t="s">
        <v>100</v>
      </c>
      <c r="D36" s="34" t="s">
        <v>13921</v>
      </c>
      <c r="E36" s="35" t="s">
        <v>101</v>
      </c>
      <c r="F36" s="35"/>
      <c r="G36" s="36">
        <v>7150</v>
      </c>
      <c r="H36" s="36">
        <v>4000</v>
      </c>
      <c r="I36" s="36">
        <v>7150</v>
      </c>
      <c r="J36" s="36">
        <v>7150</v>
      </c>
    </row>
    <row r="37" spans="1:10" x14ac:dyDescent="0.2">
      <c r="A37" s="33">
        <v>33</v>
      </c>
      <c r="B37" s="34" t="s">
        <v>103</v>
      </c>
      <c r="C37" s="34" t="s">
        <v>104</v>
      </c>
      <c r="D37" s="34" t="s">
        <v>85</v>
      </c>
      <c r="E37" s="35" t="s">
        <v>82</v>
      </c>
      <c r="F37" s="35"/>
      <c r="G37" s="36">
        <v>30</v>
      </c>
      <c r="H37" s="36">
        <v>3750</v>
      </c>
      <c r="I37" s="36">
        <v>5400</v>
      </c>
      <c r="J37" s="36">
        <v>30</v>
      </c>
    </row>
    <row r="38" spans="1:10" x14ac:dyDescent="0.2">
      <c r="A38" s="31"/>
      <c r="B38" s="31"/>
      <c r="C38" s="31"/>
      <c r="D38" s="32" t="s">
        <v>105</v>
      </c>
      <c r="E38" s="31"/>
      <c r="F38" s="31"/>
      <c r="G38" s="31"/>
      <c r="H38" s="31"/>
      <c r="I38" s="31"/>
      <c r="J38" s="31"/>
    </row>
    <row r="39" spans="1:10" x14ac:dyDescent="0.2">
      <c r="A39" s="33">
        <v>34</v>
      </c>
      <c r="B39" s="34" t="s">
        <v>106</v>
      </c>
      <c r="C39" s="34" t="s">
        <v>107</v>
      </c>
      <c r="D39" s="34" t="s">
        <v>108</v>
      </c>
      <c r="E39" s="35" t="s">
        <v>109</v>
      </c>
      <c r="F39" s="35"/>
      <c r="G39" s="36">
        <v>22.95</v>
      </c>
      <c r="H39" s="36">
        <v>3750</v>
      </c>
      <c r="I39" s="36">
        <v>5049</v>
      </c>
      <c r="J39" s="36">
        <v>22.95</v>
      </c>
    </row>
    <row r="40" spans="1:10" x14ac:dyDescent="0.2">
      <c r="A40" s="33">
        <v>35</v>
      </c>
      <c r="B40" s="34" t="s">
        <v>110</v>
      </c>
      <c r="C40" s="34" t="s">
        <v>111</v>
      </c>
      <c r="D40" s="34" t="s">
        <v>112</v>
      </c>
      <c r="E40" s="35" t="s">
        <v>113</v>
      </c>
      <c r="F40" s="35"/>
      <c r="G40" s="36">
        <v>8200</v>
      </c>
      <c r="H40" s="36">
        <v>4200</v>
      </c>
      <c r="I40" s="36">
        <v>8200</v>
      </c>
      <c r="J40" s="36">
        <v>8200</v>
      </c>
    </row>
    <row r="41" spans="1:10" x14ac:dyDescent="0.2">
      <c r="A41" s="33">
        <v>36</v>
      </c>
      <c r="B41" s="34" t="s">
        <v>114</v>
      </c>
      <c r="C41" s="34" t="s">
        <v>115</v>
      </c>
      <c r="D41" s="34" t="s">
        <v>116</v>
      </c>
      <c r="E41" s="35" t="s">
        <v>113</v>
      </c>
      <c r="F41" s="35"/>
      <c r="G41" s="36">
        <v>30.91</v>
      </c>
      <c r="H41" s="36">
        <v>4100</v>
      </c>
      <c r="I41" s="36">
        <v>6800.2</v>
      </c>
      <c r="J41" s="36">
        <v>30.91</v>
      </c>
    </row>
    <row r="42" spans="1:10" x14ac:dyDescent="0.2">
      <c r="A42" s="33">
        <v>37</v>
      </c>
      <c r="B42" s="34" t="s">
        <v>13722</v>
      </c>
      <c r="C42" s="34" t="s">
        <v>13721</v>
      </c>
      <c r="D42" s="34" t="s">
        <v>121</v>
      </c>
      <c r="E42" s="35" t="s">
        <v>13922</v>
      </c>
      <c r="F42" s="35"/>
      <c r="G42" s="36">
        <v>22.95</v>
      </c>
      <c r="H42" s="36">
        <v>3750</v>
      </c>
      <c r="I42" s="36">
        <v>5049</v>
      </c>
      <c r="J42" s="36">
        <v>22.95</v>
      </c>
    </row>
    <row r="43" spans="1:10" x14ac:dyDescent="0.2">
      <c r="A43" s="33">
        <v>38</v>
      </c>
      <c r="B43" s="34" t="s">
        <v>117</v>
      </c>
      <c r="C43" s="34" t="s">
        <v>118</v>
      </c>
      <c r="D43" s="34" t="s">
        <v>108</v>
      </c>
      <c r="E43" s="35" t="s">
        <v>113</v>
      </c>
      <c r="F43" s="35"/>
      <c r="G43" s="36">
        <v>22.95</v>
      </c>
      <c r="H43" s="36">
        <v>3750</v>
      </c>
      <c r="I43" s="36">
        <v>5049</v>
      </c>
      <c r="J43" s="36">
        <v>22.95</v>
      </c>
    </row>
    <row r="44" spans="1:10" x14ac:dyDescent="0.2">
      <c r="A44" s="33">
        <v>39</v>
      </c>
      <c r="B44" s="34" t="s">
        <v>119</v>
      </c>
      <c r="C44" s="34" t="s">
        <v>120</v>
      </c>
      <c r="D44" s="34" t="s">
        <v>108</v>
      </c>
      <c r="E44" s="35" t="s">
        <v>113</v>
      </c>
      <c r="F44" s="35"/>
      <c r="G44" s="36">
        <v>22.95</v>
      </c>
      <c r="H44" s="36">
        <v>3750</v>
      </c>
      <c r="I44" s="36">
        <v>5049</v>
      </c>
      <c r="J44" s="36">
        <v>22.95</v>
      </c>
    </row>
    <row r="45" spans="1:10" x14ac:dyDescent="0.2">
      <c r="A45" s="33">
        <v>40</v>
      </c>
      <c r="B45" s="34" t="s">
        <v>13720</v>
      </c>
      <c r="C45" s="34" t="s">
        <v>13719</v>
      </c>
      <c r="D45" s="34" t="s">
        <v>121</v>
      </c>
      <c r="E45" s="35" t="s">
        <v>13923</v>
      </c>
      <c r="F45" s="35"/>
      <c r="G45" s="36">
        <v>22.95</v>
      </c>
      <c r="H45" s="36">
        <v>3750</v>
      </c>
      <c r="I45" s="36">
        <v>5049</v>
      </c>
      <c r="J45" s="36">
        <v>22.95</v>
      </c>
    </row>
    <row r="46" spans="1:10" x14ac:dyDescent="0.2">
      <c r="A46" s="33">
        <v>41</v>
      </c>
      <c r="B46" s="34" t="s">
        <v>123</v>
      </c>
      <c r="C46" s="34" t="s">
        <v>124</v>
      </c>
      <c r="D46" s="34" t="s">
        <v>116</v>
      </c>
      <c r="E46" s="35" t="s">
        <v>125</v>
      </c>
      <c r="F46" s="35"/>
      <c r="G46" s="36">
        <v>30.91</v>
      </c>
      <c r="H46" s="36">
        <v>4100</v>
      </c>
      <c r="I46" s="36">
        <v>6800.2</v>
      </c>
      <c r="J46" s="36">
        <v>30.91</v>
      </c>
    </row>
    <row r="47" spans="1:10" x14ac:dyDescent="0.2">
      <c r="A47" s="33">
        <v>42</v>
      </c>
      <c r="B47" s="34" t="s">
        <v>126</v>
      </c>
      <c r="C47" s="34" t="s">
        <v>127</v>
      </c>
      <c r="D47" s="34" t="s">
        <v>128</v>
      </c>
      <c r="E47" s="35" t="s">
        <v>113</v>
      </c>
      <c r="F47" s="35"/>
      <c r="G47" s="36">
        <v>25.45</v>
      </c>
      <c r="H47" s="36">
        <v>3750</v>
      </c>
      <c r="I47" s="36">
        <v>5599</v>
      </c>
      <c r="J47" s="36">
        <v>25.45</v>
      </c>
    </row>
    <row r="48" spans="1:10" x14ac:dyDescent="0.2">
      <c r="A48" s="33">
        <v>43</v>
      </c>
      <c r="B48" s="34" t="s">
        <v>129</v>
      </c>
      <c r="C48" s="34" t="s">
        <v>130</v>
      </c>
      <c r="D48" s="34" t="s">
        <v>131</v>
      </c>
      <c r="E48" s="35" t="s">
        <v>132</v>
      </c>
      <c r="F48" s="35"/>
      <c r="G48" s="36">
        <v>25.45</v>
      </c>
      <c r="H48" s="36">
        <v>3850</v>
      </c>
      <c r="I48" s="36">
        <v>5599</v>
      </c>
      <c r="J48" s="36">
        <v>25.45</v>
      </c>
    </row>
    <row r="49" spans="1:10" x14ac:dyDescent="0.2">
      <c r="A49" s="33">
        <v>44</v>
      </c>
      <c r="B49" s="34" t="s">
        <v>133</v>
      </c>
      <c r="C49" s="34" t="s">
        <v>134</v>
      </c>
      <c r="D49" s="34" t="s">
        <v>108</v>
      </c>
      <c r="E49" s="35" t="s">
        <v>113</v>
      </c>
      <c r="F49" s="35"/>
      <c r="G49" s="36">
        <v>22.95</v>
      </c>
      <c r="H49" s="36">
        <v>3750</v>
      </c>
      <c r="I49" s="36">
        <v>5049</v>
      </c>
      <c r="J49" s="36">
        <v>22.95</v>
      </c>
    </row>
    <row r="50" spans="1:10" x14ac:dyDescent="0.2">
      <c r="A50" s="33">
        <v>45</v>
      </c>
      <c r="B50" s="34" t="s">
        <v>135</v>
      </c>
      <c r="C50" s="34" t="s">
        <v>136</v>
      </c>
      <c r="D50" s="34" t="s">
        <v>116</v>
      </c>
      <c r="E50" s="35" t="s">
        <v>125</v>
      </c>
      <c r="F50" s="35"/>
      <c r="G50" s="36">
        <v>30.91</v>
      </c>
      <c r="H50" s="36">
        <v>4100</v>
      </c>
      <c r="I50" s="36">
        <v>6800.2</v>
      </c>
      <c r="J50" s="36">
        <v>30.91</v>
      </c>
    </row>
    <row r="51" spans="1:10" x14ac:dyDescent="0.2">
      <c r="A51" s="33">
        <v>46</v>
      </c>
      <c r="B51" s="34" t="s">
        <v>137</v>
      </c>
      <c r="C51" s="34" t="s">
        <v>138</v>
      </c>
      <c r="D51" s="34" t="s">
        <v>121</v>
      </c>
      <c r="E51" s="35" t="s">
        <v>139</v>
      </c>
      <c r="F51" s="35"/>
      <c r="G51" s="36">
        <v>22.95</v>
      </c>
      <c r="H51" s="36">
        <v>3750</v>
      </c>
      <c r="I51" s="36">
        <v>5049</v>
      </c>
      <c r="J51" s="36">
        <v>22.95</v>
      </c>
    </row>
    <row r="52" spans="1:10" x14ac:dyDescent="0.2">
      <c r="A52" s="33">
        <v>47</v>
      </c>
      <c r="B52" s="34" t="s">
        <v>140</v>
      </c>
      <c r="C52" s="34" t="s">
        <v>141</v>
      </c>
      <c r="D52" s="34" t="s">
        <v>128</v>
      </c>
      <c r="E52" s="35" t="s">
        <v>142</v>
      </c>
      <c r="F52" s="35"/>
      <c r="G52" s="36">
        <v>25.45</v>
      </c>
      <c r="H52" s="36">
        <v>3750</v>
      </c>
      <c r="I52" s="36">
        <v>5599</v>
      </c>
      <c r="J52" s="36">
        <v>25.45</v>
      </c>
    </row>
    <row r="53" spans="1:10" x14ac:dyDescent="0.2">
      <c r="A53" s="31"/>
      <c r="B53" s="31"/>
      <c r="C53" s="31"/>
      <c r="D53" s="32" t="s">
        <v>143</v>
      </c>
      <c r="E53" s="31"/>
      <c r="F53" s="31"/>
      <c r="G53" s="31"/>
      <c r="H53" s="31"/>
      <c r="I53" s="31"/>
      <c r="J53" s="31"/>
    </row>
    <row r="54" spans="1:10" x14ac:dyDescent="0.2">
      <c r="A54" s="33">
        <v>48</v>
      </c>
      <c r="B54" s="34" t="s">
        <v>144</v>
      </c>
      <c r="C54" s="34" t="s">
        <v>145</v>
      </c>
      <c r="D54" s="34" t="s">
        <v>146</v>
      </c>
      <c r="E54" s="35" t="s">
        <v>147</v>
      </c>
      <c r="F54" s="35"/>
      <c r="G54" s="36">
        <v>27.5</v>
      </c>
      <c r="H54" s="36">
        <v>3750</v>
      </c>
      <c r="I54" s="36">
        <v>4950</v>
      </c>
      <c r="J54" s="36">
        <v>27.5</v>
      </c>
    </row>
    <row r="55" spans="1:10" x14ac:dyDescent="0.2">
      <c r="A55" s="33">
        <v>49</v>
      </c>
      <c r="B55" s="34" t="s">
        <v>148</v>
      </c>
      <c r="C55" s="34" t="s">
        <v>149</v>
      </c>
      <c r="D55" s="34" t="s">
        <v>150</v>
      </c>
      <c r="E55" s="35" t="s">
        <v>151</v>
      </c>
      <c r="F55" s="35"/>
      <c r="G55" s="36">
        <v>25</v>
      </c>
      <c r="H55" s="36">
        <v>3800</v>
      </c>
      <c r="I55" s="36">
        <v>4500</v>
      </c>
      <c r="J55" s="36">
        <v>25</v>
      </c>
    </row>
    <row r="56" spans="1:10" x14ac:dyDescent="0.2">
      <c r="A56" s="33">
        <v>50</v>
      </c>
      <c r="B56" s="34" t="s">
        <v>13706</v>
      </c>
      <c r="C56" s="34" t="s">
        <v>13705</v>
      </c>
      <c r="D56" s="34" t="s">
        <v>174</v>
      </c>
      <c r="E56" s="35" t="s">
        <v>13914</v>
      </c>
      <c r="F56" s="35"/>
      <c r="G56" s="36">
        <v>25</v>
      </c>
      <c r="H56" s="36">
        <v>3750</v>
      </c>
      <c r="I56" s="36">
        <v>4500</v>
      </c>
      <c r="J56" s="36">
        <v>25</v>
      </c>
    </row>
    <row r="57" spans="1:10" x14ac:dyDescent="0.2">
      <c r="A57" s="33">
        <v>51</v>
      </c>
      <c r="B57" s="34" t="s">
        <v>155</v>
      </c>
      <c r="C57" s="34" t="s">
        <v>156</v>
      </c>
      <c r="D57" s="34" t="s">
        <v>146</v>
      </c>
      <c r="E57" s="35" t="s">
        <v>157</v>
      </c>
      <c r="F57" s="35"/>
      <c r="G57" s="36">
        <v>27.5</v>
      </c>
      <c r="H57" s="36">
        <v>3750</v>
      </c>
      <c r="I57" s="36">
        <v>4950</v>
      </c>
      <c r="J57" s="36">
        <v>27.5</v>
      </c>
    </row>
    <row r="58" spans="1:10" x14ac:dyDescent="0.2">
      <c r="A58" s="33">
        <v>52</v>
      </c>
      <c r="B58" s="34" t="s">
        <v>158</v>
      </c>
      <c r="C58" s="34" t="s">
        <v>159</v>
      </c>
      <c r="D58" s="34" t="s">
        <v>160</v>
      </c>
      <c r="E58" s="35" t="s">
        <v>161</v>
      </c>
      <c r="F58" s="35"/>
      <c r="G58" s="36">
        <v>34</v>
      </c>
      <c r="H58" s="36">
        <v>3800</v>
      </c>
      <c r="I58" s="36">
        <v>6120</v>
      </c>
      <c r="J58" s="36">
        <v>34</v>
      </c>
    </row>
    <row r="59" spans="1:10" x14ac:dyDescent="0.2">
      <c r="A59" s="33">
        <v>53</v>
      </c>
      <c r="B59" s="34" t="s">
        <v>162</v>
      </c>
      <c r="C59" s="34" t="s">
        <v>163</v>
      </c>
      <c r="D59" s="34" t="s">
        <v>146</v>
      </c>
      <c r="E59" s="35" t="s">
        <v>164</v>
      </c>
      <c r="F59" s="35"/>
      <c r="G59" s="36">
        <v>27.5</v>
      </c>
      <c r="H59" s="36">
        <v>3750</v>
      </c>
      <c r="I59" s="36">
        <v>4950</v>
      </c>
      <c r="J59" s="36">
        <v>27.5</v>
      </c>
    </row>
    <row r="60" spans="1:10" x14ac:dyDescent="0.2">
      <c r="A60" s="33">
        <v>54</v>
      </c>
      <c r="B60" s="34" t="s">
        <v>165</v>
      </c>
      <c r="C60" s="34" t="s">
        <v>166</v>
      </c>
      <c r="D60" s="34" t="s">
        <v>167</v>
      </c>
      <c r="E60" s="35" t="s">
        <v>168</v>
      </c>
      <c r="F60" s="35"/>
      <c r="G60" s="36">
        <v>30</v>
      </c>
      <c r="H60" s="36">
        <v>3750</v>
      </c>
      <c r="I60" s="36">
        <v>5400</v>
      </c>
      <c r="J60" s="36">
        <v>30</v>
      </c>
    </row>
    <row r="61" spans="1:10" x14ac:dyDescent="0.2">
      <c r="A61" s="33">
        <v>55</v>
      </c>
      <c r="B61" s="34" t="s">
        <v>169</v>
      </c>
      <c r="C61" s="34" t="s">
        <v>170</v>
      </c>
      <c r="D61" s="34" t="s">
        <v>146</v>
      </c>
      <c r="E61" s="35" t="s">
        <v>171</v>
      </c>
      <c r="F61" s="35"/>
      <c r="G61" s="36">
        <v>27.5</v>
      </c>
      <c r="H61" s="36">
        <v>3750</v>
      </c>
      <c r="I61" s="36">
        <v>4950</v>
      </c>
      <c r="J61" s="36">
        <v>27.5</v>
      </c>
    </row>
    <row r="62" spans="1:10" x14ac:dyDescent="0.2">
      <c r="A62" s="33">
        <v>56</v>
      </c>
      <c r="B62" s="34" t="s">
        <v>172</v>
      </c>
      <c r="C62" s="34" t="s">
        <v>173</v>
      </c>
      <c r="D62" s="34" t="s">
        <v>174</v>
      </c>
      <c r="E62" s="35" t="s">
        <v>139</v>
      </c>
      <c r="F62" s="35"/>
      <c r="G62" s="36">
        <v>25</v>
      </c>
      <c r="H62" s="36">
        <v>3750</v>
      </c>
      <c r="I62" s="36">
        <v>4500</v>
      </c>
      <c r="J62" s="36">
        <v>25</v>
      </c>
    </row>
    <row r="63" spans="1:10" x14ac:dyDescent="0.2">
      <c r="A63" s="31"/>
      <c r="B63" s="31"/>
      <c r="C63" s="31"/>
      <c r="D63" s="32" t="s">
        <v>175</v>
      </c>
      <c r="E63" s="31"/>
      <c r="F63" s="31"/>
      <c r="G63" s="31"/>
      <c r="H63" s="31"/>
      <c r="I63" s="31"/>
      <c r="J63" s="31"/>
    </row>
    <row r="64" spans="1:10" x14ac:dyDescent="0.2">
      <c r="A64" s="33">
        <v>57</v>
      </c>
      <c r="B64" s="34" t="s">
        <v>176</v>
      </c>
      <c r="C64" s="34" t="s">
        <v>177</v>
      </c>
      <c r="D64" s="34" t="s">
        <v>178</v>
      </c>
      <c r="E64" s="35" t="s">
        <v>179</v>
      </c>
      <c r="F64" s="35"/>
      <c r="G64" s="36">
        <v>26.89</v>
      </c>
      <c r="H64" s="36">
        <v>3750</v>
      </c>
      <c r="I64" s="36">
        <v>4840.2</v>
      </c>
      <c r="J64" s="36">
        <v>26.89</v>
      </c>
    </row>
    <row r="65" spans="1:10" x14ac:dyDescent="0.2">
      <c r="A65" s="33">
        <v>58</v>
      </c>
      <c r="B65" s="34" t="s">
        <v>13724</v>
      </c>
      <c r="C65" s="34" t="s">
        <v>13723</v>
      </c>
      <c r="D65" s="34" t="s">
        <v>13924</v>
      </c>
      <c r="E65" s="35" t="s">
        <v>13925</v>
      </c>
      <c r="F65" s="35"/>
      <c r="G65" s="36">
        <v>6600</v>
      </c>
      <c r="H65" s="36">
        <v>4300</v>
      </c>
      <c r="I65" s="36">
        <v>6600</v>
      </c>
      <c r="J65" s="36">
        <v>6600</v>
      </c>
    </row>
    <row r="66" spans="1:10" x14ac:dyDescent="0.2">
      <c r="A66" s="33">
        <v>59</v>
      </c>
      <c r="B66" s="34" t="s">
        <v>180</v>
      </c>
      <c r="C66" s="34" t="s">
        <v>181</v>
      </c>
      <c r="D66" s="34" t="s">
        <v>182</v>
      </c>
      <c r="E66" s="35" t="s">
        <v>183</v>
      </c>
      <c r="F66" s="35"/>
      <c r="G66" s="36">
        <v>29.33</v>
      </c>
      <c r="H66" s="36">
        <v>3750</v>
      </c>
      <c r="I66" s="36">
        <v>5279.4</v>
      </c>
      <c r="J66" s="36">
        <v>29.33</v>
      </c>
    </row>
    <row r="67" spans="1:10" x14ac:dyDescent="0.2">
      <c r="A67" s="33">
        <v>60</v>
      </c>
      <c r="B67" s="34" t="s">
        <v>184</v>
      </c>
      <c r="C67" s="34" t="s">
        <v>185</v>
      </c>
      <c r="D67" s="34" t="s">
        <v>186</v>
      </c>
      <c r="E67" s="35" t="s">
        <v>187</v>
      </c>
      <c r="F67" s="35"/>
      <c r="G67" s="36">
        <v>30.25</v>
      </c>
      <c r="H67" s="36">
        <v>3800</v>
      </c>
      <c r="I67" s="36">
        <v>5445</v>
      </c>
      <c r="J67" s="36">
        <v>30.25</v>
      </c>
    </row>
    <row r="68" spans="1:10" x14ac:dyDescent="0.2">
      <c r="A68" s="33">
        <v>61</v>
      </c>
      <c r="B68" s="34" t="s">
        <v>188</v>
      </c>
      <c r="C68" s="34" t="s">
        <v>189</v>
      </c>
      <c r="D68" s="34" t="s">
        <v>178</v>
      </c>
      <c r="E68" s="35" t="s">
        <v>190</v>
      </c>
      <c r="F68" s="35"/>
      <c r="G68" s="36">
        <v>26.89</v>
      </c>
      <c r="H68" s="36">
        <v>3750</v>
      </c>
      <c r="I68" s="36">
        <v>4840.2</v>
      </c>
      <c r="J68" s="36">
        <v>26.89</v>
      </c>
    </row>
    <row r="69" spans="1:10" x14ac:dyDescent="0.2">
      <c r="A69" s="33">
        <v>62</v>
      </c>
      <c r="B69" s="34" t="s">
        <v>194</v>
      </c>
      <c r="C69" s="34" t="s">
        <v>195</v>
      </c>
      <c r="D69" s="34" t="s">
        <v>196</v>
      </c>
      <c r="E69" s="35" t="s">
        <v>68</v>
      </c>
      <c r="F69" s="35"/>
      <c r="G69" s="36">
        <v>24.44</v>
      </c>
      <c r="H69" s="36">
        <v>3750</v>
      </c>
      <c r="I69" s="36">
        <v>4399.2</v>
      </c>
      <c r="J69" s="36">
        <v>24.44</v>
      </c>
    </row>
    <row r="70" spans="1:10" x14ac:dyDescent="0.2">
      <c r="A70" s="33">
        <v>63</v>
      </c>
      <c r="B70" s="34" t="s">
        <v>197</v>
      </c>
      <c r="C70" s="34" t="s">
        <v>198</v>
      </c>
      <c r="D70" s="34" t="s">
        <v>196</v>
      </c>
      <c r="E70" s="35" t="s">
        <v>199</v>
      </c>
      <c r="F70" s="35"/>
      <c r="G70" s="36">
        <v>24.44</v>
      </c>
      <c r="H70" s="36">
        <v>3750</v>
      </c>
      <c r="I70" s="36">
        <v>4399.2</v>
      </c>
      <c r="J70" s="36">
        <v>24.44</v>
      </c>
    </row>
    <row r="71" spans="1:10" x14ac:dyDescent="0.2">
      <c r="A71" s="33">
        <v>64</v>
      </c>
      <c r="B71" s="34" t="s">
        <v>200</v>
      </c>
      <c r="C71" s="34" t="s">
        <v>201</v>
      </c>
      <c r="D71" s="34" t="s">
        <v>196</v>
      </c>
      <c r="E71" s="35" t="s">
        <v>202</v>
      </c>
      <c r="F71" s="35"/>
      <c r="G71" s="36">
        <v>24.44</v>
      </c>
      <c r="H71" s="36">
        <v>3750</v>
      </c>
      <c r="I71" s="36">
        <v>4399.2</v>
      </c>
      <c r="J71" s="36">
        <v>24.44</v>
      </c>
    </row>
    <row r="72" spans="1:10" x14ac:dyDescent="0.2">
      <c r="A72" s="31"/>
      <c r="B72" s="31"/>
      <c r="C72" s="31"/>
      <c r="D72" s="32" t="s">
        <v>203</v>
      </c>
      <c r="E72" s="31"/>
      <c r="F72" s="31"/>
      <c r="G72" s="31"/>
      <c r="H72" s="31"/>
      <c r="I72" s="31"/>
      <c r="J72" s="31"/>
    </row>
    <row r="73" spans="1:10" x14ac:dyDescent="0.2">
      <c r="A73" s="33">
        <v>65</v>
      </c>
      <c r="B73" s="34" t="s">
        <v>205</v>
      </c>
      <c r="C73" s="34" t="s">
        <v>206</v>
      </c>
      <c r="D73" s="34" t="s">
        <v>13926</v>
      </c>
      <c r="E73" s="35" t="s">
        <v>208</v>
      </c>
      <c r="F73" s="35"/>
      <c r="G73" s="36">
        <v>6600</v>
      </c>
      <c r="H73" s="36">
        <v>4300</v>
      </c>
      <c r="I73" s="36">
        <v>6600</v>
      </c>
      <c r="J73" s="36">
        <v>6600</v>
      </c>
    </row>
    <row r="74" spans="1:10" x14ac:dyDescent="0.2">
      <c r="A74" s="33">
        <v>66</v>
      </c>
      <c r="B74" s="34" t="s">
        <v>209</v>
      </c>
      <c r="C74" s="34" t="s">
        <v>210</v>
      </c>
      <c r="D74" s="34" t="s">
        <v>211</v>
      </c>
      <c r="E74" s="35" t="s">
        <v>212</v>
      </c>
      <c r="F74" s="35"/>
      <c r="G74" s="36">
        <v>26.89</v>
      </c>
      <c r="H74" s="36">
        <v>3750</v>
      </c>
      <c r="I74" s="36">
        <v>4840.2</v>
      </c>
      <c r="J74" s="36">
        <v>26.89</v>
      </c>
    </row>
    <row r="75" spans="1:10" x14ac:dyDescent="0.2">
      <c r="A75" s="33">
        <v>67</v>
      </c>
      <c r="B75" s="34" t="s">
        <v>213</v>
      </c>
      <c r="C75" s="34" t="s">
        <v>214</v>
      </c>
      <c r="D75" s="34" t="s">
        <v>211</v>
      </c>
      <c r="E75" s="35" t="s">
        <v>215</v>
      </c>
      <c r="F75" s="35"/>
      <c r="G75" s="36">
        <v>26.89</v>
      </c>
      <c r="H75" s="36">
        <v>3750</v>
      </c>
      <c r="I75" s="36">
        <v>4840.2</v>
      </c>
      <c r="J75" s="36">
        <v>26.89</v>
      </c>
    </row>
    <row r="76" spans="1:10" x14ac:dyDescent="0.2">
      <c r="A76" s="33">
        <v>68</v>
      </c>
      <c r="B76" s="34" t="s">
        <v>216</v>
      </c>
      <c r="C76" s="34" t="s">
        <v>217</v>
      </c>
      <c r="D76" s="34" t="s">
        <v>218</v>
      </c>
      <c r="E76" s="35" t="s">
        <v>219</v>
      </c>
      <c r="F76" s="35"/>
      <c r="G76" s="36">
        <v>24.44</v>
      </c>
      <c r="H76" s="36">
        <v>3750</v>
      </c>
      <c r="I76" s="36">
        <v>4399.2</v>
      </c>
      <c r="J76" s="36">
        <v>24.44</v>
      </c>
    </row>
    <row r="77" spans="1:10" x14ac:dyDescent="0.2">
      <c r="A77" s="33">
        <v>69</v>
      </c>
      <c r="B77" s="34" t="s">
        <v>220</v>
      </c>
      <c r="C77" s="34" t="s">
        <v>221</v>
      </c>
      <c r="D77" s="34" t="s">
        <v>218</v>
      </c>
      <c r="E77" s="35" t="s">
        <v>222</v>
      </c>
      <c r="F77" s="35"/>
      <c r="G77" s="36">
        <v>24.44</v>
      </c>
      <c r="H77" s="36">
        <v>3750</v>
      </c>
      <c r="I77" s="36">
        <v>4399.2</v>
      </c>
      <c r="J77" s="36">
        <v>24.44</v>
      </c>
    </row>
    <row r="78" spans="1:10" x14ac:dyDescent="0.2">
      <c r="A78" s="33">
        <v>70</v>
      </c>
      <c r="B78" s="34" t="s">
        <v>223</v>
      </c>
      <c r="C78" s="34" t="s">
        <v>224</v>
      </c>
      <c r="D78" s="34" t="s">
        <v>225</v>
      </c>
      <c r="E78" s="35" t="s">
        <v>226</v>
      </c>
      <c r="F78" s="35"/>
      <c r="G78" s="36">
        <v>33</v>
      </c>
      <c r="H78" s="36">
        <v>3800</v>
      </c>
      <c r="I78" s="36">
        <v>5940</v>
      </c>
      <c r="J78" s="36">
        <v>33</v>
      </c>
    </row>
    <row r="79" spans="1:10" x14ac:dyDescent="0.2">
      <c r="A79" s="33">
        <v>71</v>
      </c>
      <c r="B79" s="34" t="s">
        <v>227</v>
      </c>
      <c r="C79" s="34" t="s">
        <v>228</v>
      </c>
      <c r="D79" s="34" t="s">
        <v>207</v>
      </c>
      <c r="E79" s="35" t="s">
        <v>229</v>
      </c>
      <c r="F79" s="35"/>
      <c r="G79" s="36">
        <v>6000</v>
      </c>
      <c r="H79" s="36">
        <v>3965</v>
      </c>
      <c r="I79" s="36">
        <v>6000</v>
      </c>
      <c r="J79" s="36">
        <v>6000</v>
      </c>
    </row>
    <row r="80" spans="1:10" x14ac:dyDescent="0.2">
      <c r="A80" s="31"/>
      <c r="B80" s="31"/>
      <c r="C80" s="31"/>
      <c r="D80" s="32" t="s">
        <v>230</v>
      </c>
      <c r="E80" s="31"/>
      <c r="F80" s="31"/>
      <c r="G80" s="31"/>
      <c r="H80" s="31"/>
      <c r="I80" s="31"/>
      <c r="J80" s="31"/>
    </row>
    <row r="81" spans="1:10" x14ac:dyDescent="0.2">
      <c r="A81" s="33">
        <v>72</v>
      </c>
      <c r="B81" s="34" t="s">
        <v>231</v>
      </c>
      <c r="C81" s="34" t="s">
        <v>232</v>
      </c>
      <c r="D81" s="34" t="s">
        <v>233</v>
      </c>
      <c r="E81" s="35" t="s">
        <v>234</v>
      </c>
      <c r="F81" s="35"/>
      <c r="G81" s="36">
        <v>24.44</v>
      </c>
      <c r="H81" s="36">
        <v>3200</v>
      </c>
      <c r="I81" s="36">
        <v>4399.2</v>
      </c>
      <c r="J81" s="36">
        <v>24.44</v>
      </c>
    </row>
    <row r="82" spans="1:10" x14ac:dyDescent="0.2">
      <c r="A82" s="33">
        <v>73</v>
      </c>
      <c r="B82" s="34" t="s">
        <v>235</v>
      </c>
      <c r="C82" s="34" t="s">
        <v>236</v>
      </c>
      <c r="D82" s="34" t="s">
        <v>237</v>
      </c>
      <c r="E82" s="35" t="s">
        <v>238</v>
      </c>
      <c r="F82" s="35"/>
      <c r="G82" s="36">
        <v>30.25</v>
      </c>
      <c r="H82" s="36">
        <v>3800</v>
      </c>
      <c r="I82" s="36">
        <v>5445</v>
      </c>
      <c r="J82" s="36">
        <v>30.25</v>
      </c>
    </row>
    <row r="83" spans="1:10" x14ac:dyDescent="0.2">
      <c r="A83" s="33">
        <v>74</v>
      </c>
      <c r="B83" s="34" t="s">
        <v>239</v>
      </c>
      <c r="C83" s="34" t="s">
        <v>240</v>
      </c>
      <c r="D83" s="34" t="s">
        <v>233</v>
      </c>
      <c r="E83" s="35" t="s">
        <v>241</v>
      </c>
      <c r="F83" s="35"/>
      <c r="G83" s="36">
        <v>24.44</v>
      </c>
      <c r="H83" s="36">
        <v>4150</v>
      </c>
      <c r="I83" s="36">
        <v>4399.2</v>
      </c>
      <c r="J83" s="36">
        <v>24.44</v>
      </c>
    </row>
    <row r="84" spans="1:10" x14ac:dyDescent="0.2">
      <c r="A84" s="33">
        <v>75</v>
      </c>
      <c r="B84" s="34" t="s">
        <v>242</v>
      </c>
      <c r="C84" s="34" t="s">
        <v>243</v>
      </c>
      <c r="D84" s="34" t="s">
        <v>244</v>
      </c>
      <c r="E84" s="35" t="s">
        <v>245</v>
      </c>
      <c r="F84" s="35"/>
      <c r="G84" s="36">
        <v>24.44</v>
      </c>
      <c r="H84" s="36">
        <v>3750</v>
      </c>
      <c r="I84" s="36">
        <v>4399.2</v>
      </c>
      <c r="J84" s="36">
        <v>24.44</v>
      </c>
    </row>
    <row r="85" spans="1:10" x14ac:dyDescent="0.2">
      <c r="A85" s="33">
        <v>76</v>
      </c>
      <c r="B85" s="34" t="s">
        <v>13716</v>
      </c>
      <c r="C85" s="34" t="s">
        <v>13715</v>
      </c>
      <c r="D85" s="34" t="s">
        <v>244</v>
      </c>
      <c r="E85" s="35" t="s">
        <v>13927</v>
      </c>
      <c r="F85" s="35"/>
      <c r="G85" s="36">
        <v>24.44</v>
      </c>
      <c r="H85" s="36">
        <v>3750</v>
      </c>
      <c r="I85" s="36">
        <v>4399.2</v>
      </c>
      <c r="J85" s="36">
        <v>24.44</v>
      </c>
    </row>
    <row r="86" spans="1:10" x14ac:dyDescent="0.2">
      <c r="A86" s="33">
        <v>77</v>
      </c>
      <c r="B86" s="34" t="s">
        <v>246</v>
      </c>
      <c r="C86" s="34" t="s">
        <v>247</v>
      </c>
      <c r="D86" s="34" t="s">
        <v>248</v>
      </c>
      <c r="E86" s="35" t="s">
        <v>249</v>
      </c>
      <c r="F86" s="35"/>
      <c r="G86" s="36">
        <v>6000</v>
      </c>
      <c r="H86" s="36">
        <v>3965</v>
      </c>
      <c r="I86" s="36">
        <v>6000</v>
      </c>
      <c r="J86" s="36">
        <v>6000</v>
      </c>
    </row>
    <row r="87" spans="1:10" x14ac:dyDescent="0.2">
      <c r="A87" s="33">
        <v>78</v>
      </c>
      <c r="B87" s="34" t="s">
        <v>250</v>
      </c>
      <c r="C87" s="34" t="s">
        <v>251</v>
      </c>
      <c r="D87" s="34" t="s">
        <v>13928</v>
      </c>
      <c r="E87" s="35" t="s">
        <v>252</v>
      </c>
      <c r="F87" s="35"/>
      <c r="G87" s="36">
        <v>6600</v>
      </c>
      <c r="H87" s="36">
        <v>4300</v>
      </c>
      <c r="I87" s="36">
        <v>6600</v>
      </c>
      <c r="J87" s="36">
        <v>6600</v>
      </c>
    </row>
    <row r="88" spans="1:10" x14ac:dyDescent="0.2">
      <c r="A88" s="31"/>
      <c r="B88" s="31"/>
      <c r="C88" s="31"/>
      <c r="D88" s="32" t="s">
        <v>254</v>
      </c>
      <c r="E88" s="31"/>
      <c r="F88" s="31"/>
      <c r="G88" s="31"/>
      <c r="H88" s="31"/>
      <c r="I88" s="31"/>
      <c r="J88" s="31"/>
    </row>
    <row r="89" spans="1:10" x14ac:dyDescent="0.2">
      <c r="A89" s="33">
        <v>79</v>
      </c>
      <c r="B89" s="34" t="s">
        <v>6502</v>
      </c>
      <c r="C89" s="34" t="s">
        <v>6503</v>
      </c>
      <c r="D89" s="34" t="s">
        <v>257</v>
      </c>
      <c r="E89" s="35" t="s">
        <v>4721</v>
      </c>
      <c r="F89" s="35"/>
      <c r="G89" s="36">
        <v>28.33</v>
      </c>
      <c r="H89" s="36">
        <v>3800</v>
      </c>
      <c r="I89" s="36">
        <v>5099.3999999999996</v>
      </c>
      <c r="J89" s="36">
        <v>28.33</v>
      </c>
    </row>
    <row r="90" spans="1:10" x14ac:dyDescent="0.2">
      <c r="A90" s="33">
        <v>80</v>
      </c>
      <c r="B90" s="34" t="s">
        <v>13929</v>
      </c>
      <c r="C90" s="34" t="s">
        <v>13930</v>
      </c>
      <c r="D90" s="34" t="s">
        <v>257</v>
      </c>
      <c r="E90" s="35" t="s">
        <v>13925</v>
      </c>
      <c r="F90" s="35"/>
      <c r="G90" s="36">
        <v>28.33</v>
      </c>
      <c r="H90" s="36">
        <v>3800</v>
      </c>
      <c r="I90" s="36">
        <v>5099.3999999999996</v>
      </c>
      <c r="J90" s="36">
        <v>28.33</v>
      </c>
    </row>
    <row r="91" spans="1:10" x14ac:dyDescent="0.2">
      <c r="A91" s="33">
        <v>81</v>
      </c>
      <c r="B91" s="34" t="s">
        <v>255</v>
      </c>
      <c r="C91" s="34" t="s">
        <v>256</v>
      </c>
      <c r="D91" s="34" t="s">
        <v>257</v>
      </c>
      <c r="E91" s="35" t="s">
        <v>258</v>
      </c>
      <c r="F91" s="35"/>
      <c r="G91" s="36">
        <v>28.33</v>
      </c>
      <c r="H91" s="36">
        <v>3800</v>
      </c>
      <c r="I91" s="36">
        <v>5099.3999999999996</v>
      </c>
      <c r="J91" s="36">
        <v>28.33</v>
      </c>
    </row>
    <row r="92" spans="1:10" x14ac:dyDescent="0.2">
      <c r="A92" s="33">
        <v>82</v>
      </c>
      <c r="B92" s="34" t="s">
        <v>13736</v>
      </c>
      <c r="C92" s="34" t="s">
        <v>13735</v>
      </c>
      <c r="D92" s="34" t="s">
        <v>257</v>
      </c>
      <c r="E92" s="35" t="s">
        <v>13923</v>
      </c>
      <c r="F92" s="35"/>
      <c r="G92" s="36">
        <v>28.33</v>
      </c>
      <c r="H92" s="36">
        <v>3800</v>
      </c>
      <c r="I92" s="36">
        <v>5099.3999999999996</v>
      </c>
      <c r="J92" s="36">
        <v>28.33</v>
      </c>
    </row>
    <row r="93" spans="1:10" x14ac:dyDescent="0.2">
      <c r="A93" s="33">
        <v>83</v>
      </c>
      <c r="B93" s="34" t="s">
        <v>259</v>
      </c>
      <c r="C93" s="34" t="s">
        <v>260</v>
      </c>
      <c r="D93" s="34" t="s">
        <v>261</v>
      </c>
      <c r="E93" s="35" t="s">
        <v>262</v>
      </c>
      <c r="F93" s="35"/>
      <c r="G93" s="36">
        <v>29.44</v>
      </c>
      <c r="H93" s="36">
        <v>3850</v>
      </c>
      <c r="I93" s="36">
        <v>5299.2</v>
      </c>
      <c r="J93" s="36">
        <v>29.44</v>
      </c>
    </row>
    <row r="94" spans="1:10" x14ac:dyDescent="0.2">
      <c r="A94" s="33">
        <v>84</v>
      </c>
      <c r="B94" s="34" t="s">
        <v>13931</v>
      </c>
      <c r="C94" s="34" t="s">
        <v>13932</v>
      </c>
      <c r="D94" s="34" t="s">
        <v>257</v>
      </c>
      <c r="E94" s="35" t="s">
        <v>13933</v>
      </c>
      <c r="F94" s="35"/>
      <c r="G94" s="36">
        <v>28.33</v>
      </c>
      <c r="H94" s="36">
        <v>3800</v>
      </c>
      <c r="I94" s="36">
        <v>5099.3999999999996</v>
      </c>
      <c r="J94" s="36">
        <v>28.33</v>
      </c>
    </row>
    <row r="95" spans="1:10" x14ac:dyDescent="0.2">
      <c r="A95" s="33">
        <v>85</v>
      </c>
      <c r="B95" s="34" t="s">
        <v>263</v>
      </c>
      <c r="C95" s="34" t="s">
        <v>264</v>
      </c>
      <c r="D95" s="34" t="s">
        <v>257</v>
      </c>
      <c r="E95" s="35" t="s">
        <v>265</v>
      </c>
      <c r="F95" s="35"/>
      <c r="G95" s="36">
        <v>28.33</v>
      </c>
      <c r="H95" s="36">
        <v>3800</v>
      </c>
      <c r="I95" s="36">
        <v>5099.3999999999996</v>
      </c>
      <c r="J95" s="36">
        <v>28.33</v>
      </c>
    </row>
    <row r="96" spans="1:10" x14ac:dyDescent="0.2">
      <c r="A96" s="33">
        <v>86</v>
      </c>
      <c r="B96" s="34" t="s">
        <v>13734</v>
      </c>
      <c r="C96" s="34" t="s">
        <v>13733</v>
      </c>
      <c r="D96" s="34" t="s">
        <v>257</v>
      </c>
      <c r="E96" s="35" t="s">
        <v>13934</v>
      </c>
      <c r="F96" s="35"/>
      <c r="G96" s="36">
        <v>28.33</v>
      </c>
      <c r="H96" s="36">
        <v>3800</v>
      </c>
      <c r="I96" s="36">
        <v>5099.3999999999996</v>
      </c>
      <c r="J96" s="36">
        <v>28.33</v>
      </c>
    </row>
    <row r="97" spans="1:10" x14ac:dyDescent="0.2">
      <c r="A97" s="33">
        <v>87</v>
      </c>
      <c r="B97" s="34" t="s">
        <v>13738</v>
      </c>
      <c r="C97" s="34" t="s">
        <v>13737</v>
      </c>
      <c r="D97" s="34" t="s">
        <v>304</v>
      </c>
      <c r="E97" s="35" t="s">
        <v>13935</v>
      </c>
      <c r="F97" s="35"/>
      <c r="G97" s="36">
        <v>33.33</v>
      </c>
      <c r="H97" s="36">
        <v>4000</v>
      </c>
      <c r="I97" s="36">
        <v>5999.4</v>
      </c>
      <c r="J97" s="36">
        <v>33.33</v>
      </c>
    </row>
    <row r="98" spans="1:10" x14ac:dyDescent="0.2">
      <c r="A98" s="33">
        <v>88</v>
      </c>
      <c r="B98" s="34" t="s">
        <v>266</v>
      </c>
      <c r="C98" s="34" t="s">
        <v>267</v>
      </c>
      <c r="D98" s="34" t="s">
        <v>257</v>
      </c>
      <c r="E98" s="35" t="s">
        <v>268</v>
      </c>
      <c r="F98" s="35"/>
      <c r="G98" s="36">
        <v>28.33</v>
      </c>
      <c r="H98" s="36">
        <v>3200</v>
      </c>
      <c r="I98" s="36">
        <v>5099.3999999999996</v>
      </c>
      <c r="J98" s="36">
        <v>28.33</v>
      </c>
    </row>
    <row r="99" spans="1:10" x14ac:dyDescent="0.2">
      <c r="A99" s="33">
        <v>89</v>
      </c>
      <c r="B99" s="34" t="s">
        <v>274</v>
      </c>
      <c r="C99" s="34" t="s">
        <v>275</v>
      </c>
      <c r="D99" s="34" t="s">
        <v>257</v>
      </c>
      <c r="E99" s="35" t="s">
        <v>276</v>
      </c>
      <c r="F99" s="35"/>
      <c r="G99" s="36">
        <v>28.33</v>
      </c>
      <c r="H99" s="36">
        <v>3800</v>
      </c>
      <c r="I99" s="36">
        <v>5099.3999999999996</v>
      </c>
      <c r="J99" s="36">
        <v>28.33</v>
      </c>
    </row>
    <row r="100" spans="1:10" x14ac:dyDescent="0.2">
      <c r="A100" s="33">
        <v>90</v>
      </c>
      <c r="B100" s="34" t="s">
        <v>277</v>
      </c>
      <c r="C100" s="34" t="s">
        <v>278</v>
      </c>
      <c r="D100" s="34" t="s">
        <v>257</v>
      </c>
      <c r="E100" s="35" t="s">
        <v>279</v>
      </c>
      <c r="F100" s="35"/>
      <c r="G100" s="36">
        <v>28.33</v>
      </c>
      <c r="H100" s="36">
        <v>3800</v>
      </c>
      <c r="I100" s="36">
        <v>5099.3999999999996</v>
      </c>
      <c r="J100" s="36">
        <v>28.33</v>
      </c>
    </row>
    <row r="101" spans="1:10" x14ac:dyDescent="0.2">
      <c r="A101" s="33">
        <v>91</v>
      </c>
      <c r="B101" s="34" t="s">
        <v>506</v>
      </c>
      <c r="C101" s="34" t="s">
        <v>507</v>
      </c>
      <c r="D101" s="34" t="s">
        <v>257</v>
      </c>
      <c r="E101" s="35" t="s">
        <v>508</v>
      </c>
      <c r="F101" s="35"/>
      <c r="G101" s="36">
        <v>28.33</v>
      </c>
      <c r="H101" s="36">
        <v>3800</v>
      </c>
      <c r="I101" s="36">
        <v>5099.3999999999996</v>
      </c>
      <c r="J101" s="36">
        <v>28.33</v>
      </c>
    </row>
    <row r="102" spans="1:10" x14ac:dyDescent="0.2">
      <c r="A102" s="33">
        <v>92</v>
      </c>
      <c r="B102" s="34" t="s">
        <v>280</v>
      </c>
      <c r="C102" s="34" t="s">
        <v>281</v>
      </c>
      <c r="D102" s="34" t="s">
        <v>257</v>
      </c>
      <c r="E102" s="35" t="s">
        <v>282</v>
      </c>
      <c r="F102" s="35"/>
      <c r="G102" s="36">
        <v>28.33</v>
      </c>
      <c r="H102" s="36">
        <v>3800</v>
      </c>
      <c r="I102" s="36">
        <v>5099.3999999999996</v>
      </c>
      <c r="J102" s="36">
        <v>28.33</v>
      </c>
    </row>
    <row r="103" spans="1:10" x14ac:dyDescent="0.2">
      <c r="A103" s="33">
        <v>93</v>
      </c>
      <c r="B103" s="34" t="s">
        <v>283</v>
      </c>
      <c r="C103" s="34" t="s">
        <v>284</v>
      </c>
      <c r="D103" s="34" t="s">
        <v>261</v>
      </c>
      <c r="E103" s="35" t="s">
        <v>285</v>
      </c>
      <c r="F103" s="35"/>
      <c r="G103" s="36">
        <v>29.44</v>
      </c>
      <c r="H103" s="36">
        <v>3850</v>
      </c>
      <c r="I103" s="36">
        <v>5299.2</v>
      </c>
      <c r="J103" s="36">
        <v>29.44</v>
      </c>
    </row>
    <row r="104" spans="1:10" x14ac:dyDescent="0.2">
      <c r="A104" s="33">
        <v>94</v>
      </c>
      <c r="B104" s="34" t="s">
        <v>286</v>
      </c>
      <c r="C104" s="34" t="s">
        <v>287</v>
      </c>
      <c r="D104" s="34" t="s">
        <v>257</v>
      </c>
      <c r="E104" s="35" t="s">
        <v>288</v>
      </c>
      <c r="F104" s="35"/>
      <c r="G104" s="36">
        <v>28.33</v>
      </c>
      <c r="H104" s="36">
        <v>3800</v>
      </c>
      <c r="I104" s="36">
        <v>5099.3999999999996</v>
      </c>
      <c r="J104" s="36">
        <v>28.33</v>
      </c>
    </row>
    <row r="105" spans="1:10" x14ac:dyDescent="0.2">
      <c r="A105" s="33">
        <v>95</v>
      </c>
      <c r="B105" s="34" t="s">
        <v>13936</v>
      </c>
      <c r="C105" s="34" t="s">
        <v>13937</v>
      </c>
      <c r="D105" s="34" t="s">
        <v>257</v>
      </c>
      <c r="E105" s="35" t="s">
        <v>13938</v>
      </c>
      <c r="F105" s="35"/>
      <c r="G105" s="36">
        <v>28.33</v>
      </c>
      <c r="H105" s="36">
        <v>3800</v>
      </c>
      <c r="I105" s="36">
        <v>5099.3999999999996</v>
      </c>
      <c r="J105" s="36">
        <v>28.33</v>
      </c>
    </row>
    <row r="106" spans="1:10" x14ac:dyDescent="0.2">
      <c r="A106" s="33">
        <v>96</v>
      </c>
      <c r="B106" s="34" t="s">
        <v>289</v>
      </c>
      <c r="C106" s="34" t="s">
        <v>290</v>
      </c>
      <c r="D106" s="34" t="s">
        <v>272</v>
      </c>
      <c r="E106" s="35" t="s">
        <v>291</v>
      </c>
      <c r="F106" s="35"/>
      <c r="G106" s="36">
        <v>18.46</v>
      </c>
      <c r="H106" s="36">
        <v>3750</v>
      </c>
      <c r="I106" s="36">
        <v>3599.7</v>
      </c>
      <c r="J106" s="36">
        <v>18.46</v>
      </c>
    </row>
    <row r="107" spans="1:10" x14ac:dyDescent="0.2">
      <c r="A107" s="33">
        <v>97</v>
      </c>
      <c r="B107" s="34" t="s">
        <v>292</v>
      </c>
      <c r="C107" s="34" t="s">
        <v>293</v>
      </c>
      <c r="D107" s="34" t="s">
        <v>257</v>
      </c>
      <c r="E107" s="35" t="s">
        <v>294</v>
      </c>
      <c r="F107" s="35"/>
      <c r="G107" s="36">
        <v>28.33</v>
      </c>
      <c r="H107" s="36">
        <v>3800</v>
      </c>
      <c r="I107" s="36">
        <v>5099.3999999999996</v>
      </c>
      <c r="J107" s="36">
        <v>28.33</v>
      </c>
    </row>
    <row r="108" spans="1:10" x14ac:dyDescent="0.2">
      <c r="A108" s="33">
        <v>98</v>
      </c>
      <c r="B108" s="34" t="s">
        <v>295</v>
      </c>
      <c r="C108" s="34" t="s">
        <v>296</v>
      </c>
      <c r="D108" s="34" t="s">
        <v>257</v>
      </c>
      <c r="E108" s="35" t="s">
        <v>297</v>
      </c>
      <c r="F108" s="35"/>
      <c r="G108" s="36">
        <v>28.33</v>
      </c>
      <c r="H108" s="36">
        <v>3800</v>
      </c>
      <c r="I108" s="36">
        <v>5099.3999999999996</v>
      </c>
      <c r="J108" s="36">
        <v>28.33</v>
      </c>
    </row>
    <row r="109" spans="1:10" x14ac:dyDescent="0.2">
      <c r="A109" s="33">
        <v>99</v>
      </c>
      <c r="B109" s="34" t="s">
        <v>298</v>
      </c>
      <c r="C109" s="34" t="s">
        <v>299</v>
      </c>
      <c r="D109" s="34" t="s">
        <v>257</v>
      </c>
      <c r="E109" s="35" t="s">
        <v>300</v>
      </c>
      <c r="F109" s="35"/>
      <c r="G109" s="36">
        <v>28.33</v>
      </c>
      <c r="H109" s="36">
        <v>3800</v>
      </c>
      <c r="I109" s="36">
        <v>5099.3999999999996</v>
      </c>
      <c r="J109" s="36">
        <v>28.33</v>
      </c>
    </row>
    <row r="110" spans="1:10" x14ac:dyDescent="0.2">
      <c r="A110" s="33">
        <v>100</v>
      </c>
      <c r="B110" s="34" t="s">
        <v>301</v>
      </c>
      <c r="C110" s="34" t="s">
        <v>302</v>
      </c>
      <c r="D110" s="34" t="s">
        <v>257</v>
      </c>
      <c r="E110" s="35" t="s">
        <v>303</v>
      </c>
      <c r="F110" s="35"/>
      <c r="G110" s="36">
        <v>28.33</v>
      </c>
      <c r="H110" s="36">
        <v>3800</v>
      </c>
      <c r="I110" s="36">
        <v>5099.3999999999996</v>
      </c>
      <c r="J110" s="36">
        <v>28.33</v>
      </c>
    </row>
    <row r="111" spans="1:10" x14ac:dyDescent="0.2">
      <c r="A111" s="33">
        <v>101</v>
      </c>
      <c r="B111" s="34" t="s">
        <v>13939</v>
      </c>
      <c r="C111" s="34" t="s">
        <v>13940</v>
      </c>
      <c r="D111" s="34" t="s">
        <v>257</v>
      </c>
      <c r="E111" s="35" t="s">
        <v>13941</v>
      </c>
      <c r="F111" s="35"/>
      <c r="G111" s="36">
        <v>28.33</v>
      </c>
      <c r="H111" s="36">
        <v>3800</v>
      </c>
      <c r="I111" s="36">
        <v>5099.3999999999996</v>
      </c>
      <c r="J111" s="36">
        <v>28.33</v>
      </c>
    </row>
    <row r="112" spans="1:10" x14ac:dyDescent="0.2">
      <c r="A112" s="33">
        <v>102</v>
      </c>
      <c r="B112" s="34" t="s">
        <v>305</v>
      </c>
      <c r="C112" s="34" t="s">
        <v>306</v>
      </c>
      <c r="D112" s="34" t="s">
        <v>257</v>
      </c>
      <c r="E112" s="35" t="s">
        <v>270</v>
      </c>
      <c r="F112" s="35"/>
      <c r="G112" s="36">
        <v>28.33</v>
      </c>
      <c r="H112" s="36">
        <v>3800</v>
      </c>
      <c r="I112" s="36">
        <v>5099.3999999999996</v>
      </c>
      <c r="J112" s="36">
        <v>28.33</v>
      </c>
    </row>
    <row r="113" spans="1:10" x14ac:dyDescent="0.2">
      <c r="A113" s="33">
        <v>103</v>
      </c>
      <c r="B113" s="34" t="s">
        <v>308</v>
      </c>
      <c r="C113" s="34" t="s">
        <v>309</v>
      </c>
      <c r="D113" s="34" t="s">
        <v>13942</v>
      </c>
      <c r="E113" s="35" t="s">
        <v>310</v>
      </c>
      <c r="F113" s="35"/>
      <c r="G113" s="36">
        <v>33.33</v>
      </c>
      <c r="H113" s="36">
        <v>4000</v>
      </c>
      <c r="I113" s="36">
        <v>5999.4</v>
      </c>
      <c r="J113" s="36">
        <v>33.33</v>
      </c>
    </row>
    <row r="114" spans="1:10" x14ac:dyDescent="0.2">
      <c r="A114" s="33">
        <v>104</v>
      </c>
      <c r="B114" s="34" t="s">
        <v>311</v>
      </c>
      <c r="C114" s="34" t="s">
        <v>312</v>
      </c>
      <c r="D114" s="34" t="s">
        <v>257</v>
      </c>
      <c r="E114" s="35" t="s">
        <v>313</v>
      </c>
      <c r="F114" s="35"/>
      <c r="G114" s="36">
        <v>28.33</v>
      </c>
      <c r="H114" s="36">
        <v>3201</v>
      </c>
      <c r="I114" s="36">
        <v>5099.3999999999996</v>
      </c>
      <c r="J114" s="36">
        <v>28.33</v>
      </c>
    </row>
    <row r="115" spans="1:10" x14ac:dyDescent="0.2">
      <c r="A115" s="33">
        <v>105</v>
      </c>
      <c r="B115" s="34" t="s">
        <v>314</v>
      </c>
      <c r="C115" s="34" t="s">
        <v>315</v>
      </c>
      <c r="D115" s="34" t="s">
        <v>257</v>
      </c>
      <c r="E115" s="35" t="s">
        <v>316</v>
      </c>
      <c r="F115" s="35"/>
      <c r="G115" s="36">
        <v>28.33</v>
      </c>
      <c r="H115" s="36">
        <v>3800</v>
      </c>
      <c r="I115" s="36">
        <v>5099.3999999999996</v>
      </c>
      <c r="J115" s="36">
        <v>28.33</v>
      </c>
    </row>
    <row r="116" spans="1:10" x14ac:dyDescent="0.2">
      <c r="A116" s="33">
        <v>106</v>
      </c>
      <c r="B116" s="34" t="s">
        <v>317</v>
      </c>
      <c r="C116" s="34" t="s">
        <v>318</v>
      </c>
      <c r="D116" s="34" t="s">
        <v>257</v>
      </c>
      <c r="E116" s="35" t="s">
        <v>319</v>
      </c>
      <c r="F116" s="35"/>
      <c r="G116" s="36">
        <v>28.33</v>
      </c>
      <c r="H116" s="36">
        <v>3200</v>
      </c>
      <c r="I116" s="36">
        <v>5099.3999999999996</v>
      </c>
      <c r="J116" s="36">
        <v>28.33</v>
      </c>
    </row>
    <row r="117" spans="1:10" x14ac:dyDescent="0.2">
      <c r="A117" s="33">
        <v>107</v>
      </c>
      <c r="B117" s="34" t="s">
        <v>320</v>
      </c>
      <c r="C117" s="34" t="s">
        <v>321</v>
      </c>
      <c r="D117" s="34" t="s">
        <v>257</v>
      </c>
      <c r="E117" s="35" t="s">
        <v>322</v>
      </c>
      <c r="F117" s="35"/>
      <c r="G117" s="36">
        <v>28.33</v>
      </c>
      <c r="H117" s="36">
        <v>3800</v>
      </c>
      <c r="I117" s="36">
        <v>5099.3999999999996</v>
      </c>
      <c r="J117" s="36">
        <v>28.33</v>
      </c>
    </row>
    <row r="118" spans="1:10" x14ac:dyDescent="0.2">
      <c r="A118" s="33">
        <v>108</v>
      </c>
      <c r="B118" s="34" t="s">
        <v>323</v>
      </c>
      <c r="C118" s="34" t="s">
        <v>324</v>
      </c>
      <c r="D118" s="34" t="s">
        <v>257</v>
      </c>
      <c r="E118" s="35" t="s">
        <v>325</v>
      </c>
      <c r="F118" s="35"/>
      <c r="G118" s="36">
        <v>28.33</v>
      </c>
      <c r="H118" s="36">
        <v>3201</v>
      </c>
      <c r="I118" s="36">
        <v>5099.3999999999996</v>
      </c>
      <c r="J118" s="36">
        <v>28.33</v>
      </c>
    </row>
    <row r="119" spans="1:10" x14ac:dyDescent="0.2">
      <c r="A119" s="33">
        <v>109</v>
      </c>
      <c r="B119" s="34" t="s">
        <v>326</v>
      </c>
      <c r="C119" s="34" t="s">
        <v>327</v>
      </c>
      <c r="D119" s="34" t="s">
        <v>257</v>
      </c>
      <c r="E119" s="35" t="s">
        <v>270</v>
      </c>
      <c r="F119" s="35"/>
      <c r="G119" s="36">
        <v>28.33</v>
      </c>
      <c r="H119" s="36">
        <v>3800</v>
      </c>
      <c r="I119" s="36">
        <v>5099.3999999999996</v>
      </c>
      <c r="J119" s="36">
        <v>28.33</v>
      </c>
    </row>
    <row r="120" spans="1:10" x14ac:dyDescent="0.2">
      <c r="A120" s="33">
        <v>110</v>
      </c>
      <c r="B120" s="34" t="s">
        <v>328</v>
      </c>
      <c r="C120" s="34" t="s">
        <v>329</v>
      </c>
      <c r="D120" s="34" t="s">
        <v>261</v>
      </c>
      <c r="E120" s="35" t="s">
        <v>330</v>
      </c>
      <c r="F120" s="35"/>
      <c r="G120" s="36">
        <v>29.44</v>
      </c>
      <c r="H120" s="36">
        <v>3202</v>
      </c>
      <c r="I120" s="36">
        <v>5299.2</v>
      </c>
      <c r="J120" s="36">
        <v>29.44</v>
      </c>
    </row>
    <row r="121" spans="1:10" x14ac:dyDescent="0.2">
      <c r="A121" s="33">
        <v>111</v>
      </c>
      <c r="B121" s="34" t="s">
        <v>332</v>
      </c>
      <c r="C121" s="34" t="s">
        <v>333</v>
      </c>
      <c r="D121" s="34" t="s">
        <v>257</v>
      </c>
      <c r="E121" s="35" t="s">
        <v>334</v>
      </c>
      <c r="F121" s="35"/>
      <c r="G121" s="36">
        <v>28.33</v>
      </c>
      <c r="H121" s="36">
        <v>3800</v>
      </c>
      <c r="I121" s="36">
        <v>5099.3999999999996</v>
      </c>
      <c r="J121" s="36">
        <v>28.33</v>
      </c>
    </row>
    <row r="122" spans="1:10" x14ac:dyDescent="0.2">
      <c r="A122" s="33">
        <v>112</v>
      </c>
      <c r="B122" s="34" t="s">
        <v>335</v>
      </c>
      <c r="C122" s="34" t="s">
        <v>336</v>
      </c>
      <c r="D122" s="34" t="s">
        <v>257</v>
      </c>
      <c r="E122" s="35" t="s">
        <v>337</v>
      </c>
      <c r="F122" s="35"/>
      <c r="G122" s="36">
        <v>28.33</v>
      </c>
      <c r="H122" s="36">
        <v>3800</v>
      </c>
      <c r="I122" s="36">
        <v>5099.3999999999996</v>
      </c>
      <c r="J122" s="36">
        <v>28.33</v>
      </c>
    </row>
    <row r="123" spans="1:10" x14ac:dyDescent="0.2">
      <c r="A123" s="33">
        <v>113</v>
      </c>
      <c r="B123" s="34" t="s">
        <v>12882</v>
      </c>
      <c r="C123" s="34" t="s">
        <v>12881</v>
      </c>
      <c r="D123" s="34" t="s">
        <v>13942</v>
      </c>
      <c r="E123" s="35" t="s">
        <v>13943</v>
      </c>
      <c r="F123" s="35"/>
      <c r="G123" s="36">
        <v>33.33</v>
      </c>
      <c r="H123" s="36">
        <v>4000</v>
      </c>
      <c r="I123" s="36">
        <v>5400</v>
      </c>
      <c r="J123" s="36">
        <v>30</v>
      </c>
    </row>
    <row r="124" spans="1:10" x14ac:dyDescent="0.2">
      <c r="A124" s="33">
        <v>114</v>
      </c>
      <c r="B124" s="34" t="s">
        <v>13732</v>
      </c>
      <c r="C124" s="34" t="s">
        <v>13731</v>
      </c>
      <c r="D124" s="34" t="s">
        <v>257</v>
      </c>
      <c r="E124" s="35" t="s">
        <v>13944</v>
      </c>
      <c r="F124" s="35"/>
      <c r="G124" s="36">
        <v>28.33</v>
      </c>
      <c r="H124" s="36">
        <v>3800</v>
      </c>
      <c r="I124" s="36">
        <v>5099.3999999999996</v>
      </c>
      <c r="J124" s="36">
        <v>28.33</v>
      </c>
    </row>
    <row r="125" spans="1:10" x14ac:dyDescent="0.2">
      <c r="A125" s="33">
        <v>115</v>
      </c>
      <c r="B125" s="34" t="s">
        <v>339</v>
      </c>
      <c r="C125" s="34" t="s">
        <v>340</v>
      </c>
      <c r="D125" s="34" t="s">
        <v>261</v>
      </c>
      <c r="E125" s="35" t="s">
        <v>341</v>
      </c>
      <c r="F125" s="35"/>
      <c r="G125" s="36">
        <v>29.44</v>
      </c>
      <c r="H125" s="36">
        <v>3850</v>
      </c>
      <c r="I125" s="36">
        <v>5299.2</v>
      </c>
      <c r="J125" s="36">
        <v>29.44</v>
      </c>
    </row>
    <row r="126" spans="1:10" x14ac:dyDescent="0.2">
      <c r="A126" s="33">
        <v>116</v>
      </c>
      <c r="B126" s="34" t="s">
        <v>13730</v>
      </c>
      <c r="C126" s="34" t="s">
        <v>13729</v>
      </c>
      <c r="D126" s="34" t="s">
        <v>257</v>
      </c>
      <c r="E126" s="35" t="s">
        <v>13945</v>
      </c>
      <c r="F126" s="35"/>
      <c r="G126" s="36">
        <v>28.33</v>
      </c>
      <c r="H126" s="36">
        <v>3800</v>
      </c>
      <c r="I126" s="36">
        <v>5099.3999999999996</v>
      </c>
      <c r="J126" s="36">
        <v>28.33</v>
      </c>
    </row>
    <row r="127" spans="1:10" x14ac:dyDescent="0.2">
      <c r="A127" s="33">
        <v>117</v>
      </c>
      <c r="B127" s="34" t="s">
        <v>13728</v>
      </c>
      <c r="C127" s="34" t="s">
        <v>13727</v>
      </c>
      <c r="D127" s="34" t="s">
        <v>257</v>
      </c>
      <c r="E127" s="35" t="s">
        <v>13946</v>
      </c>
      <c r="F127" s="35"/>
      <c r="G127" s="36">
        <v>28.33</v>
      </c>
      <c r="H127" s="36">
        <v>3800</v>
      </c>
      <c r="I127" s="36">
        <v>5099.3999999999996</v>
      </c>
      <c r="J127" s="36">
        <v>28.33</v>
      </c>
    </row>
    <row r="128" spans="1:10" x14ac:dyDescent="0.2">
      <c r="A128" s="33">
        <v>118</v>
      </c>
      <c r="B128" s="34" t="s">
        <v>342</v>
      </c>
      <c r="C128" s="34" t="s">
        <v>343</v>
      </c>
      <c r="D128" s="34" t="s">
        <v>257</v>
      </c>
      <c r="E128" s="35" t="s">
        <v>344</v>
      </c>
      <c r="F128" s="35"/>
      <c r="G128" s="36">
        <v>28.33</v>
      </c>
      <c r="H128" s="36">
        <v>4000</v>
      </c>
      <c r="I128" s="36">
        <v>5099.3999999999996</v>
      </c>
      <c r="J128" s="36">
        <v>28.33</v>
      </c>
    </row>
    <row r="129" spans="1:10" x14ac:dyDescent="0.2">
      <c r="A129" s="33">
        <v>119</v>
      </c>
      <c r="B129" s="34" t="s">
        <v>345</v>
      </c>
      <c r="C129" s="34" t="s">
        <v>346</v>
      </c>
      <c r="D129" s="34" t="s">
        <v>304</v>
      </c>
      <c r="E129" s="35" t="s">
        <v>347</v>
      </c>
      <c r="F129" s="35"/>
      <c r="G129" s="36">
        <v>33.33</v>
      </c>
      <c r="H129" s="36">
        <v>4000</v>
      </c>
      <c r="I129" s="36">
        <v>5999.4</v>
      </c>
      <c r="J129" s="36">
        <v>33.33</v>
      </c>
    </row>
    <row r="130" spans="1:10" x14ac:dyDescent="0.2">
      <c r="A130" s="31"/>
      <c r="B130" s="31"/>
      <c r="C130" s="31"/>
      <c r="D130" s="32" t="s">
        <v>348</v>
      </c>
      <c r="E130" s="31"/>
      <c r="F130" s="31"/>
      <c r="G130" s="31"/>
      <c r="H130" s="31"/>
      <c r="I130" s="31"/>
      <c r="J130" s="31"/>
    </row>
    <row r="131" spans="1:10" x14ac:dyDescent="0.2">
      <c r="A131" s="33">
        <v>120</v>
      </c>
      <c r="B131" s="34" t="s">
        <v>349</v>
      </c>
      <c r="C131" s="34" t="s">
        <v>350</v>
      </c>
      <c r="D131" s="34" t="s">
        <v>351</v>
      </c>
      <c r="E131" s="35" t="s">
        <v>352</v>
      </c>
      <c r="F131" s="35"/>
      <c r="G131" s="36">
        <v>38</v>
      </c>
      <c r="H131" s="36">
        <v>3800</v>
      </c>
      <c r="I131" s="36">
        <v>6840</v>
      </c>
      <c r="J131" s="36">
        <v>38</v>
      </c>
    </row>
    <row r="132" spans="1:10" x14ac:dyDescent="0.2">
      <c r="A132" s="33">
        <v>121</v>
      </c>
      <c r="B132" s="34" t="s">
        <v>354</v>
      </c>
      <c r="C132" s="34" t="s">
        <v>355</v>
      </c>
      <c r="D132" s="34" t="s">
        <v>356</v>
      </c>
      <c r="E132" s="35" t="s">
        <v>357</v>
      </c>
      <c r="F132" s="35"/>
      <c r="G132" s="36">
        <v>29.33</v>
      </c>
      <c r="H132" s="36">
        <v>3750</v>
      </c>
      <c r="I132" s="36">
        <v>5279.4</v>
      </c>
      <c r="J132" s="36">
        <v>29.33</v>
      </c>
    </row>
    <row r="133" spans="1:10" x14ac:dyDescent="0.2">
      <c r="A133" s="33">
        <v>122</v>
      </c>
      <c r="B133" s="34" t="s">
        <v>358</v>
      </c>
      <c r="C133" s="34" t="s">
        <v>359</v>
      </c>
      <c r="D133" s="34" t="s">
        <v>360</v>
      </c>
      <c r="E133" s="35" t="s">
        <v>361</v>
      </c>
      <c r="F133" s="35"/>
      <c r="G133" s="36">
        <v>40</v>
      </c>
      <c r="H133" s="36">
        <v>3800</v>
      </c>
      <c r="I133" s="36">
        <v>7200</v>
      </c>
      <c r="J133" s="36">
        <v>40</v>
      </c>
    </row>
    <row r="134" spans="1:10" x14ac:dyDescent="0.2">
      <c r="A134" s="33">
        <v>123</v>
      </c>
      <c r="B134" s="34" t="s">
        <v>362</v>
      </c>
      <c r="C134" s="34" t="s">
        <v>363</v>
      </c>
      <c r="D134" s="34" t="s">
        <v>13947</v>
      </c>
      <c r="E134" s="35" t="s">
        <v>364</v>
      </c>
      <c r="F134" s="35"/>
      <c r="G134" s="36">
        <v>7800</v>
      </c>
      <c r="H134" s="36">
        <v>4000</v>
      </c>
      <c r="I134" s="36">
        <v>7800</v>
      </c>
      <c r="J134" s="36">
        <v>7800</v>
      </c>
    </row>
    <row r="135" spans="1:10" x14ac:dyDescent="0.2">
      <c r="A135" s="33">
        <v>124</v>
      </c>
      <c r="B135" s="34" t="s">
        <v>365</v>
      </c>
      <c r="C135" s="34" t="s">
        <v>366</v>
      </c>
      <c r="D135" s="34" t="s">
        <v>367</v>
      </c>
      <c r="E135" s="35" t="s">
        <v>368</v>
      </c>
      <c r="F135" s="35"/>
      <c r="G135" s="36">
        <v>26.67</v>
      </c>
      <c r="H135" s="36">
        <v>3750</v>
      </c>
      <c r="I135" s="36">
        <v>4800.6000000000004</v>
      </c>
      <c r="J135" s="36">
        <v>26.67</v>
      </c>
    </row>
    <row r="136" spans="1:10" x14ac:dyDescent="0.2">
      <c r="A136" s="33">
        <v>125</v>
      </c>
      <c r="B136" s="34" t="s">
        <v>369</v>
      </c>
      <c r="C136" s="34" t="s">
        <v>370</v>
      </c>
      <c r="D136" s="34" t="s">
        <v>13948</v>
      </c>
      <c r="E136" s="35" t="s">
        <v>371</v>
      </c>
      <c r="F136" s="35"/>
      <c r="G136" s="36">
        <v>32</v>
      </c>
      <c r="H136" s="36">
        <v>3750</v>
      </c>
      <c r="I136" s="36">
        <v>5760</v>
      </c>
      <c r="J136" s="36">
        <v>32</v>
      </c>
    </row>
    <row r="137" spans="1:10" x14ac:dyDescent="0.2">
      <c r="A137" s="33">
        <v>126</v>
      </c>
      <c r="B137" s="34" t="s">
        <v>372</v>
      </c>
      <c r="C137" s="34" t="s">
        <v>373</v>
      </c>
      <c r="D137" s="34" t="s">
        <v>356</v>
      </c>
      <c r="E137" s="35" t="s">
        <v>374</v>
      </c>
      <c r="F137" s="35"/>
      <c r="G137" s="36">
        <v>29.33</v>
      </c>
      <c r="H137" s="36">
        <v>3750</v>
      </c>
      <c r="I137" s="36">
        <v>5279.4</v>
      </c>
      <c r="J137" s="36">
        <v>29.33</v>
      </c>
    </row>
    <row r="138" spans="1:10" x14ac:dyDescent="0.2">
      <c r="A138" s="33">
        <v>127</v>
      </c>
      <c r="B138" s="34" t="s">
        <v>375</v>
      </c>
      <c r="C138" s="34" t="s">
        <v>376</v>
      </c>
      <c r="D138" s="34" t="s">
        <v>356</v>
      </c>
      <c r="E138" s="35" t="s">
        <v>377</v>
      </c>
      <c r="F138" s="35"/>
      <c r="G138" s="36">
        <v>29.33</v>
      </c>
      <c r="H138" s="36">
        <v>3750</v>
      </c>
      <c r="I138" s="36">
        <v>5279.4</v>
      </c>
      <c r="J138" s="36">
        <v>29.33</v>
      </c>
    </row>
    <row r="139" spans="1:10" x14ac:dyDescent="0.2">
      <c r="A139" s="33">
        <v>128</v>
      </c>
      <c r="B139" s="34" t="s">
        <v>378</v>
      </c>
      <c r="C139" s="34" t="s">
        <v>379</v>
      </c>
      <c r="D139" s="34" t="s">
        <v>13948</v>
      </c>
      <c r="E139" s="35" t="s">
        <v>380</v>
      </c>
      <c r="F139" s="35"/>
      <c r="G139" s="36">
        <v>32</v>
      </c>
      <c r="H139" s="36">
        <v>3750</v>
      </c>
      <c r="I139" s="36">
        <v>5760</v>
      </c>
      <c r="J139" s="36">
        <v>32</v>
      </c>
    </row>
    <row r="140" spans="1:10" x14ac:dyDescent="0.2">
      <c r="A140" s="33">
        <v>129</v>
      </c>
      <c r="B140" s="34" t="s">
        <v>381</v>
      </c>
      <c r="C140" s="34" t="s">
        <v>382</v>
      </c>
      <c r="D140" s="34" t="s">
        <v>356</v>
      </c>
      <c r="E140" s="35" t="s">
        <v>383</v>
      </c>
      <c r="F140" s="35"/>
      <c r="G140" s="36">
        <v>29.33</v>
      </c>
      <c r="H140" s="36">
        <v>3750</v>
      </c>
      <c r="I140" s="36">
        <v>5279.4</v>
      </c>
      <c r="J140" s="36">
        <v>29.33</v>
      </c>
    </row>
    <row r="141" spans="1:10" x14ac:dyDescent="0.2">
      <c r="A141" s="31"/>
      <c r="B141" s="31"/>
      <c r="C141" s="31"/>
      <c r="D141" s="32" t="s">
        <v>384</v>
      </c>
      <c r="E141" s="31"/>
      <c r="F141" s="31"/>
      <c r="G141" s="31"/>
      <c r="H141" s="31"/>
      <c r="I141" s="31"/>
      <c r="J141" s="31"/>
    </row>
    <row r="142" spans="1:10" x14ac:dyDescent="0.2">
      <c r="A142" s="33">
        <v>130</v>
      </c>
      <c r="B142" s="34" t="s">
        <v>13726</v>
      </c>
      <c r="C142" s="34" t="s">
        <v>13725</v>
      </c>
      <c r="D142" s="34" t="s">
        <v>13949</v>
      </c>
      <c r="E142" s="35" t="s">
        <v>13950</v>
      </c>
      <c r="F142" s="35"/>
      <c r="G142" s="36">
        <v>32.18</v>
      </c>
      <c r="H142" s="36">
        <v>3750</v>
      </c>
      <c r="I142" s="36">
        <v>6436</v>
      </c>
      <c r="J142" s="36">
        <v>32.18</v>
      </c>
    </row>
    <row r="143" spans="1:10" x14ac:dyDescent="0.2">
      <c r="A143" s="33">
        <v>131</v>
      </c>
      <c r="B143" s="34" t="s">
        <v>390</v>
      </c>
      <c r="C143" s="34" t="s">
        <v>391</v>
      </c>
      <c r="D143" s="34" t="s">
        <v>392</v>
      </c>
      <c r="E143" s="35" t="s">
        <v>273</v>
      </c>
      <c r="F143" s="35"/>
      <c r="G143" s="36">
        <v>31.8</v>
      </c>
      <c r="H143" s="36">
        <v>3750</v>
      </c>
      <c r="I143" s="36">
        <v>6360</v>
      </c>
      <c r="J143" s="36">
        <v>31.8</v>
      </c>
    </row>
    <row r="144" spans="1:10" x14ac:dyDescent="0.2">
      <c r="A144" s="33">
        <v>132</v>
      </c>
      <c r="B144" s="34" t="s">
        <v>13951</v>
      </c>
      <c r="C144" s="34" t="s">
        <v>13952</v>
      </c>
      <c r="D144" s="34" t="s">
        <v>13953</v>
      </c>
      <c r="E144" s="35" t="s">
        <v>13954</v>
      </c>
      <c r="F144" s="35"/>
      <c r="G144" s="36">
        <v>29.25</v>
      </c>
      <c r="H144" s="36">
        <v>3750</v>
      </c>
      <c r="I144" s="36">
        <v>5850</v>
      </c>
      <c r="J144" s="36">
        <v>29.25</v>
      </c>
    </row>
    <row r="145" spans="1:10" x14ac:dyDescent="0.2">
      <c r="A145" s="33">
        <v>133</v>
      </c>
      <c r="B145" s="34" t="s">
        <v>393</v>
      </c>
      <c r="C145" s="34" t="s">
        <v>394</v>
      </c>
      <c r="D145" s="34" t="s">
        <v>392</v>
      </c>
      <c r="E145" s="35" t="s">
        <v>395</v>
      </c>
      <c r="F145" s="35"/>
      <c r="G145" s="36">
        <v>31.8</v>
      </c>
      <c r="H145" s="36">
        <v>3750</v>
      </c>
      <c r="I145" s="36">
        <v>6360</v>
      </c>
      <c r="J145" s="36">
        <v>31.8</v>
      </c>
    </row>
    <row r="146" spans="1:10" x14ac:dyDescent="0.2">
      <c r="A146" s="33">
        <v>134</v>
      </c>
      <c r="B146" s="34" t="s">
        <v>13744</v>
      </c>
      <c r="C146" s="34" t="s">
        <v>13743</v>
      </c>
      <c r="D146" s="34" t="s">
        <v>387</v>
      </c>
      <c r="E146" s="35" t="s">
        <v>13955</v>
      </c>
      <c r="F146" s="35"/>
      <c r="G146" s="36">
        <v>29.15</v>
      </c>
      <c r="H146" s="36">
        <v>3750</v>
      </c>
      <c r="I146" s="36">
        <v>5830</v>
      </c>
      <c r="J146" s="36">
        <v>29.15</v>
      </c>
    </row>
    <row r="147" spans="1:10" x14ac:dyDescent="0.2">
      <c r="A147" s="33">
        <v>135</v>
      </c>
      <c r="B147" s="34" t="s">
        <v>397</v>
      </c>
      <c r="C147" s="34" t="s">
        <v>398</v>
      </c>
      <c r="D147" s="34" t="s">
        <v>399</v>
      </c>
      <c r="E147" s="35" t="s">
        <v>400</v>
      </c>
      <c r="F147" s="35"/>
      <c r="G147" s="36">
        <v>35.1</v>
      </c>
      <c r="H147" s="36">
        <v>3750</v>
      </c>
      <c r="I147" s="36">
        <v>7020</v>
      </c>
      <c r="J147" s="36">
        <v>35.1</v>
      </c>
    </row>
    <row r="148" spans="1:10" x14ac:dyDescent="0.2">
      <c r="A148" s="33">
        <v>136</v>
      </c>
      <c r="B148" s="34" t="s">
        <v>401</v>
      </c>
      <c r="C148" s="34" t="s">
        <v>402</v>
      </c>
      <c r="D148" s="34" t="s">
        <v>387</v>
      </c>
      <c r="E148" s="35" t="s">
        <v>403</v>
      </c>
      <c r="F148" s="35"/>
      <c r="G148" s="36">
        <v>29.15</v>
      </c>
      <c r="H148" s="36">
        <v>3750</v>
      </c>
      <c r="I148" s="36">
        <v>5830</v>
      </c>
      <c r="J148" s="36">
        <v>29.15</v>
      </c>
    </row>
    <row r="149" spans="1:10" x14ac:dyDescent="0.2">
      <c r="A149" s="33">
        <v>137</v>
      </c>
      <c r="B149" s="34" t="s">
        <v>13956</v>
      </c>
      <c r="C149" s="34" t="s">
        <v>13957</v>
      </c>
      <c r="D149" s="34" t="s">
        <v>389</v>
      </c>
      <c r="E149" s="35" t="s">
        <v>13920</v>
      </c>
      <c r="F149" s="35"/>
      <c r="G149" s="36">
        <v>26.5</v>
      </c>
      <c r="H149" s="36">
        <v>3750</v>
      </c>
      <c r="I149" s="36">
        <v>5300</v>
      </c>
      <c r="J149" s="36">
        <v>26.5</v>
      </c>
    </row>
    <row r="150" spans="1:10" x14ac:dyDescent="0.2">
      <c r="A150" s="33">
        <v>138</v>
      </c>
      <c r="B150" s="34" t="s">
        <v>404</v>
      </c>
      <c r="C150" s="34" t="s">
        <v>405</v>
      </c>
      <c r="D150" s="34" t="s">
        <v>406</v>
      </c>
      <c r="E150" s="35" t="s">
        <v>407</v>
      </c>
      <c r="F150" s="35"/>
      <c r="G150" s="36">
        <v>26.5</v>
      </c>
      <c r="H150" s="36">
        <v>3750</v>
      </c>
      <c r="I150" s="36">
        <v>5300</v>
      </c>
      <c r="J150" s="36">
        <v>26.5</v>
      </c>
    </row>
    <row r="151" spans="1:10" x14ac:dyDescent="0.2">
      <c r="A151" s="33">
        <v>139</v>
      </c>
      <c r="B151" s="34" t="s">
        <v>408</v>
      </c>
      <c r="C151" s="34" t="s">
        <v>409</v>
      </c>
      <c r="D151" s="34" t="s">
        <v>13958</v>
      </c>
      <c r="E151" s="35" t="s">
        <v>410</v>
      </c>
      <c r="F151" s="35"/>
      <c r="G151" s="36">
        <v>7700</v>
      </c>
      <c r="H151" s="36">
        <v>4000</v>
      </c>
      <c r="I151" s="36">
        <v>7700</v>
      </c>
      <c r="J151" s="36">
        <v>7700</v>
      </c>
    </row>
    <row r="152" spans="1:10" x14ac:dyDescent="0.2">
      <c r="A152" s="33">
        <v>140</v>
      </c>
      <c r="B152" s="34" t="s">
        <v>411</v>
      </c>
      <c r="C152" s="34" t="s">
        <v>412</v>
      </c>
      <c r="D152" s="34" t="s">
        <v>413</v>
      </c>
      <c r="E152" s="35" t="s">
        <v>414</v>
      </c>
      <c r="F152" s="35"/>
      <c r="G152" s="36">
        <v>5880</v>
      </c>
      <c r="H152" s="36">
        <v>3800</v>
      </c>
      <c r="I152" s="36">
        <v>5880</v>
      </c>
      <c r="J152" s="36">
        <v>5880</v>
      </c>
    </row>
    <row r="153" spans="1:10" x14ac:dyDescent="0.2">
      <c r="A153" s="33">
        <v>141</v>
      </c>
      <c r="B153" s="34" t="s">
        <v>13742</v>
      </c>
      <c r="C153" s="34" t="s">
        <v>13741</v>
      </c>
      <c r="D153" s="34" t="s">
        <v>392</v>
      </c>
      <c r="E153" s="35" t="s">
        <v>13959</v>
      </c>
      <c r="F153" s="35"/>
      <c r="G153" s="36">
        <v>31.8</v>
      </c>
      <c r="H153" s="36">
        <v>3724</v>
      </c>
      <c r="I153" s="36">
        <v>6360</v>
      </c>
      <c r="J153" s="36">
        <v>31.8</v>
      </c>
    </row>
    <row r="154" spans="1:10" x14ac:dyDescent="0.2">
      <c r="A154" s="33">
        <v>142</v>
      </c>
      <c r="B154" s="34" t="s">
        <v>13740</v>
      </c>
      <c r="C154" s="34" t="s">
        <v>13739</v>
      </c>
      <c r="D154" s="34" t="s">
        <v>387</v>
      </c>
      <c r="E154" s="35" t="s">
        <v>13933</v>
      </c>
      <c r="F154" s="35"/>
      <c r="G154" s="36">
        <v>29.15</v>
      </c>
      <c r="H154" s="36">
        <v>3750</v>
      </c>
      <c r="I154" s="36">
        <v>5830</v>
      </c>
      <c r="J154" s="36">
        <v>29.15</v>
      </c>
    </row>
    <row r="155" spans="1:10" x14ac:dyDescent="0.2">
      <c r="A155" s="31"/>
      <c r="B155" s="31"/>
      <c r="C155" s="31"/>
      <c r="D155" s="32" t="s">
        <v>415</v>
      </c>
      <c r="E155" s="31"/>
      <c r="F155" s="31"/>
      <c r="G155" s="31"/>
      <c r="H155" s="31"/>
      <c r="I155" s="31"/>
      <c r="J155" s="31"/>
    </row>
    <row r="156" spans="1:10" x14ac:dyDescent="0.2">
      <c r="A156" s="33">
        <v>143</v>
      </c>
      <c r="B156" s="34" t="s">
        <v>416</v>
      </c>
      <c r="C156" s="34" t="s">
        <v>417</v>
      </c>
      <c r="D156" s="34" t="s">
        <v>418</v>
      </c>
      <c r="E156" s="35" t="s">
        <v>419</v>
      </c>
      <c r="F156" s="35"/>
      <c r="G156" s="36">
        <v>6500</v>
      </c>
      <c r="H156" s="36">
        <v>4050</v>
      </c>
      <c r="I156" s="36">
        <v>6500</v>
      </c>
      <c r="J156" s="36">
        <v>6500</v>
      </c>
    </row>
    <row r="157" spans="1:10" x14ac:dyDescent="0.2">
      <c r="A157" s="33">
        <v>144</v>
      </c>
      <c r="B157" s="34" t="s">
        <v>420</v>
      </c>
      <c r="C157" s="34" t="s">
        <v>421</v>
      </c>
      <c r="D157" s="34" t="s">
        <v>13960</v>
      </c>
      <c r="E157" s="35" t="s">
        <v>422</v>
      </c>
      <c r="F157" s="35"/>
      <c r="G157" s="36">
        <v>7700</v>
      </c>
      <c r="H157" s="36">
        <v>4500</v>
      </c>
      <c r="I157" s="36">
        <v>7700</v>
      </c>
      <c r="J157" s="36">
        <v>7700</v>
      </c>
    </row>
    <row r="158" spans="1:10" x14ac:dyDescent="0.2">
      <c r="A158" s="33">
        <v>145</v>
      </c>
      <c r="B158" s="34" t="s">
        <v>423</v>
      </c>
      <c r="C158" s="34" t="s">
        <v>424</v>
      </c>
      <c r="D158" s="34" t="s">
        <v>425</v>
      </c>
      <c r="E158" s="35" t="s">
        <v>426</v>
      </c>
      <c r="F158" s="35"/>
      <c r="G158" s="36">
        <v>4840</v>
      </c>
      <c r="H158" s="36">
        <v>3750</v>
      </c>
      <c r="I158" s="36">
        <v>4840</v>
      </c>
      <c r="J158" s="36">
        <v>4840</v>
      </c>
    </row>
    <row r="159" spans="1:10" x14ac:dyDescent="0.2">
      <c r="A159" s="33">
        <v>146</v>
      </c>
      <c r="B159" s="34" t="s">
        <v>427</v>
      </c>
      <c r="C159" s="34" t="s">
        <v>428</v>
      </c>
      <c r="D159" s="34" t="s">
        <v>13961</v>
      </c>
      <c r="E159" s="35" t="s">
        <v>429</v>
      </c>
      <c r="F159" s="35"/>
      <c r="G159" s="36">
        <v>12131</v>
      </c>
      <c r="H159" s="36">
        <v>9400</v>
      </c>
      <c r="I159" s="36">
        <v>12131</v>
      </c>
      <c r="J159" s="36">
        <v>12131</v>
      </c>
    </row>
    <row r="160" spans="1:10" x14ac:dyDescent="0.2">
      <c r="A160" s="33">
        <v>147</v>
      </c>
      <c r="B160" s="34" t="s">
        <v>430</v>
      </c>
      <c r="C160" s="34" t="s">
        <v>431</v>
      </c>
      <c r="D160" s="34" t="s">
        <v>432</v>
      </c>
      <c r="E160" s="35" t="s">
        <v>433</v>
      </c>
      <c r="F160" s="35"/>
      <c r="G160" s="36">
        <v>5800</v>
      </c>
      <c r="H160" s="36">
        <v>4700</v>
      </c>
      <c r="I160" s="36">
        <v>5800</v>
      </c>
      <c r="J160" s="36">
        <v>5800</v>
      </c>
    </row>
    <row r="161" spans="1:10" x14ac:dyDescent="0.2">
      <c r="A161" s="33">
        <v>148</v>
      </c>
      <c r="B161" s="34" t="s">
        <v>434</v>
      </c>
      <c r="C161" s="34" t="s">
        <v>435</v>
      </c>
      <c r="D161" s="34" t="s">
        <v>436</v>
      </c>
      <c r="E161" s="35" t="s">
        <v>437</v>
      </c>
      <c r="F161" s="35"/>
      <c r="G161" s="36">
        <v>25.09</v>
      </c>
      <c r="H161" s="36">
        <v>3750</v>
      </c>
      <c r="I161" s="36">
        <v>4139.8500000000004</v>
      </c>
      <c r="J161" s="36">
        <v>25.09</v>
      </c>
    </row>
    <row r="162" spans="1:10" x14ac:dyDescent="0.2">
      <c r="A162" s="31"/>
      <c r="B162" s="31"/>
      <c r="C162" s="31"/>
      <c r="D162" s="32" t="s">
        <v>438</v>
      </c>
      <c r="E162" s="31"/>
      <c r="F162" s="31"/>
      <c r="G162" s="31"/>
      <c r="H162" s="31"/>
      <c r="I162" s="31"/>
      <c r="J162" s="31"/>
    </row>
    <row r="163" spans="1:10" x14ac:dyDescent="0.2">
      <c r="A163" s="33">
        <v>149</v>
      </c>
      <c r="B163" s="34" t="s">
        <v>439</v>
      </c>
      <c r="C163" s="34" t="s">
        <v>440</v>
      </c>
      <c r="D163" s="34" t="s">
        <v>441</v>
      </c>
      <c r="E163" s="35" t="s">
        <v>442</v>
      </c>
      <c r="F163" s="35"/>
      <c r="G163" s="36">
        <v>4680</v>
      </c>
      <c r="H163" s="36">
        <v>3800</v>
      </c>
      <c r="I163" s="36">
        <v>4680</v>
      </c>
      <c r="J163" s="36">
        <v>4680</v>
      </c>
    </row>
    <row r="164" spans="1:10" x14ac:dyDescent="0.2">
      <c r="A164" s="31"/>
      <c r="B164" s="31"/>
      <c r="C164" s="31"/>
      <c r="D164" s="32" t="s">
        <v>443</v>
      </c>
      <c r="E164" s="31"/>
      <c r="F164" s="31"/>
      <c r="G164" s="31"/>
      <c r="H164" s="31"/>
      <c r="I164" s="31"/>
      <c r="J164" s="31"/>
    </row>
    <row r="165" spans="1:10" x14ac:dyDescent="0.2">
      <c r="A165" s="33">
        <v>150</v>
      </c>
      <c r="B165" s="34" t="s">
        <v>444</v>
      </c>
      <c r="C165" s="34" t="s">
        <v>445</v>
      </c>
      <c r="D165" s="34" t="s">
        <v>446</v>
      </c>
      <c r="E165" s="35" t="s">
        <v>447</v>
      </c>
      <c r="F165" s="35"/>
      <c r="G165" s="36">
        <v>34.72</v>
      </c>
      <c r="H165" s="36">
        <v>4000</v>
      </c>
      <c r="I165" s="36">
        <v>6249.6</v>
      </c>
      <c r="J165" s="36">
        <v>34.72</v>
      </c>
    </row>
    <row r="166" spans="1:10" x14ac:dyDescent="0.2">
      <c r="A166" s="33">
        <v>151</v>
      </c>
      <c r="B166" s="34" t="s">
        <v>448</v>
      </c>
      <c r="C166" s="34" t="s">
        <v>449</v>
      </c>
      <c r="D166" s="34" t="s">
        <v>450</v>
      </c>
      <c r="E166" s="35" t="s">
        <v>451</v>
      </c>
      <c r="F166" s="35"/>
      <c r="G166" s="36">
        <v>37.78</v>
      </c>
      <c r="H166" s="36">
        <v>4200</v>
      </c>
      <c r="I166" s="36">
        <v>6800.4</v>
      </c>
      <c r="J166" s="36">
        <v>37.78</v>
      </c>
    </row>
    <row r="167" spans="1:10" x14ac:dyDescent="0.2">
      <c r="A167" s="33">
        <v>152</v>
      </c>
      <c r="B167" s="34" t="s">
        <v>385</v>
      </c>
      <c r="C167" s="34" t="s">
        <v>386</v>
      </c>
      <c r="D167" s="34" t="s">
        <v>494</v>
      </c>
      <c r="E167" s="35" t="s">
        <v>388</v>
      </c>
      <c r="F167" s="35"/>
      <c r="G167" s="36">
        <v>32.22</v>
      </c>
      <c r="H167" s="36">
        <v>3900</v>
      </c>
      <c r="I167" s="36">
        <v>5799.6</v>
      </c>
      <c r="J167" s="36">
        <v>32.22</v>
      </c>
    </row>
    <row r="168" spans="1:10" x14ac:dyDescent="0.2">
      <c r="A168" s="33">
        <v>153</v>
      </c>
      <c r="B168" s="34" t="s">
        <v>452</v>
      </c>
      <c r="C168" s="34" t="s">
        <v>453</v>
      </c>
      <c r="D168" s="34" t="s">
        <v>446</v>
      </c>
      <c r="E168" s="35" t="s">
        <v>454</v>
      </c>
      <c r="F168" s="35"/>
      <c r="G168" s="36">
        <v>34.72</v>
      </c>
      <c r="H168" s="36">
        <v>4000</v>
      </c>
      <c r="I168" s="36">
        <v>6249.6</v>
      </c>
      <c r="J168" s="36">
        <v>34.72</v>
      </c>
    </row>
    <row r="169" spans="1:10" x14ac:dyDescent="0.2">
      <c r="A169" s="33">
        <v>154</v>
      </c>
      <c r="B169" s="34" t="s">
        <v>455</v>
      </c>
      <c r="C169" s="34" t="s">
        <v>456</v>
      </c>
      <c r="D169" s="34" t="s">
        <v>470</v>
      </c>
      <c r="E169" s="35" t="s">
        <v>199</v>
      </c>
      <c r="F169" s="35"/>
      <c r="G169" s="36">
        <v>24.44</v>
      </c>
      <c r="H169" s="36">
        <v>3750</v>
      </c>
      <c r="I169" s="36">
        <v>4399.2</v>
      </c>
      <c r="J169" s="36">
        <v>24.44</v>
      </c>
    </row>
    <row r="170" spans="1:10" x14ac:dyDescent="0.2">
      <c r="A170" s="33">
        <v>155</v>
      </c>
      <c r="B170" s="34" t="s">
        <v>457</v>
      </c>
      <c r="C170" s="34" t="s">
        <v>458</v>
      </c>
      <c r="D170" s="34" t="s">
        <v>450</v>
      </c>
      <c r="E170" s="35" t="s">
        <v>459</v>
      </c>
      <c r="F170" s="35"/>
      <c r="G170" s="36">
        <v>37.78</v>
      </c>
      <c r="H170" s="36">
        <v>4200</v>
      </c>
      <c r="I170" s="36">
        <v>6800.4</v>
      </c>
      <c r="J170" s="36">
        <v>37.78</v>
      </c>
    </row>
    <row r="171" spans="1:10" x14ac:dyDescent="0.2">
      <c r="A171" s="33">
        <v>156</v>
      </c>
      <c r="B171" s="34" t="s">
        <v>460</v>
      </c>
      <c r="C171" s="34" t="s">
        <v>461</v>
      </c>
      <c r="D171" s="34" t="s">
        <v>446</v>
      </c>
      <c r="E171" s="35" t="s">
        <v>462</v>
      </c>
      <c r="F171" s="35"/>
      <c r="G171" s="36">
        <v>34.72</v>
      </c>
      <c r="H171" s="36">
        <v>4000</v>
      </c>
      <c r="I171" s="36">
        <v>6249.6</v>
      </c>
      <c r="J171" s="36">
        <v>34.72</v>
      </c>
    </row>
    <row r="172" spans="1:10" x14ac:dyDescent="0.2">
      <c r="A172" s="33">
        <v>157</v>
      </c>
      <c r="B172" s="34" t="s">
        <v>463</v>
      </c>
      <c r="C172" s="34" t="s">
        <v>464</v>
      </c>
      <c r="D172" s="34" t="s">
        <v>446</v>
      </c>
      <c r="E172" s="35" t="s">
        <v>465</v>
      </c>
      <c r="F172" s="35"/>
      <c r="G172" s="36">
        <v>34.72</v>
      </c>
      <c r="H172" s="36">
        <v>4000</v>
      </c>
      <c r="I172" s="36">
        <v>6249.6</v>
      </c>
      <c r="J172" s="36">
        <v>34.72</v>
      </c>
    </row>
    <row r="173" spans="1:10" x14ac:dyDescent="0.2">
      <c r="A173" s="33">
        <v>158</v>
      </c>
      <c r="B173" s="34" t="s">
        <v>466</v>
      </c>
      <c r="C173" s="34" t="s">
        <v>467</v>
      </c>
      <c r="D173" s="34" t="s">
        <v>468</v>
      </c>
      <c r="E173" s="35" t="s">
        <v>469</v>
      </c>
      <c r="F173" s="35"/>
      <c r="G173" s="36">
        <v>40.56</v>
      </c>
      <c r="H173" s="36">
        <v>3800</v>
      </c>
      <c r="I173" s="36">
        <v>7300.8</v>
      </c>
      <c r="J173" s="36">
        <v>40.56</v>
      </c>
    </row>
    <row r="174" spans="1:10" x14ac:dyDescent="0.2">
      <c r="A174" s="33">
        <v>159</v>
      </c>
      <c r="B174" s="34" t="s">
        <v>471</v>
      </c>
      <c r="C174" s="34" t="s">
        <v>472</v>
      </c>
      <c r="D174" s="34" t="s">
        <v>494</v>
      </c>
      <c r="E174" s="35" t="s">
        <v>473</v>
      </c>
      <c r="F174" s="35"/>
      <c r="G174" s="36">
        <v>32.22</v>
      </c>
      <c r="H174" s="36">
        <v>3900</v>
      </c>
      <c r="I174" s="36">
        <v>5799.6</v>
      </c>
      <c r="J174" s="36">
        <v>32.22</v>
      </c>
    </row>
    <row r="175" spans="1:10" x14ac:dyDescent="0.2">
      <c r="A175" s="33">
        <v>160</v>
      </c>
      <c r="B175" s="34" t="s">
        <v>474</v>
      </c>
      <c r="C175" s="34" t="s">
        <v>475</v>
      </c>
      <c r="D175" s="34" t="s">
        <v>446</v>
      </c>
      <c r="E175" s="35" t="s">
        <v>476</v>
      </c>
      <c r="F175" s="35"/>
      <c r="G175" s="36">
        <v>34.72</v>
      </c>
      <c r="H175" s="36">
        <v>4000</v>
      </c>
      <c r="I175" s="36">
        <v>6249.6</v>
      </c>
      <c r="J175" s="36">
        <v>34.72</v>
      </c>
    </row>
    <row r="176" spans="1:10" x14ac:dyDescent="0.2">
      <c r="A176" s="33">
        <v>161</v>
      </c>
      <c r="B176" s="34" t="s">
        <v>13702</v>
      </c>
      <c r="C176" s="34" t="s">
        <v>13701</v>
      </c>
      <c r="D176" s="34" t="s">
        <v>470</v>
      </c>
      <c r="E176" s="35" t="s">
        <v>13946</v>
      </c>
      <c r="F176" s="35"/>
      <c r="G176" s="36">
        <v>24.44</v>
      </c>
      <c r="H176" s="36">
        <v>3750</v>
      </c>
      <c r="I176" s="36">
        <v>4399.2</v>
      </c>
      <c r="J176" s="36">
        <v>24.44</v>
      </c>
    </row>
    <row r="177" spans="1:10" x14ac:dyDescent="0.2">
      <c r="A177" s="33">
        <v>162</v>
      </c>
      <c r="B177" s="34" t="s">
        <v>477</v>
      </c>
      <c r="C177" s="34" t="s">
        <v>478</v>
      </c>
      <c r="D177" s="34" t="s">
        <v>446</v>
      </c>
      <c r="E177" s="35" t="s">
        <v>479</v>
      </c>
      <c r="F177" s="35"/>
      <c r="G177" s="36">
        <v>34.72</v>
      </c>
      <c r="H177" s="36">
        <v>4000</v>
      </c>
      <c r="I177" s="36">
        <v>6249.6</v>
      </c>
      <c r="J177" s="36">
        <v>34.72</v>
      </c>
    </row>
    <row r="178" spans="1:10" x14ac:dyDescent="0.2">
      <c r="A178" s="33">
        <v>163</v>
      </c>
      <c r="B178" s="34" t="s">
        <v>480</v>
      </c>
      <c r="C178" s="34" t="s">
        <v>481</v>
      </c>
      <c r="D178" s="34" t="s">
        <v>13962</v>
      </c>
      <c r="E178" s="35" t="s">
        <v>482</v>
      </c>
      <c r="F178" s="35"/>
      <c r="G178" s="36">
        <v>7500</v>
      </c>
      <c r="H178" s="36">
        <v>4100</v>
      </c>
      <c r="I178" s="36">
        <v>7500</v>
      </c>
      <c r="J178" s="36">
        <v>7500</v>
      </c>
    </row>
    <row r="179" spans="1:10" x14ac:dyDescent="0.2">
      <c r="A179" s="33">
        <v>164</v>
      </c>
      <c r="B179" s="34" t="s">
        <v>483</v>
      </c>
      <c r="C179" s="34" t="s">
        <v>484</v>
      </c>
      <c r="D179" s="34" t="s">
        <v>446</v>
      </c>
      <c r="E179" s="35" t="s">
        <v>485</v>
      </c>
      <c r="F179" s="35"/>
      <c r="G179" s="36">
        <v>34.72</v>
      </c>
      <c r="H179" s="36">
        <v>4000</v>
      </c>
      <c r="I179" s="36">
        <v>6249.6</v>
      </c>
      <c r="J179" s="36">
        <v>34.72</v>
      </c>
    </row>
    <row r="180" spans="1:10" x14ac:dyDescent="0.2">
      <c r="A180" s="33">
        <v>165</v>
      </c>
      <c r="B180" s="34" t="s">
        <v>486</v>
      </c>
      <c r="C180" s="34" t="s">
        <v>487</v>
      </c>
      <c r="D180" s="34" t="s">
        <v>470</v>
      </c>
      <c r="E180" s="35" t="s">
        <v>488</v>
      </c>
      <c r="F180" s="35"/>
      <c r="G180" s="36">
        <v>24.44</v>
      </c>
      <c r="H180" s="36">
        <v>3750</v>
      </c>
      <c r="I180" s="36">
        <v>4399.2</v>
      </c>
      <c r="J180" s="36">
        <v>24.44</v>
      </c>
    </row>
    <row r="181" spans="1:10" x14ac:dyDescent="0.2">
      <c r="A181" s="33">
        <v>166</v>
      </c>
      <c r="B181" s="34" t="s">
        <v>489</v>
      </c>
      <c r="C181" s="34" t="s">
        <v>490</v>
      </c>
      <c r="D181" s="34" t="s">
        <v>446</v>
      </c>
      <c r="E181" s="35" t="s">
        <v>491</v>
      </c>
      <c r="F181" s="35"/>
      <c r="G181" s="36">
        <v>34.72</v>
      </c>
      <c r="H181" s="36">
        <v>4000</v>
      </c>
      <c r="I181" s="36">
        <v>6249.6</v>
      </c>
      <c r="J181" s="36">
        <v>34.72</v>
      </c>
    </row>
    <row r="182" spans="1:10" x14ac:dyDescent="0.2">
      <c r="A182" s="33">
        <v>167</v>
      </c>
      <c r="B182" s="34" t="s">
        <v>492</v>
      </c>
      <c r="C182" s="34" t="s">
        <v>493</v>
      </c>
      <c r="D182" s="34" t="s">
        <v>494</v>
      </c>
      <c r="E182" s="35" t="s">
        <v>495</v>
      </c>
      <c r="F182" s="35"/>
      <c r="G182" s="36">
        <v>32.22</v>
      </c>
      <c r="H182" s="36">
        <v>3900</v>
      </c>
      <c r="I182" s="36">
        <v>5799.6</v>
      </c>
      <c r="J182" s="36">
        <v>32.22</v>
      </c>
    </row>
    <row r="183" spans="1:10" x14ac:dyDescent="0.2">
      <c r="A183" s="31"/>
      <c r="B183" s="31"/>
      <c r="C183" s="31"/>
      <c r="D183" s="32" t="s">
        <v>496</v>
      </c>
      <c r="E183" s="31"/>
      <c r="F183" s="31"/>
      <c r="G183" s="31"/>
      <c r="H183" s="31"/>
      <c r="I183" s="31"/>
      <c r="J183" s="31"/>
    </row>
    <row r="184" spans="1:10" x14ac:dyDescent="0.2">
      <c r="A184" s="33">
        <v>168</v>
      </c>
      <c r="B184" s="34" t="s">
        <v>13712</v>
      </c>
      <c r="C184" s="34" t="s">
        <v>13711</v>
      </c>
      <c r="D184" s="34" t="s">
        <v>499</v>
      </c>
      <c r="E184" s="35" t="s">
        <v>13963</v>
      </c>
      <c r="F184" s="35"/>
      <c r="G184" s="36">
        <v>25</v>
      </c>
      <c r="H184" s="36">
        <v>3750</v>
      </c>
      <c r="I184" s="36">
        <v>4500</v>
      </c>
      <c r="J184" s="36">
        <v>25</v>
      </c>
    </row>
    <row r="185" spans="1:10" x14ac:dyDescent="0.2">
      <c r="A185" s="33">
        <v>169</v>
      </c>
      <c r="B185" s="34" t="s">
        <v>502</v>
      </c>
      <c r="C185" s="34" t="s">
        <v>503</v>
      </c>
      <c r="D185" s="34" t="s">
        <v>504</v>
      </c>
      <c r="E185" s="35" t="s">
        <v>505</v>
      </c>
      <c r="F185" s="35"/>
      <c r="G185" s="36">
        <v>23.89</v>
      </c>
      <c r="H185" s="36">
        <v>3750</v>
      </c>
      <c r="I185" s="36">
        <v>3600</v>
      </c>
      <c r="J185" s="36">
        <v>20</v>
      </c>
    </row>
    <row r="186" spans="1:10" x14ac:dyDescent="0.2">
      <c r="A186" s="33">
        <v>170</v>
      </c>
      <c r="B186" s="34" t="s">
        <v>509</v>
      </c>
      <c r="C186" s="34" t="s">
        <v>510</v>
      </c>
      <c r="D186" s="34" t="s">
        <v>13964</v>
      </c>
      <c r="E186" s="35" t="s">
        <v>511</v>
      </c>
      <c r="F186" s="35"/>
      <c r="G186" s="36">
        <v>27.5</v>
      </c>
      <c r="H186" s="36">
        <v>3750</v>
      </c>
      <c r="I186" s="36">
        <v>4950</v>
      </c>
      <c r="J186" s="36">
        <v>27.5</v>
      </c>
    </row>
    <row r="187" spans="1:10" x14ac:dyDescent="0.2">
      <c r="A187" s="33">
        <v>171</v>
      </c>
      <c r="B187" s="34" t="s">
        <v>13965</v>
      </c>
      <c r="C187" s="34" t="s">
        <v>11310</v>
      </c>
      <c r="D187" s="34" t="s">
        <v>13966</v>
      </c>
      <c r="E187" s="35" t="s">
        <v>13920</v>
      </c>
      <c r="F187" s="35"/>
      <c r="G187" s="36">
        <v>30</v>
      </c>
      <c r="H187" s="36">
        <v>3850</v>
      </c>
      <c r="I187" s="36">
        <v>5400</v>
      </c>
      <c r="J187" s="36">
        <v>30</v>
      </c>
    </row>
    <row r="188" spans="1:10" x14ac:dyDescent="0.2">
      <c r="A188" s="33">
        <v>172</v>
      </c>
      <c r="B188" s="34" t="s">
        <v>10202</v>
      </c>
      <c r="C188" s="34" t="s">
        <v>10203</v>
      </c>
      <c r="D188" s="34" t="s">
        <v>13967</v>
      </c>
      <c r="E188" s="35" t="s">
        <v>1889</v>
      </c>
      <c r="F188" s="35"/>
      <c r="G188" s="36">
        <v>38.89</v>
      </c>
      <c r="H188" s="36">
        <v>3800</v>
      </c>
      <c r="I188" s="36">
        <v>7000.2</v>
      </c>
      <c r="J188" s="36">
        <v>38.89</v>
      </c>
    </row>
    <row r="189" spans="1:10" x14ac:dyDescent="0.2">
      <c r="A189" s="33">
        <v>173</v>
      </c>
      <c r="B189" s="34" t="s">
        <v>513</v>
      </c>
      <c r="C189" s="34" t="s">
        <v>514</v>
      </c>
      <c r="D189" s="34" t="s">
        <v>497</v>
      </c>
      <c r="E189" s="35" t="s">
        <v>515</v>
      </c>
      <c r="F189" s="35"/>
      <c r="G189" s="36">
        <v>42.78</v>
      </c>
      <c r="H189" s="36">
        <v>3800</v>
      </c>
      <c r="I189" s="36">
        <v>7700.4</v>
      </c>
      <c r="J189" s="36">
        <v>42.78</v>
      </c>
    </row>
    <row r="190" spans="1:10" x14ac:dyDescent="0.2">
      <c r="A190" s="33">
        <v>174</v>
      </c>
      <c r="B190" s="34" t="s">
        <v>516</v>
      </c>
      <c r="C190" s="34" t="s">
        <v>517</v>
      </c>
      <c r="D190" s="34" t="s">
        <v>13964</v>
      </c>
      <c r="E190" s="35" t="s">
        <v>518</v>
      </c>
      <c r="F190" s="35"/>
      <c r="G190" s="36">
        <v>27.5</v>
      </c>
      <c r="H190" s="36">
        <v>3750</v>
      </c>
      <c r="I190" s="36">
        <v>4950</v>
      </c>
      <c r="J190" s="36">
        <v>27.5</v>
      </c>
    </row>
    <row r="191" spans="1:10" x14ac:dyDescent="0.2">
      <c r="A191" s="33">
        <v>175</v>
      </c>
      <c r="B191" s="34" t="s">
        <v>519</v>
      </c>
      <c r="C191" s="34" t="s">
        <v>520</v>
      </c>
      <c r="D191" s="34" t="s">
        <v>13964</v>
      </c>
      <c r="E191" s="35" t="s">
        <v>352</v>
      </c>
      <c r="F191" s="35"/>
      <c r="G191" s="36">
        <v>27.5</v>
      </c>
      <c r="H191" s="36">
        <v>3750</v>
      </c>
      <c r="I191" s="36">
        <v>4950</v>
      </c>
      <c r="J191" s="36">
        <v>27.5</v>
      </c>
    </row>
    <row r="192" spans="1:10" x14ac:dyDescent="0.2">
      <c r="A192" s="33">
        <v>176</v>
      </c>
      <c r="B192" s="34" t="s">
        <v>5849</v>
      </c>
      <c r="C192" s="34" t="s">
        <v>5850</v>
      </c>
      <c r="D192" s="34" t="s">
        <v>13968</v>
      </c>
      <c r="E192" s="35" t="s">
        <v>2637</v>
      </c>
      <c r="F192" s="35"/>
      <c r="G192" s="36">
        <v>7500</v>
      </c>
      <c r="H192" s="36">
        <v>4100</v>
      </c>
      <c r="I192" s="36">
        <v>7500</v>
      </c>
      <c r="J192" s="36">
        <v>7500</v>
      </c>
    </row>
    <row r="193" spans="1:10" x14ac:dyDescent="0.2">
      <c r="A193" s="31"/>
      <c r="B193" s="31"/>
      <c r="C193" s="31"/>
      <c r="D193" s="32" t="s">
        <v>521</v>
      </c>
      <c r="E193" s="31"/>
      <c r="F193" s="31"/>
      <c r="G193" s="31"/>
      <c r="H193" s="31"/>
      <c r="I193" s="31"/>
      <c r="J193" s="31"/>
    </row>
    <row r="194" spans="1:10" x14ac:dyDescent="0.2">
      <c r="A194" s="33">
        <v>177</v>
      </c>
      <c r="B194" s="34" t="s">
        <v>522</v>
      </c>
      <c r="C194" s="34" t="s">
        <v>523</v>
      </c>
      <c r="D194" s="34" t="s">
        <v>524</v>
      </c>
      <c r="E194" s="35" t="s">
        <v>525</v>
      </c>
      <c r="F194" s="35"/>
      <c r="G194" s="36">
        <v>29.28</v>
      </c>
      <c r="H194" s="36">
        <v>3900</v>
      </c>
      <c r="I194" s="36">
        <v>5270.4</v>
      </c>
      <c r="J194" s="36">
        <v>29.28</v>
      </c>
    </row>
    <row r="195" spans="1:10" x14ac:dyDescent="0.2">
      <c r="A195" s="33">
        <v>178</v>
      </c>
      <c r="B195" s="34" t="s">
        <v>526</v>
      </c>
      <c r="C195" s="34" t="s">
        <v>527</v>
      </c>
      <c r="D195" s="34" t="s">
        <v>528</v>
      </c>
      <c r="E195" s="35" t="s">
        <v>529</v>
      </c>
      <c r="F195" s="35"/>
      <c r="G195" s="36">
        <v>27</v>
      </c>
      <c r="H195" s="36">
        <v>3850</v>
      </c>
      <c r="I195" s="36">
        <v>4860</v>
      </c>
      <c r="J195" s="36">
        <v>27</v>
      </c>
    </row>
    <row r="196" spans="1:10" x14ac:dyDescent="0.2">
      <c r="A196" s="33">
        <v>179</v>
      </c>
      <c r="B196" s="34" t="s">
        <v>530</v>
      </c>
      <c r="C196" s="34" t="s">
        <v>531</v>
      </c>
      <c r="D196" s="34" t="s">
        <v>532</v>
      </c>
      <c r="E196" s="35" t="s">
        <v>533</v>
      </c>
      <c r="F196" s="35"/>
      <c r="G196" s="36">
        <v>24.5</v>
      </c>
      <c r="H196" s="36">
        <v>3800</v>
      </c>
      <c r="I196" s="36">
        <v>4410</v>
      </c>
      <c r="J196" s="36">
        <v>24.5</v>
      </c>
    </row>
    <row r="197" spans="1:10" x14ac:dyDescent="0.2">
      <c r="A197" s="33">
        <v>180</v>
      </c>
      <c r="B197" s="34" t="s">
        <v>534</v>
      </c>
      <c r="C197" s="34" t="s">
        <v>535</v>
      </c>
      <c r="D197" s="34" t="s">
        <v>528</v>
      </c>
      <c r="E197" s="35" t="s">
        <v>525</v>
      </c>
      <c r="F197" s="35"/>
      <c r="G197" s="36">
        <v>27</v>
      </c>
      <c r="H197" s="36">
        <v>3850</v>
      </c>
      <c r="I197" s="36">
        <v>4860</v>
      </c>
      <c r="J197" s="36">
        <v>27</v>
      </c>
    </row>
    <row r="198" spans="1:10" x14ac:dyDescent="0.2">
      <c r="A198" s="33">
        <v>181</v>
      </c>
      <c r="B198" s="34" t="s">
        <v>536</v>
      </c>
      <c r="C198" s="34" t="s">
        <v>537</v>
      </c>
      <c r="D198" s="34" t="s">
        <v>524</v>
      </c>
      <c r="E198" s="35" t="s">
        <v>525</v>
      </c>
      <c r="F198" s="35"/>
      <c r="G198" s="36">
        <v>29.28</v>
      </c>
      <c r="H198" s="36">
        <v>3900</v>
      </c>
      <c r="I198" s="36">
        <v>5270.4</v>
      </c>
      <c r="J198" s="36">
        <v>29.28</v>
      </c>
    </row>
    <row r="199" spans="1:10" x14ac:dyDescent="0.2">
      <c r="A199" s="33">
        <v>182</v>
      </c>
      <c r="B199" s="34" t="s">
        <v>538</v>
      </c>
      <c r="C199" s="34" t="s">
        <v>539</v>
      </c>
      <c r="D199" s="34" t="s">
        <v>540</v>
      </c>
      <c r="E199" s="35" t="s">
        <v>525</v>
      </c>
      <c r="F199" s="35"/>
      <c r="G199" s="36">
        <v>37.28</v>
      </c>
      <c r="H199" s="36">
        <v>3800</v>
      </c>
      <c r="I199" s="36">
        <v>6710.4</v>
      </c>
      <c r="J199" s="36">
        <v>37.28</v>
      </c>
    </row>
    <row r="200" spans="1:10" x14ac:dyDescent="0.2">
      <c r="A200" s="33">
        <v>183</v>
      </c>
      <c r="B200" s="34" t="s">
        <v>13656</v>
      </c>
      <c r="C200" s="34" t="s">
        <v>13655</v>
      </c>
      <c r="D200" s="34" t="s">
        <v>528</v>
      </c>
      <c r="E200" s="35" t="s">
        <v>13969</v>
      </c>
      <c r="F200" s="35"/>
      <c r="G200" s="36">
        <v>27</v>
      </c>
      <c r="H200" s="36">
        <v>3850</v>
      </c>
      <c r="I200" s="36">
        <v>4860</v>
      </c>
      <c r="J200" s="36">
        <v>27</v>
      </c>
    </row>
    <row r="201" spans="1:10" x14ac:dyDescent="0.2">
      <c r="A201" s="33">
        <v>184</v>
      </c>
      <c r="B201" s="34" t="s">
        <v>541</v>
      </c>
      <c r="C201" s="34" t="s">
        <v>542</v>
      </c>
      <c r="D201" s="34" t="s">
        <v>524</v>
      </c>
      <c r="E201" s="35" t="s">
        <v>525</v>
      </c>
      <c r="F201" s="35"/>
      <c r="G201" s="36">
        <v>29.28</v>
      </c>
      <c r="H201" s="36">
        <v>3900</v>
      </c>
      <c r="I201" s="36">
        <v>5270.4</v>
      </c>
      <c r="J201" s="36">
        <v>29.28</v>
      </c>
    </row>
    <row r="202" spans="1:10" x14ac:dyDescent="0.2">
      <c r="A202" s="33">
        <v>185</v>
      </c>
      <c r="B202" s="34" t="s">
        <v>13658</v>
      </c>
      <c r="C202" s="34" t="s">
        <v>13657</v>
      </c>
      <c r="D202" s="34" t="s">
        <v>532</v>
      </c>
      <c r="E202" s="35" t="s">
        <v>13970</v>
      </c>
      <c r="F202" s="35"/>
      <c r="G202" s="36">
        <v>24.5</v>
      </c>
      <c r="H202" s="36">
        <v>3800</v>
      </c>
      <c r="I202" s="36">
        <v>4410</v>
      </c>
      <c r="J202" s="36">
        <v>24.5</v>
      </c>
    </row>
    <row r="203" spans="1:10" x14ac:dyDescent="0.2">
      <c r="A203" s="33">
        <v>186</v>
      </c>
      <c r="B203" s="34" t="s">
        <v>543</v>
      </c>
      <c r="C203" s="34" t="s">
        <v>544</v>
      </c>
      <c r="D203" s="34" t="s">
        <v>545</v>
      </c>
      <c r="E203" s="35" t="s">
        <v>546</v>
      </c>
      <c r="F203" s="35"/>
      <c r="G203" s="36">
        <v>22.5</v>
      </c>
      <c r="H203" s="36">
        <v>3750</v>
      </c>
      <c r="I203" s="36">
        <v>4050</v>
      </c>
      <c r="J203" s="36">
        <v>22.5</v>
      </c>
    </row>
    <row r="204" spans="1:10" x14ac:dyDescent="0.2">
      <c r="A204" s="33">
        <v>187</v>
      </c>
      <c r="B204" s="34" t="s">
        <v>13635</v>
      </c>
      <c r="C204" s="34" t="s">
        <v>13634</v>
      </c>
      <c r="D204" s="34" t="s">
        <v>545</v>
      </c>
      <c r="E204" s="35" t="s">
        <v>13916</v>
      </c>
      <c r="F204" s="35"/>
      <c r="G204" s="36">
        <v>22.5</v>
      </c>
      <c r="H204" s="36">
        <v>3750</v>
      </c>
      <c r="I204" s="36">
        <v>4050</v>
      </c>
      <c r="J204" s="36">
        <v>22.5</v>
      </c>
    </row>
    <row r="205" spans="1:10" x14ac:dyDescent="0.2">
      <c r="A205" s="33">
        <v>188</v>
      </c>
      <c r="B205" s="34" t="s">
        <v>547</v>
      </c>
      <c r="C205" s="34" t="s">
        <v>548</v>
      </c>
      <c r="D205" s="34" t="s">
        <v>549</v>
      </c>
      <c r="E205" s="35" t="s">
        <v>525</v>
      </c>
      <c r="F205" s="35"/>
      <c r="G205" s="36">
        <v>27</v>
      </c>
      <c r="H205" s="36">
        <v>3750</v>
      </c>
      <c r="I205" s="36">
        <v>4860</v>
      </c>
      <c r="J205" s="36">
        <v>27</v>
      </c>
    </row>
    <row r="206" spans="1:10" x14ac:dyDescent="0.2">
      <c r="A206" s="33">
        <v>189</v>
      </c>
      <c r="B206" s="34" t="s">
        <v>550</v>
      </c>
      <c r="C206" s="34" t="s">
        <v>551</v>
      </c>
      <c r="D206" s="34" t="s">
        <v>528</v>
      </c>
      <c r="E206" s="35" t="s">
        <v>552</v>
      </c>
      <c r="F206" s="35"/>
      <c r="G206" s="36">
        <v>27</v>
      </c>
      <c r="H206" s="36">
        <v>3850</v>
      </c>
      <c r="I206" s="36">
        <v>4860</v>
      </c>
      <c r="J206" s="36">
        <v>27</v>
      </c>
    </row>
    <row r="207" spans="1:10" x14ac:dyDescent="0.2">
      <c r="A207" s="33">
        <v>190</v>
      </c>
      <c r="B207" s="34" t="s">
        <v>553</v>
      </c>
      <c r="C207" s="34" t="s">
        <v>554</v>
      </c>
      <c r="D207" s="34" t="s">
        <v>528</v>
      </c>
      <c r="E207" s="35" t="s">
        <v>555</v>
      </c>
      <c r="F207" s="35"/>
      <c r="G207" s="36">
        <v>27</v>
      </c>
      <c r="H207" s="36">
        <v>3850</v>
      </c>
      <c r="I207" s="36">
        <v>4860</v>
      </c>
      <c r="J207" s="36">
        <v>27</v>
      </c>
    </row>
    <row r="208" spans="1:10" x14ac:dyDescent="0.2">
      <c r="A208" s="33">
        <v>191</v>
      </c>
      <c r="B208" s="34" t="s">
        <v>13631</v>
      </c>
      <c r="C208" s="34" t="s">
        <v>13630</v>
      </c>
      <c r="D208" s="34" t="s">
        <v>545</v>
      </c>
      <c r="E208" s="35" t="s">
        <v>13971</v>
      </c>
      <c r="F208" s="35"/>
      <c r="G208" s="36">
        <v>22.5</v>
      </c>
      <c r="H208" s="36">
        <v>3750</v>
      </c>
      <c r="I208" s="36">
        <v>4050</v>
      </c>
      <c r="J208" s="36">
        <v>22.5</v>
      </c>
    </row>
    <row r="209" spans="1:10" x14ac:dyDescent="0.2">
      <c r="A209" s="33">
        <v>192</v>
      </c>
      <c r="B209" s="34" t="s">
        <v>13654</v>
      </c>
      <c r="C209" s="34" t="s">
        <v>13653</v>
      </c>
      <c r="D209" s="34" t="s">
        <v>528</v>
      </c>
      <c r="E209" s="35" t="s">
        <v>13916</v>
      </c>
      <c r="F209" s="35"/>
      <c r="G209" s="36">
        <v>27</v>
      </c>
      <c r="H209" s="36">
        <v>3850</v>
      </c>
      <c r="I209" s="36">
        <v>4860</v>
      </c>
      <c r="J209" s="36">
        <v>27</v>
      </c>
    </row>
    <row r="210" spans="1:10" x14ac:dyDescent="0.2">
      <c r="A210" s="33">
        <v>193</v>
      </c>
      <c r="B210" s="34" t="s">
        <v>556</v>
      </c>
      <c r="C210" s="34" t="s">
        <v>557</v>
      </c>
      <c r="D210" s="34" t="s">
        <v>13972</v>
      </c>
      <c r="E210" s="35" t="s">
        <v>525</v>
      </c>
      <c r="F210" s="35"/>
      <c r="G210" s="36">
        <v>9983</v>
      </c>
      <c r="H210" s="36">
        <v>5900</v>
      </c>
      <c r="I210" s="36">
        <v>9983</v>
      </c>
      <c r="J210" s="36">
        <v>9983</v>
      </c>
    </row>
    <row r="211" spans="1:10" x14ac:dyDescent="0.2">
      <c r="A211" s="33">
        <v>194</v>
      </c>
      <c r="B211" s="34" t="s">
        <v>13652</v>
      </c>
      <c r="C211" s="34" t="s">
        <v>13651</v>
      </c>
      <c r="D211" s="34" t="s">
        <v>528</v>
      </c>
      <c r="E211" s="35" t="s">
        <v>13973</v>
      </c>
      <c r="F211" s="35"/>
      <c r="G211" s="36">
        <v>27</v>
      </c>
      <c r="H211" s="36">
        <v>3850</v>
      </c>
      <c r="I211" s="36">
        <v>4860</v>
      </c>
      <c r="J211" s="36">
        <v>27</v>
      </c>
    </row>
    <row r="212" spans="1:10" x14ac:dyDescent="0.2">
      <c r="A212" s="33">
        <v>195</v>
      </c>
      <c r="B212" s="34" t="s">
        <v>558</v>
      </c>
      <c r="C212" s="34" t="s">
        <v>559</v>
      </c>
      <c r="D212" s="34" t="s">
        <v>560</v>
      </c>
      <c r="E212" s="35" t="s">
        <v>561</v>
      </c>
      <c r="F212" s="35"/>
      <c r="G212" s="36">
        <v>24.75</v>
      </c>
      <c r="H212" s="36">
        <v>3750</v>
      </c>
      <c r="I212" s="36">
        <v>4455</v>
      </c>
      <c r="J212" s="36">
        <v>24.75</v>
      </c>
    </row>
    <row r="213" spans="1:10" x14ac:dyDescent="0.2">
      <c r="A213" s="33">
        <v>196</v>
      </c>
      <c r="B213" s="34" t="s">
        <v>563</v>
      </c>
      <c r="C213" s="34" t="s">
        <v>564</v>
      </c>
      <c r="D213" s="34" t="s">
        <v>540</v>
      </c>
      <c r="E213" s="35" t="s">
        <v>565</v>
      </c>
      <c r="F213" s="35"/>
      <c r="G213" s="36">
        <v>37.28</v>
      </c>
      <c r="H213" s="36">
        <v>3800</v>
      </c>
      <c r="I213" s="36">
        <v>6710.4</v>
      </c>
      <c r="J213" s="36">
        <v>37.28</v>
      </c>
    </row>
    <row r="214" spans="1:10" x14ac:dyDescent="0.2">
      <c r="A214" s="33">
        <v>197</v>
      </c>
      <c r="B214" s="34" t="s">
        <v>566</v>
      </c>
      <c r="C214" s="34" t="s">
        <v>567</v>
      </c>
      <c r="D214" s="34" t="s">
        <v>528</v>
      </c>
      <c r="E214" s="35" t="s">
        <v>316</v>
      </c>
      <c r="F214" s="35"/>
      <c r="G214" s="36">
        <v>27</v>
      </c>
      <c r="H214" s="36">
        <v>3850</v>
      </c>
      <c r="I214" s="36">
        <v>4860</v>
      </c>
      <c r="J214" s="36">
        <v>27</v>
      </c>
    </row>
    <row r="215" spans="1:10" x14ac:dyDescent="0.2">
      <c r="A215" s="33">
        <v>198</v>
      </c>
      <c r="B215" s="34" t="s">
        <v>568</v>
      </c>
      <c r="C215" s="34" t="s">
        <v>569</v>
      </c>
      <c r="D215" s="34" t="s">
        <v>528</v>
      </c>
      <c r="E215" s="35" t="s">
        <v>525</v>
      </c>
      <c r="F215" s="35"/>
      <c r="G215" s="36">
        <v>27</v>
      </c>
      <c r="H215" s="36">
        <v>3850</v>
      </c>
      <c r="I215" s="36">
        <v>4860</v>
      </c>
      <c r="J215" s="36">
        <v>27</v>
      </c>
    </row>
    <row r="216" spans="1:10" x14ac:dyDescent="0.2">
      <c r="A216" s="31"/>
      <c r="B216" s="31"/>
      <c r="C216" s="31"/>
      <c r="D216" s="32" t="s">
        <v>570</v>
      </c>
      <c r="E216" s="31"/>
      <c r="F216" s="31"/>
      <c r="G216" s="31"/>
      <c r="H216" s="31"/>
      <c r="I216" s="31"/>
      <c r="J216" s="31"/>
    </row>
    <row r="217" spans="1:10" x14ac:dyDescent="0.2">
      <c r="A217" s="33">
        <v>199</v>
      </c>
      <c r="B217" s="34" t="s">
        <v>13633</v>
      </c>
      <c r="C217" s="34" t="s">
        <v>13632</v>
      </c>
      <c r="D217" s="34" t="s">
        <v>13974</v>
      </c>
      <c r="E217" s="35" t="s">
        <v>13915</v>
      </c>
      <c r="F217" s="35"/>
      <c r="G217" s="36">
        <v>22.5</v>
      </c>
      <c r="H217" s="36">
        <v>3750</v>
      </c>
      <c r="I217" s="36">
        <v>4050</v>
      </c>
      <c r="J217" s="36">
        <v>22.5</v>
      </c>
    </row>
    <row r="218" spans="1:10" x14ac:dyDescent="0.2">
      <c r="A218" s="33">
        <v>200</v>
      </c>
      <c r="B218" s="34" t="s">
        <v>571</v>
      </c>
      <c r="C218" s="34" t="s">
        <v>572</v>
      </c>
      <c r="D218" s="34" t="s">
        <v>573</v>
      </c>
      <c r="E218" s="35" t="s">
        <v>525</v>
      </c>
      <c r="F218" s="35"/>
      <c r="G218" s="36">
        <v>24.75</v>
      </c>
      <c r="H218" s="36">
        <v>3750</v>
      </c>
      <c r="I218" s="36">
        <v>4455</v>
      </c>
      <c r="J218" s="36">
        <v>24.75</v>
      </c>
    </row>
    <row r="219" spans="1:10" x14ac:dyDescent="0.2">
      <c r="A219" s="33">
        <v>201</v>
      </c>
      <c r="B219" s="34" t="s">
        <v>574</v>
      </c>
      <c r="C219" s="34" t="s">
        <v>575</v>
      </c>
      <c r="D219" s="34" t="s">
        <v>576</v>
      </c>
      <c r="E219" s="35" t="s">
        <v>525</v>
      </c>
      <c r="F219" s="35"/>
      <c r="G219" s="36">
        <v>27</v>
      </c>
      <c r="H219" s="36">
        <v>3750</v>
      </c>
      <c r="I219" s="36">
        <v>4860</v>
      </c>
      <c r="J219" s="36">
        <v>27</v>
      </c>
    </row>
    <row r="220" spans="1:10" x14ac:dyDescent="0.2">
      <c r="A220" s="33">
        <v>202</v>
      </c>
      <c r="B220" s="34" t="s">
        <v>577</v>
      </c>
      <c r="C220" s="34" t="s">
        <v>578</v>
      </c>
      <c r="D220" s="34" t="s">
        <v>579</v>
      </c>
      <c r="E220" s="35" t="s">
        <v>525</v>
      </c>
      <c r="F220" s="35"/>
      <c r="G220" s="36">
        <v>29.46</v>
      </c>
      <c r="H220" s="36">
        <v>3800</v>
      </c>
      <c r="I220" s="36">
        <v>5302.8</v>
      </c>
      <c r="J220" s="36">
        <v>29.46</v>
      </c>
    </row>
    <row r="221" spans="1:10" x14ac:dyDescent="0.2">
      <c r="A221" s="31"/>
      <c r="B221" s="31"/>
      <c r="C221" s="31"/>
      <c r="D221" s="32" t="s">
        <v>580</v>
      </c>
      <c r="E221" s="31"/>
      <c r="F221" s="31"/>
      <c r="G221" s="31"/>
      <c r="H221" s="31"/>
      <c r="I221" s="31"/>
      <c r="J221" s="31"/>
    </row>
    <row r="222" spans="1:10" x14ac:dyDescent="0.2">
      <c r="A222" s="33">
        <v>203</v>
      </c>
      <c r="B222" s="34" t="s">
        <v>581</v>
      </c>
      <c r="C222" s="34" t="s">
        <v>582</v>
      </c>
      <c r="D222" s="34" t="s">
        <v>583</v>
      </c>
      <c r="E222" s="35" t="s">
        <v>525</v>
      </c>
      <c r="F222" s="35"/>
      <c r="G222" s="36">
        <v>27</v>
      </c>
      <c r="H222" s="36">
        <v>3750</v>
      </c>
      <c r="I222" s="36">
        <v>4860</v>
      </c>
      <c r="J222" s="36">
        <v>27</v>
      </c>
    </row>
    <row r="223" spans="1:10" x14ac:dyDescent="0.2">
      <c r="A223" s="33">
        <v>204</v>
      </c>
      <c r="B223" s="34" t="s">
        <v>13641</v>
      </c>
      <c r="C223" s="34" t="s">
        <v>13640</v>
      </c>
      <c r="D223" s="34" t="s">
        <v>589</v>
      </c>
      <c r="E223" s="35" t="s">
        <v>13916</v>
      </c>
      <c r="F223" s="35"/>
      <c r="G223" s="36">
        <v>22.5</v>
      </c>
      <c r="H223" s="36">
        <v>3750</v>
      </c>
      <c r="I223" s="36">
        <v>4050</v>
      </c>
      <c r="J223" s="36">
        <v>22.5</v>
      </c>
    </row>
    <row r="224" spans="1:10" x14ac:dyDescent="0.2">
      <c r="A224" s="33">
        <v>205</v>
      </c>
      <c r="B224" s="34" t="s">
        <v>584</v>
      </c>
      <c r="C224" s="34" t="s">
        <v>585</v>
      </c>
      <c r="D224" s="34" t="s">
        <v>586</v>
      </c>
      <c r="E224" s="35" t="s">
        <v>552</v>
      </c>
      <c r="F224" s="35"/>
      <c r="G224" s="36">
        <v>24.75</v>
      </c>
      <c r="H224" s="36">
        <v>3750</v>
      </c>
      <c r="I224" s="36">
        <v>4455</v>
      </c>
      <c r="J224" s="36">
        <v>24.75</v>
      </c>
    </row>
    <row r="225" spans="1:10" x14ac:dyDescent="0.2">
      <c r="A225" s="33">
        <v>206</v>
      </c>
      <c r="B225" s="34" t="s">
        <v>13757</v>
      </c>
      <c r="C225" s="34" t="s">
        <v>13758</v>
      </c>
      <c r="D225" s="34" t="s">
        <v>589</v>
      </c>
      <c r="E225" s="35" t="s">
        <v>13975</v>
      </c>
      <c r="F225" s="35"/>
      <c r="G225" s="36">
        <v>22.5</v>
      </c>
      <c r="H225" s="36">
        <v>3750</v>
      </c>
      <c r="I225" s="36">
        <v>4050</v>
      </c>
      <c r="J225" s="36">
        <v>22.5</v>
      </c>
    </row>
    <row r="226" spans="1:10" x14ac:dyDescent="0.2">
      <c r="A226" s="33">
        <v>207</v>
      </c>
      <c r="B226" s="34" t="s">
        <v>13755</v>
      </c>
      <c r="C226" s="34" t="s">
        <v>13756</v>
      </c>
      <c r="D226" s="34" t="s">
        <v>13976</v>
      </c>
      <c r="E226" s="35" t="s">
        <v>13975</v>
      </c>
      <c r="F226" s="35"/>
      <c r="G226" s="36">
        <v>25.5</v>
      </c>
      <c r="H226" s="36">
        <v>3850</v>
      </c>
      <c r="I226" s="36">
        <v>4590</v>
      </c>
      <c r="J226" s="36">
        <v>25.5</v>
      </c>
    </row>
    <row r="227" spans="1:10" x14ac:dyDescent="0.2">
      <c r="A227" s="33">
        <v>208</v>
      </c>
      <c r="B227" s="34" t="s">
        <v>13625</v>
      </c>
      <c r="C227" s="34" t="s">
        <v>13624</v>
      </c>
      <c r="D227" s="34" t="s">
        <v>589</v>
      </c>
      <c r="E227" s="35" t="s">
        <v>13946</v>
      </c>
      <c r="F227" s="35"/>
      <c r="G227" s="36">
        <v>22.5</v>
      </c>
      <c r="H227" s="36">
        <v>3750</v>
      </c>
      <c r="I227" s="36">
        <v>4050</v>
      </c>
      <c r="J227" s="36">
        <v>22.5</v>
      </c>
    </row>
    <row r="228" spans="1:10" x14ac:dyDescent="0.2">
      <c r="A228" s="33">
        <v>209</v>
      </c>
      <c r="B228" s="34" t="s">
        <v>592</v>
      </c>
      <c r="C228" s="34" t="s">
        <v>593</v>
      </c>
      <c r="D228" s="34" t="s">
        <v>587</v>
      </c>
      <c r="E228" s="35" t="s">
        <v>594</v>
      </c>
      <c r="F228" s="35"/>
      <c r="G228" s="36">
        <v>5850</v>
      </c>
      <c r="H228" s="36">
        <v>4000</v>
      </c>
      <c r="I228" s="36">
        <v>5850</v>
      </c>
      <c r="J228" s="36">
        <v>5850</v>
      </c>
    </row>
    <row r="229" spans="1:10" x14ac:dyDescent="0.2">
      <c r="A229" s="31"/>
      <c r="B229" s="31"/>
      <c r="C229" s="31"/>
      <c r="D229" s="32" t="s">
        <v>595</v>
      </c>
      <c r="E229" s="31"/>
      <c r="F229" s="31"/>
      <c r="G229" s="31"/>
      <c r="H229" s="31"/>
      <c r="I229" s="31"/>
      <c r="J229" s="31"/>
    </row>
    <row r="230" spans="1:10" x14ac:dyDescent="0.2">
      <c r="A230" s="33">
        <v>210</v>
      </c>
      <c r="B230" s="34" t="s">
        <v>596</v>
      </c>
      <c r="C230" s="34" t="s">
        <v>597</v>
      </c>
      <c r="D230" s="34" t="s">
        <v>598</v>
      </c>
      <c r="E230" s="35" t="s">
        <v>113</v>
      </c>
      <c r="F230" s="35"/>
      <c r="G230" s="36">
        <v>20.68</v>
      </c>
      <c r="H230" s="36">
        <v>3750</v>
      </c>
      <c r="I230" s="36">
        <v>4549.6000000000004</v>
      </c>
      <c r="J230" s="36">
        <v>20.68</v>
      </c>
    </row>
    <row r="231" spans="1:10" x14ac:dyDescent="0.2">
      <c r="A231" s="33">
        <v>211</v>
      </c>
      <c r="B231" s="34" t="s">
        <v>599</v>
      </c>
      <c r="C231" s="34" t="s">
        <v>600</v>
      </c>
      <c r="D231" s="34" t="s">
        <v>601</v>
      </c>
      <c r="E231" s="35" t="s">
        <v>125</v>
      </c>
      <c r="F231" s="35"/>
      <c r="G231" s="36">
        <v>27.82</v>
      </c>
      <c r="H231" s="36">
        <v>4100</v>
      </c>
      <c r="I231" s="36">
        <v>6120.4</v>
      </c>
      <c r="J231" s="36">
        <v>27.82</v>
      </c>
    </row>
    <row r="232" spans="1:10" x14ac:dyDescent="0.2">
      <c r="A232" s="33">
        <v>212</v>
      </c>
      <c r="B232" s="34" t="s">
        <v>13671</v>
      </c>
      <c r="C232" s="34" t="s">
        <v>13670</v>
      </c>
      <c r="D232" s="34" t="s">
        <v>608</v>
      </c>
      <c r="E232" s="35" t="s">
        <v>13959</v>
      </c>
      <c r="F232" s="35"/>
      <c r="G232" s="36">
        <v>20.68</v>
      </c>
      <c r="H232" s="36">
        <v>3750</v>
      </c>
      <c r="I232" s="36">
        <v>4549.6000000000004</v>
      </c>
      <c r="J232" s="36">
        <v>20.68</v>
      </c>
    </row>
    <row r="233" spans="1:10" x14ac:dyDescent="0.2">
      <c r="A233" s="33">
        <v>213</v>
      </c>
      <c r="B233" s="34" t="s">
        <v>13619</v>
      </c>
      <c r="C233" s="34" t="s">
        <v>13618</v>
      </c>
      <c r="D233" s="34" t="s">
        <v>604</v>
      </c>
      <c r="E233" s="35" t="s">
        <v>13977</v>
      </c>
      <c r="F233" s="35"/>
      <c r="G233" s="36">
        <v>22.91</v>
      </c>
      <c r="H233" s="36">
        <v>3850</v>
      </c>
      <c r="I233" s="36">
        <v>5040.2</v>
      </c>
      <c r="J233" s="36">
        <v>22.91</v>
      </c>
    </row>
    <row r="234" spans="1:10" x14ac:dyDescent="0.2">
      <c r="A234" s="33">
        <v>214</v>
      </c>
      <c r="B234" s="34" t="s">
        <v>602</v>
      </c>
      <c r="C234" s="34" t="s">
        <v>603</v>
      </c>
      <c r="D234" s="34" t="s">
        <v>604</v>
      </c>
      <c r="E234" s="35" t="s">
        <v>253</v>
      </c>
      <c r="F234" s="35"/>
      <c r="G234" s="36">
        <v>22.91</v>
      </c>
      <c r="H234" s="36">
        <v>3850</v>
      </c>
      <c r="I234" s="36">
        <v>5040.2</v>
      </c>
      <c r="J234" s="36">
        <v>22.91</v>
      </c>
    </row>
    <row r="235" spans="1:10" x14ac:dyDescent="0.2">
      <c r="A235" s="33">
        <v>215</v>
      </c>
      <c r="B235" s="34" t="s">
        <v>605</v>
      </c>
      <c r="C235" s="34" t="s">
        <v>606</v>
      </c>
      <c r="D235" s="34" t="s">
        <v>601</v>
      </c>
      <c r="E235" s="35" t="s">
        <v>125</v>
      </c>
      <c r="F235" s="35"/>
      <c r="G235" s="36">
        <v>27.82</v>
      </c>
      <c r="H235" s="36">
        <v>4100</v>
      </c>
      <c r="I235" s="36">
        <v>6120.4</v>
      </c>
      <c r="J235" s="36">
        <v>27.82</v>
      </c>
    </row>
    <row r="236" spans="1:10" x14ac:dyDescent="0.2">
      <c r="A236" s="33">
        <v>216</v>
      </c>
      <c r="B236" s="34" t="s">
        <v>610</v>
      </c>
      <c r="C236" s="34" t="s">
        <v>611</v>
      </c>
      <c r="D236" s="34" t="s">
        <v>601</v>
      </c>
      <c r="E236" s="35" t="s">
        <v>125</v>
      </c>
      <c r="F236" s="35"/>
      <c r="G236" s="36">
        <v>27.82</v>
      </c>
      <c r="H236" s="36">
        <v>4100</v>
      </c>
      <c r="I236" s="36">
        <v>6120.4</v>
      </c>
      <c r="J236" s="36">
        <v>27.82</v>
      </c>
    </row>
    <row r="237" spans="1:10" x14ac:dyDescent="0.2">
      <c r="A237" s="33">
        <v>217</v>
      </c>
      <c r="B237" s="34" t="s">
        <v>13669</v>
      </c>
      <c r="C237" s="34" t="s">
        <v>13668</v>
      </c>
      <c r="D237" s="34" t="s">
        <v>608</v>
      </c>
      <c r="E237" s="35" t="s">
        <v>13915</v>
      </c>
      <c r="F237" s="35"/>
      <c r="G237" s="36">
        <v>20.68</v>
      </c>
      <c r="H237" s="36">
        <v>3750</v>
      </c>
      <c r="I237" s="36">
        <v>4549.6000000000004</v>
      </c>
      <c r="J237" s="36">
        <v>20.68</v>
      </c>
    </row>
    <row r="238" spans="1:10" x14ac:dyDescent="0.2">
      <c r="A238" s="33">
        <v>218</v>
      </c>
      <c r="B238" s="34" t="s">
        <v>613</v>
      </c>
      <c r="C238" s="34" t="s">
        <v>614</v>
      </c>
      <c r="D238" s="34" t="s">
        <v>615</v>
      </c>
      <c r="E238" s="35" t="s">
        <v>113</v>
      </c>
      <c r="F238" s="35"/>
      <c r="G238" s="36">
        <v>8200</v>
      </c>
      <c r="H238" s="36">
        <v>4200</v>
      </c>
      <c r="I238" s="36">
        <v>8200</v>
      </c>
      <c r="J238" s="36">
        <v>8200</v>
      </c>
    </row>
    <row r="239" spans="1:10" x14ac:dyDescent="0.2">
      <c r="A239" s="33">
        <v>219</v>
      </c>
      <c r="B239" s="34" t="s">
        <v>13667</v>
      </c>
      <c r="C239" s="34" t="s">
        <v>13666</v>
      </c>
      <c r="D239" s="34" t="s">
        <v>608</v>
      </c>
      <c r="E239" s="35" t="s">
        <v>13946</v>
      </c>
      <c r="F239" s="35"/>
      <c r="G239" s="36">
        <v>20.68</v>
      </c>
      <c r="H239" s="36">
        <v>3750</v>
      </c>
      <c r="I239" s="36">
        <v>4549.6000000000004</v>
      </c>
      <c r="J239" s="36">
        <v>20.68</v>
      </c>
    </row>
    <row r="240" spans="1:10" x14ac:dyDescent="0.2">
      <c r="A240" s="33">
        <v>220</v>
      </c>
      <c r="B240" s="34" t="s">
        <v>618</v>
      </c>
      <c r="C240" s="34" t="s">
        <v>619</v>
      </c>
      <c r="D240" s="34" t="s">
        <v>598</v>
      </c>
      <c r="E240" s="35" t="s">
        <v>113</v>
      </c>
      <c r="F240" s="35"/>
      <c r="G240" s="36">
        <v>20.68</v>
      </c>
      <c r="H240" s="36">
        <v>3750</v>
      </c>
      <c r="I240" s="36">
        <v>4549.6000000000004</v>
      </c>
      <c r="J240" s="36">
        <v>20.68</v>
      </c>
    </row>
    <row r="241" spans="1:10" x14ac:dyDescent="0.2">
      <c r="A241" s="33">
        <v>221</v>
      </c>
      <c r="B241" s="34" t="s">
        <v>13665</v>
      </c>
      <c r="C241" s="34" t="s">
        <v>13664</v>
      </c>
      <c r="D241" s="34" t="s">
        <v>608</v>
      </c>
      <c r="E241" s="35" t="s">
        <v>13978</v>
      </c>
      <c r="F241" s="35"/>
      <c r="G241" s="36">
        <v>20.68</v>
      </c>
      <c r="H241" s="36">
        <v>3750</v>
      </c>
      <c r="I241" s="36">
        <v>4549.6000000000004</v>
      </c>
      <c r="J241" s="36">
        <v>20.68</v>
      </c>
    </row>
    <row r="242" spans="1:10" x14ac:dyDescent="0.2">
      <c r="A242" s="33">
        <v>222</v>
      </c>
      <c r="B242" s="34" t="s">
        <v>13663</v>
      </c>
      <c r="C242" s="34" t="s">
        <v>13662</v>
      </c>
      <c r="D242" s="34" t="s">
        <v>608</v>
      </c>
      <c r="E242" s="35" t="s">
        <v>13934</v>
      </c>
      <c r="F242" s="35"/>
      <c r="G242" s="36">
        <v>20.68</v>
      </c>
      <c r="H242" s="36">
        <v>3750</v>
      </c>
      <c r="I242" s="36">
        <v>4549.6000000000004</v>
      </c>
      <c r="J242" s="36">
        <v>20.68</v>
      </c>
    </row>
    <row r="243" spans="1:10" x14ac:dyDescent="0.2">
      <c r="A243" s="33">
        <v>223</v>
      </c>
      <c r="B243" s="34" t="s">
        <v>620</v>
      </c>
      <c r="C243" s="34" t="s">
        <v>621</v>
      </c>
      <c r="D243" s="34" t="s">
        <v>616</v>
      </c>
      <c r="E243" s="35" t="s">
        <v>113</v>
      </c>
      <c r="F243" s="35"/>
      <c r="G243" s="36">
        <v>22.91</v>
      </c>
      <c r="H243" s="36">
        <v>3750</v>
      </c>
      <c r="I243" s="36">
        <v>5040.2</v>
      </c>
      <c r="J243" s="36">
        <v>22.91</v>
      </c>
    </row>
    <row r="244" spans="1:10" x14ac:dyDescent="0.2">
      <c r="A244" s="31"/>
      <c r="B244" s="31"/>
      <c r="C244" s="31"/>
      <c r="D244" s="32" t="s">
        <v>622</v>
      </c>
      <c r="E244" s="31"/>
      <c r="F244" s="31"/>
      <c r="G244" s="31"/>
      <c r="H244" s="31"/>
      <c r="I244" s="31"/>
      <c r="J244" s="31"/>
    </row>
    <row r="245" spans="1:10" x14ac:dyDescent="0.2">
      <c r="A245" s="33">
        <v>224</v>
      </c>
      <c r="B245" s="34" t="s">
        <v>623</v>
      </c>
      <c r="C245" s="34" t="s">
        <v>624</v>
      </c>
      <c r="D245" s="34" t="s">
        <v>13979</v>
      </c>
      <c r="E245" s="35" t="s">
        <v>626</v>
      </c>
      <c r="F245" s="35"/>
      <c r="G245" s="36">
        <v>27</v>
      </c>
      <c r="H245" s="36">
        <v>3750</v>
      </c>
      <c r="I245" s="36">
        <v>4860</v>
      </c>
      <c r="J245" s="36">
        <v>27</v>
      </c>
    </row>
    <row r="246" spans="1:10" x14ac:dyDescent="0.2">
      <c r="A246" s="33">
        <v>225</v>
      </c>
      <c r="B246" s="34" t="s">
        <v>627</v>
      </c>
      <c r="C246" s="34" t="s">
        <v>628</v>
      </c>
      <c r="D246" s="34" t="s">
        <v>629</v>
      </c>
      <c r="E246" s="35" t="s">
        <v>630</v>
      </c>
      <c r="F246" s="35"/>
      <c r="G246" s="36">
        <v>22.5</v>
      </c>
      <c r="H246" s="36">
        <v>3750</v>
      </c>
      <c r="I246" s="36">
        <v>4050</v>
      </c>
      <c r="J246" s="36">
        <v>22.5</v>
      </c>
    </row>
    <row r="247" spans="1:10" x14ac:dyDescent="0.2">
      <c r="A247" s="33">
        <v>226</v>
      </c>
      <c r="B247" s="34" t="s">
        <v>631</v>
      </c>
      <c r="C247" s="34" t="s">
        <v>632</v>
      </c>
      <c r="D247" s="34" t="s">
        <v>13979</v>
      </c>
      <c r="E247" s="35" t="s">
        <v>20</v>
      </c>
      <c r="F247" s="35"/>
      <c r="G247" s="36">
        <v>27</v>
      </c>
      <c r="H247" s="36">
        <v>3750</v>
      </c>
      <c r="I247" s="36">
        <v>4860</v>
      </c>
      <c r="J247" s="36">
        <v>27</v>
      </c>
    </row>
    <row r="248" spans="1:10" x14ac:dyDescent="0.2">
      <c r="A248" s="33">
        <v>227</v>
      </c>
      <c r="B248" s="34" t="s">
        <v>633</v>
      </c>
      <c r="C248" s="34" t="s">
        <v>634</v>
      </c>
      <c r="D248" s="34" t="s">
        <v>635</v>
      </c>
      <c r="E248" s="35" t="s">
        <v>636</v>
      </c>
      <c r="F248" s="35"/>
      <c r="G248" s="36">
        <v>29.46</v>
      </c>
      <c r="H248" s="36">
        <v>3800</v>
      </c>
      <c r="I248" s="36">
        <v>5302.8</v>
      </c>
      <c r="J248" s="36">
        <v>29.46</v>
      </c>
    </row>
    <row r="249" spans="1:10" x14ac:dyDescent="0.2">
      <c r="A249" s="33">
        <v>228</v>
      </c>
      <c r="B249" s="34" t="s">
        <v>637</v>
      </c>
      <c r="C249" s="34" t="s">
        <v>638</v>
      </c>
      <c r="D249" s="34" t="s">
        <v>625</v>
      </c>
      <c r="E249" s="35" t="s">
        <v>639</v>
      </c>
      <c r="F249" s="35"/>
      <c r="G249" s="36">
        <v>24.75</v>
      </c>
      <c r="H249" s="36">
        <v>3750</v>
      </c>
      <c r="I249" s="36">
        <v>4455</v>
      </c>
      <c r="J249" s="36">
        <v>24.75</v>
      </c>
    </row>
    <row r="250" spans="1:10" x14ac:dyDescent="0.2">
      <c r="A250" s="33">
        <v>229</v>
      </c>
      <c r="B250" s="34" t="s">
        <v>13627</v>
      </c>
      <c r="C250" s="34" t="s">
        <v>13626</v>
      </c>
      <c r="D250" s="34" t="s">
        <v>629</v>
      </c>
      <c r="E250" s="35" t="s">
        <v>13980</v>
      </c>
      <c r="F250" s="35"/>
      <c r="G250" s="36">
        <v>22.5</v>
      </c>
      <c r="H250" s="36">
        <v>3750</v>
      </c>
      <c r="I250" s="36">
        <v>4050</v>
      </c>
      <c r="J250" s="36">
        <v>22.5</v>
      </c>
    </row>
    <row r="251" spans="1:10" x14ac:dyDescent="0.2">
      <c r="A251" s="33">
        <v>230</v>
      </c>
      <c r="B251" s="34" t="s">
        <v>643</v>
      </c>
      <c r="C251" s="34" t="s">
        <v>644</v>
      </c>
      <c r="D251" s="34" t="s">
        <v>629</v>
      </c>
      <c r="E251" s="35" t="s">
        <v>645</v>
      </c>
      <c r="F251" s="35"/>
      <c r="G251" s="36">
        <v>22.5</v>
      </c>
      <c r="H251" s="36">
        <v>3750</v>
      </c>
      <c r="I251" s="36">
        <v>4050</v>
      </c>
      <c r="J251" s="36">
        <v>22.5</v>
      </c>
    </row>
    <row r="252" spans="1:10" x14ac:dyDescent="0.2">
      <c r="A252" s="31"/>
      <c r="B252" s="31"/>
      <c r="C252" s="31"/>
      <c r="D252" s="32" t="s">
        <v>646</v>
      </c>
      <c r="E252" s="31"/>
      <c r="F252" s="31"/>
      <c r="G252" s="31"/>
      <c r="H252" s="31"/>
      <c r="I252" s="31"/>
      <c r="J252" s="31"/>
    </row>
    <row r="253" spans="1:10" x14ac:dyDescent="0.2">
      <c r="A253" s="33">
        <v>231</v>
      </c>
      <c r="B253" s="34" t="s">
        <v>647</v>
      </c>
      <c r="C253" s="34" t="s">
        <v>648</v>
      </c>
      <c r="D253" s="34" t="s">
        <v>649</v>
      </c>
      <c r="E253" s="35" t="s">
        <v>525</v>
      </c>
      <c r="F253" s="35"/>
      <c r="G253" s="36">
        <v>22</v>
      </c>
      <c r="H253" s="36">
        <v>3750</v>
      </c>
      <c r="I253" s="36">
        <v>3960</v>
      </c>
      <c r="J253" s="36">
        <v>22</v>
      </c>
    </row>
    <row r="254" spans="1:10" x14ac:dyDescent="0.2">
      <c r="A254" s="33">
        <v>232</v>
      </c>
      <c r="B254" s="34" t="s">
        <v>13646</v>
      </c>
      <c r="C254" s="34" t="s">
        <v>13645</v>
      </c>
      <c r="D254" s="34" t="s">
        <v>652</v>
      </c>
      <c r="E254" s="35" t="s">
        <v>13981</v>
      </c>
      <c r="F254" s="35"/>
      <c r="G254" s="36">
        <v>22</v>
      </c>
      <c r="H254" s="36">
        <v>3750</v>
      </c>
      <c r="I254" s="36">
        <v>3960</v>
      </c>
      <c r="J254" s="36">
        <v>22</v>
      </c>
    </row>
    <row r="255" spans="1:10" x14ac:dyDescent="0.2">
      <c r="A255" s="33">
        <v>233</v>
      </c>
      <c r="B255" s="34" t="s">
        <v>650</v>
      </c>
      <c r="C255" s="34" t="s">
        <v>651</v>
      </c>
      <c r="D255" s="34" t="s">
        <v>652</v>
      </c>
      <c r="E255" s="35" t="s">
        <v>34</v>
      </c>
      <c r="F255" s="35"/>
      <c r="G255" s="36">
        <v>22</v>
      </c>
      <c r="H255" s="36">
        <v>3750</v>
      </c>
      <c r="I255" s="36">
        <v>3960</v>
      </c>
      <c r="J255" s="36">
        <v>22</v>
      </c>
    </row>
    <row r="256" spans="1:10" x14ac:dyDescent="0.2">
      <c r="A256" s="33">
        <v>234</v>
      </c>
      <c r="B256" s="34" t="s">
        <v>653</v>
      </c>
      <c r="C256" s="34" t="s">
        <v>654</v>
      </c>
      <c r="D256" s="34" t="s">
        <v>649</v>
      </c>
      <c r="E256" s="35" t="s">
        <v>655</v>
      </c>
      <c r="F256" s="35"/>
      <c r="G256" s="36">
        <v>22</v>
      </c>
      <c r="H256" s="36">
        <v>3750</v>
      </c>
      <c r="I256" s="36">
        <v>3960</v>
      </c>
      <c r="J256" s="36">
        <v>22</v>
      </c>
    </row>
    <row r="257" spans="1:10" x14ac:dyDescent="0.2">
      <c r="A257" s="33">
        <v>235</v>
      </c>
      <c r="B257" s="34" t="s">
        <v>656</v>
      </c>
      <c r="C257" s="34" t="s">
        <v>657</v>
      </c>
      <c r="D257" s="34" t="s">
        <v>658</v>
      </c>
      <c r="E257" s="35" t="s">
        <v>525</v>
      </c>
      <c r="F257" s="35"/>
      <c r="G257" s="36">
        <v>24.2</v>
      </c>
      <c r="H257" s="36">
        <v>3750</v>
      </c>
      <c r="I257" s="36">
        <v>4356</v>
      </c>
      <c r="J257" s="36">
        <v>24.2</v>
      </c>
    </row>
    <row r="258" spans="1:10" x14ac:dyDescent="0.2">
      <c r="A258" s="33">
        <v>236</v>
      </c>
      <c r="B258" s="34" t="s">
        <v>659</v>
      </c>
      <c r="C258" s="34" t="s">
        <v>660</v>
      </c>
      <c r="D258" s="34" t="s">
        <v>658</v>
      </c>
      <c r="E258" s="35" t="s">
        <v>525</v>
      </c>
      <c r="F258" s="35"/>
      <c r="G258" s="36">
        <v>24.2</v>
      </c>
      <c r="H258" s="36">
        <v>3750</v>
      </c>
      <c r="I258" s="36">
        <v>4356</v>
      </c>
      <c r="J258" s="36">
        <v>24.2</v>
      </c>
    </row>
    <row r="259" spans="1:10" x14ac:dyDescent="0.2">
      <c r="A259" s="33">
        <v>237</v>
      </c>
      <c r="B259" s="34" t="s">
        <v>661</v>
      </c>
      <c r="C259" s="34" t="s">
        <v>662</v>
      </c>
      <c r="D259" s="34" t="s">
        <v>663</v>
      </c>
      <c r="E259" s="35" t="s">
        <v>525</v>
      </c>
      <c r="F259" s="35"/>
      <c r="G259" s="36">
        <v>31</v>
      </c>
      <c r="H259" s="36">
        <v>3800</v>
      </c>
      <c r="I259" s="36">
        <v>5580</v>
      </c>
      <c r="J259" s="36">
        <v>31</v>
      </c>
    </row>
    <row r="260" spans="1:10" x14ac:dyDescent="0.2">
      <c r="A260" s="33">
        <v>238</v>
      </c>
      <c r="B260" s="34" t="s">
        <v>664</v>
      </c>
      <c r="C260" s="34" t="s">
        <v>665</v>
      </c>
      <c r="D260" s="34" t="s">
        <v>658</v>
      </c>
      <c r="E260" s="35" t="s">
        <v>666</v>
      </c>
      <c r="F260" s="35"/>
      <c r="G260" s="36">
        <v>24.2</v>
      </c>
      <c r="H260" s="36">
        <v>3750</v>
      </c>
      <c r="I260" s="36">
        <v>4356</v>
      </c>
      <c r="J260" s="36">
        <v>24.2</v>
      </c>
    </row>
    <row r="261" spans="1:10" x14ac:dyDescent="0.2">
      <c r="A261" s="33">
        <v>239</v>
      </c>
      <c r="B261" s="34" t="s">
        <v>667</v>
      </c>
      <c r="C261" s="34" t="s">
        <v>668</v>
      </c>
      <c r="D261" s="34" t="s">
        <v>669</v>
      </c>
      <c r="E261" s="35" t="s">
        <v>525</v>
      </c>
      <c r="F261" s="35"/>
      <c r="G261" s="36">
        <v>26.4</v>
      </c>
      <c r="H261" s="36">
        <v>3750</v>
      </c>
      <c r="I261" s="36">
        <v>4752</v>
      </c>
      <c r="J261" s="36">
        <v>26.4</v>
      </c>
    </row>
    <row r="262" spans="1:10" x14ac:dyDescent="0.2">
      <c r="A262" s="31"/>
      <c r="B262" s="31"/>
      <c r="C262" s="31"/>
      <c r="D262" s="32" t="s">
        <v>670</v>
      </c>
      <c r="E262" s="31"/>
      <c r="F262" s="31"/>
      <c r="G262" s="31"/>
      <c r="H262" s="31"/>
      <c r="I262" s="31"/>
      <c r="J262" s="31"/>
    </row>
    <row r="263" spans="1:10" x14ac:dyDescent="0.2">
      <c r="A263" s="33">
        <v>240</v>
      </c>
      <c r="B263" s="34" t="s">
        <v>673</v>
      </c>
      <c r="C263" s="34" t="s">
        <v>674</v>
      </c>
      <c r="D263" s="34" t="s">
        <v>675</v>
      </c>
      <c r="E263" s="35" t="s">
        <v>525</v>
      </c>
      <c r="F263" s="35"/>
      <c r="G263" s="36">
        <v>31</v>
      </c>
      <c r="H263" s="36">
        <v>3800</v>
      </c>
      <c r="I263" s="36">
        <v>5580</v>
      </c>
      <c r="J263" s="36">
        <v>31</v>
      </c>
    </row>
    <row r="264" spans="1:10" x14ac:dyDescent="0.2">
      <c r="A264" s="33">
        <v>241</v>
      </c>
      <c r="B264" s="34" t="s">
        <v>676</v>
      </c>
      <c r="C264" s="34" t="s">
        <v>677</v>
      </c>
      <c r="D264" s="34" t="s">
        <v>678</v>
      </c>
      <c r="E264" s="35" t="s">
        <v>270</v>
      </c>
      <c r="F264" s="35"/>
      <c r="G264" s="36">
        <v>24.2</v>
      </c>
      <c r="H264" s="36">
        <v>3750</v>
      </c>
      <c r="I264" s="36">
        <v>4356</v>
      </c>
      <c r="J264" s="36">
        <v>24.2</v>
      </c>
    </row>
    <row r="265" spans="1:10" x14ac:dyDescent="0.2">
      <c r="A265" s="33">
        <v>242</v>
      </c>
      <c r="B265" s="34" t="s">
        <v>679</v>
      </c>
      <c r="C265" s="34" t="s">
        <v>680</v>
      </c>
      <c r="D265" s="34" t="s">
        <v>678</v>
      </c>
      <c r="E265" s="35" t="s">
        <v>681</v>
      </c>
      <c r="F265" s="35"/>
      <c r="G265" s="36">
        <v>24.2</v>
      </c>
      <c r="H265" s="36">
        <v>3750</v>
      </c>
      <c r="I265" s="36">
        <v>4356</v>
      </c>
      <c r="J265" s="36">
        <v>24.2</v>
      </c>
    </row>
    <row r="266" spans="1:10" x14ac:dyDescent="0.2">
      <c r="A266" s="33">
        <v>243</v>
      </c>
      <c r="B266" s="34" t="s">
        <v>13623</v>
      </c>
      <c r="C266" s="34" t="s">
        <v>13622</v>
      </c>
      <c r="D266" s="34" t="s">
        <v>671</v>
      </c>
      <c r="E266" s="35" t="s">
        <v>13982</v>
      </c>
      <c r="F266" s="35"/>
      <c r="G266" s="36">
        <v>22</v>
      </c>
      <c r="H266" s="36">
        <v>3750</v>
      </c>
      <c r="I266" s="36">
        <v>3960</v>
      </c>
      <c r="J266" s="36">
        <v>22</v>
      </c>
    </row>
    <row r="267" spans="1:10" x14ac:dyDescent="0.2">
      <c r="A267" s="31"/>
      <c r="B267" s="31"/>
      <c r="C267" s="31"/>
      <c r="D267" s="32" t="s">
        <v>682</v>
      </c>
      <c r="E267" s="31"/>
      <c r="F267" s="31"/>
      <c r="G267" s="31"/>
      <c r="H267" s="31"/>
      <c r="I267" s="31"/>
      <c r="J267" s="31"/>
    </row>
    <row r="268" spans="1:10" x14ac:dyDescent="0.2">
      <c r="A268" s="33">
        <v>244</v>
      </c>
      <c r="B268" s="34" t="s">
        <v>683</v>
      </c>
      <c r="C268" s="34" t="s">
        <v>684</v>
      </c>
      <c r="D268" s="34" t="s">
        <v>685</v>
      </c>
      <c r="E268" s="35" t="s">
        <v>686</v>
      </c>
      <c r="F268" s="35"/>
      <c r="G268" s="36">
        <v>24.78</v>
      </c>
      <c r="H268" s="36">
        <v>3202</v>
      </c>
      <c r="I268" s="36">
        <v>4460.3999999999996</v>
      </c>
      <c r="J268" s="36">
        <v>24.78</v>
      </c>
    </row>
    <row r="269" spans="1:10" x14ac:dyDescent="0.2">
      <c r="A269" s="33">
        <v>245</v>
      </c>
      <c r="B269" s="34" t="s">
        <v>687</v>
      </c>
      <c r="C269" s="34" t="s">
        <v>688</v>
      </c>
      <c r="D269" s="34" t="s">
        <v>13983</v>
      </c>
      <c r="E269" s="35" t="s">
        <v>525</v>
      </c>
      <c r="F269" s="35"/>
      <c r="G269" s="36">
        <v>6480</v>
      </c>
      <c r="H269" s="36">
        <v>4000</v>
      </c>
      <c r="I269" s="36">
        <v>6480</v>
      </c>
      <c r="J269" s="36">
        <v>6480</v>
      </c>
    </row>
    <row r="270" spans="1:10" x14ac:dyDescent="0.2">
      <c r="A270" s="33">
        <v>246</v>
      </c>
      <c r="B270" s="34" t="s">
        <v>689</v>
      </c>
      <c r="C270" s="34" t="s">
        <v>690</v>
      </c>
      <c r="D270" s="34" t="s">
        <v>691</v>
      </c>
      <c r="E270" s="35" t="s">
        <v>331</v>
      </c>
      <c r="F270" s="35"/>
      <c r="G270" s="36">
        <v>22</v>
      </c>
      <c r="H270" s="36">
        <v>3750</v>
      </c>
      <c r="I270" s="36">
        <v>3960</v>
      </c>
      <c r="J270" s="36">
        <v>22</v>
      </c>
    </row>
    <row r="271" spans="1:10" x14ac:dyDescent="0.2">
      <c r="A271" s="33">
        <v>247</v>
      </c>
      <c r="B271" s="34" t="s">
        <v>692</v>
      </c>
      <c r="C271" s="34" t="s">
        <v>693</v>
      </c>
      <c r="D271" s="34" t="s">
        <v>691</v>
      </c>
      <c r="E271" s="35" t="s">
        <v>694</v>
      </c>
      <c r="F271" s="35"/>
      <c r="G271" s="36">
        <v>22</v>
      </c>
      <c r="H271" s="36">
        <v>3750</v>
      </c>
      <c r="I271" s="36">
        <v>3960</v>
      </c>
      <c r="J271" s="36">
        <v>22</v>
      </c>
    </row>
    <row r="272" spans="1:10" x14ac:dyDescent="0.2">
      <c r="A272" s="33">
        <v>248</v>
      </c>
      <c r="B272" s="34" t="s">
        <v>13650</v>
      </c>
      <c r="C272" s="34" t="s">
        <v>13649</v>
      </c>
      <c r="D272" s="34" t="s">
        <v>691</v>
      </c>
      <c r="E272" s="35" t="s">
        <v>13984</v>
      </c>
      <c r="F272" s="35"/>
      <c r="G272" s="36">
        <v>22</v>
      </c>
      <c r="H272" s="36">
        <v>3750</v>
      </c>
      <c r="I272" s="36">
        <v>3960</v>
      </c>
      <c r="J272" s="36">
        <v>22</v>
      </c>
    </row>
    <row r="273" spans="1:10" x14ac:dyDescent="0.2">
      <c r="A273" s="33">
        <v>249</v>
      </c>
      <c r="B273" s="34" t="s">
        <v>695</v>
      </c>
      <c r="C273" s="34" t="s">
        <v>696</v>
      </c>
      <c r="D273" s="34" t="s">
        <v>697</v>
      </c>
      <c r="E273" s="35" t="s">
        <v>525</v>
      </c>
      <c r="F273" s="35"/>
      <c r="G273" s="36">
        <v>29.73</v>
      </c>
      <c r="H273" s="36">
        <v>3800</v>
      </c>
      <c r="I273" s="36">
        <v>5351.4</v>
      </c>
      <c r="J273" s="36">
        <v>29.73</v>
      </c>
    </row>
    <row r="274" spans="1:10" x14ac:dyDescent="0.2">
      <c r="A274" s="33">
        <v>250</v>
      </c>
      <c r="B274" s="34" t="s">
        <v>698</v>
      </c>
      <c r="C274" s="34" t="s">
        <v>699</v>
      </c>
      <c r="D274" s="34" t="s">
        <v>691</v>
      </c>
      <c r="E274" s="35" t="s">
        <v>700</v>
      </c>
      <c r="F274" s="35"/>
      <c r="G274" s="36">
        <v>22</v>
      </c>
      <c r="H274" s="36">
        <v>3750</v>
      </c>
      <c r="I274" s="36">
        <v>3960</v>
      </c>
      <c r="J274" s="36">
        <v>22</v>
      </c>
    </row>
    <row r="275" spans="1:10" x14ac:dyDescent="0.2">
      <c r="A275" s="31"/>
      <c r="B275" s="31"/>
      <c r="C275" s="31"/>
      <c r="D275" s="32" t="s">
        <v>701</v>
      </c>
      <c r="E275" s="31"/>
      <c r="F275" s="31"/>
      <c r="G275" s="31"/>
      <c r="H275" s="31"/>
      <c r="I275" s="31"/>
      <c r="J275" s="31"/>
    </row>
    <row r="276" spans="1:10" x14ac:dyDescent="0.2">
      <c r="A276" s="33">
        <v>251</v>
      </c>
      <c r="B276" s="34" t="s">
        <v>760</v>
      </c>
      <c r="C276" s="34" t="s">
        <v>13692</v>
      </c>
      <c r="D276" s="34" t="s">
        <v>702</v>
      </c>
      <c r="E276" s="35" t="s">
        <v>525</v>
      </c>
      <c r="F276" s="35"/>
      <c r="G276" s="36">
        <v>25.5</v>
      </c>
      <c r="H276" s="36">
        <v>3800</v>
      </c>
      <c r="I276" s="36">
        <v>4590</v>
      </c>
      <c r="J276" s="36">
        <v>25.5</v>
      </c>
    </row>
    <row r="277" spans="1:10" x14ac:dyDescent="0.2">
      <c r="A277" s="33">
        <v>252</v>
      </c>
      <c r="B277" s="34" t="s">
        <v>13691</v>
      </c>
      <c r="C277" s="34" t="s">
        <v>13690</v>
      </c>
      <c r="D277" s="34" t="s">
        <v>702</v>
      </c>
      <c r="E277" s="35" t="s">
        <v>13985</v>
      </c>
      <c r="F277" s="35"/>
      <c r="G277" s="36">
        <v>25.5</v>
      </c>
      <c r="H277" s="36">
        <v>3800</v>
      </c>
      <c r="I277" s="36">
        <v>4590</v>
      </c>
      <c r="J277" s="36">
        <v>25.5</v>
      </c>
    </row>
    <row r="278" spans="1:10" x14ac:dyDescent="0.2">
      <c r="A278" s="33">
        <v>253</v>
      </c>
      <c r="B278" s="34" t="s">
        <v>13689</v>
      </c>
      <c r="C278" s="34" t="s">
        <v>13688</v>
      </c>
      <c r="D278" s="34" t="s">
        <v>702</v>
      </c>
      <c r="E278" s="35" t="s">
        <v>13986</v>
      </c>
      <c r="F278" s="35"/>
      <c r="G278" s="36">
        <v>25.5</v>
      </c>
      <c r="H278" s="36">
        <v>3800</v>
      </c>
      <c r="I278" s="36">
        <v>4590</v>
      </c>
      <c r="J278" s="36">
        <v>25.5</v>
      </c>
    </row>
    <row r="279" spans="1:10" x14ac:dyDescent="0.2">
      <c r="A279" s="33">
        <v>254</v>
      </c>
      <c r="B279" s="34" t="s">
        <v>13687</v>
      </c>
      <c r="C279" s="34" t="s">
        <v>13686</v>
      </c>
      <c r="D279" s="34" t="s">
        <v>702</v>
      </c>
      <c r="E279" s="35" t="s">
        <v>13946</v>
      </c>
      <c r="F279" s="35"/>
      <c r="G279" s="36">
        <v>25.5</v>
      </c>
      <c r="H279" s="36">
        <v>3800</v>
      </c>
      <c r="I279" s="36">
        <v>4590</v>
      </c>
      <c r="J279" s="36">
        <v>25.5</v>
      </c>
    </row>
    <row r="280" spans="1:10" x14ac:dyDescent="0.2">
      <c r="A280" s="33">
        <v>255</v>
      </c>
      <c r="B280" s="34" t="s">
        <v>704</v>
      </c>
      <c r="C280" s="34" t="s">
        <v>705</v>
      </c>
      <c r="D280" s="34" t="s">
        <v>702</v>
      </c>
      <c r="E280" s="35" t="s">
        <v>706</v>
      </c>
      <c r="F280" s="35"/>
      <c r="G280" s="36">
        <v>25.5</v>
      </c>
      <c r="H280" s="36">
        <v>3800</v>
      </c>
      <c r="I280" s="36">
        <v>4590</v>
      </c>
      <c r="J280" s="36">
        <v>25.5</v>
      </c>
    </row>
    <row r="281" spans="1:10" x14ac:dyDescent="0.2">
      <c r="A281" s="33">
        <v>256</v>
      </c>
      <c r="B281" s="34" t="s">
        <v>707</v>
      </c>
      <c r="C281" s="34" t="s">
        <v>708</v>
      </c>
      <c r="D281" s="34" t="s">
        <v>702</v>
      </c>
      <c r="E281" s="35" t="s">
        <v>709</v>
      </c>
      <c r="F281" s="35"/>
      <c r="G281" s="36">
        <v>25.5</v>
      </c>
      <c r="H281" s="36">
        <v>3800</v>
      </c>
      <c r="I281" s="36">
        <v>4590</v>
      </c>
      <c r="J281" s="36">
        <v>25.5</v>
      </c>
    </row>
    <row r="282" spans="1:10" x14ac:dyDescent="0.2">
      <c r="A282" s="33">
        <v>257</v>
      </c>
      <c r="B282" s="34" t="s">
        <v>710</v>
      </c>
      <c r="C282" s="34" t="s">
        <v>711</v>
      </c>
      <c r="D282" s="34" t="s">
        <v>13987</v>
      </c>
      <c r="E282" s="35" t="s">
        <v>525</v>
      </c>
      <c r="F282" s="35"/>
      <c r="G282" s="36">
        <v>33</v>
      </c>
      <c r="H282" s="36">
        <v>4000</v>
      </c>
      <c r="I282" s="36">
        <v>5940</v>
      </c>
      <c r="J282" s="36">
        <v>33</v>
      </c>
    </row>
    <row r="283" spans="1:10" x14ac:dyDescent="0.2">
      <c r="A283" s="33">
        <v>258</v>
      </c>
      <c r="B283" s="34" t="s">
        <v>13694</v>
      </c>
      <c r="C283" s="34" t="s">
        <v>13693</v>
      </c>
      <c r="D283" s="34" t="s">
        <v>13988</v>
      </c>
      <c r="E283" s="35" t="s">
        <v>13977</v>
      </c>
      <c r="F283" s="35"/>
      <c r="G283" s="36">
        <v>30</v>
      </c>
      <c r="H283" s="36">
        <v>4000</v>
      </c>
      <c r="I283" s="36">
        <v>5400</v>
      </c>
      <c r="J283" s="36">
        <v>30</v>
      </c>
    </row>
    <row r="284" spans="1:10" x14ac:dyDescent="0.2">
      <c r="A284" s="33">
        <v>259</v>
      </c>
      <c r="B284" s="34" t="s">
        <v>713</v>
      </c>
      <c r="C284" s="34" t="s">
        <v>714</v>
      </c>
      <c r="D284" s="34" t="s">
        <v>702</v>
      </c>
      <c r="E284" s="35" t="s">
        <v>552</v>
      </c>
      <c r="F284" s="35"/>
      <c r="G284" s="36">
        <v>25.5</v>
      </c>
      <c r="H284" s="36">
        <v>3800</v>
      </c>
      <c r="I284" s="36">
        <v>4590</v>
      </c>
      <c r="J284" s="36">
        <v>25.5</v>
      </c>
    </row>
    <row r="285" spans="1:10" x14ac:dyDescent="0.2">
      <c r="A285" s="33">
        <v>260</v>
      </c>
      <c r="B285" s="34" t="s">
        <v>13685</v>
      </c>
      <c r="C285" s="34" t="s">
        <v>13684</v>
      </c>
      <c r="D285" s="34" t="s">
        <v>702</v>
      </c>
      <c r="E285" s="35" t="s">
        <v>13989</v>
      </c>
      <c r="F285" s="35"/>
      <c r="G285" s="36">
        <v>25.5</v>
      </c>
      <c r="H285" s="36">
        <v>3800</v>
      </c>
      <c r="I285" s="36">
        <v>4590</v>
      </c>
      <c r="J285" s="36">
        <v>25.5</v>
      </c>
    </row>
    <row r="286" spans="1:10" x14ac:dyDescent="0.2">
      <c r="A286" s="33">
        <v>261</v>
      </c>
      <c r="B286" s="34" t="s">
        <v>715</v>
      </c>
      <c r="C286" s="34" t="s">
        <v>716</v>
      </c>
      <c r="D286" s="34" t="s">
        <v>702</v>
      </c>
      <c r="E286" s="35" t="s">
        <v>717</v>
      </c>
      <c r="F286" s="35"/>
      <c r="G286" s="36">
        <v>25.5</v>
      </c>
      <c r="H286" s="36">
        <v>3800</v>
      </c>
      <c r="I286" s="36">
        <v>4590</v>
      </c>
      <c r="J286" s="36">
        <v>25.5</v>
      </c>
    </row>
    <row r="287" spans="1:10" x14ac:dyDescent="0.2">
      <c r="A287" s="33">
        <v>262</v>
      </c>
      <c r="B287" s="34" t="s">
        <v>12704</v>
      </c>
      <c r="C287" s="34" t="s">
        <v>12703</v>
      </c>
      <c r="D287" s="34" t="s">
        <v>702</v>
      </c>
      <c r="E287" s="35" t="s">
        <v>13990</v>
      </c>
      <c r="F287" s="35"/>
      <c r="G287" s="36">
        <v>25.5</v>
      </c>
      <c r="H287" s="36">
        <v>3800</v>
      </c>
      <c r="I287" s="36">
        <v>4590</v>
      </c>
      <c r="J287" s="36">
        <v>25.5</v>
      </c>
    </row>
    <row r="288" spans="1:10" x14ac:dyDescent="0.2">
      <c r="A288" s="33">
        <v>263</v>
      </c>
      <c r="B288" s="34" t="s">
        <v>13991</v>
      </c>
      <c r="C288" s="34" t="s">
        <v>13992</v>
      </c>
      <c r="D288" s="34" t="s">
        <v>702</v>
      </c>
      <c r="E288" s="35" t="s">
        <v>13993</v>
      </c>
      <c r="F288" s="35"/>
      <c r="G288" s="36">
        <v>25.5</v>
      </c>
      <c r="H288" s="36">
        <v>3800</v>
      </c>
      <c r="I288" s="36">
        <v>4590</v>
      </c>
      <c r="J288" s="36">
        <v>25.5</v>
      </c>
    </row>
    <row r="289" spans="1:10" x14ac:dyDescent="0.2">
      <c r="A289" s="33">
        <v>264</v>
      </c>
      <c r="B289" s="34" t="s">
        <v>13683</v>
      </c>
      <c r="C289" s="34" t="s">
        <v>13682</v>
      </c>
      <c r="D289" s="34" t="s">
        <v>702</v>
      </c>
      <c r="E289" s="35" t="s">
        <v>13994</v>
      </c>
      <c r="F289" s="35"/>
      <c r="G289" s="36">
        <v>25.5</v>
      </c>
      <c r="H289" s="36">
        <v>3800</v>
      </c>
      <c r="I289" s="36">
        <v>4590</v>
      </c>
      <c r="J289" s="36">
        <v>25.5</v>
      </c>
    </row>
    <row r="290" spans="1:10" x14ac:dyDescent="0.2">
      <c r="A290" s="33">
        <v>265</v>
      </c>
      <c r="B290" s="34" t="s">
        <v>719</v>
      </c>
      <c r="C290" s="34" t="s">
        <v>720</v>
      </c>
      <c r="D290" s="34" t="s">
        <v>702</v>
      </c>
      <c r="E290" s="35" t="s">
        <v>525</v>
      </c>
      <c r="F290" s="35"/>
      <c r="G290" s="36">
        <v>25.5</v>
      </c>
      <c r="H290" s="36">
        <v>3800</v>
      </c>
      <c r="I290" s="36">
        <v>4590</v>
      </c>
      <c r="J290" s="36">
        <v>25.5</v>
      </c>
    </row>
    <row r="291" spans="1:10" x14ac:dyDescent="0.2">
      <c r="A291" s="33">
        <v>266</v>
      </c>
      <c r="B291" s="34" t="s">
        <v>721</v>
      </c>
      <c r="C291" s="34" t="s">
        <v>722</v>
      </c>
      <c r="D291" s="34" t="s">
        <v>702</v>
      </c>
      <c r="E291" s="35" t="s">
        <v>253</v>
      </c>
      <c r="F291" s="35"/>
      <c r="G291" s="36">
        <v>25.5</v>
      </c>
      <c r="H291" s="36">
        <v>3800</v>
      </c>
      <c r="I291" s="36">
        <v>4590</v>
      </c>
      <c r="J291" s="36">
        <v>25.5</v>
      </c>
    </row>
    <row r="292" spans="1:10" x14ac:dyDescent="0.2">
      <c r="A292" s="33">
        <v>267</v>
      </c>
      <c r="B292" s="34" t="s">
        <v>13681</v>
      </c>
      <c r="C292" s="34" t="s">
        <v>13680</v>
      </c>
      <c r="D292" s="34" t="s">
        <v>702</v>
      </c>
      <c r="E292" s="35" t="s">
        <v>13977</v>
      </c>
      <c r="F292" s="35"/>
      <c r="G292" s="36">
        <v>25.5</v>
      </c>
      <c r="H292" s="36">
        <v>3800</v>
      </c>
      <c r="I292" s="36">
        <v>4590</v>
      </c>
      <c r="J292" s="36">
        <v>25.5</v>
      </c>
    </row>
    <row r="293" spans="1:10" x14ac:dyDescent="0.2">
      <c r="A293" s="33">
        <v>268</v>
      </c>
      <c r="B293" s="34" t="s">
        <v>726</v>
      </c>
      <c r="C293" s="34" t="s">
        <v>727</v>
      </c>
      <c r="D293" s="34" t="s">
        <v>702</v>
      </c>
      <c r="E293" s="35" t="s">
        <v>728</v>
      </c>
      <c r="F293" s="35"/>
      <c r="G293" s="36">
        <v>25.5</v>
      </c>
      <c r="H293" s="36">
        <v>3800</v>
      </c>
      <c r="I293" s="36">
        <v>4590</v>
      </c>
      <c r="J293" s="36">
        <v>25.5</v>
      </c>
    </row>
    <row r="294" spans="1:10" x14ac:dyDescent="0.2">
      <c r="A294" s="33">
        <v>269</v>
      </c>
      <c r="B294" s="34" t="s">
        <v>729</v>
      </c>
      <c r="C294" s="34" t="s">
        <v>730</v>
      </c>
      <c r="D294" s="34" t="s">
        <v>13988</v>
      </c>
      <c r="E294" s="35" t="s">
        <v>731</v>
      </c>
      <c r="F294" s="35"/>
      <c r="G294" s="36">
        <v>30</v>
      </c>
      <c r="H294" s="36">
        <v>4000</v>
      </c>
      <c r="I294" s="36">
        <v>5400</v>
      </c>
      <c r="J294" s="36">
        <v>30</v>
      </c>
    </row>
    <row r="295" spans="1:10" x14ac:dyDescent="0.2">
      <c r="A295" s="33">
        <v>270</v>
      </c>
      <c r="B295" s="34" t="s">
        <v>732</v>
      </c>
      <c r="C295" s="34" t="s">
        <v>733</v>
      </c>
      <c r="D295" s="34" t="s">
        <v>702</v>
      </c>
      <c r="E295" s="35" t="s">
        <v>734</v>
      </c>
      <c r="F295" s="35"/>
      <c r="G295" s="36">
        <v>25.5</v>
      </c>
      <c r="H295" s="36">
        <v>3201</v>
      </c>
      <c r="I295" s="36">
        <v>4590</v>
      </c>
      <c r="J295" s="36">
        <v>25.5</v>
      </c>
    </row>
    <row r="296" spans="1:10" x14ac:dyDescent="0.2">
      <c r="A296" s="33">
        <v>271</v>
      </c>
      <c r="B296" s="34" t="s">
        <v>13679</v>
      </c>
      <c r="C296" s="34" t="s">
        <v>13678</v>
      </c>
      <c r="D296" s="34" t="s">
        <v>702</v>
      </c>
      <c r="E296" s="35" t="s">
        <v>13995</v>
      </c>
      <c r="F296" s="35"/>
      <c r="G296" s="36">
        <v>25.5</v>
      </c>
      <c r="H296" s="36">
        <v>3800</v>
      </c>
      <c r="I296" s="36">
        <v>4590</v>
      </c>
      <c r="J296" s="36">
        <v>25.5</v>
      </c>
    </row>
    <row r="297" spans="1:10" x14ac:dyDescent="0.2">
      <c r="A297" s="33">
        <v>272</v>
      </c>
      <c r="B297" s="34" t="s">
        <v>13677</v>
      </c>
      <c r="C297" s="34" t="s">
        <v>13676</v>
      </c>
      <c r="D297" s="34" t="s">
        <v>702</v>
      </c>
      <c r="E297" s="35" t="s">
        <v>13996</v>
      </c>
      <c r="F297" s="35"/>
      <c r="G297" s="36">
        <v>25.5</v>
      </c>
      <c r="H297" s="36">
        <v>3800</v>
      </c>
      <c r="I297" s="36">
        <v>4590</v>
      </c>
      <c r="J297" s="36">
        <v>25.5</v>
      </c>
    </row>
    <row r="298" spans="1:10" x14ac:dyDescent="0.2">
      <c r="A298" s="33">
        <v>273</v>
      </c>
      <c r="B298" s="34" t="s">
        <v>735</v>
      </c>
      <c r="C298" s="34" t="s">
        <v>736</v>
      </c>
      <c r="D298" s="34" t="s">
        <v>702</v>
      </c>
      <c r="E298" s="35" t="s">
        <v>525</v>
      </c>
      <c r="F298" s="35"/>
      <c r="G298" s="36">
        <v>25.5</v>
      </c>
      <c r="H298" s="36">
        <v>3800</v>
      </c>
      <c r="I298" s="36">
        <v>4590</v>
      </c>
      <c r="J298" s="36">
        <v>25.5</v>
      </c>
    </row>
    <row r="299" spans="1:10" x14ac:dyDescent="0.2">
      <c r="A299" s="33">
        <v>274</v>
      </c>
      <c r="B299" s="34" t="s">
        <v>737</v>
      </c>
      <c r="C299" s="34" t="s">
        <v>738</v>
      </c>
      <c r="D299" s="34" t="s">
        <v>702</v>
      </c>
      <c r="E299" s="35" t="s">
        <v>525</v>
      </c>
      <c r="F299" s="35"/>
      <c r="G299" s="36">
        <v>25.5</v>
      </c>
      <c r="H299" s="36">
        <v>3200</v>
      </c>
      <c r="I299" s="36">
        <v>4590</v>
      </c>
      <c r="J299" s="36">
        <v>25.5</v>
      </c>
    </row>
    <row r="300" spans="1:10" x14ac:dyDescent="0.2">
      <c r="A300" s="33">
        <v>275</v>
      </c>
      <c r="B300" s="34" t="s">
        <v>739</v>
      </c>
      <c r="C300" s="34" t="s">
        <v>740</v>
      </c>
      <c r="D300" s="34" t="s">
        <v>702</v>
      </c>
      <c r="E300" s="35" t="s">
        <v>270</v>
      </c>
      <c r="F300" s="35"/>
      <c r="G300" s="36">
        <v>25.5</v>
      </c>
      <c r="H300" s="36">
        <v>3800</v>
      </c>
      <c r="I300" s="36">
        <v>4590</v>
      </c>
      <c r="J300" s="36">
        <v>25.5</v>
      </c>
    </row>
    <row r="301" spans="1:10" x14ac:dyDescent="0.2">
      <c r="A301" s="33">
        <v>276</v>
      </c>
      <c r="B301" s="34" t="s">
        <v>741</v>
      </c>
      <c r="C301" s="34" t="s">
        <v>742</v>
      </c>
      <c r="D301" s="34" t="s">
        <v>743</v>
      </c>
      <c r="E301" s="35" t="s">
        <v>525</v>
      </c>
      <c r="F301" s="35"/>
      <c r="G301" s="36">
        <v>16.62</v>
      </c>
      <c r="H301" s="36">
        <v>3750</v>
      </c>
      <c r="I301" s="36">
        <v>3240.9</v>
      </c>
      <c r="J301" s="36">
        <v>16.62</v>
      </c>
    </row>
    <row r="302" spans="1:10" x14ac:dyDescent="0.2">
      <c r="A302" s="33">
        <v>277</v>
      </c>
      <c r="B302" s="34" t="s">
        <v>13675</v>
      </c>
      <c r="C302" s="34" t="s">
        <v>13674</v>
      </c>
      <c r="D302" s="34" t="s">
        <v>702</v>
      </c>
      <c r="E302" s="35" t="s">
        <v>13946</v>
      </c>
      <c r="F302" s="35"/>
      <c r="G302" s="36">
        <v>25.5</v>
      </c>
      <c r="H302" s="36">
        <v>3800</v>
      </c>
      <c r="I302" s="36">
        <v>4590</v>
      </c>
      <c r="J302" s="36">
        <v>25.5</v>
      </c>
    </row>
    <row r="303" spans="1:10" x14ac:dyDescent="0.2">
      <c r="A303" s="33">
        <v>278</v>
      </c>
      <c r="B303" s="34" t="s">
        <v>745</v>
      </c>
      <c r="C303" s="34" t="s">
        <v>746</v>
      </c>
      <c r="D303" s="34" t="s">
        <v>702</v>
      </c>
      <c r="E303" s="35" t="s">
        <v>396</v>
      </c>
      <c r="F303" s="35"/>
      <c r="G303" s="36">
        <v>25.5</v>
      </c>
      <c r="H303" s="36">
        <v>3800</v>
      </c>
      <c r="I303" s="36">
        <v>4590</v>
      </c>
      <c r="J303" s="36">
        <v>25.5</v>
      </c>
    </row>
    <row r="304" spans="1:10" x14ac:dyDescent="0.2">
      <c r="A304" s="33">
        <v>279</v>
      </c>
      <c r="B304" s="34" t="s">
        <v>747</v>
      </c>
      <c r="C304" s="34" t="s">
        <v>748</v>
      </c>
      <c r="D304" s="34" t="s">
        <v>725</v>
      </c>
      <c r="E304" s="35" t="s">
        <v>749</v>
      </c>
      <c r="F304" s="35"/>
      <c r="G304" s="36">
        <v>26.5</v>
      </c>
      <c r="H304" s="36">
        <v>3850</v>
      </c>
      <c r="I304" s="36">
        <v>4770</v>
      </c>
      <c r="J304" s="36">
        <v>26.5</v>
      </c>
    </row>
    <row r="305" spans="1:10" x14ac:dyDescent="0.2">
      <c r="A305" s="33">
        <v>280</v>
      </c>
      <c r="B305" s="34" t="s">
        <v>750</v>
      </c>
      <c r="C305" s="34" t="s">
        <v>751</v>
      </c>
      <c r="D305" s="34" t="s">
        <v>13987</v>
      </c>
      <c r="E305" s="35" t="s">
        <v>525</v>
      </c>
      <c r="F305" s="35"/>
      <c r="G305" s="36">
        <v>33</v>
      </c>
      <c r="H305" s="36">
        <v>4000</v>
      </c>
      <c r="I305" s="36">
        <v>5940</v>
      </c>
      <c r="J305" s="36">
        <v>33</v>
      </c>
    </row>
    <row r="306" spans="1:10" x14ac:dyDescent="0.2">
      <c r="A306" s="33">
        <v>281</v>
      </c>
      <c r="B306" s="34" t="s">
        <v>13673</v>
      </c>
      <c r="C306" s="34" t="s">
        <v>13672</v>
      </c>
      <c r="D306" s="34" t="s">
        <v>702</v>
      </c>
      <c r="E306" s="35" t="s">
        <v>13978</v>
      </c>
      <c r="F306" s="35"/>
      <c r="G306" s="36">
        <v>25.5</v>
      </c>
      <c r="H306" s="36">
        <v>3800</v>
      </c>
      <c r="I306" s="36">
        <v>4590</v>
      </c>
      <c r="J306" s="36">
        <v>25.5</v>
      </c>
    </row>
    <row r="307" spans="1:10" x14ac:dyDescent="0.2">
      <c r="A307" s="33">
        <v>282</v>
      </c>
      <c r="B307" s="34" t="s">
        <v>12696</v>
      </c>
      <c r="C307" s="34" t="s">
        <v>12695</v>
      </c>
      <c r="D307" s="34" t="s">
        <v>702</v>
      </c>
      <c r="E307" s="35" t="s">
        <v>13997</v>
      </c>
      <c r="F307" s="35"/>
      <c r="G307" s="36">
        <v>25.5</v>
      </c>
      <c r="H307" s="36">
        <v>3800</v>
      </c>
      <c r="I307" s="36">
        <v>4590</v>
      </c>
      <c r="J307" s="36">
        <v>25.5</v>
      </c>
    </row>
    <row r="308" spans="1:10" x14ac:dyDescent="0.2">
      <c r="A308" s="33">
        <v>283</v>
      </c>
      <c r="B308" s="34" t="s">
        <v>752</v>
      </c>
      <c r="C308" s="34" t="s">
        <v>753</v>
      </c>
      <c r="D308" s="34" t="s">
        <v>702</v>
      </c>
      <c r="E308" s="35" t="s">
        <v>754</v>
      </c>
      <c r="F308" s="35"/>
      <c r="G308" s="36">
        <v>25.5</v>
      </c>
      <c r="H308" s="36">
        <v>3800</v>
      </c>
      <c r="I308" s="36">
        <v>4590</v>
      </c>
      <c r="J308" s="36">
        <v>25.5</v>
      </c>
    </row>
    <row r="309" spans="1:10" x14ac:dyDescent="0.2">
      <c r="A309" s="33">
        <v>284</v>
      </c>
      <c r="B309" s="34" t="s">
        <v>755</v>
      </c>
      <c r="C309" s="34" t="s">
        <v>756</v>
      </c>
      <c r="D309" s="34" t="s">
        <v>702</v>
      </c>
      <c r="E309" s="35" t="s">
        <v>757</v>
      </c>
      <c r="F309" s="35"/>
      <c r="G309" s="36">
        <v>25.5</v>
      </c>
      <c r="H309" s="36">
        <v>3800</v>
      </c>
      <c r="I309" s="36">
        <v>4590</v>
      </c>
      <c r="J309" s="36">
        <v>25.5</v>
      </c>
    </row>
    <row r="310" spans="1:10" x14ac:dyDescent="0.2">
      <c r="A310" s="33">
        <v>285</v>
      </c>
      <c r="B310" s="34" t="s">
        <v>758</v>
      </c>
      <c r="C310" s="34" t="s">
        <v>759</v>
      </c>
      <c r="D310" s="34" t="s">
        <v>702</v>
      </c>
      <c r="E310" s="35" t="s">
        <v>442</v>
      </c>
      <c r="F310" s="35"/>
      <c r="G310" s="36">
        <v>25.5</v>
      </c>
      <c r="H310" s="36">
        <v>3200</v>
      </c>
      <c r="I310" s="36">
        <v>4590</v>
      </c>
      <c r="J310" s="36">
        <v>25.5</v>
      </c>
    </row>
    <row r="311" spans="1:10" x14ac:dyDescent="0.2">
      <c r="A311" s="33">
        <v>286</v>
      </c>
      <c r="B311" s="34" t="s">
        <v>761</v>
      </c>
      <c r="C311" s="34" t="s">
        <v>762</v>
      </c>
      <c r="D311" s="34" t="s">
        <v>743</v>
      </c>
      <c r="E311" s="35" t="s">
        <v>525</v>
      </c>
      <c r="F311" s="35"/>
      <c r="G311" s="36">
        <v>16.62</v>
      </c>
      <c r="H311" s="36">
        <v>3750</v>
      </c>
      <c r="I311" s="36">
        <v>3240.9</v>
      </c>
      <c r="J311" s="36">
        <v>16.62</v>
      </c>
    </row>
    <row r="312" spans="1:10" x14ac:dyDescent="0.2">
      <c r="A312" s="33">
        <v>287</v>
      </c>
      <c r="B312" s="34" t="s">
        <v>763</v>
      </c>
      <c r="C312" s="34" t="s">
        <v>764</v>
      </c>
      <c r="D312" s="34" t="s">
        <v>702</v>
      </c>
      <c r="E312" s="35" t="s">
        <v>562</v>
      </c>
      <c r="F312" s="35"/>
      <c r="G312" s="36">
        <v>25.5</v>
      </c>
      <c r="H312" s="36">
        <v>3800</v>
      </c>
      <c r="I312" s="36">
        <v>4590</v>
      </c>
      <c r="J312" s="36">
        <v>25.5</v>
      </c>
    </row>
    <row r="313" spans="1:10" x14ac:dyDescent="0.2">
      <c r="A313" s="33">
        <v>288</v>
      </c>
      <c r="B313" s="34" t="s">
        <v>12694</v>
      </c>
      <c r="C313" s="34" t="s">
        <v>12693</v>
      </c>
      <c r="D313" s="34" t="s">
        <v>702</v>
      </c>
      <c r="E313" s="35" t="s">
        <v>13998</v>
      </c>
      <c r="F313" s="35"/>
      <c r="G313" s="36">
        <v>25.5</v>
      </c>
      <c r="H313" s="36">
        <v>3800</v>
      </c>
      <c r="I313" s="36">
        <v>4590</v>
      </c>
      <c r="J313" s="36">
        <v>25.5</v>
      </c>
    </row>
    <row r="314" spans="1:10" x14ac:dyDescent="0.2">
      <c r="A314" s="33">
        <v>289</v>
      </c>
      <c r="B314" s="34" t="s">
        <v>765</v>
      </c>
      <c r="C314" s="34" t="s">
        <v>766</v>
      </c>
      <c r="D314" s="34" t="s">
        <v>702</v>
      </c>
      <c r="E314" s="35" t="s">
        <v>767</v>
      </c>
      <c r="F314" s="35"/>
      <c r="G314" s="36">
        <v>25.5</v>
      </c>
      <c r="H314" s="36">
        <v>3800</v>
      </c>
      <c r="I314" s="36">
        <v>4590</v>
      </c>
      <c r="J314" s="36">
        <v>25.5</v>
      </c>
    </row>
    <row r="315" spans="1:10" x14ac:dyDescent="0.2">
      <c r="A315" s="33">
        <v>290</v>
      </c>
      <c r="B315" s="34" t="s">
        <v>768</v>
      </c>
      <c r="C315" s="34" t="s">
        <v>769</v>
      </c>
      <c r="D315" s="34" t="s">
        <v>702</v>
      </c>
      <c r="E315" s="35" t="s">
        <v>122</v>
      </c>
      <c r="F315" s="35"/>
      <c r="G315" s="36">
        <v>25.5</v>
      </c>
      <c r="H315" s="36">
        <v>3800</v>
      </c>
      <c r="I315" s="36">
        <v>4590</v>
      </c>
      <c r="J315" s="36">
        <v>25.5</v>
      </c>
    </row>
    <row r="316" spans="1:10" x14ac:dyDescent="0.2">
      <c r="A316" s="31"/>
      <c r="B316" s="31"/>
      <c r="C316" s="31"/>
      <c r="D316" s="32" t="s">
        <v>770</v>
      </c>
      <c r="E316" s="31"/>
      <c r="F316" s="31"/>
      <c r="G316" s="31"/>
      <c r="H316" s="31"/>
      <c r="I316" s="31"/>
      <c r="J316" s="31"/>
    </row>
    <row r="317" spans="1:10" x14ac:dyDescent="0.2">
      <c r="A317" s="33">
        <v>291</v>
      </c>
      <c r="B317" s="34" t="s">
        <v>771</v>
      </c>
      <c r="C317" s="34" t="s">
        <v>772</v>
      </c>
      <c r="D317" s="34" t="s">
        <v>773</v>
      </c>
      <c r="E317" s="35" t="s">
        <v>525</v>
      </c>
      <c r="F317" s="35"/>
      <c r="G317" s="36">
        <v>33.86</v>
      </c>
      <c r="H317" s="36">
        <v>3800</v>
      </c>
      <c r="I317" s="36">
        <v>6094.8</v>
      </c>
      <c r="J317" s="36">
        <v>33.86</v>
      </c>
    </row>
    <row r="318" spans="1:10" x14ac:dyDescent="0.2">
      <c r="A318" s="33">
        <v>292</v>
      </c>
      <c r="B318" s="34" t="s">
        <v>779</v>
      </c>
      <c r="C318" s="34" t="s">
        <v>780</v>
      </c>
      <c r="D318" s="34" t="s">
        <v>781</v>
      </c>
      <c r="E318" s="35" t="s">
        <v>782</v>
      </c>
      <c r="F318" s="35"/>
      <c r="G318" s="36">
        <v>26.4</v>
      </c>
      <c r="H318" s="36">
        <v>3750</v>
      </c>
      <c r="I318" s="36">
        <v>4752</v>
      </c>
      <c r="J318" s="36">
        <v>26.4</v>
      </c>
    </row>
    <row r="319" spans="1:10" x14ac:dyDescent="0.2">
      <c r="A319" s="33">
        <v>293</v>
      </c>
      <c r="B319" s="34" t="s">
        <v>13637</v>
      </c>
      <c r="C319" s="34" t="s">
        <v>13636</v>
      </c>
      <c r="D319" s="34" t="s">
        <v>776</v>
      </c>
      <c r="E319" s="35" t="s">
        <v>13971</v>
      </c>
      <c r="F319" s="35"/>
      <c r="G319" s="36">
        <v>24</v>
      </c>
      <c r="H319" s="36">
        <v>3750</v>
      </c>
      <c r="I319" s="36">
        <v>4320</v>
      </c>
      <c r="J319" s="36">
        <v>24</v>
      </c>
    </row>
    <row r="320" spans="1:10" x14ac:dyDescent="0.2">
      <c r="A320" s="33">
        <v>294</v>
      </c>
      <c r="B320" s="34" t="s">
        <v>13629</v>
      </c>
      <c r="C320" s="34" t="s">
        <v>13628</v>
      </c>
      <c r="D320" s="34" t="s">
        <v>776</v>
      </c>
      <c r="E320" s="35" t="s">
        <v>13916</v>
      </c>
      <c r="F320" s="35"/>
      <c r="G320" s="36">
        <v>24</v>
      </c>
      <c r="H320" s="36">
        <v>3750</v>
      </c>
      <c r="I320" s="36">
        <v>4320</v>
      </c>
      <c r="J320" s="36">
        <v>24</v>
      </c>
    </row>
    <row r="321" spans="1:10" x14ac:dyDescent="0.2">
      <c r="A321" s="33">
        <v>295</v>
      </c>
      <c r="B321" s="34" t="s">
        <v>13648</v>
      </c>
      <c r="C321" s="34" t="s">
        <v>13647</v>
      </c>
      <c r="D321" s="34" t="s">
        <v>781</v>
      </c>
      <c r="E321" s="35" t="s">
        <v>13999</v>
      </c>
      <c r="F321" s="35"/>
      <c r="G321" s="36">
        <v>26.4</v>
      </c>
      <c r="H321" s="36">
        <v>3750</v>
      </c>
      <c r="I321" s="36">
        <v>4752</v>
      </c>
      <c r="J321" s="36">
        <v>26.4</v>
      </c>
    </row>
    <row r="322" spans="1:10" x14ac:dyDescent="0.2">
      <c r="A322" s="33">
        <v>296</v>
      </c>
      <c r="B322" s="34" t="s">
        <v>786</v>
      </c>
      <c r="C322" s="34" t="s">
        <v>787</v>
      </c>
      <c r="D322" s="34" t="s">
        <v>788</v>
      </c>
      <c r="E322" s="35" t="s">
        <v>789</v>
      </c>
      <c r="F322" s="35"/>
      <c r="G322" s="36">
        <v>34.200000000000003</v>
      </c>
      <c r="H322" s="36">
        <v>3800</v>
      </c>
      <c r="I322" s="36">
        <v>6156</v>
      </c>
      <c r="J322" s="36">
        <v>34.200000000000003</v>
      </c>
    </row>
    <row r="323" spans="1:10" x14ac:dyDescent="0.2">
      <c r="A323" s="33">
        <v>297</v>
      </c>
      <c r="B323" s="34" t="s">
        <v>13621</v>
      </c>
      <c r="C323" s="34" t="s">
        <v>13620</v>
      </c>
      <c r="D323" s="34" t="s">
        <v>776</v>
      </c>
      <c r="E323" s="35" t="s">
        <v>13999</v>
      </c>
      <c r="F323" s="35"/>
      <c r="G323" s="36">
        <v>24</v>
      </c>
      <c r="H323" s="36">
        <v>3750</v>
      </c>
      <c r="I323" s="36">
        <v>4320</v>
      </c>
      <c r="J323" s="36">
        <v>24</v>
      </c>
    </row>
    <row r="324" spans="1:10" x14ac:dyDescent="0.2">
      <c r="A324" s="31"/>
      <c r="B324" s="31"/>
      <c r="C324" s="31"/>
      <c r="D324" s="32" t="s">
        <v>793</v>
      </c>
      <c r="E324" s="31"/>
      <c r="F324" s="31"/>
      <c r="G324" s="31"/>
      <c r="H324" s="31"/>
      <c r="I324" s="31"/>
      <c r="J324" s="31"/>
    </row>
    <row r="325" spans="1:10" x14ac:dyDescent="0.2">
      <c r="A325" s="33">
        <v>298</v>
      </c>
      <c r="B325" s="34" t="s">
        <v>794</v>
      </c>
      <c r="C325" s="34" t="s">
        <v>795</v>
      </c>
      <c r="D325" s="34" t="s">
        <v>14000</v>
      </c>
      <c r="E325" s="35" t="s">
        <v>796</v>
      </c>
      <c r="F325" s="35"/>
      <c r="G325" s="36">
        <v>7700</v>
      </c>
      <c r="H325" s="36">
        <v>5900</v>
      </c>
      <c r="I325" s="36">
        <v>7700</v>
      </c>
      <c r="J325" s="36">
        <v>7700</v>
      </c>
    </row>
    <row r="326" spans="1:10" x14ac:dyDescent="0.2">
      <c r="A326" s="31"/>
      <c r="B326" s="31"/>
      <c r="C326" s="31"/>
      <c r="D326" s="32" t="s">
        <v>800</v>
      </c>
      <c r="E326" s="31"/>
      <c r="F326" s="31"/>
      <c r="G326" s="31"/>
      <c r="H326" s="31"/>
      <c r="I326" s="31"/>
      <c r="J326" s="31"/>
    </row>
    <row r="327" spans="1:10" x14ac:dyDescent="0.2">
      <c r="A327" s="33">
        <v>299</v>
      </c>
      <c r="B327" s="34" t="s">
        <v>801</v>
      </c>
      <c r="C327" s="34" t="s">
        <v>802</v>
      </c>
      <c r="D327" s="34" t="s">
        <v>14001</v>
      </c>
      <c r="E327" s="35" t="s">
        <v>525</v>
      </c>
      <c r="F327" s="35"/>
      <c r="G327" s="36">
        <v>9317</v>
      </c>
      <c r="H327" s="36">
        <v>5900</v>
      </c>
      <c r="I327" s="36">
        <v>9317</v>
      </c>
      <c r="J327" s="36">
        <v>9317</v>
      </c>
    </row>
    <row r="328" spans="1:10" x14ac:dyDescent="0.2">
      <c r="A328" s="31"/>
      <c r="B328" s="31"/>
      <c r="C328" s="31"/>
      <c r="D328" s="32" t="s">
        <v>803</v>
      </c>
      <c r="E328" s="31"/>
      <c r="F328" s="31"/>
      <c r="G328" s="31"/>
      <c r="H328" s="31"/>
      <c r="I328" s="31"/>
      <c r="J328" s="31"/>
    </row>
    <row r="329" spans="1:10" x14ac:dyDescent="0.2">
      <c r="A329" s="33">
        <v>300</v>
      </c>
      <c r="B329" s="34" t="s">
        <v>805</v>
      </c>
      <c r="C329" s="34" t="s">
        <v>806</v>
      </c>
      <c r="D329" s="34" t="s">
        <v>816</v>
      </c>
      <c r="E329" s="35" t="s">
        <v>807</v>
      </c>
      <c r="F329" s="35"/>
      <c r="G329" s="36">
        <v>26.24</v>
      </c>
      <c r="H329" s="36">
        <v>3750</v>
      </c>
      <c r="I329" s="36">
        <v>5248</v>
      </c>
      <c r="J329" s="36">
        <v>26.24</v>
      </c>
    </row>
    <row r="330" spans="1:10" x14ac:dyDescent="0.2">
      <c r="A330" s="33">
        <v>301</v>
      </c>
      <c r="B330" s="34" t="s">
        <v>808</v>
      </c>
      <c r="C330" s="34" t="s">
        <v>809</v>
      </c>
      <c r="D330" s="34" t="s">
        <v>14002</v>
      </c>
      <c r="E330" s="35" t="s">
        <v>811</v>
      </c>
      <c r="F330" s="35"/>
      <c r="G330" s="36">
        <v>31.62</v>
      </c>
      <c r="H330" s="36">
        <v>3750</v>
      </c>
      <c r="I330" s="36">
        <v>6324</v>
      </c>
      <c r="J330" s="36">
        <v>31.62</v>
      </c>
    </row>
    <row r="331" spans="1:10" x14ac:dyDescent="0.2">
      <c r="A331" s="33">
        <v>302</v>
      </c>
      <c r="B331" s="34" t="s">
        <v>812</v>
      </c>
      <c r="C331" s="34" t="s">
        <v>813</v>
      </c>
      <c r="D331" s="34" t="s">
        <v>810</v>
      </c>
      <c r="E331" s="35" t="s">
        <v>273</v>
      </c>
      <c r="F331" s="35"/>
      <c r="G331" s="36">
        <v>28.99</v>
      </c>
      <c r="H331" s="36">
        <v>3750</v>
      </c>
      <c r="I331" s="36">
        <v>5798</v>
      </c>
      <c r="J331" s="36">
        <v>28.99</v>
      </c>
    </row>
    <row r="332" spans="1:10" x14ac:dyDescent="0.2">
      <c r="A332" s="33">
        <v>303</v>
      </c>
      <c r="B332" s="34" t="s">
        <v>13698</v>
      </c>
      <c r="C332" s="34" t="s">
        <v>13697</v>
      </c>
      <c r="D332" s="34" t="s">
        <v>804</v>
      </c>
      <c r="E332" s="35" t="s">
        <v>13978</v>
      </c>
      <c r="F332" s="35"/>
      <c r="G332" s="36">
        <v>23.85</v>
      </c>
      <c r="H332" s="36">
        <v>3750</v>
      </c>
      <c r="I332" s="36">
        <v>4770</v>
      </c>
      <c r="J332" s="36">
        <v>23.85</v>
      </c>
    </row>
    <row r="333" spans="1:10" x14ac:dyDescent="0.2">
      <c r="A333" s="33">
        <v>304</v>
      </c>
      <c r="B333" s="34" t="s">
        <v>13700</v>
      </c>
      <c r="C333" s="34" t="s">
        <v>13699</v>
      </c>
      <c r="D333" s="34" t="s">
        <v>816</v>
      </c>
      <c r="E333" s="35" t="s">
        <v>13950</v>
      </c>
      <c r="F333" s="35"/>
      <c r="G333" s="36">
        <v>26.24</v>
      </c>
      <c r="H333" s="36">
        <v>3750</v>
      </c>
      <c r="I333" s="36">
        <v>5248</v>
      </c>
      <c r="J333" s="36">
        <v>26.24</v>
      </c>
    </row>
    <row r="334" spans="1:10" x14ac:dyDescent="0.2">
      <c r="A334" s="33">
        <v>305</v>
      </c>
      <c r="B334" s="34" t="s">
        <v>13696</v>
      </c>
      <c r="C334" s="34" t="s">
        <v>13695</v>
      </c>
      <c r="D334" s="34" t="s">
        <v>804</v>
      </c>
      <c r="E334" s="35" t="s">
        <v>13946</v>
      </c>
      <c r="F334" s="35"/>
      <c r="G334" s="36">
        <v>23.85</v>
      </c>
      <c r="H334" s="36">
        <v>3750</v>
      </c>
      <c r="I334" s="36">
        <v>4770</v>
      </c>
      <c r="J334" s="36">
        <v>23.85</v>
      </c>
    </row>
    <row r="335" spans="1:10" x14ac:dyDescent="0.2">
      <c r="A335" s="33">
        <v>306</v>
      </c>
      <c r="B335" s="34" t="s">
        <v>13805</v>
      </c>
      <c r="C335" s="34" t="s">
        <v>13804</v>
      </c>
      <c r="D335" s="34" t="s">
        <v>804</v>
      </c>
      <c r="E335" s="35" t="s">
        <v>13916</v>
      </c>
      <c r="F335" s="35"/>
      <c r="G335" s="36">
        <v>23.85</v>
      </c>
      <c r="H335" s="36">
        <v>3750</v>
      </c>
      <c r="I335" s="36">
        <v>4770</v>
      </c>
      <c r="J335" s="36">
        <v>23.85</v>
      </c>
    </row>
    <row r="336" spans="1:10" x14ac:dyDescent="0.2">
      <c r="A336" s="33">
        <v>307</v>
      </c>
      <c r="B336" s="34" t="s">
        <v>814</v>
      </c>
      <c r="C336" s="34" t="s">
        <v>815</v>
      </c>
      <c r="D336" s="34" t="s">
        <v>816</v>
      </c>
      <c r="E336" s="35" t="s">
        <v>703</v>
      </c>
      <c r="F336" s="35"/>
      <c r="G336" s="36">
        <v>26.24</v>
      </c>
      <c r="H336" s="36">
        <v>3750</v>
      </c>
      <c r="I336" s="36">
        <v>5248</v>
      </c>
      <c r="J336" s="36">
        <v>26.24</v>
      </c>
    </row>
    <row r="337" spans="1:10" x14ac:dyDescent="0.2">
      <c r="A337" s="33">
        <v>308</v>
      </c>
      <c r="B337" s="34" t="s">
        <v>817</v>
      </c>
      <c r="C337" s="34" t="s">
        <v>818</v>
      </c>
      <c r="D337" s="34" t="s">
        <v>14002</v>
      </c>
      <c r="E337" s="35" t="s">
        <v>819</v>
      </c>
      <c r="F337" s="35"/>
      <c r="G337" s="36">
        <v>31.62</v>
      </c>
      <c r="H337" s="36">
        <v>3750</v>
      </c>
      <c r="I337" s="36">
        <v>6324</v>
      </c>
      <c r="J337" s="36">
        <v>31.62</v>
      </c>
    </row>
    <row r="338" spans="1:10" x14ac:dyDescent="0.2">
      <c r="A338" s="33">
        <v>309</v>
      </c>
      <c r="B338" s="34" t="s">
        <v>820</v>
      </c>
      <c r="C338" s="34" t="s">
        <v>821</v>
      </c>
      <c r="D338" s="34" t="s">
        <v>14002</v>
      </c>
      <c r="E338" s="35" t="s">
        <v>822</v>
      </c>
      <c r="F338" s="35"/>
      <c r="G338" s="36">
        <v>31.62</v>
      </c>
      <c r="H338" s="36">
        <v>3750</v>
      </c>
      <c r="I338" s="36">
        <v>6324</v>
      </c>
      <c r="J338" s="36">
        <v>31.62</v>
      </c>
    </row>
    <row r="339" spans="1:10" x14ac:dyDescent="0.2">
      <c r="A339" s="33">
        <v>310</v>
      </c>
      <c r="B339" s="34" t="s">
        <v>823</v>
      </c>
      <c r="C339" s="34" t="s">
        <v>824</v>
      </c>
      <c r="D339" s="34" t="s">
        <v>825</v>
      </c>
      <c r="E339" s="35" t="s">
        <v>273</v>
      </c>
      <c r="F339" s="35"/>
      <c r="G339" s="36">
        <v>6930</v>
      </c>
      <c r="H339" s="36">
        <v>4000</v>
      </c>
      <c r="I339" s="36">
        <v>6930</v>
      </c>
      <c r="J339" s="36">
        <v>6930</v>
      </c>
    </row>
    <row r="340" spans="1:10" x14ac:dyDescent="0.2">
      <c r="A340" s="33">
        <v>311</v>
      </c>
      <c r="B340" s="34" t="s">
        <v>826</v>
      </c>
      <c r="C340" s="34" t="s">
        <v>827</v>
      </c>
      <c r="D340" s="34" t="s">
        <v>828</v>
      </c>
      <c r="E340" s="35" t="s">
        <v>273</v>
      </c>
      <c r="F340" s="35"/>
      <c r="G340" s="36">
        <v>5292</v>
      </c>
      <c r="H340" s="36">
        <v>3800</v>
      </c>
      <c r="I340" s="36">
        <v>5292</v>
      </c>
      <c r="J340" s="36">
        <v>5292</v>
      </c>
    </row>
    <row r="341" spans="1:10" x14ac:dyDescent="0.2">
      <c r="A341" s="31"/>
      <c r="B341" s="31"/>
      <c r="C341" s="31"/>
      <c r="D341" s="32" t="s">
        <v>830</v>
      </c>
      <c r="E341" s="31"/>
      <c r="F341" s="31"/>
      <c r="G341" s="31"/>
      <c r="H341" s="31"/>
      <c r="I341" s="31"/>
      <c r="J341" s="31"/>
    </row>
    <row r="342" spans="1:10" x14ac:dyDescent="0.2">
      <c r="A342" s="33">
        <v>312</v>
      </c>
      <c r="B342" s="34" t="s">
        <v>831</v>
      </c>
      <c r="C342" s="34" t="s">
        <v>832</v>
      </c>
      <c r="D342" s="34" t="s">
        <v>833</v>
      </c>
      <c r="E342" s="35" t="s">
        <v>525</v>
      </c>
      <c r="F342" s="35"/>
      <c r="G342" s="36">
        <v>5800</v>
      </c>
      <c r="H342" s="36">
        <v>4700</v>
      </c>
      <c r="I342" s="36">
        <v>5800</v>
      </c>
      <c r="J342" s="36">
        <v>5800</v>
      </c>
    </row>
    <row r="343" spans="1:10" x14ac:dyDescent="0.2">
      <c r="A343" s="33">
        <v>313</v>
      </c>
      <c r="B343" s="34" t="s">
        <v>834</v>
      </c>
      <c r="C343" s="34" t="s">
        <v>835</v>
      </c>
      <c r="D343" s="34" t="s">
        <v>836</v>
      </c>
      <c r="E343" s="35" t="s">
        <v>273</v>
      </c>
      <c r="F343" s="35"/>
      <c r="G343" s="36">
        <v>4752</v>
      </c>
      <c r="H343" s="36">
        <v>3750</v>
      </c>
      <c r="I343" s="36">
        <v>4752</v>
      </c>
      <c r="J343" s="36">
        <v>4752</v>
      </c>
    </row>
    <row r="344" spans="1:10" x14ac:dyDescent="0.2">
      <c r="A344" s="33">
        <v>314</v>
      </c>
      <c r="B344" s="34" t="s">
        <v>837</v>
      </c>
      <c r="C344" s="34" t="s">
        <v>838</v>
      </c>
      <c r="D344" s="34" t="s">
        <v>839</v>
      </c>
      <c r="E344" s="35" t="s">
        <v>525</v>
      </c>
      <c r="F344" s="35"/>
      <c r="G344" s="36">
        <v>22.62</v>
      </c>
      <c r="H344" s="36">
        <v>3750</v>
      </c>
      <c r="I344" s="36">
        <v>3732.3</v>
      </c>
      <c r="J344" s="36">
        <v>22.62</v>
      </c>
    </row>
    <row r="345" spans="1:10" x14ac:dyDescent="0.2">
      <c r="A345" s="33">
        <v>315</v>
      </c>
      <c r="B345" s="34" t="s">
        <v>840</v>
      </c>
      <c r="C345" s="34" t="s">
        <v>841</v>
      </c>
      <c r="D345" s="34" t="s">
        <v>14003</v>
      </c>
      <c r="E345" s="35" t="s">
        <v>842</v>
      </c>
      <c r="F345" s="35"/>
      <c r="G345" s="36">
        <v>10735</v>
      </c>
      <c r="H345" s="36">
        <v>9400</v>
      </c>
      <c r="I345" s="36">
        <v>10735</v>
      </c>
      <c r="J345" s="36">
        <v>10735</v>
      </c>
    </row>
    <row r="346" spans="1:10" x14ac:dyDescent="0.2">
      <c r="A346" s="33">
        <v>316</v>
      </c>
      <c r="B346" s="34" t="s">
        <v>843</v>
      </c>
      <c r="C346" s="34" t="s">
        <v>844</v>
      </c>
      <c r="D346" s="34" t="s">
        <v>845</v>
      </c>
      <c r="E346" s="35" t="s">
        <v>846</v>
      </c>
      <c r="F346" s="35"/>
      <c r="G346" s="36">
        <v>6500</v>
      </c>
      <c r="H346" s="36">
        <v>4050</v>
      </c>
      <c r="I346" s="36">
        <v>6500</v>
      </c>
      <c r="J346" s="36">
        <v>6500</v>
      </c>
    </row>
    <row r="347" spans="1:10" x14ac:dyDescent="0.2">
      <c r="A347" s="31"/>
      <c r="B347" s="31"/>
      <c r="C347" s="31"/>
      <c r="D347" s="32" t="s">
        <v>847</v>
      </c>
      <c r="E347" s="31"/>
      <c r="F347" s="31"/>
      <c r="G347" s="31"/>
      <c r="H347" s="31"/>
      <c r="I347" s="31"/>
      <c r="J347" s="31"/>
    </row>
    <row r="348" spans="1:10" x14ac:dyDescent="0.2">
      <c r="A348" s="33">
        <v>317</v>
      </c>
      <c r="B348" s="34" t="s">
        <v>848</v>
      </c>
      <c r="C348" s="34" t="s">
        <v>849</v>
      </c>
      <c r="D348" s="34" t="s">
        <v>14004</v>
      </c>
      <c r="E348" s="35" t="s">
        <v>525</v>
      </c>
      <c r="F348" s="35"/>
      <c r="G348" s="36">
        <v>31.28</v>
      </c>
      <c r="H348" s="36">
        <v>4000</v>
      </c>
      <c r="I348" s="36">
        <v>5630.4</v>
      </c>
      <c r="J348" s="36">
        <v>31.28</v>
      </c>
    </row>
    <row r="349" spans="1:10" x14ac:dyDescent="0.2">
      <c r="A349" s="33">
        <v>318</v>
      </c>
      <c r="B349" s="34" t="s">
        <v>850</v>
      </c>
      <c r="C349" s="34" t="s">
        <v>851</v>
      </c>
      <c r="D349" s="34" t="s">
        <v>852</v>
      </c>
      <c r="E349" s="35" t="s">
        <v>525</v>
      </c>
      <c r="F349" s="35"/>
      <c r="G349" s="36">
        <v>22</v>
      </c>
      <c r="H349" s="36">
        <v>3750</v>
      </c>
      <c r="I349" s="36">
        <v>3960</v>
      </c>
      <c r="J349" s="36">
        <v>22</v>
      </c>
    </row>
    <row r="350" spans="1:10" x14ac:dyDescent="0.2">
      <c r="A350" s="33">
        <v>319</v>
      </c>
      <c r="B350" s="34" t="s">
        <v>853</v>
      </c>
      <c r="C350" s="34" t="s">
        <v>854</v>
      </c>
      <c r="D350" s="34" t="s">
        <v>14005</v>
      </c>
      <c r="E350" s="35" t="s">
        <v>525</v>
      </c>
      <c r="F350" s="35"/>
      <c r="G350" s="36">
        <v>34</v>
      </c>
      <c r="H350" s="36">
        <v>4200</v>
      </c>
      <c r="I350" s="36">
        <v>6120</v>
      </c>
      <c r="J350" s="36">
        <v>34</v>
      </c>
    </row>
    <row r="351" spans="1:10" x14ac:dyDescent="0.2">
      <c r="A351" s="33">
        <v>320</v>
      </c>
      <c r="B351" s="34" t="s">
        <v>879</v>
      </c>
      <c r="C351" s="34" t="s">
        <v>13659</v>
      </c>
      <c r="D351" s="34" t="s">
        <v>14005</v>
      </c>
      <c r="E351" s="35" t="s">
        <v>525</v>
      </c>
      <c r="F351" s="35"/>
      <c r="G351" s="36">
        <v>34</v>
      </c>
      <c r="H351" s="36">
        <v>4200</v>
      </c>
      <c r="I351" s="36">
        <v>6120</v>
      </c>
      <c r="J351" s="36">
        <v>34</v>
      </c>
    </row>
    <row r="352" spans="1:10" x14ac:dyDescent="0.2">
      <c r="A352" s="33">
        <v>321</v>
      </c>
      <c r="B352" s="34" t="s">
        <v>855</v>
      </c>
      <c r="C352" s="34" t="s">
        <v>856</v>
      </c>
      <c r="D352" s="34" t="s">
        <v>14005</v>
      </c>
      <c r="E352" s="35" t="s">
        <v>525</v>
      </c>
      <c r="F352" s="35"/>
      <c r="G352" s="36">
        <v>34</v>
      </c>
      <c r="H352" s="36">
        <v>4200</v>
      </c>
      <c r="I352" s="36">
        <v>6120</v>
      </c>
      <c r="J352" s="36">
        <v>34</v>
      </c>
    </row>
    <row r="353" spans="1:10" x14ac:dyDescent="0.2">
      <c r="A353" s="33">
        <v>322</v>
      </c>
      <c r="B353" s="34" t="s">
        <v>857</v>
      </c>
      <c r="C353" s="34" t="s">
        <v>858</v>
      </c>
      <c r="D353" s="34" t="s">
        <v>14004</v>
      </c>
      <c r="E353" s="35" t="s">
        <v>859</v>
      </c>
      <c r="F353" s="35"/>
      <c r="G353" s="36">
        <v>31.28</v>
      </c>
      <c r="H353" s="36">
        <v>4000</v>
      </c>
      <c r="I353" s="36">
        <v>5630.4</v>
      </c>
      <c r="J353" s="36">
        <v>31.28</v>
      </c>
    </row>
    <row r="354" spans="1:10" x14ac:dyDescent="0.2">
      <c r="A354" s="33">
        <v>323</v>
      </c>
      <c r="B354" s="34" t="s">
        <v>860</v>
      </c>
      <c r="C354" s="34" t="s">
        <v>861</v>
      </c>
      <c r="D354" s="34" t="s">
        <v>862</v>
      </c>
      <c r="E354" s="35" t="s">
        <v>863</v>
      </c>
      <c r="F354" s="35"/>
      <c r="G354" s="36">
        <v>22</v>
      </c>
      <c r="H354" s="36">
        <v>3200</v>
      </c>
      <c r="I354" s="36">
        <v>3960</v>
      </c>
      <c r="J354" s="36">
        <v>22</v>
      </c>
    </row>
    <row r="355" spans="1:10" x14ac:dyDescent="0.2">
      <c r="A355" s="33">
        <v>324</v>
      </c>
      <c r="B355" s="34" t="s">
        <v>864</v>
      </c>
      <c r="C355" s="34" t="s">
        <v>865</v>
      </c>
      <c r="D355" s="34" t="s">
        <v>875</v>
      </c>
      <c r="E355" s="35" t="s">
        <v>525</v>
      </c>
      <c r="F355" s="35"/>
      <c r="G355" s="36">
        <v>29</v>
      </c>
      <c r="H355" s="36">
        <v>4200</v>
      </c>
      <c r="I355" s="36">
        <v>5220</v>
      </c>
      <c r="J355" s="36">
        <v>29</v>
      </c>
    </row>
    <row r="356" spans="1:10" x14ac:dyDescent="0.2">
      <c r="A356" s="33">
        <v>325</v>
      </c>
      <c r="B356" s="34" t="s">
        <v>866</v>
      </c>
      <c r="C356" s="34" t="s">
        <v>867</v>
      </c>
      <c r="D356" s="34" t="s">
        <v>875</v>
      </c>
      <c r="E356" s="35" t="s">
        <v>525</v>
      </c>
      <c r="F356" s="35"/>
      <c r="G356" s="36">
        <v>29</v>
      </c>
      <c r="H356" s="36">
        <v>3900</v>
      </c>
      <c r="I356" s="36">
        <v>5220</v>
      </c>
      <c r="J356" s="36">
        <v>29</v>
      </c>
    </row>
    <row r="357" spans="1:10" x14ac:dyDescent="0.2">
      <c r="A357" s="33">
        <v>326</v>
      </c>
      <c r="B357" s="34" t="s">
        <v>868</v>
      </c>
      <c r="C357" s="34" t="s">
        <v>869</v>
      </c>
      <c r="D357" s="34" t="s">
        <v>870</v>
      </c>
      <c r="E357" s="35" t="s">
        <v>222</v>
      </c>
      <c r="F357" s="35"/>
      <c r="G357" s="36">
        <v>37.28</v>
      </c>
      <c r="H357" s="36">
        <v>3800</v>
      </c>
      <c r="I357" s="36">
        <v>6710.4</v>
      </c>
      <c r="J357" s="36">
        <v>37.28</v>
      </c>
    </row>
    <row r="358" spans="1:10" x14ac:dyDescent="0.2">
      <c r="A358" s="33">
        <v>327</v>
      </c>
      <c r="B358" s="34" t="s">
        <v>871</v>
      </c>
      <c r="C358" s="34" t="s">
        <v>872</v>
      </c>
      <c r="D358" s="34" t="s">
        <v>875</v>
      </c>
      <c r="E358" s="35" t="s">
        <v>525</v>
      </c>
      <c r="F358" s="35"/>
      <c r="G358" s="36">
        <v>29</v>
      </c>
      <c r="H358" s="36">
        <v>3900</v>
      </c>
      <c r="I358" s="36">
        <v>5220</v>
      </c>
      <c r="J358" s="36">
        <v>29</v>
      </c>
    </row>
    <row r="359" spans="1:10" x14ac:dyDescent="0.2">
      <c r="A359" s="33">
        <v>328</v>
      </c>
      <c r="B359" s="34" t="s">
        <v>873</v>
      </c>
      <c r="C359" s="34" t="s">
        <v>874</v>
      </c>
      <c r="D359" s="34" t="s">
        <v>875</v>
      </c>
      <c r="E359" s="35" t="s">
        <v>876</v>
      </c>
      <c r="F359" s="35"/>
      <c r="G359" s="36">
        <v>29</v>
      </c>
      <c r="H359" s="36">
        <v>3900</v>
      </c>
      <c r="I359" s="36">
        <v>5220</v>
      </c>
      <c r="J359" s="36">
        <v>29</v>
      </c>
    </row>
    <row r="360" spans="1:10" x14ac:dyDescent="0.2">
      <c r="A360" s="33">
        <v>329</v>
      </c>
      <c r="B360" s="34" t="s">
        <v>877</v>
      </c>
      <c r="C360" s="34" t="s">
        <v>878</v>
      </c>
      <c r="D360" s="34" t="s">
        <v>14004</v>
      </c>
      <c r="E360" s="35" t="s">
        <v>525</v>
      </c>
      <c r="F360" s="35"/>
      <c r="G360" s="36">
        <v>31.28</v>
      </c>
      <c r="H360" s="36">
        <v>4000</v>
      </c>
      <c r="I360" s="36">
        <v>5630.4</v>
      </c>
      <c r="J360" s="36">
        <v>31.28</v>
      </c>
    </row>
    <row r="361" spans="1:10" x14ac:dyDescent="0.2">
      <c r="A361" s="33">
        <v>330</v>
      </c>
      <c r="B361" s="34" t="s">
        <v>880</v>
      </c>
      <c r="C361" s="34" t="s">
        <v>881</v>
      </c>
      <c r="D361" s="34" t="s">
        <v>882</v>
      </c>
      <c r="E361" s="35" t="s">
        <v>883</v>
      </c>
      <c r="F361" s="35"/>
      <c r="G361" s="36">
        <v>24.2</v>
      </c>
      <c r="H361" s="36">
        <v>3750</v>
      </c>
      <c r="I361" s="36">
        <v>4356</v>
      </c>
      <c r="J361" s="36">
        <v>24.2</v>
      </c>
    </row>
    <row r="362" spans="1:10" x14ac:dyDescent="0.2">
      <c r="A362" s="33">
        <v>331</v>
      </c>
      <c r="B362" s="34" t="s">
        <v>13661</v>
      </c>
      <c r="C362" s="34" t="s">
        <v>13660</v>
      </c>
      <c r="D362" s="34" t="s">
        <v>875</v>
      </c>
      <c r="E362" s="35" t="s">
        <v>13923</v>
      </c>
      <c r="F362" s="35"/>
      <c r="G362" s="36">
        <v>29</v>
      </c>
      <c r="H362" s="36">
        <v>3900</v>
      </c>
      <c r="I362" s="36">
        <v>5220</v>
      </c>
      <c r="J362" s="36">
        <v>29</v>
      </c>
    </row>
    <row r="363" spans="1:10" x14ac:dyDescent="0.2">
      <c r="A363" s="33">
        <v>332</v>
      </c>
      <c r="B363" s="34" t="s">
        <v>884</v>
      </c>
      <c r="C363" s="34" t="s">
        <v>885</v>
      </c>
      <c r="D363" s="34" t="s">
        <v>870</v>
      </c>
      <c r="E363" s="35" t="s">
        <v>525</v>
      </c>
      <c r="F363" s="35"/>
      <c r="G363" s="36">
        <v>37.28</v>
      </c>
      <c r="H363" s="36">
        <v>3800</v>
      </c>
      <c r="I363" s="36">
        <v>6710.4</v>
      </c>
      <c r="J363" s="36">
        <v>37.28</v>
      </c>
    </row>
    <row r="364" spans="1:10" x14ac:dyDescent="0.2">
      <c r="A364" s="33">
        <v>333</v>
      </c>
      <c r="B364" s="34" t="s">
        <v>886</v>
      </c>
      <c r="C364" s="34" t="s">
        <v>887</v>
      </c>
      <c r="D364" s="34" t="s">
        <v>14004</v>
      </c>
      <c r="E364" s="35" t="s">
        <v>525</v>
      </c>
      <c r="F364" s="35"/>
      <c r="G364" s="36">
        <v>31.28</v>
      </c>
      <c r="H364" s="36">
        <v>4000</v>
      </c>
      <c r="I364" s="36">
        <v>5630.4</v>
      </c>
      <c r="J364" s="36">
        <v>31.28</v>
      </c>
    </row>
    <row r="365" spans="1:10" x14ac:dyDescent="0.2">
      <c r="A365" s="33">
        <v>334</v>
      </c>
      <c r="B365" s="34" t="s">
        <v>888</v>
      </c>
      <c r="C365" s="34" t="s">
        <v>889</v>
      </c>
      <c r="D365" s="34" t="s">
        <v>14005</v>
      </c>
      <c r="E365" s="35" t="s">
        <v>525</v>
      </c>
      <c r="F365" s="35"/>
      <c r="G365" s="36">
        <v>34</v>
      </c>
      <c r="H365" s="36">
        <v>4200</v>
      </c>
      <c r="I365" s="36">
        <v>6120</v>
      </c>
      <c r="J365" s="36">
        <v>34</v>
      </c>
    </row>
    <row r="366" spans="1:10" x14ac:dyDescent="0.2">
      <c r="A366" s="31"/>
      <c r="B366" s="31"/>
      <c r="C366" s="31"/>
      <c r="D366" s="32" t="s">
        <v>892</v>
      </c>
      <c r="E366" s="31"/>
      <c r="F366" s="31"/>
      <c r="G366" s="31"/>
      <c r="H366" s="31"/>
      <c r="I366" s="31"/>
      <c r="J366" s="31"/>
    </row>
    <row r="367" spans="1:10" x14ac:dyDescent="0.2">
      <c r="A367" s="33">
        <v>335</v>
      </c>
      <c r="B367" s="34" t="s">
        <v>893</v>
      </c>
      <c r="C367" s="34" t="s">
        <v>894</v>
      </c>
      <c r="D367" s="34" t="s">
        <v>895</v>
      </c>
      <c r="E367" s="35" t="s">
        <v>896</v>
      </c>
      <c r="F367" s="35"/>
      <c r="G367" s="36">
        <v>27</v>
      </c>
      <c r="H367" s="36">
        <v>3850</v>
      </c>
      <c r="I367" s="36">
        <v>4860</v>
      </c>
      <c r="J367" s="36">
        <v>27</v>
      </c>
    </row>
    <row r="368" spans="1:10" x14ac:dyDescent="0.2">
      <c r="A368" s="33">
        <v>336</v>
      </c>
      <c r="B368" s="34" t="s">
        <v>912</v>
      </c>
      <c r="C368" s="34" t="s">
        <v>13644</v>
      </c>
      <c r="D368" s="34" t="s">
        <v>14006</v>
      </c>
      <c r="E368" s="35" t="s">
        <v>288</v>
      </c>
      <c r="F368" s="35"/>
      <c r="G368" s="36">
        <v>24.75</v>
      </c>
      <c r="H368" s="36">
        <v>3750</v>
      </c>
      <c r="I368" s="36">
        <v>4455</v>
      </c>
      <c r="J368" s="36">
        <v>24.75</v>
      </c>
    </row>
    <row r="369" spans="1:10" x14ac:dyDescent="0.2">
      <c r="A369" s="33">
        <v>337</v>
      </c>
      <c r="B369" s="34" t="s">
        <v>897</v>
      </c>
      <c r="C369" s="34" t="s">
        <v>898</v>
      </c>
      <c r="D369" s="34" t="s">
        <v>899</v>
      </c>
      <c r="E369" s="35" t="s">
        <v>525</v>
      </c>
      <c r="F369" s="35"/>
      <c r="G369" s="36">
        <v>27</v>
      </c>
      <c r="H369" s="36">
        <v>3750</v>
      </c>
      <c r="I369" s="36">
        <v>4860</v>
      </c>
      <c r="J369" s="36">
        <v>27</v>
      </c>
    </row>
    <row r="370" spans="1:10" x14ac:dyDescent="0.2">
      <c r="A370" s="33">
        <v>338</v>
      </c>
      <c r="B370" s="34" t="s">
        <v>13643</v>
      </c>
      <c r="C370" s="34" t="s">
        <v>13642</v>
      </c>
      <c r="D370" s="34" t="s">
        <v>904</v>
      </c>
      <c r="E370" s="35" t="s">
        <v>14007</v>
      </c>
      <c r="F370" s="35"/>
      <c r="G370" s="36">
        <v>22.5</v>
      </c>
      <c r="H370" s="36">
        <v>3750</v>
      </c>
      <c r="I370" s="36">
        <v>4050</v>
      </c>
      <c r="J370" s="36">
        <v>22.5</v>
      </c>
    </row>
    <row r="371" spans="1:10" x14ac:dyDescent="0.2">
      <c r="A371" s="33">
        <v>339</v>
      </c>
      <c r="B371" s="34" t="s">
        <v>900</v>
      </c>
      <c r="C371" s="34" t="s">
        <v>901</v>
      </c>
      <c r="D371" s="34" t="s">
        <v>895</v>
      </c>
      <c r="E371" s="35" t="s">
        <v>525</v>
      </c>
      <c r="F371" s="35"/>
      <c r="G371" s="36">
        <v>27</v>
      </c>
      <c r="H371" s="36">
        <v>3850</v>
      </c>
      <c r="I371" s="36">
        <v>4860</v>
      </c>
      <c r="J371" s="36">
        <v>27</v>
      </c>
    </row>
    <row r="372" spans="1:10" x14ac:dyDescent="0.2">
      <c r="A372" s="33">
        <v>340</v>
      </c>
      <c r="B372" s="34" t="s">
        <v>13639</v>
      </c>
      <c r="C372" s="34" t="s">
        <v>13638</v>
      </c>
      <c r="D372" s="34" t="s">
        <v>904</v>
      </c>
      <c r="E372" s="35" t="s">
        <v>14008</v>
      </c>
      <c r="F372" s="35"/>
      <c r="G372" s="36">
        <v>22.5</v>
      </c>
      <c r="H372" s="36">
        <v>3750</v>
      </c>
      <c r="I372" s="36">
        <v>4050</v>
      </c>
      <c r="J372" s="36">
        <v>22.5</v>
      </c>
    </row>
    <row r="373" spans="1:10" x14ac:dyDescent="0.2">
      <c r="A373" s="33">
        <v>341</v>
      </c>
      <c r="B373" s="34" t="s">
        <v>797</v>
      </c>
      <c r="C373" s="34" t="s">
        <v>798</v>
      </c>
      <c r="D373" s="34" t="s">
        <v>14009</v>
      </c>
      <c r="E373" s="35" t="s">
        <v>799</v>
      </c>
      <c r="F373" s="35"/>
      <c r="G373" s="36">
        <v>7500</v>
      </c>
      <c r="H373" s="36">
        <v>5900</v>
      </c>
      <c r="I373" s="36">
        <v>7500</v>
      </c>
      <c r="J373" s="36">
        <v>7500</v>
      </c>
    </row>
    <row r="374" spans="1:10" x14ac:dyDescent="0.2">
      <c r="A374" s="33">
        <v>342</v>
      </c>
      <c r="B374" s="34" t="s">
        <v>906</v>
      </c>
      <c r="C374" s="34" t="s">
        <v>907</v>
      </c>
      <c r="D374" s="34" t="s">
        <v>908</v>
      </c>
      <c r="E374" s="35" t="s">
        <v>525</v>
      </c>
      <c r="F374" s="35"/>
      <c r="G374" s="36">
        <v>42</v>
      </c>
      <c r="H374" s="36">
        <v>3800</v>
      </c>
      <c r="I374" s="36">
        <v>7560</v>
      </c>
      <c r="J374" s="36">
        <v>42</v>
      </c>
    </row>
    <row r="375" spans="1:10" x14ac:dyDescent="0.2">
      <c r="A375" s="33">
        <v>343</v>
      </c>
      <c r="B375" s="34" t="s">
        <v>909</v>
      </c>
      <c r="C375" s="34" t="s">
        <v>910</v>
      </c>
      <c r="D375" s="34" t="s">
        <v>14006</v>
      </c>
      <c r="E375" s="35" t="s">
        <v>911</v>
      </c>
      <c r="F375" s="35"/>
      <c r="G375" s="36">
        <v>24.75</v>
      </c>
      <c r="H375" s="36">
        <v>3750</v>
      </c>
      <c r="I375" s="36">
        <v>4455</v>
      </c>
      <c r="J375" s="36">
        <v>24.75</v>
      </c>
    </row>
    <row r="376" spans="1:10" x14ac:dyDescent="0.2">
      <c r="A376" s="33">
        <v>344</v>
      </c>
      <c r="B376" s="34" t="s">
        <v>915</v>
      </c>
      <c r="C376" s="34" t="s">
        <v>916</v>
      </c>
      <c r="D376" s="34" t="s">
        <v>908</v>
      </c>
      <c r="E376" s="35" t="s">
        <v>525</v>
      </c>
      <c r="F376" s="35"/>
      <c r="G376" s="36">
        <v>42</v>
      </c>
      <c r="H376" s="36">
        <v>3800</v>
      </c>
      <c r="I376" s="36">
        <v>7560</v>
      </c>
      <c r="J376" s="36">
        <v>42</v>
      </c>
    </row>
    <row r="377" spans="1:10" x14ac:dyDescent="0.2">
      <c r="A377" s="31"/>
      <c r="B377" s="31"/>
      <c r="C377" s="31"/>
      <c r="D377" s="32" t="s">
        <v>917</v>
      </c>
      <c r="E377" s="31"/>
      <c r="F377" s="31"/>
      <c r="G377" s="31"/>
      <c r="H377" s="31"/>
      <c r="I377" s="31"/>
      <c r="J377" s="31"/>
    </row>
    <row r="378" spans="1:10" x14ac:dyDescent="0.2">
      <c r="A378" s="33">
        <v>345</v>
      </c>
      <c r="B378" s="34" t="s">
        <v>920</v>
      </c>
      <c r="C378" s="34" t="s">
        <v>921</v>
      </c>
      <c r="D378" s="34" t="s">
        <v>922</v>
      </c>
      <c r="E378" s="35" t="s">
        <v>139</v>
      </c>
      <c r="F378" s="35"/>
      <c r="G378" s="36">
        <v>30</v>
      </c>
      <c r="H378" s="36">
        <v>3850</v>
      </c>
      <c r="I378" s="36">
        <v>5400</v>
      </c>
      <c r="J378" s="36">
        <v>30</v>
      </c>
    </row>
    <row r="379" spans="1:10" x14ac:dyDescent="0.2">
      <c r="A379" s="33">
        <v>346</v>
      </c>
      <c r="B379" s="34" t="s">
        <v>14010</v>
      </c>
      <c r="C379" s="34" t="s">
        <v>14011</v>
      </c>
      <c r="D379" s="34" t="s">
        <v>922</v>
      </c>
      <c r="E379" s="35" t="s">
        <v>14012</v>
      </c>
      <c r="F379" s="35"/>
      <c r="G379" s="36">
        <v>30</v>
      </c>
      <c r="H379" s="36">
        <v>3850</v>
      </c>
      <c r="I379" s="36">
        <v>5400</v>
      </c>
      <c r="J379" s="36">
        <v>30</v>
      </c>
    </row>
    <row r="380" spans="1:10" x14ac:dyDescent="0.2">
      <c r="A380" s="33">
        <v>347</v>
      </c>
      <c r="B380" s="34" t="s">
        <v>925</v>
      </c>
      <c r="C380" s="34" t="s">
        <v>926</v>
      </c>
      <c r="D380" s="34" t="s">
        <v>918</v>
      </c>
      <c r="E380" s="35" t="s">
        <v>552</v>
      </c>
      <c r="F380" s="35"/>
      <c r="G380" s="36">
        <v>34.44</v>
      </c>
      <c r="H380" s="36">
        <v>3800</v>
      </c>
      <c r="I380" s="36">
        <v>6199.2</v>
      </c>
      <c r="J380" s="36">
        <v>34.44</v>
      </c>
    </row>
    <row r="381" spans="1:10" x14ac:dyDescent="0.2">
      <c r="A381" s="33">
        <v>348</v>
      </c>
      <c r="B381" s="34" t="s">
        <v>927</v>
      </c>
      <c r="C381" s="34" t="s">
        <v>928</v>
      </c>
      <c r="D381" s="34" t="s">
        <v>922</v>
      </c>
      <c r="E381" s="35" t="s">
        <v>929</v>
      </c>
      <c r="F381" s="35"/>
      <c r="G381" s="36">
        <v>30</v>
      </c>
      <c r="H381" s="36">
        <v>3850</v>
      </c>
      <c r="I381" s="36">
        <v>5400</v>
      </c>
      <c r="J381" s="36">
        <v>30</v>
      </c>
    </row>
    <row r="382" spans="1:10" x14ac:dyDescent="0.2">
      <c r="A382" s="33">
        <v>349</v>
      </c>
      <c r="B382" s="34" t="s">
        <v>13575</v>
      </c>
      <c r="C382" s="34" t="s">
        <v>13574</v>
      </c>
      <c r="D382" s="34" t="s">
        <v>944</v>
      </c>
      <c r="E382" s="35" t="s">
        <v>14012</v>
      </c>
      <c r="F382" s="35"/>
      <c r="G382" s="36">
        <v>25</v>
      </c>
      <c r="H382" s="36">
        <v>3750</v>
      </c>
      <c r="I382" s="36">
        <v>4500</v>
      </c>
      <c r="J382" s="36">
        <v>25</v>
      </c>
    </row>
    <row r="383" spans="1:10" x14ac:dyDescent="0.2">
      <c r="A383" s="33">
        <v>350</v>
      </c>
      <c r="B383" s="34" t="s">
        <v>930</v>
      </c>
      <c r="C383" s="34" t="s">
        <v>931</v>
      </c>
      <c r="D383" s="34" t="s">
        <v>932</v>
      </c>
      <c r="E383" s="35" t="s">
        <v>933</v>
      </c>
      <c r="F383" s="35"/>
      <c r="G383" s="36">
        <v>32.5</v>
      </c>
      <c r="H383" s="36">
        <v>3900</v>
      </c>
      <c r="I383" s="36">
        <v>5850</v>
      </c>
      <c r="J383" s="36">
        <v>32.5</v>
      </c>
    </row>
    <row r="384" spans="1:10" x14ac:dyDescent="0.2">
      <c r="A384" s="33">
        <v>351</v>
      </c>
      <c r="B384" s="34" t="s">
        <v>934</v>
      </c>
      <c r="C384" s="34" t="s">
        <v>935</v>
      </c>
      <c r="D384" s="34" t="s">
        <v>922</v>
      </c>
      <c r="E384" s="35" t="s">
        <v>94</v>
      </c>
      <c r="F384" s="35"/>
      <c r="G384" s="36">
        <v>30</v>
      </c>
      <c r="H384" s="36">
        <v>3850</v>
      </c>
      <c r="I384" s="36">
        <v>5400</v>
      </c>
      <c r="J384" s="36">
        <v>30</v>
      </c>
    </row>
    <row r="385" spans="1:10" x14ac:dyDescent="0.2">
      <c r="A385" s="33">
        <v>352</v>
      </c>
      <c r="B385" s="34" t="s">
        <v>936</v>
      </c>
      <c r="C385" s="34" t="s">
        <v>937</v>
      </c>
      <c r="D385" s="34" t="s">
        <v>924</v>
      </c>
      <c r="E385" s="35" t="s">
        <v>938</v>
      </c>
      <c r="F385" s="35"/>
      <c r="G385" s="36">
        <v>41.39</v>
      </c>
      <c r="H385" s="36">
        <v>3800</v>
      </c>
      <c r="I385" s="36">
        <v>7450.2</v>
      </c>
      <c r="J385" s="36">
        <v>41.39</v>
      </c>
    </row>
    <row r="386" spans="1:10" x14ac:dyDescent="0.2">
      <c r="A386" s="33">
        <v>353</v>
      </c>
      <c r="B386" s="34" t="s">
        <v>940</v>
      </c>
      <c r="C386" s="34" t="s">
        <v>941</v>
      </c>
      <c r="D386" s="34" t="s">
        <v>932</v>
      </c>
      <c r="E386" s="35" t="s">
        <v>933</v>
      </c>
      <c r="F386" s="35"/>
      <c r="G386" s="36">
        <v>32.5</v>
      </c>
      <c r="H386" s="36">
        <v>3900</v>
      </c>
      <c r="I386" s="36">
        <v>5850</v>
      </c>
      <c r="J386" s="36">
        <v>32.5</v>
      </c>
    </row>
    <row r="387" spans="1:10" x14ac:dyDescent="0.2">
      <c r="A387" s="33">
        <v>354</v>
      </c>
      <c r="B387" s="34" t="s">
        <v>942</v>
      </c>
      <c r="C387" s="34" t="s">
        <v>943</v>
      </c>
      <c r="D387" s="34" t="s">
        <v>944</v>
      </c>
      <c r="E387" s="35" t="s">
        <v>933</v>
      </c>
      <c r="F387" s="35"/>
      <c r="G387" s="36">
        <v>25</v>
      </c>
      <c r="H387" s="36">
        <v>3750</v>
      </c>
      <c r="I387" s="36">
        <v>4500</v>
      </c>
      <c r="J387" s="36">
        <v>25</v>
      </c>
    </row>
    <row r="388" spans="1:10" x14ac:dyDescent="0.2">
      <c r="A388" s="33">
        <v>355</v>
      </c>
      <c r="B388" s="34" t="s">
        <v>13583</v>
      </c>
      <c r="C388" s="34" t="s">
        <v>13582</v>
      </c>
      <c r="D388" s="34" t="s">
        <v>922</v>
      </c>
      <c r="E388" s="35" t="s">
        <v>13915</v>
      </c>
      <c r="F388" s="35"/>
      <c r="G388" s="36">
        <v>30</v>
      </c>
      <c r="H388" s="36">
        <v>3850</v>
      </c>
      <c r="I388" s="36">
        <v>5400</v>
      </c>
      <c r="J388" s="36">
        <v>30</v>
      </c>
    </row>
    <row r="389" spans="1:10" x14ac:dyDescent="0.2">
      <c r="A389" s="33">
        <v>356</v>
      </c>
      <c r="B389" s="34" t="s">
        <v>13579</v>
      </c>
      <c r="C389" s="34" t="s">
        <v>13578</v>
      </c>
      <c r="D389" s="34" t="s">
        <v>932</v>
      </c>
      <c r="E389" s="35" t="s">
        <v>13950</v>
      </c>
      <c r="F389" s="35"/>
      <c r="G389" s="36">
        <v>32.5</v>
      </c>
      <c r="H389" s="36">
        <v>3900</v>
      </c>
      <c r="I389" s="36">
        <v>5850</v>
      </c>
      <c r="J389" s="36">
        <v>32.5</v>
      </c>
    </row>
    <row r="390" spans="1:10" x14ac:dyDescent="0.2">
      <c r="A390" s="33">
        <v>357</v>
      </c>
      <c r="B390" s="34" t="s">
        <v>945</v>
      </c>
      <c r="C390" s="34" t="s">
        <v>946</v>
      </c>
      <c r="D390" s="34" t="s">
        <v>14013</v>
      </c>
      <c r="E390" s="35" t="s">
        <v>171</v>
      </c>
      <c r="F390" s="35"/>
      <c r="G390" s="36">
        <v>30</v>
      </c>
      <c r="H390" s="36">
        <v>3750</v>
      </c>
      <c r="I390" s="36">
        <v>5400</v>
      </c>
      <c r="J390" s="36">
        <v>30</v>
      </c>
    </row>
    <row r="391" spans="1:10" x14ac:dyDescent="0.2">
      <c r="A391" s="33">
        <v>358</v>
      </c>
      <c r="B391" s="34" t="s">
        <v>13581</v>
      </c>
      <c r="C391" s="34" t="s">
        <v>13580</v>
      </c>
      <c r="D391" s="34" t="s">
        <v>922</v>
      </c>
      <c r="E391" s="35" t="s">
        <v>13963</v>
      </c>
      <c r="F391" s="35"/>
      <c r="G391" s="36">
        <v>30</v>
      </c>
      <c r="H391" s="36">
        <v>3850</v>
      </c>
      <c r="I391" s="36">
        <v>5400</v>
      </c>
      <c r="J391" s="36">
        <v>30</v>
      </c>
    </row>
    <row r="392" spans="1:10" x14ac:dyDescent="0.2">
      <c r="A392" s="33">
        <v>359</v>
      </c>
      <c r="B392" s="34" t="s">
        <v>948</v>
      </c>
      <c r="C392" s="34" t="s">
        <v>949</v>
      </c>
      <c r="D392" s="34" t="s">
        <v>932</v>
      </c>
      <c r="E392" s="35" t="s">
        <v>950</v>
      </c>
      <c r="F392" s="35"/>
      <c r="G392" s="36">
        <v>32.5</v>
      </c>
      <c r="H392" s="36">
        <v>3900</v>
      </c>
      <c r="I392" s="36">
        <v>5850</v>
      </c>
      <c r="J392" s="36">
        <v>32.5</v>
      </c>
    </row>
    <row r="393" spans="1:10" x14ac:dyDescent="0.2">
      <c r="A393" s="33">
        <v>360</v>
      </c>
      <c r="B393" s="34" t="s">
        <v>951</v>
      </c>
      <c r="C393" s="34" t="s">
        <v>952</v>
      </c>
      <c r="D393" s="34" t="s">
        <v>918</v>
      </c>
      <c r="E393" s="35" t="s">
        <v>953</v>
      </c>
      <c r="F393" s="35"/>
      <c r="G393" s="36">
        <v>34.44</v>
      </c>
      <c r="H393" s="36">
        <v>4600</v>
      </c>
      <c r="I393" s="36">
        <v>6199.2</v>
      </c>
      <c r="J393" s="36">
        <v>34.44</v>
      </c>
    </row>
    <row r="394" spans="1:10" x14ac:dyDescent="0.2">
      <c r="A394" s="33">
        <v>361</v>
      </c>
      <c r="B394" s="34" t="s">
        <v>14014</v>
      </c>
      <c r="C394" s="34" t="s">
        <v>11311</v>
      </c>
      <c r="D394" s="34" t="s">
        <v>14015</v>
      </c>
      <c r="E394" s="35" t="s">
        <v>13922</v>
      </c>
      <c r="F394" s="35"/>
      <c r="G394" s="36">
        <v>27.22</v>
      </c>
      <c r="H394" s="36">
        <v>3800</v>
      </c>
      <c r="I394" s="36">
        <v>4899.6000000000004</v>
      </c>
      <c r="J394" s="36">
        <v>27.22</v>
      </c>
    </row>
    <row r="395" spans="1:10" x14ac:dyDescent="0.2">
      <c r="A395" s="33">
        <v>362</v>
      </c>
      <c r="B395" s="34" t="s">
        <v>956</v>
      </c>
      <c r="C395" s="34" t="s">
        <v>957</v>
      </c>
      <c r="D395" s="34" t="s">
        <v>932</v>
      </c>
      <c r="E395" s="35" t="s">
        <v>958</v>
      </c>
      <c r="F395" s="35"/>
      <c r="G395" s="36">
        <v>32.5</v>
      </c>
      <c r="H395" s="36">
        <v>3900</v>
      </c>
      <c r="I395" s="36">
        <v>5850</v>
      </c>
      <c r="J395" s="36">
        <v>32.5</v>
      </c>
    </row>
    <row r="396" spans="1:10" x14ac:dyDescent="0.2">
      <c r="A396" s="33">
        <v>363</v>
      </c>
      <c r="B396" s="34" t="s">
        <v>959</v>
      </c>
      <c r="C396" s="34" t="s">
        <v>960</v>
      </c>
      <c r="D396" s="34" t="s">
        <v>918</v>
      </c>
      <c r="E396" s="35" t="s">
        <v>961</v>
      </c>
      <c r="F396" s="35"/>
      <c r="G396" s="36">
        <v>34.44</v>
      </c>
      <c r="H396" s="36">
        <v>3800</v>
      </c>
      <c r="I396" s="36">
        <v>6199.2</v>
      </c>
      <c r="J396" s="36">
        <v>34.44</v>
      </c>
    </row>
    <row r="397" spans="1:10" x14ac:dyDescent="0.2">
      <c r="A397" s="33">
        <v>364</v>
      </c>
      <c r="B397" s="34" t="s">
        <v>1207</v>
      </c>
      <c r="C397" s="34" t="s">
        <v>1208</v>
      </c>
      <c r="D397" s="34" t="s">
        <v>922</v>
      </c>
      <c r="E397" s="35" t="s">
        <v>933</v>
      </c>
      <c r="F397" s="35"/>
      <c r="G397" s="36">
        <v>30</v>
      </c>
      <c r="H397" s="36">
        <v>3850</v>
      </c>
      <c r="I397" s="36">
        <v>5400</v>
      </c>
      <c r="J397" s="36">
        <v>30</v>
      </c>
    </row>
    <row r="398" spans="1:10" x14ac:dyDescent="0.2">
      <c r="A398" s="33">
        <v>365</v>
      </c>
      <c r="B398" s="34" t="s">
        <v>962</v>
      </c>
      <c r="C398" s="34" t="s">
        <v>963</v>
      </c>
      <c r="D398" s="34" t="s">
        <v>932</v>
      </c>
      <c r="E398" s="35" t="s">
        <v>964</v>
      </c>
      <c r="F398" s="35"/>
      <c r="G398" s="36">
        <v>32.5</v>
      </c>
      <c r="H398" s="36">
        <v>3900</v>
      </c>
      <c r="I398" s="36">
        <v>5850</v>
      </c>
      <c r="J398" s="36">
        <v>32.5</v>
      </c>
    </row>
    <row r="399" spans="1:10" x14ac:dyDescent="0.2">
      <c r="A399" s="31"/>
      <c r="B399" s="31"/>
      <c r="C399" s="31"/>
      <c r="D399" s="32" t="s">
        <v>965</v>
      </c>
      <c r="E399" s="31"/>
      <c r="F399" s="31"/>
      <c r="G399" s="31"/>
      <c r="H399" s="31"/>
      <c r="I399" s="31"/>
      <c r="J399" s="31"/>
    </row>
    <row r="400" spans="1:10" x14ac:dyDescent="0.2">
      <c r="A400" s="33">
        <v>366</v>
      </c>
      <c r="B400" s="34" t="s">
        <v>966</v>
      </c>
      <c r="C400" s="34" t="s">
        <v>967</v>
      </c>
      <c r="D400" s="34" t="s">
        <v>14016</v>
      </c>
      <c r="E400" s="35" t="s">
        <v>86</v>
      </c>
      <c r="F400" s="35"/>
      <c r="G400" s="36">
        <v>32.69</v>
      </c>
      <c r="H400" s="36">
        <v>3800</v>
      </c>
      <c r="I400" s="36">
        <v>5884.2</v>
      </c>
      <c r="J400" s="36">
        <v>32.69</v>
      </c>
    </row>
    <row r="401" spans="1:10" x14ac:dyDescent="0.2">
      <c r="A401" s="31"/>
      <c r="B401" s="31"/>
      <c r="C401" s="31"/>
      <c r="D401" s="32" t="s">
        <v>969</v>
      </c>
      <c r="E401" s="31"/>
      <c r="F401" s="31"/>
      <c r="G401" s="31"/>
      <c r="H401" s="31"/>
      <c r="I401" s="31"/>
      <c r="J401" s="31"/>
    </row>
    <row r="402" spans="1:10" x14ac:dyDescent="0.2">
      <c r="A402" s="33">
        <v>367</v>
      </c>
      <c r="B402" s="34" t="s">
        <v>970</v>
      </c>
      <c r="C402" s="34" t="s">
        <v>971</v>
      </c>
      <c r="D402" s="34" t="s">
        <v>972</v>
      </c>
      <c r="E402" s="35" t="s">
        <v>896</v>
      </c>
      <c r="F402" s="35"/>
      <c r="G402" s="36">
        <v>25</v>
      </c>
      <c r="H402" s="36">
        <v>3200</v>
      </c>
      <c r="I402" s="36">
        <v>4500</v>
      </c>
      <c r="J402" s="36">
        <v>25</v>
      </c>
    </row>
    <row r="403" spans="1:10" x14ac:dyDescent="0.2">
      <c r="A403" s="33">
        <v>368</v>
      </c>
      <c r="B403" s="34" t="s">
        <v>977</v>
      </c>
      <c r="C403" s="34" t="s">
        <v>978</v>
      </c>
      <c r="D403" s="34" t="s">
        <v>972</v>
      </c>
      <c r="E403" s="35" t="s">
        <v>896</v>
      </c>
      <c r="F403" s="35"/>
      <c r="G403" s="36">
        <v>25</v>
      </c>
      <c r="H403" s="36">
        <v>3750</v>
      </c>
      <c r="I403" s="36">
        <v>4500</v>
      </c>
      <c r="J403" s="36">
        <v>25</v>
      </c>
    </row>
    <row r="404" spans="1:10" x14ac:dyDescent="0.2">
      <c r="A404" s="33">
        <v>369</v>
      </c>
      <c r="B404" s="34" t="s">
        <v>1157</v>
      </c>
      <c r="C404" s="34" t="s">
        <v>1158</v>
      </c>
      <c r="D404" s="34" t="s">
        <v>14017</v>
      </c>
      <c r="E404" s="35" t="s">
        <v>1159</v>
      </c>
      <c r="F404" s="35"/>
      <c r="G404" s="36">
        <v>34</v>
      </c>
      <c r="H404" s="36">
        <v>3800</v>
      </c>
      <c r="I404" s="36">
        <v>6120</v>
      </c>
      <c r="J404" s="36">
        <v>34</v>
      </c>
    </row>
    <row r="405" spans="1:10" x14ac:dyDescent="0.2">
      <c r="A405" s="31"/>
      <c r="B405" s="31"/>
      <c r="C405" s="31"/>
      <c r="D405" s="32" t="s">
        <v>980</v>
      </c>
      <c r="E405" s="31"/>
      <c r="F405" s="31"/>
      <c r="G405" s="31"/>
      <c r="H405" s="31"/>
      <c r="I405" s="31"/>
      <c r="J405" s="31"/>
    </row>
    <row r="406" spans="1:10" x14ac:dyDescent="0.2">
      <c r="A406" s="33">
        <v>370</v>
      </c>
      <c r="B406" s="34" t="s">
        <v>981</v>
      </c>
      <c r="C406" s="34" t="s">
        <v>982</v>
      </c>
      <c r="D406" s="34" t="s">
        <v>983</v>
      </c>
      <c r="E406" s="35" t="s">
        <v>113</v>
      </c>
      <c r="F406" s="35"/>
      <c r="G406" s="36">
        <v>8200</v>
      </c>
      <c r="H406" s="36">
        <v>4200</v>
      </c>
      <c r="I406" s="36">
        <v>8200</v>
      </c>
      <c r="J406" s="36">
        <v>8200</v>
      </c>
    </row>
    <row r="407" spans="1:10" x14ac:dyDescent="0.2">
      <c r="A407" s="33">
        <v>371</v>
      </c>
      <c r="B407" s="34" t="s">
        <v>984</v>
      </c>
      <c r="C407" s="34" t="s">
        <v>985</v>
      </c>
      <c r="D407" s="34" t="s">
        <v>986</v>
      </c>
      <c r="E407" s="35" t="s">
        <v>919</v>
      </c>
      <c r="F407" s="35"/>
      <c r="G407" s="36">
        <v>25.45</v>
      </c>
      <c r="H407" s="36">
        <v>3750</v>
      </c>
      <c r="I407" s="36">
        <v>5599</v>
      </c>
      <c r="J407" s="36">
        <v>25.45</v>
      </c>
    </row>
    <row r="408" spans="1:10" x14ac:dyDescent="0.2">
      <c r="A408" s="33">
        <v>372</v>
      </c>
      <c r="B408" s="34" t="s">
        <v>987</v>
      </c>
      <c r="C408" s="34" t="s">
        <v>988</v>
      </c>
      <c r="D408" s="34" t="s">
        <v>989</v>
      </c>
      <c r="E408" s="35" t="s">
        <v>125</v>
      </c>
      <c r="F408" s="35"/>
      <c r="G408" s="36">
        <v>30.91</v>
      </c>
      <c r="H408" s="36">
        <v>4100</v>
      </c>
      <c r="I408" s="36">
        <v>6800.2</v>
      </c>
      <c r="J408" s="36">
        <v>30.91</v>
      </c>
    </row>
    <row r="409" spans="1:10" x14ac:dyDescent="0.2">
      <c r="A409" s="33">
        <v>373</v>
      </c>
      <c r="B409" s="34" t="s">
        <v>990</v>
      </c>
      <c r="C409" s="34" t="s">
        <v>991</v>
      </c>
      <c r="D409" s="34" t="s">
        <v>986</v>
      </c>
      <c r="E409" s="35" t="s">
        <v>992</v>
      </c>
      <c r="F409" s="35"/>
      <c r="G409" s="36">
        <v>25.45</v>
      </c>
      <c r="H409" s="36">
        <v>3750</v>
      </c>
      <c r="I409" s="36">
        <v>5599</v>
      </c>
      <c r="J409" s="36">
        <v>25.45</v>
      </c>
    </row>
    <row r="410" spans="1:10" x14ac:dyDescent="0.2">
      <c r="A410" s="33">
        <v>374</v>
      </c>
      <c r="B410" s="34" t="s">
        <v>993</v>
      </c>
      <c r="C410" s="34" t="s">
        <v>994</v>
      </c>
      <c r="D410" s="34" t="s">
        <v>995</v>
      </c>
      <c r="E410" s="35" t="s">
        <v>996</v>
      </c>
      <c r="F410" s="35"/>
      <c r="G410" s="36">
        <v>22.95</v>
      </c>
      <c r="H410" s="36">
        <v>3750</v>
      </c>
      <c r="I410" s="36">
        <v>5049</v>
      </c>
      <c r="J410" s="36">
        <v>22.95</v>
      </c>
    </row>
    <row r="411" spans="1:10" x14ac:dyDescent="0.2">
      <c r="A411" s="33">
        <v>375</v>
      </c>
      <c r="B411" s="34" t="s">
        <v>997</v>
      </c>
      <c r="C411" s="34" t="s">
        <v>998</v>
      </c>
      <c r="D411" s="34" t="s">
        <v>989</v>
      </c>
      <c r="E411" s="35" t="s">
        <v>125</v>
      </c>
      <c r="F411" s="35"/>
      <c r="G411" s="36">
        <v>30.91</v>
      </c>
      <c r="H411" s="36">
        <v>4100</v>
      </c>
      <c r="I411" s="36">
        <v>6800.2</v>
      </c>
      <c r="J411" s="36">
        <v>30.91</v>
      </c>
    </row>
    <row r="412" spans="1:10" x14ac:dyDescent="0.2">
      <c r="A412" s="33">
        <v>376</v>
      </c>
      <c r="B412" s="34" t="s">
        <v>999</v>
      </c>
      <c r="C412" s="34" t="s">
        <v>1000</v>
      </c>
      <c r="D412" s="34" t="s">
        <v>1001</v>
      </c>
      <c r="E412" s="35" t="s">
        <v>500</v>
      </c>
      <c r="F412" s="35"/>
      <c r="G412" s="36">
        <v>22.95</v>
      </c>
      <c r="H412" s="36">
        <v>3750</v>
      </c>
      <c r="I412" s="36">
        <v>5049</v>
      </c>
      <c r="J412" s="36">
        <v>22.95</v>
      </c>
    </row>
    <row r="413" spans="1:10" x14ac:dyDescent="0.2">
      <c r="A413" s="33">
        <v>377</v>
      </c>
      <c r="B413" s="34" t="s">
        <v>13589</v>
      </c>
      <c r="C413" s="34" t="s">
        <v>13588</v>
      </c>
      <c r="D413" s="34" t="s">
        <v>1001</v>
      </c>
      <c r="E413" s="35" t="s">
        <v>14018</v>
      </c>
      <c r="F413" s="35"/>
      <c r="G413" s="36">
        <v>22.95</v>
      </c>
      <c r="H413" s="36">
        <v>3750</v>
      </c>
      <c r="I413" s="36">
        <v>5049</v>
      </c>
      <c r="J413" s="36">
        <v>22.95</v>
      </c>
    </row>
    <row r="414" spans="1:10" x14ac:dyDescent="0.2">
      <c r="A414" s="33">
        <v>378</v>
      </c>
      <c r="B414" s="34" t="s">
        <v>1002</v>
      </c>
      <c r="C414" s="34" t="s">
        <v>1003</v>
      </c>
      <c r="D414" s="34" t="s">
        <v>995</v>
      </c>
      <c r="E414" s="35" t="s">
        <v>330</v>
      </c>
      <c r="F414" s="35"/>
      <c r="G414" s="36">
        <v>22.95</v>
      </c>
      <c r="H414" s="36">
        <v>3750</v>
      </c>
      <c r="I414" s="36">
        <v>5049</v>
      </c>
      <c r="J414" s="36">
        <v>22.95</v>
      </c>
    </row>
    <row r="415" spans="1:10" x14ac:dyDescent="0.2">
      <c r="A415" s="33">
        <v>379</v>
      </c>
      <c r="B415" s="34" t="s">
        <v>1005</v>
      </c>
      <c r="C415" s="34" t="s">
        <v>1006</v>
      </c>
      <c r="D415" s="34" t="s">
        <v>995</v>
      </c>
      <c r="E415" s="35" t="s">
        <v>113</v>
      </c>
      <c r="F415" s="35"/>
      <c r="G415" s="36">
        <v>22.95</v>
      </c>
      <c r="H415" s="36">
        <v>3750</v>
      </c>
      <c r="I415" s="36">
        <v>5049</v>
      </c>
      <c r="J415" s="36">
        <v>22.95</v>
      </c>
    </row>
    <row r="416" spans="1:10" x14ac:dyDescent="0.2">
      <c r="A416" s="33">
        <v>380</v>
      </c>
      <c r="B416" s="34" t="s">
        <v>1007</v>
      </c>
      <c r="C416" s="34" t="s">
        <v>1008</v>
      </c>
      <c r="D416" s="34" t="s">
        <v>986</v>
      </c>
      <c r="E416" s="35" t="s">
        <v>113</v>
      </c>
      <c r="F416" s="35"/>
      <c r="G416" s="36">
        <v>25.45</v>
      </c>
      <c r="H416" s="36">
        <v>3750</v>
      </c>
      <c r="I416" s="36">
        <v>5599</v>
      </c>
      <c r="J416" s="36">
        <v>25.45</v>
      </c>
    </row>
    <row r="417" spans="1:10" x14ac:dyDescent="0.2">
      <c r="A417" s="33">
        <v>381</v>
      </c>
      <c r="B417" s="34" t="s">
        <v>1009</v>
      </c>
      <c r="C417" s="34" t="s">
        <v>1010</v>
      </c>
      <c r="D417" s="34" t="s">
        <v>995</v>
      </c>
      <c r="E417" s="35" t="s">
        <v>341</v>
      </c>
      <c r="F417" s="35"/>
      <c r="G417" s="36">
        <v>22.95</v>
      </c>
      <c r="H417" s="36">
        <v>3750</v>
      </c>
      <c r="I417" s="36">
        <v>5049</v>
      </c>
      <c r="J417" s="36">
        <v>22.95</v>
      </c>
    </row>
    <row r="418" spans="1:10" x14ac:dyDescent="0.2">
      <c r="A418" s="33">
        <v>382</v>
      </c>
      <c r="B418" s="34" t="s">
        <v>1011</v>
      </c>
      <c r="C418" s="34" t="s">
        <v>1012</v>
      </c>
      <c r="D418" s="34" t="s">
        <v>989</v>
      </c>
      <c r="E418" s="35" t="s">
        <v>125</v>
      </c>
      <c r="F418" s="35"/>
      <c r="G418" s="36">
        <v>30.91</v>
      </c>
      <c r="H418" s="36">
        <v>4100</v>
      </c>
      <c r="I418" s="36">
        <v>6800.2</v>
      </c>
      <c r="J418" s="36">
        <v>30.91</v>
      </c>
    </row>
    <row r="419" spans="1:10" x14ac:dyDescent="0.2">
      <c r="A419" s="31"/>
      <c r="B419" s="31"/>
      <c r="C419" s="31"/>
      <c r="D419" s="32" t="s">
        <v>1013</v>
      </c>
      <c r="E419" s="31"/>
      <c r="F419" s="31"/>
      <c r="G419" s="31"/>
      <c r="H419" s="31"/>
      <c r="I419" s="31"/>
      <c r="J419" s="31"/>
    </row>
    <row r="420" spans="1:10" x14ac:dyDescent="0.2">
      <c r="A420" s="33">
        <v>383</v>
      </c>
      <c r="B420" s="34" t="s">
        <v>13577</v>
      </c>
      <c r="C420" s="34" t="s">
        <v>13576</v>
      </c>
      <c r="D420" s="34" t="s">
        <v>14019</v>
      </c>
      <c r="E420" s="35" t="s">
        <v>13977</v>
      </c>
      <c r="F420" s="35"/>
      <c r="G420" s="36">
        <v>25</v>
      </c>
      <c r="H420" s="36">
        <v>3750</v>
      </c>
      <c r="I420" s="36">
        <v>4500</v>
      </c>
      <c r="J420" s="36">
        <v>25</v>
      </c>
    </row>
    <row r="421" spans="1:10" x14ac:dyDescent="0.2">
      <c r="A421" s="33">
        <v>384</v>
      </c>
      <c r="B421" s="34" t="s">
        <v>13573</v>
      </c>
      <c r="C421" s="34" t="s">
        <v>13572</v>
      </c>
      <c r="D421" s="34" t="s">
        <v>14019</v>
      </c>
      <c r="E421" s="35" t="s">
        <v>13916</v>
      </c>
      <c r="F421" s="35"/>
      <c r="G421" s="36">
        <v>25</v>
      </c>
      <c r="H421" s="36">
        <v>3750</v>
      </c>
      <c r="I421" s="36">
        <v>4500</v>
      </c>
      <c r="J421" s="36">
        <v>25</v>
      </c>
    </row>
    <row r="422" spans="1:10" x14ac:dyDescent="0.2">
      <c r="A422" s="33">
        <v>385</v>
      </c>
      <c r="B422" s="34" t="s">
        <v>13571</v>
      </c>
      <c r="C422" s="34" t="s">
        <v>13570</v>
      </c>
      <c r="D422" s="34" t="s">
        <v>14019</v>
      </c>
      <c r="E422" s="35" t="s">
        <v>13943</v>
      </c>
      <c r="F422" s="35"/>
      <c r="G422" s="36">
        <v>25</v>
      </c>
      <c r="H422" s="36">
        <v>3750</v>
      </c>
      <c r="I422" s="36">
        <v>4500</v>
      </c>
      <c r="J422" s="36">
        <v>25</v>
      </c>
    </row>
    <row r="423" spans="1:10" x14ac:dyDescent="0.2">
      <c r="A423" s="33">
        <v>386</v>
      </c>
      <c r="B423" s="34" t="s">
        <v>9912</v>
      </c>
      <c r="C423" s="34" t="s">
        <v>9913</v>
      </c>
      <c r="D423" s="34" t="s">
        <v>14020</v>
      </c>
      <c r="E423" s="35" t="s">
        <v>319</v>
      </c>
      <c r="F423" s="35"/>
      <c r="G423" s="36">
        <v>32.69</v>
      </c>
      <c r="H423" s="36">
        <v>3800</v>
      </c>
      <c r="I423" s="36">
        <v>5884.2</v>
      </c>
      <c r="J423" s="36">
        <v>32.69</v>
      </c>
    </row>
    <row r="424" spans="1:10" x14ac:dyDescent="0.2">
      <c r="A424" s="33">
        <v>387</v>
      </c>
      <c r="B424" s="34" t="s">
        <v>1014</v>
      </c>
      <c r="C424" s="34" t="s">
        <v>1015</v>
      </c>
      <c r="D424" s="34" t="s">
        <v>1016</v>
      </c>
      <c r="E424" s="35" t="s">
        <v>1017</v>
      </c>
      <c r="F424" s="35"/>
      <c r="G424" s="36">
        <v>25</v>
      </c>
      <c r="H424" s="36">
        <v>4100</v>
      </c>
      <c r="I424" s="36">
        <v>4500</v>
      </c>
      <c r="J424" s="36">
        <v>25</v>
      </c>
    </row>
    <row r="425" spans="1:10" x14ac:dyDescent="0.2">
      <c r="A425" s="33">
        <v>388</v>
      </c>
      <c r="B425" s="34" t="s">
        <v>13565</v>
      </c>
      <c r="C425" s="34" t="s">
        <v>13564</v>
      </c>
      <c r="D425" s="34" t="s">
        <v>14019</v>
      </c>
      <c r="E425" s="35" t="s">
        <v>13915</v>
      </c>
      <c r="F425" s="35"/>
      <c r="G425" s="36">
        <v>25</v>
      </c>
      <c r="H425" s="36">
        <v>3750</v>
      </c>
      <c r="I425" s="36">
        <v>4500</v>
      </c>
      <c r="J425" s="36">
        <v>25</v>
      </c>
    </row>
    <row r="426" spans="1:10" x14ac:dyDescent="0.2">
      <c r="A426" s="31"/>
      <c r="B426" s="31"/>
      <c r="C426" s="31"/>
      <c r="D426" s="32" t="s">
        <v>1018</v>
      </c>
      <c r="E426" s="31"/>
      <c r="F426" s="31"/>
      <c r="G426" s="31"/>
      <c r="H426" s="31"/>
      <c r="I426" s="31"/>
      <c r="J426" s="31"/>
    </row>
    <row r="427" spans="1:10" x14ac:dyDescent="0.2">
      <c r="A427" s="33">
        <v>389</v>
      </c>
      <c r="B427" s="34" t="s">
        <v>1019</v>
      </c>
      <c r="C427" s="34" t="s">
        <v>1020</v>
      </c>
      <c r="D427" s="34" t="s">
        <v>14021</v>
      </c>
      <c r="E427" s="35" t="s">
        <v>1022</v>
      </c>
      <c r="F427" s="35"/>
      <c r="G427" s="36">
        <v>26.89</v>
      </c>
      <c r="H427" s="36">
        <v>3750</v>
      </c>
      <c r="I427" s="36">
        <v>4840.2</v>
      </c>
      <c r="J427" s="36">
        <v>26.89</v>
      </c>
    </row>
    <row r="428" spans="1:10" x14ac:dyDescent="0.2">
      <c r="A428" s="33">
        <v>390</v>
      </c>
      <c r="B428" s="34" t="s">
        <v>1023</v>
      </c>
      <c r="C428" s="34" t="s">
        <v>1024</v>
      </c>
      <c r="D428" s="34" t="s">
        <v>1025</v>
      </c>
      <c r="E428" s="35" t="s">
        <v>896</v>
      </c>
      <c r="F428" s="35"/>
      <c r="G428" s="36">
        <v>29.33</v>
      </c>
      <c r="H428" s="36">
        <v>3750</v>
      </c>
      <c r="I428" s="36">
        <v>5279.4</v>
      </c>
      <c r="J428" s="36">
        <v>29.33</v>
      </c>
    </row>
    <row r="429" spans="1:10" x14ac:dyDescent="0.2">
      <c r="A429" s="33">
        <v>391</v>
      </c>
      <c r="B429" s="34" t="s">
        <v>1026</v>
      </c>
      <c r="C429" s="34" t="s">
        <v>1027</v>
      </c>
      <c r="D429" s="34" t="s">
        <v>1028</v>
      </c>
      <c r="E429" s="35" t="s">
        <v>933</v>
      </c>
      <c r="F429" s="35"/>
      <c r="G429" s="36">
        <v>34.47</v>
      </c>
      <c r="H429" s="36">
        <v>3800</v>
      </c>
      <c r="I429" s="36">
        <v>6204.6</v>
      </c>
      <c r="J429" s="36">
        <v>34.47</v>
      </c>
    </row>
    <row r="430" spans="1:10" x14ac:dyDescent="0.2">
      <c r="A430" s="33">
        <v>392</v>
      </c>
      <c r="B430" s="34" t="s">
        <v>13567</v>
      </c>
      <c r="C430" s="34" t="s">
        <v>13566</v>
      </c>
      <c r="D430" s="34" t="s">
        <v>1021</v>
      </c>
      <c r="E430" s="35" t="s">
        <v>13996</v>
      </c>
      <c r="F430" s="35"/>
      <c r="G430" s="36">
        <v>24.44</v>
      </c>
      <c r="H430" s="36">
        <v>3750</v>
      </c>
      <c r="I430" s="36">
        <v>4399.2</v>
      </c>
      <c r="J430" s="36">
        <v>24.44</v>
      </c>
    </row>
    <row r="431" spans="1:10" x14ac:dyDescent="0.2">
      <c r="A431" s="33">
        <v>393</v>
      </c>
      <c r="B431" s="34" t="s">
        <v>1029</v>
      </c>
      <c r="C431" s="34" t="s">
        <v>1030</v>
      </c>
      <c r="D431" s="34" t="s">
        <v>1031</v>
      </c>
      <c r="E431" s="35" t="s">
        <v>933</v>
      </c>
      <c r="F431" s="35"/>
      <c r="G431" s="36">
        <v>24.44</v>
      </c>
      <c r="H431" s="36">
        <v>3750</v>
      </c>
      <c r="I431" s="36">
        <v>4399.2</v>
      </c>
      <c r="J431" s="36">
        <v>24.44</v>
      </c>
    </row>
    <row r="432" spans="1:10" x14ac:dyDescent="0.2">
      <c r="A432" s="31"/>
      <c r="B432" s="31"/>
      <c r="C432" s="31"/>
      <c r="D432" s="32" t="s">
        <v>1032</v>
      </c>
      <c r="E432" s="31"/>
      <c r="F432" s="31"/>
      <c r="G432" s="31"/>
      <c r="H432" s="31"/>
      <c r="I432" s="31"/>
      <c r="J432" s="31"/>
    </row>
    <row r="433" spans="1:10" x14ac:dyDescent="0.2">
      <c r="A433" s="33">
        <v>394</v>
      </c>
      <c r="B433" s="34" t="s">
        <v>1040</v>
      </c>
      <c r="C433" s="34" t="s">
        <v>1041</v>
      </c>
      <c r="D433" s="34" t="s">
        <v>1036</v>
      </c>
      <c r="E433" s="35" t="s">
        <v>1042</v>
      </c>
      <c r="F433" s="35"/>
      <c r="G433" s="36">
        <v>26.89</v>
      </c>
      <c r="H433" s="36">
        <v>3750</v>
      </c>
      <c r="I433" s="36">
        <v>4840.2</v>
      </c>
      <c r="J433" s="36">
        <v>26.89</v>
      </c>
    </row>
    <row r="434" spans="1:10" x14ac:dyDescent="0.2">
      <c r="A434" s="33">
        <v>395</v>
      </c>
      <c r="B434" s="34" t="s">
        <v>13569</v>
      </c>
      <c r="C434" s="34" t="s">
        <v>13568</v>
      </c>
      <c r="D434" s="34" t="s">
        <v>1035</v>
      </c>
      <c r="E434" s="35" t="s">
        <v>13973</v>
      </c>
      <c r="F434" s="35"/>
      <c r="G434" s="36">
        <v>24.44</v>
      </c>
      <c r="H434" s="36">
        <v>3750</v>
      </c>
      <c r="I434" s="36">
        <v>4399.2</v>
      </c>
      <c r="J434" s="36">
        <v>24.44</v>
      </c>
    </row>
    <row r="435" spans="1:10" x14ac:dyDescent="0.2">
      <c r="A435" s="33">
        <v>396</v>
      </c>
      <c r="B435" s="34" t="s">
        <v>1043</v>
      </c>
      <c r="C435" s="34" t="s">
        <v>1044</v>
      </c>
      <c r="D435" s="34" t="s">
        <v>1045</v>
      </c>
      <c r="E435" s="35" t="s">
        <v>245</v>
      </c>
      <c r="F435" s="35"/>
      <c r="G435" s="36">
        <v>29.33</v>
      </c>
      <c r="H435" s="36">
        <v>3750</v>
      </c>
      <c r="I435" s="36">
        <v>5279.4</v>
      </c>
      <c r="J435" s="36">
        <v>29.33</v>
      </c>
    </row>
    <row r="436" spans="1:10" x14ac:dyDescent="0.2">
      <c r="A436" s="33">
        <v>397</v>
      </c>
      <c r="B436" s="34" t="s">
        <v>1046</v>
      </c>
      <c r="C436" s="34" t="s">
        <v>1047</v>
      </c>
      <c r="D436" s="34" t="s">
        <v>1035</v>
      </c>
      <c r="E436" s="35" t="s">
        <v>122</v>
      </c>
      <c r="F436" s="35"/>
      <c r="G436" s="36">
        <v>24.44</v>
      </c>
      <c r="H436" s="36">
        <v>3750</v>
      </c>
      <c r="I436" s="36">
        <v>4399.2</v>
      </c>
      <c r="J436" s="36">
        <v>24.44</v>
      </c>
    </row>
    <row r="437" spans="1:10" x14ac:dyDescent="0.2">
      <c r="A437" s="31"/>
      <c r="B437" s="31"/>
      <c r="C437" s="31"/>
      <c r="D437" s="32" t="s">
        <v>1048</v>
      </c>
      <c r="E437" s="31"/>
      <c r="F437" s="31"/>
      <c r="G437" s="31"/>
      <c r="H437" s="31"/>
      <c r="I437" s="31"/>
      <c r="J437" s="31"/>
    </row>
    <row r="438" spans="1:10" x14ac:dyDescent="0.2">
      <c r="A438" s="33">
        <v>398</v>
      </c>
      <c r="B438" s="34" t="s">
        <v>1049</v>
      </c>
      <c r="C438" s="34" t="s">
        <v>1050</v>
      </c>
      <c r="D438" s="34" t="s">
        <v>1051</v>
      </c>
      <c r="E438" s="35" t="s">
        <v>1052</v>
      </c>
      <c r="F438" s="35"/>
      <c r="G438" s="36">
        <v>24.44</v>
      </c>
      <c r="H438" s="36">
        <v>3750</v>
      </c>
      <c r="I438" s="36">
        <v>4399.2</v>
      </c>
      <c r="J438" s="36">
        <v>24.44</v>
      </c>
    </row>
    <row r="439" spans="1:10" x14ac:dyDescent="0.2">
      <c r="A439" s="33">
        <v>399</v>
      </c>
      <c r="B439" s="34" t="s">
        <v>1053</v>
      </c>
      <c r="C439" s="34" t="s">
        <v>1054</v>
      </c>
      <c r="D439" s="34" t="s">
        <v>1055</v>
      </c>
      <c r="E439" s="35" t="s">
        <v>1056</v>
      </c>
      <c r="F439" s="35"/>
      <c r="G439" s="36">
        <v>24.44</v>
      </c>
      <c r="H439" s="36">
        <v>3750</v>
      </c>
      <c r="I439" s="36">
        <v>4399.2</v>
      </c>
      <c r="J439" s="36">
        <v>24.44</v>
      </c>
    </row>
    <row r="440" spans="1:10" x14ac:dyDescent="0.2">
      <c r="A440" s="31"/>
      <c r="B440" s="31"/>
      <c r="C440" s="31"/>
      <c r="D440" s="32" t="s">
        <v>1057</v>
      </c>
      <c r="E440" s="31"/>
      <c r="F440" s="31"/>
      <c r="G440" s="31"/>
      <c r="H440" s="31"/>
      <c r="I440" s="31"/>
      <c r="J440" s="31"/>
    </row>
    <row r="441" spans="1:10" x14ac:dyDescent="0.2">
      <c r="A441" s="33">
        <v>400</v>
      </c>
      <c r="B441" s="34" t="s">
        <v>13607</v>
      </c>
      <c r="C441" s="34" t="s">
        <v>13606</v>
      </c>
      <c r="D441" s="34" t="s">
        <v>1061</v>
      </c>
      <c r="E441" s="35" t="s">
        <v>13922</v>
      </c>
      <c r="F441" s="35"/>
      <c r="G441" s="36">
        <v>28.33</v>
      </c>
      <c r="H441" s="36">
        <v>3800</v>
      </c>
      <c r="I441" s="36">
        <v>5099.3999999999996</v>
      </c>
      <c r="J441" s="36">
        <v>28.33</v>
      </c>
    </row>
    <row r="442" spans="1:10" x14ac:dyDescent="0.2">
      <c r="A442" s="33">
        <v>401</v>
      </c>
      <c r="B442" s="34" t="s">
        <v>1058</v>
      </c>
      <c r="C442" s="34" t="s">
        <v>1059</v>
      </c>
      <c r="D442" s="34" t="s">
        <v>1060</v>
      </c>
      <c r="E442" s="35" t="s">
        <v>939</v>
      </c>
      <c r="F442" s="35"/>
      <c r="G442" s="36">
        <v>18.46</v>
      </c>
      <c r="H442" s="36">
        <v>3750</v>
      </c>
      <c r="I442" s="36">
        <v>3599.7</v>
      </c>
      <c r="J442" s="36">
        <v>18.46</v>
      </c>
    </row>
    <row r="443" spans="1:10" x14ac:dyDescent="0.2">
      <c r="A443" s="33">
        <v>402</v>
      </c>
      <c r="B443" s="34" t="s">
        <v>1062</v>
      </c>
      <c r="C443" s="34" t="s">
        <v>1063</v>
      </c>
      <c r="D443" s="34" t="s">
        <v>1061</v>
      </c>
      <c r="E443" s="35" t="s">
        <v>270</v>
      </c>
      <c r="F443" s="35"/>
      <c r="G443" s="36">
        <v>28.33</v>
      </c>
      <c r="H443" s="36">
        <v>3800</v>
      </c>
      <c r="I443" s="36">
        <v>5099.3999999999996</v>
      </c>
      <c r="J443" s="36">
        <v>28.33</v>
      </c>
    </row>
    <row r="444" spans="1:10" x14ac:dyDescent="0.2">
      <c r="A444" s="33">
        <v>403</v>
      </c>
      <c r="B444" s="34" t="s">
        <v>13605</v>
      </c>
      <c r="C444" s="34" t="s">
        <v>13604</v>
      </c>
      <c r="D444" s="34" t="s">
        <v>1061</v>
      </c>
      <c r="E444" s="35" t="s">
        <v>13982</v>
      </c>
      <c r="F444" s="35"/>
      <c r="G444" s="36">
        <v>28.33</v>
      </c>
      <c r="H444" s="36">
        <v>3800</v>
      </c>
      <c r="I444" s="36">
        <v>5099.3999999999996</v>
      </c>
      <c r="J444" s="36">
        <v>28.33</v>
      </c>
    </row>
    <row r="445" spans="1:10" x14ac:dyDescent="0.2">
      <c r="A445" s="33">
        <v>404</v>
      </c>
      <c r="B445" s="34" t="s">
        <v>13603</v>
      </c>
      <c r="C445" s="34" t="s">
        <v>13602</v>
      </c>
      <c r="D445" s="34" t="s">
        <v>1061</v>
      </c>
      <c r="E445" s="35" t="s">
        <v>14022</v>
      </c>
      <c r="F445" s="35"/>
      <c r="G445" s="36">
        <v>28.33</v>
      </c>
      <c r="H445" s="36">
        <v>3800</v>
      </c>
      <c r="I445" s="36">
        <v>5099.3999999999996</v>
      </c>
      <c r="J445" s="36">
        <v>28.33</v>
      </c>
    </row>
    <row r="446" spans="1:10" x14ac:dyDescent="0.2">
      <c r="A446" s="33">
        <v>405</v>
      </c>
      <c r="B446" s="34" t="s">
        <v>1065</v>
      </c>
      <c r="C446" s="34" t="s">
        <v>1066</v>
      </c>
      <c r="D446" s="34" t="s">
        <v>1061</v>
      </c>
      <c r="E446" s="35" t="s">
        <v>1067</v>
      </c>
      <c r="F446" s="35"/>
      <c r="G446" s="36">
        <v>28.33</v>
      </c>
      <c r="H446" s="36">
        <v>3800</v>
      </c>
      <c r="I446" s="36">
        <v>5099.3999999999996</v>
      </c>
      <c r="J446" s="36">
        <v>28.33</v>
      </c>
    </row>
    <row r="447" spans="1:10" x14ac:dyDescent="0.2">
      <c r="A447" s="33">
        <v>406</v>
      </c>
      <c r="B447" s="34" t="s">
        <v>1068</v>
      </c>
      <c r="C447" s="34" t="s">
        <v>1069</v>
      </c>
      <c r="D447" s="34" t="s">
        <v>14023</v>
      </c>
      <c r="E447" s="35" t="s">
        <v>933</v>
      </c>
      <c r="F447" s="35"/>
      <c r="G447" s="36">
        <v>36.67</v>
      </c>
      <c r="H447" s="36">
        <v>4000</v>
      </c>
      <c r="I447" s="36">
        <v>6600.6</v>
      </c>
      <c r="J447" s="36">
        <v>36.67</v>
      </c>
    </row>
    <row r="448" spans="1:10" x14ac:dyDescent="0.2">
      <c r="A448" s="33">
        <v>407</v>
      </c>
      <c r="B448" s="34" t="s">
        <v>13601</v>
      </c>
      <c r="C448" s="34" t="s">
        <v>13600</v>
      </c>
      <c r="D448" s="34" t="s">
        <v>1061</v>
      </c>
      <c r="E448" s="35" t="s">
        <v>13975</v>
      </c>
      <c r="F448" s="35"/>
      <c r="G448" s="36">
        <v>28.33</v>
      </c>
      <c r="H448" s="36">
        <v>3800</v>
      </c>
      <c r="I448" s="36">
        <v>5099.3999999999996</v>
      </c>
      <c r="J448" s="36">
        <v>28.33</v>
      </c>
    </row>
    <row r="449" spans="1:10" x14ac:dyDescent="0.2">
      <c r="A449" s="33">
        <v>408</v>
      </c>
      <c r="B449" s="34" t="s">
        <v>13759</v>
      </c>
      <c r="C449" s="34" t="s">
        <v>6263</v>
      </c>
      <c r="D449" s="34" t="s">
        <v>1061</v>
      </c>
      <c r="E449" s="35" t="s">
        <v>13975</v>
      </c>
      <c r="F449" s="35"/>
      <c r="G449" s="36">
        <v>28.33</v>
      </c>
      <c r="H449" s="36">
        <v>3800</v>
      </c>
      <c r="I449" s="36">
        <v>5099.3999999999996</v>
      </c>
      <c r="J449" s="36">
        <v>28.33</v>
      </c>
    </row>
    <row r="450" spans="1:10" x14ac:dyDescent="0.2">
      <c r="A450" s="33">
        <v>409</v>
      </c>
      <c r="B450" s="34" t="s">
        <v>1070</v>
      </c>
      <c r="C450" s="34" t="s">
        <v>1071</v>
      </c>
      <c r="D450" s="34" t="s">
        <v>1061</v>
      </c>
      <c r="E450" s="35" t="s">
        <v>896</v>
      </c>
      <c r="F450" s="35"/>
      <c r="G450" s="36">
        <v>28.33</v>
      </c>
      <c r="H450" s="36">
        <v>3800</v>
      </c>
      <c r="I450" s="36">
        <v>5099.3999999999996</v>
      </c>
      <c r="J450" s="36">
        <v>28.33</v>
      </c>
    </row>
    <row r="451" spans="1:10" x14ac:dyDescent="0.2">
      <c r="A451" s="33">
        <v>410</v>
      </c>
      <c r="B451" s="34" t="s">
        <v>1072</v>
      </c>
      <c r="C451" s="34" t="s">
        <v>1073</v>
      </c>
      <c r="D451" s="34" t="s">
        <v>1061</v>
      </c>
      <c r="E451" s="35" t="s">
        <v>270</v>
      </c>
      <c r="F451" s="35"/>
      <c r="G451" s="36">
        <v>28.33</v>
      </c>
      <c r="H451" s="36">
        <v>3800</v>
      </c>
      <c r="I451" s="36">
        <v>5099.3999999999996</v>
      </c>
      <c r="J451" s="36">
        <v>28.33</v>
      </c>
    </row>
    <row r="452" spans="1:10" x14ac:dyDescent="0.2">
      <c r="A452" s="33">
        <v>411</v>
      </c>
      <c r="B452" s="34" t="s">
        <v>1074</v>
      </c>
      <c r="C452" s="34" t="s">
        <v>1075</v>
      </c>
      <c r="D452" s="34" t="s">
        <v>1060</v>
      </c>
      <c r="E452" s="35" t="s">
        <v>1076</v>
      </c>
      <c r="F452" s="35"/>
      <c r="G452" s="36">
        <v>18.46</v>
      </c>
      <c r="H452" s="36">
        <v>3750</v>
      </c>
      <c r="I452" s="36">
        <v>3599.7</v>
      </c>
      <c r="J452" s="36">
        <v>18.46</v>
      </c>
    </row>
    <row r="453" spans="1:10" x14ac:dyDescent="0.2">
      <c r="A453" s="33">
        <v>412</v>
      </c>
      <c r="B453" s="34" t="s">
        <v>13599</v>
      </c>
      <c r="C453" s="34" t="s">
        <v>13598</v>
      </c>
      <c r="D453" s="34" t="s">
        <v>1061</v>
      </c>
      <c r="E453" s="35" t="s">
        <v>13971</v>
      </c>
      <c r="F453" s="35"/>
      <c r="G453" s="36">
        <v>28.33</v>
      </c>
      <c r="H453" s="36">
        <v>3800</v>
      </c>
      <c r="I453" s="36">
        <v>5099.3999999999996</v>
      </c>
      <c r="J453" s="36">
        <v>28.33</v>
      </c>
    </row>
    <row r="454" spans="1:10" x14ac:dyDescent="0.2">
      <c r="A454" s="33">
        <v>413</v>
      </c>
      <c r="B454" s="34" t="s">
        <v>1078</v>
      </c>
      <c r="C454" s="34" t="s">
        <v>1079</v>
      </c>
      <c r="D454" s="34" t="s">
        <v>1061</v>
      </c>
      <c r="E454" s="35" t="s">
        <v>270</v>
      </c>
      <c r="F454" s="35"/>
      <c r="G454" s="36">
        <v>28.33</v>
      </c>
      <c r="H454" s="36">
        <v>3800</v>
      </c>
      <c r="I454" s="36">
        <v>5099.3999999999996</v>
      </c>
      <c r="J454" s="36">
        <v>28.33</v>
      </c>
    </row>
    <row r="455" spans="1:10" x14ac:dyDescent="0.2">
      <c r="A455" s="33">
        <v>414</v>
      </c>
      <c r="B455" s="34" t="s">
        <v>1080</v>
      </c>
      <c r="C455" s="34" t="s">
        <v>1081</v>
      </c>
      <c r="D455" s="34" t="s">
        <v>1061</v>
      </c>
      <c r="E455" s="35" t="s">
        <v>933</v>
      </c>
      <c r="F455" s="35"/>
      <c r="G455" s="36">
        <v>28.33</v>
      </c>
      <c r="H455" s="36">
        <v>3200</v>
      </c>
      <c r="I455" s="36">
        <v>5099.3999999999996</v>
      </c>
      <c r="J455" s="36">
        <v>28.33</v>
      </c>
    </row>
    <row r="456" spans="1:10" x14ac:dyDescent="0.2">
      <c r="A456" s="33">
        <v>415</v>
      </c>
      <c r="B456" s="34" t="s">
        <v>1083</v>
      </c>
      <c r="C456" s="34" t="s">
        <v>1084</v>
      </c>
      <c r="D456" s="34" t="s">
        <v>1061</v>
      </c>
      <c r="E456" s="35" t="s">
        <v>896</v>
      </c>
      <c r="F456" s="35"/>
      <c r="G456" s="36">
        <v>28.33</v>
      </c>
      <c r="H456" s="36">
        <v>3800</v>
      </c>
      <c r="I456" s="36">
        <v>5099.3999999999996</v>
      </c>
      <c r="J456" s="36">
        <v>28.33</v>
      </c>
    </row>
    <row r="457" spans="1:10" x14ac:dyDescent="0.2">
      <c r="A457" s="33">
        <v>416</v>
      </c>
      <c r="B457" s="34" t="s">
        <v>1085</v>
      </c>
      <c r="C457" s="34" t="s">
        <v>1086</v>
      </c>
      <c r="D457" s="34" t="s">
        <v>1061</v>
      </c>
      <c r="E457" s="35" t="s">
        <v>1087</v>
      </c>
      <c r="F457" s="35"/>
      <c r="G457" s="36">
        <v>28.33</v>
      </c>
      <c r="H457" s="36">
        <v>3800</v>
      </c>
      <c r="I457" s="36">
        <v>5099.3999999999996</v>
      </c>
      <c r="J457" s="36">
        <v>28.33</v>
      </c>
    </row>
    <row r="458" spans="1:10" x14ac:dyDescent="0.2">
      <c r="A458" s="33">
        <v>417</v>
      </c>
      <c r="B458" s="34" t="s">
        <v>1088</v>
      </c>
      <c r="C458" s="34" t="s">
        <v>1089</v>
      </c>
      <c r="D458" s="34" t="s">
        <v>1061</v>
      </c>
      <c r="E458" s="35" t="s">
        <v>555</v>
      </c>
      <c r="F458" s="35"/>
      <c r="G458" s="36">
        <v>28.33</v>
      </c>
      <c r="H458" s="36">
        <v>3800</v>
      </c>
      <c r="I458" s="36">
        <v>5099.3999999999996</v>
      </c>
      <c r="J458" s="36">
        <v>28.33</v>
      </c>
    </row>
    <row r="459" spans="1:10" x14ac:dyDescent="0.2">
      <c r="A459" s="33">
        <v>418</v>
      </c>
      <c r="B459" s="34" t="s">
        <v>1090</v>
      </c>
      <c r="C459" s="34" t="s">
        <v>1091</v>
      </c>
      <c r="D459" s="34" t="s">
        <v>1061</v>
      </c>
      <c r="E459" s="35" t="s">
        <v>933</v>
      </c>
      <c r="F459" s="35"/>
      <c r="G459" s="36">
        <v>28.33</v>
      </c>
      <c r="H459" s="36">
        <v>3800</v>
      </c>
      <c r="I459" s="36">
        <v>5099.3999999999996</v>
      </c>
      <c r="J459" s="36">
        <v>28.33</v>
      </c>
    </row>
    <row r="460" spans="1:10" x14ac:dyDescent="0.2">
      <c r="A460" s="33">
        <v>419</v>
      </c>
      <c r="B460" s="34" t="s">
        <v>1092</v>
      </c>
      <c r="C460" s="34" t="s">
        <v>1093</v>
      </c>
      <c r="D460" s="34" t="s">
        <v>1061</v>
      </c>
      <c r="E460" s="35" t="s">
        <v>933</v>
      </c>
      <c r="F460" s="35"/>
      <c r="G460" s="36">
        <v>28.33</v>
      </c>
      <c r="H460" s="36">
        <v>3800</v>
      </c>
      <c r="I460" s="36">
        <v>5099.3999999999996</v>
      </c>
      <c r="J460" s="36">
        <v>28.33</v>
      </c>
    </row>
    <row r="461" spans="1:10" x14ac:dyDescent="0.2">
      <c r="A461" s="33">
        <v>420</v>
      </c>
      <c r="B461" s="34" t="s">
        <v>1094</v>
      </c>
      <c r="C461" s="34" t="s">
        <v>1095</v>
      </c>
      <c r="D461" s="34" t="s">
        <v>1061</v>
      </c>
      <c r="E461" s="35" t="s">
        <v>1096</v>
      </c>
      <c r="F461" s="35"/>
      <c r="G461" s="36">
        <v>28.33</v>
      </c>
      <c r="H461" s="36">
        <v>3800</v>
      </c>
      <c r="I461" s="36">
        <v>5099.3999999999996</v>
      </c>
      <c r="J461" s="36">
        <v>28.33</v>
      </c>
    </row>
    <row r="462" spans="1:10" x14ac:dyDescent="0.2">
      <c r="A462" s="33">
        <v>421</v>
      </c>
      <c r="B462" s="34" t="s">
        <v>1097</v>
      </c>
      <c r="C462" s="34" t="s">
        <v>1098</v>
      </c>
      <c r="D462" s="34" t="s">
        <v>14024</v>
      </c>
      <c r="E462" s="35" t="s">
        <v>433</v>
      </c>
      <c r="F462" s="35"/>
      <c r="G462" s="36">
        <v>33.33</v>
      </c>
      <c r="H462" s="36">
        <v>4000</v>
      </c>
      <c r="I462" s="36">
        <v>5999.4</v>
      </c>
      <c r="J462" s="36">
        <v>33.33</v>
      </c>
    </row>
    <row r="463" spans="1:10" x14ac:dyDescent="0.2">
      <c r="A463" s="33">
        <v>422</v>
      </c>
      <c r="B463" s="34" t="s">
        <v>13597</v>
      </c>
      <c r="C463" s="34" t="s">
        <v>13596</v>
      </c>
      <c r="D463" s="34" t="s">
        <v>1061</v>
      </c>
      <c r="E463" s="35" t="s">
        <v>13955</v>
      </c>
      <c r="F463" s="35"/>
      <c r="G463" s="36">
        <v>28.33</v>
      </c>
      <c r="H463" s="36">
        <v>3800</v>
      </c>
      <c r="I463" s="36">
        <v>5099.3999999999996</v>
      </c>
      <c r="J463" s="36">
        <v>28.33</v>
      </c>
    </row>
    <row r="464" spans="1:10" x14ac:dyDescent="0.2">
      <c r="A464" s="33">
        <v>423</v>
      </c>
      <c r="B464" s="34" t="s">
        <v>13595</v>
      </c>
      <c r="C464" s="34" t="s">
        <v>13594</v>
      </c>
      <c r="D464" s="34" t="s">
        <v>1061</v>
      </c>
      <c r="E464" s="35" t="s">
        <v>14025</v>
      </c>
      <c r="F464" s="35"/>
      <c r="G464" s="36">
        <v>28.33</v>
      </c>
      <c r="H464" s="36">
        <v>3800</v>
      </c>
      <c r="I464" s="36">
        <v>5099.3999999999996</v>
      </c>
      <c r="J464" s="36">
        <v>28.33</v>
      </c>
    </row>
    <row r="465" spans="1:10" x14ac:dyDescent="0.2">
      <c r="A465" s="33">
        <v>424</v>
      </c>
      <c r="B465" s="34" t="s">
        <v>1102</v>
      </c>
      <c r="C465" s="34" t="s">
        <v>1103</v>
      </c>
      <c r="D465" s="34" t="s">
        <v>1061</v>
      </c>
      <c r="E465" s="35" t="s">
        <v>896</v>
      </c>
      <c r="F465" s="35"/>
      <c r="G465" s="36">
        <v>28.33</v>
      </c>
      <c r="H465" s="36">
        <v>3200</v>
      </c>
      <c r="I465" s="36">
        <v>5099.3999999999996</v>
      </c>
      <c r="J465" s="36">
        <v>28.33</v>
      </c>
    </row>
    <row r="466" spans="1:10" x14ac:dyDescent="0.2">
      <c r="A466" s="33">
        <v>425</v>
      </c>
      <c r="B466" s="34" t="s">
        <v>1105</v>
      </c>
      <c r="C466" s="34" t="s">
        <v>1106</v>
      </c>
      <c r="D466" s="34" t="s">
        <v>14024</v>
      </c>
      <c r="E466" s="35" t="s">
        <v>933</v>
      </c>
      <c r="F466" s="35"/>
      <c r="G466" s="36">
        <v>33.33</v>
      </c>
      <c r="H466" s="36">
        <v>4000</v>
      </c>
      <c r="I466" s="36">
        <v>5999.4</v>
      </c>
      <c r="J466" s="36">
        <v>33.33</v>
      </c>
    </row>
    <row r="467" spans="1:10" x14ac:dyDescent="0.2">
      <c r="A467" s="33">
        <v>426</v>
      </c>
      <c r="B467" s="34" t="s">
        <v>1107</v>
      </c>
      <c r="C467" s="34" t="s">
        <v>1108</v>
      </c>
      <c r="D467" s="34" t="s">
        <v>1061</v>
      </c>
      <c r="E467" s="35" t="s">
        <v>1067</v>
      </c>
      <c r="F467" s="35"/>
      <c r="G467" s="36">
        <v>28.33</v>
      </c>
      <c r="H467" s="36">
        <v>3800</v>
      </c>
      <c r="I467" s="36">
        <v>5099.3999999999996</v>
      </c>
      <c r="J467" s="36">
        <v>28.33</v>
      </c>
    </row>
    <row r="468" spans="1:10" x14ac:dyDescent="0.2">
      <c r="A468" s="33">
        <v>427</v>
      </c>
      <c r="B468" s="34" t="s">
        <v>13593</v>
      </c>
      <c r="C468" s="34" t="s">
        <v>13592</v>
      </c>
      <c r="D468" s="34" t="s">
        <v>1061</v>
      </c>
      <c r="E468" s="35" t="s">
        <v>13955</v>
      </c>
      <c r="F468" s="35"/>
      <c r="G468" s="36">
        <v>28.33</v>
      </c>
      <c r="H468" s="36">
        <v>3800</v>
      </c>
      <c r="I468" s="36">
        <v>5099.3999999999996</v>
      </c>
      <c r="J468" s="36">
        <v>28.33</v>
      </c>
    </row>
    <row r="469" spans="1:10" x14ac:dyDescent="0.2">
      <c r="A469" s="33">
        <v>428</v>
      </c>
      <c r="B469" s="34" t="s">
        <v>1109</v>
      </c>
      <c r="C469" s="34" t="s">
        <v>1110</v>
      </c>
      <c r="D469" s="34" t="s">
        <v>1111</v>
      </c>
      <c r="E469" s="35" t="s">
        <v>933</v>
      </c>
      <c r="F469" s="35"/>
      <c r="G469" s="36">
        <v>29.44</v>
      </c>
      <c r="H469" s="36">
        <v>3850</v>
      </c>
      <c r="I469" s="36">
        <v>5299.2</v>
      </c>
      <c r="J469" s="36">
        <v>29.44</v>
      </c>
    </row>
    <row r="470" spans="1:10" x14ac:dyDescent="0.2">
      <c r="A470" s="33">
        <v>429</v>
      </c>
      <c r="B470" s="34" t="s">
        <v>13611</v>
      </c>
      <c r="C470" s="34" t="s">
        <v>13610</v>
      </c>
      <c r="D470" s="34" t="s">
        <v>14024</v>
      </c>
      <c r="E470" s="35" t="s">
        <v>13914</v>
      </c>
      <c r="F470" s="35"/>
      <c r="G470" s="36">
        <v>33.33</v>
      </c>
      <c r="H470" s="36">
        <v>4000</v>
      </c>
      <c r="I470" s="36">
        <v>5400</v>
      </c>
      <c r="J470" s="36">
        <v>30</v>
      </c>
    </row>
    <row r="471" spans="1:10" x14ac:dyDescent="0.2">
      <c r="A471" s="33">
        <v>430</v>
      </c>
      <c r="B471" s="34" t="s">
        <v>1112</v>
      </c>
      <c r="C471" s="34" t="s">
        <v>1113</v>
      </c>
      <c r="D471" s="34" t="s">
        <v>1061</v>
      </c>
      <c r="E471" s="35" t="s">
        <v>396</v>
      </c>
      <c r="F471" s="35"/>
      <c r="G471" s="36">
        <v>28.33</v>
      </c>
      <c r="H471" s="36">
        <v>3800</v>
      </c>
      <c r="I471" s="36">
        <v>5099.3999999999996</v>
      </c>
      <c r="J471" s="36">
        <v>28.33</v>
      </c>
    </row>
    <row r="472" spans="1:10" x14ac:dyDescent="0.2">
      <c r="A472" s="33">
        <v>431</v>
      </c>
      <c r="B472" s="34" t="s">
        <v>1114</v>
      </c>
      <c r="C472" s="34" t="s">
        <v>1115</v>
      </c>
      <c r="D472" s="34" t="s">
        <v>1111</v>
      </c>
      <c r="E472" s="35" t="s">
        <v>1116</v>
      </c>
      <c r="F472" s="35"/>
      <c r="G472" s="36">
        <v>29.44</v>
      </c>
      <c r="H472" s="36">
        <v>3850</v>
      </c>
      <c r="I472" s="36">
        <v>5299.2</v>
      </c>
      <c r="J472" s="36">
        <v>29.44</v>
      </c>
    </row>
    <row r="473" spans="1:10" x14ac:dyDescent="0.2">
      <c r="A473" s="33">
        <v>432</v>
      </c>
      <c r="B473" s="34" t="s">
        <v>1118</v>
      </c>
      <c r="C473" s="34" t="s">
        <v>1119</v>
      </c>
      <c r="D473" s="34" t="s">
        <v>1061</v>
      </c>
      <c r="E473" s="35" t="s">
        <v>796</v>
      </c>
      <c r="F473" s="35"/>
      <c r="G473" s="36">
        <v>28.33</v>
      </c>
      <c r="H473" s="36">
        <v>3800</v>
      </c>
      <c r="I473" s="36">
        <v>5099.3999999999996</v>
      </c>
      <c r="J473" s="36">
        <v>28.33</v>
      </c>
    </row>
    <row r="474" spans="1:10" x14ac:dyDescent="0.2">
      <c r="A474" s="33">
        <v>433</v>
      </c>
      <c r="B474" s="34" t="s">
        <v>13760</v>
      </c>
      <c r="C474" s="34" t="s">
        <v>13761</v>
      </c>
      <c r="D474" s="34" t="s">
        <v>1061</v>
      </c>
      <c r="E474" s="35" t="s">
        <v>13975</v>
      </c>
      <c r="F474" s="35"/>
      <c r="G474" s="36">
        <v>28.33</v>
      </c>
      <c r="H474" s="36">
        <v>3800</v>
      </c>
      <c r="I474" s="36">
        <v>5099.3999999999996</v>
      </c>
      <c r="J474" s="36">
        <v>28.33</v>
      </c>
    </row>
    <row r="475" spans="1:10" x14ac:dyDescent="0.2">
      <c r="A475" s="33">
        <v>434</v>
      </c>
      <c r="B475" s="34" t="s">
        <v>1120</v>
      </c>
      <c r="C475" s="34" t="s">
        <v>1121</v>
      </c>
      <c r="D475" s="34" t="s">
        <v>1061</v>
      </c>
      <c r="E475" s="35" t="s">
        <v>1122</v>
      </c>
      <c r="F475" s="35"/>
      <c r="G475" s="36">
        <v>28.33</v>
      </c>
      <c r="H475" s="36">
        <v>3800</v>
      </c>
      <c r="I475" s="36">
        <v>5099.3999999999996</v>
      </c>
      <c r="J475" s="36">
        <v>28.33</v>
      </c>
    </row>
    <row r="476" spans="1:10" x14ac:dyDescent="0.2">
      <c r="A476" s="33">
        <v>435</v>
      </c>
      <c r="B476" s="34" t="s">
        <v>1123</v>
      </c>
      <c r="C476" s="34" t="s">
        <v>1124</v>
      </c>
      <c r="D476" s="34" t="s">
        <v>1061</v>
      </c>
      <c r="E476" s="35" t="s">
        <v>1125</v>
      </c>
      <c r="F476" s="35"/>
      <c r="G476" s="36">
        <v>28.33</v>
      </c>
      <c r="H476" s="36">
        <v>3800</v>
      </c>
      <c r="I476" s="36">
        <v>5099.3999999999996</v>
      </c>
      <c r="J476" s="36">
        <v>28.33</v>
      </c>
    </row>
    <row r="477" spans="1:10" x14ac:dyDescent="0.2">
      <c r="A477" s="33">
        <v>436</v>
      </c>
      <c r="B477" s="34" t="s">
        <v>13591</v>
      </c>
      <c r="C477" s="34" t="s">
        <v>13590</v>
      </c>
      <c r="D477" s="34" t="s">
        <v>1061</v>
      </c>
      <c r="E477" s="35" t="s">
        <v>13971</v>
      </c>
      <c r="F477" s="35"/>
      <c r="G477" s="36">
        <v>28.33</v>
      </c>
      <c r="H477" s="36">
        <v>3800</v>
      </c>
      <c r="I477" s="36">
        <v>5099.3999999999996</v>
      </c>
      <c r="J477" s="36">
        <v>28.33</v>
      </c>
    </row>
    <row r="478" spans="1:10" x14ac:dyDescent="0.2">
      <c r="A478" s="33">
        <v>437</v>
      </c>
      <c r="B478" s="34" t="s">
        <v>1126</v>
      </c>
      <c r="C478" s="34" t="s">
        <v>1127</v>
      </c>
      <c r="D478" s="34" t="s">
        <v>1061</v>
      </c>
      <c r="E478" s="35" t="s">
        <v>495</v>
      </c>
      <c r="F478" s="35"/>
      <c r="G478" s="36">
        <v>28.33</v>
      </c>
      <c r="H478" s="36">
        <v>3800</v>
      </c>
      <c r="I478" s="36">
        <v>5099.3999999999996</v>
      </c>
      <c r="J478" s="36">
        <v>28.33</v>
      </c>
    </row>
    <row r="479" spans="1:10" x14ac:dyDescent="0.2">
      <c r="A479" s="31"/>
      <c r="B479" s="31"/>
      <c r="C479" s="31"/>
      <c r="D479" s="32" t="s">
        <v>1130</v>
      </c>
      <c r="E479" s="31"/>
      <c r="F479" s="31"/>
      <c r="G479" s="31"/>
      <c r="H479" s="31"/>
      <c r="I479" s="31"/>
      <c r="J479" s="31"/>
    </row>
    <row r="480" spans="1:10" x14ac:dyDescent="0.2">
      <c r="A480" s="33">
        <v>438</v>
      </c>
      <c r="B480" s="34" t="s">
        <v>1131</v>
      </c>
      <c r="C480" s="34" t="s">
        <v>1132</v>
      </c>
      <c r="D480" s="34" t="s">
        <v>14026</v>
      </c>
      <c r="E480" s="35" t="s">
        <v>307</v>
      </c>
      <c r="F480" s="35"/>
      <c r="G480" s="36">
        <v>29.33</v>
      </c>
      <c r="H480" s="36">
        <v>3750</v>
      </c>
      <c r="I480" s="36">
        <v>5279.4</v>
      </c>
      <c r="J480" s="36">
        <v>29.33</v>
      </c>
    </row>
    <row r="481" spans="1:10" x14ac:dyDescent="0.2">
      <c r="A481" s="31"/>
      <c r="B481" s="31"/>
      <c r="C481" s="31"/>
      <c r="D481" s="32" t="s">
        <v>1133</v>
      </c>
      <c r="E481" s="31"/>
      <c r="F481" s="31"/>
      <c r="G481" s="31"/>
      <c r="H481" s="31"/>
      <c r="I481" s="31"/>
      <c r="J481" s="31"/>
    </row>
    <row r="482" spans="1:10" x14ac:dyDescent="0.2">
      <c r="A482" s="33">
        <v>439</v>
      </c>
      <c r="B482" s="34" t="s">
        <v>6288</v>
      </c>
      <c r="C482" s="34" t="s">
        <v>6289</v>
      </c>
      <c r="D482" s="34" t="s">
        <v>14027</v>
      </c>
      <c r="E482" s="35" t="s">
        <v>6290</v>
      </c>
      <c r="F482" s="35"/>
      <c r="G482" s="36">
        <v>7700</v>
      </c>
      <c r="H482" s="36">
        <v>5500</v>
      </c>
      <c r="I482" s="36">
        <v>7700</v>
      </c>
      <c r="J482" s="36">
        <v>7700</v>
      </c>
    </row>
    <row r="483" spans="1:10" x14ac:dyDescent="0.2">
      <c r="A483" s="31"/>
      <c r="B483" s="31"/>
      <c r="C483" s="31"/>
      <c r="D483" s="32" t="s">
        <v>1137</v>
      </c>
      <c r="E483" s="31"/>
      <c r="F483" s="31"/>
      <c r="G483" s="31"/>
      <c r="H483" s="31"/>
      <c r="I483" s="31"/>
      <c r="J483" s="31"/>
    </row>
    <row r="484" spans="1:10" x14ac:dyDescent="0.2">
      <c r="A484" s="33">
        <v>440</v>
      </c>
      <c r="B484" s="34" t="s">
        <v>1138</v>
      </c>
      <c r="C484" s="34" t="s">
        <v>1139</v>
      </c>
      <c r="D484" s="34" t="s">
        <v>14028</v>
      </c>
      <c r="E484" s="35" t="s">
        <v>933</v>
      </c>
      <c r="F484" s="35"/>
      <c r="G484" s="36">
        <v>8470</v>
      </c>
      <c r="H484" s="36">
        <v>5500</v>
      </c>
      <c r="I484" s="36">
        <v>8470</v>
      </c>
      <c r="J484" s="36">
        <v>8470</v>
      </c>
    </row>
    <row r="485" spans="1:10" x14ac:dyDescent="0.2">
      <c r="A485" s="31"/>
      <c r="B485" s="31"/>
      <c r="C485" s="31"/>
      <c r="D485" s="32" t="s">
        <v>1140</v>
      </c>
      <c r="E485" s="31"/>
      <c r="F485" s="31"/>
      <c r="G485" s="31"/>
      <c r="H485" s="31"/>
      <c r="I485" s="31"/>
      <c r="J485" s="31"/>
    </row>
    <row r="486" spans="1:10" x14ac:dyDescent="0.2">
      <c r="A486" s="33">
        <v>441</v>
      </c>
      <c r="B486" s="34" t="s">
        <v>1033</v>
      </c>
      <c r="C486" s="34" t="s">
        <v>1034</v>
      </c>
      <c r="D486" s="34" t="s">
        <v>14029</v>
      </c>
      <c r="E486" s="35" t="s">
        <v>933</v>
      </c>
      <c r="F486" s="35"/>
      <c r="G486" s="36">
        <v>35.1</v>
      </c>
      <c r="H486" s="36">
        <v>3750</v>
      </c>
      <c r="I486" s="36">
        <v>6318</v>
      </c>
      <c r="J486" s="36">
        <v>35.1</v>
      </c>
    </row>
    <row r="487" spans="1:10" x14ac:dyDescent="0.2">
      <c r="A487" s="33">
        <v>442</v>
      </c>
      <c r="B487" s="34" t="s">
        <v>1141</v>
      </c>
      <c r="C487" s="34" t="s">
        <v>1142</v>
      </c>
      <c r="D487" s="34" t="s">
        <v>1143</v>
      </c>
      <c r="E487" s="35" t="s">
        <v>273</v>
      </c>
      <c r="F487" s="35"/>
      <c r="G487" s="36">
        <v>5880</v>
      </c>
      <c r="H487" s="36">
        <v>3800</v>
      </c>
      <c r="I487" s="36">
        <v>5880</v>
      </c>
      <c r="J487" s="36">
        <v>5880</v>
      </c>
    </row>
    <row r="488" spans="1:10" x14ac:dyDescent="0.2">
      <c r="A488" s="33">
        <v>443</v>
      </c>
      <c r="B488" s="34" t="s">
        <v>1038</v>
      </c>
      <c r="C488" s="34" t="s">
        <v>1039</v>
      </c>
      <c r="D488" s="34" t="s">
        <v>14030</v>
      </c>
      <c r="E488" s="35" t="s">
        <v>933</v>
      </c>
      <c r="F488" s="35"/>
      <c r="G488" s="36">
        <v>7700</v>
      </c>
      <c r="H488" s="36">
        <v>4000</v>
      </c>
      <c r="I488" s="36">
        <v>7700</v>
      </c>
      <c r="J488" s="36">
        <v>7700</v>
      </c>
    </row>
    <row r="489" spans="1:10" x14ac:dyDescent="0.2">
      <c r="A489" s="33">
        <v>444</v>
      </c>
      <c r="B489" s="34" t="s">
        <v>1144</v>
      </c>
      <c r="C489" s="34" t="s">
        <v>1145</v>
      </c>
      <c r="D489" s="34" t="s">
        <v>14029</v>
      </c>
      <c r="E489" s="35" t="s">
        <v>919</v>
      </c>
      <c r="F489" s="35"/>
      <c r="G489" s="36">
        <v>35.1</v>
      </c>
      <c r="H489" s="36">
        <v>3750</v>
      </c>
      <c r="I489" s="36">
        <v>6318</v>
      </c>
      <c r="J489" s="36">
        <v>35.1</v>
      </c>
    </row>
    <row r="490" spans="1:10" x14ac:dyDescent="0.2">
      <c r="A490" s="33">
        <v>445</v>
      </c>
      <c r="B490" s="34" t="s">
        <v>1146</v>
      </c>
      <c r="C490" s="34" t="s">
        <v>1147</v>
      </c>
      <c r="D490" s="34" t="s">
        <v>1148</v>
      </c>
      <c r="E490" s="35" t="s">
        <v>1149</v>
      </c>
      <c r="F490" s="35"/>
      <c r="G490" s="36">
        <v>26.5</v>
      </c>
      <c r="H490" s="36">
        <v>3750</v>
      </c>
      <c r="I490" s="36">
        <v>5300</v>
      </c>
      <c r="J490" s="36">
        <v>26.5</v>
      </c>
    </row>
    <row r="491" spans="1:10" x14ac:dyDescent="0.2">
      <c r="A491" s="33">
        <v>446</v>
      </c>
      <c r="B491" s="34" t="s">
        <v>13617</v>
      </c>
      <c r="C491" s="34" t="s">
        <v>13616</v>
      </c>
      <c r="D491" s="34" t="s">
        <v>1148</v>
      </c>
      <c r="E491" s="35" t="s">
        <v>14012</v>
      </c>
      <c r="F491" s="35"/>
      <c r="G491" s="36">
        <v>26.5</v>
      </c>
      <c r="H491" s="36">
        <v>3750</v>
      </c>
      <c r="I491" s="36">
        <v>5300</v>
      </c>
      <c r="J491" s="36">
        <v>26.5</v>
      </c>
    </row>
    <row r="492" spans="1:10" x14ac:dyDescent="0.2">
      <c r="A492" s="33">
        <v>447</v>
      </c>
      <c r="B492" s="34" t="s">
        <v>1150</v>
      </c>
      <c r="C492" s="34" t="s">
        <v>1151</v>
      </c>
      <c r="D492" s="34" t="s">
        <v>1152</v>
      </c>
      <c r="E492" s="35" t="s">
        <v>896</v>
      </c>
      <c r="F492" s="35"/>
      <c r="G492" s="36">
        <v>2541</v>
      </c>
      <c r="H492" s="36">
        <v>3750</v>
      </c>
      <c r="I492" s="36">
        <v>2541</v>
      </c>
      <c r="J492" s="36">
        <v>2541</v>
      </c>
    </row>
    <row r="493" spans="1:10" x14ac:dyDescent="0.2">
      <c r="A493" s="33">
        <v>448</v>
      </c>
      <c r="B493" s="34" t="s">
        <v>13615</v>
      </c>
      <c r="C493" s="34" t="s">
        <v>13614</v>
      </c>
      <c r="D493" s="34" t="s">
        <v>1148</v>
      </c>
      <c r="E493" s="35" t="s">
        <v>13985</v>
      </c>
      <c r="F493" s="35"/>
      <c r="G493" s="36">
        <v>26.5</v>
      </c>
      <c r="H493" s="36">
        <v>3750</v>
      </c>
      <c r="I493" s="36">
        <v>5300</v>
      </c>
      <c r="J493" s="36">
        <v>26.5</v>
      </c>
    </row>
    <row r="494" spans="1:10" x14ac:dyDescent="0.2">
      <c r="A494" s="33">
        <v>449</v>
      </c>
      <c r="B494" s="34" t="s">
        <v>13613</v>
      </c>
      <c r="C494" s="34" t="s">
        <v>13612</v>
      </c>
      <c r="D494" s="34" t="s">
        <v>1148</v>
      </c>
      <c r="E494" s="35" t="s">
        <v>13943</v>
      </c>
      <c r="F494" s="35"/>
      <c r="G494" s="36">
        <v>26.5</v>
      </c>
      <c r="H494" s="36">
        <v>3750</v>
      </c>
      <c r="I494" s="36">
        <v>5300</v>
      </c>
      <c r="J494" s="36">
        <v>26.5</v>
      </c>
    </row>
    <row r="495" spans="1:10" x14ac:dyDescent="0.2">
      <c r="A495" s="33">
        <v>450</v>
      </c>
      <c r="B495" s="34" t="s">
        <v>1155</v>
      </c>
      <c r="C495" s="34" t="s">
        <v>1156</v>
      </c>
      <c r="D495" s="34" t="s">
        <v>14031</v>
      </c>
      <c r="E495" s="35" t="s">
        <v>896</v>
      </c>
      <c r="F495" s="35"/>
      <c r="G495" s="36">
        <v>4400</v>
      </c>
      <c r="H495" s="36">
        <v>3750</v>
      </c>
      <c r="I495" s="36">
        <v>4400</v>
      </c>
      <c r="J495" s="36">
        <v>4400</v>
      </c>
    </row>
    <row r="496" spans="1:10" x14ac:dyDescent="0.2">
      <c r="A496" s="31"/>
      <c r="B496" s="31"/>
      <c r="C496" s="31"/>
      <c r="D496" s="32" t="s">
        <v>1160</v>
      </c>
      <c r="E496" s="31"/>
      <c r="F496" s="31"/>
      <c r="G496" s="31"/>
      <c r="H496" s="31"/>
      <c r="I496" s="31"/>
      <c r="J496" s="31"/>
    </row>
    <row r="497" spans="1:10" x14ac:dyDescent="0.2">
      <c r="A497" s="33">
        <v>451</v>
      </c>
      <c r="B497" s="34" t="s">
        <v>1161</v>
      </c>
      <c r="C497" s="34" t="s">
        <v>1162</v>
      </c>
      <c r="D497" s="34" t="s">
        <v>1163</v>
      </c>
      <c r="E497" s="35" t="s">
        <v>1164</v>
      </c>
      <c r="F497" s="35"/>
      <c r="G497" s="36">
        <v>6500</v>
      </c>
      <c r="H497" s="36">
        <v>4050</v>
      </c>
      <c r="I497" s="36">
        <v>6500</v>
      </c>
      <c r="J497" s="36">
        <v>6500</v>
      </c>
    </row>
    <row r="498" spans="1:10" x14ac:dyDescent="0.2">
      <c r="A498" s="33">
        <v>452</v>
      </c>
      <c r="B498" s="34" t="s">
        <v>13609</v>
      </c>
      <c r="C498" s="34" t="s">
        <v>13608</v>
      </c>
      <c r="D498" s="34" t="s">
        <v>1170</v>
      </c>
      <c r="E498" s="35" t="s">
        <v>14032</v>
      </c>
      <c r="F498" s="35"/>
      <c r="G498" s="36">
        <v>4400</v>
      </c>
      <c r="H498" s="36">
        <v>3750</v>
      </c>
      <c r="I498" s="36">
        <v>4400</v>
      </c>
      <c r="J498" s="36">
        <v>4400</v>
      </c>
    </row>
    <row r="499" spans="1:10" x14ac:dyDescent="0.2">
      <c r="A499" s="33">
        <v>453</v>
      </c>
      <c r="B499" s="34" t="s">
        <v>1165</v>
      </c>
      <c r="C499" s="34" t="s">
        <v>1166</v>
      </c>
      <c r="D499" s="34" t="s">
        <v>1167</v>
      </c>
      <c r="E499" s="35" t="s">
        <v>1168</v>
      </c>
      <c r="F499" s="35"/>
      <c r="G499" s="36">
        <v>5800</v>
      </c>
      <c r="H499" s="36">
        <v>4700</v>
      </c>
      <c r="I499" s="36">
        <v>5800</v>
      </c>
      <c r="J499" s="36">
        <v>5800</v>
      </c>
    </row>
    <row r="500" spans="1:10" x14ac:dyDescent="0.2">
      <c r="A500" s="33">
        <v>454</v>
      </c>
      <c r="B500" s="34" t="s">
        <v>1171</v>
      </c>
      <c r="C500" s="34" t="s">
        <v>1172</v>
      </c>
      <c r="D500" s="34" t="s">
        <v>14033</v>
      </c>
      <c r="E500" s="35" t="s">
        <v>1173</v>
      </c>
      <c r="F500" s="35"/>
      <c r="G500" s="36">
        <v>12131</v>
      </c>
      <c r="H500" s="36">
        <v>9400</v>
      </c>
      <c r="I500" s="36">
        <v>12131</v>
      </c>
      <c r="J500" s="36">
        <v>12131</v>
      </c>
    </row>
    <row r="501" spans="1:10" x14ac:dyDescent="0.2">
      <c r="A501" s="33">
        <v>455</v>
      </c>
      <c r="B501" s="34" t="s">
        <v>1169</v>
      </c>
      <c r="C501" s="34" t="s">
        <v>14034</v>
      </c>
      <c r="D501" s="34" t="s">
        <v>1170</v>
      </c>
      <c r="E501" s="35" t="s">
        <v>933</v>
      </c>
      <c r="F501" s="35"/>
      <c r="G501" s="36">
        <v>4400</v>
      </c>
      <c r="H501" s="36">
        <v>3750</v>
      </c>
      <c r="I501" s="36">
        <v>4400</v>
      </c>
      <c r="J501" s="36">
        <v>4400</v>
      </c>
    </row>
    <row r="502" spans="1:10" x14ac:dyDescent="0.2">
      <c r="A502" s="31"/>
      <c r="B502" s="31"/>
      <c r="C502" s="31"/>
      <c r="D502" s="32" t="s">
        <v>1174</v>
      </c>
      <c r="E502" s="31"/>
      <c r="F502" s="31"/>
      <c r="G502" s="31"/>
      <c r="H502" s="31"/>
      <c r="I502" s="31"/>
      <c r="J502" s="31"/>
    </row>
    <row r="503" spans="1:10" x14ac:dyDescent="0.2">
      <c r="A503" s="33">
        <v>456</v>
      </c>
      <c r="B503" s="34" t="s">
        <v>13587</v>
      </c>
      <c r="C503" s="34" t="s">
        <v>13586</v>
      </c>
      <c r="D503" s="34" t="s">
        <v>1175</v>
      </c>
      <c r="E503" s="35" t="s">
        <v>13996</v>
      </c>
      <c r="F503" s="35"/>
      <c r="G503" s="36">
        <v>32.22</v>
      </c>
      <c r="H503" s="36">
        <v>3900</v>
      </c>
      <c r="I503" s="36">
        <v>5799.6</v>
      </c>
      <c r="J503" s="36">
        <v>32.22</v>
      </c>
    </row>
    <row r="504" spans="1:10" x14ac:dyDescent="0.2">
      <c r="A504" s="33">
        <v>457</v>
      </c>
      <c r="B504" s="34" t="s">
        <v>1177</v>
      </c>
      <c r="C504" s="34" t="s">
        <v>1178</v>
      </c>
      <c r="D504" s="34" t="s">
        <v>1175</v>
      </c>
      <c r="E504" s="35" t="s">
        <v>1179</v>
      </c>
      <c r="F504" s="35"/>
      <c r="G504" s="36">
        <v>32.22</v>
      </c>
      <c r="H504" s="36">
        <v>3900</v>
      </c>
      <c r="I504" s="36">
        <v>5799.6</v>
      </c>
      <c r="J504" s="36">
        <v>32.22</v>
      </c>
    </row>
    <row r="505" spans="1:10" x14ac:dyDescent="0.2">
      <c r="A505" s="33">
        <v>458</v>
      </c>
      <c r="B505" s="34" t="s">
        <v>13585</v>
      </c>
      <c r="C505" s="34" t="s">
        <v>13584</v>
      </c>
      <c r="D505" s="34" t="s">
        <v>1175</v>
      </c>
      <c r="E505" s="35" t="s">
        <v>13955</v>
      </c>
      <c r="F505" s="35"/>
      <c r="G505" s="36">
        <v>32.22</v>
      </c>
      <c r="H505" s="36">
        <v>3900</v>
      </c>
      <c r="I505" s="36">
        <v>5799.6</v>
      </c>
      <c r="J505" s="36">
        <v>32.22</v>
      </c>
    </row>
    <row r="506" spans="1:10" x14ac:dyDescent="0.2">
      <c r="A506" s="33">
        <v>459</v>
      </c>
      <c r="B506" s="34" t="s">
        <v>4982</v>
      </c>
      <c r="C506" s="34" t="s">
        <v>4983</v>
      </c>
      <c r="D506" s="34" t="s">
        <v>1175</v>
      </c>
      <c r="E506" s="35" t="s">
        <v>4204</v>
      </c>
      <c r="F506" s="35"/>
      <c r="G506" s="36">
        <v>32.22</v>
      </c>
      <c r="H506" s="36">
        <v>3900</v>
      </c>
      <c r="I506" s="36">
        <v>5799.6</v>
      </c>
      <c r="J506" s="36">
        <v>32.22</v>
      </c>
    </row>
    <row r="507" spans="1:10" x14ac:dyDescent="0.2">
      <c r="A507" s="33">
        <v>460</v>
      </c>
      <c r="B507" s="34" t="s">
        <v>1180</v>
      </c>
      <c r="C507" s="34" t="s">
        <v>1181</v>
      </c>
      <c r="D507" s="34" t="s">
        <v>1182</v>
      </c>
      <c r="E507" s="35" t="s">
        <v>933</v>
      </c>
      <c r="F507" s="35"/>
      <c r="G507" s="36">
        <v>41.39</v>
      </c>
      <c r="H507" s="36">
        <v>3800</v>
      </c>
      <c r="I507" s="36">
        <v>7450.2</v>
      </c>
      <c r="J507" s="36">
        <v>41.39</v>
      </c>
    </row>
    <row r="508" spans="1:10" x14ac:dyDescent="0.2">
      <c r="A508" s="33">
        <v>461</v>
      </c>
      <c r="B508" s="34" t="s">
        <v>1183</v>
      </c>
      <c r="C508" s="34" t="s">
        <v>1184</v>
      </c>
      <c r="D508" s="34" t="s">
        <v>1175</v>
      </c>
      <c r="E508" s="35" t="s">
        <v>1185</v>
      </c>
      <c r="F508" s="35"/>
      <c r="G508" s="36">
        <v>32.22</v>
      </c>
      <c r="H508" s="36">
        <v>3900</v>
      </c>
      <c r="I508" s="36">
        <v>5799.6</v>
      </c>
      <c r="J508" s="36">
        <v>32.22</v>
      </c>
    </row>
    <row r="509" spans="1:10" x14ac:dyDescent="0.2">
      <c r="A509" s="33">
        <v>462</v>
      </c>
      <c r="B509" s="34" t="s">
        <v>1186</v>
      </c>
      <c r="C509" s="34" t="s">
        <v>1187</v>
      </c>
      <c r="D509" s="34" t="s">
        <v>1182</v>
      </c>
      <c r="E509" s="35" t="s">
        <v>933</v>
      </c>
      <c r="F509" s="35"/>
      <c r="G509" s="36">
        <v>41.39</v>
      </c>
      <c r="H509" s="36">
        <v>3800</v>
      </c>
      <c r="I509" s="36">
        <v>7450.2</v>
      </c>
      <c r="J509" s="36">
        <v>41.39</v>
      </c>
    </row>
    <row r="510" spans="1:10" x14ac:dyDescent="0.2">
      <c r="A510" s="33">
        <v>463</v>
      </c>
      <c r="B510" s="34" t="s">
        <v>1188</v>
      </c>
      <c r="C510" s="34" t="s">
        <v>1189</v>
      </c>
      <c r="D510" s="34" t="s">
        <v>1175</v>
      </c>
      <c r="E510" s="35" t="s">
        <v>1190</v>
      </c>
      <c r="F510" s="35"/>
      <c r="G510" s="36">
        <v>32.22</v>
      </c>
      <c r="H510" s="36">
        <v>3900</v>
      </c>
      <c r="I510" s="36">
        <v>5799.6</v>
      </c>
      <c r="J510" s="36">
        <v>32.22</v>
      </c>
    </row>
    <row r="511" spans="1:10" x14ac:dyDescent="0.2">
      <c r="A511" s="33">
        <v>464</v>
      </c>
      <c r="B511" s="34" t="s">
        <v>1191</v>
      </c>
      <c r="C511" s="34" t="s">
        <v>1192</v>
      </c>
      <c r="D511" s="34" t="s">
        <v>1175</v>
      </c>
      <c r="E511" s="35" t="s">
        <v>1193</v>
      </c>
      <c r="F511" s="35"/>
      <c r="G511" s="36">
        <v>32.22</v>
      </c>
      <c r="H511" s="36">
        <v>3900</v>
      </c>
      <c r="I511" s="36">
        <v>5799.6</v>
      </c>
      <c r="J511" s="36">
        <v>32.22</v>
      </c>
    </row>
    <row r="512" spans="1:10" x14ac:dyDescent="0.2">
      <c r="A512" s="33">
        <v>465</v>
      </c>
      <c r="B512" s="34" t="s">
        <v>1194</v>
      </c>
      <c r="C512" s="34" t="s">
        <v>1195</v>
      </c>
      <c r="D512" s="34" t="s">
        <v>1196</v>
      </c>
      <c r="E512" s="35" t="s">
        <v>933</v>
      </c>
      <c r="F512" s="35"/>
      <c r="G512" s="36">
        <v>34.72</v>
      </c>
      <c r="H512" s="36">
        <v>4000</v>
      </c>
      <c r="I512" s="36">
        <v>6249.6</v>
      </c>
      <c r="J512" s="36">
        <v>34.72</v>
      </c>
    </row>
    <row r="513" spans="1:10" x14ac:dyDescent="0.2">
      <c r="A513" s="33">
        <v>466</v>
      </c>
      <c r="B513" s="34" t="s">
        <v>1197</v>
      </c>
      <c r="C513" s="34" t="s">
        <v>1198</v>
      </c>
      <c r="D513" s="34" t="s">
        <v>1175</v>
      </c>
      <c r="E513" s="35" t="s">
        <v>933</v>
      </c>
      <c r="F513" s="35"/>
      <c r="G513" s="36">
        <v>32.22</v>
      </c>
      <c r="H513" s="36">
        <v>3201</v>
      </c>
      <c r="I513" s="36">
        <v>5799.6</v>
      </c>
      <c r="J513" s="36">
        <v>32.22</v>
      </c>
    </row>
    <row r="514" spans="1:10" x14ac:dyDescent="0.2">
      <c r="A514" s="33">
        <v>467</v>
      </c>
      <c r="B514" s="34" t="s">
        <v>1201</v>
      </c>
      <c r="C514" s="34" t="s">
        <v>1202</v>
      </c>
      <c r="D514" s="34" t="s">
        <v>14035</v>
      </c>
      <c r="E514" s="35" t="s">
        <v>1203</v>
      </c>
      <c r="F514" s="35"/>
      <c r="G514" s="36">
        <v>8250</v>
      </c>
      <c r="H514" s="36">
        <v>5300</v>
      </c>
      <c r="I514" s="36">
        <v>8250</v>
      </c>
      <c r="J514" s="36">
        <v>8250</v>
      </c>
    </row>
    <row r="515" spans="1:10" x14ac:dyDescent="0.2">
      <c r="A515" s="33">
        <v>468</v>
      </c>
      <c r="B515" s="34" t="s">
        <v>1204</v>
      </c>
      <c r="C515" s="34" t="s">
        <v>1205</v>
      </c>
      <c r="D515" s="34" t="s">
        <v>1196</v>
      </c>
      <c r="E515" s="35" t="s">
        <v>933</v>
      </c>
      <c r="F515" s="35"/>
      <c r="G515" s="36">
        <v>34.72</v>
      </c>
      <c r="H515" s="36">
        <v>4000</v>
      </c>
      <c r="I515" s="36">
        <v>6249.6</v>
      </c>
      <c r="J515" s="36">
        <v>34.72</v>
      </c>
    </row>
    <row r="516" spans="1:10" x14ac:dyDescent="0.2">
      <c r="A516" s="31"/>
      <c r="B516" s="31"/>
      <c r="C516" s="31"/>
      <c r="D516" s="32" t="s">
        <v>1206</v>
      </c>
      <c r="E516" s="31"/>
      <c r="F516" s="31"/>
      <c r="G516" s="31"/>
      <c r="H516" s="31"/>
      <c r="I516" s="31"/>
      <c r="J516" s="31"/>
    </row>
    <row r="517" spans="1:10" x14ac:dyDescent="0.2">
      <c r="A517" s="33">
        <v>469</v>
      </c>
      <c r="B517" s="34" t="s">
        <v>13563</v>
      </c>
      <c r="C517" s="34" t="s">
        <v>13562</v>
      </c>
      <c r="D517" s="34" t="s">
        <v>1209</v>
      </c>
      <c r="E517" s="35" t="s">
        <v>14036</v>
      </c>
      <c r="F517" s="35"/>
      <c r="G517" s="36">
        <v>25</v>
      </c>
      <c r="H517" s="36">
        <v>3750</v>
      </c>
      <c r="I517" s="36">
        <v>4500</v>
      </c>
      <c r="J517" s="36">
        <v>25</v>
      </c>
    </row>
    <row r="518" spans="1:10" x14ac:dyDescent="0.2">
      <c r="A518" s="31"/>
      <c r="B518" s="31"/>
      <c r="C518" s="31"/>
      <c r="D518" s="32" t="s">
        <v>1210</v>
      </c>
      <c r="E518" s="31"/>
      <c r="F518" s="31"/>
      <c r="G518" s="31"/>
      <c r="H518" s="31"/>
      <c r="I518" s="31"/>
      <c r="J518" s="31"/>
    </row>
    <row r="519" spans="1:10" x14ac:dyDescent="0.2">
      <c r="A519" s="33">
        <v>470</v>
      </c>
      <c r="B519" s="34" t="s">
        <v>1211</v>
      </c>
      <c r="C519" s="34" t="s">
        <v>1212</v>
      </c>
      <c r="D519" s="34" t="s">
        <v>1213</v>
      </c>
      <c r="E519" s="35" t="s">
        <v>1214</v>
      </c>
      <c r="F519" s="35"/>
      <c r="G519" s="36">
        <v>26.13</v>
      </c>
      <c r="H519" s="36">
        <v>3750</v>
      </c>
      <c r="I519" s="36">
        <v>4703.3999999999996</v>
      </c>
      <c r="J519" s="36">
        <v>26.13</v>
      </c>
    </row>
    <row r="520" spans="1:10" x14ac:dyDescent="0.2">
      <c r="A520" s="33">
        <v>471</v>
      </c>
      <c r="B520" s="34" t="s">
        <v>1215</v>
      </c>
      <c r="C520" s="34" t="s">
        <v>1216</v>
      </c>
      <c r="D520" s="34" t="s">
        <v>1217</v>
      </c>
      <c r="E520" s="35" t="s">
        <v>1218</v>
      </c>
      <c r="F520" s="35"/>
      <c r="G520" s="36">
        <v>23.96</v>
      </c>
      <c r="H520" s="36">
        <v>3750</v>
      </c>
      <c r="I520" s="36">
        <v>4312.8</v>
      </c>
      <c r="J520" s="36">
        <v>23.96</v>
      </c>
    </row>
    <row r="521" spans="1:10" x14ac:dyDescent="0.2">
      <c r="A521" s="33">
        <v>472</v>
      </c>
      <c r="B521" s="34" t="s">
        <v>13540</v>
      </c>
      <c r="C521" s="34" t="s">
        <v>2634</v>
      </c>
      <c r="D521" s="34" t="s">
        <v>14037</v>
      </c>
      <c r="E521" s="35" t="s">
        <v>14018</v>
      </c>
      <c r="F521" s="35"/>
      <c r="G521" s="36">
        <v>26.11</v>
      </c>
      <c r="H521" s="36">
        <v>3850</v>
      </c>
      <c r="I521" s="36">
        <v>4699.8</v>
      </c>
      <c r="J521" s="36">
        <v>26.11</v>
      </c>
    </row>
    <row r="522" spans="1:10" x14ac:dyDescent="0.2">
      <c r="A522" s="33">
        <v>473</v>
      </c>
      <c r="B522" s="34" t="s">
        <v>1219</v>
      </c>
      <c r="C522" s="34" t="s">
        <v>1220</v>
      </c>
      <c r="D522" s="34" t="s">
        <v>1225</v>
      </c>
      <c r="E522" s="35" t="s">
        <v>1214</v>
      </c>
      <c r="F522" s="35"/>
      <c r="G522" s="36">
        <v>28.28</v>
      </c>
      <c r="H522" s="36">
        <v>3900</v>
      </c>
      <c r="I522" s="36">
        <v>5090.3999999999996</v>
      </c>
      <c r="J522" s="36">
        <v>28.28</v>
      </c>
    </row>
    <row r="523" spans="1:10" x14ac:dyDescent="0.2">
      <c r="A523" s="33">
        <v>474</v>
      </c>
      <c r="B523" s="34" t="s">
        <v>1221</v>
      </c>
      <c r="C523" s="34" t="s">
        <v>1222</v>
      </c>
      <c r="D523" s="34" t="s">
        <v>14038</v>
      </c>
      <c r="E523" s="35" t="s">
        <v>1214</v>
      </c>
      <c r="F523" s="35"/>
      <c r="G523" s="36">
        <v>7500</v>
      </c>
      <c r="H523" s="36">
        <v>4100</v>
      </c>
      <c r="I523" s="36">
        <v>7500</v>
      </c>
      <c r="J523" s="36">
        <v>7500</v>
      </c>
    </row>
    <row r="524" spans="1:10" x14ac:dyDescent="0.2">
      <c r="A524" s="33">
        <v>475</v>
      </c>
      <c r="B524" s="34" t="s">
        <v>13539</v>
      </c>
      <c r="C524" s="34" t="s">
        <v>13538</v>
      </c>
      <c r="D524" s="34" t="s">
        <v>14039</v>
      </c>
      <c r="E524" s="35" t="s">
        <v>13993</v>
      </c>
      <c r="F524" s="35"/>
      <c r="G524" s="36">
        <v>29.94</v>
      </c>
      <c r="H524" s="36">
        <v>3800</v>
      </c>
      <c r="I524" s="36">
        <v>5389.2</v>
      </c>
      <c r="J524" s="36">
        <v>29.94</v>
      </c>
    </row>
    <row r="525" spans="1:10" x14ac:dyDescent="0.2">
      <c r="A525" s="33">
        <v>476</v>
      </c>
      <c r="B525" s="34" t="s">
        <v>13537</v>
      </c>
      <c r="C525" s="34" t="s">
        <v>13536</v>
      </c>
      <c r="D525" s="34" t="s">
        <v>14039</v>
      </c>
      <c r="E525" s="35" t="s">
        <v>13925</v>
      </c>
      <c r="F525" s="35"/>
      <c r="G525" s="36">
        <v>29.94</v>
      </c>
      <c r="H525" s="36">
        <v>3800</v>
      </c>
      <c r="I525" s="36">
        <v>5389.2</v>
      </c>
      <c r="J525" s="36">
        <v>29.94</v>
      </c>
    </row>
    <row r="526" spans="1:10" x14ac:dyDescent="0.2">
      <c r="A526" s="33">
        <v>477</v>
      </c>
      <c r="B526" s="34" t="s">
        <v>1223</v>
      </c>
      <c r="C526" s="34" t="s">
        <v>1224</v>
      </c>
      <c r="D526" s="34" t="s">
        <v>1225</v>
      </c>
      <c r="E526" s="35" t="s">
        <v>1226</v>
      </c>
      <c r="F526" s="35"/>
      <c r="G526" s="36">
        <v>28.28</v>
      </c>
      <c r="H526" s="36">
        <v>3200</v>
      </c>
      <c r="I526" s="36">
        <v>5090.3999999999996</v>
      </c>
      <c r="J526" s="36">
        <v>28.28</v>
      </c>
    </row>
    <row r="527" spans="1:10" x14ac:dyDescent="0.2">
      <c r="A527" s="33">
        <v>478</v>
      </c>
      <c r="B527" s="34" t="s">
        <v>1227</v>
      </c>
      <c r="C527" s="34" t="s">
        <v>1228</v>
      </c>
      <c r="D527" s="34" t="s">
        <v>14040</v>
      </c>
      <c r="E527" s="35" t="s">
        <v>1218</v>
      </c>
      <c r="F527" s="35"/>
      <c r="G527" s="36">
        <v>35.28</v>
      </c>
      <c r="H527" s="36">
        <v>3800</v>
      </c>
      <c r="I527" s="36">
        <v>6350.4</v>
      </c>
      <c r="J527" s="36">
        <v>35.28</v>
      </c>
    </row>
    <row r="528" spans="1:10" x14ac:dyDescent="0.2">
      <c r="A528" s="33">
        <v>479</v>
      </c>
      <c r="B528" s="34" t="s">
        <v>1229</v>
      </c>
      <c r="C528" s="34" t="s">
        <v>1230</v>
      </c>
      <c r="D528" s="34" t="s">
        <v>1225</v>
      </c>
      <c r="E528" s="35" t="s">
        <v>1214</v>
      </c>
      <c r="F528" s="35"/>
      <c r="G528" s="36">
        <v>28.28</v>
      </c>
      <c r="H528" s="36">
        <v>3900</v>
      </c>
      <c r="I528" s="36">
        <v>5090.3999999999996</v>
      </c>
      <c r="J528" s="36">
        <v>28.28</v>
      </c>
    </row>
    <row r="529" spans="1:10" x14ac:dyDescent="0.2">
      <c r="A529" s="33">
        <v>480</v>
      </c>
      <c r="B529" s="34" t="s">
        <v>13518</v>
      </c>
      <c r="C529" s="34" t="s">
        <v>13517</v>
      </c>
      <c r="D529" s="34" t="s">
        <v>14041</v>
      </c>
      <c r="E529" s="35" t="s">
        <v>11309</v>
      </c>
      <c r="F529" s="35"/>
      <c r="G529" s="36">
        <v>21.78</v>
      </c>
      <c r="H529" s="36">
        <v>3750</v>
      </c>
      <c r="I529" s="36">
        <v>3920.4</v>
      </c>
      <c r="J529" s="36">
        <v>21.78</v>
      </c>
    </row>
    <row r="530" spans="1:10" x14ac:dyDescent="0.2">
      <c r="A530" s="33">
        <v>481</v>
      </c>
      <c r="B530" s="34" t="s">
        <v>1231</v>
      </c>
      <c r="C530" s="34" t="s">
        <v>1232</v>
      </c>
      <c r="D530" s="34" t="s">
        <v>14037</v>
      </c>
      <c r="E530" s="35" t="s">
        <v>1233</v>
      </c>
      <c r="F530" s="35"/>
      <c r="G530" s="36">
        <v>26.11</v>
      </c>
      <c r="H530" s="36">
        <v>3850</v>
      </c>
      <c r="I530" s="36">
        <v>4699.8</v>
      </c>
      <c r="J530" s="36">
        <v>26.11</v>
      </c>
    </row>
    <row r="531" spans="1:10" x14ac:dyDescent="0.2">
      <c r="A531" s="33">
        <v>482</v>
      </c>
      <c r="B531" s="34" t="s">
        <v>1234</v>
      </c>
      <c r="C531" s="34" t="s">
        <v>1235</v>
      </c>
      <c r="D531" s="34" t="s">
        <v>14040</v>
      </c>
      <c r="E531" s="35" t="s">
        <v>1214</v>
      </c>
      <c r="F531" s="35"/>
      <c r="G531" s="36">
        <v>35.28</v>
      </c>
      <c r="H531" s="36">
        <v>3800</v>
      </c>
      <c r="I531" s="36">
        <v>6350.4</v>
      </c>
      <c r="J531" s="36">
        <v>35.28</v>
      </c>
    </row>
    <row r="532" spans="1:10" x14ac:dyDescent="0.2">
      <c r="A532" s="33">
        <v>483</v>
      </c>
      <c r="B532" s="34" t="s">
        <v>1236</v>
      </c>
      <c r="C532" s="34" t="s">
        <v>1237</v>
      </c>
      <c r="D532" s="34" t="s">
        <v>1238</v>
      </c>
      <c r="E532" s="35" t="s">
        <v>1239</v>
      </c>
      <c r="F532" s="35"/>
      <c r="G532" s="36">
        <v>21.78</v>
      </c>
      <c r="H532" s="36">
        <v>3200</v>
      </c>
      <c r="I532" s="36">
        <v>3920.4</v>
      </c>
      <c r="J532" s="36">
        <v>21.78</v>
      </c>
    </row>
    <row r="533" spans="1:10" x14ac:dyDescent="0.2">
      <c r="A533" s="33">
        <v>484</v>
      </c>
      <c r="B533" s="34" t="s">
        <v>1240</v>
      </c>
      <c r="C533" s="34" t="s">
        <v>1241</v>
      </c>
      <c r="D533" s="34" t="s">
        <v>1238</v>
      </c>
      <c r="E533" s="35" t="s">
        <v>1242</v>
      </c>
      <c r="F533" s="35"/>
      <c r="G533" s="36">
        <v>21.78</v>
      </c>
      <c r="H533" s="36">
        <v>3750</v>
      </c>
      <c r="I533" s="36">
        <v>3920.4</v>
      </c>
      <c r="J533" s="36">
        <v>21.78</v>
      </c>
    </row>
    <row r="534" spans="1:10" x14ac:dyDescent="0.2">
      <c r="A534" s="33">
        <v>485</v>
      </c>
      <c r="B534" s="34" t="s">
        <v>1243</v>
      </c>
      <c r="C534" s="34" t="s">
        <v>1244</v>
      </c>
      <c r="D534" s="34" t="s">
        <v>1225</v>
      </c>
      <c r="E534" s="35" t="s">
        <v>1214</v>
      </c>
      <c r="F534" s="35"/>
      <c r="G534" s="36">
        <v>28.28</v>
      </c>
      <c r="H534" s="36">
        <v>3900</v>
      </c>
      <c r="I534" s="36">
        <v>5090.3999999999996</v>
      </c>
      <c r="J534" s="36">
        <v>28.28</v>
      </c>
    </row>
    <row r="535" spans="1:10" x14ac:dyDescent="0.2">
      <c r="A535" s="31"/>
      <c r="B535" s="31"/>
      <c r="C535" s="31"/>
      <c r="D535" s="32" t="s">
        <v>1245</v>
      </c>
      <c r="E535" s="31"/>
      <c r="F535" s="31"/>
      <c r="G535" s="31"/>
      <c r="H535" s="31"/>
      <c r="I535" s="31"/>
      <c r="J535" s="31"/>
    </row>
    <row r="536" spans="1:10" x14ac:dyDescent="0.2">
      <c r="A536" s="33">
        <v>486</v>
      </c>
      <c r="B536" s="34" t="s">
        <v>1246</v>
      </c>
      <c r="C536" s="34" t="s">
        <v>1247</v>
      </c>
      <c r="D536" s="34" t="s">
        <v>1248</v>
      </c>
      <c r="E536" s="35" t="s">
        <v>718</v>
      </c>
      <c r="F536" s="35"/>
      <c r="G536" s="36">
        <v>21.78</v>
      </c>
      <c r="H536" s="36">
        <v>3750</v>
      </c>
      <c r="I536" s="36">
        <v>3920.4</v>
      </c>
      <c r="J536" s="36">
        <v>21.78</v>
      </c>
    </row>
    <row r="537" spans="1:10" x14ac:dyDescent="0.2">
      <c r="A537" s="33">
        <v>487</v>
      </c>
      <c r="B537" s="34" t="s">
        <v>13522</v>
      </c>
      <c r="C537" s="34" t="s">
        <v>13521</v>
      </c>
      <c r="D537" s="34" t="s">
        <v>1248</v>
      </c>
      <c r="E537" s="35" t="s">
        <v>13963</v>
      </c>
      <c r="F537" s="35"/>
      <c r="G537" s="36">
        <v>21.78</v>
      </c>
      <c r="H537" s="36">
        <v>3750</v>
      </c>
      <c r="I537" s="36">
        <v>3920.4</v>
      </c>
      <c r="J537" s="36">
        <v>21.78</v>
      </c>
    </row>
    <row r="538" spans="1:10" x14ac:dyDescent="0.2">
      <c r="A538" s="33">
        <v>488</v>
      </c>
      <c r="B538" s="34" t="s">
        <v>1342</v>
      </c>
      <c r="C538" s="34" t="s">
        <v>1343</v>
      </c>
      <c r="D538" s="34" t="s">
        <v>14042</v>
      </c>
      <c r="E538" s="35" t="s">
        <v>1214</v>
      </c>
      <c r="F538" s="35"/>
      <c r="G538" s="36">
        <v>27.13</v>
      </c>
      <c r="H538" s="36">
        <v>3800</v>
      </c>
      <c r="I538" s="36">
        <v>4883.3999999999996</v>
      </c>
      <c r="J538" s="36">
        <v>27.13</v>
      </c>
    </row>
    <row r="539" spans="1:10" x14ac:dyDescent="0.2">
      <c r="A539" s="31"/>
      <c r="B539" s="31"/>
      <c r="C539" s="31"/>
      <c r="D539" s="32" t="s">
        <v>1249</v>
      </c>
      <c r="E539" s="31"/>
      <c r="F539" s="31"/>
      <c r="G539" s="31"/>
      <c r="H539" s="31"/>
      <c r="I539" s="31"/>
      <c r="J539" s="31"/>
    </row>
    <row r="540" spans="1:10" x14ac:dyDescent="0.2">
      <c r="A540" s="33">
        <v>489</v>
      </c>
      <c r="B540" s="34" t="s">
        <v>1250</v>
      </c>
      <c r="C540" s="34" t="s">
        <v>1251</v>
      </c>
      <c r="D540" s="34" t="s">
        <v>1252</v>
      </c>
      <c r="E540" s="35" t="s">
        <v>896</v>
      </c>
      <c r="F540" s="35"/>
      <c r="G540" s="36">
        <v>24.67</v>
      </c>
      <c r="H540" s="36">
        <v>3200</v>
      </c>
      <c r="I540" s="36">
        <v>4440.6000000000004</v>
      </c>
      <c r="J540" s="36">
        <v>24.67</v>
      </c>
    </row>
    <row r="541" spans="1:10" x14ac:dyDescent="0.2">
      <c r="A541" s="31"/>
      <c r="B541" s="31"/>
      <c r="C541" s="31"/>
      <c r="D541" s="32" t="s">
        <v>1253</v>
      </c>
      <c r="E541" s="31"/>
      <c r="F541" s="31"/>
      <c r="G541" s="31"/>
      <c r="H541" s="31"/>
      <c r="I541" s="31"/>
      <c r="J541" s="31"/>
    </row>
    <row r="542" spans="1:10" x14ac:dyDescent="0.2">
      <c r="A542" s="33">
        <v>490</v>
      </c>
      <c r="B542" s="34" t="s">
        <v>1254</v>
      </c>
      <c r="C542" s="34" t="s">
        <v>1255</v>
      </c>
      <c r="D542" s="34" t="s">
        <v>1256</v>
      </c>
      <c r="E542" s="35" t="s">
        <v>1214</v>
      </c>
      <c r="F542" s="35"/>
      <c r="G542" s="36">
        <v>26.13</v>
      </c>
      <c r="H542" s="36">
        <v>3750</v>
      </c>
      <c r="I542" s="36">
        <v>4703.3999999999996</v>
      </c>
      <c r="J542" s="36">
        <v>26.13</v>
      </c>
    </row>
    <row r="543" spans="1:10" x14ac:dyDescent="0.2">
      <c r="A543" s="33">
        <v>491</v>
      </c>
      <c r="B543" s="34" t="s">
        <v>13528</v>
      </c>
      <c r="C543" s="34" t="s">
        <v>13527</v>
      </c>
      <c r="D543" s="34" t="s">
        <v>1259</v>
      </c>
      <c r="E543" s="35" t="s">
        <v>14043</v>
      </c>
      <c r="F543" s="35"/>
      <c r="G543" s="36">
        <v>21.78</v>
      </c>
      <c r="H543" s="36">
        <v>3750</v>
      </c>
      <c r="I543" s="36">
        <v>3920.4</v>
      </c>
      <c r="J543" s="36">
        <v>21.78</v>
      </c>
    </row>
    <row r="544" spans="1:10" x14ac:dyDescent="0.2">
      <c r="A544" s="33">
        <v>492</v>
      </c>
      <c r="B544" s="34" t="s">
        <v>1257</v>
      </c>
      <c r="C544" s="34" t="s">
        <v>1258</v>
      </c>
      <c r="D544" s="34" t="s">
        <v>1259</v>
      </c>
      <c r="E544" s="35" t="s">
        <v>1260</v>
      </c>
      <c r="F544" s="35"/>
      <c r="G544" s="36">
        <v>21.78</v>
      </c>
      <c r="H544" s="36">
        <v>3750</v>
      </c>
      <c r="I544" s="36">
        <v>3920.4</v>
      </c>
      <c r="J544" s="36">
        <v>21.78</v>
      </c>
    </row>
    <row r="545" spans="1:10" x14ac:dyDescent="0.2">
      <c r="A545" s="33">
        <v>493</v>
      </c>
      <c r="B545" s="34" t="s">
        <v>1261</v>
      </c>
      <c r="C545" s="34" t="s">
        <v>1262</v>
      </c>
      <c r="D545" s="34" t="s">
        <v>1263</v>
      </c>
      <c r="E545" s="35" t="s">
        <v>1214</v>
      </c>
      <c r="F545" s="35"/>
      <c r="G545" s="36">
        <v>21.78</v>
      </c>
      <c r="H545" s="36">
        <v>3200</v>
      </c>
      <c r="I545" s="36">
        <v>3920.4</v>
      </c>
      <c r="J545" s="36">
        <v>21.78</v>
      </c>
    </row>
    <row r="546" spans="1:10" x14ac:dyDescent="0.2">
      <c r="A546" s="33">
        <v>494</v>
      </c>
      <c r="B546" s="34" t="s">
        <v>1264</v>
      </c>
      <c r="C546" s="34" t="s">
        <v>1265</v>
      </c>
      <c r="D546" s="34" t="s">
        <v>1266</v>
      </c>
      <c r="E546" s="35" t="s">
        <v>1267</v>
      </c>
      <c r="F546" s="35"/>
      <c r="G546" s="36">
        <v>23.96</v>
      </c>
      <c r="H546" s="36">
        <v>3750</v>
      </c>
      <c r="I546" s="36">
        <v>4312.8</v>
      </c>
      <c r="J546" s="36">
        <v>23.96</v>
      </c>
    </row>
    <row r="547" spans="1:10" x14ac:dyDescent="0.2">
      <c r="A547" s="33">
        <v>495</v>
      </c>
      <c r="B547" s="34" t="s">
        <v>13561</v>
      </c>
      <c r="C547" s="34" t="s">
        <v>13560</v>
      </c>
      <c r="D547" s="34" t="s">
        <v>14044</v>
      </c>
      <c r="E547" s="35" t="s">
        <v>13999</v>
      </c>
      <c r="F547" s="35"/>
      <c r="G547" s="36">
        <v>24.67</v>
      </c>
      <c r="H547" s="36">
        <v>3800</v>
      </c>
      <c r="I547" s="36">
        <v>4440.6000000000004</v>
      </c>
      <c r="J547" s="36">
        <v>24.67</v>
      </c>
    </row>
    <row r="548" spans="1:10" x14ac:dyDescent="0.2">
      <c r="A548" s="31"/>
      <c r="B548" s="31"/>
      <c r="C548" s="31"/>
      <c r="D548" s="32" t="s">
        <v>1268</v>
      </c>
      <c r="E548" s="31"/>
      <c r="F548" s="31"/>
      <c r="G548" s="31"/>
      <c r="H548" s="31"/>
      <c r="I548" s="31"/>
      <c r="J548" s="31"/>
    </row>
    <row r="549" spans="1:10" x14ac:dyDescent="0.2">
      <c r="A549" s="33">
        <v>496</v>
      </c>
      <c r="B549" s="34" t="s">
        <v>1269</v>
      </c>
      <c r="C549" s="34" t="s">
        <v>1270</v>
      </c>
      <c r="D549" s="34" t="s">
        <v>1271</v>
      </c>
      <c r="E549" s="35" t="s">
        <v>113</v>
      </c>
      <c r="F549" s="35"/>
      <c r="G549" s="36">
        <v>8200</v>
      </c>
      <c r="H549" s="36">
        <v>4200</v>
      </c>
      <c r="I549" s="36">
        <v>8200</v>
      </c>
      <c r="J549" s="36">
        <v>8200</v>
      </c>
    </row>
    <row r="550" spans="1:10" x14ac:dyDescent="0.2">
      <c r="A550" s="33">
        <v>497</v>
      </c>
      <c r="B550" s="34" t="s">
        <v>1272</v>
      </c>
      <c r="C550" s="34" t="s">
        <v>1273</v>
      </c>
      <c r="D550" s="34" t="s">
        <v>1274</v>
      </c>
      <c r="E550" s="35" t="s">
        <v>113</v>
      </c>
      <c r="F550" s="35"/>
      <c r="G550" s="36">
        <v>19.95</v>
      </c>
      <c r="H550" s="36">
        <v>3750</v>
      </c>
      <c r="I550" s="36">
        <v>4389</v>
      </c>
      <c r="J550" s="36">
        <v>19.95</v>
      </c>
    </row>
    <row r="551" spans="1:10" x14ac:dyDescent="0.2">
      <c r="A551" s="33">
        <v>498</v>
      </c>
      <c r="B551" s="34" t="s">
        <v>1275</v>
      </c>
      <c r="C551" s="34" t="s">
        <v>1276</v>
      </c>
      <c r="D551" s="34" t="s">
        <v>1274</v>
      </c>
      <c r="E551" s="35" t="s">
        <v>113</v>
      </c>
      <c r="F551" s="35"/>
      <c r="G551" s="36">
        <v>19.95</v>
      </c>
      <c r="H551" s="36">
        <v>3750</v>
      </c>
      <c r="I551" s="36">
        <v>4389</v>
      </c>
      <c r="J551" s="36">
        <v>19.95</v>
      </c>
    </row>
    <row r="552" spans="1:10" x14ac:dyDescent="0.2">
      <c r="A552" s="33">
        <v>499</v>
      </c>
      <c r="B552" s="34" t="s">
        <v>1277</v>
      </c>
      <c r="C552" s="34" t="s">
        <v>1278</v>
      </c>
      <c r="D552" s="34" t="s">
        <v>1279</v>
      </c>
      <c r="E552" s="35" t="s">
        <v>113</v>
      </c>
      <c r="F552" s="35"/>
      <c r="G552" s="36">
        <v>22.14</v>
      </c>
      <c r="H552" s="36">
        <v>3850</v>
      </c>
      <c r="I552" s="36">
        <v>4870.8</v>
      </c>
      <c r="J552" s="36">
        <v>22.14</v>
      </c>
    </row>
    <row r="553" spans="1:10" x14ac:dyDescent="0.2">
      <c r="A553" s="33">
        <v>500</v>
      </c>
      <c r="B553" s="34" t="s">
        <v>1280</v>
      </c>
      <c r="C553" s="34" t="s">
        <v>1281</v>
      </c>
      <c r="D553" s="34" t="s">
        <v>1282</v>
      </c>
      <c r="E553" s="35" t="s">
        <v>1283</v>
      </c>
      <c r="F553" s="35"/>
      <c r="G553" s="36">
        <v>19.95</v>
      </c>
      <c r="H553" s="36">
        <v>3750</v>
      </c>
      <c r="I553" s="36">
        <v>4389</v>
      </c>
      <c r="J553" s="36">
        <v>19.95</v>
      </c>
    </row>
    <row r="554" spans="1:10" x14ac:dyDescent="0.2">
      <c r="A554" s="33">
        <v>501</v>
      </c>
      <c r="B554" s="34" t="s">
        <v>1284</v>
      </c>
      <c r="C554" s="34" t="s">
        <v>1285</v>
      </c>
      <c r="D554" s="34" t="s">
        <v>1286</v>
      </c>
      <c r="E554" s="35" t="s">
        <v>113</v>
      </c>
      <c r="F554" s="35"/>
      <c r="G554" s="36">
        <v>26.91</v>
      </c>
      <c r="H554" s="36">
        <v>4100</v>
      </c>
      <c r="I554" s="36">
        <v>5920.2</v>
      </c>
      <c r="J554" s="36">
        <v>26.91</v>
      </c>
    </row>
    <row r="555" spans="1:10" x14ac:dyDescent="0.2">
      <c r="A555" s="33">
        <v>502</v>
      </c>
      <c r="B555" s="34" t="s">
        <v>1287</v>
      </c>
      <c r="C555" s="34" t="s">
        <v>1288</v>
      </c>
      <c r="D555" s="34" t="s">
        <v>1286</v>
      </c>
      <c r="E555" s="35" t="s">
        <v>1289</v>
      </c>
      <c r="F555" s="35"/>
      <c r="G555" s="36">
        <v>26.91</v>
      </c>
      <c r="H555" s="36">
        <v>4100</v>
      </c>
      <c r="I555" s="36">
        <v>5920.2</v>
      </c>
      <c r="J555" s="36">
        <v>26.91</v>
      </c>
    </row>
    <row r="556" spans="1:10" x14ac:dyDescent="0.2">
      <c r="A556" s="33">
        <v>503</v>
      </c>
      <c r="B556" s="34" t="s">
        <v>2678</v>
      </c>
      <c r="C556" s="34" t="s">
        <v>2679</v>
      </c>
      <c r="D556" s="34" t="s">
        <v>1282</v>
      </c>
      <c r="E556" s="35" t="s">
        <v>139</v>
      </c>
      <c r="F556" s="35"/>
      <c r="G556" s="36">
        <v>19.95</v>
      </c>
      <c r="H556" s="36">
        <v>3750</v>
      </c>
      <c r="I556" s="36">
        <v>4389</v>
      </c>
      <c r="J556" s="36">
        <v>19.95</v>
      </c>
    </row>
    <row r="557" spans="1:10" x14ac:dyDescent="0.2">
      <c r="A557" s="33">
        <v>504</v>
      </c>
      <c r="B557" s="34" t="s">
        <v>1290</v>
      </c>
      <c r="C557" s="34" t="s">
        <v>1291</v>
      </c>
      <c r="D557" s="34" t="s">
        <v>1274</v>
      </c>
      <c r="E557" s="35" t="s">
        <v>113</v>
      </c>
      <c r="F557" s="35"/>
      <c r="G557" s="36">
        <v>19.95</v>
      </c>
      <c r="H557" s="36">
        <v>3750</v>
      </c>
      <c r="I557" s="36">
        <v>4389</v>
      </c>
      <c r="J557" s="36">
        <v>19.95</v>
      </c>
    </row>
    <row r="558" spans="1:10" x14ac:dyDescent="0.2">
      <c r="A558" s="33">
        <v>505</v>
      </c>
      <c r="B558" s="34" t="s">
        <v>1292</v>
      </c>
      <c r="C558" s="34" t="s">
        <v>1293</v>
      </c>
      <c r="D558" s="34" t="s">
        <v>1274</v>
      </c>
      <c r="E558" s="35" t="s">
        <v>681</v>
      </c>
      <c r="F558" s="35"/>
      <c r="G558" s="36">
        <v>19.95</v>
      </c>
      <c r="H558" s="36">
        <v>3750</v>
      </c>
      <c r="I558" s="36">
        <v>4389</v>
      </c>
      <c r="J558" s="36">
        <v>19.95</v>
      </c>
    </row>
    <row r="559" spans="1:10" x14ac:dyDescent="0.2">
      <c r="A559" s="33">
        <v>506</v>
      </c>
      <c r="B559" s="34" t="s">
        <v>1294</v>
      </c>
      <c r="C559" s="34" t="s">
        <v>1295</v>
      </c>
      <c r="D559" s="34" t="s">
        <v>1296</v>
      </c>
      <c r="E559" s="35" t="s">
        <v>113</v>
      </c>
      <c r="F559" s="35"/>
      <c r="G559" s="36">
        <v>22.14</v>
      </c>
      <c r="H559" s="36">
        <v>3750</v>
      </c>
      <c r="I559" s="36">
        <v>4870.8</v>
      </c>
      <c r="J559" s="36">
        <v>22.14</v>
      </c>
    </row>
    <row r="560" spans="1:10" x14ac:dyDescent="0.2">
      <c r="A560" s="33">
        <v>507</v>
      </c>
      <c r="B560" s="34" t="s">
        <v>1297</v>
      </c>
      <c r="C560" s="34" t="s">
        <v>1298</v>
      </c>
      <c r="D560" s="34" t="s">
        <v>1296</v>
      </c>
      <c r="E560" s="35" t="s">
        <v>113</v>
      </c>
      <c r="F560" s="35"/>
      <c r="G560" s="36">
        <v>22.14</v>
      </c>
      <c r="H560" s="36">
        <v>3750</v>
      </c>
      <c r="I560" s="36">
        <v>4870.8</v>
      </c>
      <c r="J560" s="36">
        <v>22.14</v>
      </c>
    </row>
    <row r="561" spans="1:10" x14ac:dyDescent="0.2">
      <c r="A561" s="33">
        <v>508</v>
      </c>
      <c r="B561" s="34" t="s">
        <v>1299</v>
      </c>
      <c r="C561" s="34" t="s">
        <v>1300</v>
      </c>
      <c r="D561" s="34" t="s">
        <v>1286</v>
      </c>
      <c r="E561" s="35" t="s">
        <v>125</v>
      </c>
      <c r="F561" s="35"/>
      <c r="G561" s="36">
        <v>26.91</v>
      </c>
      <c r="H561" s="36">
        <v>4100</v>
      </c>
      <c r="I561" s="36">
        <v>5920.2</v>
      </c>
      <c r="J561" s="36">
        <v>26.91</v>
      </c>
    </row>
    <row r="562" spans="1:10" x14ac:dyDescent="0.2">
      <c r="A562" s="33">
        <v>509</v>
      </c>
      <c r="B562" s="34" t="s">
        <v>1301</v>
      </c>
      <c r="C562" s="34" t="s">
        <v>1302</v>
      </c>
      <c r="D562" s="34" t="s">
        <v>1274</v>
      </c>
      <c r="E562" s="35" t="s">
        <v>113</v>
      </c>
      <c r="F562" s="35"/>
      <c r="G562" s="36">
        <v>19.95</v>
      </c>
      <c r="H562" s="36">
        <v>3750</v>
      </c>
      <c r="I562" s="36">
        <v>4389</v>
      </c>
      <c r="J562" s="36">
        <v>19.95</v>
      </c>
    </row>
    <row r="563" spans="1:10" x14ac:dyDescent="0.2">
      <c r="A563" s="31"/>
      <c r="B563" s="31"/>
      <c r="C563" s="31"/>
      <c r="D563" s="32" t="s">
        <v>1303</v>
      </c>
      <c r="E563" s="31"/>
      <c r="F563" s="31"/>
      <c r="G563" s="31"/>
      <c r="H563" s="31"/>
      <c r="I563" s="31"/>
      <c r="J563" s="31"/>
    </row>
    <row r="564" spans="1:10" x14ac:dyDescent="0.2">
      <c r="A564" s="33">
        <v>510</v>
      </c>
      <c r="B564" s="34" t="s">
        <v>13526</v>
      </c>
      <c r="C564" s="34" t="s">
        <v>13525</v>
      </c>
      <c r="D564" s="34" t="s">
        <v>1304</v>
      </c>
      <c r="E564" s="35" t="s">
        <v>13912</v>
      </c>
      <c r="F564" s="35"/>
      <c r="G564" s="36">
        <v>21.78</v>
      </c>
      <c r="H564" s="36">
        <v>3750</v>
      </c>
      <c r="I564" s="36">
        <v>3920.4</v>
      </c>
      <c r="J564" s="36">
        <v>21.78</v>
      </c>
    </row>
    <row r="565" spans="1:10" x14ac:dyDescent="0.2">
      <c r="A565" s="33">
        <v>511</v>
      </c>
      <c r="B565" s="34" t="s">
        <v>1401</v>
      </c>
      <c r="C565" s="34" t="s">
        <v>1402</v>
      </c>
      <c r="D565" s="34" t="s">
        <v>1304</v>
      </c>
      <c r="E565" s="35" t="s">
        <v>896</v>
      </c>
      <c r="F565" s="35"/>
      <c r="G565" s="36">
        <v>21.78</v>
      </c>
      <c r="H565" s="36">
        <v>3750</v>
      </c>
      <c r="I565" s="36">
        <v>3920.4</v>
      </c>
      <c r="J565" s="36">
        <v>21.78</v>
      </c>
    </row>
    <row r="566" spans="1:10" x14ac:dyDescent="0.2">
      <c r="A566" s="33">
        <v>512</v>
      </c>
      <c r="B566" s="34" t="s">
        <v>1305</v>
      </c>
      <c r="C566" s="34" t="s">
        <v>1306</v>
      </c>
      <c r="D566" s="34" t="s">
        <v>14045</v>
      </c>
      <c r="E566" s="35" t="s">
        <v>1214</v>
      </c>
      <c r="F566" s="35"/>
      <c r="G566" s="36">
        <v>5742</v>
      </c>
      <c r="H566" s="36">
        <v>4300</v>
      </c>
      <c r="I566" s="36">
        <v>5742</v>
      </c>
      <c r="J566" s="36">
        <v>5742</v>
      </c>
    </row>
    <row r="567" spans="1:10" x14ac:dyDescent="0.2">
      <c r="A567" s="33">
        <v>513</v>
      </c>
      <c r="B567" s="34" t="s">
        <v>1307</v>
      </c>
      <c r="C567" s="34" t="s">
        <v>1308</v>
      </c>
      <c r="D567" s="34" t="s">
        <v>1309</v>
      </c>
      <c r="E567" s="35" t="s">
        <v>1214</v>
      </c>
      <c r="F567" s="35"/>
      <c r="G567" s="36">
        <v>29.6</v>
      </c>
      <c r="H567" s="36">
        <v>3800</v>
      </c>
      <c r="I567" s="36">
        <v>5328</v>
      </c>
      <c r="J567" s="36">
        <v>29.6</v>
      </c>
    </row>
    <row r="568" spans="1:10" x14ac:dyDescent="0.2">
      <c r="A568" s="33">
        <v>514</v>
      </c>
      <c r="B568" s="34" t="s">
        <v>13516</v>
      </c>
      <c r="C568" s="34" t="s">
        <v>13515</v>
      </c>
      <c r="D568" s="34" t="s">
        <v>1304</v>
      </c>
      <c r="E568" s="35" t="s">
        <v>13918</v>
      </c>
      <c r="F568" s="35"/>
      <c r="G568" s="36">
        <v>21.78</v>
      </c>
      <c r="H568" s="36">
        <v>3750</v>
      </c>
      <c r="I568" s="36">
        <v>3920.4</v>
      </c>
      <c r="J568" s="36">
        <v>21.78</v>
      </c>
    </row>
    <row r="569" spans="1:10" x14ac:dyDescent="0.2">
      <c r="A569" s="33">
        <v>515</v>
      </c>
      <c r="B569" s="34" t="s">
        <v>1310</v>
      </c>
      <c r="C569" s="34" t="s">
        <v>1311</v>
      </c>
      <c r="D569" s="34" t="s">
        <v>1312</v>
      </c>
      <c r="E569" s="35" t="s">
        <v>1214</v>
      </c>
      <c r="F569" s="35"/>
      <c r="G569" s="36">
        <v>23.96</v>
      </c>
      <c r="H569" s="36">
        <v>3750</v>
      </c>
      <c r="I569" s="36">
        <v>4312.8</v>
      </c>
      <c r="J569" s="36">
        <v>23.96</v>
      </c>
    </row>
    <row r="570" spans="1:10" x14ac:dyDescent="0.2">
      <c r="A570" s="31"/>
      <c r="B570" s="31"/>
      <c r="C570" s="31"/>
      <c r="D570" s="32" t="s">
        <v>1313</v>
      </c>
      <c r="E570" s="31"/>
      <c r="F570" s="31"/>
      <c r="G570" s="31"/>
      <c r="H570" s="31"/>
      <c r="I570" s="31"/>
      <c r="J570" s="31"/>
    </row>
    <row r="571" spans="1:10" x14ac:dyDescent="0.2">
      <c r="A571" s="33">
        <v>516</v>
      </c>
      <c r="B571" s="34" t="s">
        <v>1314</v>
      </c>
      <c r="C571" s="34" t="s">
        <v>1315</v>
      </c>
      <c r="D571" s="34" t="s">
        <v>14046</v>
      </c>
      <c r="E571" s="35" t="s">
        <v>1316</v>
      </c>
      <c r="F571" s="35"/>
      <c r="G571" s="36">
        <v>5742</v>
      </c>
      <c r="H571" s="36">
        <v>4000</v>
      </c>
      <c r="I571" s="36">
        <v>5742</v>
      </c>
      <c r="J571" s="36">
        <v>5742</v>
      </c>
    </row>
    <row r="572" spans="1:10" x14ac:dyDescent="0.2">
      <c r="A572" s="33">
        <v>517</v>
      </c>
      <c r="B572" s="34" t="s">
        <v>1317</v>
      </c>
      <c r="C572" s="34" t="s">
        <v>1318</v>
      </c>
      <c r="D572" s="34" t="s">
        <v>1319</v>
      </c>
      <c r="E572" s="35" t="s">
        <v>1214</v>
      </c>
      <c r="F572" s="35"/>
      <c r="G572" s="36">
        <v>23.41</v>
      </c>
      <c r="H572" s="36">
        <v>3750</v>
      </c>
      <c r="I572" s="36">
        <v>4213.8</v>
      </c>
      <c r="J572" s="36">
        <v>23.41</v>
      </c>
    </row>
    <row r="573" spans="1:10" x14ac:dyDescent="0.2">
      <c r="A573" s="33">
        <v>518</v>
      </c>
      <c r="B573" s="34" t="s">
        <v>1320</v>
      </c>
      <c r="C573" s="34" t="s">
        <v>1321</v>
      </c>
      <c r="D573" s="34" t="s">
        <v>1322</v>
      </c>
      <c r="E573" s="35" t="s">
        <v>265</v>
      </c>
      <c r="F573" s="35"/>
      <c r="G573" s="36">
        <v>21.28</v>
      </c>
      <c r="H573" s="36">
        <v>3200</v>
      </c>
      <c r="I573" s="36">
        <v>3830.4</v>
      </c>
      <c r="J573" s="36">
        <v>21.28</v>
      </c>
    </row>
    <row r="574" spans="1:10" x14ac:dyDescent="0.2">
      <c r="A574" s="33">
        <v>519</v>
      </c>
      <c r="B574" s="34" t="s">
        <v>1323</v>
      </c>
      <c r="C574" s="34" t="s">
        <v>1324</v>
      </c>
      <c r="D574" s="34" t="s">
        <v>1319</v>
      </c>
      <c r="E574" s="35" t="s">
        <v>1214</v>
      </c>
      <c r="F574" s="35"/>
      <c r="G574" s="36">
        <v>23.41</v>
      </c>
      <c r="H574" s="36">
        <v>3750</v>
      </c>
      <c r="I574" s="36">
        <v>4213.8</v>
      </c>
      <c r="J574" s="36">
        <v>23.41</v>
      </c>
    </row>
    <row r="575" spans="1:10" x14ac:dyDescent="0.2">
      <c r="A575" s="33">
        <v>520</v>
      </c>
      <c r="B575" s="34" t="s">
        <v>1325</v>
      </c>
      <c r="C575" s="34" t="s">
        <v>1326</v>
      </c>
      <c r="D575" s="34" t="s">
        <v>1327</v>
      </c>
      <c r="E575" s="35" t="s">
        <v>1328</v>
      </c>
      <c r="F575" s="35"/>
      <c r="G575" s="36">
        <v>26.34</v>
      </c>
      <c r="H575" s="36">
        <v>3800</v>
      </c>
      <c r="I575" s="36">
        <v>4741.2</v>
      </c>
      <c r="J575" s="36">
        <v>26.34</v>
      </c>
    </row>
    <row r="576" spans="1:10" x14ac:dyDescent="0.2">
      <c r="A576" s="31"/>
      <c r="B576" s="31"/>
      <c r="C576" s="31"/>
      <c r="D576" s="32" t="s">
        <v>1329</v>
      </c>
      <c r="E576" s="31"/>
      <c r="F576" s="31"/>
      <c r="G576" s="31"/>
      <c r="H576" s="31"/>
      <c r="I576" s="31"/>
      <c r="J576" s="31"/>
    </row>
    <row r="577" spans="1:10" x14ac:dyDescent="0.2">
      <c r="A577" s="33">
        <v>521</v>
      </c>
      <c r="B577" s="34" t="s">
        <v>13532</v>
      </c>
      <c r="C577" s="34" t="s">
        <v>13531</v>
      </c>
      <c r="D577" s="34" t="s">
        <v>1336</v>
      </c>
      <c r="E577" s="35" t="s">
        <v>14047</v>
      </c>
      <c r="F577" s="35"/>
      <c r="G577" s="36">
        <v>21.28</v>
      </c>
      <c r="H577" s="36">
        <v>3750</v>
      </c>
      <c r="I577" s="36">
        <v>3830.4</v>
      </c>
      <c r="J577" s="36">
        <v>21.28</v>
      </c>
    </row>
    <row r="578" spans="1:10" x14ac:dyDescent="0.2">
      <c r="A578" s="33">
        <v>522</v>
      </c>
      <c r="B578" s="34" t="s">
        <v>1330</v>
      </c>
      <c r="C578" s="34" t="s">
        <v>1331</v>
      </c>
      <c r="D578" s="34" t="s">
        <v>1332</v>
      </c>
      <c r="E578" s="35" t="s">
        <v>896</v>
      </c>
      <c r="F578" s="35"/>
      <c r="G578" s="36">
        <v>21.28</v>
      </c>
      <c r="H578" s="36">
        <v>3750</v>
      </c>
      <c r="I578" s="36">
        <v>3830.4</v>
      </c>
      <c r="J578" s="36">
        <v>21.28</v>
      </c>
    </row>
    <row r="579" spans="1:10" x14ac:dyDescent="0.2">
      <c r="A579" s="33">
        <v>523</v>
      </c>
      <c r="B579" s="34" t="s">
        <v>1333</v>
      </c>
      <c r="C579" s="34" t="s">
        <v>1334</v>
      </c>
      <c r="D579" s="34" t="s">
        <v>14048</v>
      </c>
      <c r="E579" s="35" t="s">
        <v>282</v>
      </c>
      <c r="F579" s="35"/>
      <c r="G579" s="36">
        <v>5742</v>
      </c>
      <c r="H579" s="36">
        <v>4000</v>
      </c>
      <c r="I579" s="36">
        <v>5742</v>
      </c>
      <c r="J579" s="36">
        <v>5742</v>
      </c>
    </row>
    <row r="580" spans="1:10" x14ac:dyDescent="0.2">
      <c r="A580" s="33">
        <v>524</v>
      </c>
      <c r="B580" s="34" t="s">
        <v>13533</v>
      </c>
      <c r="C580" s="34" t="s">
        <v>1335</v>
      </c>
      <c r="D580" s="34" t="s">
        <v>1340</v>
      </c>
      <c r="E580" s="35" t="s">
        <v>14049</v>
      </c>
      <c r="F580" s="35"/>
      <c r="G580" s="36">
        <v>23.41</v>
      </c>
      <c r="H580" s="36">
        <v>3750</v>
      </c>
      <c r="I580" s="36">
        <v>4213.8</v>
      </c>
      <c r="J580" s="36">
        <v>23.41</v>
      </c>
    </row>
    <row r="581" spans="1:10" x14ac:dyDescent="0.2">
      <c r="A581" s="33">
        <v>525</v>
      </c>
      <c r="B581" s="34" t="s">
        <v>1338</v>
      </c>
      <c r="C581" s="34" t="s">
        <v>1339</v>
      </c>
      <c r="D581" s="34" t="s">
        <v>1340</v>
      </c>
      <c r="E581" s="35" t="s">
        <v>1341</v>
      </c>
      <c r="F581" s="35"/>
      <c r="G581" s="36">
        <v>23.41</v>
      </c>
      <c r="H581" s="36">
        <v>3750</v>
      </c>
      <c r="I581" s="36">
        <v>4213.8</v>
      </c>
      <c r="J581" s="36">
        <v>23.41</v>
      </c>
    </row>
    <row r="582" spans="1:10" x14ac:dyDescent="0.2">
      <c r="A582" s="33">
        <v>526</v>
      </c>
      <c r="B582" s="34" t="s">
        <v>1344</v>
      </c>
      <c r="C582" s="34" t="s">
        <v>1345</v>
      </c>
      <c r="D582" s="34" t="s">
        <v>1346</v>
      </c>
      <c r="E582" s="35" t="s">
        <v>1214</v>
      </c>
      <c r="F582" s="35"/>
      <c r="G582" s="36">
        <v>26.34</v>
      </c>
      <c r="H582" s="36">
        <v>3800</v>
      </c>
      <c r="I582" s="36">
        <v>4741.2</v>
      </c>
      <c r="J582" s="36">
        <v>26.34</v>
      </c>
    </row>
    <row r="583" spans="1:10" x14ac:dyDescent="0.2">
      <c r="A583" s="31"/>
      <c r="B583" s="31"/>
      <c r="C583" s="31"/>
      <c r="D583" s="32" t="s">
        <v>1347</v>
      </c>
      <c r="E583" s="31"/>
      <c r="F583" s="31"/>
      <c r="G583" s="31"/>
      <c r="H583" s="31"/>
      <c r="I583" s="31"/>
      <c r="J583" s="31"/>
    </row>
    <row r="584" spans="1:10" x14ac:dyDescent="0.2">
      <c r="A584" s="33">
        <v>527</v>
      </c>
      <c r="B584" s="34" t="s">
        <v>13530</v>
      </c>
      <c r="C584" s="34" t="s">
        <v>13529</v>
      </c>
      <c r="D584" s="34" t="s">
        <v>1353</v>
      </c>
      <c r="E584" s="35" t="s">
        <v>14018</v>
      </c>
      <c r="F584" s="35"/>
      <c r="G584" s="36">
        <v>21.28</v>
      </c>
      <c r="H584" s="36">
        <v>3750</v>
      </c>
      <c r="I584" s="36">
        <v>3830.4</v>
      </c>
      <c r="J584" s="36">
        <v>21.28</v>
      </c>
    </row>
    <row r="585" spans="1:10" x14ac:dyDescent="0.2">
      <c r="A585" s="33">
        <v>528</v>
      </c>
      <c r="B585" s="34" t="s">
        <v>1348</v>
      </c>
      <c r="C585" s="34" t="s">
        <v>1349</v>
      </c>
      <c r="D585" s="34" t="s">
        <v>1350</v>
      </c>
      <c r="E585" s="35" t="s">
        <v>1214</v>
      </c>
      <c r="F585" s="35"/>
      <c r="G585" s="36">
        <v>5220</v>
      </c>
      <c r="H585" s="36">
        <v>4000</v>
      </c>
      <c r="I585" s="36">
        <v>5220</v>
      </c>
      <c r="J585" s="36">
        <v>5220</v>
      </c>
    </row>
    <row r="586" spans="1:10" x14ac:dyDescent="0.2">
      <c r="A586" s="33">
        <v>529</v>
      </c>
      <c r="B586" s="34" t="s">
        <v>1351</v>
      </c>
      <c r="C586" s="34" t="s">
        <v>1352</v>
      </c>
      <c r="D586" s="34" t="s">
        <v>14050</v>
      </c>
      <c r="E586" s="35" t="s">
        <v>734</v>
      </c>
      <c r="F586" s="35"/>
      <c r="G586" s="36">
        <v>23.94</v>
      </c>
      <c r="H586" s="36">
        <v>3800</v>
      </c>
      <c r="I586" s="36">
        <v>4309.2</v>
      </c>
      <c r="J586" s="36">
        <v>23.94</v>
      </c>
    </row>
    <row r="587" spans="1:10" x14ac:dyDescent="0.2">
      <c r="A587" s="33">
        <v>530</v>
      </c>
      <c r="B587" s="34" t="s">
        <v>1354</v>
      </c>
      <c r="C587" s="34" t="s">
        <v>1355</v>
      </c>
      <c r="D587" s="34" t="s">
        <v>1353</v>
      </c>
      <c r="E587" s="35" t="s">
        <v>1185</v>
      </c>
      <c r="F587" s="35"/>
      <c r="G587" s="36">
        <v>21.28</v>
      </c>
      <c r="H587" s="36">
        <v>3750</v>
      </c>
      <c r="I587" s="36">
        <v>3830.4</v>
      </c>
      <c r="J587" s="36">
        <v>21.28</v>
      </c>
    </row>
    <row r="588" spans="1:10" x14ac:dyDescent="0.2">
      <c r="A588" s="33">
        <v>531</v>
      </c>
      <c r="B588" s="34" t="s">
        <v>1356</v>
      </c>
      <c r="C588" s="34" t="s">
        <v>1357</v>
      </c>
      <c r="D588" s="34" t="s">
        <v>1358</v>
      </c>
      <c r="E588" s="35" t="s">
        <v>1359</v>
      </c>
      <c r="F588" s="35"/>
      <c r="G588" s="36">
        <v>21.28</v>
      </c>
      <c r="H588" s="36">
        <v>3750</v>
      </c>
      <c r="I588" s="36">
        <v>3830.4</v>
      </c>
      <c r="J588" s="36">
        <v>21.28</v>
      </c>
    </row>
    <row r="589" spans="1:10" x14ac:dyDescent="0.2">
      <c r="A589" s="33">
        <v>532</v>
      </c>
      <c r="B589" s="34" t="s">
        <v>13544</v>
      </c>
      <c r="C589" s="34" t="s">
        <v>13543</v>
      </c>
      <c r="D589" s="34" t="s">
        <v>14051</v>
      </c>
      <c r="E589" s="35" t="s">
        <v>13915</v>
      </c>
      <c r="F589" s="35"/>
      <c r="G589" s="36">
        <v>5220</v>
      </c>
      <c r="H589" s="36">
        <v>4000</v>
      </c>
      <c r="I589" s="36">
        <v>5220</v>
      </c>
      <c r="J589" s="36">
        <v>5220</v>
      </c>
    </row>
    <row r="590" spans="1:10" x14ac:dyDescent="0.2">
      <c r="A590" s="31"/>
      <c r="B590" s="31"/>
      <c r="C590" s="31"/>
      <c r="D590" s="32" t="s">
        <v>1360</v>
      </c>
      <c r="E590" s="31"/>
      <c r="F590" s="31"/>
      <c r="G590" s="31"/>
      <c r="H590" s="31"/>
      <c r="I590" s="31"/>
      <c r="J590" s="31"/>
    </row>
    <row r="591" spans="1:10" x14ac:dyDescent="0.2">
      <c r="A591" s="33">
        <v>533</v>
      </c>
      <c r="B591" s="34" t="s">
        <v>1361</v>
      </c>
      <c r="C591" s="34" t="s">
        <v>1362</v>
      </c>
      <c r="D591" s="34" t="s">
        <v>1363</v>
      </c>
      <c r="E591" s="35" t="s">
        <v>1214</v>
      </c>
      <c r="F591" s="35"/>
      <c r="G591" s="36">
        <v>24.67</v>
      </c>
      <c r="H591" s="36">
        <v>3800</v>
      </c>
      <c r="I591" s="36">
        <v>4440.6000000000004</v>
      </c>
      <c r="J591" s="36">
        <v>24.67</v>
      </c>
    </row>
    <row r="592" spans="1:10" x14ac:dyDescent="0.2">
      <c r="A592" s="33">
        <v>534</v>
      </c>
      <c r="B592" s="34" t="s">
        <v>13535</v>
      </c>
      <c r="C592" s="34" t="s">
        <v>13534</v>
      </c>
      <c r="D592" s="34" t="s">
        <v>1379</v>
      </c>
      <c r="E592" s="35" t="s">
        <v>14007</v>
      </c>
      <c r="F592" s="35"/>
      <c r="G592" s="36">
        <v>16.05</v>
      </c>
      <c r="H592" s="36">
        <v>3750</v>
      </c>
      <c r="I592" s="36">
        <v>3129.75</v>
      </c>
      <c r="J592" s="36">
        <v>16.05</v>
      </c>
    </row>
    <row r="593" spans="1:10" x14ac:dyDescent="0.2">
      <c r="A593" s="33">
        <v>535</v>
      </c>
      <c r="B593" s="34" t="s">
        <v>1364</v>
      </c>
      <c r="C593" s="34" t="s">
        <v>1365</v>
      </c>
      <c r="D593" s="34" t="s">
        <v>1363</v>
      </c>
      <c r="E593" s="35" t="s">
        <v>1067</v>
      </c>
      <c r="F593" s="35"/>
      <c r="G593" s="36">
        <v>24.67</v>
      </c>
      <c r="H593" s="36">
        <v>3800</v>
      </c>
      <c r="I593" s="36">
        <v>4440.6000000000004</v>
      </c>
      <c r="J593" s="36">
        <v>24.67</v>
      </c>
    </row>
    <row r="594" spans="1:10" x14ac:dyDescent="0.2">
      <c r="A594" s="33">
        <v>536</v>
      </c>
      <c r="B594" s="34" t="s">
        <v>1366</v>
      </c>
      <c r="C594" s="34" t="s">
        <v>1367</v>
      </c>
      <c r="D594" s="34" t="s">
        <v>1363</v>
      </c>
      <c r="E594" s="35" t="s">
        <v>1125</v>
      </c>
      <c r="F594" s="35"/>
      <c r="G594" s="36">
        <v>24.67</v>
      </c>
      <c r="H594" s="36">
        <v>3800</v>
      </c>
      <c r="I594" s="36">
        <v>4440.6000000000004</v>
      </c>
      <c r="J594" s="36">
        <v>24.67</v>
      </c>
    </row>
    <row r="595" spans="1:10" x14ac:dyDescent="0.2">
      <c r="A595" s="33">
        <v>537</v>
      </c>
      <c r="B595" s="34" t="s">
        <v>13555</v>
      </c>
      <c r="C595" s="34" t="s">
        <v>13554</v>
      </c>
      <c r="D595" s="34" t="s">
        <v>1363</v>
      </c>
      <c r="E595" s="35" t="s">
        <v>13912</v>
      </c>
      <c r="F595" s="35"/>
      <c r="G595" s="36">
        <v>24.67</v>
      </c>
      <c r="H595" s="36">
        <v>3800</v>
      </c>
      <c r="I595" s="36">
        <v>4440.6000000000004</v>
      </c>
      <c r="J595" s="36">
        <v>24.67</v>
      </c>
    </row>
    <row r="596" spans="1:10" x14ac:dyDescent="0.2">
      <c r="A596" s="33">
        <v>538</v>
      </c>
      <c r="B596" s="34" t="s">
        <v>1368</v>
      </c>
      <c r="C596" s="34" t="s">
        <v>1369</v>
      </c>
      <c r="D596" s="34" t="s">
        <v>1363</v>
      </c>
      <c r="E596" s="35" t="s">
        <v>1370</v>
      </c>
      <c r="F596" s="35"/>
      <c r="G596" s="36">
        <v>24.67</v>
      </c>
      <c r="H596" s="36">
        <v>3201</v>
      </c>
      <c r="I596" s="36">
        <v>4440.6000000000004</v>
      </c>
      <c r="J596" s="36">
        <v>24.67</v>
      </c>
    </row>
    <row r="597" spans="1:10" x14ac:dyDescent="0.2">
      <c r="A597" s="33">
        <v>539</v>
      </c>
      <c r="B597" s="34" t="s">
        <v>1371</v>
      </c>
      <c r="C597" s="34" t="s">
        <v>1372</v>
      </c>
      <c r="D597" s="34" t="s">
        <v>1363</v>
      </c>
      <c r="E597" s="35" t="s">
        <v>896</v>
      </c>
      <c r="F597" s="35"/>
      <c r="G597" s="36">
        <v>24.67</v>
      </c>
      <c r="H597" s="36">
        <v>3800</v>
      </c>
      <c r="I597" s="36">
        <v>4440.6000000000004</v>
      </c>
      <c r="J597" s="36">
        <v>24.67</v>
      </c>
    </row>
    <row r="598" spans="1:10" x14ac:dyDescent="0.2">
      <c r="A598" s="33">
        <v>540</v>
      </c>
      <c r="B598" s="34" t="s">
        <v>1373</v>
      </c>
      <c r="C598" s="34" t="s">
        <v>1374</v>
      </c>
      <c r="D598" s="34" t="s">
        <v>1363</v>
      </c>
      <c r="E598" s="35" t="s">
        <v>607</v>
      </c>
      <c r="F598" s="35"/>
      <c r="G598" s="36">
        <v>24.67</v>
      </c>
      <c r="H598" s="36">
        <v>3800</v>
      </c>
      <c r="I598" s="36">
        <v>4440.6000000000004</v>
      </c>
      <c r="J598" s="36">
        <v>24.67</v>
      </c>
    </row>
    <row r="599" spans="1:10" x14ac:dyDescent="0.2">
      <c r="A599" s="33">
        <v>541</v>
      </c>
      <c r="B599" s="34" t="s">
        <v>13553</v>
      </c>
      <c r="C599" s="34" t="s">
        <v>13552</v>
      </c>
      <c r="D599" s="34" t="s">
        <v>1363</v>
      </c>
      <c r="E599" s="35" t="s">
        <v>14052</v>
      </c>
      <c r="F599" s="35"/>
      <c r="G599" s="36">
        <v>24.67</v>
      </c>
      <c r="H599" s="36">
        <v>3800</v>
      </c>
      <c r="I599" s="36">
        <v>4440.6000000000004</v>
      </c>
      <c r="J599" s="36">
        <v>24.67</v>
      </c>
    </row>
    <row r="600" spans="1:10" x14ac:dyDescent="0.2">
      <c r="A600" s="33">
        <v>542</v>
      </c>
      <c r="B600" s="34" t="s">
        <v>1376</v>
      </c>
      <c r="C600" s="34" t="s">
        <v>1377</v>
      </c>
      <c r="D600" s="34" t="s">
        <v>1382</v>
      </c>
      <c r="E600" s="35" t="s">
        <v>1378</v>
      </c>
      <c r="F600" s="35"/>
      <c r="G600" s="36">
        <v>25.61</v>
      </c>
      <c r="H600" s="36">
        <v>3850</v>
      </c>
      <c r="I600" s="36">
        <v>4609.8</v>
      </c>
      <c r="J600" s="36">
        <v>25.61</v>
      </c>
    </row>
    <row r="601" spans="1:10" x14ac:dyDescent="0.2">
      <c r="A601" s="33">
        <v>543</v>
      </c>
      <c r="B601" s="34" t="s">
        <v>1380</v>
      </c>
      <c r="C601" s="34" t="s">
        <v>1381</v>
      </c>
      <c r="D601" s="34" t="s">
        <v>1382</v>
      </c>
      <c r="E601" s="35" t="s">
        <v>1214</v>
      </c>
      <c r="F601" s="35"/>
      <c r="G601" s="36">
        <v>25.61</v>
      </c>
      <c r="H601" s="36">
        <v>3850</v>
      </c>
      <c r="I601" s="36">
        <v>4609.8</v>
      </c>
      <c r="J601" s="36">
        <v>25.61</v>
      </c>
    </row>
    <row r="602" spans="1:10" x14ac:dyDescent="0.2">
      <c r="A602" s="33">
        <v>544</v>
      </c>
      <c r="B602" s="34" t="s">
        <v>1383</v>
      </c>
      <c r="C602" s="34" t="s">
        <v>1384</v>
      </c>
      <c r="D602" s="34" t="s">
        <v>1363</v>
      </c>
      <c r="E602" s="35" t="s">
        <v>807</v>
      </c>
      <c r="F602" s="35"/>
      <c r="G602" s="36">
        <v>24.67</v>
      </c>
      <c r="H602" s="36">
        <v>3800</v>
      </c>
      <c r="I602" s="36">
        <v>4440.6000000000004</v>
      </c>
      <c r="J602" s="36">
        <v>24.67</v>
      </c>
    </row>
    <row r="603" spans="1:10" x14ac:dyDescent="0.2">
      <c r="A603" s="33">
        <v>545</v>
      </c>
      <c r="B603" s="34" t="s">
        <v>1385</v>
      </c>
      <c r="C603" s="34" t="s">
        <v>1386</v>
      </c>
      <c r="D603" s="34" t="s">
        <v>1363</v>
      </c>
      <c r="E603" s="35" t="s">
        <v>525</v>
      </c>
      <c r="F603" s="35"/>
      <c r="G603" s="36">
        <v>24.67</v>
      </c>
      <c r="H603" s="36">
        <v>3800</v>
      </c>
      <c r="I603" s="36">
        <v>4440.6000000000004</v>
      </c>
      <c r="J603" s="36">
        <v>24.67</v>
      </c>
    </row>
    <row r="604" spans="1:10" x14ac:dyDescent="0.2">
      <c r="A604" s="33">
        <v>546</v>
      </c>
      <c r="B604" s="34" t="s">
        <v>1387</v>
      </c>
      <c r="C604" s="34" t="s">
        <v>1388</v>
      </c>
      <c r="D604" s="34" t="s">
        <v>14053</v>
      </c>
      <c r="E604" s="35" t="s">
        <v>1389</v>
      </c>
      <c r="F604" s="35"/>
      <c r="G604" s="36">
        <v>29</v>
      </c>
      <c r="H604" s="36">
        <v>4000</v>
      </c>
      <c r="I604" s="36">
        <v>5220</v>
      </c>
      <c r="J604" s="36">
        <v>29</v>
      </c>
    </row>
    <row r="605" spans="1:10" x14ac:dyDescent="0.2">
      <c r="A605" s="33">
        <v>547</v>
      </c>
      <c r="B605" s="34" t="s">
        <v>13551</v>
      </c>
      <c r="C605" s="34" t="s">
        <v>13550</v>
      </c>
      <c r="D605" s="34" t="s">
        <v>1363</v>
      </c>
      <c r="E605" s="35" t="s">
        <v>11309</v>
      </c>
      <c r="F605" s="35"/>
      <c r="G605" s="36">
        <v>24.67</v>
      </c>
      <c r="H605" s="36">
        <v>3800</v>
      </c>
      <c r="I605" s="36">
        <v>4440.6000000000004</v>
      </c>
      <c r="J605" s="36">
        <v>24.67</v>
      </c>
    </row>
    <row r="606" spans="1:10" x14ac:dyDescent="0.2">
      <c r="A606" s="33">
        <v>548</v>
      </c>
      <c r="B606" s="34" t="s">
        <v>1390</v>
      </c>
      <c r="C606" s="34" t="s">
        <v>1391</v>
      </c>
      <c r="D606" s="34" t="s">
        <v>1382</v>
      </c>
      <c r="E606" s="35" t="s">
        <v>1214</v>
      </c>
      <c r="F606" s="35"/>
      <c r="G606" s="36">
        <v>25.61</v>
      </c>
      <c r="H606" s="36">
        <v>3850</v>
      </c>
      <c r="I606" s="36">
        <v>4609.8</v>
      </c>
      <c r="J606" s="36">
        <v>25.61</v>
      </c>
    </row>
    <row r="607" spans="1:10" x14ac:dyDescent="0.2">
      <c r="A607" s="33">
        <v>549</v>
      </c>
      <c r="B607" s="34" t="s">
        <v>1392</v>
      </c>
      <c r="C607" s="34" t="s">
        <v>1393</v>
      </c>
      <c r="D607" s="34" t="s">
        <v>14053</v>
      </c>
      <c r="E607" s="35" t="s">
        <v>1214</v>
      </c>
      <c r="F607" s="35"/>
      <c r="G607" s="36">
        <v>29</v>
      </c>
      <c r="H607" s="36">
        <v>4000</v>
      </c>
      <c r="I607" s="36">
        <v>5220</v>
      </c>
      <c r="J607" s="36">
        <v>29</v>
      </c>
    </row>
    <row r="608" spans="1:10" x14ac:dyDescent="0.2">
      <c r="A608" s="33">
        <v>550</v>
      </c>
      <c r="B608" s="34" t="s">
        <v>14054</v>
      </c>
      <c r="C608" s="34" t="s">
        <v>14055</v>
      </c>
      <c r="D608" s="34" t="s">
        <v>1363</v>
      </c>
      <c r="E608" s="35" t="s">
        <v>14052</v>
      </c>
      <c r="F608" s="35"/>
      <c r="G608" s="36">
        <v>24.67</v>
      </c>
      <c r="H608" s="36">
        <v>3800</v>
      </c>
      <c r="I608" s="36">
        <v>4440.6000000000004</v>
      </c>
      <c r="J608" s="36">
        <v>24.67</v>
      </c>
    </row>
    <row r="609" spans="1:10" x14ac:dyDescent="0.2">
      <c r="A609" s="33">
        <v>551</v>
      </c>
      <c r="B609" s="34" t="s">
        <v>1395</v>
      </c>
      <c r="C609" s="34" t="s">
        <v>1396</v>
      </c>
      <c r="D609" s="34" t="s">
        <v>1363</v>
      </c>
      <c r="E609" s="35" t="s">
        <v>1397</v>
      </c>
      <c r="F609" s="35"/>
      <c r="G609" s="36">
        <v>24.67</v>
      </c>
      <c r="H609" s="36">
        <v>3800</v>
      </c>
      <c r="I609" s="36">
        <v>4440.6000000000004</v>
      </c>
      <c r="J609" s="36">
        <v>24.67</v>
      </c>
    </row>
    <row r="610" spans="1:10" x14ac:dyDescent="0.2">
      <c r="A610" s="33">
        <v>552</v>
      </c>
      <c r="B610" s="34" t="s">
        <v>13549</v>
      </c>
      <c r="C610" s="34" t="s">
        <v>13548</v>
      </c>
      <c r="D610" s="34" t="s">
        <v>1363</v>
      </c>
      <c r="E610" s="35" t="s">
        <v>14056</v>
      </c>
      <c r="F610" s="35"/>
      <c r="G610" s="36">
        <v>24.67</v>
      </c>
      <c r="H610" s="36">
        <v>3800</v>
      </c>
      <c r="I610" s="36">
        <v>4440.6000000000004</v>
      </c>
      <c r="J610" s="36">
        <v>24.67</v>
      </c>
    </row>
    <row r="611" spans="1:10" x14ac:dyDescent="0.2">
      <c r="A611" s="33">
        <v>553</v>
      </c>
      <c r="B611" s="34" t="s">
        <v>1398</v>
      </c>
      <c r="C611" s="34" t="s">
        <v>1399</v>
      </c>
      <c r="D611" s="34" t="s">
        <v>1400</v>
      </c>
      <c r="E611" s="35" t="s">
        <v>1214</v>
      </c>
      <c r="F611" s="35"/>
      <c r="G611" s="36">
        <v>29</v>
      </c>
      <c r="H611" s="36">
        <v>3800</v>
      </c>
      <c r="I611" s="36">
        <v>5220</v>
      </c>
      <c r="J611" s="36">
        <v>29</v>
      </c>
    </row>
    <row r="612" spans="1:10" x14ac:dyDescent="0.2">
      <c r="A612" s="33">
        <v>554</v>
      </c>
      <c r="B612" s="34" t="s">
        <v>1404</v>
      </c>
      <c r="C612" s="34" t="s">
        <v>1405</v>
      </c>
      <c r="D612" s="34" t="s">
        <v>1379</v>
      </c>
      <c r="E612" s="35" t="s">
        <v>1406</v>
      </c>
      <c r="F612" s="35"/>
      <c r="G612" s="36">
        <v>16.05</v>
      </c>
      <c r="H612" s="36">
        <v>3750</v>
      </c>
      <c r="I612" s="36">
        <v>3129.75</v>
      </c>
      <c r="J612" s="36">
        <v>16.05</v>
      </c>
    </row>
    <row r="613" spans="1:10" x14ac:dyDescent="0.2">
      <c r="A613" s="33">
        <v>555</v>
      </c>
      <c r="B613" s="34" t="s">
        <v>1407</v>
      </c>
      <c r="C613" s="34" t="s">
        <v>1408</v>
      </c>
      <c r="D613" s="34" t="s">
        <v>14053</v>
      </c>
      <c r="E613" s="35" t="s">
        <v>1214</v>
      </c>
      <c r="F613" s="35"/>
      <c r="G613" s="36">
        <v>29</v>
      </c>
      <c r="H613" s="36">
        <v>4000</v>
      </c>
      <c r="I613" s="36">
        <v>5220</v>
      </c>
      <c r="J613" s="36">
        <v>29</v>
      </c>
    </row>
    <row r="614" spans="1:10" x14ac:dyDescent="0.2">
      <c r="A614" s="33">
        <v>556</v>
      </c>
      <c r="B614" s="34" t="s">
        <v>1409</v>
      </c>
      <c r="C614" s="34" t="s">
        <v>1410</v>
      </c>
      <c r="D614" s="34" t="s">
        <v>1363</v>
      </c>
      <c r="E614" s="35" t="s">
        <v>1411</v>
      </c>
      <c r="F614" s="35"/>
      <c r="G614" s="36">
        <v>24.67</v>
      </c>
      <c r="H614" s="36">
        <v>3800</v>
      </c>
      <c r="I614" s="36">
        <v>4440.6000000000004</v>
      </c>
      <c r="J614" s="36">
        <v>24.67</v>
      </c>
    </row>
    <row r="615" spans="1:10" x14ac:dyDescent="0.2">
      <c r="A615" s="33">
        <v>557</v>
      </c>
      <c r="B615" s="34" t="s">
        <v>13547</v>
      </c>
      <c r="C615" s="34" t="s">
        <v>13546</v>
      </c>
      <c r="D615" s="34" t="s">
        <v>1363</v>
      </c>
      <c r="E615" s="35" t="s">
        <v>14057</v>
      </c>
      <c r="F615" s="35"/>
      <c r="G615" s="36">
        <v>24.67</v>
      </c>
      <c r="H615" s="36">
        <v>3800</v>
      </c>
      <c r="I615" s="36">
        <v>4440.6000000000004</v>
      </c>
      <c r="J615" s="36">
        <v>24.67</v>
      </c>
    </row>
    <row r="616" spans="1:10" x14ac:dyDescent="0.2">
      <c r="A616" s="33">
        <v>558</v>
      </c>
      <c r="B616" s="34" t="s">
        <v>1412</v>
      </c>
      <c r="C616" s="34" t="s">
        <v>1413</v>
      </c>
      <c r="D616" s="34" t="s">
        <v>1403</v>
      </c>
      <c r="E616" s="35" t="s">
        <v>1214</v>
      </c>
      <c r="F616" s="35"/>
      <c r="G616" s="35"/>
      <c r="H616" s="36">
        <v>3750</v>
      </c>
      <c r="I616" s="36">
        <v>2179.8000000000002</v>
      </c>
      <c r="J616" s="36">
        <v>12.11</v>
      </c>
    </row>
    <row r="617" spans="1:10" x14ac:dyDescent="0.2">
      <c r="A617" s="33">
        <v>559</v>
      </c>
      <c r="B617" s="34" t="s">
        <v>1415</v>
      </c>
      <c r="C617" s="34" t="s">
        <v>1416</v>
      </c>
      <c r="D617" s="34" t="s">
        <v>1363</v>
      </c>
      <c r="E617" s="35" t="s">
        <v>896</v>
      </c>
      <c r="F617" s="35"/>
      <c r="G617" s="36">
        <v>24.67</v>
      </c>
      <c r="H617" s="36">
        <v>3800</v>
      </c>
      <c r="I617" s="36">
        <v>4440.6000000000004</v>
      </c>
      <c r="J617" s="36">
        <v>24.67</v>
      </c>
    </row>
    <row r="618" spans="1:10" x14ac:dyDescent="0.2">
      <c r="A618" s="33">
        <v>560</v>
      </c>
      <c r="B618" s="34" t="s">
        <v>1417</v>
      </c>
      <c r="C618" s="34" t="s">
        <v>1418</v>
      </c>
      <c r="D618" s="34" t="s">
        <v>1363</v>
      </c>
      <c r="E618" s="35" t="s">
        <v>122</v>
      </c>
      <c r="F618" s="35"/>
      <c r="G618" s="36">
        <v>24.67</v>
      </c>
      <c r="H618" s="36">
        <v>3800</v>
      </c>
      <c r="I618" s="36">
        <v>4440.6000000000004</v>
      </c>
      <c r="J618" s="36">
        <v>24.67</v>
      </c>
    </row>
    <row r="619" spans="1:10" x14ac:dyDescent="0.2">
      <c r="A619" s="33">
        <v>561</v>
      </c>
      <c r="B619" s="34" t="s">
        <v>1419</v>
      </c>
      <c r="C619" s="34" t="s">
        <v>1420</v>
      </c>
      <c r="D619" s="34" t="s">
        <v>1363</v>
      </c>
      <c r="E619" s="35" t="s">
        <v>1421</v>
      </c>
      <c r="F619" s="35"/>
      <c r="G619" s="36">
        <v>24.67</v>
      </c>
      <c r="H619" s="36">
        <v>3800</v>
      </c>
      <c r="I619" s="36">
        <v>4440.6000000000004</v>
      </c>
      <c r="J619" s="36">
        <v>24.67</v>
      </c>
    </row>
    <row r="620" spans="1:10" x14ac:dyDescent="0.2">
      <c r="A620" s="33">
        <v>562</v>
      </c>
      <c r="B620" s="34" t="s">
        <v>1422</v>
      </c>
      <c r="C620" s="34" t="s">
        <v>1423</v>
      </c>
      <c r="D620" s="34" t="s">
        <v>1363</v>
      </c>
      <c r="E620" s="35" t="s">
        <v>703</v>
      </c>
      <c r="F620" s="35"/>
      <c r="G620" s="36">
        <v>24.67</v>
      </c>
      <c r="H620" s="36">
        <v>3800</v>
      </c>
      <c r="I620" s="36">
        <v>4440.6000000000004</v>
      </c>
      <c r="J620" s="36">
        <v>24.67</v>
      </c>
    </row>
    <row r="621" spans="1:10" x14ac:dyDescent="0.2">
      <c r="A621" s="33">
        <v>563</v>
      </c>
      <c r="B621" s="34" t="s">
        <v>13807</v>
      </c>
      <c r="C621" s="34" t="s">
        <v>13806</v>
      </c>
      <c r="D621" s="34" t="s">
        <v>14053</v>
      </c>
      <c r="E621" s="35" t="s">
        <v>13975</v>
      </c>
      <c r="F621" s="35"/>
      <c r="G621" s="36">
        <v>29</v>
      </c>
      <c r="H621" s="36">
        <v>4000</v>
      </c>
      <c r="I621" s="36">
        <v>4698</v>
      </c>
      <c r="J621" s="36">
        <v>26.1</v>
      </c>
    </row>
    <row r="622" spans="1:10" x14ac:dyDescent="0.2">
      <c r="A622" s="31"/>
      <c r="B622" s="31"/>
      <c r="C622" s="31"/>
      <c r="D622" s="32" t="s">
        <v>1424</v>
      </c>
      <c r="E622" s="31"/>
      <c r="F622" s="31"/>
      <c r="G622" s="31"/>
      <c r="H622" s="31"/>
      <c r="I622" s="31"/>
      <c r="J622" s="31"/>
    </row>
    <row r="623" spans="1:10" x14ac:dyDescent="0.2">
      <c r="A623" s="33">
        <v>564</v>
      </c>
      <c r="B623" s="34" t="s">
        <v>13809</v>
      </c>
      <c r="C623" s="34" t="s">
        <v>13808</v>
      </c>
      <c r="D623" s="34" t="s">
        <v>1431</v>
      </c>
      <c r="E623" s="35" t="s">
        <v>13975</v>
      </c>
      <c r="F623" s="35"/>
      <c r="G623" s="36">
        <v>23.22</v>
      </c>
      <c r="H623" s="36">
        <v>3750</v>
      </c>
      <c r="I623" s="36">
        <v>4179.6000000000004</v>
      </c>
      <c r="J623" s="36">
        <v>23.22</v>
      </c>
    </row>
    <row r="624" spans="1:10" x14ac:dyDescent="0.2">
      <c r="A624" s="33">
        <v>565</v>
      </c>
      <c r="B624" s="34" t="s">
        <v>1425</v>
      </c>
      <c r="C624" s="34" t="s">
        <v>1426</v>
      </c>
      <c r="D624" s="34" t="s">
        <v>1427</v>
      </c>
      <c r="E624" s="35" t="s">
        <v>1428</v>
      </c>
      <c r="F624" s="35"/>
      <c r="G624" s="36">
        <v>27.56</v>
      </c>
      <c r="H624" s="36">
        <v>3800</v>
      </c>
      <c r="I624" s="36">
        <v>4960.8</v>
      </c>
      <c r="J624" s="36">
        <v>27.56</v>
      </c>
    </row>
    <row r="625" spans="1:10" x14ac:dyDescent="0.2">
      <c r="A625" s="33">
        <v>566</v>
      </c>
      <c r="B625" s="34" t="s">
        <v>3078</v>
      </c>
      <c r="C625" s="34" t="s">
        <v>3079</v>
      </c>
      <c r="D625" s="34" t="s">
        <v>14058</v>
      </c>
      <c r="E625" s="35" t="s">
        <v>322</v>
      </c>
      <c r="F625" s="35"/>
      <c r="G625" s="36">
        <v>25.54</v>
      </c>
      <c r="H625" s="36">
        <v>3750</v>
      </c>
      <c r="I625" s="36">
        <v>4597.2</v>
      </c>
      <c r="J625" s="36">
        <v>25.54</v>
      </c>
    </row>
    <row r="626" spans="1:10" x14ac:dyDescent="0.2">
      <c r="A626" s="33">
        <v>567</v>
      </c>
      <c r="B626" s="34" t="s">
        <v>14059</v>
      </c>
      <c r="C626" s="34" t="s">
        <v>14060</v>
      </c>
      <c r="D626" s="34" t="s">
        <v>1431</v>
      </c>
      <c r="E626" s="35" t="s">
        <v>13943</v>
      </c>
      <c r="F626" s="35"/>
      <c r="G626" s="36">
        <v>23.22</v>
      </c>
      <c r="H626" s="36">
        <v>3750</v>
      </c>
      <c r="I626" s="36">
        <v>4179.6000000000004</v>
      </c>
      <c r="J626" s="36">
        <v>23.22</v>
      </c>
    </row>
    <row r="627" spans="1:10" x14ac:dyDescent="0.2">
      <c r="A627" s="33">
        <v>568</v>
      </c>
      <c r="B627" s="34" t="s">
        <v>1429</v>
      </c>
      <c r="C627" s="34" t="s">
        <v>1430</v>
      </c>
      <c r="D627" s="34" t="s">
        <v>14058</v>
      </c>
      <c r="E627" s="35" t="s">
        <v>1214</v>
      </c>
      <c r="F627" s="35"/>
      <c r="G627" s="36">
        <v>25.54</v>
      </c>
      <c r="H627" s="36">
        <v>3750</v>
      </c>
      <c r="I627" s="36">
        <v>4597.2</v>
      </c>
      <c r="J627" s="36">
        <v>25.54</v>
      </c>
    </row>
    <row r="628" spans="1:10" x14ac:dyDescent="0.2">
      <c r="A628" s="33">
        <v>569</v>
      </c>
      <c r="B628" s="34" t="s">
        <v>1432</v>
      </c>
      <c r="C628" s="34" t="s">
        <v>1433</v>
      </c>
      <c r="D628" s="34" t="s">
        <v>14061</v>
      </c>
      <c r="E628" s="35" t="s">
        <v>1434</v>
      </c>
      <c r="F628" s="35"/>
      <c r="G628" s="36">
        <v>5660</v>
      </c>
      <c r="H628" s="36">
        <v>4000</v>
      </c>
      <c r="I628" s="36">
        <v>5660</v>
      </c>
      <c r="J628" s="36">
        <v>5660</v>
      </c>
    </row>
    <row r="629" spans="1:10" x14ac:dyDescent="0.2">
      <c r="A629" s="33">
        <v>570</v>
      </c>
      <c r="B629" s="34" t="s">
        <v>1435</v>
      </c>
      <c r="C629" s="34" t="s">
        <v>1436</v>
      </c>
      <c r="D629" s="34" t="s">
        <v>1437</v>
      </c>
      <c r="E629" s="35" t="s">
        <v>226</v>
      </c>
      <c r="F629" s="35"/>
      <c r="G629" s="36">
        <v>29</v>
      </c>
      <c r="H629" s="36">
        <v>3800</v>
      </c>
      <c r="I629" s="36">
        <v>5220</v>
      </c>
      <c r="J629" s="36">
        <v>29</v>
      </c>
    </row>
    <row r="630" spans="1:10" x14ac:dyDescent="0.2">
      <c r="A630" s="31"/>
      <c r="B630" s="31"/>
      <c r="C630" s="31"/>
      <c r="D630" s="32" t="s">
        <v>1438</v>
      </c>
      <c r="E630" s="31"/>
      <c r="F630" s="31"/>
      <c r="G630" s="31"/>
      <c r="H630" s="31"/>
      <c r="I630" s="31"/>
      <c r="J630" s="31"/>
    </row>
    <row r="631" spans="1:10" x14ac:dyDescent="0.2">
      <c r="A631" s="33">
        <v>571</v>
      </c>
      <c r="B631" s="34" t="s">
        <v>13542</v>
      </c>
      <c r="C631" s="34" t="s">
        <v>13541</v>
      </c>
      <c r="D631" s="34" t="s">
        <v>14062</v>
      </c>
      <c r="E631" s="35" t="s">
        <v>14008</v>
      </c>
      <c r="F631" s="35"/>
      <c r="G631" s="36">
        <v>3480</v>
      </c>
      <c r="H631" s="36">
        <v>3750</v>
      </c>
      <c r="I631" s="36">
        <v>3480</v>
      </c>
      <c r="J631" s="36">
        <v>3480</v>
      </c>
    </row>
    <row r="632" spans="1:10" x14ac:dyDescent="0.2">
      <c r="A632" s="33">
        <v>572</v>
      </c>
      <c r="B632" s="34" t="s">
        <v>1439</v>
      </c>
      <c r="C632" s="34" t="s">
        <v>1440</v>
      </c>
      <c r="D632" s="34" t="s">
        <v>1441</v>
      </c>
      <c r="E632" s="35" t="s">
        <v>1442</v>
      </c>
      <c r="F632" s="35"/>
      <c r="G632" s="36">
        <v>25.36</v>
      </c>
      <c r="H632" s="36">
        <v>3750</v>
      </c>
      <c r="I632" s="36">
        <v>5072</v>
      </c>
      <c r="J632" s="36">
        <v>25.36</v>
      </c>
    </row>
    <row r="633" spans="1:10" x14ac:dyDescent="0.2">
      <c r="A633" s="33">
        <v>573</v>
      </c>
      <c r="B633" s="34" t="s">
        <v>1443</v>
      </c>
      <c r="C633" s="34" t="s">
        <v>1444</v>
      </c>
      <c r="D633" s="34" t="s">
        <v>1445</v>
      </c>
      <c r="E633" s="35" t="s">
        <v>75</v>
      </c>
      <c r="F633" s="35"/>
      <c r="G633" s="36">
        <v>4260</v>
      </c>
      <c r="H633" s="36">
        <v>3800</v>
      </c>
      <c r="I633" s="36">
        <v>4260</v>
      </c>
      <c r="J633" s="36">
        <v>4260</v>
      </c>
    </row>
    <row r="634" spans="1:10" x14ac:dyDescent="0.2">
      <c r="A634" s="33">
        <v>574</v>
      </c>
      <c r="B634" s="34" t="s">
        <v>1446</v>
      </c>
      <c r="C634" s="34" t="s">
        <v>1447</v>
      </c>
      <c r="D634" s="34" t="s">
        <v>1448</v>
      </c>
      <c r="E634" s="35" t="s">
        <v>562</v>
      </c>
      <c r="F634" s="35"/>
      <c r="G634" s="36">
        <v>6699</v>
      </c>
      <c r="H634" s="36">
        <v>4000</v>
      </c>
      <c r="I634" s="36">
        <v>6699</v>
      </c>
      <c r="J634" s="36">
        <v>6699</v>
      </c>
    </row>
    <row r="635" spans="1:10" x14ac:dyDescent="0.2">
      <c r="A635" s="33">
        <v>575</v>
      </c>
      <c r="B635" s="34" t="s">
        <v>14063</v>
      </c>
      <c r="C635" s="34" t="s">
        <v>14064</v>
      </c>
      <c r="D635" s="34" t="s">
        <v>1457</v>
      </c>
      <c r="E635" s="35" t="s">
        <v>13918</v>
      </c>
      <c r="F635" s="35"/>
      <c r="G635" s="36">
        <v>23.05</v>
      </c>
      <c r="H635" s="36">
        <v>3750</v>
      </c>
      <c r="I635" s="36">
        <v>4610</v>
      </c>
      <c r="J635" s="36">
        <v>23.05</v>
      </c>
    </row>
    <row r="636" spans="1:10" x14ac:dyDescent="0.2">
      <c r="A636" s="33">
        <v>576</v>
      </c>
      <c r="B636" s="34" t="s">
        <v>1449</v>
      </c>
      <c r="C636" s="34" t="s">
        <v>1450</v>
      </c>
      <c r="D636" s="34" t="s">
        <v>1454</v>
      </c>
      <c r="E636" s="35" t="s">
        <v>1451</v>
      </c>
      <c r="F636" s="35"/>
      <c r="G636" s="36">
        <v>25.45</v>
      </c>
      <c r="H636" s="36">
        <v>3750</v>
      </c>
      <c r="I636" s="36">
        <v>5090</v>
      </c>
      <c r="J636" s="36">
        <v>25.45</v>
      </c>
    </row>
    <row r="637" spans="1:10" x14ac:dyDescent="0.2">
      <c r="A637" s="33">
        <v>577</v>
      </c>
      <c r="B637" s="34" t="s">
        <v>1452</v>
      </c>
      <c r="C637" s="34" t="s">
        <v>1453</v>
      </c>
      <c r="D637" s="34" t="s">
        <v>1457</v>
      </c>
      <c r="E637" s="35" t="s">
        <v>992</v>
      </c>
      <c r="F637" s="35"/>
      <c r="G637" s="36">
        <v>23.05</v>
      </c>
      <c r="H637" s="36">
        <v>3750</v>
      </c>
      <c r="I637" s="36">
        <v>4610</v>
      </c>
      <c r="J637" s="36">
        <v>23.05</v>
      </c>
    </row>
    <row r="638" spans="1:10" x14ac:dyDescent="0.2">
      <c r="A638" s="33">
        <v>578</v>
      </c>
      <c r="B638" s="34" t="s">
        <v>13559</v>
      </c>
      <c r="C638" s="34" t="s">
        <v>13558</v>
      </c>
      <c r="D638" s="34" t="s">
        <v>1457</v>
      </c>
      <c r="E638" s="35" t="s">
        <v>14065</v>
      </c>
      <c r="F638" s="35"/>
      <c r="G638" s="36">
        <v>23.05</v>
      </c>
      <c r="H638" s="36">
        <v>3750</v>
      </c>
      <c r="I638" s="36">
        <v>4610</v>
      </c>
      <c r="J638" s="36">
        <v>23.05</v>
      </c>
    </row>
    <row r="639" spans="1:10" x14ac:dyDescent="0.2">
      <c r="A639" s="33">
        <v>579</v>
      </c>
      <c r="B639" s="34" t="s">
        <v>1455</v>
      </c>
      <c r="C639" s="34" t="s">
        <v>1456</v>
      </c>
      <c r="D639" s="34" t="s">
        <v>1457</v>
      </c>
      <c r="E639" s="35" t="s">
        <v>273</v>
      </c>
      <c r="F639" s="35"/>
      <c r="G639" s="36">
        <v>23.05</v>
      </c>
      <c r="H639" s="36">
        <v>3750</v>
      </c>
      <c r="I639" s="36">
        <v>4610</v>
      </c>
      <c r="J639" s="36">
        <v>23.05</v>
      </c>
    </row>
    <row r="640" spans="1:10" x14ac:dyDescent="0.2">
      <c r="A640" s="33">
        <v>580</v>
      </c>
      <c r="B640" s="34" t="s">
        <v>13545</v>
      </c>
      <c r="C640" s="34" t="s">
        <v>1458</v>
      </c>
      <c r="D640" s="34" t="s">
        <v>1454</v>
      </c>
      <c r="E640" s="35" t="s">
        <v>13920</v>
      </c>
      <c r="F640" s="35"/>
      <c r="G640" s="36">
        <v>25.45</v>
      </c>
      <c r="H640" s="36">
        <v>3750</v>
      </c>
      <c r="I640" s="36">
        <v>5090</v>
      </c>
      <c r="J640" s="36">
        <v>25.45</v>
      </c>
    </row>
    <row r="641" spans="1:10" x14ac:dyDescent="0.2">
      <c r="A641" s="31"/>
      <c r="B641" s="31"/>
      <c r="C641" s="31"/>
      <c r="D641" s="32" t="s">
        <v>1459</v>
      </c>
      <c r="E641" s="31"/>
      <c r="F641" s="31"/>
      <c r="G641" s="31"/>
      <c r="H641" s="31"/>
      <c r="I641" s="31"/>
      <c r="J641" s="31"/>
    </row>
    <row r="642" spans="1:10" x14ac:dyDescent="0.2">
      <c r="A642" s="33">
        <v>581</v>
      </c>
      <c r="B642" s="34" t="s">
        <v>1460</v>
      </c>
      <c r="C642" s="34" t="s">
        <v>1461</v>
      </c>
      <c r="D642" s="34" t="s">
        <v>14066</v>
      </c>
      <c r="E642" s="35" t="s">
        <v>1462</v>
      </c>
      <c r="F642" s="35"/>
      <c r="G642" s="36">
        <v>10735</v>
      </c>
      <c r="H642" s="36">
        <v>7000</v>
      </c>
      <c r="I642" s="36">
        <v>10735</v>
      </c>
      <c r="J642" s="36">
        <v>10735</v>
      </c>
    </row>
    <row r="643" spans="1:10" x14ac:dyDescent="0.2">
      <c r="A643" s="33">
        <v>582</v>
      </c>
      <c r="B643" s="34" t="s">
        <v>1463</v>
      </c>
      <c r="C643" s="34" t="s">
        <v>1464</v>
      </c>
      <c r="D643" s="34" t="s">
        <v>1465</v>
      </c>
      <c r="E643" s="35" t="s">
        <v>1466</v>
      </c>
      <c r="F643" s="35"/>
      <c r="G643" s="36">
        <v>6500</v>
      </c>
      <c r="H643" s="36">
        <v>4050</v>
      </c>
      <c r="I643" s="36">
        <v>6500</v>
      </c>
      <c r="J643" s="36">
        <v>6500</v>
      </c>
    </row>
    <row r="644" spans="1:10" x14ac:dyDescent="0.2">
      <c r="A644" s="33">
        <v>583</v>
      </c>
      <c r="B644" s="34" t="s">
        <v>1467</v>
      </c>
      <c r="C644" s="34" t="s">
        <v>1468</v>
      </c>
      <c r="D644" s="34" t="s">
        <v>14067</v>
      </c>
      <c r="E644" s="35" t="s">
        <v>1462</v>
      </c>
      <c r="F644" s="35"/>
      <c r="G644" s="36">
        <v>8470</v>
      </c>
      <c r="H644" s="36">
        <v>5500</v>
      </c>
      <c r="I644" s="36">
        <v>8470</v>
      </c>
      <c r="J644" s="36">
        <v>8470</v>
      </c>
    </row>
    <row r="645" spans="1:10" x14ac:dyDescent="0.2">
      <c r="A645" s="33">
        <v>584</v>
      </c>
      <c r="B645" s="34" t="s">
        <v>1469</v>
      </c>
      <c r="C645" s="34" t="s">
        <v>1470</v>
      </c>
      <c r="D645" s="34" t="s">
        <v>1471</v>
      </c>
      <c r="E645" s="35" t="s">
        <v>1472</v>
      </c>
      <c r="F645" s="35"/>
      <c r="G645" s="36">
        <v>5800</v>
      </c>
      <c r="H645" s="36">
        <v>4700</v>
      </c>
      <c r="I645" s="36">
        <v>5800</v>
      </c>
      <c r="J645" s="36">
        <v>5800</v>
      </c>
    </row>
    <row r="646" spans="1:10" x14ac:dyDescent="0.2">
      <c r="A646" s="33">
        <v>585</v>
      </c>
      <c r="B646" s="34" t="s">
        <v>13557</v>
      </c>
      <c r="C646" s="34" t="s">
        <v>13556</v>
      </c>
      <c r="D646" s="34" t="s">
        <v>14068</v>
      </c>
      <c r="E646" s="35" t="s">
        <v>14008</v>
      </c>
      <c r="F646" s="35"/>
      <c r="G646" s="36">
        <v>3830</v>
      </c>
      <c r="H646" s="36">
        <v>3750</v>
      </c>
      <c r="I646" s="36">
        <v>3830</v>
      </c>
      <c r="J646" s="36">
        <v>3830</v>
      </c>
    </row>
    <row r="647" spans="1:10" x14ac:dyDescent="0.2">
      <c r="A647" s="31"/>
      <c r="B647" s="31"/>
      <c r="C647" s="31"/>
      <c r="D647" s="32" t="s">
        <v>1473</v>
      </c>
      <c r="E647" s="31"/>
      <c r="F647" s="31"/>
      <c r="G647" s="31"/>
      <c r="H647" s="31"/>
      <c r="I647" s="31"/>
      <c r="J647" s="31"/>
    </row>
    <row r="648" spans="1:10" x14ac:dyDescent="0.2">
      <c r="A648" s="33">
        <v>586</v>
      </c>
      <c r="B648" s="34" t="s">
        <v>1474</v>
      </c>
      <c r="C648" s="34" t="s">
        <v>1475</v>
      </c>
      <c r="D648" s="34" t="s">
        <v>1488</v>
      </c>
      <c r="E648" s="35" t="s">
        <v>1214</v>
      </c>
      <c r="F648" s="35"/>
      <c r="G648" s="36">
        <v>35.28</v>
      </c>
      <c r="H648" s="36">
        <v>3800</v>
      </c>
      <c r="I648" s="36">
        <v>6350.4</v>
      </c>
      <c r="J648" s="36">
        <v>35.28</v>
      </c>
    </row>
    <row r="649" spans="1:10" x14ac:dyDescent="0.2">
      <c r="A649" s="33">
        <v>587</v>
      </c>
      <c r="B649" s="34" t="s">
        <v>1477</v>
      </c>
      <c r="C649" s="34" t="s">
        <v>1478</v>
      </c>
      <c r="D649" s="34" t="s">
        <v>1479</v>
      </c>
      <c r="E649" s="35" t="s">
        <v>1214</v>
      </c>
      <c r="F649" s="35"/>
      <c r="G649" s="36">
        <v>21.28</v>
      </c>
      <c r="H649" s="36">
        <v>3750</v>
      </c>
      <c r="I649" s="36">
        <v>3830.4</v>
      </c>
      <c r="J649" s="36">
        <v>21.28</v>
      </c>
    </row>
    <row r="650" spans="1:10" x14ac:dyDescent="0.2">
      <c r="A650" s="33">
        <v>588</v>
      </c>
      <c r="B650" s="34" t="s">
        <v>1480</v>
      </c>
      <c r="C650" s="34" t="s">
        <v>1481</v>
      </c>
      <c r="D650" s="34" t="s">
        <v>14069</v>
      </c>
      <c r="E650" s="35" t="s">
        <v>525</v>
      </c>
      <c r="F650" s="35"/>
      <c r="G650" s="36">
        <v>7500</v>
      </c>
      <c r="H650" s="36">
        <v>4100</v>
      </c>
      <c r="I650" s="36">
        <v>7500</v>
      </c>
      <c r="J650" s="36">
        <v>7500</v>
      </c>
    </row>
    <row r="651" spans="1:10" x14ac:dyDescent="0.2">
      <c r="A651" s="33">
        <v>589</v>
      </c>
      <c r="B651" s="34" t="s">
        <v>1482</v>
      </c>
      <c r="C651" s="34" t="s">
        <v>1483</v>
      </c>
      <c r="D651" s="34" t="s">
        <v>1476</v>
      </c>
      <c r="E651" s="35" t="s">
        <v>525</v>
      </c>
      <c r="F651" s="35"/>
      <c r="G651" s="36">
        <v>30.22</v>
      </c>
      <c r="H651" s="36">
        <v>4000</v>
      </c>
      <c r="I651" s="36">
        <v>5439.6</v>
      </c>
      <c r="J651" s="36">
        <v>30.22</v>
      </c>
    </row>
    <row r="652" spans="1:10" x14ac:dyDescent="0.2">
      <c r="A652" s="33">
        <v>590</v>
      </c>
      <c r="B652" s="34" t="s">
        <v>1484</v>
      </c>
      <c r="C652" s="34" t="s">
        <v>1485</v>
      </c>
      <c r="D652" s="34" t="s">
        <v>1476</v>
      </c>
      <c r="E652" s="35" t="s">
        <v>1214</v>
      </c>
      <c r="F652" s="35"/>
      <c r="G652" s="36">
        <v>30.22</v>
      </c>
      <c r="H652" s="36">
        <v>4000</v>
      </c>
      <c r="I652" s="36">
        <v>5439.6</v>
      </c>
      <c r="J652" s="36">
        <v>30.22</v>
      </c>
    </row>
    <row r="653" spans="1:10" x14ac:dyDescent="0.2">
      <c r="A653" s="33">
        <v>591</v>
      </c>
      <c r="B653" s="34" t="s">
        <v>1486</v>
      </c>
      <c r="C653" s="34" t="s">
        <v>1487</v>
      </c>
      <c r="D653" s="34" t="s">
        <v>1488</v>
      </c>
      <c r="E653" s="35" t="s">
        <v>525</v>
      </c>
      <c r="F653" s="35"/>
      <c r="G653" s="36">
        <v>35.28</v>
      </c>
      <c r="H653" s="36">
        <v>3800</v>
      </c>
      <c r="I653" s="36">
        <v>6350.4</v>
      </c>
      <c r="J653" s="36">
        <v>35.28</v>
      </c>
    </row>
    <row r="654" spans="1:10" x14ac:dyDescent="0.2">
      <c r="A654" s="33">
        <v>592</v>
      </c>
      <c r="B654" s="34" t="s">
        <v>1489</v>
      </c>
      <c r="C654" s="34" t="s">
        <v>1490</v>
      </c>
      <c r="D654" s="34" t="s">
        <v>1476</v>
      </c>
      <c r="E654" s="35" t="s">
        <v>1337</v>
      </c>
      <c r="F654" s="35"/>
      <c r="G654" s="36">
        <v>30.22</v>
      </c>
      <c r="H654" s="36">
        <v>4000</v>
      </c>
      <c r="I654" s="36">
        <v>5439.6</v>
      </c>
      <c r="J654" s="36">
        <v>30.22</v>
      </c>
    </row>
    <row r="655" spans="1:10" x14ac:dyDescent="0.2">
      <c r="A655" s="33">
        <v>593</v>
      </c>
      <c r="B655" s="34" t="s">
        <v>1491</v>
      </c>
      <c r="C655" s="34" t="s">
        <v>1492</v>
      </c>
      <c r="D655" s="34" t="s">
        <v>14070</v>
      </c>
      <c r="E655" s="35" t="s">
        <v>1214</v>
      </c>
      <c r="F655" s="35"/>
      <c r="G655" s="36">
        <v>23.41</v>
      </c>
      <c r="H655" s="36">
        <v>3750</v>
      </c>
      <c r="I655" s="36">
        <v>4213.8</v>
      </c>
      <c r="J655" s="36">
        <v>23.41</v>
      </c>
    </row>
    <row r="656" spans="1:10" x14ac:dyDescent="0.2">
      <c r="A656" s="33">
        <v>594</v>
      </c>
      <c r="B656" s="34" t="s">
        <v>1493</v>
      </c>
      <c r="C656" s="34" t="s">
        <v>1494</v>
      </c>
      <c r="D656" s="34" t="s">
        <v>1479</v>
      </c>
      <c r="E656" s="35" t="s">
        <v>1495</v>
      </c>
      <c r="F656" s="35"/>
      <c r="G656" s="36">
        <v>21.28</v>
      </c>
      <c r="H656" s="36">
        <v>3750</v>
      </c>
      <c r="I656" s="36">
        <v>3830.4</v>
      </c>
      <c r="J656" s="36">
        <v>21.28</v>
      </c>
    </row>
    <row r="657" spans="1:10" x14ac:dyDescent="0.2">
      <c r="A657" s="33">
        <v>595</v>
      </c>
      <c r="B657" s="34" t="s">
        <v>1496</v>
      </c>
      <c r="C657" s="34" t="s">
        <v>1497</v>
      </c>
      <c r="D657" s="34" t="s">
        <v>1476</v>
      </c>
      <c r="E657" s="35" t="s">
        <v>142</v>
      </c>
      <c r="F657" s="35"/>
      <c r="G657" s="36">
        <v>30.22</v>
      </c>
      <c r="H657" s="36">
        <v>4000</v>
      </c>
      <c r="I657" s="36">
        <v>5439.6</v>
      </c>
      <c r="J657" s="36">
        <v>30.22</v>
      </c>
    </row>
    <row r="658" spans="1:10" x14ac:dyDescent="0.2">
      <c r="A658" s="33">
        <v>596</v>
      </c>
      <c r="B658" s="34" t="s">
        <v>1498</v>
      </c>
      <c r="C658" s="34" t="s">
        <v>1499</v>
      </c>
      <c r="D658" s="34" t="s">
        <v>1500</v>
      </c>
      <c r="E658" s="35" t="s">
        <v>1501</v>
      </c>
      <c r="F658" s="35"/>
      <c r="G658" s="36">
        <v>32.89</v>
      </c>
      <c r="H658" s="36">
        <v>4200</v>
      </c>
      <c r="I658" s="36">
        <v>5920.2</v>
      </c>
      <c r="J658" s="36">
        <v>32.89</v>
      </c>
    </row>
    <row r="659" spans="1:10" x14ac:dyDescent="0.2">
      <c r="A659" s="33">
        <v>597</v>
      </c>
      <c r="B659" s="34" t="s">
        <v>13811</v>
      </c>
      <c r="C659" s="34" t="s">
        <v>13810</v>
      </c>
      <c r="D659" s="34" t="s">
        <v>14071</v>
      </c>
      <c r="E659" s="35" t="s">
        <v>13975</v>
      </c>
      <c r="F659" s="35"/>
      <c r="G659" s="36">
        <v>28.06</v>
      </c>
      <c r="H659" s="36">
        <v>3900</v>
      </c>
      <c r="I659" s="36">
        <v>5050.8</v>
      </c>
      <c r="J659" s="36">
        <v>28.06</v>
      </c>
    </row>
    <row r="660" spans="1:10" x14ac:dyDescent="0.2">
      <c r="A660" s="31"/>
      <c r="B660" s="31"/>
      <c r="C660" s="31"/>
      <c r="D660" s="32" t="s">
        <v>1502</v>
      </c>
      <c r="E660" s="31"/>
      <c r="F660" s="31"/>
      <c r="G660" s="31"/>
      <c r="H660" s="31"/>
      <c r="I660" s="31"/>
      <c r="J660" s="31"/>
    </row>
    <row r="661" spans="1:10" x14ac:dyDescent="0.2">
      <c r="A661" s="33">
        <v>598</v>
      </c>
      <c r="B661" s="34" t="s">
        <v>14072</v>
      </c>
      <c r="C661" s="34" t="s">
        <v>14073</v>
      </c>
      <c r="D661" s="34" t="s">
        <v>14074</v>
      </c>
      <c r="E661" s="35" t="s">
        <v>13971</v>
      </c>
      <c r="F661" s="35"/>
      <c r="G661" s="36">
        <v>26.11</v>
      </c>
      <c r="H661" s="36">
        <v>3850</v>
      </c>
      <c r="I661" s="36">
        <v>4699.8</v>
      </c>
      <c r="J661" s="36">
        <v>26.11</v>
      </c>
    </row>
    <row r="662" spans="1:10" x14ac:dyDescent="0.2">
      <c r="A662" s="33">
        <v>599</v>
      </c>
      <c r="B662" s="34" t="s">
        <v>1504</v>
      </c>
      <c r="C662" s="34" t="s">
        <v>1505</v>
      </c>
      <c r="D662" s="34" t="s">
        <v>1506</v>
      </c>
      <c r="E662" s="35" t="s">
        <v>1451</v>
      </c>
      <c r="F662" s="35"/>
      <c r="G662" s="36">
        <v>33.83</v>
      </c>
      <c r="H662" s="36">
        <v>3800</v>
      </c>
      <c r="I662" s="36">
        <v>6089.4</v>
      </c>
      <c r="J662" s="36">
        <v>33.83</v>
      </c>
    </row>
    <row r="663" spans="1:10" x14ac:dyDescent="0.2">
      <c r="A663" s="33">
        <v>600</v>
      </c>
      <c r="B663" s="34" t="s">
        <v>13524</v>
      </c>
      <c r="C663" s="34" t="s">
        <v>13523</v>
      </c>
      <c r="D663" s="34" t="s">
        <v>1503</v>
      </c>
      <c r="E663" s="35" t="s">
        <v>14075</v>
      </c>
      <c r="F663" s="35"/>
      <c r="G663" s="36">
        <v>21.78</v>
      </c>
      <c r="H663" s="36">
        <v>3750</v>
      </c>
      <c r="I663" s="36">
        <v>3920.4</v>
      </c>
      <c r="J663" s="36">
        <v>21.78</v>
      </c>
    </row>
    <row r="664" spans="1:10" x14ac:dyDescent="0.2">
      <c r="A664" s="33">
        <v>601</v>
      </c>
      <c r="B664" s="34" t="s">
        <v>1507</v>
      </c>
      <c r="C664" s="34" t="s">
        <v>1508</v>
      </c>
      <c r="D664" s="34" t="s">
        <v>14074</v>
      </c>
      <c r="E664" s="35" t="s">
        <v>1509</v>
      </c>
      <c r="F664" s="35"/>
      <c r="G664" s="36">
        <v>26.11</v>
      </c>
      <c r="H664" s="36">
        <v>3850</v>
      </c>
      <c r="I664" s="36">
        <v>4699.8</v>
      </c>
      <c r="J664" s="36">
        <v>26.11</v>
      </c>
    </row>
    <row r="665" spans="1:10" x14ac:dyDescent="0.2">
      <c r="A665" s="33">
        <v>602</v>
      </c>
      <c r="B665" s="34" t="s">
        <v>1510</v>
      </c>
      <c r="C665" s="34" t="s">
        <v>1511</v>
      </c>
      <c r="D665" s="34" t="s">
        <v>1506</v>
      </c>
      <c r="E665" s="35" t="s">
        <v>1512</v>
      </c>
      <c r="F665" s="35"/>
      <c r="G665" s="36">
        <v>33.83</v>
      </c>
      <c r="H665" s="36">
        <v>3800</v>
      </c>
      <c r="I665" s="36">
        <v>6089.4</v>
      </c>
      <c r="J665" s="36">
        <v>33.83</v>
      </c>
    </row>
    <row r="666" spans="1:10" x14ac:dyDescent="0.2">
      <c r="A666" s="33">
        <v>603</v>
      </c>
      <c r="B666" s="34" t="s">
        <v>1514</v>
      </c>
      <c r="C666" s="34" t="s">
        <v>1515</v>
      </c>
      <c r="D666" s="34" t="s">
        <v>14076</v>
      </c>
      <c r="E666" s="35" t="s">
        <v>1516</v>
      </c>
      <c r="F666" s="35"/>
      <c r="G666" s="36">
        <v>7500</v>
      </c>
      <c r="H666" s="36">
        <v>4100</v>
      </c>
      <c r="I666" s="36">
        <v>7500</v>
      </c>
      <c r="J666" s="36">
        <v>7500</v>
      </c>
    </row>
    <row r="667" spans="1:10" x14ac:dyDescent="0.2">
      <c r="A667" s="33">
        <v>604</v>
      </c>
      <c r="B667" s="34" t="s">
        <v>13520</v>
      </c>
      <c r="C667" s="34" t="s">
        <v>13519</v>
      </c>
      <c r="D667" s="34" t="s">
        <v>1503</v>
      </c>
      <c r="E667" s="35" t="s">
        <v>14056</v>
      </c>
      <c r="F667" s="35"/>
      <c r="G667" s="36">
        <v>21.78</v>
      </c>
      <c r="H667" s="36">
        <v>3750</v>
      </c>
      <c r="I667" s="36">
        <v>3920.4</v>
      </c>
      <c r="J667" s="36">
        <v>21.78</v>
      </c>
    </row>
    <row r="668" spans="1:10" x14ac:dyDescent="0.2">
      <c r="A668" s="33">
        <v>605</v>
      </c>
      <c r="B668" s="34" t="s">
        <v>1517</v>
      </c>
      <c r="C668" s="34" t="s">
        <v>1518</v>
      </c>
      <c r="D668" s="34" t="s">
        <v>1503</v>
      </c>
      <c r="E668" s="35" t="s">
        <v>552</v>
      </c>
      <c r="F668" s="35"/>
      <c r="G668" s="36">
        <v>21.78</v>
      </c>
      <c r="H668" s="36">
        <v>3750</v>
      </c>
      <c r="I668" s="36">
        <v>3920.4</v>
      </c>
      <c r="J668" s="36">
        <v>21.78</v>
      </c>
    </row>
    <row r="669" spans="1:10" x14ac:dyDescent="0.2">
      <c r="A669" s="31"/>
      <c r="B669" s="31"/>
      <c r="C669" s="31"/>
      <c r="D669" s="32" t="s">
        <v>1519</v>
      </c>
      <c r="E669" s="31"/>
      <c r="F669" s="31"/>
      <c r="G669" s="31"/>
      <c r="H669" s="31"/>
      <c r="I669" s="31"/>
      <c r="J669" s="31"/>
    </row>
    <row r="670" spans="1:10" x14ac:dyDescent="0.2">
      <c r="A670" s="33">
        <v>606</v>
      </c>
      <c r="B670" s="34" t="s">
        <v>1520</v>
      </c>
      <c r="C670" s="34" t="s">
        <v>1521</v>
      </c>
      <c r="D670" s="34" t="s">
        <v>1522</v>
      </c>
      <c r="E670" s="35" t="s">
        <v>1523</v>
      </c>
      <c r="F670" s="35"/>
      <c r="G670" s="36">
        <v>30</v>
      </c>
      <c r="H670" s="36">
        <v>3750</v>
      </c>
      <c r="I670" s="36">
        <v>5400</v>
      </c>
      <c r="J670" s="36">
        <v>30</v>
      </c>
    </row>
    <row r="671" spans="1:10" x14ac:dyDescent="0.2">
      <c r="A671" s="33">
        <v>607</v>
      </c>
      <c r="B671" s="34" t="s">
        <v>1524</v>
      </c>
      <c r="C671" s="34" t="s">
        <v>1525</v>
      </c>
      <c r="D671" s="34" t="s">
        <v>1522</v>
      </c>
      <c r="E671" s="35" t="s">
        <v>694</v>
      </c>
      <c r="F671" s="35"/>
      <c r="G671" s="36">
        <v>30</v>
      </c>
      <c r="H671" s="36">
        <v>3750</v>
      </c>
      <c r="I671" s="36">
        <v>5400</v>
      </c>
      <c r="J671" s="36">
        <v>30</v>
      </c>
    </row>
    <row r="672" spans="1:10" x14ac:dyDescent="0.2">
      <c r="A672" s="33">
        <v>608</v>
      </c>
      <c r="B672" s="34" t="s">
        <v>1526</v>
      </c>
      <c r="C672" s="34" t="s">
        <v>1527</v>
      </c>
      <c r="D672" s="34" t="s">
        <v>1522</v>
      </c>
      <c r="E672" s="35" t="s">
        <v>1528</v>
      </c>
      <c r="F672" s="35"/>
      <c r="G672" s="36">
        <v>30</v>
      </c>
      <c r="H672" s="36">
        <v>3750</v>
      </c>
      <c r="I672" s="36">
        <v>5400</v>
      </c>
      <c r="J672" s="36">
        <v>30</v>
      </c>
    </row>
    <row r="673" spans="1:10" x14ac:dyDescent="0.2">
      <c r="A673" s="33">
        <v>609</v>
      </c>
      <c r="B673" s="34" t="s">
        <v>1529</v>
      </c>
      <c r="C673" s="34" t="s">
        <v>1530</v>
      </c>
      <c r="D673" s="34" t="s">
        <v>1522</v>
      </c>
      <c r="E673" s="35" t="s">
        <v>1531</v>
      </c>
      <c r="F673" s="35"/>
      <c r="G673" s="36">
        <v>30</v>
      </c>
      <c r="H673" s="36">
        <v>3202</v>
      </c>
      <c r="I673" s="36">
        <v>5400</v>
      </c>
      <c r="J673" s="36">
        <v>30</v>
      </c>
    </row>
    <row r="674" spans="1:10" x14ac:dyDescent="0.2">
      <c r="A674" s="33">
        <v>610</v>
      </c>
      <c r="B674" s="34" t="s">
        <v>1535</v>
      </c>
      <c r="C674" s="34" t="s">
        <v>1536</v>
      </c>
      <c r="D674" s="34" t="s">
        <v>1522</v>
      </c>
      <c r="E674" s="35" t="s">
        <v>1537</v>
      </c>
      <c r="F674" s="35"/>
      <c r="G674" s="36">
        <v>30</v>
      </c>
      <c r="H674" s="36">
        <v>3750</v>
      </c>
      <c r="I674" s="36">
        <v>5400</v>
      </c>
      <c r="J674" s="36">
        <v>30</v>
      </c>
    </row>
    <row r="675" spans="1:10" x14ac:dyDescent="0.2">
      <c r="A675" s="33">
        <v>611</v>
      </c>
      <c r="B675" s="34" t="s">
        <v>13510</v>
      </c>
      <c r="C675" s="34" t="s">
        <v>13509</v>
      </c>
      <c r="D675" s="34" t="s">
        <v>1522</v>
      </c>
      <c r="E675" s="35" t="s">
        <v>14077</v>
      </c>
      <c r="F675" s="35"/>
      <c r="G675" s="36">
        <v>30</v>
      </c>
      <c r="H675" s="36">
        <v>3750</v>
      </c>
      <c r="I675" s="36">
        <v>5400</v>
      </c>
      <c r="J675" s="36">
        <v>30</v>
      </c>
    </row>
    <row r="676" spans="1:10" x14ac:dyDescent="0.2">
      <c r="A676" s="33">
        <v>612</v>
      </c>
      <c r="B676" s="34" t="s">
        <v>1538</v>
      </c>
      <c r="C676" s="34" t="s">
        <v>1539</v>
      </c>
      <c r="D676" s="34" t="s">
        <v>1522</v>
      </c>
      <c r="E676" s="35" t="s">
        <v>1540</v>
      </c>
      <c r="F676" s="35"/>
      <c r="G676" s="36">
        <v>30</v>
      </c>
      <c r="H676" s="36">
        <v>3750</v>
      </c>
      <c r="I676" s="36">
        <v>5400</v>
      </c>
      <c r="J676" s="36">
        <v>30</v>
      </c>
    </row>
    <row r="677" spans="1:10" x14ac:dyDescent="0.2">
      <c r="A677" s="33">
        <v>613</v>
      </c>
      <c r="B677" s="34" t="s">
        <v>13508</v>
      </c>
      <c r="C677" s="34" t="s">
        <v>13507</v>
      </c>
      <c r="D677" s="34" t="s">
        <v>1522</v>
      </c>
      <c r="E677" s="35" t="s">
        <v>13977</v>
      </c>
      <c r="F677" s="35"/>
      <c r="G677" s="36">
        <v>30</v>
      </c>
      <c r="H677" s="36">
        <v>3750</v>
      </c>
      <c r="I677" s="36">
        <v>5400</v>
      </c>
      <c r="J677" s="36">
        <v>30</v>
      </c>
    </row>
    <row r="678" spans="1:10" x14ac:dyDescent="0.2">
      <c r="A678" s="33">
        <v>614</v>
      </c>
      <c r="B678" s="34" t="s">
        <v>1607</v>
      </c>
      <c r="C678" s="34" t="s">
        <v>1608</v>
      </c>
      <c r="D678" s="34" t="s">
        <v>1522</v>
      </c>
      <c r="E678" s="35" t="s">
        <v>1609</v>
      </c>
      <c r="F678" s="35"/>
      <c r="G678" s="36">
        <v>30</v>
      </c>
      <c r="H678" s="36">
        <v>3750</v>
      </c>
      <c r="I678" s="36">
        <v>5400</v>
      </c>
      <c r="J678" s="36">
        <v>30</v>
      </c>
    </row>
    <row r="679" spans="1:10" x14ac:dyDescent="0.2">
      <c r="A679" s="33">
        <v>615</v>
      </c>
      <c r="B679" s="34" t="s">
        <v>1541</v>
      </c>
      <c r="C679" s="34" t="s">
        <v>1542</v>
      </c>
      <c r="D679" s="34" t="s">
        <v>1522</v>
      </c>
      <c r="E679" s="35" t="s">
        <v>1341</v>
      </c>
      <c r="F679" s="35"/>
      <c r="G679" s="36">
        <v>30</v>
      </c>
      <c r="H679" s="36">
        <v>3750</v>
      </c>
      <c r="I679" s="36">
        <v>5400</v>
      </c>
      <c r="J679" s="36">
        <v>30</v>
      </c>
    </row>
    <row r="680" spans="1:10" x14ac:dyDescent="0.2">
      <c r="A680" s="33">
        <v>616</v>
      </c>
      <c r="B680" s="34" t="s">
        <v>1543</v>
      </c>
      <c r="C680" s="34" t="s">
        <v>1544</v>
      </c>
      <c r="D680" s="34" t="s">
        <v>1545</v>
      </c>
      <c r="E680" s="35" t="s">
        <v>1203</v>
      </c>
      <c r="F680" s="35"/>
      <c r="G680" s="36">
        <v>33.33</v>
      </c>
      <c r="H680" s="36">
        <v>3800</v>
      </c>
      <c r="I680" s="36">
        <v>5999.4</v>
      </c>
      <c r="J680" s="36">
        <v>33.33</v>
      </c>
    </row>
    <row r="681" spans="1:10" x14ac:dyDescent="0.2">
      <c r="A681" s="33">
        <v>617</v>
      </c>
      <c r="B681" s="34" t="s">
        <v>1546</v>
      </c>
      <c r="C681" s="34" t="s">
        <v>1547</v>
      </c>
      <c r="D681" s="34" t="s">
        <v>1545</v>
      </c>
      <c r="E681" s="35" t="s">
        <v>1548</v>
      </c>
      <c r="F681" s="35"/>
      <c r="G681" s="36">
        <v>33.33</v>
      </c>
      <c r="H681" s="36">
        <v>3800</v>
      </c>
      <c r="I681" s="36">
        <v>5999.4</v>
      </c>
      <c r="J681" s="36">
        <v>33.33</v>
      </c>
    </row>
    <row r="682" spans="1:10" x14ac:dyDescent="0.2">
      <c r="A682" s="33">
        <v>618</v>
      </c>
      <c r="B682" s="34" t="s">
        <v>1549</v>
      </c>
      <c r="C682" s="34" t="s">
        <v>1550</v>
      </c>
      <c r="D682" s="34" t="s">
        <v>1545</v>
      </c>
      <c r="E682" s="35" t="s">
        <v>1551</v>
      </c>
      <c r="F682" s="35"/>
      <c r="G682" s="36">
        <v>33.33</v>
      </c>
      <c r="H682" s="36">
        <v>3800</v>
      </c>
      <c r="I682" s="36">
        <v>5999.4</v>
      </c>
      <c r="J682" s="36">
        <v>33.33</v>
      </c>
    </row>
    <row r="683" spans="1:10" x14ac:dyDescent="0.2">
      <c r="A683" s="33">
        <v>619</v>
      </c>
      <c r="B683" s="34" t="s">
        <v>1552</v>
      </c>
      <c r="C683" s="34" t="s">
        <v>1553</v>
      </c>
      <c r="D683" s="34" t="s">
        <v>1522</v>
      </c>
      <c r="E683" s="35" t="s">
        <v>1554</v>
      </c>
      <c r="F683" s="35"/>
      <c r="G683" s="36">
        <v>30</v>
      </c>
      <c r="H683" s="36">
        <v>3750</v>
      </c>
      <c r="I683" s="36">
        <v>5400</v>
      </c>
      <c r="J683" s="36">
        <v>30</v>
      </c>
    </row>
    <row r="684" spans="1:10" x14ac:dyDescent="0.2">
      <c r="A684" s="33">
        <v>620</v>
      </c>
      <c r="B684" s="34" t="s">
        <v>13506</v>
      </c>
      <c r="C684" s="34" t="s">
        <v>13505</v>
      </c>
      <c r="D684" s="34" t="s">
        <v>1522</v>
      </c>
      <c r="E684" s="35" t="s">
        <v>13915</v>
      </c>
      <c r="F684" s="35"/>
      <c r="G684" s="36">
        <v>30</v>
      </c>
      <c r="H684" s="36">
        <v>3750</v>
      </c>
      <c r="I684" s="36">
        <v>5400</v>
      </c>
      <c r="J684" s="36">
        <v>30</v>
      </c>
    </row>
    <row r="685" spans="1:10" x14ac:dyDescent="0.2">
      <c r="A685" s="33">
        <v>621</v>
      </c>
      <c r="B685" s="34" t="s">
        <v>1555</v>
      </c>
      <c r="C685" s="34" t="s">
        <v>1556</v>
      </c>
      <c r="D685" s="34" t="s">
        <v>1545</v>
      </c>
      <c r="E685" s="35" t="s">
        <v>1557</v>
      </c>
      <c r="F685" s="35"/>
      <c r="G685" s="36">
        <v>33.33</v>
      </c>
      <c r="H685" s="36">
        <v>3800</v>
      </c>
      <c r="I685" s="36">
        <v>5999.4</v>
      </c>
      <c r="J685" s="36">
        <v>33.33</v>
      </c>
    </row>
    <row r="686" spans="1:10" x14ac:dyDescent="0.2">
      <c r="A686" s="33">
        <v>622</v>
      </c>
      <c r="B686" s="34" t="s">
        <v>1558</v>
      </c>
      <c r="C686" s="34" t="s">
        <v>1559</v>
      </c>
      <c r="D686" s="34" t="s">
        <v>1522</v>
      </c>
      <c r="E686" s="35" t="s">
        <v>1560</v>
      </c>
      <c r="F686" s="35"/>
      <c r="G686" s="36">
        <v>30</v>
      </c>
      <c r="H686" s="36">
        <v>3750</v>
      </c>
      <c r="I686" s="36">
        <v>5400</v>
      </c>
      <c r="J686" s="36">
        <v>30</v>
      </c>
    </row>
    <row r="687" spans="1:10" x14ac:dyDescent="0.2">
      <c r="A687" s="33">
        <v>623</v>
      </c>
      <c r="B687" s="34" t="s">
        <v>1561</v>
      </c>
      <c r="C687" s="34" t="s">
        <v>1562</v>
      </c>
      <c r="D687" s="34" t="s">
        <v>1522</v>
      </c>
      <c r="E687" s="35" t="s">
        <v>1563</v>
      </c>
      <c r="F687" s="35"/>
      <c r="G687" s="36">
        <v>30</v>
      </c>
      <c r="H687" s="36">
        <v>3750</v>
      </c>
      <c r="I687" s="36">
        <v>5400</v>
      </c>
      <c r="J687" s="36">
        <v>30</v>
      </c>
    </row>
    <row r="688" spans="1:10" x14ac:dyDescent="0.2">
      <c r="A688" s="33">
        <v>624</v>
      </c>
      <c r="B688" s="34" t="s">
        <v>1564</v>
      </c>
      <c r="C688" s="34" t="s">
        <v>1565</v>
      </c>
      <c r="D688" s="34" t="s">
        <v>1522</v>
      </c>
      <c r="E688" s="35" t="s">
        <v>954</v>
      </c>
      <c r="F688" s="35"/>
      <c r="G688" s="36">
        <v>30</v>
      </c>
      <c r="H688" s="36">
        <v>3750</v>
      </c>
      <c r="I688" s="36">
        <v>5400</v>
      </c>
      <c r="J688" s="36">
        <v>30</v>
      </c>
    </row>
    <row r="689" spans="1:10" x14ac:dyDescent="0.2">
      <c r="A689" s="33">
        <v>625</v>
      </c>
      <c r="B689" s="34" t="s">
        <v>1566</v>
      </c>
      <c r="C689" s="34" t="s">
        <v>1567</v>
      </c>
      <c r="D689" s="34" t="s">
        <v>1522</v>
      </c>
      <c r="E689" s="35" t="s">
        <v>1568</v>
      </c>
      <c r="F689" s="35"/>
      <c r="G689" s="36">
        <v>30</v>
      </c>
      <c r="H689" s="36">
        <v>3750</v>
      </c>
      <c r="I689" s="36">
        <v>5400</v>
      </c>
      <c r="J689" s="36">
        <v>30</v>
      </c>
    </row>
    <row r="690" spans="1:10" x14ac:dyDescent="0.2">
      <c r="A690" s="33">
        <v>626</v>
      </c>
      <c r="B690" s="34" t="s">
        <v>13504</v>
      </c>
      <c r="C690" s="34" t="s">
        <v>13503</v>
      </c>
      <c r="D690" s="34" t="s">
        <v>1522</v>
      </c>
      <c r="E690" s="35" t="s">
        <v>13978</v>
      </c>
      <c r="F690" s="35"/>
      <c r="G690" s="36">
        <v>30</v>
      </c>
      <c r="H690" s="36">
        <v>3750</v>
      </c>
      <c r="I690" s="36">
        <v>5400</v>
      </c>
      <c r="J690" s="36">
        <v>30</v>
      </c>
    </row>
    <row r="691" spans="1:10" x14ac:dyDescent="0.2">
      <c r="A691" s="31"/>
      <c r="B691" s="31"/>
      <c r="C691" s="31"/>
      <c r="D691" s="32" t="s">
        <v>1572</v>
      </c>
      <c r="E691" s="31"/>
      <c r="F691" s="31"/>
      <c r="G691" s="31"/>
      <c r="H691" s="31"/>
      <c r="I691" s="31"/>
      <c r="J691" s="31"/>
    </row>
    <row r="692" spans="1:10" x14ac:dyDescent="0.2">
      <c r="A692" s="33">
        <v>627</v>
      </c>
      <c r="B692" s="34" t="s">
        <v>1573</v>
      </c>
      <c r="C692" s="34" t="s">
        <v>1574</v>
      </c>
      <c r="D692" s="34" t="s">
        <v>1575</v>
      </c>
      <c r="E692" s="35" t="s">
        <v>273</v>
      </c>
      <c r="F692" s="35"/>
      <c r="G692" s="36">
        <v>35.1</v>
      </c>
      <c r="H692" s="36">
        <v>3750</v>
      </c>
      <c r="I692" s="36">
        <v>7020</v>
      </c>
      <c r="J692" s="36">
        <v>35.1</v>
      </c>
    </row>
    <row r="693" spans="1:10" x14ac:dyDescent="0.2">
      <c r="A693" s="33">
        <v>628</v>
      </c>
      <c r="B693" s="34" t="s">
        <v>1576</v>
      </c>
      <c r="C693" s="34" t="s">
        <v>1577</v>
      </c>
      <c r="D693" s="34" t="s">
        <v>1578</v>
      </c>
      <c r="E693" s="35" t="s">
        <v>273</v>
      </c>
      <c r="F693" s="35"/>
      <c r="G693" s="36">
        <v>31.8</v>
      </c>
      <c r="H693" s="36">
        <v>3750</v>
      </c>
      <c r="I693" s="36">
        <v>6360</v>
      </c>
      <c r="J693" s="36">
        <v>31.8</v>
      </c>
    </row>
    <row r="694" spans="1:10" x14ac:dyDescent="0.2">
      <c r="A694" s="33">
        <v>629</v>
      </c>
      <c r="B694" s="34" t="s">
        <v>1579</v>
      </c>
      <c r="C694" s="34" t="s">
        <v>1580</v>
      </c>
      <c r="D694" s="34" t="s">
        <v>1581</v>
      </c>
      <c r="E694" s="35" t="s">
        <v>1582</v>
      </c>
      <c r="F694" s="35"/>
      <c r="G694" s="36">
        <v>4000</v>
      </c>
      <c r="H694" s="36">
        <v>3200</v>
      </c>
      <c r="I694" s="36">
        <v>4000</v>
      </c>
      <c r="J694" s="36">
        <v>4000</v>
      </c>
    </row>
    <row r="695" spans="1:10" x14ac:dyDescent="0.2">
      <c r="A695" s="33">
        <v>630</v>
      </c>
      <c r="B695" s="34" t="s">
        <v>1583</v>
      </c>
      <c r="C695" s="34" t="s">
        <v>1584</v>
      </c>
      <c r="D695" s="34" t="s">
        <v>1578</v>
      </c>
      <c r="E695" s="35" t="s">
        <v>1563</v>
      </c>
      <c r="F695" s="35"/>
      <c r="G695" s="36">
        <v>31.8</v>
      </c>
      <c r="H695" s="36">
        <v>3750</v>
      </c>
      <c r="I695" s="36">
        <v>6360</v>
      </c>
      <c r="J695" s="36">
        <v>31.8</v>
      </c>
    </row>
    <row r="696" spans="1:10" x14ac:dyDescent="0.2">
      <c r="A696" s="33">
        <v>631</v>
      </c>
      <c r="B696" s="34" t="s">
        <v>1585</v>
      </c>
      <c r="C696" s="34" t="s">
        <v>1586</v>
      </c>
      <c r="D696" s="34" t="s">
        <v>1578</v>
      </c>
      <c r="E696" s="35" t="s">
        <v>1587</v>
      </c>
      <c r="F696" s="35"/>
      <c r="G696" s="36">
        <v>31.8</v>
      </c>
      <c r="H696" s="36">
        <v>3750</v>
      </c>
      <c r="I696" s="36">
        <v>6360</v>
      </c>
      <c r="J696" s="36">
        <v>31.8</v>
      </c>
    </row>
    <row r="697" spans="1:10" x14ac:dyDescent="0.2">
      <c r="A697" s="33">
        <v>632</v>
      </c>
      <c r="B697" s="34" t="s">
        <v>13514</v>
      </c>
      <c r="C697" s="34" t="s">
        <v>13513</v>
      </c>
      <c r="D697" s="34" t="s">
        <v>14078</v>
      </c>
      <c r="E697" s="35" t="s">
        <v>13918</v>
      </c>
      <c r="F697" s="35"/>
      <c r="G697" s="36">
        <v>26.5</v>
      </c>
      <c r="H697" s="36">
        <v>3750</v>
      </c>
      <c r="I697" s="36">
        <v>5300</v>
      </c>
      <c r="J697" s="36">
        <v>26.5</v>
      </c>
    </row>
    <row r="698" spans="1:10" x14ac:dyDescent="0.2">
      <c r="A698" s="33">
        <v>633</v>
      </c>
      <c r="B698" s="34" t="s">
        <v>1588</v>
      </c>
      <c r="C698" s="34" t="s">
        <v>1589</v>
      </c>
      <c r="D698" s="34" t="s">
        <v>1581</v>
      </c>
      <c r="E698" s="35" t="s">
        <v>1590</v>
      </c>
      <c r="F698" s="35"/>
      <c r="G698" s="36">
        <v>4000</v>
      </c>
      <c r="H698" s="36">
        <v>3200</v>
      </c>
      <c r="I698" s="36">
        <v>4000</v>
      </c>
      <c r="J698" s="36">
        <v>4000</v>
      </c>
    </row>
    <row r="699" spans="1:10" x14ac:dyDescent="0.2">
      <c r="A699" s="33">
        <v>634</v>
      </c>
      <c r="B699" s="34" t="s">
        <v>1591</v>
      </c>
      <c r="C699" s="34" t="s">
        <v>1592</v>
      </c>
      <c r="D699" s="34" t="s">
        <v>1578</v>
      </c>
      <c r="E699" s="35" t="s">
        <v>273</v>
      </c>
      <c r="F699" s="35"/>
      <c r="G699" s="36">
        <v>31.8</v>
      </c>
      <c r="H699" s="36">
        <v>3750</v>
      </c>
      <c r="I699" s="36">
        <v>6360</v>
      </c>
      <c r="J699" s="36">
        <v>31.8</v>
      </c>
    </row>
    <row r="700" spans="1:10" x14ac:dyDescent="0.2">
      <c r="A700" s="33">
        <v>635</v>
      </c>
      <c r="B700" s="34" t="s">
        <v>1593</v>
      </c>
      <c r="C700" s="34" t="s">
        <v>1594</v>
      </c>
      <c r="D700" s="34" t="s">
        <v>1595</v>
      </c>
      <c r="E700" s="35" t="s">
        <v>273</v>
      </c>
      <c r="F700" s="35"/>
      <c r="G700" s="36">
        <v>7560</v>
      </c>
      <c r="H700" s="36">
        <v>3750</v>
      </c>
      <c r="I700" s="36">
        <v>7560</v>
      </c>
      <c r="J700" s="36">
        <v>7560</v>
      </c>
    </row>
    <row r="701" spans="1:10" x14ac:dyDescent="0.2">
      <c r="A701" s="31"/>
      <c r="B701" s="31"/>
      <c r="C701" s="31"/>
      <c r="D701" s="32" t="s">
        <v>1596</v>
      </c>
      <c r="E701" s="31"/>
      <c r="F701" s="31"/>
      <c r="G701" s="31"/>
      <c r="H701" s="31"/>
      <c r="I701" s="31"/>
      <c r="J701" s="31"/>
    </row>
    <row r="702" spans="1:10" x14ac:dyDescent="0.2">
      <c r="A702" s="33">
        <v>636</v>
      </c>
      <c r="B702" s="34" t="s">
        <v>1597</v>
      </c>
      <c r="C702" s="34" t="s">
        <v>1598</v>
      </c>
      <c r="D702" s="34" t="s">
        <v>1599</v>
      </c>
      <c r="E702" s="35" t="s">
        <v>1600</v>
      </c>
      <c r="F702" s="35"/>
      <c r="G702" s="36">
        <v>25</v>
      </c>
      <c r="H702" s="36">
        <v>3750</v>
      </c>
      <c r="I702" s="36">
        <v>4399.2</v>
      </c>
      <c r="J702" s="36">
        <v>24.44</v>
      </c>
    </row>
    <row r="703" spans="1:10" x14ac:dyDescent="0.2">
      <c r="A703" s="33">
        <v>637</v>
      </c>
      <c r="B703" s="34" t="s">
        <v>1532</v>
      </c>
      <c r="C703" s="34" t="s">
        <v>1533</v>
      </c>
      <c r="D703" s="34" t="s">
        <v>1612</v>
      </c>
      <c r="E703" s="35" t="s">
        <v>1534</v>
      </c>
      <c r="F703" s="35"/>
      <c r="G703" s="36">
        <v>30</v>
      </c>
      <c r="H703" s="36">
        <v>3750</v>
      </c>
      <c r="I703" s="36">
        <v>5400</v>
      </c>
      <c r="J703" s="36">
        <v>30</v>
      </c>
    </row>
    <row r="704" spans="1:10" x14ac:dyDescent="0.2">
      <c r="A704" s="33">
        <v>638</v>
      </c>
      <c r="B704" s="34" t="s">
        <v>1601</v>
      </c>
      <c r="C704" s="34" t="s">
        <v>1602</v>
      </c>
      <c r="D704" s="34" t="s">
        <v>1599</v>
      </c>
      <c r="E704" s="35" t="s">
        <v>1603</v>
      </c>
      <c r="F704" s="35"/>
      <c r="G704" s="36">
        <v>25</v>
      </c>
      <c r="H704" s="36">
        <v>3200</v>
      </c>
      <c r="I704" s="36">
        <v>4500</v>
      </c>
      <c r="J704" s="36">
        <v>25</v>
      </c>
    </row>
    <row r="705" spans="1:10" x14ac:dyDescent="0.2">
      <c r="A705" s="33">
        <v>639</v>
      </c>
      <c r="B705" s="34" t="s">
        <v>1604</v>
      </c>
      <c r="C705" s="34" t="s">
        <v>1605</v>
      </c>
      <c r="D705" s="34" t="s">
        <v>1606</v>
      </c>
      <c r="E705" s="35" t="s">
        <v>505</v>
      </c>
      <c r="F705" s="35"/>
      <c r="G705" s="36">
        <v>27.5</v>
      </c>
      <c r="H705" s="36">
        <v>3750</v>
      </c>
      <c r="I705" s="36">
        <v>4950</v>
      </c>
      <c r="J705" s="36">
        <v>27.5</v>
      </c>
    </row>
    <row r="706" spans="1:10" x14ac:dyDescent="0.2">
      <c r="A706" s="33">
        <v>640</v>
      </c>
      <c r="B706" s="34" t="s">
        <v>1610</v>
      </c>
      <c r="C706" s="34" t="s">
        <v>1611</v>
      </c>
      <c r="D706" s="34" t="s">
        <v>1612</v>
      </c>
      <c r="E706" s="35" t="s">
        <v>1613</v>
      </c>
      <c r="F706" s="35"/>
      <c r="G706" s="36">
        <v>30</v>
      </c>
      <c r="H706" s="36">
        <v>3750</v>
      </c>
      <c r="I706" s="36">
        <v>5400</v>
      </c>
      <c r="J706" s="36">
        <v>30</v>
      </c>
    </row>
    <row r="707" spans="1:10" x14ac:dyDescent="0.2">
      <c r="A707" s="33">
        <v>641</v>
      </c>
      <c r="B707" s="34" t="s">
        <v>1614</v>
      </c>
      <c r="C707" s="34" t="s">
        <v>1615</v>
      </c>
      <c r="D707" s="34" t="s">
        <v>1599</v>
      </c>
      <c r="E707" s="35" t="s">
        <v>1411</v>
      </c>
      <c r="F707" s="35"/>
      <c r="G707" s="36">
        <v>25</v>
      </c>
      <c r="H707" s="36">
        <v>3750</v>
      </c>
      <c r="I707" s="36">
        <v>4399.2</v>
      </c>
      <c r="J707" s="36">
        <v>24.44</v>
      </c>
    </row>
    <row r="708" spans="1:10" x14ac:dyDescent="0.2">
      <c r="A708" s="33">
        <v>642</v>
      </c>
      <c r="B708" s="34" t="s">
        <v>1616</v>
      </c>
      <c r="C708" s="34" t="s">
        <v>1617</v>
      </c>
      <c r="D708" s="34" t="s">
        <v>1599</v>
      </c>
      <c r="E708" s="35" t="s">
        <v>1618</v>
      </c>
      <c r="F708" s="35"/>
      <c r="G708" s="36">
        <v>25</v>
      </c>
      <c r="H708" s="36">
        <v>3750</v>
      </c>
      <c r="I708" s="36">
        <v>4500</v>
      </c>
      <c r="J708" s="36">
        <v>25</v>
      </c>
    </row>
    <row r="709" spans="1:10" x14ac:dyDescent="0.2">
      <c r="A709" s="33">
        <v>643</v>
      </c>
      <c r="B709" s="34" t="s">
        <v>1619</v>
      </c>
      <c r="C709" s="34" t="s">
        <v>1620</v>
      </c>
      <c r="D709" s="34" t="s">
        <v>1606</v>
      </c>
      <c r="E709" s="35" t="s">
        <v>1621</v>
      </c>
      <c r="F709" s="35"/>
      <c r="G709" s="36">
        <v>27.5</v>
      </c>
      <c r="H709" s="36">
        <v>3750</v>
      </c>
      <c r="I709" s="36">
        <v>4950</v>
      </c>
      <c r="J709" s="36">
        <v>27.5</v>
      </c>
    </row>
    <row r="710" spans="1:10" x14ac:dyDescent="0.2">
      <c r="A710" s="33">
        <v>644</v>
      </c>
      <c r="B710" s="34" t="s">
        <v>1622</v>
      </c>
      <c r="C710" s="34" t="s">
        <v>1623</v>
      </c>
      <c r="D710" s="34" t="s">
        <v>1599</v>
      </c>
      <c r="E710" s="35" t="s">
        <v>1624</v>
      </c>
      <c r="F710" s="35"/>
      <c r="G710" s="36">
        <v>25</v>
      </c>
      <c r="H710" s="36">
        <v>3750</v>
      </c>
      <c r="I710" s="36">
        <v>4399.2</v>
      </c>
      <c r="J710" s="36">
        <v>24.44</v>
      </c>
    </row>
    <row r="711" spans="1:10" x14ac:dyDescent="0.2">
      <c r="A711" s="33">
        <v>645</v>
      </c>
      <c r="B711" s="34" t="s">
        <v>1625</v>
      </c>
      <c r="C711" s="34" t="s">
        <v>1626</v>
      </c>
      <c r="D711" s="34" t="s">
        <v>1612</v>
      </c>
      <c r="E711" s="35" t="s">
        <v>1582</v>
      </c>
      <c r="F711" s="35"/>
      <c r="G711" s="36">
        <v>30</v>
      </c>
      <c r="H711" s="36">
        <v>3750</v>
      </c>
      <c r="I711" s="36">
        <v>5400</v>
      </c>
      <c r="J711" s="36">
        <v>30</v>
      </c>
    </row>
    <row r="712" spans="1:10" x14ac:dyDescent="0.2">
      <c r="A712" s="33">
        <v>646</v>
      </c>
      <c r="B712" s="34" t="s">
        <v>1569</v>
      </c>
      <c r="C712" s="34" t="s">
        <v>1570</v>
      </c>
      <c r="D712" s="34" t="s">
        <v>1612</v>
      </c>
      <c r="E712" s="35" t="s">
        <v>1571</v>
      </c>
      <c r="F712" s="35"/>
      <c r="G712" s="36">
        <v>30</v>
      </c>
      <c r="H712" s="36">
        <v>3750</v>
      </c>
      <c r="I712" s="36">
        <v>5400</v>
      </c>
      <c r="J712" s="36">
        <v>30</v>
      </c>
    </row>
    <row r="713" spans="1:10" x14ac:dyDescent="0.2">
      <c r="A713" s="31"/>
      <c r="B713" s="31"/>
      <c r="C713" s="31"/>
      <c r="D713" s="32" t="s">
        <v>1627</v>
      </c>
      <c r="E713" s="31"/>
      <c r="F713" s="31"/>
      <c r="G713" s="31"/>
      <c r="H713" s="31"/>
      <c r="I713" s="31"/>
      <c r="J713" s="31"/>
    </row>
    <row r="714" spans="1:10" x14ac:dyDescent="0.2">
      <c r="A714" s="33">
        <v>647</v>
      </c>
      <c r="B714" s="34" t="s">
        <v>13512</v>
      </c>
      <c r="C714" s="34" t="s">
        <v>13511</v>
      </c>
      <c r="D714" s="34" t="s">
        <v>14079</v>
      </c>
      <c r="E714" s="35" t="s">
        <v>14057</v>
      </c>
      <c r="F714" s="35"/>
      <c r="G714" s="36">
        <v>5900</v>
      </c>
      <c r="H714" s="36">
        <v>4500</v>
      </c>
      <c r="I714" s="36">
        <v>5900</v>
      </c>
      <c r="J714" s="36">
        <v>5900</v>
      </c>
    </row>
    <row r="715" spans="1:10" x14ac:dyDescent="0.2">
      <c r="A715" s="33">
        <v>648</v>
      </c>
      <c r="B715" s="34" t="s">
        <v>1628</v>
      </c>
      <c r="C715" s="34" t="s">
        <v>1629</v>
      </c>
      <c r="D715" s="34" t="s">
        <v>14080</v>
      </c>
      <c r="E715" s="35" t="s">
        <v>1630</v>
      </c>
      <c r="F715" s="35"/>
      <c r="G715" s="36">
        <v>7139</v>
      </c>
      <c r="H715" s="36">
        <v>5000</v>
      </c>
      <c r="I715" s="36">
        <v>7139</v>
      </c>
      <c r="J715" s="36">
        <v>7139</v>
      </c>
    </row>
    <row r="716" spans="1:10" x14ac:dyDescent="0.2">
      <c r="A716" s="33">
        <v>649</v>
      </c>
      <c r="B716" s="34" t="s">
        <v>1631</v>
      </c>
      <c r="C716" s="34" t="s">
        <v>1632</v>
      </c>
      <c r="D716" s="34" t="s">
        <v>14081</v>
      </c>
      <c r="E716" s="35" t="s">
        <v>269</v>
      </c>
      <c r="F716" s="35"/>
      <c r="G716" s="36">
        <v>7440</v>
      </c>
      <c r="H716" s="36">
        <v>6500</v>
      </c>
      <c r="I716" s="36">
        <v>7440</v>
      </c>
      <c r="J716" s="36">
        <v>7440</v>
      </c>
    </row>
    <row r="717" spans="1:10" x14ac:dyDescent="0.2">
      <c r="A717" s="31"/>
      <c r="B717" s="31"/>
      <c r="C717" s="31"/>
      <c r="D717" s="32" t="s">
        <v>1633</v>
      </c>
      <c r="E717" s="31"/>
      <c r="F717" s="31"/>
      <c r="G717" s="31"/>
      <c r="H717" s="31"/>
      <c r="I717" s="31"/>
      <c r="J717" s="31"/>
    </row>
    <row r="718" spans="1:10" x14ac:dyDescent="0.2">
      <c r="A718" s="33">
        <v>650</v>
      </c>
      <c r="B718" s="34" t="s">
        <v>1634</v>
      </c>
      <c r="C718" s="34" t="s">
        <v>1635</v>
      </c>
      <c r="D718" s="34" t="s">
        <v>1636</v>
      </c>
      <c r="E718" s="35" t="s">
        <v>1328</v>
      </c>
      <c r="F718" s="35"/>
      <c r="G718" s="36">
        <v>22.73</v>
      </c>
      <c r="H718" s="36">
        <v>3750</v>
      </c>
      <c r="I718" s="36">
        <v>3750.45</v>
      </c>
      <c r="J718" s="36">
        <v>22.73</v>
      </c>
    </row>
    <row r="719" spans="1:10" x14ac:dyDescent="0.2">
      <c r="A719" s="31"/>
      <c r="B719" s="31"/>
      <c r="C719" s="31"/>
      <c r="D719" s="32" t="s">
        <v>1637</v>
      </c>
      <c r="E719" s="31"/>
      <c r="F719" s="31"/>
      <c r="G719" s="31"/>
      <c r="H719" s="31"/>
      <c r="I719" s="31"/>
      <c r="J719" s="31"/>
    </row>
    <row r="720" spans="1:10" x14ac:dyDescent="0.2">
      <c r="A720" s="33">
        <v>651</v>
      </c>
      <c r="B720" s="34" t="s">
        <v>1638</v>
      </c>
      <c r="C720" s="34" t="s">
        <v>1639</v>
      </c>
      <c r="D720" s="34" t="s">
        <v>1640</v>
      </c>
      <c r="E720" s="35" t="s">
        <v>1641</v>
      </c>
      <c r="F720" s="35"/>
      <c r="G720" s="36">
        <v>30</v>
      </c>
      <c r="H720" s="36">
        <v>3850</v>
      </c>
      <c r="I720" s="36">
        <v>5400</v>
      </c>
      <c r="J720" s="36">
        <v>30</v>
      </c>
    </row>
    <row r="721" spans="1:10" x14ac:dyDescent="0.2">
      <c r="A721" s="31"/>
      <c r="B721" s="31"/>
      <c r="C721" s="31"/>
      <c r="D721" s="32" t="s">
        <v>1642</v>
      </c>
      <c r="E721" s="31"/>
      <c r="F721" s="31"/>
      <c r="G721" s="31"/>
      <c r="H721" s="31"/>
      <c r="I721" s="31"/>
      <c r="J721" s="31"/>
    </row>
    <row r="722" spans="1:10" x14ac:dyDescent="0.2">
      <c r="A722" s="33">
        <v>652</v>
      </c>
      <c r="B722" s="34" t="s">
        <v>1643</v>
      </c>
      <c r="C722" s="34" t="s">
        <v>1644</v>
      </c>
      <c r="D722" s="34" t="s">
        <v>14082</v>
      </c>
      <c r="E722" s="35" t="s">
        <v>1645</v>
      </c>
      <c r="F722" s="35"/>
      <c r="G722" s="36">
        <v>30</v>
      </c>
      <c r="H722" s="36">
        <v>3850</v>
      </c>
      <c r="I722" s="36">
        <v>5400</v>
      </c>
      <c r="J722" s="36">
        <v>30</v>
      </c>
    </row>
    <row r="723" spans="1:10" x14ac:dyDescent="0.2">
      <c r="A723" s="33">
        <v>653</v>
      </c>
      <c r="B723" s="34" t="s">
        <v>13498</v>
      </c>
      <c r="C723" s="34" t="s">
        <v>13497</v>
      </c>
      <c r="D723" s="34" t="s">
        <v>14083</v>
      </c>
      <c r="E723" s="35" t="s">
        <v>14084</v>
      </c>
      <c r="F723" s="35"/>
      <c r="G723" s="36">
        <v>27.22</v>
      </c>
      <c r="H723" s="36">
        <v>3800</v>
      </c>
      <c r="I723" s="36">
        <v>4899.6000000000004</v>
      </c>
      <c r="J723" s="36">
        <v>27.22</v>
      </c>
    </row>
    <row r="724" spans="1:10" x14ac:dyDescent="0.2">
      <c r="A724" s="33">
        <v>654</v>
      </c>
      <c r="B724" s="34" t="s">
        <v>1646</v>
      </c>
      <c r="C724" s="34" t="s">
        <v>1647</v>
      </c>
      <c r="D724" s="34" t="s">
        <v>14082</v>
      </c>
      <c r="E724" s="35" t="s">
        <v>1648</v>
      </c>
      <c r="F724" s="35"/>
      <c r="G724" s="36">
        <v>30</v>
      </c>
      <c r="H724" s="36">
        <v>3850</v>
      </c>
      <c r="I724" s="36">
        <v>5400</v>
      </c>
      <c r="J724" s="36">
        <v>30</v>
      </c>
    </row>
    <row r="725" spans="1:10" x14ac:dyDescent="0.2">
      <c r="A725" s="33">
        <v>655</v>
      </c>
      <c r="B725" s="34" t="s">
        <v>1649</v>
      </c>
      <c r="C725" s="34" t="s">
        <v>1650</v>
      </c>
      <c r="D725" s="34" t="s">
        <v>14082</v>
      </c>
      <c r="E725" s="35" t="s">
        <v>1651</v>
      </c>
      <c r="F725" s="35"/>
      <c r="G725" s="36">
        <v>30</v>
      </c>
      <c r="H725" s="36">
        <v>3850</v>
      </c>
      <c r="I725" s="36">
        <v>5400</v>
      </c>
      <c r="J725" s="36">
        <v>30</v>
      </c>
    </row>
    <row r="726" spans="1:10" x14ac:dyDescent="0.2">
      <c r="A726" s="33">
        <v>656</v>
      </c>
      <c r="B726" s="34" t="s">
        <v>1653</v>
      </c>
      <c r="C726" s="34" t="s">
        <v>1654</v>
      </c>
      <c r="D726" s="34" t="s">
        <v>14082</v>
      </c>
      <c r="E726" s="35" t="s">
        <v>1655</v>
      </c>
      <c r="F726" s="35"/>
      <c r="G726" s="36">
        <v>30</v>
      </c>
      <c r="H726" s="36">
        <v>3200</v>
      </c>
      <c r="I726" s="36">
        <v>5400</v>
      </c>
      <c r="J726" s="36">
        <v>30</v>
      </c>
    </row>
    <row r="727" spans="1:10" x14ac:dyDescent="0.2">
      <c r="A727" s="31"/>
      <c r="B727" s="31"/>
      <c r="C727" s="31"/>
      <c r="D727" s="32" t="s">
        <v>1656</v>
      </c>
      <c r="E727" s="31"/>
      <c r="F727" s="31"/>
      <c r="G727" s="31"/>
      <c r="H727" s="31"/>
      <c r="I727" s="31"/>
      <c r="J727" s="31"/>
    </row>
    <row r="728" spans="1:10" x14ac:dyDescent="0.2">
      <c r="A728" s="33">
        <v>657</v>
      </c>
      <c r="B728" s="34" t="s">
        <v>1657</v>
      </c>
      <c r="C728" s="34" t="s">
        <v>1658</v>
      </c>
      <c r="D728" s="34" t="s">
        <v>1659</v>
      </c>
      <c r="E728" s="35" t="s">
        <v>1660</v>
      </c>
      <c r="F728" s="35"/>
      <c r="G728" s="36">
        <v>30</v>
      </c>
      <c r="H728" s="36">
        <v>3750</v>
      </c>
      <c r="I728" s="36">
        <v>5400</v>
      </c>
      <c r="J728" s="36">
        <v>30</v>
      </c>
    </row>
    <row r="729" spans="1:10" x14ac:dyDescent="0.2">
      <c r="A729" s="33">
        <v>658</v>
      </c>
      <c r="B729" s="34" t="s">
        <v>1661</v>
      </c>
      <c r="C729" s="34" t="s">
        <v>1662</v>
      </c>
      <c r="D729" s="34" t="s">
        <v>1659</v>
      </c>
      <c r="E729" s="35" t="s">
        <v>1551</v>
      </c>
      <c r="F729" s="35"/>
      <c r="G729" s="36">
        <v>30</v>
      </c>
      <c r="H729" s="36">
        <v>3750</v>
      </c>
      <c r="I729" s="36">
        <v>5400</v>
      </c>
      <c r="J729" s="36">
        <v>30</v>
      </c>
    </row>
    <row r="730" spans="1:10" x14ac:dyDescent="0.2">
      <c r="A730" s="33">
        <v>659</v>
      </c>
      <c r="B730" s="34" t="s">
        <v>1663</v>
      </c>
      <c r="C730" s="34" t="s">
        <v>1664</v>
      </c>
      <c r="D730" s="34" t="s">
        <v>1665</v>
      </c>
      <c r="E730" s="35" t="s">
        <v>1666</v>
      </c>
      <c r="F730" s="35"/>
      <c r="G730" s="36">
        <v>33.33</v>
      </c>
      <c r="H730" s="36">
        <v>3800</v>
      </c>
      <c r="I730" s="36">
        <v>5999.4</v>
      </c>
      <c r="J730" s="36">
        <v>33.33</v>
      </c>
    </row>
    <row r="731" spans="1:10" x14ac:dyDescent="0.2">
      <c r="A731" s="33">
        <v>660</v>
      </c>
      <c r="B731" s="34" t="s">
        <v>1667</v>
      </c>
      <c r="C731" s="34" t="s">
        <v>1668</v>
      </c>
      <c r="D731" s="34" t="s">
        <v>1659</v>
      </c>
      <c r="E731" s="35" t="s">
        <v>1104</v>
      </c>
      <c r="F731" s="35"/>
      <c r="G731" s="36">
        <v>30</v>
      </c>
      <c r="H731" s="36">
        <v>3750</v>
      </c>
      <c r="I731" s="36">
        <v>5400</v>
      </c>
      <c r="J731" s="36">
        <v>30</v>
      </c>
    </row>
    <row r="732" spans="1:10" x14ac:dyDescent="0.2">
      <c r="A732" s="33">
        <v>661</v>
      </c>
      <c r="B732" s="34" t="s">
        <v>1669</v>
      </c>
      <c r="C732" s="34" t="s">
        <v>1670</v>
      </c>
      <c r="D732" s="34" t="s">
        <v>1659</v>
      </c>
      <c r="E732" s="35" t="s">
        <v>1671</v>
      </c>
      <c r="F732" s="35"/>
      <c r="G732" s="36">
        <v>30</v>
      </c>
      <c r="H732" s="36">
        <v>3750</v>
      </c>
      <c r="I732" s="36">
        <v>5400</v>
      </c>
      <c r="J732" s="36">
        <v>30</v>
      </c>
    </row>
    <row r="733" spans="1:10" x14ac:dyDescent="0.2">
      <c r="A733" s="33">
        <v>662</v>
      </c>
      <c r="B733" s="34" t="s">
        <v>1672</v>
      </c>
      <c r="C733" s="34" t="s">
        <v>1673</v>
      </c>
      <c r="D733" s="34" t="s">
        <v>1659</v>
      </c>
      <c r="E733" s="35" t="s">
        <v>1674</v>
      </c>
      <c r="F733" s="35"/>
      <c r="G733" s="36">
        <v>30</v>
      </c>
      <c r="H733" s="36">
        <v>3750</v>
      </c>
      <c r="I733" s="36">
        <v>5400</v>
      </c>
      <c r="J733" s="36">
        <v>30</v>
      </c>
    </row>
    <row r="734" spans="1:10" x14ac:dyDescent="0.2">
      <c r="A734" s="33">
        <v>663</v>
      </c>
      <c r="B734" s="34" t="s">
        <v>1675</v>
      </c>
      <c r="C734" s="34" t="s">
        <v>1676</v>
      </c>
      <c r="D734" s="34" t="s">
        <v>1659</v>
      </c>
      <c r="E734" s="35" t="s">
        <v>630</v>
      </c>
      <c r="F734" s="35"/>
      <c r="G734" s="36">
        <v>30</v>
      </c>
      <c r="H734" s="36">
        <v>3750</v>
      </c>
      <c r="I734" s="36">
        <v>5400</v>
      </c>
      <c r="J734" s="36">
        <v>30</v>
      </c>
    </row>
    <row r="735" spans="1:10" x14ac:dyDescent="0.2">
      <c r="A735" s="33">
        <v>664</v>
      </c>
      <c r="B735" s="34" t="s">
        <v>1677</v>
      </c>
      <c r="C735" s="34" t="s">
        <v>1678</v>
      </c>
      <c r="D735" s="34" t="s">
        <v>1659</v>
      </c>
      <c r="E735" s="35" t="s">
        <v>1679</v>
      </c>
      <c r="F735" s="35"/>
      <c r="G735" s="36">
        <v>30</v>
      </c>
      <c r="H735" s="36">
        <v>3750</v>
      </c>
      <c r="I735" s="36">
        <v>5400</v>
      </c>
      <c r="J735" s="36">
        <v>30</v>
      </c>
    </row>
    <row r="736" spans="1:10" x14ac:dyDescent="0.2">
      <c r="A736" s="33">
        <v>665</v>
      </c>
      <c r="B736" s="34" t="s">
        <v>1680</v>
      </c>
      <c r="C736" s="34" t="s">
        <v>1681</v>
      </c>
      <c r="D736" s="34" t="s">
        <v>1665</v>
      </c>
      <c r="E736" s="35" t="s">
        <v>1557</v>
      </c>
      <c r="F736" s="35"/>
      <c r="G736" s="36">
        <v>33.33</v>
      </c>
      <c r="H736" s="36">
        <v>3800</v>
      </c>
      <c r="I736" s="36">
        <v>5999.4</v>
      </c>
      <c r="J736" s="36">
        <v>33.33</v>
      </c>
    </row>
    <row r="737" spans="1:10" x14ac:dyDescent="0.2">
      <c r="A737" s="33">
        <v>666</v>
      </c>
      <c r="B737" s="34" t="s">
        <v>13496</v>
      </c>
      <c r="C737" s="34" t="s">
        <v>13495</v>
      </c>
      <c r="D737" s="34" t="s">
        <v>1659</v>
      </c>
      <c r="E737" s="35" t="s">
        <v>13973</v>
      </c>
      <c r="F737" s="35"/>
      <c r="G737" s="36">
        <v>30</v>
      </c>
      <c r="H737" s="36">
        <v>3750</v>
      </c>
      <c r="I737" s="36">
        <v>5400</v>
      </c>
      <c r="J737" s="36">
        <v>30</v>
      </c>
    </row>
    <row r="738" spans="1:10" x14ac:dyDescent="0.2">
      <c r="A738" s="33">
        <v>667</v>
      </c>
      <c r="B738" s="34" t="s">
        <v>1682</v>
      </c>
      <c r="C738" s="34" t="s">
        <v>1683</v>
      </c>
      <c r="D738" s="34" t="s">
        <v>1659</v>
      </c>
      <c r="E738" s="35" t="s">
        <v>500</v>
      </c>
      <c r="F738" s="35"/>
      <c r="G738" s="36">
        <v>30</v>
      </c>
      <c r="H738" s="36">
        <v>3750</v>
      </c>
      <c r="I738" s="36">
        <v>5400</v>
      </c>
      <c r="J738" s="36">
        <v>30</v>
      </c>
    </row>
    <row r="739" spans="1:10" x14ac:dyDescent="0.2">
      <c r="A739" s="33">
        <v>668</v>
      </c>
      <c r="B739" s="34" t="s">
        <v>1684</v>
      </c>
      <c r="C739" s="34" t="s">
        <v>1685</v>
      </c>
      <c r="D739" s="34" t="s">
        <v>1659</v>
      </c>
      <c r="E739" s="35" t="s">
        <v>142</v>
      </c>
      <c r="F739" s="35"/>
      <c r="G739" s="36">
        <v>30</v>
      </c>
      <c r="H739" s="36">
        <v>3750</v>
      </c>
      <c r="I739" s="36">
        <v>5400</v>
      </c>
      <c r="J739" s="36">
        <v>30</v>
      </c>
    </row>
    <row r="740" spans="1:10" x14ac:dyDescent="0.2">
      <c r="A740" s="33">
        <v>669</v>
      </c>
      <c r="B740" s="34" t="s">
        <v>1686</v>
      </c>
      <c r="C740" s="34" t="s">
        <v>1687</v>
      </c>
      <c r="D740" s="34" t="s">
        <v>1659</v>
      </c>
      <c r="E740" s="35" t="s">
        <v>630</v>
      </c>
      <c r="F740" s="35"/>
      <c r="G740" s="36">
        <v>30</v>
      </c>
      <c r="H740" s="36">
        <v>3750</v>
      </c>
      <c r="I740" s="36">
        <v>5400</v>
      </c>
      <c r="J740" s="36">
        <v>30</v>
      </c>
    </row>
    <row r="741" spans="1:10" x14ac:dyDescent="0.2">
      <c r="A741" s="33">
        <v>670</v>
      </c>
      <c r="B741" s="34" t="s">
        <v>1688</v>
      </c>
      <c r="C741" s="34" t="s">
        <v>1689</v>
      </c>
      <c r="D741" s="34" t="s">
        <v>1659</v>
      </c>
      <c r="E741" s="35" t="s">
        <v>270</v>
      </c>
      <c r="F741" s="35"/>
      <c r="G741" s="36">
        <v>30</v>
      </c>
      <c r="H741" s="36">
        <v>3750</v>
      </c>
      <c r="I741" s="36">
        <v>5400</v>
      </c>
      <c r="J741" s="36">
        <v>30</v>
      </c>
    </row>
    <row r="742" spans="1:10" x14ac:dyDescent="0.2">
      <c r="A742" s="33">
        <v>671</v>
      </c>
      <c r="B742" s="34" t="s">
        <v>1690</v>
      </c>
      <c r="C742" s="34" t="s">
        <v>1691</v>
      </c>
      <c r="D742" s="34" t="s">
        <v>1659</v>
      </c>
      <c r="E742" s="35" t="s">
        <v>396</v>
      </c>
      <c r="F742" s="35"/>
      <c r="G742" s="36">
        <v>30</v>
      </c>
      <c r="H742" s="36">
        <v>3750</v>
      </c>
      <c r="I742" s="36">
        <v>5400</v>
      </c>
      <c r="J742" s="36">
        <v>30</v>
      </c>
    </row>
    <row r="743" spans="1:10" x14ac:dyDescent="0.2">
      <c r="A743" s="33">
        <v>672</v>
      </c>
      <c r="B743" s="34" t="s">
        <v>1692</v>
      </c>
      <c r="C743" s="34" t="s">
        <v>1693</v>
      </c>
      <c r="D743" s="34" t="s">
        <v>1665</v>
      </c>
      <c r="E743" s="35" t="s">
        <v>1694</v>
      </c>
      <c r="F743" s="35"/>
      <c r="G743" s="36">
        <v>33.33</v>
      </c>
      <c r="H743" s="36">
        <v>3800</v>
      </c>
      <c r="I743" s="36">
        <v>5999.4</v>
      </c>
      <c r="J743" s="36">
        <v>33.33</v>
      </c>
    </row>
    <row r="744" spans="1:10" x14ac:dyDescent="0.2">
      <c r="A744" s="33">
        <v>673</v>
      </c>
      <c r="B744" s="34" t="s">
        <v>1695</v>
      </c>
      <c r="C744" s="34" t="s">
        <v>1696</v>
      </c>
      <c r="D744" s="34" t="s">
        <v>1659</v>
      </c>
      <c r="E744" s="35" t="s">
        <v>1064</v>
      </c>
      <c r="F744" s="35"/>
      <c r="G744" s="36">
        <v>30</v>
      </c>
      <c r="H744" s="36">
        <v>3750</v>
      </c>
      <c r="I744" s="36">
        <v>5400</v>
      </c>
      <c r="J744" s="36">
        <v>30</v>
      </c>
    </row>
    <row r="745" spans="1:10" x14ac:dyDescent="0.2">
      <c r="A745" s="33">
        <v>674</v>
      </c>
      <c r="B745" s="34" t="s">
        <v>12972</v>
      </c>
      <c r="C745" s="34" t="s">
        <v>12971</v>
      </c>
      <c r="D745" s="34" t="s">
        <v>1659</v>
      </c>
      <c r="E745" s="35" t="s">
        <v>14085</v>
      </c>
      <c r="F745" s="35"/>
      <c r="G745" s="36">
        <v>30</v>
      </c>
      <c r="H745" s="36">
        <v>3750</v>
      </c>
      <c r="I745" s="36">
        <v>5400</v>
      </c>
      <c r="J745" s="36">
        <v>30</v>
      </c>
    </row>
    <row r="746" spans="1:10" x14ac:dyDescent="0.2">
      <c r="A746" s="33">
        <v>675</v>
      </c>
      <c r="B746" s="34" t="s">
        <v>1697</v>
      </c>
      <c r="C746" s="34" t="s">
        <v>1698</v>
      </c>
      <c r="D746" s="34" t="s">
        <v>1659</v>
      </c>
      <c r="E746" s="35" t="s">
        <v>1699</v>
      </c>
      <c r="F746" s="35"/>
      <c r="G746" s="36">
        <v>30</v>
      </c>
      <c r="H746" s="36">
        <v>3750</v>
      </c>
      <c r="I746" s="36">
        <v>5400</v>
      </c>
      <c r="J746" s="36">
        <v>30</v>
      </c>
    </row>
    <row r="747" spans="1:10" x14ac:dyDescent="0.2">
      <c r="A747" s="33">
        <v>676</v>
      </c>
      <c r="B747" s="34" t="s">
        <v>13494</v>
      </c>
      <c r="C747" s="34" t="s">
        <v>13493</v>
      </c>
      <c r="D747" s="34" t="s">
        <v>1659</v>
      </c>
      <c r="E747" s="35" t="s">
        <v>14065</v>
      </c>
      <c r="F747" s="35"/>
      <c r="G747" s="36">
        <v>30</v>
      </c>
      <c r="H747" s="36">
        <v>3750</v>
      </c>
      <c r="I747" s="36">
        <v>5400</v>
      </c>
      <c r="J747" s="36">
        <v>30</v>
      </c>
    </row>
    <row r="748" spans="1:10" x14ac:dyDescent="0.2">
      <c r="A748" s="33">
        <v>677</v>
      </c>
      <c r="B748" s="34" t="s">
        <v>1700</v>
      </c>
      <c r="C748" s="34" t="s">
        <v>1701</v>
      </c>
      <c r="D748" s="34" t="s">
        <v>1659</v>
      </c>
      <c r="E748" s="35" t="s">
        <v>1702</v>
      </c>
      <c r="F748" s="35"/>
      <c r="G748" s="36">
        <v>30</v>
      </c>
      <c r="H748" s="36">
        <v>3750</v>
      </c>
      <c r="I748" s="36">
        <v>5400</v>
      </c>
      <c r="J748" s="36">
        <v>30</v>
      </c>
    </row>
    <row r="749" spans="1:10" x14ac:dyDescent="0.2">
      <c r="A749" s="33">
        <v>678</v>
      </c>
      <c r="B749" s="34" t="s">
        <v>1703</v>
      </c>
      <c r="C749" s="34" t="s">
        <v>1704</v>
      </c>
      <c r="D749" s="34" t="s">
        <v>1659</v>
      </c>
      <c r="E749" s="35" t="s">
        <v>1705</v>
      </c>
      <c r="F749" s="35"/>
      <c r="G749" s="36">
        <v>30</v>
      </c>
      <c r="H749" s="36">
        <v>3750</v>
      </c>
      <c r="I749" s="36">
        <v>5400</v>
      </c>
      <c r="J749" s="36">
        <v>30</v>
      </c>
    </row>
    <row r="750" spans="1:10" x14ac:dyDescent="0.2">
      <c r="A750" s="33">
        <v>679</v>
      </c>
      <c r="B750" s="34" t="s">
        <v>1706</v>
      </c>
      <c r="C750" s="34" t="s">
        <v>1707</v>
      </c>
      <c r="D750" s="34" t="s">
        <v>1659</v>
      </c>
      <c r="E750" s="35" t="s">
        <v>1674</v>
      </c>
      <c r="F750" s="35"/>
      <c r="G750" s="36">
        <v>30</v>
      </c>
      <c r="H750" s="36">
        <v>3750</v>
      </c>
      <c r="I750" s="36">
        <v>5400</v>
      </c>
      <c r="J750" s="36">
        <v>30</v>
      </c>
    </row>
    <row r="751" spans="1:10" x14ac:dyDescent="0.2">
      <c r="A751" s="33">
        <v>680</v>
      </c>
      <c r="B751" s="34" t="s">
        <v>1708</v>
      </c>
      <c r="C751" s="34" t="s">
        <v>1709</v>
      </c>
      <c r="D751" s="34" t="s">
        <v>1659</v>
      </c>
      <c r="E751" s="35" t="s">
        <v>347</v>
      </c>
      <c r="F751" s="35"/>
      <c r="G751" s="36">
        <v>30</v>
      </c>
      <c r="H751" s="36">
        <v>3750</v>
      </c>
      <c r="I751" s="36">
        <v>5400</v>
      </c>
      <c r="J751" s="36">
        <v>30</v>
      </c>
    </row>
    <row r="752" spans="1:10" x14ac:dyDescent="0.2">
      <c r="A752" s="33">
        <v>681</v>
      </c>
      <c r="B752" s="34" t="s">
        <v>1710</v>
      </c>
      <c r="C752" s="34" t="s">
        <v>1711</v>
      </c>
      <c r="D752" s="34" t="s">
        <v>1659</v>
      </c>
      <c r="E752" s="35" t="s">
        <v>1712</v>
      </c>
      <c r="F752" s="35"/>
      <c r="G752" s="36">
        <v>30</v>
      </c>
      <c r="H752" s="36">
        <v>3750</v>
      </c>
      <c r="I752" s="36">
        <v>5400</v>
      </c>
      <c r="J752" s="36">
        <v>30</v>
      </c>
    </row>
    <row r="753" spans="1:10" x14ac:dyDescent="0.2">
      <c r="A753" s="33">
        <v>682</v>
      </c>
      <c r="B753" s="34" t="s">
        <v>1714</v>
      </c>
      <c r="C753" s="34" t="s">
        <v>1715</v>
      </c>
      <c r="D753" s="34" t="s">
        <v>1659</v>
      </c>
      <c r="E753" s="35" t="s">
        <v>1716</v>
      </c>
      <c r="F753" s="35"/>
      <c r="G753" s="36">
        <v>30</v>
      </c>
      <c r="H753" s="36">
        <v>3750</v>
      </c>
      <c r="I753" s="36">
        <v>5400</v>
      </c>
      <c r="J753" s="36">
        <v>30</v>
      </c>
    </row>
    <row r="754" spans="1:10" x14ac:dyDescent="0.2">
      <c r="A754" s="33">
        <v>683</v>
      </c>
      <c r="B754" s="34" t="s">
        <v>1717</v>
      </c>
      <c r="C754" s="34" t="s">
        <v>1718</v>
      </c>
      <c r="D754" s="34" t="s">
        <v>1659</v>
      </c>
      <c r="E754" s="35" t="s">
        <v>1531</v>
      </c>
      <c r="F754" s="35"/>
      <c r="G754" s="36">
        <v>30</v>
      </c>
      <c r="H754" s="36">
        <v>3750</v>
      </c>
      <c r="I754" s="36">
        <v>5400</v>
      </c>
      <c r="J754" s="36">
        <v>30</v>
      </c>
    </row>
    <row r="755" spans="1:10" x14ac:dyDescent="0.2">
      <c r="A755" s="33">
        <v>684</v>
      </c>
      <c r="B755" s="34" t="s">
        <v>1719</v>
      </c>
      <c r="C755" s="34" t="s">
        <v>1720</v>
      </c>
      <c r="D755" s="34" t="s">
        <v>1659</v>
      </c>
      <c r="E755" s="35" t="s">
        <v>1721</v>
      </c>
      <c r="F755" s="35"/>
      <c r="G755" s="36">
        <v>30</v>
      </c>
      <c r="H755" s="36">
        <v>3750</v>
      </c>
      <c r="I755" s="36">
        <v>5400</v>
      </c>
      <c r="J755" s="36">
        <v>30</v>
      </c>
    </row>
    <row r="756" spans="1:10" x14ac:dyDescent="0.2">
      <c r="A756" s="31"/>
      <c r="B756" s="31"/>
      <c r="C756" s="31"/>
      <c r="D756" s="32" t="s">
        <v>1722</v>
      </c>
      <c r="E756" s="31"/>
      <c r="F756" s="31"/>
      <c r="G756" s="31"/>
      <c r="H756" s="31"/>
      <c r="I756" s="31"/>
      <c r="J756" s="31"/>
    </row>
    <row r="757" spans="1:10" x14ac:dyDescent="0.2">
      <c r="A757" s="33">
        <v>685</v>
      </c>
      <c r="B757" s="34" t="s">
        <v>1723</v>
      </c>
      <c r="C757" s="34" t="s">
        <v>1724</v>
      </c>
      <c r="D757" s="34" t="s">
        <v>1725</v>
      </c>
      <c r="E757" s="35" t="s">
        <v>273</v>
      </c>
      <c r="F757" s="35"/>
      <c r="G757" s="36">
        <v>7560</v>
      </c>
      <c r="H757" s="36">
        <v>3750</v>
      </c>
      <c r="I757" s="36">
        <v>7560</v>
      </c>
      <c r="J757" s="36">
        <v>7560</v>
      </c>
    </row>
    <row r="758" spans="1:10" x14ac:dyDescent="0.2">
      <c r="A758" s="33">
        <v>686</v>
      </c>
      <c r="B758" s="34" t="s">
        <v>1726</v>
      </c>
      <c r="C758" s="34" t="s">
        <v>1727</v>
      </c>
      <c r="D758" s="34" t="s">
        <v>1728</v>
      </c>
      <c r="E758" s="35" t="s">
        <v>1729</v>
      </c>
      <c r="F758" s="35"/>
      <c r="G758" s="36">
        <v>35.1</v>
      </c>
      <c r="H758" s="36">
        <v>3750</v>
      </c>
      <c r="I758" s="36">
        <v>7020</v>
      </c>
      <c r="J758" s="36">
        <v>35.1</v>
      </c>
    </row>
    <row r="759" spans="1:10" x14ac:dyDescent="0.2">
      <c r="A759" s="33">
        <v>687</v>
      </c>
      <c r="B759" s="34" t="s">
        <v>1730</v>
      </c>
      <c r="C759" s="34" t="s">
        <v>1731</v>
      </c>
      <c r="D759" s="34" t="s">
        <v>1732</v>
      </c>
      <c r="E759" s="35" t="s">
        <v>1733</v>
      </c>
      <c r="F759" s="35"/>
      <c r="G759" s="36">
        <v>29.15</v>
      </c>
      <c r="H759" s="36">
        <v>3750</v>
      </c>
      <c r="I759" s="36">
        <v>5830</v>
      </c>
      <c r="J759" s="36">
        <v>29.15</v>
      </c>
    </row>
    <row r="760" spans="1:10" x14ac:dyDescent="0.2">
      <c r="A760" s="33">
        <v>688</v>
      </c>
      <c r="B760" s="34" t="s">
        <v>1734</v>
      </c>
      <c r="C760" s="34" t="s">
        <v>1735</v>
      </c>
      <c r="D760" s="34" t="s">
        <v>1732</v>
      </c>
      <c r="E760" s="35" t="s">
        <v>846</v>
      </c>
      <c r="F760" s="35"/>
      <c r="G760" s="36">
        <v>29.15</v>
      </c>
      <c r="H760" s="36">
        <v>3750</v>
      </c>
      <c r="I760" s="36">
        <v>5830</v>
      </c>
      <c r="J760" s="36">
        <v>29.15</v>
      </c>
    </row>
    <row r="761" spans="1:10" x14ac:dyDescent="0.2">
      <c r="A761" s="33">
        <v>689</v>
      </c>
      <c r="B761" s="34" t="s">
        <v>13502</v>
      </c>
      <c r="C761" s="34" t="s">
        <v>13501</v>
      </c>
      <c r="D761" s="34" t="s">
        <v>14086</v>
      </c>
      <c r="E761" s="35" t="s">
        <v>13973</v>
      </c>
      <c r="F761" s="35"/>
      <c r="G761" s="36">
        <v>4000</v>
      </c>
      <c r="H761" s="36">
        <v>3750</v>
      </c>
      <c r="I761" s="36">
        <v>4000</v>
      </c>
      <c r="J761" s="36">
        <v>4000</v>
      </c>
    </row>
    <row r="762" spans="1:10" x14ac:dyDescent="0.2">
      <c r="A762" s="33">
        <v>690</v>
      </c>
      <c r="B762" s="34" t="s">
        <v>1736</v>
      </c>
      <c r="C762" s="34" t="s">
        <v>1737</v>
      </c>
      <c r="D762" s="34" t="s">
        <v>1738</v>
      </c>
      <c r="E762" s="35" t="s">
        <v>1739</v>
      </c>
      <c r="F762" s="35"/>
      <c r="G762" s="36">
        <v>31.8</v>
      </c>
      <c r="H762" s="36">
        <v>3750</v>
      </c>
      <c r="I762" s="36">
        <v>6360</v>
      </c>
      <c r="J762" s="36">
        <v>31.8</v>
      </c>
    </row>
    <row r="763" spans="1:10" x14ac:dyDescent="0.2">
      <c r="A763" s="33">
        <v>691</v>
      </c>
      <c r="B763" s="34" t="s">
        <v>1740</v>
      </c>
      <c r="C763" s="34" t="s">
        <v>1741</v>
      </c>
      <c r="D763" s="34" t="s">
        <v>1732</v>
      </c>
      <c r="E763" s="35" t="s">
        <v>1674</v>
      </c>
      <c r="F763" s="35"/>
      <c r="G763" s="36">
        <v>29.15</v>
      </c>
      <c r="H763" s="36">
        <v>3750</v>
      </c>
      <c r="I763" s="36">
        <v>5830</v>
      </c>
      <c r="J763" s="36">
        <v>29.15</v>
      </c>
    </row>
    <row r="764" spans="1:10" x14ac:dyDescent="0.2">
      <c r="A764" s="33">
        <v>692</v>
      </c>
      <c r="B764" s="34" t="s">
        <v>1742</v>
      </c>
      <c r="C764" s="34" t="s">
        <v>1743</v>
      </c>
      <c r="D764" s="34" t="s">
        <v>1738</v>
      </c>
      <c r="E764" s="35" t="s">
        <v>1421</v>
      </c>
      <c r="F764" s="35"/>
      <c r="G764" s="36">
        <v>31.8</v>
      </c>
      <c r="H764" s="36">
        <v>3750</v>
      </c>
      <c r="I764" s="36">
        <v>6360</v>
      </c>
      <c r="J764" s="36">
        <v>31.8</v>
      </c>
    </row>
    <row r="765" spans="1:10" x14ac:dyDescent="0.2">
      <c r="A765" s="31"/>
      <c r="B765" s="31"/>
      <c r="C765" s="31"/>
      <c r="D765" s="32" t="s">
        <v>1744</v>
      </c>
      <c r="E765" s="31"/>
      <c r="F765" s="31"/>
      <c r="G765" s="31"/>
      <c r="H765" s="31"/>
      <c r="I765" s="31"/>
      <c r="J765" s="31"/>
    </row>
    <row r="766" spans="1:10" x14ac:dyDescent="0.2">
      <c r="A766" s="33">
        <v>693</v>
      </c>
      <c r="B766" s="34" t="s">
        <v>1745</v>
      </c>
      <c r="C766" s="34" t="s">
        <v>1746</v>
      </c>
      <c r="D766" s="34" t="s">
        <v>1747</v>
      </c>
      <c r="E766" s="35" t="s">
        <v>1748</v>
      </c>
      <c r="F766" s="35"/>
      <c r="G766" s="36">
        <v>27.5</v>
      </c>
      <c r="H766" s="36">
        <v>3750</v>
      </c>
      <c r="I766" s="36">
        <v>4950</v>
      </c>
      <c r="J766" s="36">
        <v>27.5</v>
      </c>
    </row>
    <row r="767" spans="1:10" x14ac:dyDescent="0.2">
      <c r="A767" s="33">
        <v>694</v>
      </c>
      <c r="B767" s="34" t="s">
        <v>1752</v>
      </c>
      <c r="C767" s="34" t="s">
        <v>1753</v>
      </c>
      <c r="D767" s="34" t="s">
        <v>1754</v>
      </c>
      <c r="E767" s="35" t="s">
        <v>1755</v>
      </c>
      <c r="F767" s="35"/>
      <c r="G767" s="36">
        <v>30</v>
      </c>
      <c r="H767" s="36">
        <v>3750</v>
      </c>
      <c r="I767" s="36">
        <v>5400</v>
      </c>
      <c r="J767" s="36">
        <v>30</v>
      </c>
    </row>
    <row r="768" spans="1:10" x14ac:dyDescent="0.2">
      <c r="A768" s="33">
        <v>695</v>
      </c>
      <c r="B768" s="34" t="s">
        <v>13492</v>
      </c>
      <c r="C768" s="34" t="s">
        <v>13491</v>
      </c>
      <c r="D768" s="34" t="s">
        <v>1764</v>
      </c>
      <c r="E768" s="35" t="s">
        <v>13944</v>
      </c>
      <c r="F768" s="35"/>
      <c r="G768" s="36">
        <v>25</v>
      </c>
      <c r="H768" s="36">
        <v>3750</v>
      </c>
      <c r="I768" s="36">
        <v>4500</v>
      </c>
      <c r="J768" s="36">
        <v>25</v>
      </c>
    </row>
    <row r="769" spans="1:10" x14ac:dyDescent="0.2">
      <c r="A769" s="33">
        <v>696</v>
      </c>
      <c r="B769" s="34" t="s">
        <v>1756</v>
      </c>
      <c r="C769" s="34" t="s">
        <v>1757</v>
      </c>
      <c r="D769" s="34" t="s">
        <v>1758</v>
      </c>
      <c r="E769" s="35" t="s">
        <v>1759</v>
      </c>
      <c r="F769" s="35"/>
      <c r="G769" s="36">
        <v>25</v>
      </c>
      <c r="H769" s="36">
        <v>3200</v>
      </c>
      <c r="I769" s="36">
        <v>4500</v>
      </c>
      <c r="J769" s="36">
        <v>25</v>
      </c>
    </row>
    <row r="770" spans="1:10" x14ac:dyDescent="0.2">
      <c r="A770" s="33">
        <v>697</v>
      </c>
      <c r="B770" s="34" t="s">
        <v>1760</v>
      </c>
      <c r="C770" s="34" t="s">
        <v>1761</v>
      </c>
      <c r="D770" s="34" t="s">
        <v>1754</v>
      </c>
      <c r="E770" s="35" t="s">
        <v>473</v>
      </c>
      <c r="F770" s="35"/>
      <c r="G770" s="36">
        <v>30</v>
      </c>
      <c r="H770" s="36">
        <v>3750</v>
      </c>
      <c r="I770" s="36">
        <v>5400</v>
      </c>
      <c r="J770" s="36">
        <v>30</v>
      </c>
    </row>
    <row r="771" spans="1:10" x14ac:dyDescent="0.2">
      <c r="A771" s="33">
        <v>698</v>
      </c>
      <c r="B771" s="34" t="s">
        <v>1762</v>
      </c>
      <c r="C771" s="34" t="s">
        <v>1763</v>
      </c>
      <c r="D771" s="34" t="s">
        <v>1747</v>
      </c>
      <c r="E771" s="35" t="s">
        <v>43</v>
      </c>
      <c r="F771" s="35"/>
      <c r="G771" s="36">
        <v>27.5</v>
      </c>
      <c r="H771" s="36">
        <v>3750</v>
      </c>
      <c r="I771" s="36">
        <v>4950</v>
      </c>
      <c r="J771" s="36">
        <v>27.5</v>
      </c>
    </row>
    <row r="772" spans="1:10" x14ac:dyDescent="0.2">
      <c r="A772" s="31"/>
      <c r="B772" s="31"/>
      <c r="C772" s="31"/>
      <c r="D772" s="32" t="s">
        <v>1766</v>
      </c>
      <c r="E772" s="31"/>
      <c r="F772" s="31"/>
      <c r="G772" s="31"/>
      <c r="H772" s="31"/>
      <c r="I772" s="31"/>
      <c r="J772" s="31"/>
    </row>
    <row r="773" spans="1:10" x14ac:dyDescent="0.2">
      <c r="A773" s="33">
        <v>699</v>
      </c>
      <c r="B773" s="34" t="s">
        <v>1767</v>
      </c>
      <c r="C773" s="34" t="s">
        <v>1768</v>
      </c>
      <c r="D773" s="34" t="s">
        <v>14087</v>
      </c>
      <c r="E773" s="35" t="s">
        <v>1769</v>
      </c>
      <c r="F773" s="35"/>
      <c r="G773" s="36">
        <v>8638</v>
      </c>
      <c r="H773" s="36">
        <v>4500</v>
      </c>
      <c r="I773" s="36">
        <v>8638</v>
      </c>
      <c r="J773" s="36">
        <v>8638</v>
      </c>
    </row>
    <row r="774" spans="1:10" x14ac:dyDescent="0.2">
      <c r="A774" s="33">
        <v>700</v>
      </c>
      <c r="B774" s="34" t="s">
        <v>1770</v>
      </c>
      <c r="C774" s="34" t="s">
        <v>1771</v>
      </c>
      <c r="D774" s="34" t="s">
        <v>14088</v>
      </c>
      <c r="E774" s="35" t="s">
        <v>1772</v>
      </c>
      <c r="F774" s="35"/>
      <c r="G774" s="36">
        <v>9500</v>
      </c>
      <c r="H774" s="36">
        <v>7000</v>
      </c>
      <c r="I774" s="36">
        <v>9500</v>
      </c>
      <c r="J774" s="36">
        <v>9500</v>
      </c>
    </row>
    <row r="775" spans="1:10" x14ac:dyDescent="0.2">
      <c r="A775" s="31"/>
      <c r="B775" s="31"/>
      <c r="C775" s="31"/>
      <c r="D775" s="32" t="s">
        <v>1773</v>
      </c>
      <c r="E775" s="31"/>
      <c r="F775" s="31"/>
      <c r="G775" s="31"/>
      <c r="H775" s="31"/>
      <c r="I775" s="31"/>
      <c r="J775" s="31"/>
    </row>
    <row r="776" spans="1:10" x14ac:dyDescent="0.2">
      <c r="A776" s="33">
        <v>701</v>
      </c>
      <c r="B776" s="34" t="s">
        <v>13500</v>
      </c>
      <c r="C776" s="34" t="s">
        <v>13499</v>
      </c>
      <c r="D776" s="34" t="s">
        <v>14089</v>
      </c>
      <c r="E776" s="35" t="s">
        <v>14090</v>
      </c>
      <c r="F776" s="35"/>
      <c r="G776" s="36">
        <v>32.22</v>
      </c>
      <c r="H776" s="36">
        <v>3900</v>
      </c>
      <c r="I776" s="36">
        <v>5799.6</v>
      </c>
      <c r="J776" s="36">
        <v>32.22</v>
      </c>
    </row>
    <row r="777" spans="1:10" x14ac:dyDescent="0.2">
      <c r="A777" s="33">
        <v>702</v>
      </c>
      <c r="B777" s="34" t="s">
        <v>1774</v>
      </c>
      <c r="C777" s="34" t="s">
        <v>1775</v>
      </c>
      <c r="D777" s="34" t="s">
        <v>14089</v>
      </c>
      <c r="E777" s="35" t="s">
        <v>1414</v>
      </c>
      <c r="F777" s="35"/>
      <c r="G777" s="36">
        <v>32.22</v>
      </c>
      <c r="H777" s="36">
        <v>3900</v>
      </c>
      <c r="I777" s="36">
        <v>5799.6</v>
      </c>
      <c r="J777" s="36">
        <v>32.22</v>
      </c>
    </row>
    <row r="778" spans="1:10" x14ac:dyDescent="0.2">
      <c r="A778" s="33">
        <v>703</v>
      </c>
      <c r="B778" s="34" t="s">
        <v>1776</v>
      </c>
      <c r="C778" s="34" t="s">
        <v>1777</v>
      </c>
      <c r="D778" s="34" t="s">
        <v>1778</v>
      </c>
      <c r="E778" s="35" t="s">
        <v>1779</v>
      </c>
      <c r="F778" s="35"/>
      <c r="G778" s="36">
        <v>34.72</v>
      </c>
      <c r="H778" s="36">
        <v>4000</v>
      </c>
      <c r="I778" s="36">
        <v>6249.6</v>
      </c>
      <c r="J778" s="36">
        <v>34.72</v>
      </c>
    </row>
    <row r="779" spans="1:10" x14ac:dyDescent="0.2">
      <c r="A779" s="33">
        <v>704</v>
      </c>
      <c r="B779" s="34" t="s">
        <v>1780</v>
      </c>
      <c r="C779" s="34" t="s">
        <v>1781</v>
      </c>
      <c r="D779" s="34" t="s">
        <v>14089</v>
      </c>
      <c r="E779" s="35" t="s">
        <v>1782</v>
      </c>
      <c r="F779" s="35"/>
      <c r="G779" s="36">
        <v>32.22</v>
      </c>
      <c r="H779" s="36">
        <v>3900</v>
      </c>
      <c r="I779" s="36">
        <v>5799.6</v>
      </c>
      <c r="J779" s="36">
        <v>32.22</v>
      </c>
    </row>
    <row r="780" spans="1:10" x14ac:dyDescent="0.2">
      <c r="A780" s="33">
        <v>705</v>
      </c>
      <c r="B780" s="34" t="s">
        <v>1783</v>
      </c>
      <c r="C780" s="34" t="s">
        <v>1784</v>
      </c>
      <c r="D780" s="34" t="s">
        <v>1778</v>
      </c>
      <c r="E780" s="35" t="s">
        <v>1785</v>
      </c>
      <c r="F780" s="35"/>
      <c r="G780" s="36">
        <v>34.72</v>
      </c>
      <c r="H780" s="36">
        <v>4000</v>
      </c>
      <c r="I780" s="36">
        <v>6249.6</v>
      </c>
      <c r="J780" s="36">
        <v>34.72</v>
      </c>
    </row>
    <row r="781" spans="1:10" x14ac:dyDescent="0.2">
      <c r="A781" s="31"/>
      <c r="B781" s="31"/>
      <c r="C781" s="31"/>
      <c r="D781" s="32" t="s">
        <v>1786</v>
      </c>
      <c r="E781" s="31"/>
      <c r="F781" s="31"/>
      <c r="G781" s="31"/>
      <c r="H781" s="31"/>
      <c r="I781" s="31"/>
      <c r="J781" s="31"/>
    </row>
    <row r="782" spans="1:10" x14ac:dyDescent="0.2">
      <c r="A782" s="33">
        <v>706</v>
      </c>
      <c r="B782" s="34" t="s">
        <v>1787</v>
      </c>
      <c r="C782" s="34" t="s">
        <v>1788</v>
      </c>
      <c r="D782" s="34" t="s">
        <v>1789</v>
      </c>
      <c r="E782" s="35" t="s">
        <v>1790</v>
      </c>
      <c r="F782" s="35"/>
      <c r="G782" s="36">
        <v>30</v>
      </c>
      <c r="H782" s="36">
        <v>3850</v>
      </c>
      <c r="I782" s="36">
        <v>5400</v>
      </c>
      <c r="J782" s="36">
        <v>30</v>
      </c>
    </row>
    <row r="783" spans="1:10" x14ac:dyDescent="0.2">
      <c r="A783" s="31"/>
      <c r="B783" s="31"/>
      <c r="C783" s="31"/>
      <c r="D783" s="32" t="s">
        <v>1792</v>
      </c>
      <c r="E783" s="31"/>
      <c r="F783" s="31"/>
      <c r="G783" s="31"/>
      <c r="H783" s="31"/>
      <c r="I783" s="31"/>
      <c r="J783" s="31"/>
    </row>
    <row r="784" spans="1:10" x14ac:dyDescent="0.2">
      <c r="A784" s="33">
        <v>707</v>
      </c>
      <c r="B784" s="34" t="s">
        <v>1793</v>
      </c>
      <c r="C784" s="34" t="s">
        <v>1794</v>
      </c>
      <c r="D784" s="34" t="s">
        <v>1795</v>
      </c>
      <c r="E784" s="35" t="s">
        <v>1796</v>
      </c>
      <c r="F784" s="35"/>
      <c r="G784" s="36">
        <v>7500</v>
      </c>
      <c r="H784" s="36">
        <v>3965</v>
      </c>
      <c r="I784" s="36">
        <v>7500</v>
      </c>
      <c r="J784" s="36">
        <v>7500</v>
      </c>
    </row>
    <row r="785" spans="1:10" x14ac:dyDescent="0.2">
      <c r="A785" s="33">
        <v>708</v>
      </c>
      <c r="B785" s="34" t="s">
        <v>1797</v>
      </c>
      <c r="C785" s="34" t="s">
        <v>1798</v>
      </c>
      <c r="D785" s="34" t="s">
        <v>1799</v>
      </c>
      <c r="E785" s="35" t="s">
        <v>1800</v>
      </c>
      <c r="F785" s="35"/>
      <c r="G785" s="36">
        <v>27.5</v>
      </c>
      <c r="H785" s="36">
        <v>3750</v>
      </c>
      <c r="I785" s="36">
        <v>4950</v>
      </c>
      <c r="J785" s="36">
        <v>27.5</v>
      </c>
    </row>
    <row r="786" spans="1:10" x14ac:dyDescent="0.2">
      <c r="A786" s="33">
        <v>709</v>
      </c>
      <c r="B786" s="34" t="s">
        <v>1801</v>
      </c>
      <c r="C786" s="34" t="s">
        <v>1802</v>
      </c>
      <c r="D786" s="34" t="s">
        <v>1803</v>
      </c>
      <c r="E786" s="35" t="s">
        <v>1804</v>
      </c>
      <c r="F786" s="35"/>
      <c r="G786" s="36">
        <v>37.78</v>
      </c>
      <c r="H786" s="36">
        <v>3200</v>
      </c>
      <c r="I786" s="36">
        <v>6800.4</v>
      </c>
      <c r="J786" s="36">
        <v>37.78</v>
      </c>
    </row>
    <row r="787" spans="1:10" x14ac:dyDescent="0.2">
      <c r="A787" s="33">
        <v>710</v>
      </c>
      <c r="B787" s="34" t="s">
        <v>1805</v>
      </c>
      <c r="C787" s="34" t="s">
        <v>1806</v>
      </c>
      <c r="D787" s="34" t="s">
        <v>1799</v>
      </c>
      <c r="E787" s="35" t="s">
        <v>1807</v>
      </c>
      <c r="F787" s="35"/>
      <c r="G787" s="36">
        <v>27.5</v>
      </c>
      <c r="H787" s="36">
        <v>3750</v>
      </c>
      <c r="I787" s="36">
        <v>4950</v>
      </c>
      <c r="J787" s="36">
        <v>27.5</v>
      </c>
    </row>
    <row r="788" spans="1:10" x14ac:dyDescent="0.2">
      <c r="A788" s="31"/>
      <c r="B788" s="31"/>
      <c r="C788" s="31"/>
      <c r="D788" s="32" t="s">
        <v>1808</v>
      </c>
      <c r="E788" s="31"/>
      <c r="F788" s="31"/>
      <c r="G788" s="31"/>
      <c r="H788" s="31"/>
      <c r="I788" s="31"/>
      <c r="J788" s="31"/>
    </row>
    <row r="789" spans="1:10" x14ac:dyDescent="0.2">
      <c r="A789" s="33">
        <v>711</v>
      </c>
      <c r="B789" s="34" t="s">
        <v>1809</v>
      </c>
      <c r="C789" s="34" t="s">
        <v>1810</v>
      </c>
      <c r="D789" s="34" t="s">
        <v>1811</v>
      </c>
      <c r="E789" s="35" t="s">
        <v>1812</v>
      </c>
      <c r="F789" s="35"/>
      <c r="G789" s="36">
        <v>30</v>
      </c>
      <c r="H789" s="36">
        <v>3850</v>
      </c>
      <c r="I789" s="36">
        <v>5400</v>
      </c>
      <c r="J789" s="36">
        <v>30</v>
      </c>
    </row>
    <row r="790" spans="1:10" x14ac:dyDescent="0.2">
      <c r="A790" s="33">
        <v>712</v>
      </c>
      <c r="B790" s="34" t="s">
        <v>1813</v>
      </c>
      <c r="C790" s="34" t="s">
        <v>1814</v>
      </c>
      <c r="D790" s="34" t="s">
        <v>1815</v>
      </c>
      <c r="E790" s="35" t="s">
        <v>1816</v>
      </c>
      <c r="F790" s="35"/>
      <c r="G790" s="36">
        <v>41.39</v>
      </c>
      <c r="H790" s="36">
        <v>3800</v>
      </c>
      <c r="I790" s="36">
        <v>7450.2</v>
      </c>
      <c r="J790" s="36">
        <v>41.39</v>
      </c>
    </row>
    <row r="791" spans="1:10" x14ac:dyDescent="0.2">
      <c r="A791" s="33">
        <v>713</v>
      </c>
      <c r="B791" s="34" t="s">
        <v>13479</v>
      </c>
      <c r="C791" s="34" t="s">
        <v>13478</v>
      </c>
      <c r="D791" s="34" t="s">
        <v>1822</v>
      </c>
      <c r="E791" s="35" t="s">
        <v>13981</v>
      </c>
      <c r="F791" s="35"/>
      <c r="G791" s="36">
        <v>32.5</v>
      </c>
      <c r="H791" s="36">
        <v>3900</v>
      </c>
      <c r="I791" s="36">
        <v>5850</v>
      </c>
      <c r="J791" s="36">
        <v>32.5</v>
      </c>
    </row>
    <row r="792" spans="1:10" x14ac:dyDescent="0.2">
      <c r="A792" s="33">
        <v>714</v>
      </c>
      <c r="B792" s="34" t="s">
        <v>1817</v>
      </c>
      <c r="C792" s="34" t="s">
        <v>1818</v>
      </c>
      <c r="D792" s="34" t="s">
        <v>1811</v>
      </c>
      <c r="E792" s="35" t="s">
        <v>1819</v>
      </c>
      <c r="F792" s="35"/>
      <c r="G792" s="36">
        <v>30</v>
      </c>
      <c r="H792" s="36">
        <v>3850</v>
      </c>
      <c r="I792" s="36">
        <v>5400</v>
      </c>
      <c r="J792" s="36">
        <v>30</v>
      </c>
    </row>
    <row r="793" spans="1:10" x14ac:dyDescent="0.2">
      <c r="A793" s="33">
        <v>715</v>
      </c>
      <c r="B793" s="34" t="s">
        <v>1820</v>
      </c>
      <c r="C793" s="34" t="s">
        <v>1821</v>
      </c>
      <c r="D793" s="34" t="s">
        <v>1822</v>
      </c>
      <c r="E793" s="35" t="s">
        <v>1816</v>
      </c>
      <c r="F793" s="35"/>
      <c r="G793" s="36">
        <v>32.5</v>
      </c>
      <c r="H793" s="36">
        <v>3900</v>
      </c>
      <c r="I793" s="36">
        <v>5850</v>
      </c>
      <c r="J793" s="36">
        <v>32.5</v>
      </c>
    </row>
    <row r="794" spans="1:10" x14ac:dyDescent="0.2">
      <c r="A794" s="33">
        <v>716</v>
      </c>
      <c r="B794" s="34" t="s">
        <v>1823</v>
      </c>
      <c r="C794" s="34" t="s">
        <v>1824</v>
      </c>
      <c r="D794" s="34" t="s">
        <v>1825</v>
      </c>
      <c r="E794" s="35" t="s">
        <v>1136</v>
      </c>
      <c r="F794" s="35"/>
      <c r="G794" s="36">
        <v>27.5</v>
      </c>
      <c r="H794" s="36">
        <v>3750</v>
      </c>
      <c r="I794" s="36">
        <v>4950</v>
      </c>
      <c r="J794" s="36">
        <v>27.5</v>
      </c>
    </row>
    <row r="795" spans="1:10" x14ac:dyDescent="0.2">
      <c r="A795" s="33">
        <v>717</v>
      </c>
      <c r="B795" s="34" t="s">
        <v>1826</v>
      </c>
      <c r="C795" s="34" t="s">
        <v>1827</v>
      </c>
      <c r="D795" s="34" t="s">
        <v>1815</v>
      </c>
      <c r="E795" s="35" t="s">
        <v>1828</v>
      </c>
      <c r="F795" s="35"/>
      <c r="G795" s="36">
        <v>41.39</v>
      </c>
      <c r="H795" s="36">
        <v>3800</v>
      </c>
      <c r="I795" s="36">
        <v>7450.2</v>
      </c>
      <c r="J795" s="36">
        <v>41.39</v>
      </c>
    </row>
    <row r="796" spans="1:10" x14ac:dyDescent="0.2">
      <c r="A796" s="33">
        <v>718</v>
      </c>
      <c r="B796" s="34" t="s">
        <v>1829</v>
      </c>
      <c r="C796" s="34" t="s">
        <v>1830</v>
      </c>
      <c r="D796" s="34" t="s">
        <v>1825</v>
      </c>
      <c r="E796" s="35" t="s">
        <v>1831</v>
      </c>
      <c r="F796" s="35"/>
      <c r="G796" s="36">
        <v>27.5</v>
      </c>
      <c r="H796" s="36">
        <v>3750</v>
      </c>
      <c r="I796" s="36">
        <v>4950</v>
      </c>
      <c r="J796" s="36">
        <v>27.5</v>
      </c>
    </row>
    <row r="797" spans="1:10" x14ac:dyDescent="0.2">
      <c r="A797" s="31"/>
      <c r="B797" s="31"/>
      <c r="C797" s="31"/>
      <c r="D797" s="32" t="s">
        <v>1832</v>
      </c>
      <c r="E797" s="31"/>
      <c r="F797" s="31"/>
      <c r="G797" s="31"/>
      <c r="H797" s="31"/>
      <c r="I797" s="31"/>
      <c r="J797" s="31"/>
    </row>
    <row r="798" spans="1:10" x14ac:dyDescent="0.2">
      <c r="A798" s="33">
        <v>719</v>
      </c>
      <c r="B798" s="34" t="s">
        <v>1834</v>
      </c>
      <c r="C798" s="34" t="s">
        <v>1835</v>
      </c>
      <c r="D798" s="34" t="s">
        <v>1833</v>
      </c>
      <c r="E798" s="35" t="s">
        <v>955</v>
      </c>
      <c r="F798" s="35"/>
      <c r="G798" s="36">
        <v>28.33</v>
      </c>
      <c r="H798" s="36">
        <v>3800</v>
      </c>
      <c r="I798" s="36">
        <v>5099.3999999999996</v>
      </c>
      <c r="J798" s="36">
        <v>28.33</v>
      </c>
    </row>
    <row r="799" spans="1:10" x14ac:dyDescent="0.2">
      <c r="A799" s="33">
        <v>720</v>
      </c>
      <c r="B799" s="34" t="s">
        <v>1836</v>
      </c>
      <c r="C799" s="34" t="s">
        <v>1837</v>
      </c>
      <c r="D799" s="34" t="s">
        <v>14091</v>
      </c>
      <c r="E799" s="35" t="s">
        <v>1655</v>
      </c>
      <c r="F799" s="35"/>
      <c r="G799" s="36">
        <v>36.67</v>
      </c>
      <c r="H799" s="36">
        <v>4000</v>
      </c>
      <c r="I799" s="36">
        <v>6600.6</v>
      </c>
      <c r="J799" s="36">
        <v>36.67</v>
      </c>
    </row>
    <row r="800" spans="1:10" x14ac:dyDescent="0.2">
      <c r="A800" s="33">
        <v>721</v>
      </c>
      <c r="B800" s="34" t="s">
        <v>1839</v>
      </c>
      <c r="C800" s="34" t="s">
        <v>1840</v>
      </c>
      <c r="D800" s="34" t="s">
        <v>1841</v>
      </c>
      <c r="E800" s="35" t="s">
        <v>270</v>
      </c>
      <c r="F800" s="35"/>
      <c r="G800" s="36">
        <v>29.44</v>
      </c>
      <c r="H800" s="36">
        <v>3850</v>
      </c>
      <c r="I800" s="36">
        <v>5299.2</v>
      </c>
      <c r="J800" s="36">
        <v>29.44</v>
      </c>
    </row>
    <row r="801" spans="1:10" x14ac:dyDescent="0.2">
      <c r="A801" s="33">
        <v>722</v>
      </c>
      <c r="B801" s="34" t="s">
        <v>1842</v>
      </c>
      <c r="C801" s="34" t="s">
        <v>1843</v>
      </c>
      <c r="D801" s="34" t="s">
        <v>14091</v>
      </c>
      <c r="E801" s="35" t="s">
        <v>62</v>
      </c>
      <c r="F801" s="35"/>
      <c r="G801" s="36">
        <v>36.67</v>
      </c>
      <c r="H801" s="36">
        <v>4000</v>
      </c>
      <c r="I801" s="36">
        <v>6600.6</v>
      </c>
      <c r="J801" s="36">
        <v>36.67</v>
      </c>
    </row>
    <row r="802" spans="1:10" x14ac:dyDescent="0.2">
      <c r="A802" s="33">
        <v>723</v>
      </c>
      <c r="B802" s="34" t="s">
        <v>1846</v>
      </c>
      <c r="C802" s="34" t="s">
        <v>1847</v>
      </c>
      <c r="D802" s="34" t="s">
        <v>1833</v>
      </c>
      <c r="E802" s="35" t="s">
        <v>94</v>
      </c>
      <c r="F802" s="35"/>
      <c r="G802" s="36">
        <v>28.33</v>
      </c>
      <c r="H802" s="36">
        <v>3800</v>
      </c>
      <c r="I802" s="36">
        <v>5099.3999999999996</v>
      </c>
      <c r="J802" s="36">
        <v>28.33</v>
      </c>
    </row>
    <row r="803" spans="1:10" x14ac:dyDescent="0.2">
      <c r="A803" s="33">
        <v>724</v>
      </c>
      <c r="B803" s="34" t="s">
        <v>1851</v>
      </c>
      <c r="C803" s="34" t="s">
        <v>1852</v>
      </c>
      <c r="D803" s="34" t="s">
        <v>1833</v>
      </c>
      <c r="E803" s="35" t="s">
        <v>1853</v>
      </c>
      <c r="F803" s="35"/>
      <c r="G803" s="36">
        <v>28.33</v>
      </c>
      <c r="H803" s="36">
        <v>3800</v>
      </c>
      <c r="I803" s="36">
        <v>5099.3999999999996</v>
      </c>
      <c r="J803" s="36">
        <v>28.33</v>
      </c>
    </row>
    <row r="804" spans="1:10" x14ac:dyDescent="0.2">
      <c r="A804" s="33">
        <v>725</v>
      </c>
      <c r="B804" s="34" t="s">
        <v>1854</v>
      </c>
      <c r="C804" s="34" t="s">
        <v>1855</v>
      </c>
      <c r="D804" s="34" t="s">
        <v>1833</v>
      </c>
      <c r="E804" s="35" t="s">
        <v>270</v>
      </c>
      <c r="F804" s="35"/>
      <c r="G804" s="36">
        <v>28.33</v>
      </c>
      <c r="H804" s="36">
        <v>3800</v>
      </c>
      <c r="I804" s="36">
        <v>5099.3999999999996</v>
      </c>
      <c r="J804" s="36">
        <v>28.33</v>
      </c>
    </row>
    <row r="805" spans="1:10" x14ac:dyDescent="0.2">
      <c r="A805" s="33">
        <v>726</v>
      </c>
      <c r="B805" s="34" t="s">
        <v>1856</v>
      </c>
      <c r="C805" s="34" t="s">
        <v>1857</v>
      </c>
      <c r="D805" s="34" t="s">
        <v>1833</v>
      </c>
      <c r="E805" s="35" t="s">
        <v>525</v>
      </c>
      <c r="F805" s="35"/>
      <c r="G805" s="36">
        <v>28.33</v>
      </c>
      <c r="H805" s="36">
        <v>3800</v>
      </c>
      <c r="I805" s="36">
        <v>5099.3999999999996</v>
      </c>
      <c r="J805" s="36">
        <v>28.33</v>
      </c>
    </row>
    <row r="806" spans="1:10" x14ac:dyDescent="0.2">
      <c r="A806" s="33">
        <v>727</v>
      </c>
      <c r="B806" s="34" t="s">
        <v>13486</v>
      </c>
      <c r="C806" s="34" t="s">
        <v>13485</v>
      </c>
      <c r="D806" s="34" t="s">
        <v>1833</v>
      </c>
      <c r="E806" s="35" t="s">
        <v>13912</v>
      </c>
      <c r="F806" s="35"/>
      <c r="G806" s="36">
        <v>28.33</v>
      </c>
      <c r="H806" s="36">
        <v>3800</v>
      </c>
      <c r="I806" s="36">
        <v>5099.3999999999996</v>
      </c>
      <c r="J806" s="36">
        <v>28.33</v>
      </c>
    </row>
    <row r="807" spans="1:10" x14ac:dyDescent="0.2">
      <c r="A807" s="33">
        <v>728</v>
      </c>
      <c r="B807" s="34" t="s">
        <v>1848</v>
      </c>
      <c r="C807" s="34" t="s">
        <v>13484</v>
      </c>
      <c r="D807" s="34" t="s">
        <v>1833</v>
      </c>
      <c r="E807" s="35" t="s">
        <v>1849</v>
      </c>
      <c r="F807" s="35"/>
      <c r="G807" s="36">
        <v>28.33</v>
      </c>
      <c r="H807" s="36">
        <v>3800</v>
      </c>
      <c r="I807" s="36">
        <v>5099.3999999999996</v>
      </c>
      <c r="J807" s="36">
        <v>28.33</v>
      </c>
    </row>
    <row r="808" spans="1:10" x14ac:dyDescent="0.2">
      <c r="A808" s="33">
        <v>729</v>
      </c>
      <c r="B808" s="34" t="s">
        <v>1858</v>
      </c>
      <c r="C808" s="34" t="s">
        <v>1859</v>
      </c>
      <c r="D808" s="34" t="s">
        <v>1838</v>
      </c>
      <c r="E808" s="35" t="s">
        <v>270</v>
      </c>
      <c r="F808" s="35"/>
      <c r="G808" s="36">
        <v>33.33</v>
      </c>
      <c r="H808" s="36">
        <v>4000</v>
      </c>
      <c r="I808" s="36">
        <v>5999.4</v>
      </c>
      <c r="J808" s="36">
        <v>33.33</v>
      </c>
    </row>
    <row r="809" spans="1:10" x14ac:dyDescent="0.2">
      <c r="A809" s="33">
        <v>730</v>
      </c>
      <c r="B809" s="34" t="s">
        <v>13483</v>
      </c>
      <c r="C809" s="34" t="s">
        <v>13482</v>
      </c>
      <c r="D809" s="34" t="s">
        <v>1833</v>
      </c>
      <c r="E809" s="35" t="s">
        <v>13981</v>
      </c>
      <c r="F809" s="35"/>
      <c r="G809" s="36">
        <v>28.33</v>
      </c>
      <c r="H809" s="36">
        <v>3800</v>
      </c>
      <c r="I809" s="36">
        <v>5099.3999999999996</v>
      </c>
      <c r="J809" s="36">
        <v>28.33</v>
      </c>
    </row>
    <row r="810" spans="1:10" x14ac:dyDescent="0.2">
      <c r="A810" s="33">
        <v>731</v>
      </c>
      <c r="B810" s="34" t="s">
        <v>1860</v>
      </c>
      <c r="C810" s="34" t="s">
        <v>1861</v>
      </c>
      <c r="D810" s="34" t="s">
        <v>1833</v>
      </c>
      <c r="E810" s="35" t="s">
        <v>1862</v>
      </c>
      <c r="F810" s="35"/>
      <c r="G810" s="36">
        <v>28.33</v>
      </c>
      <c r="H810" s="36">
        <v>3800</v>
      </c>
      <c r="I810" s="36">
        <v>5099.3999999999996</v>
      </c>
      <c r="J810" s="36">
        <v>28.33</v>
      </c>
    </row>
    <row r="811" spans="1:10" x14ac:dyDescent="0.2">
      <c r="A811" s="33">
        <v>732</v>
      </c>
      <c r="B811" s="34" t="s">
        <v>13457</v>
      </c>
      <c r="C811" s="34" t="s">
        <v>13456</v>
      </c>
      <c r="D811" s="34" t="s">
        <v>1833</v>
      </c>
      <c r="E811" s="35" t="s">
        <v>14092</v>
      </c>
      <c r="F811" s="35"/>
      <c r="G811" s="36">
        <v>28.33</v>
      </c>
      <c r="H811" s="36">
        <v>3800</v>
      </c>
      <c r="I811" s="36">
        <v>5099.3999999999996</v>
      </c>
      <c r="J811" s="36">
        <v>28.33</v>
      </c>
    </row>
    <row r="812" spans="1:10" x14ac:dyDescent="0.2">
      <c r="A812" s="33">
        <v>733</v>
      </c>
      <c r="B812" s="34" t="s">
        <v>1863</v>
      </c>
      <c r="C812" s="34" t="s">
        <v>1864</v>
      </c>
      <c r="D812" s="34" t="s">
        <v>14091</v>
      </c>
      <c r="E812" s="35" t="s">
        <v>1865</v>
      </c>
      <c r="F812" s="35"/>
      <c r="G812" s="36">
        <v>36.67</v>
      </c>
      <c r="H812" s="36">
        <v>4000</v>
      </c>
      <c r="I812" s="36">
        <v>6600.6</v>
      </c>
      <c r="J812" s="36">
        <v>36.67</v>
      </c>
    </row>
    <row r="813" spans="1:10" x14ac:dyDescent="0.2">
      <c r="A813" s="33">
        <v>734</v>
      </c>
      <c r="B813" s="34" t="s">
        <v>13481</v>
      </c>
      <c r="C813" s="34" t="s">
        <v>13480</v>
      </c>
      <c r="D813" s="34" t="s">
        <v>1833</v>
      </c>
      <c r="E813" s="35" t="s">
        <v>14093</v>
      </c>
      <c r="F813" s="35"/>
      <c r="G813" s="36">
        <v>28.33</v>
      </c>
      <c r="H813" s="36">
        <v>3800</v>
      </c>
      <c r="I813" s="36">
        <v>5099.3999999999996</v>
      </c>
      <c r="J813" s="36">
        <v>28.33</v>
      </c>
    </row>
    <row r="814" spans="1:10" x14ac:dyDescent="0.2">
      <c r="A814" s="33">
        <v>735</v>
      </c>
      <c r="B814" s="34" t="s">
        <v>1866</v>
      </c>
      <c r="C814" s="34" t="s">
        <v>1867</v>
      </c>
      <c r="D814" s="34" t="s">
        <v>1833</v>
      </c>
      <c r="E814" s="35" t="s">
        <v>799</v>
      </c>
      <c r="F814" s="35"/>
      <c r="G814" s="36">
        <v>28.33</v>
      </c>
      <c r="H814" s="36">
        <v>3800</v>
      </c>
      <c r="I814" s="36">
        <v>5099.3999999999996</v>
      </c>
      <c r="J814" s="36">
        <v>28.33</v>
      </c>
    </row>
    <row r="815" spans="1:10" x14ac:dyDescent="0.2">
      <c r="A815" s="33">
        <v>736</v>
      </c>
      <c r="B815" s="34" t="s">
        <v>1868</v>
      </c>
      <c r="C815" s="34" t="s">
        <v>1869</v>
      </c>
      <c r="D815" s="34" t="s">
        <v>1833</v>
      </c>
      <c r="E815" s="35" t="s">
        <v>270</v>
      </c>
      <c r="F815" s="35"/>
      <c r="G815" s="36">
        <v>28.33</v>
      </c>
      <c r="H815" s="36">
        <v>3800</v>
      </c>
      <c r="I815" s="36">
        <v>5099.3999999999996</v>
      </c>
      <c r="J815" s="36">
        <v>28.33</v>
      </c>
    </row>
    <row r="816" spans="1:10" x14ac:dyDescent="0.2">
      <c r="A816" s="33">
        <v>737</v>
      </c>
      <c r="B816" s="34" t="s">
        <v>1870</v>
      </c>
      <c r="C816" s="34" t="s">
        <v>1871</v>
      </c>
      <c r="D816" s="34" t="s">
        <v>1841</v>
      </c>
      <c r="E816" s="35" t="s">
        <v>1872</v>
      </c>
      <c r="F816" s="35"/>
      <c r="G816" s="36">
        <v>29.44</v>
      </c>
      <c r="H816" s="36">
        <v>3850</v>
      </c>
      <c r="I816" s="36">
        <v>5299.2</v>
      </c>
      <c r="J816" s="36">
        <v>29.44</v>
      </c>
    </row>
    <row r="817" spans="1:10" x14ac:dyDescent="0.2">
      <c r="A817" s="33">
        <v>738</v>
      </c>
      <c r="B817" s="34" t="s">
        <v>1873</v>
      </c>
      <c r="C817" s="34" t="s">
        <v>1874</v>
      </c>
      <c r="D817" s="34" t="s">
        <v>1833</v>
      </c>
      <c r="E817" s="35" t="s">
        <v>1875</v>
      </c>
      <c r="F817" s="35"/>
      <c r="G817" s="36">
        <v>28.33</v>
      </c>
      <c r="H817" s="36">
        <v>3800</v>
      </c>
      <c r="I817" s="36">
        <v>5099.3999999999996</v>
      </c>
      <c r="J817" s="36">
        <v>28.33</v>
      </c>
    </row>
    <row r="818" spans="1:10" x14ac:dyDescent="0.2">
      <c r="A818" s="33">
        <v>739</v>
      </c>
      <c r="B818" s="34" t="s">
        <v>1876</v>
      </c>
      <c r="C818" s="34" t="s">
        <v>1877</v>
      </c>
      <c r="D818" s="34" t="s">
        <v>1833</v>
      </c>
      <c r="E818" s="35" t="s">
        <v>1878</v>
      </c>
      <c r="F818" s="35"/>
      <c r="G818" s="36">
        <v>28.33</v>
      </c>
      <c r="H818" s="36">
        <v>3800</v>
      </c>
      <c r="I818" s="36">
        <v>5099.3999999999996</v>
      </c>
      <c r="J818" s="36">
        <v>28.33</v>
      </c>
    </row>
    <row r="819" spans="1:10" x14ac:dyDescent="0.2">
      <c r="A819" s="33">
        <v>740</v>
      </c>
      <c r="B819" s="34" t="s">
        <v>1879</v>
      </c>
      <c r="C819" s="34" t="s">
        <v>1880</v>
      </c>
      <c r="D819" s="34" t="s">
        <v>1833</v>
      </c>
      <c r="E819" s="35" t="s">
        <v>1881</v>
      </c>
      <c r="F819" s="35"/>
      <c r="G819" s="36">
        <v>28.33</v>
      </c>
      <c r="H819" s="36">
        <v>3200</v>
      </c>
      <c r="I819" s="36">
        <v>5099.3999999999996</v>
      </c>
      <c r="J819" s="36">
        <v>28.33</v>
      </c>
    </row>
    <row r="820" spans="1:10" x14ac:dyDescent="0.2">
      <c r="A820" s="31"/>
      <c r="B820" s="31"/>
      <c r="C820" s="31"/>
      <c r="D820" s="32" t="s">
        <v>1882</v>
      </c>
      <c r="E820" s="31"/>
      <c r="F820" s="31"/>
      <c r="G820" s="31"/>
      <c r="H820" s="31"/>
      <c r="I820" s="31"/>
      <c r="J820" s="31"/>
    </row>
    <row r="821" spans="1:10" x14ac:dyDescent="0.2">
      <c r="A821" s="33">
        <v>741</v>
      </c>
      <c r="B821" s="34" t="s">
        <v>13472</v>
      </c>
      <c r="C821" s="34" t="s">
        <v>13471</v>
      </c>
      <c r="D821" s="34" t="s">
        <v>14094</v>
      </c>
      <c r="E821" s="35" t="s">
        <v>14056</v>
      </c>
      <c r="F821" s="35"/>
      <c r="G821" s="36">
        <v>26.67</v>
      </c>
      <c r="H821" s="36">
        <v>3750</v>
      </c>
      <c r="I821" s="36">
        <v>4800.6000000000004</v>
      </c>
      <c r="J821" s="36">
        <v>26.67</v>
      </c>
    </row>
    <row r="822" spans="1:10" x14ac:dyDescent="0.2">
      <c r="A822" s="33">
        <v>742</v>
      </c>
      <c r="B822" s="34" t="s">
        <v>1883</v>
      </c>
      <c r="C822" s="34" t="s">
        <v>1884</v>
      </c>
      <c r="D822" s="34" t="s">
        <v>1885</v>
      </c>
      <c r="E822" s="35" t="s">
        <v>1816</v>
      </c>
      <c r="F822" s="35"/>
      <c r="G822" s="36">
        <v>41</v>
      </c>
      <c r="H822" s="36">
        <v>3800</v>
      </c>
      <c r="I822" s="36">
        <v>7380</v>
      </c>
      <c r="J822" s="36">
        <v>41</v>
      </c>
    </row>
    <row r="823" spans="1:10" x14ac:dyDescent="0.2">
      <c r="A823" s="33">
        <v>743</v>
      </c>
      <c r="B823" s="34" t="s">
        <v>1886</v>
      </c>
      <c r="C823" s="34" t="s">
        <v>1887</v>
      </c>
      <c r="D823" s="34" t="s">
        <v>1888</v>
      </c>
      <c r="E823" s="35" t="s">
        <v>1889</v>
      </c>
      <c r="F823" s="35"/>
      <c r="G823" s="36">
        <v>29.33</v>
      </c>
      <c r="H823" s="36">
        <v>3750</v>
      </c>
      <c r="I823" s="36">
        <v>5279.4</v>
      </c>
      <c r="J823" s="36">
        <v>29.33</v>
      </c>
    </row>
    <row r="824" spans="1:10" x14ac:dyDescent="0.2">
      <c r="A824" s="33">
        <v>744</v>
      </c>
      <c r="B824" s="34" t="s">
        <v>1890</v>
      </c>
      <c r="C824" s="34" t="s">
        <v>1891</v>
      </c>
      <c r="D824" s="34" t="s">
        <v>1892</v>
      </c>
      <c r="E824" s="35" t="s">
        <v>1394</v>
      </c>
      <c r="F824" s="35"/>
      <c r="G824" s="36">
        <v>34.83</v>
      </c>
      <c r="H824" s="36">
        <v>3800</v>
      </c>
      <c r="I824" s="36">
        <v>6269.4</v>
      </c>
      <c r="J824" s="36">
        <v>34.83</v>
      </c>
    </row>
    <row r="825" spans="1:10" x14ac:dyDescent="0.2">
      <c r="A825" s="31"/>
      <c r="B825" s="31"/>
      <c r="C825" s="31"/>
      <c r="D825" s="32" t="s">
        <v>1893</v>
      </c>
      <c r="E825" s="31"/>
      <c r="F825" s="31"/>
      <c r="G825" s="31"/>
      <c r="H825" s="31"/>
      <c r="I825" s="31"/>
      <c r="J825" s="31"/>
    </row>
    <row r="826" spans="1:10" x14ac:dyDescent="0.2">
      <c r="A826" s="33">
        <v>745</v>
      </c>
      <c r="B826" s="34" t="s">
        <v>1894</v>
      </c>
      <c r="C826" s="34" t="s">
        <v>1895</v>
      </c>
      <c r="D826" s="34" t="s">
        <v>14095</v>
      </c>
      <c r="E826" s="35" t="s">
        <v>1896</v>
      </c>
      <c r="F826" s="35"/>
      <c r="G826" s="36">
        <v>7139</v>
      </c>
      <c r="H826" s="36">
        <v>5000</v>
      </c>
      <c r="I826" s="36">
        <v>7139</v>
      </c>
      <c r="J826" s="36">
        <v>7139</v>
      </c>
    </row>
    <row r="827" spans="1:10" x14ac:dyDescent="0.2">
      <c r="A827" s="33">
        <v>746</v>
      </c>
      <c r="B827" s="34" t="s">
        <v>1897</v>
      </c>
      <c r="C827" s="34" t="s">
        <v>1898</v>
      </c>
      <c r="D827" s="34" t="s">
        <v>1899</v>
      </c>
      <c r="E827" s="35" t="s">
        <v>1900</v>
      </c>
      <c r="F827" s="35"/>
      <c r="G827" s="36">
        <v>32.69</v>
      </c>
      <c r="H827" s="36">
        <v>3800</v>
      </c>
      <c r="I827" s="36">
        <v>5884.2</v>
      </c>
      <c r="J827" s="36">
        <v>32.69</v>
      </c>
    </row>
    <row r="828" spans="1:10" x14ac:dyDescent="0.2">
      <c r="A828" s="33">
        <v>747</v>
      </c>
      <c r="B828" s="34" t="s">
        <v>1901</v>
      </c>
      <c r="C828" s="34" t="s">
        <v>1902</v>
      </c>
      <c r="D828" s="34" t="s">
        <v>1903</v>
      </c>
      <c r="E828" s="35" t="s">
        <v>1651</v>
      </c>
      <c r="F828" s="35"/>
      <c r="G828" s="36">
        <v>27.5</v>
      </c>
      <c r="H828" s="36">
        <v>3750</v>
      </c>
      <c r="I828" s="36">
        <v>4950</v>
      </c>
      <c r="J828" s="36">
        <v>27.5</v>
      </c>
    </row>
    <row r="829" spans="1:10" x14ac:dyDescent="0.2">
      <c r="A829" s="33">
        <v>748</v>
      </c>
      <c r="B829" s="34" t="s">
        <v>11761</v>
      </c>
      <c r="C829" s="34" t="s">
        <v>11760</v>
      </c>
      <c r="D829" s="34" t="s">
        <v>1911</v>
      </c>
      <c r="E829" s="35" t="s">
        <v>14057</v>
      </c>
      <c r="F829" s="35"/>
      <c r="G829" s="36">
        <v>25</v>
      </c>
      <c r="H829" s="36">
        <v>3750</v>
      </c>
      <c r="I829" s="36">
        <v>4500</v>
      </c>
      <c r="J829" s="36">
        <v>25</v>
      </c>
    </row>
    <row r="830" spans="1:10" x14ac:dyDescent="0.2">
      <c r="A830" s="33">
        <v>749</v>
      </c>
      <c r="B830" s="34" t="s">
        <v>1907</v>
      </c>
      <c r="C830" s="34" t="s">
        <v>1908</v>
      </c>
      <c r="D830" s="34" t="s">
        <v>1909</v>
      </c>
      <c r="E830" s="35" t="s">
        <v>1910</v>
      </c>
      <c r="F830" s="35"/>
      <c r="G830" s="36">
        <v>30</v>
      </c>
      <c r="H830" s="36">
        <v>3750</v>
      </c>
      <c r="I830" s="36">
        <v>5400</v>
      </c>
      <c r="J830" s="36">
        <v>30</v>
      </c>
    </row>
    <row r="831" spans="1:10" x14ac:dyDescent="0.2">
      <c r="A831" s="33">
        <v>750</v>
      </c>
      <c r="B831" s="34" t="s">
        <v>13475</v>
      </c>
      <c r="C831" s="34" t="s">
        <v>6417</v>
      </c>
      <c r="D831" s="34" t="s">
        <v>1911</v>
      </c>
      <c r="E831" s="35" t="s">
        <v>14032</v>
      </c>
      <c r="F831" s="35"/>
      <c r="G831" s="36">
        <v>25</v>
      </c>
      <c r="H831" s="36">
        <v>3750</v>
      </c>
      <c r="I831" s="36">
        <v>4500</v>
      </c>
      <c r="J831" s="36">
        <v>25</v>
      </c>
    </row>
    <row r="832" spans="1:10" x14ac:dyDescent="0.2">
      <c r="A832" s="33">
        <v>751</v>
      </c>
      <c r="B832" s="34" t="s">
        <v>11610</v>
      </c>
      <c r="C832" s="34" t="s">
        <v>11609</v>
      </c>
      <c r="D832" s="34" t="s">
        <v>1911</v>
      </c>
      <c r="E832" s="35" t="s">
        <v>13971</v>
      </c>
      <c r="F832" s="35"/>
      <c r="G832" s="36">
        <v>25</v>
      </c>
      <c r="H832" s="36">
        <v>3750</v>
      </c>
      <c r="I832" s="36">
        <v>4500</v>
      </c>
      <c r="J832" s="36">
        <v>25</v>
      </c>
    </row>
    <row r="833" spans="1:10" x14ac:dyDescent="0.2">
      <c r="A833" s="33">
        <v>752</v>
      </c>
      <c r="B833" s="34" t="s">
        <v>13488</v>
      </c>
      <c r="C833" s="34" t="s">
        <v>13487</v>
      </c>
      <c r="D833" s="34" t="s">
        <v>14096</v>
      </c>
      <c r="E833" s="35" t="s">
        <v>13922</v>
      </c>
      <c r="F833" s="35"/>
      <c r="G833" s="36">
        <v>5900</v>
      </c>
      <c r="H833" s="36">
        <v>4500</v>
      </c>
      <c r="I833" s="36">
        <v>6490</v>
      </c>
      <c r="J833" s="36">
        <v>6490</v>
      </c>
    </row>
    <row r="834" spans="1:10" x14ac:dyDescent="0.2">
      <c r="A834" s="33">
        <v>753</v>
      </c>
      <c r="B834" s="34" t="s">
        <v>1912</v>
      </c>
      <c r="C834" s="34" t="s">
        <v>1913</v>
      </c>
      <c r="D834" s="34" t="s">
        <v>1903</v>
      </c>
      <c r="E834" s="35" t="s">
        <v>1428</v>
      </c>
      <c r="F834" s="35"/>
      <c r="G834" s="36">
        <v>27.5</v>
      </c>
      <c r="H834" s="36">
        <v>3750</v>
      </c>
      <c r="I834" s="36">
        <v>4950</v>
      </c>
      <c r="J834" s="36">
        <v>27.5</v>
      </c>
    </row>
    <row r="835" spans="1:10" x14ac:dyDescent="0.2">
      <c r="A835" s="33">
        <v>754</v>
      </c>
      <c r="B835" s="34" t="s">
        <v>14097</v>
      </c>
      <c r="C835" s="34" t="s">
        <v>14098</v>
      </c>
      <c r="D835" s="34" t="s">
        <v>1911</v>
      </c>
      <c r="E835" s="35" t="s">
        <v>14065</v>
      </c>
      <c r="F835" s="35"/>
      <c r="G835" s="36">
        <v>25</v>
      </c>
      <c r="H835" s="36">
        <v>3750</v>
      </c>
      <c r="I835" s="36">
        <v>4500</v>
      </c>
      <c r="J835" s="36">
        <v>25</v>
      </c>
    </row>
    <row r="836" spans="1:10" x14ac:dyDescent="0.2">
      <c r="A836" s="33">
        <v>755</v>
      </c>
      <c r="B836" s="34" t="s">
        <v>1914</v>
      </c>
      <c r="C836" s="34" t="s">
        <v>1915</v>
      </c>
      <c r="D836" s="34" t="s">
        <v>1909</v>
      </c>
      <c r="E836" s="35" t="s">
        <v>265</v>
      </c>
      <c r="F836" s="35"/>
      <c r="G836" s="36">
        <v>30</v>
      </c>
      <c r="H836" s="36">
        <v>3750</v>
      </c>
      <c r="I836" s="36">
        <v>5400</v>
      </c>
      <c r="J836" s="36">
        <v>30</v>
      </c>
    </row>
    <row r="837" spans="1:10" x14ac:dyDescent="0.2">
      <c r="A837" s="31"/>
      <c r="B837" s="31"/>
      <c r="C837" s="31"/>
      <c r="D837" s="32" t="s">
        <v>1916</v>
      </c>
      <c r="E837" s="31"/>
      <c r="F837" s="31"/>
      <c r="G837" s="31"/>
      <c r="H837" s="31"/>
      <c r="I837" s="31"/>
      <c r="J837" s="31"/>
    </row>
    <row r="838" spans="1:10" x14ac:dyDescent="0.2">
      <c r="A838" s="33">
        <v>756</v>
      </c>
      <c r="B838" s="34" t="s">
        <v>1917</v>
      </c>
      <c r="C838" s="34" t="s">
        <v>1918</v>
      </c>
      <c r="D838" s="34" t="s">
        <v>1919</v>
      </c>
      <c r="E838" s="35" t="s">
        <v>1920</v>
      </c>
      <c r="F838" s="35"/>
      <c r="G838" s="36">
        <v>26.89</v>
      </c>
      <c r="H838" s="36">
        <v>3750</v>
      </c>
      <c r="I838" s="36">
        <v>4840.2</v>
      </c>
      <c r="J838" s="36">
        <v>26.89</v>
      </c>
    </row>
    <row r="839" spans="1:10" x14ac:dyDescent="0.2">
      <c r="A839" s="33">
        <v>757</v>
      </c>
      <c r="B839" s="34" t="s">
        <v>1921</v>
      </c>
      <c r="C839" s="34" t="s">
        <v>1922</v>
      </c>
      <c r="D839" s="34" t="s">
        <v>1919</v>
      </c>
      <c r="E839" s="35" t="s">
        <v>1923</v>
      </c>
      <c r="F839" s="35"/>
      <c r="G839" s="36">
        <v>26.89</v>
      </c>
      <c r="H839" s="36">
        <v>3750</v>
      </c>
      <c r="I839" s="36">
        <v>4840.2</v>
      </c>
      <c r="J839" s="36">
        <v>26.89</v>
      </c>
    </row>
    <row r="840" spans="1:10" x14ac:dyDescent="0.2">
      <c r="A840" s="33">
        <v>758</v>
      </c>
      <c r="B840" s="34" t="s">
        <v>13490</v>
      </c>
      <c r="C840" s="34" t="s">
        <v>13489</v>
      </c>
      <c r="D840" s="34" t="s">
        <v>14099</v>
      </c>
      <c r="E840" s="35" t="s">
        <v>14084</v>
      </c>
      <c r="F840" s="35"/>
      <c r="G840" s="36">
        <v>31.59</v>
      </c>
      <c r="H840" s="36">
        <v>3800</v>
      </c>
      <c r="I840" s="36">
        <v>5686.2</v>
      </c>
      <c r="J840" s="36">
        <v>31.59</v>
      </c>
    </row>
    <row r="841" spans="1:10" x14ac:dyDescent="0.2">
      <c r="A841" s="33">
        <v>759</v>
      </c>
      <c r="B841" s="34" t="s">
        <v>1924</v>
      </c>
      <c r="C841" s="34" t="s">
        <v>1925</v>
      </c>
      <c r="D841" s="34" t="s">
        <v>14100</v>
      </c>
      <c r="E841" s="35" t="s">
        <v>1926</v>
      </c>
      <c r="F841" s="35"/>
      <c r="G841" s="36">
        <v>7853</v>
      </c>
      <c r="H841" s="36">
        <v>4500</v>
      </c>
      <c r="I841" s="36">
        <v>7853</v>
      </c>
      <c r="J841" s="36">
        <v>7853</v>
      </c>
    </row>
    <row r="842" spans="1:10" x14ac:dyDescent="0.2">
      <c r="A842" s="33">
        <v>760</v>
      </c>
      <c r="B842" s="34" t="s">
        <v>1927</v>
      </c>
      <c r="C842" s="34" t="s">
        <v>1928</v>
      </c>
      <c r="D842" s="34" t="s">
        <v>1919</v>
      </c>
      <c r="E842" s="35" t="s">
        <v>1929</v>
      </c>
      <c r="F842" s="35"/>
      <c r="G842" s="36">
        <v>26.89</v>
      </c>
      <c r="H842" s="36">
        <v>3750</v>
      </c>
      <c r="I842" s="36">
        <v>4840.2</v>
      </c>
      <c r="J842" s="36">
        <v>26.89</v>
      </c>
    </row>
    <row r="843" spans="1:10" x14ac:dyDescent="0.2">
      <c r="A843" s="33">
        <v>761</v>
      </c>
      <c r="B843" s="34" t="s">
        <v>1930</v>
      </c>
      <c r="C843" s="34" t="s">
        <v>1931</v>
      </c>
      <c r="D843" s="34" t="s">
        <v>1932</v>
      </c>
      <c r="E843" s="35" t="s">
        <v>473</v>
      </c>
      <c r="F843" s="35"/>
      <c r="G843" s="36">
        <v>29.33</v>
      </c>
      <c r="H843" s="36">
        <v>3750</v>
      </c>
      <c r="I843" s="36">
        <v>5279.4</v>
      </c>
      <c r="J843" s="36">
        <v>29.33</v>
      </c>
    </row>
    <row r="844" spans="1:10" x14ac:dyDescent="0.2">
      <c r="A844" s="33">
        <v>762</v>
      </c>
      <c r="B844" s="34" t="s">
        <v>13474</v>
      </c>
      <c r="C844" s="34" t="s">
        <v>13473</v>
      </c>
      <c r="D844" s="34" t="s">
        <v>1933</v>
      </c>
      <c r="E844" s="35" t="s">
        <v>13969</v>
      </c>
      <c r="F844" s="35"/>
      <c r="G844" s="36">
        <v>24.44</v>
      </c>
      <c r="H844" s="36">
        <v>3750</v>
      </c>
      <c r="I844" s="36">
        <v>4399.2</v>
      </c>
      <c r="J844" s="36">
        <v>24.44</v>
      </c>
    </row>
    <row r="845" spans="1:10" x14ac:dyDescent="0.2">
      <c r="A845" s="33">
        <v>763</v>
      </c>
      <c r="B845" s="34" t="s">
        <v>1935</v>
      </c>
      <c r="C845" s="34" t="s">
        <v>1936</v>
      </c>
      <c r="D845" s="34" t="s">
        <v>1933</v>
      </c>
      <c r="E845" s="35" t="s">
        <v>1937</v>
      </c>
      <c r="F845" s="35"/>
      <c r="G845" s="36">
        <v>24.44</v>
      </c>
      <c r="H845" s="36">
        <v>3750</v>
      </c>
      <c r="I845" s="36">
        <v>4399.2</v>
      </c>
      <c r="J845" s="36">
        <v>24.44</v>
      </c>
    </row>
    <row r="846" spans="1:10" x14ac:dyDescent="0.2">
      <c r="A846" s="33">
        <v>764</v>
      </c>
      <c r="B846" s="34" t="s">
        <v>13470</v>
      </c>
      <c r="C846" s="34" t="s">
        <v>13469</v>
      </c>
      <c r="D846" s="34" t="s">
        <v>1933</v>
      </c>
      <c r="E846" s="35" t="s">
        <v>14101</v>
      </c>
      <c r="F846" s="35"/>
      <c r="G846" s="36">
        <v>24.44</v>
      </c>
      <c r="H846" s="36">
        <v>3750</v>
      </c>
      <c r="I846" s="36">
        <v>4399.2</v>
      </c>
      <c r="J846" s="36">
        <v>24.44</v>
      </c>
    </row>
    <row r="847" spans="1:10" x14ac:dyDescent="0.2">
      <c r="A847" s="31"/>
      <c r="B847" s="31"/>
      <c r="C847" s="31"/>
      <c r="D847" s="32" t="s">
        <v>1938</v>
      </c>
      <c r="E847" s="31"/>
      <c r="F847" s="31"/>
      <c r="G847" s="31"/>
      <c r="H847" s="31"/>
      <c r="I847" s="31"/>
      <c r="J847" s="31"/>
    </row>
    <row r="848" spans="1:10" x14ac:dyDescent="0.2">
      <c r="A848" s="33">
        <v>765</v>
      </c>
      <c r="B848" s="34" t="s">
        <v>1939</v>
      </c>
      <c r="C848" s="34" t="s">
        <v>1940</v>
      </c>
      <c r="D848" s="34" t="s">
        <v>14102</v>
      </c>
      <c r="E848" s="35" t="s">
        <v>1941</v>
      </c>
      <c r="F848" s="35"/>
      <c r="G848" s="36">
        <v>6930</v>
      </c>
      <c r="H848" s="36">
        <v>3750</v>
      </c>
      <c r="I848" s="36">
        <v>6930</v>
      </c>
      <c r="J848" s="36">
        <v>6930</v>
      </c>
    </row>
    <row r="849" spans="1:10" x14ac:dyDescent="0.2">
      <c r="A849" s="33">
        <v>766</v>
      </c>
      <c r="B849" s="34" t="s">
        <v>1942</v>
      </c>
      <c r="C849" s="34" t="s">
        <v>1943</v>
      </c>
      <c r="D849" s="34" t="s">
        <v>1944</v>
      </c>
      <c r="E849" s="35" t="s">
        <v>529</v>
      </c>
      <c r="F849" s="35"/>
      <c r="G849" s="36">
        <v>4000</v>
      </c>
      <c r="H849" s="36">
        <v>3750</v>
      </c>
      <c r="I849" s="36">
        <v>4000</v>
      </c>
      <c r="J849" s="36">
        <v>4000</v>
      </c>
    </row>
    <row r="850" spans="1:10" x14ac:dyDescent="0.2">
      <c r="A850" s="33">
        <v>767</v>
      </c>
      <c r="B850" s="34" t="s">
        <v>1945</v>
      </c>
      <c r="C850" s="34" t="s">
        <v>1946</v>
      </c>
      <c r="D850" s="34" t="s">
        <v>1947</v>
      </c>
      <c r="E850" s="35" t="s">
        <v>1948</v>
      </c>
      <c r="F850" s="35"/>
      <c r="G850" s="36">
        <v>32.18</v>
      </c>
      <c r="H850" s="36">
        <v>3750</v>
      </c>
      <c r="I850" s="36">
        <v>6436</v>
      </c>
      <c r="J850" s="36">
        <v>32.18</v>
      </c>
    </row>
    <row r="851" spans="1:10" x14ac:dyDescent="0.2">
      <c r="A851" s="33">
        <v>768</v>
      </c>
      <c r="B851" s="34" t="s">
        <v>3886</v>
      </c>
      <c r="C851" s="34" t="s">
        <v>3887</v>
      </c>
      <c r="D851" s="34" t="s">
        <v>14103</v>
      </c>
      <c r="E851" s="35" t="s">
        <v>3223</v>
      </c>
      <c r="F851" s="35"/>
      <c r="G851" s="36">
        <v>31.8</v>
      </c>
      <c r="H851" s="36">
        <v>3750</v>
      </c>
      <c r="I851" s="36">
        <v>6360</v>
      </c>
      <c r="J851" s="36">
        <v>31.8</v>
      </c>
    </row>
    <row r="852" spans="1:10" x14ac:dyDescent="0.2">
      <c r="A852" s="33">
        <v>769</v>
      </c>
      <c r="B852" s="34" t="s">
        <v>1949</v>
      </c>
      <c r="C852" s="34" t="s">
        <v>1950</v>
      </c>
      <c r="D852" s="34" t="s">
        <v>1951</v>
      </c>
      <c r="E852" s="35" t="s">
        <v>94</v>
      </c>
      <c r="F852" s="35"/>
      <c r="G852" s="36">
        <v>29.15</v>
      </c>
      <c r="H852" s="36">
        <v>3750</v>
      </c>
      <c r="I852" s="36">
        <v>5830</v>
      </c>
      <c r="J852" s="36">
        <v>29.15</v>
      </c>
    </row>
    <row r="853" spans="1:10" x14ac:dyDescent="0.2">
      <c r="A853" s="33">
        <v>770</v>
      </c>
      <c r="B853" s="34" t="s">
        <v>1952</v>
      </c>
      <c r="C853" s="34" t="s">
        <v>1953</v>
      </c>
      <c r="D853" s="34" t="s">
        <v>1951</v>
      </c>
      <c r="E853" s="35" t="s">
        <v>1954</v>
      </c>
      <c r="F853" s="35"/>
      <c r="G853" s="36">
        <v>29.15</v>
      </c>
      <c r="H853" s="36">
        <v>3750</v>
      </c>
      <c r="I853" s="36">
        <v>5830</v>
      </c>
      <c r="J853" s="36">
        <v>29.15</v>
      </c>
    </row>
    <row r="854" spans="1:10" x14ac:dyDescent="0.2">
      <c r="A854" s="31"/>
      <c r="B854" s="31"/>
      <c r="C854" s="31"/>
      <c r="D854" s="32" t="s">
        <v>1955</v>
      </c>
      <c r="E854" s="31"/>
      <c r="F854" s="31"/>
      <c r="G854" s="31"/>
      <c r="H854" s="31"/>
      <c r="I854" s="31"/>
      <c r="J854" s="31"/>
    </row>
    <row r="855" spans="1:10" x14ac:dyDescent="0.2">
      <c r="A855" s="33">
        <v>771</v>
      </c>
      <c r="B855" s="34" t="s">
        <v>1956</v>
      </c>
      <c r="C855" s="34" t="s">
        <v>1957</v>
      </c>
      <c r="D855" s="34" t="s">
        <v>1958</v>
      </c>
      <c r="E855" s="35" t="s">
        <v>190</v>
      </c>
      <c r="F855" s="35"/>
      <c r="G855" s="36">
        <v>24.44</v>
      </c>
      <c r="H855" s="36">
        <v>3750</v>
      </c>
      <c r="I855" s="36">
        <v>4399.2</v>
      </c>
      <c r="J855" s="36">
        <v>24.44</v>
      </c>
    </row>
    <row r="856" spans="1:10" x14ac:dyDescent="0.2">
      <c r="A856" s="33">
        <v>772</v>
      </c>
      <c r="B856" s="34" t="s">
        <v>1959</v>
      </c>
      <c r="C856" s="34" t="s">
        <v>1960</v>
      </c>
      <c r="D856" s="34" t="s">
        <v>1961</v>
      </c>
      <c r="E856" s="35" t="s">
        <v>1962</v>
      </c>
      <c r="F856" s="35"/>
      <c r="G856" s="36">
        <v>25</v>
      </c>
      <c r="H856" s="36">
        <v>3750</v>
      </c>
      <c r="I856" s="36">
        <v>4500</v>
      </c>
      <c r="J856" s="36">
        <v>25</v>
      </c>
    </row>
    <row r="857" spans="1:10" x14ac:dyDescent="0.2">
      <c r="A857" s="31"/>
      <c r="B857" s="31"/>
      <c r="C857" s="31"/>
      <c r="D857" s="32" t="s">
        <v>1963</v>
      </c>
      <c r="E857" s="31"/>
      <c r="F857" s="31"/>
      <c r="G857" s="31"/>
      <c r="H857" s="31"/>
      <c r="I857" s="31"/>
      <c r="J857" s="31"/>
    </row>
    <row r="858" spans="1:10" x14ac:dyDescent="0.2">
      <c r="A858" s="33">
        <v>773</v>
      </c>
      <c r="B858" s="34" t="s">
        <v>1967</v>
      </c>
      <c r="C858" s="34" t="s">
        <v>1968</v>
      </c>
      <c r="D858" s="34" t="s">
        <v>1969</v>
      </c>
      <c r="E858" s="35" t="s">
        <v>955</v>
      </c>
      <c r="F858" s="35"/>
      <c r="G858" s="36">
        <v>5800</v>
      </c>
      <c r="H858" s="36">
        <v>4700</v>
      </c>
      <c r="I858" s="36">
        <v>5800</v>
      </c>
      <c r="J858" s="36">
        <v>5800</v>
      </c>
    </row>
    <row r="859" spans="1:10" x14ac:dyDescent="0.2">
      <c r="A859" s="33">
        <v>774</v>
      </c>
      <c r="B859" s="34" t="s">
        <v>3866</v>
      </c>
      <c r="C859" s="34" t="s">
        <v>3867</v>
      </c>
      <c r="D859" s="34" t="s">
        <v>14104</v>
      </c>
      <c r="E859" s="35" t="s">
        <v>1679</v>
      </c>
      <c r="F859" s="35"/>
      <c r="G859" s="36">
        <v>8407</v>
      </c>
      <c r="H859" s="36">
        <v>7000</v>
      </c>
      <c r="I859" s="36">
        <v>8407</v>
      </c>
      <c r="J859" s="36">
        <v>8407</v>
      </c>
    </row>
    <row r="860" spans="1:10" x14ac:dyDescent="0.2">
      <c r="A860" s="33">
        <v>775</v>
      </c>
      <c r="B860" s="34" t="s">
        <v>1970</v>
      </c>
      <c r="C860" s="34" t="s">
        <v>1971</v>
      </c>
      <c r="D860" s="34" t="s">
        <v>1972</v>
      </c>
      <c r="E860" s="35" t="s">
        <v>1104</v>
      </c>
      <c r="F860" s="35"/>
      <c r="G860" s="36">
        <v>6500</v>
      </c>
      <c r="H860" s="36">
        <v>4050</v>
      </c>
      <c r="I860" s="36">
        <v>6500</v>
      </c>
      <c r="J860" s="36">
        <v>6500</v>
      </c>
    </row>
    <row r="861" spans="1:10" x14ac:dyDescent="0.2">
      <c r="A861" s="31"/>
      <c r="B861" s="31"/>
      <c r="C861" s="31"/>
      <c r="D861" s="32" t="s">
        <v>1973</v>
      </c>
      <c r="E861" s="31"/>
      <c r="F861" s="31"/>
      <c r="G861" s="31"/>
      <c r="H861" s="31"/>
      <c r="I861" s="31"/>
      <c r="J861" s="31"/>
    </row>
    <row r="862" spans="1:10" x14ac:dyDescent="0.2">
      <c r="A862" s="33">
        <v>776</v>
      </c>
      <c r="B862" s="34" t="s">
        <v>1974</v>
      </c>
      <c r="C862" s="34" t="s">
        <v>1975</v>
      </c>
      <c r="D862" s="34" t="s">
        <v>1976</v>
      </c>
      <c r="E862" s="35" t="s">
        <v>190</v>
      </c>
      <c r="F862" s="35"/>
      <c r="G862" s="36">
        <v>34.72</v>
      </c>
      <c r="H862" s="36">
        <v>4000</v>
      </c>
      <c r="I862" s="36">
        <v>6249.6</v>
      </c>
      <c r="J862" s="36">
        <v>34.72</v>
      </c>
    </row>
    <row r="863" spans="1:10" x14ac:dyDescent="0.2">
      <c r="A863" s="33">
        <v>777</v>
      </c>
      <c r="B863" s="34" t="s">
        <v>1977</v>
      </c>
      <c r="C863" s="34" t="s">
        <v>1978</v>
      </c>
      <c r="D863" s="34" t="s">
        <v>1979</v>
      </c>
      <c r="E863" s="35" t="s">
        <v>1554</v>
      </c>
      <c r="F863" s="35"/>
      <c r="G863" s="36">
        <v>41.39</v>
      </c>
      <c r="H863" s="36">
        <v>3800</v>
      </c>
      <c r="I863" s="36">
        <v>7450.2</v>
      </c>
      <c r="J863" s="36">
        <v>41.39</v>
      </c>
    </row>
    <row r="864" spans="1:10" x14ac:dyDescent="0.2">
      <c r="A864" s="33">
        <v>778</v>
      </c>
      <c r="B864" s="34" t="s">
        <v>1980</v>
      </c>
      <c r="C864" s="34" t="s">
        <v>1981</v>
      </c>
      <c r="D864" s="34" t="s">
        <v>1982</v>
      </c>
      <c r="E864" s="35" t="s">
        <v>1983</v>
      </c>
      <c r="F864" s="35"/>
      <c r="G864" s="36">
        <v>34.72</v>
      </c>
      <c r="H864" s="36">
        <v>4000</v>
      </c>
      <c r="I864" s="36">
        <v>6249.6</v>
      </c>
      <c r="J864" s="36">
        <v>34.72</v>
      </c>
    </row>
    <row r="865" spans="1:10" x14ac:dyDescent="0.2">
      <c r="A865" s="33">
        <v>779</v>
      </c>
      <c r="B865" s="34" t="s">
        <v>1984</v>
      </c>
      <c r="C865" s="34" t="s">
        <v>1985</v>
      </c>
      <c r="D865" s="34" t="s">
        <v>1976</v>
      </c>
      <c r="E865" s="35" t="s">
        <v>1986</v>
      </c>
      <c r="F865" s="35"/>
      <c r="G865" s="36">
        <v>34.72</v>
      </c>
      <c r="H865" s="36">
        <v>3200</v>
      </c>
      <c r="I865" s="36">
        <v>6249.6</v>
      </c>
      <c r="J865" s="36">
        <v>34.72</v>
      </c>
    </row>
    <row r="866" spans="1:10" x14ac:dyDescent="0.2">
      <c r="A866" s="33">
        <v>780</v>
      </c>
      <c r="B866" s="34" t="s">
        <v>1987</v>
      </c>
      <c r="C866" s="34" t="s">
        <v>1988</v>
      </c>
      <c r="D866" s="34" t="s">
        <v>1982</v>
      </c>
      <c r="E866" s="35" t="s">
        <v>1989</v>
      </c>
      <c r="F866" s="35"/>
      <c r="G866" s="36">
        <v>34.72</v>
      </c>
      <c r="H866" s="36">
        <v>4000</v>
      </c>
      <c r="I866" s="36">
        <v>6249.6</v>
      </c>
      <c r="J866" s="36">
        <v>34.72</v>
      </c>
    </row>
    <row r="867" spans="1:10" x14ac:dyDescent="0.2">
      <c r="A867" s="33">
        <v>781</v>
      </c>
      <c r="B867" s="34" t="s">
        <v>1990</v>
      </c>
      <c r="C867" s="34" t="s">
        <v>1991</v>
      </c>
      <c r="D867" s="34" t="s">
        <v>1992</v>
      </c>
      <c r="E867" s="35" t="s">
        <v>1790</v>
      </c>
      <c r="F867" s="35"/>
      <c r="G867" s="36">
        <v>37.78</v>
      </c>
      <c r="H867" s="36">
        <v>4200</v>
      </c>
      <c r="I867" s="36">
        <v>6800.4</v>
      </c>
      <c r="J867" s="36">
        <v>37.78</v>
      </c>
    </row>
    <row r="868" spans="1:10" x14ac:dyDescent="0.2">
      <c r="A868" s="33">
        <v>782</v>
      </c>
      <c r="B868" s="34" t="s">
        <v>1993</v>
      </c>
      <c r="C868" s="34" t="s">
        <v>1994</v>
      </c>
      <c r="D868" s="34" t="s">
        <v>1992</v>
      </c>
      <c r="E868" s="35" t="s">
        <v>190</v>
      </c>
      <c r="F868" s="35"/>
      <c r="G868" s="36">
        <v>37.78</v>
      </c>
      <c r="H868" s="36">
        <v>4200</v>
      </c>
      <c r="I868" s="36">
        <v>6800.4</v>
      </c>
      <c r="J868" s="36">
        <v>37.78</v>
      </c>
    </row>
    <row r="869" spans="1:10" x14ac:dyDescent="0.2">
      <c r="A869" s="33">
        <v>783</v>
      </c>
      <c r="B869" s="34" t="s">
        <v>1995</v>
      </c>
      <c r="C869" s="34" t="s">
        <v>1996</v>
      </c>
      <c r="D869" s="34" t="s">
        <v>1982</v>
      </c>
      <c r="E869" s="35" t="s">
        <v>607</v>
      </c>
      <c r="F869" s="35"/>
      <c r="G869" s="36">
        <v>34.72</v>
      </c>
      <c r="H869" s="36">
        <v>4000</v>
      </c>
      <c r="I869" s="36">
        <v>6249.6</v>
      </c>
      <c r="J869" s="36">
        <v>34.72</v>
      </c>
    </row>
    <row r="870" spans="1:10" x14ac:dyDescent="0.2">
      <c r="A870" s="33">
        <v>784</v>
      </c>
      <c r="B870" s="34" t="s">
        <v>1997</v>
      </c>
      <c r="C870" s="34" t="s">
        <v>1998</v>
      </c>
      <c r="D870" s="34" t="s">
        <v>1982</v>
      </c>
      <c r="E870" s="35" t="s">
        <v>1999</v>
      </c>
      <c r="F870" s="35"/>
      <c r="G870" s="36">
        <v>34.72</v>
      </c>
      <c r="H870" s="36">
        <v>4000</v>
      </c>
      <c r="I870" s="36">
        <v>6249.6</v>
      </c>
      <c r="J870" s="36">
        <v>34.72</v>
      </c>
    </row>
    <row r="871" spans="1:10" x14ac:dyDescent="0.2">
      <c r="A871" s="33">
        <v>785</v>
      </c>
      <c r="B871" s="34" t="s">
        <v>2000</v>
      </c>
      <c r="C871" s="34" t="s">
        <v>2001</v>
      </c>
      <c r="D871" s="34" t="s">
        <v>14105</v>
      </c>
      <c r="E871" s="35" t="s">
        <v>1896</v>
      </c>
      <c r="F871" s="35"/>
      <c r="G871" s="36">
        <v>8250</v>
      </c>
      <c r="H871" s="36">
        <v>4700</v>
      </c>
      <c r="I871" s="36">
        <v>8250</v>
      </c>
      <c r="J871" s="36">
        <v>8250</v>
      </c>
    </row>
    <row r="872" spans="1:10" x14ac:dyDescent="0.2">
      <c r="A872" s="31"/>
      <c r="B872" s="31"/>
      <c r="C872" s="31"/>
      <c r="D872" s="32" t="s">
        <v>2002</v>
      </c>
      <c r="E872" s="31"/>
      <c r="F872" s="31"/>
      <c r="G872" s="31"/>
      <c r="H872" s="31"/>
      <c r="I872" s="31"/>
      <c r="J872" s="31"/>
    </row>
    <row r="873" spans="1:10" x14ac:dyDescent="0.2">
      <c r="A873" s="33">
        <v>786</v>
      </c>
      <c r="B873" s="34" t="s">
        <v>13477</v>
      </c>
      <c r="C873" s="34" t="s">
        <v>13476</v>
      </c>
      <c r="D873" s="34" t="s">
        <v>2012</v>
      </c>
      <c r="E873" s="35" t="s">
        <v>13985</v>
      </c>
      <c r="F873" s="35"/>
      <c r="G873" s="36">
        <v>25</v>
      </c>
      <c r="H873" s="36">
        <v>3750</v>
      </c>
      <c r="I873" s="36">
        <v>4500</v>
      </c>
      <c r="J873" s="36">
        <v>25</v>
      </c>
    </row>
    <row r="874" spans="1:10" x14ac:dyDescent="0.2">
      <c r="A874" s="33">
        <v>787</v>
      </c>
      <c r="B874" s="34" t="s">
        <v>2003</v>
      </c>
      <c r="C874" s="34" t="s">
        <v>2004</v>
      </c>
      <c r="D874" s="34" t="s">
        <v>2005</v>
      </c>
      <c r="E874" s="35" t="s">
        <v>2006</v>
      </c>
      <c r="F874" s="35"/>
      <c r="G874" s="36">
        <v>27.5</v>
      </c>
      <c r="H874" s="36">
        <v>3750</v>
      </c>
      <c r="I874" s="36">
        <v>4950</v>
      </c>
      <c r="J874" s="36">
        <v>27.5</v>
      </c>
    </row>
    <row r="875" spans="1:10" x14ac:dyDescent="0.2">
      <c r="A875" s="33">
        <v>788</v>
      </c>
      <c r="B875" s="34" t="s">
        <v>2007</v>
      </c>
      <c r="C875" s="34" t="s">
        <v>2008</v>
      </c>
      <c r="D875" s="34" t="s">
        <v>14106</v>
      </c>
      <c r="E875" s="35" t="s">
        <v>2009</v>
      </c>
      <c r="F875" s="35"/>
      <c r="G875" s="36">
        <v>7500</v>
      </c>
      <c r="H875" s="36">
        <v>4100</v>
      </c>
      <c r="I875" s="36">
        <v>7500</v>
      </c>
      <c r="J875" s="36">
        <v>7500</v>
      </c>
    </row>
    <row r="876" spans="1:10" x14ac:dyDescent="0.2">
      <c r="A876" s="33">
        <v>789</v>
      </c>
      <c r="B876" s="34" t="s">
        <v>2010</v>
      </c>
      <c r="C876" s="34" t="s">
        <v>2011</v>
      </c>
      <c r="D876" s="34" t="s">
        <v>14107</v>
      </c>
      <c r="E876" s="35" t="s">
        <v>400</v>
      </c>
      <c r="F876" s="35"/>
      <c r="G876" s="36">
        <v>30</v>
      </c>
      <c r="H876" s="36">
        <v>3850</v>
      </c>
      <c r="I876" s="36">
        <v>5400</v>
      </c>
      <c r="J876" s="36">
        <v>30</v>
      </c>
    </row>
    <row r="877" spans="1:10" x14ac:dyDescent="0.2">
      <c r="A877" s="33">
        <v>790</v>
      </c>
      <c r="B877" s="34" t="s">
        <v>2013</v>
      </c>
      <c r="C877" s="34" t="s">
        <v>2014</v>
      </c>
      <c r="D877" s="34" t="s">
        <v>2015</v>
      </c>
      <c r="E877" s="35" t="s">
        <v>2016</v>
      </c>
      <c r="F877" s="35"/>
      <c r="G877" s="36">
        <v>42.78</v>
      </c>
      <c r="H877" s="36">
        <v>3800</v>
      </c>
      <c r="I877" s="36">
        <v>7700.4</v>
      </c>
      <c r="J877" s="36">
        <v>42.78</v>
      </c>
    </row>
    <row r="878" spans="1:10" x14ac:dyDescent="0.2">
      <c r="A878" s="33">
        <v>791</v>
      </c>
      <c r="B878" s="34" t="s">
        <v>2017</v>
      </c>
      <c r="C878" s="34" t="s">
        <v>2018</v>
      </c>
      <c r="D878" s="34" t="s">
        <v>2015</v>
      </c>
      <c r="E878" s="35" t="s">
        <v>2019</v>
      </c>
      <c r="F878" s="35"/>
      <c r="G878" s="36">
        <v>42.78</v>
      </c>
      <c r="H878" s="36">
        <v>3800</v>
      </c>
      <c r="I878" s="36">
        <v>7700.4</v>
      </c>
      <c r="J878" s="36">
        <v>42.78</v>
      </c>
    </row>
    <row r="879" spans="1:10" x14ac:dyDescent="0.2">
      <c r="A879" s="31"/>
      <c r="B879" s="31"/>
      <c r="C879" s="31"/>
      <c r="D879" s="32" t="s">
        <v>2020</v>
      </c>
      <c r="E879" s="31"/>
      <c r="F879" s="31"/>
      <c r="G879" s="31"/>
      <c r="H879" s="31"/>
      <c r="I879" s="31"/>
      <c r="J879" s="31"/>
    </row>
    <row r="880" spans="1:10" x14ac:dyDescent="0.2">
      <c r="A880" s="33">
        <v>792</v>
      </c>
      <c r="B880" s="34" t="s">
        <v>2021</v>
      </c>
      <c r="C880" s="34" t="s">
        <v>2022</v>
      </c>
      <c r="D880" s="34" t="s">
        <v>2023</v>
      </c>
      <c r="E880" s="35" t="s">
        <v>2024</v>
      </c>
      <c r="F880" s="35"/>
      <c r="G880" s="36">
        <v>34.5</v>
      </c>
      <c r="H880" s="36">
        <v>4000</v>
      </c>
      <c r="I880" s="36">
        <v>6210</v>
      </c>
      <c r="J880" s="36">
        <v>34.5</v>
      </c>
    </row>
    <row r="881" spans="1:10" x14ac:dyDescent="0.2">
      <c r="A881" s="33">
        <v>793</v>
      </c>
      <c r="B881" s="34" t="s">
        <v>2025</v>
      </c>
      <c r="C881" s="34" t="s">
        <v>2026</v>
      </c>
      <c r="D881" s="34" t="s">
        <v>2027</v>
      </c>
      <c r="E881" s="35" t="s">
        <v>1791</v>
      </c>
      <c r="F881" s="35"/>
      <c r="G881" s="36">
        <v>35.17</v>
      </c>
      <c r="H881" s="36">
        <v>3800</v>
      </c>
      <c r="I881" s="36">
        <v>6330.6</v>
      </c>
      <c r="J881" s="36">
        <v>35.17</v>
      </c>
    </row>
    <row r="882" spans="1:10" x14ac:dyDescent="0.2">
      <c r="A882" s="33">
        <v>794</v>
      </c>
      <c r="B882" s="34" t="s">
        <v>2028</v>
      </c>
      <c r="C882" s="34" t="s">
        <v>2029</v>
      </c>
      <c r="D882" s="34" t="s">
        <v>14108</v>
      </c>
      <c r="E882" s="35" t="s">
        <v>512</v>
      </c>
      <c r="F882" s="35"/>
      <c r="G882" s="36">
        <v>8250</v>
      </c>
      <c r="H882" s="36">
        <v>4700</v>
      </c>
      <c r="I882" s="36">
        <v>8250</v>
      </c>
      <c r="J882" s="36">
        <v>8250</v>
      </c>
    </row>
    <row r="883" spans="1:10" x14ac:dyDescent="0.2">
      <c r="A883" s="33">
        <v>795</v>
      </c>
      <c r="B883" s="34" t="s">
        <v>2030</v>
      </c>
      <c r="C883" s="34" t="s">
        <v>2031</v>
      </c>
      <c r="D883" s="34" t="s">
        <v>14109</v>
      </c>
      <c r="E883" s="35" t="s">
        <v>2032</v>
      </c>
      <c r="F883" s="35"/>
      <c r="G883" s="36">
        <v>32.11</v>
      </c>
      <c r="H883" s="36">
        <v>3900</v>
      </c>
      <c r="I883" s="36">
        <v>5779.8</v>
      </c>
      <c r="J883" s="36">
        <v>32.11</v>
      </c>
    </row>
    <row r="884" spans="1:10" x14ac:dyDescent="0.2">
      <c r="A884" s="33">
        <v>796</v>
      </c>
      <c r="B884" s="34" t="s">
        <v>13451</v>
      </c>
      <c r="C884" s="34" t="s">
        <v>13450</v>
      </c>
      <c r="D884" s="34" t="s">
        <v>14110</v>
      </c>
      <c r="E884" s="35" t="s">
        <v>13971</v>
      </c>
      <c r="F884" s="35"/>
      <c r="G884" s="36">
        <v>29.5</v>
      </c>
      <c r="H884" s="36">
        <v>3800</v>
      </c>
      <c r="I884" s="36">
        <v>5310</v>
      </c>
      <c r="J884" s="36">
        <v>29.5</v>
      </c>
    </row>
    <row r="885" spans="1:10" x14ac:dyDescent="0.2">
      <c r="A885" s="33">
        <v>797</v>
      </c>
      <c r="B885" s="34" t="s">
        <v>2033</v>
      </c>
      <c r="C885" s="34" t="s">
        <v>2034</v>
      </c>
      <c r="D885" s="34" t="s">
        <v>14109</v>
      </c>
      <c r="E885" s="35" t="s">
        <v>1779</v>
      </c>
      <c r="F885" s="35"/>
      <c r="G885" s="36">
        <v>32.11</v>
      </c>
      <c r="H885" s="36">
        <v>3900</v>
      </c>
      <c r="I885" s="36">
        <v>5779.8</v>
      </c>
      <c r="J885" s="36">
        <v>32.11</v>
      </c>
    </row>
    <row r="886" spans="1:10" x14ac:dyDescent="0.2">
      <c r="A886" s="33">
        <v>798</v>
      </c>
      <c r="B886" s="34" t="s">
        <v>2035</v>
      </c>
      <c r="C886" s="34" t="s">
        <v>2036</v>
      </c>
      <c r="D886" s="34" t="s">
        <v>2037</v>
      </c>
      <c r="E886" s="35" t="s">
        <v>2038</v>
      </c>
      <c r="F886" s="35"/>
      <c r="G886" s="36">
        <v>32.11</v>
      </c>
      <c r="H886" s="36">
        <v>4200</v>
      </c>
      <c r="I886" s="36">
        <v>5779.8</v>
      </c>
      <c r="J886" s="36">
        <v>32.11</v>
      </c>
    </row>
    <row r="887" spans="1:10" x14ac:dyDescent="0.2">
      <c r="A887" s="33">
        <v>799</v>
      </c>
      <c r="B887" s="34" t="s">
        <v>2039</v>
      </c>
      <c r="C887" s="34" t="s">
        <v>2040</v>
      </c>
      <c r="D887" s="34" t="s">
        <v>2041</v>
      </c>
      <c r="E887" s="35" t="s">
        <v>1600</v>
      </c>
      <c r="F887" s="35"/>
      <c r="G887" s="36">
        <v>25.53</v>
      </c>
      <c r="H887" s="36">
        <v>3750</v>
      </c>
      <c r="I887" s="36">
        <v>4595.3999999999996</v>
      </c>
      <c r="J887" s="36">
        <v>25.53</v>
      </c>
    </row>
    <row r="888" spans="1:10" x14ac:dyDescent="0.2">
      <c r="A888" s="33">
        <v>800</v>
      </c>
      <c r="B888" s="34" t="s">
        <v>2043</v>
      </c>
      <c r="C888" s="34" t="s">
        <v>2044</v>
      </c>
      <c r="D888" s="34" t="s">
        <v>2023</v>
      </c>
      <c r="E888" s="35" t="s">
        <v>1791</v>
      </c>
      <c r="F888" s="35"/>
      <c r="G888" s="36">
        <v>34.5</v>
      </c>
      <c r="H888" s="36">
        <v>4000</v>
      </c>
      <c r="I888" s="36">
        <v>6210</v>
      </c>
      <c r="J888" s="36">
        <v>34.5</v>
      </c>
    </row>
    <row r="889" spans="1:10" x14ac:dyDescent="0.2">
      <c r="A889" s="33">
        <v>801</v>
      </c>
      <c r="B889" s="34" t="s">
        <v>2045</v>
      </c>
      <c r="C889" s="34" t="s">
        <v>2046</v>
      </c>
      <c r="D889" s="34" t="s">
        <v>2037</v>
      </c>
      <c r="E889" s="35" t="s">
        <v>2047</v>
      </c>
      <c r="F889" s="35"/>
      <c r="G889" s="36">
        <v>32.11</v>
      </c>
      <c r="H889" s="36">
        <v>4200</v>
      </c>
      <c r="I889" s="36">
        <v>5779.8</v>
      </c>
      <c r="J889" s="36">
        <v>32.11</v>
      </c>
    </row>
    <row r="890" spans="1:10" x14ac:dyDescent="0.2">
      <c r="A890" s="33">
        <v>802</v>
      </c>
      <c r="B890" s="34" t="s">
        <v>13449</v>
      </c>
      <c r="C890" s="34" t="s">
        <v>13448</v>
      </c>
      <c r="D890" s="34" t="s">
        <v>14110</v>
      </c>
      <c r="E890" s="35" t="s">
        <v>13982</v>
      </c>
      <c r="F890" s="35"/>
      <c r="G890" s="36">
        <v>29.5</v>
      </c>
      <c r="H890" s="36">
        <v>3800</v>
      </c>
      <c r="I890" s="36">
        <v>5310</v>
      </c>
      <c r="J890" s="36">
        <v>29.5</v>
      </c>
    </row>
    <row r="891" spans="1:10" x14ac:dyDescent="0.2">
      <c r="A891" s="33">
        <v>803</v>
      </c>
      <c r="B891" s="34" t="s">
        <v>2048</v>
      </c>
      <c r="C891" s="34" t="s">
        <v>2049</v>
      </c>
      <c r="D891" s="34" t="s">
        <v>2042</v>
      </c>
      <c r="E891" s="35" t="s">
        <v>1791</v>
      </c>
      <c r="F891" s="35"/>
      <c r="G891" s="36">
        <v>29.5</v>
      </c>
      <c r="H891" s="36">
        <v>3200</v>
      </c>
      <c r="I891" s="36">
        <v>5310</v>
      </c>
      <c r="J891" s="36">
        <v>29.5</v>
      </c>
    </row>
    <row r="892" spans="1:10" x14ac:dyDescent="0.2">
      <c r="A892" s="33">
        <v>804</v>
      </c>
      <c r="B892" s="34" t="s">
        <v>13453</v>
      </c>
      <c r="C892" s="34" t="s">
        <v>13452</v>
      </c>
      <c r="D892" s="34" t="s">
        <v>2042</v>
      </c>
      <c r="E892" s="35" t="s">
        <v>13977</v>
      </c>
      <c r="F892" s="35"/>
      <c r="G892" s="36">
        <v>29.5</v>
      </c>
      <c r="H892" s="36">
        <v>4100</v>
      </c>
      <c r="I892" s="36">
        <v>5310</v>
      </c>
      <c r="J892" s="36">
        <v>29.5</v>
      </c>
    </row>
    <row r="893" spans="1:10" x14ac:dyDescent="0.2">
      <c r="A893" s="33">
        <v>805</v>
      </c>
      <c r="B893" s="34" t="s">
        <v>2193</v>
      </c>
      <c r="C893" s="34" t="s">
        <v>2194</v>
      </c>
      <c r="D893" s="34" t="s">
        <v>14111</v>
      </c>
      <c r="E893" s="35" t="s">
        <v>2195</v>
      </c>
      <c r="F893" s="35"/>
      <c r="G893" s="36">
        <v>21.28</v>
      </c>
      <c r="H893" s="36">
        <v>3750</v>
      </c>
      <c r="I893" s="36">
        <v>3830.4</v>
      </c>
      <c r="J893" s="36">
        <v>21.28</v>
      </c>
    </row>
    <row r="894" spans="1:10" x14ac:dyDescent="0.2">
      <c r="A894" s="33">
        <v>806</v>
      </c>
      <c r="B894" s="34" t="s">
        <v>2051</v>
      </c>
      <c r="C894" s="34" t="s">
        <v>2052</v>
      </c>
      <c r="D894" s="34" t="s">
        <v>2042</v>
      </c>
      <c r="E894" s="35" t="s">
        <v>285</v>
      </c>
      <c r="F894" s="35"/>
      <c r="G894" s="36">
        <v>29.5</v>
      </c>
      <c r="H894" s="36">
        <v>4100</v>
      </c>
      <c r="I894" s="36">
        <v>5310</v>
      </c>
      <c r="J894" s="36">
        <v>29.5</v>
      </c>
    </row>
    <row r="895" spans="1:10" x14ac:dyDescent="0.2">
      <c r="A895" s="33">
        <v>807</v>
      </c>
      <c r="B895" s="34" t="s">
        <v>2053</v>
      </c>
      <c r="C895" s="34" t="s">
        <v>2054</v>
      </c>
      <c r="D895" s="34" t="s">
        <v>14110</v>
      </c>
      <c r="E895" s="35" t="s">
        <v>2055</v>
      </c>
      <c r="F895" s="35"/>
      <c r="G895" s="36">
        <v>29.5</v>
      </c>
      <c r="H895" s="36">
        <v>3800</v>
      </c>
      <c r="I895" s="36">
        <v>5310</v>
      </c>
      <c r="J895" s="36">
        <v>29.5</v>
      </c>
    </row>
    <row r="896" spans="1:10" x14ac:dyDescent="0.2">
      <c r="A896" s="33">
        <v>808</v>
      </c>
      <c r="B896" s="34" t="s">
        <v>2056</v>
      </c>
      <c r="C896" s="34" t="s">
        <v>2057</v>
      </c>
      <c r="D896" s="34" t="s">
        <v>2027</v>
      </c>
      <c r="E896" s="35" t="s">
        <v>2024</v>
      </c>
      <c r="F896" s="35"/>
      <c r="G896" s="36">
        <v>35.17</v>
      </c>
      <c r="H896" s="36">
        <v>3800</v>
      </c>
      <c r="I896" s="36">
        <v>6330.6</v>
      </c>
      <c r="J896" s="36">
        <v>35.17</v>
      </c>
    </row>
    <row r="897" spans="1:10" x14ac:dyDescent="0.2">
      <c r="A897" s="33">
        <v>809</v>
      </c>
      <c r="B897" s="34" t="s">
        <v>2058</v>
      </c>
      <c r="C897" s="34" t="s">
        <v>2059</v>
      </c>
      <c r="D897" s="34" t="s">
        <v>2037</v>
      </c>
      <c r="E897" s="35" t="s">
        <v>2060</v>
      </c>
      <c r="F897" s="35"/>
      <c r="G897" s="36">
        <v>32.11</v>
      </c>
      <c r="H897" s="36">
        <v>4200</v>
      </c>
      <c r="I897" s="36">
        <v>5779.8</v>
      </c>
      <c r="J897" s="36">
        <v>32.11</v>
      </c>
    </row>
    <row r="898" spans="1:10" x14ac:dyDescent="0.2">
      <c r="A898" s="31"/>
      <c r="B898" s="31"/>
      <c r="C898" s="31"/>
      <c r="D898" s="32" t="s">
        <v>2061</v>
      </c>
      <c r="E898" s="31"/>
      <c r="F898" s="31"/>
      <c r="G898" s="31"/>
      <c r="H898" s="31"/>
      <c r="I898" s="31"/>
      <c r="J898" s="31"/>
    </row>
    <row r="899" spans="1:10" x14ac:dyDescent="0.2">
      <c r="A899" s="33">
        <v>810</v>
      </c>
      <c r="B899" s="34" t="s">
        <v>2062</v>
      </c>
      <c r="C899" s="34" t="s">
        <v>2063</v>
      </c>
      <c r="D899" s="34" t="s">
        <v>2064</v>
      </c>
      <c r="E899" s="35" t="s">
        <v>2065</v>
      </c>
      <c r="F899" s="35"/>
      <c r="G899" s="36">
        <v>27.61</v>
      </c>
      <c r="H899" s="36">
        <v>3900</v>
      </c>
      <c r="I899" s="36">
        <v>4969.8</v>
      </c>
      <c r="J899" s="36">
        <v>27.61</v>
      </c>
    </row>
    <row r="900" spans="1:10" x14ac:dyDescent="0.2">
      <c r="A900" s="33">
        <v>811</v>
      </c>
      <c r="B900" s="34" t="s">
        <v>2066</v>
      </c>
      <c r="C900" s="34" t="s">
        <v>2067</v>
      </c>
      <c r="D900" s="34" t="s">
        <v>2068</v>
      </c>
      <c r="E900" s="35" t="s">
        <v>2069</v>
      </c>
      <c r="F900" s="35"/>
      <c r="G900" s="36">
        <v>25.5</v>
      </c>
      <c r="H900" s="36">
        <v>3850</v>
      </c>
      <c r="I900" s="36">
        <v>4590</v>
      </c>
      <c r="J900" s="36">
        <v>25.5</v>
      </c>
    </row>
    <row r="901" spans="1:10" x14ac:dyDescent="0.2">
      <c r="A901" s="33">
        <v>812</v>
      </c>
      <c r="B901" s="34" t="s">
        <v>2070</v>
      </c>
      <c r="C901" s="34" t="s">
        <v>2071</v>
      </c>
      <c r="D901" s="34" t="s">
        <v>2072</v>
      </c>
      <c r="E901" s="35" t="s">
        <v>2073</v>
      </c>
      <c r="F901" s="35"/>
      <c r="G901" s="36">
        <v>23.17</v>
      </c>
      <c r="H901" s="36">
        <v>3800</v>
      </c>
      <c r="I901" s="36">
        <v>4170.6000000000004</v>
      </c>
      <c r="J901" s="36">
        <v>23.17</v>
      </c>
    </row>
    <row r="902" spans="1:10" x14ac:dyDescent="0.2">
      <c r="A902" s="33">
        <v>813</v>
      </c>
      <c r="B902" s="34" t="s">
        <v>2074</v>
      </c>
      <c r="C902" s="34" t="s">
        <v>2075</v>
      </c>
      <c r="D902" s="34" t="s">
        <v>2076</v>
      </c>
      <c r="E902" s="35" t="s">
        <v>2077</v>
      </c>
      <c r="F902" s="35"/>
      <c r="G902" s="36">
        <v>35.17</v>
      </c>
      <c r="H902" s="36">
        <v>3200</v>
      </c>
      <c r="I902" s="36">
        <v>6330.6</v>
      </c>
      <c r="J902" s="36">
        <v>35.17</v>
      </c>
    </row>
    <row r="903" spans="1:10" x14ac:dyDescent="0.2">
      <c r="A903" s="33">
        <v>814</v>
      </c>
      <c r="B903" s="34" t="s">
        <v>2078</v>
      </c>
      <c r="C903" s="34" t="s">
        <v>2079</v>
      </c>
      <c r="D903" s="34" t="s">
        <v>14112</v>
      </c>
      <c r="E903" s="35" t="s">
        <v>1791</v>
      </c>
      <c r="F903" s="35"/>
      <c r="G903" s="36">
        <v>9075</v>
      </c>
      <c r="H903" s="36">
        <v>4700</v>
      </c>
      <c r="I903" s="36">
        <v>9075</v>
      </c>
      <c r="J903" s="36">
        <v>9075</v>
      </c>
    </row>
    <row r="904" spans="1:10" x14ac:dyDescent="0.2">
      <c r="A904" s="33">
        <v>815</v>
      </c>
      <c r="B904" s="34" t="s">
        <v>2080</v>
      </c>
      <c r="C904" s="34" t="s">
        <v>2081</v>
      </c>
      <c r="D904" s="34" t="s">
        <v>2082</v>
      </c>
      <c r="E904" s="35" t="s">
        <v>1791</v>
      </c>
      <c r="F904" s="35"/>
      <c r="G904" s="36">
        <v>35.17</v>
      </c>
      <c r="H904" s="36">
        <v>3800</v>
      </c>
      <c r="I904" s="36">
        <v>6330.6</v>
      </c>
      <c r="J904" s="36">
        <v>35.17</v>
      </c>
    </row>
    <row r="905" spans="1:10" x14ac:dyDescent="0.2">
      <c r="A905" s="33">
        <v>816</v>
      </c>
      <c r="B905" s="34" t="s">
        <v>2131</v>
      </c>
      <c r="C905" s="34" t="s">
        <v>2132</v>
      </c>
      <c r="D905" s="34" t="s">
        <v>2102</v>
      </c>
      <c r="E905" s="35" t="s">
        <v>1889</v>
      </c>
      <c r="F905" s="35"/>
      <c r="G905" s="36">
        <v>21.28</v>
      </c>
      <c r="H905" s="36">
        <v>3750</v>
      </c>
      <c r="I905" s="36">
        <v>3830.4</v>
      </c>
      <c r="J905" s="36">
        <v>21.28</v>
      </c>
    </row>
    <row r="906" spans="1:10" x14ac:dyDescent="0.2">
      <c r="A906" s="33">
        <v>817</v>
      </c>
      <c r="B906" s="34" t="s">
        <v>2083</v>
      </c>
      <c r="C906" s="34" t="s">
        <v>2084</v>
      </c>
      <c r="D906" s="34" t="s">
        <v>2072</v>
      </c>
      <c r="E906" s="35" t="s">
        <v>2085</v>
      </c>
      <c r="F906" s="35"/>
      <c r="G906" s="36">
        <v>23.17</v>
      </c>
      <c r="H906" s="36">
        <v>3800</v>
      </c>
      <c r="I906" s="36">
        <v>4170.6000000000004</v>
      </c>
      <c r="J906" s="36">
        <v>23.17</v>
      </c>
    </row>
    <row r="907" spans="1:10" x14ac:dyDescent="0.2">
      <c r="A907" s="33">
        <v>818</v>
      </c>
      <c r="B907" s="34" t="s">
        <v>2086</v>
      </c>
      <c r="C907" s="34" t="s">
        <v>2087</v>
      </c>
      <c r="D907" s="34" t="s">
        <v>2072</v>
      </c>
      <c r="E907" s="35" t="s">
        <v>511</v>
      </c>
      <c r="F907" s="35"/>
      <c r="G907" s="36">
        <v>23.17</v>
      </c>
      <c r="H907" s="36">
        <v>3200</v>
      </c>
      <c r="I907" s="36">
        <v>4170.6000000000004</v>
      </c>
      <c r="J907" s="36">
        <v>23.17</v>
      </c>
    </row>
    <row r="908" spans="1:10" x14ac:dyDescent="0.2">
      <c r="A908" s="33">
        <v>819</v>
      </c>
      <c r="B908" s="34" t="s">
        <v>2088</v>
      </c>
      <c r="C908" s="34" t="s">
        <v>2089</v>
      </c>
      <c r="D908" s="34" t="s">
        <v>2090</v>
      </c>
      <c r="E908" s="35" t="s">
        <v>2091</v>
      </c>
      <c r="F908" s="35"/>
      <c r="G908" s="36">
        <v>27.61</v>
      </c>
      <c r="H908" s="36">
        <v>3900</v>
      </c>
      <c r="I908" s="36">
        <v>4969.8</v>
      </c>
      <c r="J908" s="36">
        <v>27.61</v>
      </c>
    </row>
    <row r="909" spans="1:10" x14ac:dyDescent="0.2">
      <c r="A909" s="33">
        <v>820</v>
      </c>
      <c r="B909" s="34" t="s">
        <v>2092</v>
      </c>
      <c r="C909" s="34" t="s">
        <v>13447</v>
      </c>
      <c r="D909" s="34" t="s">
        <v>2068</v>
      </c>
      <c r="E909" s="35" t="s">
        <v>2093</v>
      </c>
      <c r="F909" s="35"/>
      <c r="G909" s="36">
        <v>25.5</v>
      </c>
      <c r="H909" s="36">
        <v>3850</v>
      </c>
      <c r="I909" s="36">
        <v>4590</v>
      </c>
      <c r="J909" s="36">
        <v>25.5</v>
      </c>
    </row>
    <row r="910" spans="1:10" x14ac:dyDescent="0.2">
      <c r="A910" s="33">
        <v>821</v>
      </c>
      <c r="B910" s="34" t="s">
        <v>2094</v>
      </c>
      <c r="C910" s="34" t="s">
        <v>2095</v>
      </c>
      <c r="D910" s="34" t="s">
        <v>2064</v>
      </c>
      <c r="E910" s="35" t="s">
        <v>1791</v>
      </c>
      <c r="F910" s="35"/>
      <c r="G910" s="36">
        <v>27.61</v>
      </c>
      <c r="H910" s="36">
        <v>3900</v>
      </c>
      <c r="I910" s="36">
        <v>4969.8</v>
      </c>
      <c r="J910" s="36">
        <v>27.61</v>
      </c>
    </row>
    <row r="911" spans="1:10" x14ac:dyDescent="0.2">
      <c r="A911" s="33">
        <v>822</v>
      </c>
      <c r="B911" s="34" t="s">
        <v>2096</v>
      </c>
      <c r="C911" s="34" t="s">
        <v>2097</v>
      </c>
      <c r="D911" s="34" t="s">
        <v>2098</v>
      </c>
      <c r="E911" s="35" t="s">
        <v>2099</v>
      </c>
      <c r="F911" s="35"/>
      <c r="G911" s="36">
        <v>25.53</v>
      </c>
      <c r="H911" s="36">
        <v>3750</v>
      </c>
      <c r="I911" s="36">
        <v>4595.3999999999996</v>
      </c>
      <c r="J911" s="36">
        <v>25.53</v>
      </c>
    </row>
    <row r="912" spans="1:10" x14ac:dyDescent="0.2">
      <c r="A912" s="33">
        <v>823</v>
      </c>
      <c r="B912" s="34" t="s">
        <v>2100</v>
      </c>
      <c r="C912" s="34" t="s">
        <v>2101</v>
      </c>
      <c r="D912" s="34" t="s">
        <v>2102</v>
      </c>
      <c r="E912" s="35" t="s">
        <v>2103</v>
      </c>
      <c r="F912" s="35"/>
      <c r="G912" s="36">
        <v>21.28</v>
      </c>
      <c r="H912" s="36">
        <v>3750</v>
      </c>
      <c r="I912" s="36">
        <v>3830.4</v>
      </c>
      <c r="J912" s="36">
        <v>21.28</v>
      </c>
    </row>
    <row r="913" spans="1:10" x14ac:dyDescent="0.2">
      <c r="A913" s="33">
        <v>824</v>
      </c>
      <c r="B913" s="34" t="s">
        <v>2104</v>
      </c>
      <c r="C913" s="34" t="s">
        <v>2105</v>
      </c>
      <c r="D913" s="34" t="s">
        <v>2082</v>
      </c>
      <c r="E913" s="35" t="s">
        <v>2106</v>
      </c>
      <c r="F913" s="35"/>
      <c r="G913" s="36">
        <v>35.17</v>
      </c>
      <c r="H913" s="36">
        <v>3800</v>
      </c>
      <c r="I913" s="36">
        <v>6330.6</v>
      </c>
      <c r="J913" s="36">
        <v>35.17</v>
      </c>
    </row>
    <row r="914" spans="1:10" x14ac:dyDescent="0.2">
      <c r="A914" s="31"/>
      <c r="B914" s="31"/>
      <c r="C914" s="31"/>
      <c r="D914" s="32" t="s">
        <v>2107</v>
      </c>
      <c r="E914" s="31"/>
      <c r="F914" s="31"/>
      <c r="G914" s="31"/>
      <c r="H914" s="31"/>
      <c r="I914" s="31"/>
      <c r="J914" s="31"/>
    </row>
    <row r="915" spans="1:10" x14ac:dyDescent="0.2">
      <c r="A915" s="33">
        <v>825</v>
      </c>
      <c r="B915" s="34" t="s">
        <v>2108</v>
      </c>
      <c r="C915" s="34" t="s">
        <v>2109</v>
      </c>
      <c r="D915" s="34" t="s">
        <v>2110</v>
      </c>
      <c r="E915" s="35" t="s">
        <v>2111</v>
      </c>
      <c r="F915" s="35"/>
      <c r="G915" s="36">
        <v>27.81</v>
      </c>
      <c r="H915" s="36">
        <v>3800</v>
      </c>
      <c r="I915" s="36">
        <v>5005.8</v>
      </c>
      <c r="J915" s="36">
        <v>27.81</v>
      </c>
    </row>
    <row r="916" spans="1:10" x14ac:dyDescent="0.2">
      <c r="A916" s="33">
        <v>826</v>
      </c>
      <c r="B916" s="34" t="s">
        <v>2112</v>
      </c>
      <c r="C916" s="34" t="s">
        <v>2113</v>
      </c>
      <c r="D916" s="34" t="s">
        <v>2114</v>
      </c>
      <c r="E916" s="35" t="s">
        <v>2115</v>
      </c>
      <c r="F916" s="35"/>
      <c r="G916" s="36">
        <v>25.53</v>
      </c>
      <c r="H916" s="36">
        <v>3750</v>
      </c>
      <c r="I916" s="36">
        <v>4595.3999999999996</v>
      </c>
      <c r="J916" s="36">
        <v>25.53</v>
      </c>
    </row>
    <row r="917" spans="1:10" x14ac:dyDescent="0.2">
      <c r="A917" s="33">
        <v>827</v>
      </c>
      <c r="B917" s="34" t="s">
        <v>2116</v>
      </c>
      <c r="C917" s="34" t="s">
        <v>2117</v>
      </c>
      <c r="D917" s="34" t="s">
        <v>2118</v>
      </c>
      <c r="E917" s="35" t="s">
        <v>1800</v>
      </c>
      <c r="F917" s="35"/>
      <c r="G917" s="36">
        <v>21.28</v>
      </c>
      <c r="H917" s="36">
        <v>3750</v>
      </c>
      <c r="I917" s="36">
        <v>3830.4</v>
      </c>
      <c r="J917" s="36">
        <v>21.28</v>
      </c>
    </row>
    <row r="918" spans="1:10" x14ac:dyDescent="0.2">
      <c r="A918" s="33">
        <v>828</v>
      </c>
      <c r="B918" s="34" t="s">
        <v>2119</v>
      </c>
      <c r="C918" s="34" t="s">
        <v>2120</v>
      </c>
      <c r="D918" s="34" t="s">
        <v>2118</v>
      </c>
      <c r="E918" s="35" t="s">
        <v>330</v>
      </c>
      <c r="F918" s="35"/>
      <c r="G918" s="36">
        <v>21.28</v>
      </c>
      <c r="H918" s="36">
        <v>3750</v>
      </c>
      <c r="I918" s="36">
        <v>3830.4</v>
      </c>
      <c r="J918" s="36">
        <v>21.28</v>
      </c>
    </row>
    <row r="919" spans="1:10" x14ac:dyDescent="0.2">
      <c r="A919" s="31"/>
      <c r="B919" s="31"/>
      <c r="C919" s="31"/>
      <c r="D919" s="32" t="s">
        <v>2126</v>
      </c>
      <c r="E919" s="31"/>
      <c r="F919" s="31"/>
      <c r="G919" s="31"/>
      <c r="H919" s="31"/>
      <c r="I919" s="31"/>
      <c r="J919" s="31"/>
    </row>
    <row r="920" spans="1:10" x14ac:dyDescent="0.2">
      <c r="A920" s="33">
        <v>829</v>
      </c>
      <c r="B920" s="34" t="s">
        <v>13438</v>
      </c>
      <c r="C920" s="34" t="s">
        <v>13437</v>
      </c>
      <c r="D920" s="34" t="s">
        <v>2133</v>
      </c>
      <c r="E920" s="35" t="s">
        <v>14065</v>
      </c>
      <c r="F920" s="35"/>
      <c r="G920" s="36">
        <v>21.28</v>
      </c>
      <c r="H920" s="36">
        <v>3750</v>
      </c>
      <c r="I920" s="36">
        <v>3830.4</v>
      </c>
      <c r="J920" s="36">
        <v>21.28</v>
      </c>
    </row>
    <row r="921" spans="1:10" x14ac:dyDescent="0.2">
      <c r="A921" s="33">
        <v>830</v>
      </c>
      <c r="B921" s="34" t="s">
        <v>14113</v>
      </c>
      <c r="C921" s="34" t="s">
        <v>14114</v>
      </c>
      <c r="D921" s="34" t="s">
        <v>2133</v>
      </c>
      <c r="E921" s="35" t="s">
        <v>14085</v>
      </c>
      <c r="F921" s="35"/>
      <c r="G921" s="36">
        <v>21.28</v>
      </c>
      <c r="H921" s="36">
        <v>3750</v>
      </c>
      <c r="I921" s="36">
        <v>3830.4</v>
      </c>
      <c r="J921" s="36">
        <v>21.28</v>
      </c>
    </row>
    <row r="922" spans="1:10" x14ac:dyDescent="0.2">
      <c r="A922" s="33">
        <v>831</v>
      </c>
      <c r="B922" s="34" t="s">
        <v>13434</v>
      </c>
      <c r="C922" s="34" t="s">
        <v>13433</v>
      </c>
      <c r="D922" s="34" t="s">
        <v>2133</v>
      </c>
      <c r="E922" s="35" t="s">
        <v>14115</v>
      </c>
      <c r="F922" s="35"/>
      <c r="G922" s="36">
        <v>21.28</v>
      </c>
      <c r="H922" s="36">
        <v>3750</v>
      </c>
      <c r="I922" s="36">
        <v>3830.4</v>
      </c>
      <c r="J922" s="36">
        <v>21.28</v>
      </c>
    </row>
    <row r="923" spans="1:10" x14ac:dyDescent="0.2">
      <c r="A923" s="33">
        <v>832</v>
      </c>
      <c r="B923" s="34" t="s">
        <v>2134</v>
      </c>
      <c r="C923" s="34" t="s">
        <v>2135</v>
      </c>
      <c r="D923" s="34" t="s">
        <v>14116</v>
      </c>
      <c r="E923" s="35" t="s">
        <v>953</v>
      </c>
      <c r="F923" s="35"/>
      <c r="G923" s="36">
        <v>25.28</v>
      </c>
      <c r="H923" s="36">
        <v>3800</v>
      </c>
      <c r="I923" s="36">
        <v>4550.3999999999996</v>
      </c>
      <c r="J923" s="36">
        <v>25.28</v>
      </c>
    </row>
    <row r="924" spans="1:10" x14ac:dyDescent="0.2">
      <c r="A924" s="33">
        <v>833</v>
      </c>
      <c r="B924" s="34" t="s">
        <v>13427</v>
      </c>
      <c r="C924" s="34" t="s">
        <v>13426</v>
      </c>
      <c r="D924" s="34" t="s">
        <v>2133</v>
      </c>
      <c r="E924" s="35" t="s">
        <v>13996</v>
      </c>
      <c r="F924" s="35"/>
      <c r="G924" s="36">
        <v>21.28</v>
      </c>
      <c r="H924" s="36">
        <v>3750</v>
      </c>
      <c r="I924" s="36">
        <v>3830.4</v>
      </c>
      <c r="J924" s="36">
        <v>21.28</v>
      </c>
    </row>
    <row r="925" spans="1:10" x14ac:dyDescent="0.2">
      <c r="A925" s="31"/>
      <c r="B925" s="31"/>
      <c r="C925" s="31"/>
      <c r="D925" s="32" t="s">
        <v>2136</v>
      </c>
      <c r="E925" s="31"/>
      <c r="F925" s="31"/>
      <c r="G925" s="31"/>
      <c r="H925" s="31"/>
      <c r="I925" s="31"/>
      <c r="J925" s="31"/>
    </row>
    <row r="926" spans="1:10" x14ac:dyDescent="0.2">
      <c r="A926" s="33">
        <v>834</v>
      </c>
      <c r="B926" s="34" t="s">
        <v>2137</v>
      </c>
      <c r="C926" s="34" t="s">
        <v>2138</v>
      </c>
      <c r="D926" s="34" t="s">
        <v>2139</v>
      </c>
      <c r="E926" s="35" t="s">
        <v>113</v>
      </c>
      <c r="F926" s="35"/>
      <c r="G926" s="36">
        <v>21.64</v>
      </c>
      <c r="H926" s="36">
        <v>3750</v>
      </c>
      <c r="I926" s="36">
        <v>4760.8</v>
      </c>
      <c r="J926" s="36">
        <v>21.64</v>
      </c>
    </row>
    <row r="927" spans="1:10" x14ac:dyDescent="0.2">
      <c r="A927" s="33">
        <v>835</v>
      </c>
      <c r="B927" s="34" t="s">
        <v>2140</v>
      </c>
      <c r="C927" s="34" t="s">
        <v>2141</v>
      </c>
      <c r="D927" s="34" t="s">
        <v>2139</v>
      </c>
      <c r="E927" s="35" t="s">
        <v>334</v>
      </c>
      <c r="F927" s="35"/>
      <c r="G927" s="36">
        <v>21.64</v>
      </c>
      <c r="H927" s="36">
        <v>3750</v>
      </c>
      <c r="I927" s="36">
        <v>4760.8</v>
      </c>
      <c r="J927" s="36">
        <v>21.64</v>
      </c>
    </row>
    <row r="928" spans="1:10" x14ac:dyDescent="0.2">
      <c r="A928" s="33">
        <v>836</v>
      </c>
      <c r="B928" s="34" t="s">
        <v>2142</v>
      </c>
      <c r="C928" s="34" t="s">
        <v>2143</v>
      </c>
      <c r="D928" s="34" t="s">
        <v>2144</v>
      </c>
      <c r="E928" s="35" t="s">
        <v>125</v>
      </c>
      <c r="F928" s="35"/>
      <c r="G928" s="36">
        <v>26.27</v>
      </c>
      <c r="H928" s="36">
        <v>4100</v>
      </c>
      <c r="I928" s="36">
        <v>5779.4</v>
      </c>
      <c r="J928" s="36">
        <v>26.27</v>
      </c>
    </row>
    <row r="929" spans="1:10" x14ac:dyDescent="0.2">
      <c r="A929" s="33">
        <v>837</v>
      </c>
      <c r="B929" s="34" t="s">
        <v>2145</v>
      </c>
      <c r="C929" s="34" t="s">
        <v>2146</v>
      </c>
      <c r="D929" s="34" t="s">
        <v>2144</v>
      </c>
      <c r="E929" s="35" t="s">
        <v>125</v>
      </c>
      <c r="F929" s="35"/>
      <c r="G929" s="36">
        <v>26.27</v>
      </c>
      <c r="H929" s="36">
        <v>4100</v>
      </c>
      <c r="I929" s="36">
        <v>5779.4</v>
      </c>
      <c r="J929" s="36">
        <v>26.27</v>
      </c>
    </row>
    <row r="930" spans="1:10" x14ac:dyDescent="0.2">
      <c r="A930" s="33">
        <v>838</v>
      </c>
      <c r="B930" s="34" t="s">
        <v>14117</v>
      </c>
      <c r="C930" s="34" t="s">
        <v>14118</v>
      </c>
      <c r="D930" s="34" t="s">
        <v>2161</v>
      </c>
      <c r="E930" s="35" t="s">
        <v>13912</v>
      </c>
      <c r="F930" s="35"/>
      <c r="G930" s="36">
        <v>19.5</v>
      </c>
      <c r="H930" s="36">
        <v>3750</v>
      </c>
      <c r="I930" s="36">
        <v>4290</v>
      </c>
      <c r="J930" s="36">
        <v>19.5</v>
      </c>
    </row>
    <row r="931" spans="1:10" x14ac:dyDescent="0.2">
      <c r="A931" s="33">
        <v>839</v>
      </c>
      <c r="B931" s="34" t="s">
        <v>2147</v>
      </c>
      <c r="C931" s="34" t="s">
        <v>2148</v>
      </c>
      <c r="D931" s="34" t="s">
        <v>14119</v>
      </c>
      <c r="E931" s="35" t="s">
        <v>859</v>
      </c>
      <c r="F931" s="35"/>
      <c r="G931" s="36">
        <v>21.64</v>
      </c>
      <c r="H931" s="36">
        <v>3850</v>
      </c>
      <c r="I931" s="36">
        <v>4760.8</v>
      </c>
      <c r="J931" s="36">
        <v>21.64</v>
      </c>
    </row>
    <row r="932" spans="1:10" x14ac:dyDescent="0.2">
      <c r="A932" s="33">
        <v>840</v>
      </c>
      <c r="B932" s="34" t="s">
        <v>2150</v>
      </c>
      <c r="C932" s="34" t="s">
        <v>2151</v>
      </c>
      <c r="D932" s="34" t="s">
        <v>2149</v>
      </c>
      <c r="E932" s="35" t="s">
        <v>113</v>
      </c>
      <c r="F932" s="35"/>
      <c r="G932" s="36">
        <v>19.5</v>
      </c>
      <c r="H932" s="36">
        <v>3750</v>
      </c>
      <c r="I932" s="36">
        <v>4290</v>
      </c>
      <c r="J932" s="36">
        <v>19.5</v>
      </c>
    </row>
    <row r="933" spans="1:10" x14ac:dyDescent="0.2">
      <c r="A933" s="33">
        <v>841</v>
      </c>
      <c r="B933" s="34" t="s">
        <v>2152</v>
      </c>
      <c r="C933" s="34" t="s">
        <v>2153</v>
      </c>
      <c r="D933" s="34" t="s">
        <v>2149</v>
      </c>
      <c r="E933" s="35" t="s">
        <v>113</v>
      </c>
      <c r="F933" s="35"/>
      <c r="G933" s="36">
        <v>19.5</v>
      </c>
      <c r="H933" s="36">
        <v>3750</v>
      </c>
      <c r="I933" s="36">
        <v>4290</v>
      </c>
      <c r="J933" s="36">
        <v>19.5</v>
      </c>
    </row>
    <row r="934" spans="1:10" x14ac:dyDescent="0.2">
      <c r="A934" s="33">
        <v>842</v>
      </c>
      <c r="B934" s="34" t="s">
        <v>2154</v>
      </c>
      <c r="C934" s="34" t="s">
        <v>2155</v>
      </c>
      <c r="D934" s="34" t="s">
        <v>2144</v>
      </c>
      <c r="E934" s="35" t="s">
        <v>712</v>
      </c>
      <c r="F934" s="35"/>
      <c r="G934" s="36">
        <v>26.27</v>
      </c>
      <c r="H934" s="36">
        <v>4100</v>
      </c>
      <c r="I934" s="36">
        <v>5779.4</v>
      </c>
      <c r="J934" s="36">
        <v>26.27</v>
      </c>
    </row>
    <row r="935" spans="1:10" x14ac:dyDescent="0.2">
      <c r="A935" s="33">
        <v>843</v>
      </c>
      <c r="B935" s="34" t="s">
        <v>2156</v>
      </c>
      <c r="C935" s="34" t="s">
        <v>2157</v>
      </c>
      <c r="D935" s="34" t="s">
        <v>2158</v>
      </c>
      <c r="E935" s="35" t="s">
        <v>113</v>
      </c>
      <c r="F935" s="35"/>
      <c r="G935" s="36">
        <v>8200</v>
      </c>
      <c r="H935" s="36">
        <v>4200</v>
      </c>
      <c r="I935" s="36">
        <v>8200</v>
      </c>
      <c r="J935" s="36">
        <v>8200</v>
      </c>
    </row>
    <row r="936" spans="1:10" x14ac:dyDescent="0.2">
      <c r="A936" s="33">
        <v>844</v>
      </c>
      <c r="B936" s="34" t="s">
        <v>2159</v>
      </c>
      <c r="C936" s="34" t="s">
        <v>2160</v>
      </c>
      <c r="D936" s="34" t="s">
        <v>2161</v>
      </c>
      <c r="E936" s="35" t="s">
        <v>1104</v>
      </c>
      <c r="F936" s="35"/>
      <c r="G936" s="36">
        <v>19.5</v>
      </c>
      <c r="H936" s="36">
        <v>3750</v>
      </c>
      <c r="I936" s="36">
        <v>4290</v>
      </c>
      <c r="J936" s="36">
        <v>19.5</v>
      </c>
    </row>
    <row r="937" spans="1:10" x14ac:dyDescent="0.2">
      <c r="A937" s="33">
        <v>845</v>
      </c>
      <c r="B937" s="34" t="s">
        <v>2162</v>
      </c>
      <c r="C937" s="34" t="s">
        <v>2163</v>
      </c>
      <c r="D937" s="34" t="s">
        <v>2149</v>
      </c>
      <c r="E937" s="35" t="s">
        <v>113</v>
      </c>
      <c r="F937" s="35"/>
      <c r="G937" s="36">
        <v>19.5</v>
      </c>
      <c r="H937" s="36">
        <v>3750</v>
      </c>
      <c r="I937" s="36">
        <v>4290</v>
      </c>
      <c r="J937" s="36">
        <v>19.5</v>
      </c>
    </row>
    <row r="938" spans="1:10" x14ac:dyDescent="0.2">
      <c r="A938" s="33">
        <v>846</v>
      </c>
      <c r="B938" s="34" t="s">
        <v>2164</v>
      </c>
      <c r="C938" s="34" t="s">
        <v>2165</v>
      </c>
      <c r="D938" s="34" t="s">
        <v>2161</v>
      </c>
      <c r="E938" s="35" t="s">
        <v>846</v>
      </c>
      <c r="F938" s="35"/>
      <c r="G938" s="36">
        <v>19.5</v>
      </c>
      <c r="H938" s="36">
        <v>3750</v>
      </c>
      <c r="I938" s="36">
        <v>4290</v>
      </c>
      <c r="J938" s="36">
        <v>19.5</v>
      </c>
    </row>
    <row r="939" spans="1:10" x14ac:dyDescent="0.2">
      <c r="A939" s="31"/>
      <c r="B939" s="31"/>
      <c r="C939" s="31"/>
      <c r="D939" s="32" t="s">
        <v>2166</v>
      </c>
      <c r="E939" s="31"/>
      <c r="F939" s="31"/>
      <c r="G939" s="31"/>
      <c r="H939" s="31"/>
      <c r="I939" s="31"/>
      <c r="J939" s="31"/>
    </row>
    <row r="940" spans="1:10" x14ac:dyDescent="0.2">
      <c r="A940" s="33">
        <v>847</v>
      </c>
      <c r="B940" s="34" t="s">
        <v>13440</v>
      </c>
      <c r="C940" s="34" t="s">
        <v>13439</v>
      </c>
      <c r="D940" s="34" t="s">
        <v>2169</v>
      </c>
      <c r="E940" s="35" t="s">
        <v>14120</v>
      </c>
      <c r="F940" s="35"/>
      <c r="G940" s="36">
        <v>21.28</v>
      </c>
      <c r="H940" s="36">
        <v>3750</v>
      </c>
      <c r="I940" s="36">
        <v>3830.4</v>
      </c>
      <c r="J940" s="36">
        <v>21.28</v>
      </c>
    </row>
    <row r="941" spans="1:10" x14ac:dyDescent="0.2">
      <c r="A941" s="33">
        <v>848</v>
      </c>
      <c r="B941" s="34" t="s">
        <v>2171</v>
      </c>
      <c r="C941" s="34" t="s">
        <v>14121</v>
      </c>
      <c r="D941" s="34" t="s">
        <v>2169</v>
      </c>
      <c r="E941" s="35" t="s">
        <v>2172</v>
      </c>
      <c r="F941" s="35"/>
      <c r="G941" s="36">
        <v>21.28</v>
      </c>
      <c r="H941" s="36">
        <v>3750</v>
      </c>
      <c r="I941" s="36">
        <v>3830.4</v>
      </c>
      <c r="J941" s="36">
        <v>21.28</v>
      </c>
    </row>
    <row r="942" spans="1:10" x14ac:dyDescent="0.2">
      <c r="A942" s="33">
        <v>849</v>
      </c>
      <c r="B942" s="34" t="s">
        <v>2121</v>
      </c>
      <c r="C942" s="34" t="s">
        <v>2122</v>
      </c>
      <c r="D942" s="34" t="s">
        <v>2175</v>
      </c>
      <c r="E942" s="35" t="s">
        <v>269</v>
      </c>
      <c r="F942" s="35"/>
      <c r="G942" s="36">
        <v>23.41</v>
      </c>
      <c r="H942" s="36">
        <v>3750</v>
      </c>
      <c r="I942" s="36">
        <v>4213.8</v>
      </c>
      <c r="J942" s="36">
        <v>23.41</v>
      </c>
    </row>
    <row r="943" spans="1:10" x14ac:dyDescent="0.2">
      <c r="A943" s="33">
        <v>850</v>
      </c>
      <c r="B943" s="34" t="s">
        <v>2123</v>
      </c>
      <c r="C943" s="34" t="s">
        <v>2124</v>
      </c>
      <c r="D943" s="34" t="s">
        <v>2169</v>
      </c>
      <c r="E943" s="35" t="s">
        <v>2125</v>
      </c>
      <c r="F943" s="35"/>
      <c r="G943" s="36">
        <v>21.28</v>
      </c>
      <c r="H943" s="36">
        <v>3750</v>
      </c>
      <c r="I943" s="36">
        <v>3830.4</v>
      </c>
      <c r="J943" s="36">
        <v>21.28</v>
      </c>
    </row>
    <row r="944" spans="1:10" x14ac:dyDescent="0.2">
      <c r="A944" s="33">
        <v>851</v>
      </c>
      <c r="B944" s="34" t="s">
        <v>2173</v>
      </c>
      <c r="C944" s="34" t="s">
        <v>2174</v>
      </c>
      <c r="D944" s="34" t="s">
        <v>2175</v>
      </c>
      <c r="E944" s="35" t="s">
        <v>2176</v>
      </c>
      <c r="F944" s="35"/>
      <c r="G944" s="36">
        <v>23.41</v>
      </c>
      <c r="H944" s="36">
        <v>3750</v>
      </c>
      <c r="I944" s="36">
        <v>4213.8</v>
      </c>
      <c r="J944" s="36">
        <v>23.41</v>
      </c>
    </row>
    <row r="945" spans="1:10" x14ac:dyDescent="0.2">
      <c r="A945" s="33">
        <v>852</v>
      </c>
      <c r="B945" s="34" t="s">
        <v>13428</v>
      </c>
      <c r="C945" s="34" t="s">
        <v>2177</v>
      </c>
      <c r="D945" s="34" t="s">
        <v>2169</v>
      </c>
      <c r="E945" s="35" t="s">
        <v>14032</v>
      </c>
      <c r="F945" s="35"/>
      <c r="G945" s="36">
        <v>21.28</v>
      </c>
      <c r="H945" s="36">
        <v>3750</v>
      </c>
      <c r="I945" s="36">
        <v>3830.4</v>
      </c>
      <c r="J945" s="36">
        <v>21.28</v>
      </c>
    </row>
    <row r="946" spans="1:10" x14ac:dyDescent="0.2">
      <c r="A946" s="33">
        <v>853</v>
      </c>
      <c r="B946" s="34" t="s">
        <v>2178</v>
      </c>
      <c r="C946" s="34" t="s">
        <v>2179</v>
      </c>
      <c r="D946" s="34" t="s">
        <v>2180</v>
      </c>
      <c r="E946" s="35" t="s">
        <v>2181</v>
      </c>
      <c r="F946" s="35"/>
      <c r="G946" s="36">
        <v>30.33</v>
      </c>
      <c r="H946" s="36">
        <v>3800</v>
      </c>
      <c r="I946" s="36">
        <v>5459.4</v>
      </c>
      <c r="J946" s="36">
        <v>30.33</v>
      </c>
    </row>
    <row r="947" spans="1:10" x14ac:dyDescent="0.2">
      <c r="A947" s="31"/>
      <c r="B947" s="31"/>
      <c r="C947" s="31"/>
      <c r="D947" s="32" t="s">
        <v>2182</v>
      </c>
      <c r="E947" s="31"/>
      <c r="F947" s="31"/>
      <c r="G947" s="31"/>
      <c r="H947" s="31"/>
      <c r="I947" s="31"/>
      <c r="J947" s="31"/>
    </row>
    <row r="948" spans="1:10" x14ac:dyDescent="0.2">
      <c r="A948" s="33">
        <v>854</v>
      </c>
      <c r="B948" s="34" t="s">
        <v>2183</v>
      </c>
      <c r="C948" s="34" t="s">
        <v>2184</v>
      </c>
      <c r="D948" s="34" t="s">
        <v>2185</v>
      </c>
      <c r="E948" s="35" t="s">
        <v>2186</v>
      </c>
      <c r="F948" s="35"/>
      <c r="G948" s="36">
        <v>22.86</v>
      </c>
      <c r="H948" s="36">
        <v>3750</v>
      </c>
      <c r="I948" s="36">
        <v>4114.8</v>
      </c>
      <c r="J948" s="36">
        <v>22.86</v>
      </c>
    </row>
    <row r="949" spans="1:10" x14ac:dyDescent="0.2">
      <c r="A949" s="33">
        <v>855</v>
      </c>
      <c r="B949" s="34" t="s">
        <v>13436</v>
      </c>
      <c r="C949" s="34" t="s">
        <v>13435</v>
      </c>
      <c r="D949" s="34" t="s">
        <v>2192</v>
      </c>
      <c r="E949" s="35" t="s">
        <v>13912</v>
      </c>
      <c r="F949" s="35"/>
      <c r="G949" s="36">
        <v>20.78</v>
      </c>
      <c r="H949" s="36">
        <v>3750</v>
      </c>
      <c r="I949" s="36">
        <v>3740.4</v>
      </c>
      <c r="J949" s="36">
        <v>20.78</v>
      </c>
    </row>
    <row r="950" spans="1:10" x14ac:dyDescent="0.2">
      <c r="A950" s="33">
        <v>856</v>
      </c>
      <c r="B950" s="34" t="s">
        <v>2187</v>
      </c>
      <c r="C950" s="34" t="s">
        <v>2188</v>
      </c>
      <c r="D950" s="34" t="s">
        <v>2185</v>
      </c>
      <c r="E950" s="35" t="s">
        <v>2189</v>
      </c>
      <c r="F950" s="35"/>
      <c r="G950" s="36">
        <v>22.86</v>
      </c>
      <c r="H950" s="36">
        <v>3750</v>
      </c>
      <c r="I950" s="36">
        <v>4114.8</v>
      </c>
      <c r="J950" s="36">
        <v>22.86</v>
      </c>
    </row>
    <row r="951" spans="1:10" x14ac:dyDescent="0.2">
      <c r="A951" s="33">
        <v>857</v>
      </c>
      <c r="B951" s="34" t="s">
        <v>2190</v>
      </c>
      <c r="C951" s="34" t="s">
        <v>2191</v>
      </c>
      <c r="D951" s="34" t="s">
        <v>2192</v>
      </c>
      <c r="E951" s="35" t="s">
        <v>1645</v>
      </c>
      <c r="F951" s="35"/>
      <c r="G951" s="36">
        <v>20.78</v>
      </c>
      <c r="H951" s="36">
        <v>3750</v>
      </c>
      <c r="I951" s="36">
        <v>3740.4</v>
      </c>
      <c r="J951" s="36">
        <v>20.78</v>
      </c>
    </row>
    <row r="952" spans="1:10" x14ac:dyDescent="0.2">
      <c r="A952" s="33">
        <v>858</v>
      </c>
      <c r="B952" s="34" t="s">
        <v>2196</v>
      </c>
      <c r="C952" s="34" t="s">
        <v>2197</v>
      </c>
      <c r="D952" s="34" t="s">
        <v>2198</v>
      </c>
      <c r="E952" s="35" t="s">
        <v>282</v>
      </c>
      <c r="F952" s="35"/>
      <c r="G952" s="36">
        <v>26.89</v>
      </c>
      <c r="H952" s="36">
        <v>3800</v>
      </c>
      <c r="I952" s="36">
        <v>4840.2</v>
      </c>
      <c r="J952" s="36">
        <v>26.89</v>
      </c>
    </row>
    <row r="953" spans="1:10" x14ac:dyDescent="0.2">
      <c r="A953" s="31"/>
      <c r="B953" s="31"/>
      <c r="C953" s="31"/>
      <c r="D953" s="32" t="s">
        <v>2199</v>
      </c>
      <c r="E953" s="31"/>
      <c r="F953" s="31"/>
      <c r="G953" s="31"/>
      <c r="H953" s="31"/>
      <c r="I953" s="31"/>
      <c r="J953" s="31"/>
    </row>
    <row r="954" spans="1:10" x14ac:dyDescent="0.2">
      <c r="A954" s="33">
        <v>859</v>
      </c>
      <c r="B954" s="34" t="s">
        <v>13442</v>
      </c>
      <c r="C954" s="34" t="s">
        <v>13441</v>
      </c>
      <c r="D954" s="34" t="s">
        <v>14122</v>
      </c>
      <c r="E954" s="35" t="s">
        <v>13927</v>
      </c>
      <c r="F954" s="35"/>
      <c r="G954" s="36">
        <v>20.78</v>
      </c>
      <c r="H954" s="36">
        <v>3750</v>
      </c>
      <c r="I954" s="36">
        <v>3740.4</v>
      </c>
      <c r="J954" s="36">
        <v>20.78</v>
      </c>
    </row>
    <row r="955" spans="1:10" x14ac:dyDescent="0.2">
      <c r="A955" s="33">
        <v>860</v>
      </c>
      <c r="B955" s="34" t="s">
        <v>2200</v>
      </c>
      <c r="C955" s="34" t="s">
        <v>2201</v>
      </c>
      <c r="D955" s="34" t="s">
        <v>2202</v>
      </c>
      <c r="E955" s="35" t="s">
        <v>2203</v>
      </c>
      <c r="F955" s="35"/>
      <c r="G955" s="36">
        <v>22.86</v>
      </c>
      <c r="H955" s="36">
        <v>3750</v>
      </c>
      <c r="I955" s="36">
        <v>4114.8</v>
      </c>
      <c r="J955" s="36">
        <v>22.86</v>
      </c>
    </row>
    <row r="956" spans="1:10" x14ac:dyDescent="0.2">
      <c r="A956" s="33">
        <v>861</v>
      </c>
      <c r="B956" s="34" t="s">
        <v>2204</v>
      </c>
      <c r="C956" s="34" t="s">
        <v>2205</v>
      </c>
      <c r="D956" s="34" t="s">
        <v>2206</v>
      </c>
      <c r="E956" s="35" t="s">
        <v>2207</v>
      </c>
      <c r="F956" s="35"/>
      <c r="G956" s="36">
        <v>20.78</v>
      </c>
      <c r="H956" s="36">
        <v>3750</v>
      </c>
      <c r="I956" s="36">
        <v>3740.4</v>
      </c>
      <c r="J956" s="36">
        <v>20.78</v>
      </c>
    </row>
    <row r="957" spans="1:10" x14ac:dyDescent="0.2">
      <c r="A957" s="33">
        <v>862</v>
      </c>
      <c r="B957" s="34" t="s">
        <v>2208</v>
      </c>
      <c r="C957" s="34" t="s">
        <v>2209</v>
      </c>
      <c r="D957" s="34" t="s">
        <v>2202</v>
      </c>
      <c r="E957" s="35" t="s">
        <v>2073</v>
      </c>
      <c r="F957" s="35"/>
      <c r="G957" s="36">
        <v>22.86</v>
      </c>
      <c r="H957" s="36">
        <v>3750</v>
      </c>
      <c r="I957" s="36">
        <v>4114.8</v>
      </c>
      <c r="J957" s="36">
        <v>22.86</v>
      </c>
    </row>
    <row r="958" spans="1:10" x14ac:dyDescent="0.2">
      <c r="A958" s="33">
        <v>863</v>
      </c>
      <c r="B958" s="34" t="s">
        <v>2210</v>
      </c>
      <c r="C958" s="34" t="s">
        <v>2211</v>
      </c>
      <c r="D958" s="34" t="s">
        <v>14123</v>
      </c>
      <c r="E958" s="35" t="s">
        <v>2103</v>
      </c>
      <c r="F958" s="35"/>
      <c r="G958" s="36">
        <v>24.44</v>
      </c>
      <c r="H958" s="36">
        <v>3800</v>
      </c>
      <c r="I958" s="36">
        <v>4399.2</v>
      </c>
      <c r="J958" s="36">
        <v>24.44</v>
      </c>
    </row>
    <row r="959" spans="1:10" x14ac:dyDescent="0.2">
      <c r="A959" s="31"/>
      <c r="B959" s="31"/>
      <c r="C959" s="31"/>
      <c r="D959" s="32" t="s">
        <v>2212</v>
      </c>
      <c r="E959" s="31"/>
      <c r="F959" s="31"/>
      <c r="G959" s="31"/>
      <c r="H959" s="31"/>
      <c r="I959" s="31"/>
      <c r="J959" s="31"/>
    </row>
    <row r="960" spans="1:10" x14ac:dyDescent="0.2">
      <c r="A960" s="33">
        <v>864</v>
      </c>
      <c r="B960" s="34" t="s">
        <v>2213</v>
      </c>
      <c r="C960" s="34" t="s">
        <v>2214</v>
      </c>
      <c r="D960" s="34" t="s">
        <v>14124</v>
      </c>
      <c r="E960" s="35" t="s">
        <v>1816</v>
      </c>
      <c r="F960" s="35"/>
      <c r="G960" s="36">
        <v>5610</v>
      </c>
      <c r="H960" s="36">
        <v>4000</v>
      </c>
      <c r="I960" s="36">
        <v>5610</v>
      </c>
      <c r="J960" s="36">
        <v>5610</v>
      </c>
    </row>
    <row r="961" spans="1:10" x14ac:dyDescent="0.2">
      <c r="A961" s="33">
        <v>865</v>
      </c>
      <c r="B961" s="34" t="s">
        <v>2216</v>
      </c>
      <c r="C961" s="34" t="s">
        <v>2217</v>
      </c>
      <c r="D961" s="34" t="s">
        <v>2218</v>
      </c>
      <c r="E961" s="35" t="s">
        <v>2219</v>
      </c>
      <c r="F961" s="35"/>
      <c r="G961" s="36">
        <v>22.86</v>
      </c>
      <c r="H961" s="36">
        <v>3750</v>
      </c>
      <c r="I961" s="36">
        <v>4114.8</v>
      </c>
      <c r="J961" s="36">
        <v>22.86</v>
      </c>
    </row>
    <row r="962" spans="1:10" x14ac:dyDescent="0.2">
      <c r="A962" s="33">
        <v>866</v>
      </c>
      <c r="B962" s="34" t="s">
        <v>2220</v>
      </c>
      <c r="C962" s="34" t="s">
        <v>2221</v>
      </c>
      <c r="D962" s="34" t="s">
        <v>2215</v>
      </c>
      <c r="E962" s="35" t="s">
        <v>2170</v>
      </c>
      <c r="F962" s="35"/>
      <c r="G962" s="36">
        <v>5100</v>
      </c>
      <c r="H962" s="36">
        <v>3200</v>
      </c>
      <c r="I962" s="36">
        <v>5100</v>
      </c>
      <c r="J962" s="36">
        <v>5100</v>
      </c>
    </row>
    <row r="963" spans="1:10" x14ac:dyDescent="0.2">
      <c r="A963" s="33">
        <v>867</v>
      </c>
      <c r="B963" s="34" t="s">
        <v>2222</v>
      </c>
      <c r="C963" s="34" t="s">
        <v>2223</v>
      </c>
      <c r="D963" s="34" t="s">
        <v>2224</v>
      </c>
      <c r="E963" s="35" t="s">
        <v>846</v>
      </c>
      <c r="F963" s="35"/>
      <c r="G963" s="36">
        <v>20.78</v>
      </c>
      <c r="H963" s="36">
        <v>3750</v>
      </c>
      <c r="I963" s="36">
        <v>3740.4</v>
      </c>
      <c r="J963" s="36">
        <v>20.78</v>
      </c>
    </row>
    <row r="964" spans="1:10" x14ac:dyDescent="0.2">
      <c r="A964" s="31"/>
      <c r="B964" s="31"/>
      <c r="C964" s="31"/>
      <c r="D964" s="32" t="s">
        <v>2225</v>
      </c>
      <c r="E964" s="31"/>
      <c r="F964" s="31"/>
      <c r="G964" s="31"/>
      <c r="H964" s="31"/>
      <c r="I964" s="31"/>
      <c r="J964" s="31"/>
    </row>
    <row r="965" spans="1:10" x14ac:dyDescent="0.2">
      <c r="A965" s="33">
        <v>868</v>
      </c>
      <c r="B965" s="34" t="s">
        <v>2226</v>
      </c>
      <c r="C965" s="34" t="s">
        <v>2227</v>
      </c>
      <c r="D965" s="34" t="s">
        <v>14125</v>
      </c>
      <c r="E965" s="35" t="s">
        <v>2228</v>
      </c>
      <c r="F965" s="35"/>
      <c r="G965" s="36">
        <v>31.17</v>
      </c>
      <c r="H965" s="36">
        <v>4000</v>
      </c>
      <c r="I965" s="36">
        <v>5610.6</v>
      </c>
      <c r="J965" s="36">
        <v>31.17</v>
      </c>
    </row>
    <row r="966" spans="1:10" x14ac:dyDescent="0.2">
      <c r="A966" s="33">
        <v>869</v>
      </c>
      <c r="B966" s="34" t="s">
        <v>2229</v>
      </c>
      <c r="C966" s="34" t="s">
        <v>2230</v>
      </c>
      <c r="D966" s="34" t="s">
        <v>2231</v>
      </c>
      <c r="E966" s="35" t="s">
        <v>1791</v>
      </c>
      <c r="F966" s="35"/>
      <c r="G966" s="36">
        <v>24.11</v>
      </c>
      <c r="H966" s="36">
        <v>3800</v>
      </c>
      <c r="I966" s="36">
        <v>4339.8</v>
      </c>
      <c r="J966" s="36">
        <v>24.11</v>
      </c>
    </row>
    <row r="967" spans="1:10" x14ac:dyDescent="0.2">
      <c r="A967" s="33">
        <v>870</v>
      </c>
      <c r="B967" s="34" t="s">
        <v>2232</v>
      </c>
      <c r="C967" s="34" t="s">
        <v>2233</v>
      </c>
      <c r="D967" s="34" t="s">
        <v>2231</v>
      </c>
      <c r="E967" s="35" t="s">
        <v>2234</v>
      </c>
      <c r="F967" s="35"/>
      <c r="G967" s="36">
        <v>24.11</v>
      </c>
      <c r="H967" s="36">
        <v>3800</v>
      </c>
      <c r="I967" s="36">
        <v>4339.8</v>
      </c>
      <c r="J967" s="36">
        <v>24.11</v>
      </c>
    </row>
    <row r="968" spans="1:10" x14ac:dyDescent="0.2">
      <c r="A968" s="33">
        <v>871</v>
      </c>
      <c r="B968" s="34" t="s">
        <v>2235</v>
      </c>
      <c r="C968" s="34" t="s">
        <v>2236</v>
      </c>
      <c r="D968" s="34" t="s">
        <v>14126</v>
      </c>
      <c r="E968" s="35" t="s">
        <v>285</v>
      </c>
      <c r="F968" s="35"/>
      <c r="G968" s="36">
        <v>28.33</v>
      </c>
      <c r="H968" s="36">
        <v>4000</v>
      </c>
      <c r="I968" s="36">
        <v>5099.3999999999996</v>
      </c>
      <c r="J968" s="36">
        <v>28.33</v>
      </c>
    </row>
    <row r="969" spans="1:10" x14ac:dyDescent="0.2">
      <c r="A969" s="33">
        <v>872</v>
      </c>
      <c r="B969" s="34" t="s">
        <v>2237</v>
      </c>
      <c r="C969" s="34" t="s">
        <v>2238</v>
      </c>
      <c r="D969" s="34" t="s">
        <v>2231</v>
      </c>
      <c r="E969" s="35" t="s">
        <v>883</v>
      </c>
      <c r="F969" s="35"/>
      <c r="G969" s="36">
        <v>24.11</v>
      </c>
      <c r="H969" s="36">
        <v>3800</v>
      </c>
      <c r="I969" s="36">
        <v>4339.8</v>
      </c>
      <c r="J969" s="36">
        <v>24.11</v>
      </c>
    </row>
    <row r="970" spans="1:10" x14ac:dyDescent="0.2">
      <c r="A970" s="33">
        <v>873</v>
      </c>
      <c r="B970" s="34" t="s">
        <v>2240</v>
      </c>
      <c r="C970" s="34" t="s">
        <v>2241</v>
      </c>
      <c r="D970" s="34" t="s">
        <v>2242</v>
      </c>
      <c r="E970" s="35" t="s">
        <v>2243</v>
      </c>
      <c r="F970" s="35"/>
      <c r="G970" s="36">
        <v>25.06</v>
      </c>
      <c r="H970" s="36">
        <v>3850</v>
      </c>
      <c r="I970" s="36">
        <v>4510.8</v>
      </c>
      <c r="J970" s="36">
        <v>25.06</v>
      </c>
    </row>
    <row r="971" spans="1:10" x14ac:dyDescent="0.2">
      <c r="A971" s="33">
        <v>874</v>
      </c>
      <c r="B971" s="34" t="s">
        <v>2244</v>
      </c>
      <c r="C971" s="34" t="s">
        <v>2245</v>
      </c>
      <c r="D971" s="34" t="s">
        <v>2231</v>
      </c>
      <c r="E971" s="35" t="s">
        <v>2246</v>
      </c>
      <c r="F971" s="35"/>
      <c r="G971" s="36">
        <v>24.11</v>
      </c>
      <c r="H971" s="36">
        <v>3800</v>
      </c>
      <c r="I971" s="36">
        <v>4339.8</v>
      </c>
      <c r="J971" s="36">
        <v>24.11</v>
      </c>
    </row>
    <row r="972" spans="1:10" x14ac:dyDescent="0.2">
      <c r="A972" s="33">
        <v>875</v>
      </c>
      <c r="B972" s="34" t="s">
        <v>13460</v>
      </c>
      <c r="C972" s="34" t="s">
        <v>13459</v>
      </c>
      <c r="D972" s="34" t="s">
        <v>2231</v>
      </c>
      <c r="E972" s="35" t="s">
        <v>13975</v>
      </c>
      <c r="F972" s="35"/>
      <c r="G972" s="36">
        <v>24.11</v>
      </c>
      <c r="H972" s="36">
        <v>3800</v>
      </c>
      <c r="I972" s="36">
        <v>4339.8</v>
      </c>
      <c r="J972" s="36">
        <v>24.11</v>
      </c>
    </row>
    <row r="973" spans="1:10" x14ac:dyDescent="0.2">
      <c r="A973" s="33">
        <v>876</v>
      </c>
      <c r="B973" s="34" t="s">
        <v>2247</v>
      </c>
      <c r="C973" s="34" t="s">
        <v>2248</v>
      </c>
      <c r="D973" s="34" t="s">
        <v>2231</v>
      </c>
      <c r="E973" s="35" t="s">
        <v>270</v>
      </c>
      <c r="F973" s="35"/>
      <c r="G973" s="36">
        <v>24.11</v>
      </c>
      <c r="H973" s="36">
        <v>3800</v>
      </c>
      <c r="I973" s="36">
        <v>4339.8</v>
      </c>
      <c r="J973" s="36">
        <v>24.11</v>
      </c>
    </row>
    <row r="974" spans="1:10" x14ac:dyDescent="0.2">
      <c r="A974" s="33">
        <v>877</v>
      </c>
      <c r="B974" s="34" t="s">
        <v>2249</v>
      </c>
      <c r="C974" s="34" t="s">
        <v>2250</v>
      </c>
      <c r="D974" s="34" t="s">
        <v>2231</v>
      </c>
      <c r="E974" s="35" t="s">
        <v>2251</v>
      </c>
      <c r="F974" s="35"/>
      <c r="G974" s="36">
        <v>24.11</v>
      </c>
      <c r="H974" s="36">
        <v>3800</v>
      </c>
      <c r="I974" s="36">
        <v>4339.8</v>
      </c>
      <c r="J974" s="36">
        <v>24.11</v>
      </c>
    </row>
    <row r="975" spans="1:10" x14ac:dyDescent="0.2">
      <c r="A975" s="33">
        <v>878</v>
      </c>
      <c r="B975" s="34" t="s">
        <v>2252</v>
      </c>
      <c r="C975" s="34" t="s">
        <v>2253</v>
      </c>
      <c r="D975" s="34" t="s">
        <v>2231</v>
      </c>
      <c r="E975" s="35" t="s">
        <v>291</v>
      </c>
      <c r="F975" s="35"/>
      <c r="G975" s="36">
        <v>24.11</v>
      </c>
      <c r="H975" s="36">
        <v>3800</v>
      </c>
      <c r="I975" s="36">
        <v>4339.8</v>
      </c>
      <c r="J975" s="36">
        <v>24.11</v>
      </c>
    </row>
    <row r="976" spans="1:10" x14ac:dyDescent="0.2">
      <c r="A976" s="33">
        <v>879</v>
      </c>
      <c r="B976" s="34" t="s">
        <v>2254</v>
      </c>
      <c r="C976" s="34" t="s">
        <v>2255</v>
      </c>
      <c r="D976" s="34" t="s">
        <v>2231</v>
      </c>
      <c r="E976" s="35" t="s">
        <v>1411</v>
      </c>
      <c r="F976" s="35"/>
      <c r="G976" s="36">
        <v>24.11</v>
      </c>
      <c r="H976" s="36">
        <v>3800</v>
      </c>
      <c r="I976" s="36">
        <v>4339.8</v>
      </c>
      <c r="J976" s="36">
        <v>24.11</v>
      </c>
    </row>
    <row r="977" spans="1:10" x14ac:dyDescent="0.2">
      <c r="A977" s="33">
        <v>880</v>
      </c>
      <c r="B977" s="34" t="s">
        <v>13446</v>
      </c>
      <c r="C977" s="34" t="s">
        <v>13445</v>
      </c>
      <c r="D977" s="34" t="s">
        <v>2260</v>
      </c>
      <c r="E977" s="35" t="s">
        <v>14036</v>
      </c>
      <c r="F977" s="35"/>
      <c r="G977" s="36">
        <v>15.69</v>
      </c>
      <c r="H977" s="36">
        <v>3750</v>
      </c>
      <c r="I977" s="36">
        <v>3059.55</v>
      </c>
      <c r="J977" s="36">
        <v>15.69</v>
      </c>
    </row>
    <row r="978" spans="1:10" x14ac:dyDescent="0.2">
      <c r="A978" s="33">
        <v>881</v>
      </c>
      <c r="B978" s="34" t="s">
        <v>2256</v>
      </c>
      <c r="C978" s="34" t="s">
        <v>13458</v>
      </c>
      <c r="D978" s="34" t="s">
        <v>2231</v>
      </c>
      <c r="E978" s="35" t="s">
        <v>2257</v>
      </c>
      <c r="F978" s="35"/>
      <c r="G978" s="36">
        <v>24.11</v>
      </c>
      <c r="H978" s="36">
        <v>3800</v>
      </c>
      <c r="I978" s="36">
        <v>4339.8</v>
      </c>
      <c r="J978" s="36">
        <v>24.11</v>
      </c>
    </row>
    <row r="979" spans="1:10" x14ac:dyDescent="0.2">
      <c r="A979" s="33">
        <v>882</v>
      </c>
      <c r="B979" s="34" t="s">
        <v>2258</v>
      </c>
      <c r="C979" s="34" t="s">
        <v>2259</v>
      </c>
      <c r="D979" s="34" t="s">
        <v>2231</v>
      </c>
      <c r="E979" s="35" t="s">
        <v>2055</v>
      </c>
      <c r="F979" s="35"/>
      <c r="G979" s="36">
        <v>24.11</v>
      </c>
      <c r="H979" s="36">
        <v>3800</v>
      </c>
      <c r="I979" s="36">
        <v>4339.8</v>
      </c>
      <c r="J979" s="36">
        <v>24.11</v>
      </c>
    </row>
    <row r="980" spans="1:10" x14ac:dyDescent="0.2">
      <c r="A980" s="33">
        <v>883</v>
      </c>
      <c r="B980" s="34" t="s">
        <v>2263</v>
      </c>
      <c r="C980" s="34" t="s">
        <v>2264</v>
      </c>
      <c r="D980" s="34" t="s">
        <v>2231</v>
      </c>
      <c r="E980" s="35" t="s">
        <v>767</v>
      </c>
      <c r="F980" s="35"/>
      <c r="G980" s="36">
        <v>24.11</v>
      </c>
      <c r="H980" s="36">
        <v>3800</v>
      </c>
      <c r="I980" s="36">
        <v>4339.8</v>
      </c>
      <c r="J980" s="36">
        <v>24.11</v>
      </c>
    </row>
    <row r="981" spans="1:10" x14ac:dyDescent="0.2">
      <c r="A981" s="33">
        <v>884</v>
      </c>
      <c r="B981" s="34" t="s">
        <v>13444</v>
      </c>
      <c r="C981" s="34" t="s">
        <v>13443</v>
      </c>
      <c r="D981" s="34" t="s">
        <v>2260</v>
      </c>
      <c r="E981" s="35" t="s">
        <v>14127</v>
      </c>
      <c r="F981" s="35"/>
      <c r="G981" s="36">
        <v>15.69</v>
      </c>
      <c r="H981" s="36">
        <v>3750</v>
      </c>
      <c r="I981" s="36">
        <v>3059.55</v>
      </c>
      <c r="J981" s="36">
        <v>15.69</v>
      </c>
    </row>
    <row r="982" spans="1:10" x14ac:dyDescent="0.2">
      <c r="A982" s="33">
        <v>885</v>
      </c>
      <c r="B982" s="34" t="s">
        <v>2265</v>
      </c>
      <c r="C982" s="34" t="s">
        <v>2266</v>
      </c>
      <c r="D982" s="34" t="s">
        <v>2231</v>
      </c>
      <c r="E982" s="35" t="s">
        <v>2267</v>
      </c>
      <c r="F982" s="35"/>
      <c r="G982" s="36">
        <v>24.11</v>
      </c>
      <c r="H982" s="36">
        <v>3800</v>
      </c>
      <c r="I982" s="36">
        <v>4339.8</v>
      </c>
      <c r="J982" s="36">
        <v>24.11</v>
      </c>
    </row>
    <row r="983" spans="1:10" x14ac:dyDescent="0.2">
      <c r="A983" s="33">
        <v>886</v>
      </c>
      <c r="B983" s="34" t="s">
        <v>2268</v>
      </c>
      <c r="C983" s="34" t="s">
        <v>2269</v>
      </c>
      <c r="D983" s="34" t="s">
        <v>2231</v>
      </c>
      <c r="E983" s="35" t="s">
        <v>2270</v>
      </c>
      <c r="F983" s="35"/>
      <c r="G983" s="36">
        <v>24.11</v>
      </c>
      <c r="H983" s="36">
        <v>3800</v>
      </c>
      <c r="I983" s="36">
        <v>4339.8</v>
      </c>
      <c r="J983" s="36">
        <v>24.11</v>
      </c>
    </row>
    <row r="984" spans="1:10" x14ac:dyDescent="0.2">
      <c r="A984" s="33">
        <v>887</v>
      </c>
      <c r="B984" s="34" t="s">
        <v>2274</v>
      </c>
      <c r="C984" s="34" t="s">
        <v>2275</v>
      </c>
      <c r="D984" s="34" t="s">
        <v>2231</v>
      </c>
      <c r="E984" s="35" t="s">
        <v>1056</v>
      </c>
      <c r="F984" s="35"/>
      <c r="G984" s="36">
        <v>24.11</v>
      </c>
      <c r="H984" s="36">
        <v>3800</v>
      </c>
      <c r="I984" s="36">
        <v>4339.8</v>
      </c>
      <c r="J984" s="36">
        <v>24.11</v>
      </c>
    </row>
    <row r="985" spans="1:10" x14ac:dyDescent="0.2">
      <c r="A985" s="33">
        <v>888</v>
      </c>
      <c r="B985" s="34" t="s">
        <v>2276</v>
      </c>
      <c r="C985" s="34" t="s">
        <v>2277</v>
      </c>
      <c r="D985" s="34" t="s">
        <v>2231</v>
      </c>
      <c r="E985" s="35" t="s">
        <v>2278</v>
      </c>
      <c r="F985" s="35"/>
      <c r="G985" s="36">
        <v>24.11</v>
      </c>
      <c r="H985" s="36">
        <v>3800</v>
      </c>
      <c r="I985" s="36">
        <v>4339.8</v>
      </c>
      <c r="J985" s="36">
        <v>24.11</v>
      </c>
    </row>
    <row r="986" spans="1:10" x14ac:dyDescent="0.2">
      <c r="A986" s="33">
        <v>889</v>
      </c>
      <c r="B986" s="34" t="s">
        <v>2279</v>
      </c>
      <c r="C986" s="34" t="s">
        <v>2280</v>
      </c>
      <c r="D986" s="34" t="s">
        <v>2242</v>
      </c>
      <c r="E986" s="35" t="s">
        <v>2281</v>
      </c>
      <c r="F986" s="35"/>
      <c r="G986" s="36">
        <v>25.06</v>
      </c>
      <c r="H986" s="36">
        <v>3200</v>
      </c>
      <c r="I986" s="36">
        <v>4510.8</v>
      </c>
      <c r="J986" s="36">
        <v>25.06</v>
      </c>
    </row>
    <row r="987" spans="1:10" x14ac:dyDescent="0.2">
      <c r="A987" s="33">
        <v>890</v>
      </c>
      <c r="B987" s="34" t="s">
        <v>2282</v>
      </c>
      <c r="C987" s="34" t="s">
        <v>2283</v>
      </c>
      <c r="D987" s="34" t="s">
        <v>2231</v>
      </c>
      <c r="E987" s="35" t="s">
        <v>630</v>
      </c>
      <c r="F987" s="35"/>
      <c r="G987" s="36">
        <v>24.11</v>
      </c>
      <c r="H987" s="36">
        <v>3800</v>
      </c>
      <c r="I987" s="36">
        <v>4339.8</v>
      </c>
      <c r="J987" s="36">
        <v>24.11</v>
      </c>
    </row>
    <row r="988" spans="1:10" x14ac:dyDescent="0.2">
      <c r="A988" s="33">
        <v>891</v>
      </c>
      <c r="B988" s="34" t="s">
        <v>2286</v>
      </c>
      <c r="C988" s="34" t="s">
        <v>2287</v>
      </c>
      <c r="D988" s="34" t="s">
        <v>2242</v>
      </c>
      <c r="E988" s="35" t="s">
        <v>2288</v>
      </c>
      <c r="F988" s="35"/>
      <c r="G988" s="36">
        <v>25.06</v>
      </c>
      <c r="H988" s="36">
        <v>3850</v>
      </c>
      <c r="I988" s="36">
        <v>4510.8</v>
      </c>
      <c r="J988" s="36">
        <v>25.06</v>
      </c>
    </row>
    <row r="989" spans="1:10" x14ac:dyDescent="0.2">
      <c r="A989" s="31"/>
      <c r="B989" s="31"/>
      <c r="C989" s="31"/>
      <c r="D989" s="32" t="s">
        <v>2290</v>
      </c>
      <c r="E989" s="31"/>
      <c r="F989" s="31"/>
      <c r="G989" s="31"/>
      <c r="H989" s="31"/>
      <c r="I989" s="31"/>
      <c r="J989" s="31"/>
    </row>
    <row r="990" spans="1:10" x14ac:dyDescent="0.2">
      <c r="A990" s="33">
        <v>892</v>
      </c>
      <c r="B990" s="34" t="s">
        <v>2167</v>
      </c>
      <c r="C990" s="34" t="s">
        <v>2168</v>
      </c>
      <c r="D990" s="34" t="s">
        <v>14128</v>
      </c>
      <c r="E990" s="35" t="s">
        <v>2170</v>
      </c>
      <c r="F990" s="35"/>
      <c r="G990" s="36">
        <v>22.67</v>
      </c>
      <c r="H990" s="36">
        <v>3750</v>
      </c>
      <c r="I990" s="36">
        <v>4080.6</v>
      </c>
      <c r="J990" s="36">
        <v>22.67</v>
      </c>
    </row>
    <row r="991" spans="1:10" x14ac:dyDescent="0.2">
      <c r="A991" s="33">
        <v>893</v>
      </c>
      <c r="B991" s="34" t="s">
        <v>2291</v>
      </c>
      <c r="C991" s="34" t="s">
        <v>2292</v>
      </c>
      <c r="D991" s="34" t="s">
        <v>2293</v>
      </c>
      <c r="E991" s="35" t="s">
        <v>2294</v>
      </c>
      <c r="F991" s="35"/>
      <c r="G991" s="36">
        <v>29.06</v>
      </c>
      <c r="H991" s="36">
        <v>3800</v>
      </c>
      <c r="I991" s="36">
        <v>5230.8</v>
      </c>
      <c r="J991" s="36">
        <v>29.06</v>
      </c>
    </row>
    <row r="992" spans="1:10" x14ac:dyDescent="0.2">
      <c r="A992" s="33">
        <v>894</v>
      </c>
      <c r="B992" s="34" t="s">
        <v>2295</v>
      </c>
      <c r="C992" s="34" t="s">
        <v>2296</v>
      </c>
      <c r="D992" s="34" t="s">
        <v>2297</v>
      </c>
      <c r="E992" s="35" t="s">
        <v>2181</v>
      </c>
      <c r="F992" s="35"/>
      <c r="G992" s="36">
        <v>32.33</v>
      </c>
      <c r="H992" s="36">
        <v>3800</v>
      </c>
      <c r="I992" s="36">
        <v>5819.4</v>
      </c>
      <c r="J992" s="36">
        <v>32.33</v>
      </c>
    </row>
    <row r="993" spans="1:10" x14ac:dyDescent="0.2">
      <c r="A993" s="33">
        <v>895</v>
      </c>
      <c r="B993" s="34" t="s">
        <v>2128</v>
      </c>
      <c r="C993" s="34" t="s">
        <v>2129</v>
      </c>
      <c r="D993" s="34" t="s">
        <v>14129</v>
      </c>
      <c r="E993" s="35" t="s">
        <v>2130</v>
      </c>
      <c r="F993" s="35"/>
      <c r="G993" s="36">
        <v>34.869999999999997</v>
      </c>
      <c r="H993" s="36">
        <v>3800</v>
      </c>
      <c r="I993" s="36">
        <v>6276.6</v>
      </c>
      <c r="J993" s="36">
        <v>34.869999999999997</v>
      </c>
    </row>
    <row r="994" spans="1:10" x14ac:dyDescent="0.2">
      <c r="A994" s="33">
        <v>896</v>
      </c>
      <c r="B994" s="34" t="s">
        <v>2298</v>
      </c>
      <c r="C994" s="34" t="s">
        <v>2299</v>
      </c>
      <c r="D994" s="34" t="s">
        <v>2300</v>
      </c>
      <c r="E994" s="35" t="s">
        <v>2301</v>
      </c>
      <c r="F994" s="35"/>
      <c r="G994" s="36">
        <v>24.93</v>
      </c>
      <c r="H994" s="36">
        <v>3750</v>
      </c>
      <c r="I994" s="36">
        <v>4487.3999999999996</v>
      </c>
      <c r="J994" s="36">
        <v>24.93</v>
      </c>
    </row>
    <row r="995" spans="1:10" x14ac:dyDescent="0.2">
      <c r="A995" s="33">
        <v>897</v>
      </c>
      <c r="B995" s="34" t="s">
        <v>13430</v>
      </c>
      <c r="C995" s="34" t="s">
        <v>13429</v>
      </c>
      <c r="D995" s="34" t="s">
        <v>14128</v>
      </c>
      <c r="E995" s="35" t="s">
        <v>13994</v>
      </c>
      <c r="F995" s="35"/>
      <c r="G995" s="36">
        <v>22.67</v>
      </c>
      <c r="H995" s="36">
        <v>3750</v>
      </c>
      <c r="I995" s="36">
        <v>4080.6</v>
      </c>
      <c r="J995" s="36">
        <v>22.67</v>
      </c>
    </row>
    <row r="996" spans="1:10" x14ac:dyDescent="0.2">
      <c r="A996" s="31"/>
      <c r="B996" s="31"/>
      <c r="C996" s="31"/>
      <c r="D996" s="32" t="s">
        <v>13461</v>
      </c>
      <c r="E996" s="31"/>
      <c r="F996" s="31"/>
      <c r="G996" s="31"/>
      <c r="H996" s="31"/>
      <c r="I996" s="31"/>
      <c r="J996" s="31"/>
    </row>
    <row r="997" spans="1:10" x14ac:dyDescent="0.2">
      <c r="A997" s="33">
        <v>898</v>
      </c>
      <c r="B997" s="34" t="s">
        <v>5046</v>
      </c>
      <c r="C997" s="34" t="s">
        <v>5047</v>
      </c>
      <c r="D997" s="34" t="s">
        <v>14130</v>
      </c>
      <c r="E997" s="35" t="s">
        <v>4673</v>
      </c>
      <c r="F997" s="35"/>
      <c r="G997" s="36">
        <v>8470</v>
      </c>
      <c r="H997" s="36">
        <v>5000</v>
      </c>
      <c r="I997" s="36">
        <v>8470</v>
      </c>
      <c r="J997" s="36">
        <v>8470</v>
      </c>
    </row>
    <row r="998" spans="1:10" x14ac:dyDescent="0.2">
      <c r="A998" s="31"/>
      <c r="B998" s="31"/>
      <c r="C998" s="31"/>
      <c r="D998" s="32" t="s">
        <v>2302</v>
      </c>
      <c r="E998" s="31"/>
      <c r="F998" s="31"/>
      <c r="G998" s="31"/>
      <c r="H998" s="31"/>
      <c r="I998" s="31"/>
      <c r="J998" s="31"/>
    </row>
    <row r="999" spans="1:10" x14ac:dyDescent="0.2">
      <c r="A999" s="33">
        <v>899</v>
      </c>
      <c r="B999" s="34" t="s">
        <v>2303</v>
      </c>
      <c r="C999" s="34" t="s">
        <v>2304</v>
      </c>
      <c r="D999" s="34" t="s">
        <v>14131</v>
      </c>
      <c r="E999" s="35" t="s">
        <v>2305</v>
      </c>
      <c r="F999" s="35"/>
      <c r="G999" s="36">
        <v>7000</v>
      </c>
      <c r="H999" s="36">
        <v>5000</v>
      </c>
      <c r="I999" s="36">
        <v>7000</v>
      </c>
      <c r="J999" s="36">
        <v>7000</v>
      </c>
    </row>
    <row r="1000" spans="1:10" x14ac:dyDescent="0.2">
      <c r="A1000" s="31"/>
      <c r="B1000" s="31"/>
      <c r="C1000" s="31"/>
      <c r="D1000" s="32" t="s">
        <v>2306</v>
      </c>
      <c r="E1000" s="31"/>
      <c r="F1000" s="31"/>
      <c r="G1000" s="31"/>
      <c r="H1000" s="31"/>
      <c r="I1000" s="31"/>
      <c r="J1000" s="31"/>
    </row>
    <row r="1001" spans="1:10" x14ac:dyDescent="0.2">
      <c r="A1001" s="33">
        <v>900</v>
      </c>
      <c r="B1001" s="34" t="s">
        <v>2307</v>
      </c>
      <c r="C1001" s="34" t="s">
        <v>2308</v>
      </c>
      <c r="D1001" s="34" t="s">
        <v>14132</v>
      </c>
      <c r="E1001" s="35" t="s">
        <v>639</v>
      </c>
      <c r="F1001" s="35"/>
      <c r="G1001" s="36">
        <v>7700</v>
      </c>
      <c r="H1001" s="36">
        <v>4700</v>
      </c>
      <c r="I1001" s="36">
        <v>7700</v>
      </c>
      <c r="J1001" s="36">
        <v>7700</v>
      </c>
    </row>
    <row r="1002" spans="1:10" x14ac:dyDescent="0.2">
      <c r="A1002" s="31"/>
      <c r="B1002" s="31"/>
      <c r="C1002" s="31"/>
      <c r="D1002" s="32" t="s">
        <v>2309</v>
      </c>
      <c r="E1002" s="31"/>
      <c r="F1002" s="31"/>
      <c r="G1002" s="31"/>
      <c r="H1002" s="31"/>
      <c r="I1002" s="31"/>
      <c r="J1002" s="31"/>
    </row>
    <row r="1003" spans="1:10" x14ac:dyDescent="0.2">
      <c r="A1003" s="33">
        <v>901</v>
      </c>
      <c r="B1003" s="34" t="s">
        <v>2310</v>
      </c>
      <c r="C1003" s="34" t="s">
        <v>2311</v>
      </c>
      <c r="D1003" s="34" t="s">
        <v>2312</v>
      </c>
      <c r="E1003" s="35" t="s">
        <v>273</v>
      </c>
      <c r="F1003" s="35"/>
      <c r="G1003" s="36">
        <v>7140</v>
      </c>
      <c r="H1003" s="36">
        <v>4000</v>
      </c>
      <c r="I1003" s="36">
        <v>7140</v>
      </c>
      <c r="J1003" s="36">
        <v>7140</v>
      </c>
    </row>
    <row r="1004" spans="1:10" x14ac:dyDescent="0.2">
      <c r="A1004" s="33">
        <v>902</v>
      </c>
      <c r="B1004" s="34" t="s">
        <v>2313</v>
      </c>
      <c r="C1004" s="34" t="s">
        <v>2314</v>
      </c>
      <c r="D1004" s="34" t="s">
        <v>2315</v>
      </c>
      <c r="E1004" s="35" t="s">
        <v>1765</v>
      </c>
      <c r="F1004" s="35"/>
      <c r="G1004" s="36">
        <v>24.81</v>
      </c>
      <c r="H1004" s="36">
        <v>3750</v>
      </c>
      <c r="I1004" s="36">
        <v>4962</v>
      </c>
      <c r="J1004" s="36">
        <v>24.81</v>
      </c>
    </row>
    <row r="1005" spans="1:10" x14ac:dyDescent="0.2">
      <c r="A1005" s="33">
        <v>903</v>
      </c>
      <c r="B1005" s="34" t="s">
        <v>2316</v>
      </c>
      <c r="C1005" s="34" t="s">
        <v>2317</v>
      </c>
      <c r="D1005" s="34" t="s">
        <v>2318</v>
      </c>
      <c r="E1005" s="35" t="s">
        <v>2073</v>
      </c>
      <c r="F1005" s="35"/>
      <c r="G1005" s="36">
        <v>22.55</v>
      </c>
      <c r="H1005" s="36">
        <v>3750</v>
      </c>
      <c r="I1005" s="36">
        <v>4510</v>
      </c>
      <c r="J1005" s="36">
        <v>22.55</v>
      </c>
    </row>
    <row r="1006" spans="1:10" x14ac:dyDescent="0.2">
      <c r="A1006" s="33">
        <v>904</v>
      </c>
      <c r="B1006" s="34" t="s">
        <v>13455</v>
      </c>
      <c r="C1006" s="34" t="s">
        <v>13454</v>
      </c>
      <c r="D1006" s="34" t="s">
        <v>14133</v>
      </c>
      <c r="E1006" s="35" t="s">
        <v>13999</v>
      </c>
      <c r="F1006" s="35"/>
      <c r="G1006" s="36">
        <v>24.85</v>
      </c>
      <c r="H1006" s="36">
        <v>3750</v>
      </c>
      <c r="I1006" s="36">
        <v>4970</v>
      </c>
      <c r="J1006" s="36">
        <v>24.85</v>
      </c>
    </row>
    <row r="1007" spans="1:10" x14ac:dyDescent="0.2">
      <c r="A1007" s="33">
        <v>905</v>
      </c>
      <c r="B1007" s="34" t="s">
        <v>2284</v>
      </c>
      <c r="C1007" s="34" t="s">
        <v>2285</v>
      </c>
      <c r="D1007" s="34" t="s">
        <v>14134</v>
      </c>
      <c r="E1007" s="35" t="s">
        <v>2195</v>
      </c>
      <c r="F1007" s="35"/>
      <c r="G1007" s="36">
        <v>3400</v>
      </c>
      <c r="H1007" s="36">
        <v>3750</v>
      </c>
      <c r="I1007" s="36">
        <v>3400</v>
      </c>
      <c r="J1007" s="36">
        <v>3400</v>
      </c>
    </row>
    <row r="1008" spans="1:10" x14ac:dyDescent="0.2">
      <c r="A1008" s="33">
        <v>906</v>
      </c>
      <c r="B1008" s="34" t="s">
        <v>2321</v>
      </c>
      <c r="C1008" s="34" t="s">
        <v>2322</v>
      </c>
      <c r="D1008" s="34" t="s">
        <v>2315</v>
      </c>
      <c r="E1008" s="35" t="s">
        <v>2323</v>
      </c>
      <c r="F1008" s="35"/>
      <c r="G1008" s="36">
        <v>24.81</v>
      </c>
      <c r="H1008" s="36">
        <v>3750</v>
      </c>
      <c r="I1008" s="36">
        <v>4962</v>
      </c>
      <c r="J1008" s="36">
        <v>24.81</v>
      </c>
    </row>
    <row r="1009" spans="1:10" x14ac:dyDescent="0.2">
      <c r="A1009" s="33">
        <v>907</v>
      </c>
      <c r="B1009" s="34" t="s">
        <v>2324</v>
      </c>
      <c r="C1009" s="34" t="s">
        <v>2325</v>
      </c>
      <c r="D1009" s="34" t="s">
        <v>2326</v>
      </c>
      <c r="E1009" s="35" t="s">
        <v>511</v>
      </c>
      <c r="F1009" s="35"/>
      <c r="G1009" s="36">
        <v>5004</v>
      </c>
      <c r="H1009" s="36">
        <v>3800</v>
      </c>
      <c r="I1009" s="36">
        <v>5004</v>
      </c>
      <c r="J1009" s="36">
        <v>5004</v>
      </c>
    </row>
    <row r="1010" spans="1:10" x14ac:dyDescent="0.2">
      <c r="A1010" s="33">
        <v>908</v>
      </c>
      <c r="B1010" s="34" t="s">
        <v>2327</v>
      </c>
      <c r="C1010" s="34" t="s">
        <v>2328</v>
      </c>
      <c r="D1010" s="34" t="s">
        <v>2319</v>
      </c>
      <c r="E1010" s="35" t="s">
        <v>273</v>
      </c>
      <c r="F1010" s="35"/>
      <c r="G1010" s="36">
        <v>27.34</v>
      </c>
      <c r="H1010" s="36">
        <v>3750</v>
      </c>
      <c r="I1010" s="36">
        <v>5468</v>
      </c>
      <c r="J1010" s="36">
        <v>27.34</v>
      </c>
    </row>
    <row r="1011" spans="1:10" x14ac:dyDescent="0.2">
      <c r="A1011" s="33">
        <v>909</v>
      </c>
      <c r="B1011" s="34" t="s">
        <v>13466</v>
      </c>
      <c r="C1011" s="34" t="s">
        <v>13465</v>
      </c>
      <c r="D1011" s="34" t="s">
        <v>2318</v>
      </c>
      <c r="E1011" s="35" t="s">
        <v>13946</v>
      </c>
      <c r="F1011" s="35"/>
      <c r="G1011" s="36">
        <v>22.55</v>
      </c>
      <c r="H1011" s="36">
        <v>3750</v>
      </c>
      <c r="I1011" s="36">
        <v>4510</v>
      </c>
      <c r="J1011" s="36">
        <v>22.55</v>
      </c>
    </row>
    <row r="1012" spans="1:10" x14ac:dyDescent="0.2">
      <c r="A1012" s="31"/>
      <c r="B1012" s="31"/>
      <c r="C1012" s="31"/>
      <c r="D1012" s="32" t="s">
        <v>2329</v>
      </c>
      <c r="E1012" s="31"/>
      <c r="F1012" s="31"/>
      <c r="G1012" s="31"/>
      <c r="H1012" s="31"/>
      <c r="I1012" s="31"/>
      <c r="J1012" s="31"/>
    </row>
    <row r="1013" spans="1:10" x14ac:dyDescent="0.2">
      <c r="A1013" s="33">
        <v>910</v>
      </c>
      <c r="B1013" s="34" t="s">
        <v>2330</v>
      </c>
      <c r="C1013" s="34" t="s">
        <v>2331</v>
      </c>
      <c r="D1013" s="34" t="s">
        <v>2332</v>
      </c>
      <c r="E1013" s="35" t="s">
        <v>2069</v>
      </c>
      <c r="F1013" s="35"/>
      <c r="G1013" s="36">
        <v>4488</v>
      </c>
      <c r="H1013" s="36">
        <v>3750</v>
      </c>
      <c r="I1013" s="36">
        <v>4488</v>
      </c>
      <c r="J1013" s="36">
        <v>4488</v>
      </c>
    </row>
    <row r="1014" spans="1:10" x14ac:dyDescent="0.2">
      <c r="A1014" s="33">
        <v>911</v>
      </c>
      <c r="B1014" s="34" t="s">
        <v>2333</v>
      </c>
      <c r="C1014" s="34" t="s">
        <v>2334</v>
      </c>
      <c r="D1014" s="34" t="s">
        <v>2335</v>
      </c>
      <c r="E1014" s="35" t="s">
        <v>744</v>
      </c>
      <c r="F1014" s="35"/>
      <c r="G1014" s="36">
        <v>5800</v>
      </c>
      <c r="H1014" s="36">
        <v>4700</v>
      </c>
      <c r="I1014" s="36">
        <v>5800</v>
      </c>
      <c r="J1014" s="36">
        <v>5800</v>
      </c>
    </row>
    <row r="1015" spans="1:10" x14ac:dyDescent="0.2">
      <c r="A1015" s="33">
        <v>912</v>
      </c>
      <c r="B1015" s="34" t="s">
        <v>2336</v>
      </c>
      <c r="C1015" s="34" t="s">
        <v>2337</v>
      </c>
      <c r="D1015" s="34" t="s">
        <v>2338</v>
      </c>
      <c r="E1015" s="35" t="s">
        <v>2339</v>
      </c>
      <c r="F1015" s="35"/>
      <c r="G1015" s="36">
        <v>21.31</v>
      </c>
      <c r="H1015" s="36">
        <v>3750</v>
      </c>
      <c r="I1015" s="36">
        <v>3516.15</v>
      </c>
      <c r="J1015" s="36">
        <v>21.31</v>
      </c>
    </row>
    <row r="1016" spans="1:10" x14ac:dyDescent="0.2">
      <c r="A1016" s="33">
        <v>913</v>
      </c>
      <c r="B1016" s="34" t="s">
        <v>2340</v>
      </c>
      <c r="C1016" s="34" t="s">
        <v>2341</v>
      </c>
      <c r="D1016" s="34" t="s">
        <v>2342</v>
      </c>
      <c r="E1016" s="35" t="s">
        <v>2343</v>
      </c>
      <c r="F1016" s="35"/>
      <c r="G1016" s="36">
        <v>6500</v>
      </c>
      <c r="H1016" s="36">
        <v>4050</v>
      </c>
      <c r="I1016" s="36">
        <v>6500</v>
      </c>
      <c r="J1016" s="36">
        <v>6500</v>
      </c>
    </row>
    <row r="1017" spans="1:10" x14ac:dyDescent="0.2">
      <c r="A1017" s="33">
        <v>914</v>
      </c>
      <c r="B1017" s="34" t="s">
        <v>2344</v>
      </c>
      <c r="C1017" s="34" t="s">
        <v>2345</v>
      </c>
      <c r="D1017" s="34" t="s">
        <v>14135</v>
      </c>
      <c r="E1017" s="35" t="s">
        <v>2024</v>
      </c>
      <c r="F1017" s="35"/>
      <c r="G1017" s="36">
        <v>12131</v>
      </c>
      <c r="H1017" s="36">
        <v>9400</v>
      </c>
      <c r="I1017" s="36">
        <v>12131</v>
      </c>
      <c r="J1017" s="36">
        <v>12131</v>
      </c>
    </row>
    <row r="1018" spans="1:10" x14ac:dyDescent="0.2">
      <c r="A1018" s="31"/>
      <c r="B1018" s="31"/>
      <c r="C1018" s="31"/>
      <c r="D1018" s="32" t="s">
        <v>13464</v>
      </c>
      <c r="E1018" s="31"/>
      <c r="F1018" s="31"/>
      <c r="G1018" s="31"/>
      <c r="H1018" s="31"/>
      <c r="I1018" s="31"/>
      <c r="J1018" s="31"/>
    </row>
    <row r="1019" spans="1:10" x14ac:dyDescent="0.2">
      <c r="A1019" s="33">
        <v>915</v>
      </c>
      <c r="B1019" s="34" t="s">
        <v>13463</v>
      </c>
      <c r="C1019" s="34" t="s">
        <v>13462</v>
      </c>
      <c r="D1019" s="34" t="s">
        <v>14136</v>
      </c>
      <c r="E1019" s="35" t="s">
        <v>14137</v>
      </c>
      <c r="F1019" s="35"/>
      <c r="G1019" s="36">
        <v>3320</v>
      </c>
      <c r="H1019" s="36">
        <v>3800</v>
      </c>
      <c r="I1019" s="36">
        <v>3320</v>
      </c>
      <c r="J1019" s="36">
        <v>3320</v>
      </c>
    </row>
    <row r="1020" spans="1:10" x14ac:dyDescent="0.2">
      <c r="A1020" s="31"/>
      <c r="B1020" s="31"/>
      <c r="C1020" s="31"/>
      <c r="D1020" s="32" t="s">
        <v>2346</v>
      </c>
      <c r="E1020" s="31"/>
      <c r="F1020" s="31"/>
      <c r="G1020" s="31"/>
      <c r="H1020" s="31"/>
      <c r="I1020" s="31"/>
      <c r="J1020" s="31"/>
    </row>
    <row r="1021" spans="1:10" x14ac:dyDescent="0.2">
      <c r="A1021" s="33">
        <v>916</v>
      </c>
      <c r="B1021" s="34" t="s">
        <v>2347</v>
      </c>
      <c r="C1021" s="34" t="s">
        <v>2348</v>
      </c>
      <c r="D1021" s="34" t="s">
        <v>2349</v>
      </c>
      <c r="E1021" s="35" t="s">
        <v>1791</v>
      </c>
      <c r="F1021" s="35"/>
      <c r="G1021" s="36">
        <v>24.93</v>
      </c>
      <c r="H1021" s="36">
        <v>3750</v>
      </c>
      <c r="I1021" s="36">
        <v>4487.3999999999996</v>
      </c>
      <c r="J1021" s="36">
        <v>24.93</v>
      </c>
    </row>
    <row r="1022" spans="1:10" x14ac:dyDescent="0.2">
      <c r="A1022" s="33">
        <v>917</v>
      </c>
      <c r="B1022" s="34" t="s">
        <v>2350</v>
      </c>
      <c r="C1022" s="34" t="s">
        <v>2351</v>
      </c>
      <c r="D1022" s="34" t="s">
        <v>2352</v>
      </c>
      <c r="E1022" s="35" t="s">
        <v>204</v>
      </c>
      <c r="F1022" s="35"/>
      <c r="G1022" s="36">
        <v>35.17</v>
      </c>
      <c r="H1022" s="36">
        <v>3800</v>
      </c>
      <c r="I1022" s="36">
        <v>6330.6</v>
      </c>
      <c r="J1022" s="36">
        <v>35.17</v>
      </c>
    </row>
    <row r="1023" spans="1:10" x14ac:dyDescent="0.2">
      <c r="A1023" s="33">
        <v>918</v>
      </c>
      <c r="B1023" s="34" t="s">
        <v>2353</v>
      </c>
      <c r="C1023" s="34" t="s">
        <v>2354</v>
      </c>
      <c r="D1023" s="34" t="s">
        <v>2352</v>
      </c>
      <c r="E1023" s="35" t="s">
        <v>1791</v>
      </c>
      <c r="F1023" s="35"/>
      <c r="G1023" s="36">
        <v>35.17</v>
      </c>
      <c r="H1023" s="36">
        <v>3800</v>
      </c>
      <c r="I1023" s="36">
        <v>6330.6</v>
      </c>
      <c r="J1023" s="36">
        <v>35.17</v>
      </c>
    </row>
    <row r="1024" spans="1:10" x14ac:dyDescent="0.2">
      <c r="A1024" s="33">
        <v>919</v>
      </c>
      <c r="B1024" s="34" t="s">
        <v>2355</v>
      </c>
      <c r="C1024" s="34" t="s">
        <v>2356</v>
      </c>
      <c r="D1024" s="34" t="s">
        <v>2357</v>
      </c>
      <c r="E1024" s="35" t="s">
        <v>2358</v>
      </c>
      <c r="F1024" s="35"/>
      <c r="G1024" s="36">
        <v>29.5</v>
      </c>
      <c r="H1024" s="36">
        <v>4000</v>
      </c>
      <c r="I1024" s="36">
        <v>5310</v>
      </c>
      <c r="J1024" s="36">
        <v>29.5</v>
      </c>
    </row>
    <row r="1025" spans="1:10" x14ac:dyDescent="0.2">
      <c r="A1025" s="33">
        <v>920</v>
      </c>
      <c r="B1025" s="34" t="s">
        <v>2359</v>
      </c>
      <c r="C1025" s="34" t="s">
        <v>2360</v>
      </c>
      <c r="D1025" s="34" t="s">
        <v>14138</v>
      </c>
      <c r="E1025" s="35" t="s">
        <v>2273</v>
      </c>
      <c r="F1025" s="35"/>
      <c r="G1025" s="36">
        <v>27.39</v>
      </c>
      <c r="H1025" s="36">
        <v>3900</v>
      </c>
      <c r="I1025" s="36">
        <v>4930.2</v>
      </c>
      <c r="J1025" s="36">
        <v>27.39</v>
      </c>
    </row>
    <row r="1026" spans="1:10" x14ac:dyDescent="0.2">
      <c r="A1026" s="33">
        <v>921</v>
      </c>
      <c r="B1026" s="34" t="s">
        <v>2361</v>
      </c>
      <c r="C1026" s="34" t="s">
        <v>2362</v>
      </c>
      <c r="D1026" s="34" t="s">
        <v>14138</v>
      </c>
      <c r="E1026" s="35" t="s">
        <v>1587</v>
      </c>
      <c r="F1026" s="35"/>
      <c r="G1026" s="36">
        <v>27.39</v>
      </c>
      <c r="H1026" s="36">
        <v>3900</v>
      </c>
      <c r="I1026" s="36">
        <v>4930.2</v>
      </c>
      <c r="J1026" s="36">
        <v>27.39</v>
      </c>
    </row>
    <row r="1027" spans="1:10" x14ac:dyDescent="0.2">
      <c r="A1027" s="33">
        <v>922</v>
      </c>
      <c r="B1027" s="34" t="s">
        <v>2363</v>
      </c>
      <c r="C1027" s="34" t="s">
        <v>2364</v>
      </c>
      <c r="D1027" s="34" t="s">
        <v>2365</v>
      </c>
      <c r="E1027" s="35" t="s">
        <v>2366</v>
      </c>
      <c r="F1027" s="35"/>
      <c r="G1027" s="36">
        <v>32.11</v>
      </c>
      <c r="H1027" s="36">
        <v>4200</v>
      </c>
      <c r="I1027" s="36">
        <v>5779.8</v>
      </c>
      <c r="J1027" s="36">
        <v>32.11</v>
      </c>
    </row>
    <row r="1028" spans="1:10" x14ac:dyDescent="0.2">
      <c r="A1028" s="33">
        <v>923</v>
      </c>
      <c r="B1028" s="34" t="s">
        <v>2367</v>
      </c>
      <c r="C1028" s="34" t="s">
        <v>2368</v>
      </c>
      <c r="D1028" s="34" t="s">
        <v>2357</v>
      </c>
      <c r="E1028" s="35" t="s">
        <v>2369</v>
      </c>
      <c r="F1028" s="35"/>
      <c r="G1028" s="36">
        <v>29.5</v>
      </c>
      <c r="H1028" s="36">
        <v>4000</v>
      </c>
      <c r="I1028" s="36">
        <v>5310</v>
      </c>
      <c r="J1028" s="36">
        <v>29.5</v>
      </c>
    </row>
    <row r="1029" spans="1:10" x14ac:dyDescent="0.2">
      <c r="A1029" s="33">
        <v>924</v>
      </c>
      <c r="B1029" s="34" t="s">
        <v>2370</v>
      </c>
      <c r="C1029" s="34" t="s">
        <v>2371</v>
      </c>
      <c r="D1029" s="34" t="s">
        <v>2357</v>
      </c>
      <c r="E1029" s="35" t="s">
        <v>2372</v>
      </c>
      <c r="F1029" s="35"/>
      <c r="G1029" s="36">
        <v>29.5</v>
      </c>
      <c r="H1029" s="36">
        <v>4000</v>
      </c>
      <c r="I1029" s="36">
        <v>5310</v>
      </c>
      <c r="J1029" s="36">
        <v>29.5</v>
      </c>
    </row>
    <row r="1030" spans="1:10" x14ac:dyDescent="0.2">
      <c r="A1030" s="33">
        <v>925</v>
      </c>
      <c r="B1030" s="34" t="s">
        <v>2373</v>
      </c>
      <c r="C1030" s="34" t="s">
        <v>2374</v>
      </c>
      <c r="D1030" s="34" t="s">
        <v>2365</v>
      </c>
      <c r="E1030" s="35" t="s">
        <v>992</v>
      </c>
      <c r="F1030" s="35"/>
      <c r="G1030" s="36">
        <v>32.11</v>
      </c>
      <c r="H1030" s="36">
        <v>4200</v>
      </c>
      <c r="I1030" s="36">
        <v>5779.8</v>
      </c>
      <c r="J1030" s="36">
        <v>32.11</v>
      </c>
    </row>
    <row r="1031" spans="1:10" x14ac:dyDescent="0.2">
      <c r="A1031" s="33">
        <v>926</v>
      </c>
      <c r="B1031" s="34" t="s">
        <v>2375</v>
      </c>
      <c r="C1031" s="34" t="s">
        <v>2376</v>
      </c>
      <c r="D1031" s="34" t="s">
        <v>2357</v>
      </c>
      <c r="E1031" s="35" t="s">
        <v>2032</v>
      </c>
      <c r="F1031" s="35"/>
      <c r="G1031" s="36">
        <v>29.5</v>
      </c>
      <c r="H1031" s="36">
        <v>4000</v>
      </c>
      <c r="I1031" s="36">
        <v>5310</v>
      </c>
      <c r="J1031" s="36">
        <v>29.5</v>
      </c>
    </row>
    <row r="1032" spans="1:10" x14ac:dyDescent="0.2">
      <c r="A1032" s="31"/>
      <c r="B1032" s="31"/>
      <c r="C1032" s="31"/>
      <c r="D1032" s="32" t="s">
        <v>2377</v>
      </c>
      <c r="E1032" s="31"/>
      <c r="F1032" s="31"/>
      <c r="G1032" s="31"/>
      <c r="H1032" s="31"/>
      <c r="I1032" s="31"/>
      <c r="J1032" s="31"/>
    </row>
    <row r="1033" spans="1:10" x14ac:dyDescent="0.2">
      <c r="A1033" s="33">
        <v>927</v>
      </c>
      <c r="B1033" s="34" t="s">
        <v>2378</v>
      </c>
      <c r="C1033" s="34" t="s">
        <v>2379</v>
      </c>
      <c r="D1033" s="34" t="s">
        <v>2380</v>
      </c>
      <c r="E1033" s="35" t="s">
        <v>2381</v>
      </c>
      <c r="F1033" s="35"/>
      <c r="G1033" s="36">
        <v>21.28</v>
      </c>
      <c r="H1033" s="36">
        <v>3750</v>
      </c>
      <c r="I1033" s="36">
        <v>3830.4</v>
      </c>
      <c r="J1033" s="36">
        <v>21.28</v>
      </c>
    </row>
    <row r="1034" spans="1:10" x14ac:dyDescent="0.2">
      <c r="A1034" s="33">
        <v>928</v>
      </c>
      <c r="B1034" s="34" t="s">
        <v>2382</v>
      </c>
      <c r="C1034" s="34" t="s">
        <v>2383</v>
      </c>
      <c r="D1034" s="34" t="s">
        <v>2384</v>
      </c>
      <c r="E1034" s="35" t="s">
        <v>2170</v>
      </c>
      <c r="F1034" s="35"/>
      <c r="G1034" s="36">
        <v>39.67</v>
      </c>
      <c r="H1034" s="36">
        <v>3800</v>
      </c>
      <c r="I1034" s="36">
        <v>7140.6</v>
      </c>
      <c r="J1034" s="36">
        <v>39.67</v>
      </c>
    </row>
    <row r="1035" spans="1:10" x14ac:dyDescent="0.2">
      <c r="A1035" s="33">
        <v>929</v>
      </c>
      <c r="B1035" s="34" t="s">
        <v>2385</v>
      </c>
      <c r="C1035" s="34" t="s">
        <v>2386</v>
      </c>
      <c r="D1035" s="34" t="s">
        <v>2387</v>
      </c>
      <c r="E1035" s="35" t="s">
        <v>1791</v>
      </c>
      <c r="F1035" s="35"/>
      <c r="G1035" s="36">
        <v>23.41</v>
      </c>
      <c r="H1035" s="36">
        <v>3750</v>
      </c>
      <c r="I1035" s="36">
        <v>4213.8</v>
      </c>
      <c r="J1035" s="36">
        <v>23.41</v>
      </c>
    </row>
    <row r="1036" spans="1:10" x14ac:dyDescent="0.2">
      <c r="A1036" s="33">
        <v>930</v>
      </c>
      <c r="B1036" s="34" t="s">
        <v>13432</v>
      </c>
      <c r="C1036" s="34" t="s">
        <v>13431</v>
      </c>
      <c r="D1036" s="34" t="s">
        <v>2380</v>
      </c>
      <c r="E1036" s="35" t="s">
        <v>13990</v>
      </c>
      <c r="F1036" s="35"/>
      <c r="G1036" s="36">
        <v>21.28</v>
      </c>
      <c r="H1036" s="36">
        <v>3750</v>
      </c>
      <c r="I1036" s="36">
        <v>3830.4</v>
      </c>
      <c r="J1036" s="36">
        <v>21.28</v>
      </c>
    </row>
    <row r="1037" spans="1:10" x14ac:dyDescent="0.2">
      <c r="A1037" s="33">
        <v>931</v>
      </c>
      <c r="B1037" s="34" t="s">
        <v>2388</v>
      </c>
      <c r="C1037" s="34" t="s">
        <v>2389</v>
      </c>
      <c r="D1037" s="34" t="s">
        <v>2387</v>
      </c>
      <c r="E1037" s="35" t="s">
        <v>2390</v>
      </c>
      <c r="F1037" s="35"/>
      <c r="G1037" s="36">
        <v>23.41</v>
      </c>
      <c r="H1037" s="36">
        <v>3750</v>
      </c>
      <c r="I1037" s="36">
        <v>4213.8</v>
      </c>
      <c r="J1037" s="36">
        <v>23.41</v>
      </c>
    </row>
    <row r="1038" spans="1:10" x14ac:dyDescent="0.2">
      <c r="A1038" s="33">
        <v>932</v>
      </c>
      <c r="B1038" s="34" t="s">
        <v>13468</v>
      </c>
      <c r="C1038" s="34" t="s">
        <v>13467</v>
      </c>
      <c r="D1038" s="34" t="s">
        <v>14139</v>
      </c>
      <c r="E1038" s="35" t="s">
        <v>13971</v>
      </c>
      <c r="F1038" s="35"/>
      <c r="G1038" s="36">
        <v>35.67</v>
      </c>
      <c r="H1038" s="36">
        <v>3800</v>
      </c>
      <c r="I1038" s="36">
        <v>6420.6</v>
      </c>
      <c r="J1038" s="36">
        <v>35.67</v>
      </c>
    </row>
    <row r="1039" spans="1:10" x14ac:dyDescent="0.2">
      <c r="A1039" s="33">
        <v>933</v>
      </c>
      <c r="B1039" s="34" t="s">
        <v>2391</v>
      </c>
      <c r="C1039" s="34" t="s">
        <v>2392</v>
      </c>
      <c r="D1039" s="34" t="s">
        <v>2384</v>
      </c>
      <c r="E1039" s="35" t="s">
        <v>2170</v>
      </c>
      <c r="F1039" s="35"/>
      <c r="G1039" s="36">
        <v>39.67</v>
      </c>
      <c r="H1039" s="36">
        <v>3800</v>
      </c>
      <c r="I1039" s="36">
        <v>7140.6</v>
      </c>
      <c r="J1039" s="36">
        <v>39.67</v>
      </c>
    </row>
    <row r="1040" spans="1:10" x14ac:dyDescent="0.2">
      <c r="A1040" s="31"/>
      <c r="B1040" s="31"/>
      <c r="C1040" s="31"/>
      <c r="D1040" s="32" t="s">
        <v>2393</v>
      </c>
      <c r="E1040" s="31"/>
      <c r="F1040" s="31"/>
      <c r="G1040" s="31"/>
      <c r="H1040" s="31"/>
      <c r="I1040" s="31"/>
      <c r="J1040" s="31"/>
    </row>
    <row r="1041" spans="1:10" x14ac:dyDescent="0.2">
      <c r="A1041" s="33">
        <v>934</v>
      </c>
      <c r="B1041" s="34" t="s">
        <v>2394</v>
      </c>
      <c r="C1041" s="34" t="s">
        <v>2395</v>
      </c>
      <c r="D1041" s="34" t="s">
        <v>2396</v>
      </c>
      <c r="E1041" s="35" t="s">
        <v>2397</v>
      </c>
      <c r="F1041" s="35"/>
      <c r="G1041" s="36">
        <v>32.5</v>
      </c>
      <c r="H1041" s="36">
        <v>3900</v>
      </c>
      <c r="I1041" s="36">
        <v>5850</v>
      </c>
      <c r="J1041" s="36">
        <v>32.5</v>
      </c>
    </row>
    <row r="1042" spans="1:10" x14ac:dyDescent="0.2">
      <c r="A1042" s="33">
        <v>935</v>
      </c>
      <c r="B1042" s="34" t="s">
        <v>2398</v>
      </c>
      <c r="C1042" s="34" t="s">
        <v>2399</v>
      </c>
      <c r="D1042" s="34" t="s">
        <v>2396</v>
      </c>
      <c r="E1042" s="35" t="s">
        <v>2400</v>
      </c>
      <c r="F1042" s="35"/>
      <c r="G1042" s="36">
        <v>32.5</v>
      </c>
      <c r="H1042" s="36">
        <v>3200</v>
      </c>
      <c r="I1042" s="36">
        <v>5850</v>
      </c>
      <c r="J1042" s="36">
        <v>32.5</v>
      </c>
    </row>
    <row r="1043" spans="1:10" x14ac:dyDescent="0.2">
      <c r="A1043" s="33">
        <v>936</v>
      </c>
      <c r="B1043" s="34" t="s">
        <v>13410</v>
      </c>
      <c r="C1043" s="34" t="s">
        <v>13409</v>
      </c>
      <c r="D1043" s="34" t="s">
        <v>2403</v>
      </c>
      <c r="E1043" s="35" t="s">
        <v>14043</v>
      </c>
      <c r="F1043" s="35"/>
      <c r="G1043" s="36">
        <v>30</v>
      </c>
      <c r="H1043" s="36">
        <v>3850</v>
      </c>
      <c r="I1043" s="36">
        <v>5400</v>
      </c>
      <c r="J1043" s="36">
        <v>30</v>
      </c>
    </row>
    <row r="1044" spans="1:10" x14ac:dyDescent="0.2">
      <c r="A1044" s="33">
        <v>937</v>
      </c>
      <c r="B1044" s="34" t="s">
        <v>2401</v>
      </c>
      <c r="C1044" s="34" t="s">
        <v>2402</v>
      </c>
      <c r="D1044" s="34" t="s">
        <v>2403</v>
      </c>
      <c r="E1044" s="35" t="s">
        <v>2404</v>
      </c>
      <c r="F1044" s="35"/>
      <c r="G1044" s="36">
        <v>30</v>
      </c>
      <c r="H1044" s="36">
        <v>3850</v>
      </c>
      <c r="I1044" s="36">
        <v>5400</v>
      </c>
      <c r="J1044" s="36">
        <v>30</v>
      </c>
    </row>
    <row r="1045" spans="1:10" x14ac:dyDescent="0.2">
      <c r="A1045" s="33">
        <v>938</v>
      </c>
      <c r="B1045" s="34" t="s">
        <v>13403</v>
      </c>
      <c r="C1045" s="34" t="s">
        <v>13402</v>
      </c>
      <c r="D1045" s="34" t="s">
        <v>2405</v>
      </c>
      <c r="E1045" s="35" t="s">
        <v>11309</v>
      </c>
      <c r="F1045" s="35"/>
      <c r="G1045" s="36">
        <v>25</v>
      </c>
      <c r="H1045" s="36">
        <v>3750</v>
      </c>
      <c r="I1045" s="36">
        <v>4500</v>
      </c>
      <c r="J1045" s="36">
        <v>25</v>
      </c>
    </row>
    <row r="1046" spans="1:10" x14ac:dyDescent="0.2">
      <c r="A1046" s="33">
        <v>939</v>
      </c>
      <c r="B1046" s="34" t="s">
        <v>2406</v>
      </c>
      <c r="C1046" s="34" t="s">
        <v>2407</v>
      </c>
      <c r="D1046" s="34" t="s">
        <v>2408</v>
      </c>
      <c r="E1046" s="35" t="s">
        <v>2409</v>
      </c>
      <c r="F1046" s="35"/>
      <c r="G1046" s="36">
        <v>41.39</v>
      </c>
      <c r="H1046" s="36">
        <v>3200</v>
      </c>
      <c r="I1046" s="36">
        <v>7450.2</v>
      </c>
      <c r="J1046" s="36">
        <v>41.39</v>
      </c>
    </row>
    <row r="1047" spans="1:10" x14ac:dyDescent="0.2">
      <c r="A1047" s="33">
        <v>940</v>
      </c>
      <c r="B1047" s="34" t="s">
        <v>2410</v>
      </c>
      <c r="C1047" s="34" t="s">
        <v>2411</v>
      </c>
      <c r="D1047" s="34" t="s">
        <v>2396</v>
      </c>
      <c r="E1047" s="35" t="s">
        <v>1896</v>
      </c>
      <c r="F1047" s="35"/>
      <c r="G1047" s="36">
        <v>32.5</v>
      </c>
      <c r="H1047" s="36">
        <v>3900</v>
      </c>
      <c r="I1047" s="36">
        <v>5850</v>
      </c>
      <c r="J1047" s="36">
        <v>32.5</v>
      </c>
    </row>
    <row r="1048" spans="1:10" x14ac:dyDescent="0.2">
      <c r="A1048" s="33">
        <v>941</v>
      </c>
      <c r="B1048" s="34" t="s">
        <v>2412</v>
      </c>
      <c r="C1048" s="34" t="s">
        <v>2413</v>
      </c>
      <c r="D1048" s="34" t="s">
        <v>2396</v>
      </c>
      <c r="E1048" s="35" t="s">
        <v>2414</v>
      </c>
      <c r="F1048" s="35"/>
      <c r="G1048" s="36">
        <v>32.5</v>
      </c>
      <c r="H1048" s="36">
        <v>3900</v>
      </c>
      <c r="I1048" s="36">
        <v>5850</v>
      </c>
      <c r="J1048" s="36">
        <v>32.5</v>
      </c>
    </row>
    <row r="1049" spans="1:10" x14ac:dyDescent="0.2">
      <c r="A1049" s="33">
        <v>942</v>
      </c>
      <c r="B1049" s="34" t="s">
        <v>2416</v>
      </c>
      <c r="C1049" s="34" t="s">
        <v>2417</v>
      </c>
      <c r="D1049" s="34" t="s">
        <v>2396</v>
      </c>
      <c r="E1049" s="35" t="s">
        <v>1531</v>
      </c>
      <c r="F1049" s="35"/>
      <c r="G1049" s="36">
        <v>32.5</v>
      </c>
      <c r="H1049" s="36">
        <v>3900</v>
      </c>
      <c r="I1049" s="36">
        <v>5850</v>
      </c>
      <c r="J1049" s="36">
        <v>32.5</v>
      </c>
    </row>
    <row r="1050" spans="1:10" x14ac:dyDescent="0.2">
      <c r="A1050" s="33">
        <v>943</v>
      </c>
      <c r="B1050" s="34" t="s">
        <v>2418</v>
      </c>
      <c r="C1050" s="34" t="s">
        <v>2419</v>
      </c>
      <c r="D1050" s="34" t="s">
        <v>2408</v>
      </c>
      <c r="E1050" s="35" t="s">
        <v>1076</v>
      </c>
      <c r="F1050" s="35"/>
      <c r="G1050" s="36">
        <v>41.39</v>
      </c>
      <c r="H1050" s="36">
        <v>3800</v>
      </c>
      <c r="I1050" s="36">
        <v>7450.2</v>
      </c>
      <c r="J1050" s="36">
        <v>41.39</v>
      </c>
    </row>
    <row r="1051" spans="1:10" x14ac:dyDescent="0.2">
      <c r="A1051" s="33">
        <v>944</v>
      </c>
      <c r="B1051" s="34" t="s">
        <v>2420</v>
      </c>
      <c r="C1051" s="34" t="s">
        <v>2421</v>
      </c>
      <c r="D1051" s="34" t="s">
        <v>14140</v>
      </c>
      <c r="E1051" s="35" t="s">
        <v>2422</v>
      </c>
      <c r="F1051" s="35"/>
      <c r="G1051" s="36">
        <v>9075</v>
      </c>
      <c r="H1051" s="36">
        <v>5900</v>
      </c>
      <c r="I1051" s="36">
        <v>9075</v>
      </c>
      <c r="J1051" s="36">
        <v>9075</v>
      </c>
    </row>
    <row r="1052" spans="1:10" x14ac:dyDescent="0.2">
      <c r="A1052" s="33">
        <v>945</v>
      </c>
      <c r="B1052" s="34" t="s">
        <v>2423</v>
      </c>
      <c r="C1052" s="34" t="s">
        <v>2424</v>
      </c>
      <c r="D1052" s="34" t="s">
        <v>2408</v>
      </c>
      <c r="E1052" s="35" t="s">
        <v>2425</v>
      </c>
      <c r="F1052" s="35"/>
      <c r="G1052" s="36">
        <v>41.39</v>
      </c>
      <c r="H1052" s="36">
        <v>3800</v>
      </c>
      <c r="I1052" s="36">
        <v>7450.2</v>
      </c>
      <c r="J1052" s="36">
        <v>41.39</v>
      </c>
    </row>
    <row r="1053" spans="1:10" x14ac:dyDescent="0.2">
      <c r="A1053" s="33">
        <v>946</v>
      </c>
      <c r="B1053" s="34" t="s">
        <v>2426</v>
      </c>
      <c r="C1053" s="34" t="s">
        <v>2427</v>
      </c>
      <c r="D1053" s="34" t="s">
        <v>2396</v>
      </c>
      <c r="E1053" s="35" t="s">
        <v>204</v>
      </c>
      <c r="F1053" s="35"/>
      <c r="G1053" s="36">
        <v>32.5</v>
      </c>
      <c r="H1053" s="36">
        <v>3900</v>
      </c>
      <c r="I1053" s="36">
        <v>5850</v>
      </c>
      <c r="J1053" s="36">
        <v>32.5</v>
      </c>
    </row>
    <row r="1054" spans="1:10" x14ac:dyDescent="0.2">
      <c r="A1054" s="33">
        <v>947</v>
      </c>
      <c r="B1054" s="34" t="s">
        <v>13815</v>
      </c>
      <c r="C1054" s="34" t="s">
        <v>13814</v>
      </c>
      <c r="D1054" s="34" t="s">
        <v>2403</v>
      </c>
      <c r="E1054" s="35" t="s">
        <v>13975</v>
      </c>
      <c r="F1054" s="35"/>
      <c r="G1054" s="36">
        <v>30</v>
      </c>
      <c r="H1054" s="36">
        <v>3850</v>
      </c>
      <c r="I1054" s="36">
        <v>5400</v>
      </c>
      <c r="J1054" s="36">
        <v>30</v>
      </c>
    </row>
    <row r="1055" spans="1:10" x14ac:dyDescent="0.2">
      <c r="A1055" s="33">
        <v>948</v>
      </c>
      <c r="B1055" s="34" t="s">
        <v>2428</v>
      </c>
      <c r="C1055" s="34" t="s">
        <v>2429</v>
      </c>
      <c r="D1055" s="34" t="s">
        <v>2415</v>
      </c>
      <c r="E1055" s="35" t="s">
        <v>607</v>
      </c>
      <c r="F1055" s="35"/>
      <c r="G1055" s="36">
        <v>27.22</v>
      </c>
      <c r="H1055" s="36">
        <v>3800</v>
      </c>
      <c r="I1055" s="36">
        <v>4899.6000000000004</v>
      </c>
      <c r="J1055" s="36">
        <v>27.22</v>
      </c>
    </row>
    <row r="1056" spans="1:10" x14ac:dyDescent="0.2">
      <c r="A1056" s="31"/>
      <c r="B1056" s="31"/>
      <c r="C1056" s="31"/>
      <c r="D1056" s="32" t="s">
        <v>2430</v>
      </c>
      <c r="E1056" s="31"/>
      <c r="F1056" s="31"/>
      <c r="G1056" s="31"/>
      <c r="H1056" s="31"/>
      <c r="I1056" s="31"/>
      <c r="J1056" s="31"/>
    </row>
    <row r="1057" spans="1:10" x14ac:dyDescent="0.2">
      <c r="A1057" s="33">
        <v>949</v>
      </c>
      <c r="B1057" s="34" t="s">
        <v>13395</v>
      </c>
      <c r="C1057" s="34" t="s">
        <v>13394</v>
      </c>
      <c r="D1057" s="34" t="s">
        <v>2431</v>
      </c>
      <c r="E1057" s="35" t="s">
        <v>13963</v>
      </c>
      <c r="F1057" s="35"/>
      <c r="G1057" s="36">
        <v>25</v>
      </c>
      <c r="H1057" s="36">
        <v>3750</v>
      </c>
      <c r="I1057" s="36">
        <v>4500</v>
      </c>
      <c r="J1057" s="36">
        <v>25</v>
      </c>
    </row>
    <row r="1058" spans="1:10" x14ac:dyDescent="0.2">
      <c r="A1058" s="31"/>
      <c r="B1058" s="31"/>
      <c r="C1058" s="31"/>
      <c r="D1058" s="32" t="s">
        <v>2436</v>
      </c>
      <c r="E1058" s="31"/>
      <c r="F1058" s="31"/>
      <c r="G1058" s="31"/>
      <c r="H1058" s="31"/>
      <c r="I1058" s="31"/>
      <c r="J1058" s="31"/>
    </row>
    <row r="1059" spans="1:10" x14ac:dyDescent="0.2">
      <c r="A1059" s="33">
        <v>950</v>
      </c>
      <c r="B1059" s="34" t="s">
        <v>2437</v>
      </c>
      <c r="C1059" s="34" t="s">
        <v>2438</v>
      </c>
      <c r="D1059" s="34" t="s">
        <v>2439</v>
      </c>
      <c r="E1059" s="35" t="s">
        <v>2440</v>
      </c>
      <c r="F1059" s="35"/>
      <c r="G1059" s="36">
        <v>27.5</v>
      </c>
      <c r="H1059" s="36">
        <v>3750</v>
      </c>
      <c r="I1059" s="36">
        <v>4950</v>
      </c>
      <c r="J1059" s="36">
        <v>27.5</v>
      </c>
    </row>
    <row r="1060" spans="1:10" x14ac:dyDescent="0.2">
      <c r="A1060" s="33">
        <v>951</v>
      </c>
      <c r="B1060" s="34" t="s">
        <v>2441</v>
      </c>
      <c r="C1060" s="34" t="s">
        <v>2442</v>
      </c>
      <c r="D1060" s="34" t="s">
        <v>2439</v>
      </c>
      <c r="E1060" s="35" t="s">
        <v>2443</v>
      </c>
      <c r="F1060" s="35"/>
      <c r="G1060" s="36">
        <v>27.5</v>
      </c>
      <c r="H1060" s="36">
        <v>3750</v>
      </c>
      <c r="I1060" s="36">
        <v>4950</v>
      </c>
      <c r="J1060" s="36">
        <v>27.5</v>
      </c>
    </row>
    <row r="1061" spans="1:10" x14ac:dyDescent="0.2">
      <c r="A1061" s="33">
        <v>952</v>
      </c>
      <c r="B1061" s="34" t="s">
        <v>2444</v>
      </c>
      <c r="C1061" s="34" t="s">
        <v>2445</v>
      </c>
      <c r="D1061" s="34" t="s">
        <v>2446</v>
      </c>
      <c r="E1061" s="35" t="s">
        <v>2447</v>
      </c>
      <c r="F1061" s="35"/>
      <c r="G1061" s="36">
        <v>35.67</v>
      </c>
      <c r="H1061" s="36">
        <v>3800</v>
      </c>
      <c r="I1061" s="36">
        <v>6420.6</v>
      </c>
      <c r="J1061" s="36">
        <v>35.67</v>
      </c>
    </row>
    <row r="1062" spans="1:10" x14ac:dyDescent="0.2">
      <c r="A1062" s="33">
        <v>953</v>
      </c>
      <c r="B1062" s="34" t="s">
        <v>2448</v>
      </c>
      <c r="C1062" s="34" t="s">
        <v>2449</v>
      </c>
      <c r="D1062" s="34" t="s">
        <v>2450</v>
      </c>
      <c r="E1062" s="35" t="s">
        <v>1816</v>
      </c>
      <c r="F1062" s="35"/>
      <c r="G1062" s="36">
        <v>30</v>
      </c>
      <c r="H1062" s="36">
        <v>3750</v>
      </c>
      <c r="I1062" s="36">
        <v>5400</v>
      </c>
      <c r="J1062" s="36">
        <v>30</v>
      </c>
    </row>
    <row r="1063" spans="1:10" x14ac:dyDescent="0.2">
      <c r="A1063" s="31"/>
      <c r="B1063" s="31"/>
      <c r="C1063" s="31"/>
      <c r="D1063" s="32" t="s">
        <v>2451</v>
      </c>
      <c r="E1063" s="31"/>
      <c r="F1063" s="31"/>
      <c r="G1063" s="31"/>
      <c r="H1063" s="31"/>
      <c r="I1063" s="31"/>
      <c r="J1063" s="31"/>
    </row>
    <row r="1064" spans="1:10" x14ac:dyDescent="0.2">
      <c r="A1064" s="33">
        <v>954</v>
      </c>
      <c r="B1064" s="34" t="s">
        <v>2452</v>
      </c>
      <c r="C1064" s="34" t="s">
        <v>2453</v>
      </c>
      <c r="D1064" s="34" t="s">
        <v>2454</v>
      </c>
      <c r="E1064" s="35" t="s">
        <v>113</v>
      </c>
      <c r="F1064" s="35"/>
      <c r="G1064" s="36">
        <v>22.95</v>
      </c>
      <c r="H1064" s="36">
        <v>3750</v>
      </c>
      <c r="I1064" s="36">
        <v>5049</v>
      </c>
      <c r="J1064" s="36">
        <v>22.95</v>
      </c>
    </row>
    <row r="1065" spans="1:10" x14ac:dyDescent="0.2">
      <c r="A1065" s="33">
        <v>955</v>
      </c>
      <c r="B1065" s="34" t="s">
        <v>13762</v>
      </c>
      <c r="C1065" s="34" t="s">
        <v>13763</v>
      </c>
      <c r="D1065" s="34" t="s">
        <v>14141</v>
      </c>
      <c r="E1065" s="35" t="s">
        <v>13975</v>
      </c>
      <c r="F1065" s="35"/>
      <c r="G1065" s="36">
        <v>25.45</v>
      </c>
      <c r="H1065" s="36">
        <v>3850</v>
      </c>
      <c r="I1065" s="36">
        <v>5599</v>
      </c>
      <c r="J1065" s="36">
        <v>25.45</v>
      </c>
    </row>
    <row r="1066" spans="1:10" x14ac:dyDescent="0.2">
      <c r="A1066" s="33">
        <v>956</v>
      </c>
      <c r="B1066" s="34" t="s">
        <v>2455</v>
      </c>
      <c r="C1066" s="34" t="s">
        <v>2456</v>
      </c>
      <c r="D1066" s="34" t="s">
        <v>2454</v>
      </c>
      <c r="E1066" s="35" t="s">
        <v>113</v>
      </c>
      <c r="F1066" s="35"/>
      <c r="G1066" s="36">
        <v>22.95</v>
      </c>
      <c r="H1066" s="36">
        <v>3750</v>
      </c>
      <c r="I1066" s="36">
        <v>5049</v>
      </c>
      <c r="J1066" s="36">
        <v>22.95</v>
      </c>
    </row>
    <row r="1067" spans="1:10" x14ac:dyDescent="0.2">
      <c r="A1067" s="33">
        <v>957</v>
      </c>
      <c r="B1067" s="34" t="s">
        <v>2457</v>
      </c>
      <c r="C1067" s="34" t="s">
        <v>2458</v>
      </c>
      <c r="D1067" s="34" t="s">
        <v>2459</v>
      </c>
      <c r="E1067" s="35" t="s">
        <v>125</v>
      </c>
      <c r="F1067" s="35"/>
      <c r="G1067" s="36">
        <v>8200</v>
      </c>
      <c r="H1067" s="36">
        <v>4200</v>
      </c>
      <c r="I1067" s="36">
        <v>8200</v>
      </c>
      <c r="J1067" s="36">
        <v>8200</v>
      </c>
    </row>
    <row r="1068" spans="1:10" x14ac:dyDescent="0.2">
      <c r="A1068" s="33">
        <v>958</v>
      </c>
      <c r="B1068" s="34" t="s">
        <v>13393</v>
      </c>
      <c r="C1068" s="34" t="s">
        <v>13392</v>
      </c>
      <c r="D1068" s="34" t="s">
        <v>14141</v>
      </c>
      <c r="E1068" s="35" t="s">
        <v>11309</v>
      </c>
      <c r="F1068" s="35"/>
      <c r="G1068" s="36">
        <v>25.45</v>
      </c>
      <c r="H1068" s="36">
        <v>3850</v>
      </c>
      <c r="I1068" s="36">
        <v>5599</v>
      </c>
      <c r="J1068" s="36">
        <v>25.45</v>
      </c>
    </row>
    <row r="1069" spans="1:10" x14ac:dyDescent="0.2">
      <c r="A1069" s="33">
        <v>959</v>
      </c>
      <c r="B1069" s="34" t="s">
        <v>2460</v>
      </c>
      <c r="C1069" s="34" t="s">
        <v>2461</v>
      </c>
      <c r="D1069" s="34" t="s">
        <v>2462</v>
      </c>
      <c r="E1069" s="35" t="s">
        <v>1056</v>
      </c>
      <c r="F1069" s="35"/>
      <c r="G1069" s="36">
        <v>22.95</v>
      </c>
      <c r="H1069" s="36">
        <v>3750</v>
      </c>
      <c r="I1069" s="36">
        <v>5049</v>
      </c>
      <c r="J1069" s="36">
        <v>22.95</v>
      </c>
    </row>
    <row r="1070" spans="1:10" x14ac:dyDescent="0.2">
      <c r="A1070" s="33">
        <v>960</v>
      </c>
      <c r="B1070" s="34" t="s">
        <v>2463</v>
      </c>
      <c r="C1070" s="34" t="s">
        <v>2464</v>
      </c>
      <c r="D1070" s="34" t="s">
        <v>2454</v>
      </c>
      <c r="E1070" s="35" t="s">
        <v>113</v>
      </c>
      <c r="F1070" s="35"/>
      <c r="G1070" s="36">
        <v>22.95</v>
      </c>
      <c r="H1070" s="36">
        <v>3750</v>
      </c>
      <c r="I1070" s="36">
        <v>5049</v>
      </c>
      <c r="J1070" s="36">
        <v>22.95</v>
      </c>
    </row>
    <row r="1071" spans="1:10" x14ac:dyDescent="0.2">
      <c r="A1071" s="33">
        <v>961</v>
      </c>
      <c r="B1071" s="34" t="s">
        <v>2465</v>
      </c>
      <c r="C1071" s="34" t="s">
        <v>2466</v>
      </c>
      <c r="D1071" s="34" t="s">
        <v>2467</v>
      </c>
      <c r="E1071" s="35" t="s">
        <v>125</v>
      </c>
      <c r="F1071" s="35"/>
      <c r="G1071" s="36">
        <v>30.91</v>
      </c>
      <c r="H1071" s="36">
        <v>4100</v>
      </c>
      <c r="I1071" s="36">
        <v>6800.2</v>
      </c>
      <c r="J1071" s="36">
        <v>30.91</v>
      </c>
    </row>
    <row r="1072" spans="1:10" x14ac:dyDescent="0.2">
      <c r="A1072" s="33">
        <v>962</v>
      </c>
      <c r="B1072" s="34" t="s">
        <v>2468</v>
      </c>
      <c r="C1072" s="34" t="s">
        <v>2469</v>
      </c>
      <c r="D1072" s="34" t="s">
        <v>2462</v>
      </c>
      <c r="E1072" s="35" t="s">
        <v>1117</v>
      </c>
      <c r="F1072" s="35"/>
      <c r="G1072" s="36">
        <v>22.95</v>
      </c>
      <c r="H1072" s="36">
        <v>3750</v>
      </c>
      <c r="I1072" s="36">
        <v>5049</v>
      </c>
      <c r="J1072" s="36">
        <v>22.95</v>
      </c>
    </row>
    <row r="1073" spans="1:10" x14ac:dyDescent="0.2">
      <c r="A1073" s="31"/>
      <c r="B1073" s="31"/>
      <c r="C1073" s="31"/>
      <c r="D1073" s="32" t="s">
        <v>2470</v>
      </c>
      <c r="E1073" s="31"/>
      <c r="F1073" s="31"/>
      <c r="G1073" s="31"/>
      <c r="H1073" s="31"/>
      <c r="I1073" s="31"/>
      <c r="J1073" s="31"/>
    </row>
    <row r="1074" spans="1:10" x14ac:dyDescent="0.2">
      <c r="A1074" s="33">
        <v>963</v>
      </c>
      <c r="B1074" s="34" t="s">
        <v>6745</v>
      </c>
      <c r="C1074" s="34" t="s">
        <v>6746</v>
      </c>
      <c r="D1074" s="34" t="s">
        <v>14142</v>
      </c>
      <c r="E1074" s="35" t="s">
        <v>2870</v>
      </c>
      <c r="F1074" s="35"/>
      <c r="G1074" s="36">
        <v>25</v>
      </c>
      <c r="H1074" s="36">
        <v>3750</v>
      </c>
      <c r="I1074" s="36">
        <v>4500</v>
      </c>
      <c r="J1074" s="36">
        <v>25</v>
      </c>
    </row>
    <row r="1075" spans="1:10" x14ac:dyDescent="0.2">
      <c r="A1075" s="33">
        <v>964</v>
      </c>
      <c r="B1075" s="34" t="s">
        <v>2471</v>
      </c>
      <c r="C1075" s="34" t="s">
        <v>2472</v>
      </c>
      <c r="D1075" s="34" t="s">
        <v>14143</v>
      </c>
      <c r="E1075" s="35" t="s">
        <v>2473</v>
      </c>
      <c r="F1075" s="35"/>
      <c r="G1075" s="36">
        <v>29.72</v>
      </c>
      <c r="H1075" s="36">
        <v>3800</v>
      </c>
      <c r="I1075" s="36">
        <v>5349.6</v>
      </c>
      <c r="J1075" s="36">
        <v>29.72</v>
      </c>
    </row>
    <row r="1076" spans="1:10" x14ac:dyDescent="0.2">
      <c r="A1076" s="33">
        <v>965</v>
      </c>
      <c r="B1076" s="34" t="s">
        <v>2474</v>
      </c>
      <c r="C1076" s="34" t="s">
        <v>2475</v>
      </c>
      <c r="D1076" s="34" t="s">
        <v>2476</v>
      </c>
      <c r="E1076" s="35" t="s">
        <v>2477</v>
      </c>
      <c r="F1076" s="35"/>
      <c r="G1076" s="36">
        <v>27.5</v>
      </c>
      <c r="H1076" s="36">
        <v>3750</v>
      </c>
      <c r="I1076" s="36">
        <v>4950</v>
      </c>
      <c r="J1076" s="36">
        <v>27.5</v>
      </c>
    </row>
    <row r="1077" spans="1:10" x14ac:dyDescent="0.2">
      <c r="A1077" s="33">
        <v>966</v>
      </c>
      <c r="B1077" s="34" t="s">
        <v>13397</v>
      </c>
      <c r="C1077" s="34" t="s">
        <v>13396</v>
      </c>
      <c r="D1077" s="34" t="s">
        <v>14142</v>
      </c>
      <c r="E1077" s="35" t="s">
        <v>14127</v>
      </c>
      <c r="F1077" s="35"/>
      <c r="G1077" s="36">
        <v>25</v>
      </c>
      <c r="H1077" s="36">
        <v>3750</v>
      </c>
      <c r="I1077" s="36">
        <v>4500</v>
      </c>
      <c r="J1077" s="36">
        <v>25</v>
      </c>
    </row>
    <row r="1078" spans="1:10" x14ac:dyDescent="0.2">
      <c r="A1078" s="33">
        <v>967</v>
      </c>
      <c r="B1078" s="34" t="s">
        <v>2481</v>
      </c>
      <c r="C1078" s="34" t="s">
        <v>2482</v>
      </c>
      <c r="D1078" s="34" t="s">
        <v>2476</v>
      </c>
      <c r="E1078" s="35" t="s">
        <v>2483</v>
      </c>
      <c r="F1078" s="35"/>
      <c r="G1078" s="36">
        <v>27.5</v>
      </c>
      <c r="H1078" s="36">
        <v>3750</v>
      </c>
      <c r="I1078" s="36">
        <v>4950</v>
      </c>
      <c r="J1078" s="36">
        <v>27.5</v>
      </c>
    </row>
    <row r="1079" spans="1:10" x14ac:dyDescent="0.2">
      <c r="A1079" s="31"/>
      <c r="B1079" s="31"/>
      <c r="C1079" s="31"/>
      <c r="D1079" s="32" t="s">
        <v>2484</v>
      </c>
      <c r="E1079" s="31"/>
      <c r="F1079" s="31"/>
      <c r="G1079" s="31"/>
      <c r="H1079" s="31"/>
      <c r="I1079" s="31"/>
      <c r="J1079" s="31"/>
    </row>
    <row r="1080" spans="1:10" x14ac:dyDescent="0.2">
      <c r="A1080" s="33">
        <v>968</v>
      </c>
      <c r="B1080" s="34" t="s">
        <v>13399</v>
      </c>
      <c r="C1080" s="34" t="s">
        <v>13398</v>
      </c>
      <c r="D1080" s="34" t="s">
        <v>14144</v>
      </c>
      <c r="E1080" s="35" t="s">
        <v>13941</v>
      </c>
      <c r="F1080" s="35"/>
      <c r="G1080" s="36">
        <v>24.44</v>
      </c>
      <c r="H1080" s="36">
        <v>3750</v>
      </c>
      <c r="I1080" s="36">
        <v>4399.2</v>
      </c>
      <c r="J1080" s="36">
        <v>24.44</v>
      </c>
    </row>
    <row r="1081" spans="1:10" x14ac:dyDescent="0.2">
      <c r="A1081" s="33">
        <v>969</v>
      </c>
      <c r="B1081" s="34" t="s">
        <v>2485</v>
      </c>
      <c r="C1081" s="34" t="s">
        <v>2486</v>
      </c>
      <c r="D1081" s="34" t="s">
        <v>2487</v>
      </c>
      <c r="E1081" s="35" t="s">
        <v>2488</v>
      </c>
      <c r="F1081" s="35"/>
      <c r="G1081" s="36">
        <v>34.47</v>
      </c>
      <c r="H1081" s="36">
        <v>3800</v>
      </c>
      <c r="I1081" s="36">
        <v>6204.6</v>
      </c>
      <c r="J1081" s="36">
        <v>34.47</v>
      </c>
    </row>
    <row r="1082" spans="1:10" x14ac:dyDescent="0.2">
      <c r="A1082" s="33">
        <v>970</v>
      </c>
      <c r="B1082" s="34" t="s">
        <v>13764</v>
      </c>
      <c r="C1082" s="34" t="s">
        <v>13765</v>
      </c>
      <c r="D1082" s="34" t="s">
        <v>14144</v>
      </c>
      <c r="E1082" s="35" t="s">
        <v>13975</v>
      </c>
      <c r="F1082" s="35"/>
      <c r="G1082" s="36">
        <v>24.44</v>
      </c>
      <c r="H1082" s="36">
        <v>3750</v>
      </c>
      <c r="I1082" s="36">
        <v>4399.2</v>
      </c>
      <c r="J1082" s="36">
        <v>24.44</v>
      </c>
    </row>
    <row r="1083" spans="1:10" x14ac:dyDescent="0.2">
      <c r="A1083" s="31"/>
      <c r="B1083" s="31"/>
      <c r="C1083" s="31"/>
      <c r="D1083" s="32" t="s">
        <v>2489</v>
      </c>
      <c r="E1083" s="31"/>
      <c r="F1083" s="31"/>
      <c r="G1083" s="31"/>
      <c r="H1083" s="31"/>
      <c r="I1083" s="31"/>
      <c r="J1083" s="31"/>
    </row>
    <row r="1084" spans="1:10" x14ac:dyDescent="0.2">
      <c r="A1084" s="33">
        <v>971</v>
      </c>
      <c r="B1084" s="34" t="s">
        <v>2490</v>
      </c>
      <c r="C1084" s="34" t="s">
        <v>2491</v>
      </c>
      <c r="D1084" s="34" t="s">
        <v>2492</v>
      </c>
      <c r="E1084" s="35" t="s">
        <v>2447</v>
      </c>
      <c r="F1084" s="35"/>
      <c r="G1084" s="36">
        <v>29.33</v>
      </c>
      <c r="H1084" s="36">
        <v>3750</v>
      </c>
      <c r="I1084" s="36">
        <v>5279.4</v>
      </c>
      <c r="J1084" s="36">
        <v>29.33</v>
      </c>
    </row>
    <row r="1085" spans="1:10" x14ac:dyDescent="0.2">
      <c r="A1085" s="31"/>
      <c r="B1085" s="31"/>
      <c r="C1085" s="31"/>
      <c r="D1085" s="32" t="s">
        <v>13406</v>
      </c>
      <c r="E1085" s="31"/>
      <c r="F1085" s="31"/>
      <c r="G1085" s="31"/>
      <c r="H1085" s="31"/>
      <c r="I1085" s="31"/>
      <c r="J1085" s="31"/>
    </row>
    <row r="1086" spans="1:10" x14ac:dyDescent="0.2">
      <c r="A1086" s="33">
        <v>972</v>
      </c>
      <c r="B1086" s="34" t="s">
        <v>13405</v>
      </c>
      <c r="C1086" s="34" t="s">
        <v>13404</v>
      </c>
      <c r="D1086" s="34" t="s">
        <v>14145</v>
      </c>
      <c r="E1086" s="35" t="s">
        <v>13999</v>
      </c>
      <c r="F1086" s="35"/>
      <c r="G1086" s="36">
        <v>24.44</v>
      </c>
      <c r="H1086" s="36">
        <v>3750</v>
      </c>
      <c r="I1086" s="36">
        <v>4399.2</v>
      </c>
      <c r="J1086" s="36">
        <v>24.44</v>
      </c>
    </row>
    <row r="1087" spans="1:10" x14ac:dyDescent="0.2">
      <c r="A1087" s="31"/>
      <c r="B1087" s="31"/>
      <c r="C1087" s="31"/>
      <c r="D1087" s="32" t="s">
        <v>2493</v>
      </c>
      <c r="E1087" s="31"/>
      <c r="F1087" s="31"/>
      <c r="G1087" s="31"/>
      <c r="H1087" s="31"/>
      <c r="I1087" s="31"/>
      <c r="J1087" s="31"/>
    </row>
    <row r="1088" spans="1:10" x14ac:dyDescent="0.2">
      <c r="A1088" s="33">
        <v>973</v>
      </c>
      <c r="B1088" s="34" t="s">
        <v>2494</v>
      </c>
      <c r="C1088" s="34" t="s">
        <v>2495</v>
      </c>
      <c r="D1088" s="34" t="s">
        <v>2496</v>
      </c>
      <c r="E1088" s="35" t="s">
        <v>1929</v>
      </c>
      <c r="F1088" s="35"/>
      <c r="G1088" s="36">
        <v>28.33</v>
      </c>
      <c r="H1088" s="36">
        <v>3800</v>
      </c>
      <c r="I1088" s="36">
        <v>5099.3999999999996</v>
      </c>
      <c r="J1088" s="36">
        <v>28.33</v>
      </c>
    </row>
    <row r="1089" spans="1:10" x14ac:dyDescent="0.2">
      <c r="A1089" s="33">
        <v>974</v>
      </c>
      <c r="B1089" s="34" t="s">
        <v>2497</v>
      </c>
      <c r="C1089" s="34" t="s">
        <v>2498</v>
      </c>
      <c r="D1089" s="34" t="s">
        <v>2496</v>
      </c>
      <c r="E1089" s="35" t="s">
        <v>700</v>
      </c>
      <c r="F1089" s="35"/>
      <c r="G1089" s="36">
        <v>28.33</v>
      </c>
      <c r="H1089" s="36">
        <v>3800</v>
      </c>
      <c r="I1089" s="36">
        <v>5099.3999999999996</v>
      </c>
      <c r="J1089" s="36">
        <v>28.33</v>
      </c>
    </row>
    <row r="1090" spans="1:10" x14ac:dyDescent="0.2">
      <c r="A1090" s="33">
        <v>975</v>
      </c>
      <c r="B1090" s="34" t="s">
        <v>2499</v>
      </c>
      <c r="C1090" s="34" t="s">
        <v>2500</v>
      </c>
      <c r="D1090" s="34" t="s">
        <v>2496</v>
      </c>
      <c r="E1090" s="35" t="s">
        <v>270</v>
      </c>
      <c r="F1090" s="35"/>
      <c r="G1090" s="36">
        <v>28.33</v>
      </c>
      <c r="H1090" s="36">
        <v>3800</v>
      </c>
      <c r="I1090" s="36">
        <v>5099.3999999999996</v>
      </c>
      <c r="J1090" s="36">
        <v>28.33</v>
      </c>
    </row>
    <row r="1091" spans="1:10" x14ac:dyDescent="0.2">
      <c r="A1091" s="33">
        <v>976</v>
      </c>
      <c r="B1091" s="34" t="s">
        <v>2501</v>
      </c>
      <c r="C1091" s="34" t="s">
        <v>2502</v>
      </c>
      <c r="D1091" s="34" t="s">
        <v>2496</v>
      </c>
      <c r="E1091" s="35" t="s">
        <v>2503</v>
      </c>
      <c r="F1091" s="35"/>
      <c r="G1091" s="36">
        <v>28.33</v>
      </c>
      <c r="H1091" s="36">
        <v>3800</v>
      </c>
      <c r="I1091" s="36">
        <v>5099.3999999999996</v>
      </c>
      <c r="J1091" s="36">
        <v>28.33</v>
      </c>
    </row>
    <row r="1092" spans="1:10" x14ac:dyDescent="0.2">
      <c r="A1092" s="33">
        <v>977</v>
      </c>
      <c r="B1092" s="34" t="s">
        <v>2504</v>
      </c>
      <c r="C1092" s="34" t="s">
        <v>2505</v>
      </c>
      <c r="D1092" s="34" t="s">
        <v>2506</v>
      </c>
      <c r="E1092" s="35" t="s">
        <v>1136</v>
      </c>
      <c r="F1092" s="35"/>
      <c r="G1092" s="36">
        <v>29.44</v>
      </c>
      <c r="H1092" s="36">
        <v>3850</v>
      </c>
      <c r="I1092" s="36">
        <v>5299.2</v>
      </c>
      <c r="J1092" s="36">
        <v>29.44</v>
      </c>
    </row>
    <row r="1093" spans="1:10" x14ac:dyDescent="0.2">
      <c r="A1093" s="33">
        <v>978</v>
      </c>
      <c r="B1093" s="34" t="s">
        <v>2507</v>
      </c>
      <c r="C1093" s="34" t="s">
        <v>2508</v>
      </c>
      <c r="D1093" s="34" t="s">
        <v>2496</v>
      </c>
      <c r="E1093" s="35" t="s">
        <v>270</v>
      </c>
      <c r="F1093" s="35"/>
      <c r="G1093" s="36">
        <v>28.33</v>
      </c>
      <c r="H1093" s="36">
        <v>3800</v>
      </c>
      <c r="I1093" s="36">
        <v>5099.3999999999996</v>
      </c>
      <c r="J1093" s="36">
        <v>28.33</v>
      </c>
    </row>
    <row r="1094" spans="1:10" x14ac:dyDescent="0.2">
      <c r="A1094" s="33">
        <v>979</v>
      </c>
      <c r="B1094" s="34" t="s">
        <v>10756</v>
      </c>
      <c r="C1094" s="34" t="s">
        <v>10757</v>
      </c>
      <c r="D1094" s="34" t="s">
        <v>2506</v>
      </c>
      <c r="E1094" s="35" t="s">
        <v>1816</v>
      </c>
      <c r="F1094" s="35"/>
      <c r="G1094" s="36">
        <v>29.44</v>
      </c>
      <c r="H1094" s="36">
        <v>3850</v>
      </c>
      <c r="I1094" s="36">
        <v>5299.2</v>
      </c>
      <c r="J1094" s="36">
        <v>29.44</v>
      </c>
    </row>
    <row r="1095" spans="1:10" x14ac:dyDescent="0.2">
      <c r="A1095" s="33">
        <v>980</v>
      </c>
      <c r="B1095" s="34" t="s">
        <v>2509</v>
      </c>
      <c r="C1095" s="34" t="s">
        <v>2510</v>
      </c>
      <c r="D1095" s="34" t="s">
        <v>2496</v>
      </c>
      <c r="E1095" s="35" t="s">
        <v>1674</v>
      </c>
      <c r="F1095" s="35"/>
      <c r="G1095" s="36">
        <v>28.33</v>
      </c>
      <c r="H1095" s="36">
        <v>3800</v>
      </c>
      <c r="I1095" s="36">
        <v>5099.3999999999996</v>
      </c>
      <c r="J1095" s="36">
        <v>28.33</v>
      </c>
    </row>
    <row r="1096" spans="1:10" x14ac:dyDescent="0.2">
      <c r="A1096" s="33">
        <v>981</v>
      </c>
      <c r="B1096" s="34" t="s">
        <v>2511</v>
      </c>
      <c r="C1096" s="34" t="s">
        <v>2512</v>
      </c>
      <c r="D1096" s="34" t="s">
        <v>14146</v>
      </c>
      <c r="E1096" s="35" t="s">
        <v>2513</v>
      </c>
      <c r="F1096" s="35"/>
      <c r="G1096" s="36">
        <v>33.33</v>
      </c>
      <c r="H1096" s="36">
        <v>4000</v>
      </c>
      <c r="I1096" s="36">
        <v>5999.4</v>
      </c>
      <c r="J1096" s="36">
        <v>33.33</v>
      </c>
    </row>
    <row r="1097" spans="1:10" x14ac:dyDescent="0.2">
      <c r="A1097" s="33">
        <v>982</v>
      </c>
      <c r="B1097" s="34" t="s">
        <v>13422</v>
      </c>
      <c r="C1097" s="34" t="s">
        <v>13421</v>
      </c>
      <c r="D1097" s="34" t="s">
        <v>2496</v>
      </c>
      <c r="E1097" s="35" t="s">
        <v>13954</v>
      </c>
      <c r="F1097" s="35"/>
      <c r="G1097" s="36">
        <v>28.33</v>
      </c>
      <c r="H1097" s="36">
        <v>3800</v>
      </c>
      <c r="I1097" s="36">
        <v>5099.3999999999996</v>
      </c>
      <c r="J1097" s="36">
        <v>28.33</v>
      </c>
    </row>
    <row r="1098" spans="1:10" x14ac:dyDescent="0.2">
      <c r="A1098" s="33">
        <v>983</v>
      </c>
      <c r="B1098" s="34" t="s">
        <v>2514</v>
      </c>
      <c r="C1098" s="34" t="s">
        <v>2515</v>
      </c>
      <c r="D1098" s="34" t="s">
        <v>14147</v>
      </c>
      <c r="E1098" s="35" t="s">
        <v>2516</v>
      </c>
      <c r="F1098" s="35"/>
      <c r="G1098" s="36">
        <v>36.67</v>
      </c>
      <c r="H1098" s="36">
        <v>4000</v>
      </c>
      <c r="I1098" s="36">
        <v>6600.6</v>
      </c>
      <c r="J1098" s="36">
        <v>36.67</v>
      </c>
    </row>
    <row r="1099" spans="1:10" x14ac:dyDescent="0.2">
      <c r="A1099" s="33">
        <v>984</v>
      </c>
      <c r="B1099" s="34" t="s">
        <v>2517</v>
      </c>
      <c r="C1099" s="34" t="s">
        <v>2518</v>
      </c>
      <c r="D1099" s="34" t="s">
        <v>2496</v>
      </c>
      <c r="E1099" s="35" t="s">
        <v>846</v>
      </c>
      <c r="F1099" s="35"/>
      <c r="G1099" s="36">
        <v>28.33</v>
      </c>
      <c r="H1099" s="36">
        <v>3800</v>
      </c>
      <c r="I1099" s="36">
        <v>5099.3999999999996</v>
      </c>
      <c r="J1099" s="36">
        <v>28.33</v>
      </c>
    </row>
    <row r="1100" spans="1:10" x14ac:dyDescent="0.2">
      <c r="A1100" s="33">
        <v>985</v>
      </c>
      <c r="B1100" s="34" t="s">
        <v>13420</v>
      </c>
      <c r="C1100" s="34" t="s">
        <v>2519</v>
      </c>
      <c r="D1100" s="34" t="s">
        <v>2496</v>
      </c>
      <c r="E1100" s="35" t="s">
        <v>13978</v>
      </c>
      <c r="F1100" s="35"/>
      <c r="G1100" s="36">
        <v>28.33</v>
      </c>
      <c r="H1100" s="36">
        <v>3800</v>
      </c>
      <c r="I1100" s="36">
        <v>5099.3999999999996</v>
      </c>
      <c r="J1100" s="36">
        <v>28.33</v>
      </c>
    </row>
    <row r="1101" spans="1:10" x14ac:dyDescent="0.2">
      <c r="A1101" s="33">
        <v>986</v>
      </c>
      <c r="B1101" s="34" t="s">
        <v>2520</v>
      </c>
      <c r="C1101" s="34" t="s">
        <v>2521</v>
      </c>
      <c r="D1101" s="34" t="s">
        <v>2496</v>
      </c>
      <c r="E1101" s="35" t="s">
        <v>500</v>
      </c>
      <c r="F1101" s="35"/>
      <c r="G1101" s="36">
        <v>28.33</v>
      </c>
      <c r="H1101" s="36">
        <v>3800</v>
      </c>
      <c r="I1101" s="36">
        <v>5099.3999999999996</v>
      </c>
      <c r="J1101" s="36">
        <v>28.33</v>
      </c>
    </row>
    <row r="1102" spans="1:10" x14ac:dyDescent="0.2">
      <c r="A1102" s="33">
        <v>987</v>
      </c>
      <c r="B1102" s="34" t="s">
        <v>13419</v>
      </c>
      <c r="C1102" s="34" t="s">
        <v>13418</v>
      </c>
      <c r="D1102" s="34" t="s">
        <v>2496</v>
      </c>
      <c r="E1102" s="35" t="s">
        <v>13996</v>
      </c>
      <c r="F1102" s="35"/>
      <c r="G1102" s="36">
        <v>28.33</v>
      </c>
      <c r="H1102" s="36">
        <v>3800</v>
      </c>
      <c r="I1102" s="36">
        <v>5099.3999999999996</v>
      </c>
      <c r="J1102" s="36">
        <v>28.33</v>
      </c>
    </row>
    <row r="1103" spans="1:10" x14ac:dyDescent="0.2">
      <c r="A1103" s="33">
        <v>988</v>
      </c>
      <c r="B1103" s="34" t="s">
        <v>13417</v>
      </c>
      <c r="C1103" s="34" t="s">
        <v>13416</v>
      </c>
      <c r="D1103" s="34" t="s">
        <v>2496</v>
      </c>
      <c r="E1103" s="35" t="s">
        <v>14148</v>
      </c>
      <c r="F1103" s="35"/>
      <c r="G1103" s="36">
        <v>28.33</v>
      </c>
      <c r="H1103" s="36">
        <v>3800</v>
      </c>
      <c r="I1103" s="36">
        <v>5099.3999999999996</v>
      </c>
      <c r="J1103" s="36">
        <v>28.33</v>
      </c>
    </row>
    <row r="1104" spans="1:10" x14ac:dyDescent="0.2">
      <c r="A1104" s="33">
        <v>989</v>
      </c>
      <c r="B1104" s="34" t="s">
        <v>2522</v>
      </c>
      <c r="C1104" s="34" t="s">
        <v>2523</v>
      </c>
      <c r="D1104" s="34" t="s">
        <v>2496</v>
      </c>
      <c r="E1104" s="35" t="s">
        <v>1989</v>
      </c>
      <c r="F1104" s="35"/>
      <c r="G1104" s="36">
        <v>28.33</v>
      </c>
      <c r="H1104" s="36">
        <v>3800</v>
      </c>
      <c r="I1104" s="36">
        <v>5099.3999999999996</v>
      </c>
      <c r="J1104" s="36">
        <v>28.33</v>
      </c>
    </row>
    <row r="1105" spans="1:10" x14ac:dyDescent="0.2">
      <c r="A1105" s="33">
        <v>990</v>
      </c>
      <c r="B1105" s="34" t="s">
        <v>2526</v>
      </c>
      <c r="C1105" s="34" t="s">
        <v>2527</v>
      </c>
      <c r="D1105" s="34" t="s">
        <v>2496</v>
      </c>
      <c r="E1105" s="35" t="s">
        <v>1910</v>
      </c>
      <c r="F1105" s="35"/>
      <c r="G1105" s="36">
        <v>28.33</v>
      </c>
      <c r="H1105" s="36">
        <v>3800</v>
      </c>
      <c r="I1105" s="36">
        <v>5099.3999999999996</v>
      </c>
      <c r="J1105" s="36">
        <v>28.33</v>
      </c>
    </row>
    <row r="1106" spans="1:10" x14ac:dyDescent="0.2">
      <c r="A1106" s="33">
        <v>991</v>
      </c>
      <c r="B1106" s="34" t="s">
        <v>13415</v>
      </c>
      <c r="C1106" s="34" t="s">
        <v>11316</v>
      </c>
      <c r="D1106" s="34" t="s">
        <v>2496</v>
      </c>
      <c r="E1106" s="35" t="s">
        <v>13990</v>
      </c>
      <c r="F1106" s="35"/>
      <c r="G1106" s="36">
        <v>28.33</v>
      </c>
      <c r="H1106" s="36">
        <v>3800</v>
      </c>
      <c r="I1106" s="36">
        <v>5099.3999999999996</v>
      </c>
      <c r="J1106" s="36">
        <v>28.33</v>
      </c>
    </row>
    <row r="1107" spans="1:10" x14ac:dyDescent="0.2">
      <c r="A1107" s="33">
        <v>992</v>
      </c>
      <c r="B1107" s="34" t="s">
        <v>2529</v>
      </c>
      <c r="C1107" s="34" t="s">
        <v>2530</v>
      </c>
      <c r="D1107" s="34" t="s">
        <v>2496</v>
      </c>
      <c r="E1107" s="35" t="s">
        <v>2531</v>
      </c>
      <c r="F1107" s="35"/>
      <c r="G1107" s="36">
        <v>28.33</v>
      </c>
      <c r="H1107" s="36">
        <v>3800</v>
      </c>
      <c r="I1107" s="36">
        <v>5099.3999999999996</v>
      </c>
      <c r="J1107" s="36">
        <v>28.33</v>
      </c>
    </row>
    <row r="1108" spans="1:10" x14ac:dyDescent="0.2">
      <c r="A1108" s="31"/>
      <c r="B1108" s="31"/>
      <c r="C1108" s="31"/>
      <c r="D1108" s="32" t="s">
        <v>2532</v>
      </c>
      <c r="E1108" s="31"/>
      <c r="F1108" s="31"/>
      <c r="G1108" s="31"/>
      <c r="H1108" s="31"/>
      <c r="I1108" s="31"/>
      <c r="J1108" s="31"/>
    </row>
    <row r="1109" spans="1:10" x14ac:dyDescent="0.2">
      <c r="A1109" s="33">
        <v>993</v>
      </c>
      <c r="B1109" s="34" t="s">
        <v>13401</v>
      </c>
      <c r="C1109" s="34" t="s">
        <v>13400</v>
      </c>
      <c r="D1109" s="34" t="s">
        <v>14149</v>
      </c>
      <c r="E1109" s="35" t="s">
        <v>14008</v>
      </c>
      <c r="F1109" s="35"/>
      <c r="G1109" s="36">
        <v>26.67</v>
      </c>
      <c r="H1109" s="36">
        <v>3750</v>
      </c>
      <c r="I1109" s="36">
        <v>4800.6000000000004</v>
      </c>
      <c r="J1109" s="36">
        <v>26.67</v>
      </c>
    </row>
    <row r="1110" spans="1:10" x14ac:dyDescent="0.2">
      <c r="A1110" s="33">
        <v>994</v>
      </c>
      <c r="B1110" s="34" t="s">
        <v>2533</v>
      </c>
      <c r="C1110" s="34" t="s">
        <v>2534</v>
      </c>
      <c r="D1110" s="34" t="s">
        <v>2535</v>
      </c>
      <c r="E1110" s="35" t="s">
        <v>2536</v>
      </c>
      <c r="F1110" s="35"/>
      <c r="G1110" s="36">
        <v>34.83</v>
      </c>
      <c r="H1110" s="36">
        <v>3800</v>
      </c>
      <c r="I1110" s="36">
        <v>6269.4</v>
      </c>
      <c r="J1110" s="36">
        <v>34.83</v>
      </c>
    </row>
    <row r="1111" spans="1:10" x14ac:dyDescent="0.2">
      <c r="A1111" s="33">
        <v>995</v>
      </c>
      <c r="B1111" s="34" t="s">
        <v>2537</v>
      </c>
      <c r="C1111" s="34" t="s">
        <v>2538</v>
      </c>
      <c r="D1111" s="34" t="s">
        <v>2539</v>
      </c>
      <c r="E1111" s="35" t="s">
        <v>2540</v>
      </c>
      <c r="F1111" s="35"/>
      <c r="G1111" s="36">
        <v>41</v>
      </c>
      <c r="H1111" s="36">
        <v>3800</v>
      </c>
      <c r="I1111" s="36">
        <v>7380</v>
      </c>
      <c r="J1111" s="36">
        <v>41</v>
      </c>
    </row>
    <row r="1112" spans="1:10" x14ac:dyDescent="0.2">
      <c r="A1112" s="33">
        <v>996</v>
      </c>
      <c r="B1112" s="34" t="s">
        <v>2541</v>
      </c>
      <c r="C1112" s="34" t="s">
        <v>2542</v>
      </c>
      <c r="D1112" s="34" t="s">
        <v>2543</v>
      </c>
      <c r="E1112" s="35" t="s">
        <v>2544</v>
      </c>
      <c r="F1112" s="35"/>
      <c r="G1112" s="36">
        <v>32</v>
      </c>
      <c r="H1112" s="36">
        <v>3750</v>
      </c>
      <c r="I1112" s="36">
        <v>5760</v>
      </c>
      <c r="J1112" s="36">
        <v>32</v>
      </c>
    </row>
    <row r="1113" spans="1:10" x14ac:dyDescent="0.2">
      <c r="A1113" s="31"/>
      <c r="B1113" s="31"/>
      <c r="C1113" s="31"/>
      <c r="D1113" s="32" t="s">
        <v>13425</v>
      </c>
      <c r="E1113" s="31"/>
      <c r="F1113" s="31"/>
      <c r="G1113" s="31"/>
      <c r="H1113" s="31"/>
      <c r="I1113" s="31"/>
      <c r="J1113" s="31"/>
    </row>
    <row r="1114" spans="1:10" x14ac:dyDescent="0.2">
      <c r="A1114" s="33">
        <v>997</v>
      </c>
      <c r="B1114" s="34" t="s">
        <v>2478</v>
      </c>
      <c r="C1114" s="34" t="s">
        <v>2479</v>
      </c>
      <c r="D1114" s="34" t="s">
        <v>14150</v>
      </c>
      <c r="E1114" s="35" t="s">
        <v>2480</v>
      </c>
      <c r="F1114" s="35"/>
      <c r="G1114" s="36">
        <v>7000</v>
      </c>
      <c r="H1114" s="36">
        <v>5900</v>
      </c>
      <c r="I1114" s="36">
        <v>7000</v>
      </c>
      <c r="J1114" s="36">
        <v>7000</v>
      </c>
    </row>
    <row r="1115" spans="1:10" x14ac:dyDescent="0.2">
      <c r="A1115" s="31"/>
      <c r="B1115" s="31"/>
      <c r="C1115" s="31"/>
      <c r="D1115" s="32" t="s">
        <v>2545</v>
      </c>
      <c r="E1115" s="31"/>
      <c r="F1115" s="31"/>
      <c r="G1115" s="31"/>
      <c r="H1115" s="31"/>
      <c r="I1115" s="31"/>
      <c r="J1115" s="31"/>
    </row>
    <row r="1116" spans="1:10" x14ac:dyDescent="0.2">
      <c r="A1116" s="33">
        <v>998</v>
      </c>
      <c r="B1116" s="34" t="s">
        <v>2546</v>
      </c>
      <c r="C1116" s="34" t="s">
        <v>2547</v>
      </c>
      <c r="D1116" s="34" t="s">
        <v>14151</v>
      </c>
      <c r="E1116" s="35" t="s">
        <v>2548</v>
      </c>
      <c r="F1116" s="35"/>
      <c r="G1116" s="36">
        <v>7700</v>
      </c>
      <c r="H1116" s="36">
        <v>5900</v>
      </c>
      <c r="I1116" s="36">
        <v>7700</v>
      </c>
      <c r="J1116" s="36">
        <v>7700</v>
      </c>
    </row>
    <row r="1117" spans="1:10" x14ac:dyDescent="0.2">
      <c r="A1117" s="31"/>
      <c r="B1117" s="31"/>
      <c r="C1117" s="31"/>
      <c r="D1117" s="32" t="s">
        <v>2549</v>
      </c>
      <c r="E1117" s="31"/>
      <c r="F1117" s="31"/>
      <c r="G1117" s="31"/>
      <c r="H1117" s="31"/>
      <c r="I1117" s="31"/>
      <c r="J1117" s="31"/>
    </row>
    <row r="1118" spans="1:10" x14ac:dyDescent="0.2">
      <c r="A1118" s="33">
        <v>999</v>
      </c>
      <c r="B1118" s="34" t="s">
        <v>2550</v>
      </c>
      <c r="C1118" s="34" t="s">
        <v>2551</v>
      </c>
      <c r="D1118" s="34" t="s">
        <v>2552</v>
      </c>
      <c r="E1118" s="35" t="s">
        <v>273</v>
      </c>
      <c r="F1118" s="35"/>
      <c r="G1118" s="36">
        <v>4800</v>
      </c>
      <c r="H1118" s="36">
        <v>3750</v>
      </c>
      <c r="I1118" s="36">
        <v>4800</v>
      </c>
      <c r="J1118" s="36">
        <v>4800</v>
      </c>
    </row>
    <row r="1119" spans="1:10" x14ac:dyDescent="0.2">
      <c r="A1119" s="33">
        <v>1000</v>
      </c>
      <c r="B1119" s="34" t="s">
        <v>2553</v>
      </c>
      <c r="C1119" s="34" t="s">
        <v>2554</v>
      </c>
      <c r="D1119" s="34" t="s">
        <v>14152</v>
      </c>
      <c r="E1119" s="35" t="s">
        <v>950</v>
      </c>
      <c r="F1119" s="35"/>
      <c r="G1119" s="36">
        <v>7000</v>
      </c>
      <c r="H1119" s="36">
        <v>4000</v>
      </c>
      <c r="I1119" s="36">
        <v>7000</v>
      </c>
      <c r="J1119" s="36">
        <v>7000</v>
      </c>
    </row>
    <row r="1120" spans="1:10" x14ac:dyDescent="0.2">
      <c r="A1120" s="33">
        <v>1001</v>
      </c>
      <c r="B1120" s="34" t="s">
        <v>2555</v>
      </c>
      <c r="C1120" s="34" t="s">
        <v>2556</v>
      </c>
      <c r="D1120" s="34" t="s">
        <v>2557</v>
      </c>
      <c r="E1120" s="35" t="s">
        <v>273</v>
      </c>
      <c r="F1120" s="35"/>
      <c r="G1120" s="36">
        <v>29.15</v>
      </c>
      <c r="H1120" s="36">
        <v>3750</v>
      </c>
      <c r="I1120" s="36">
        <v>5830</v>
      </c>
      <c r="J1120" s="36">
        <v>29.15</v>
      </c>
    </row>
    <row r="1121" spans="1:10" x14ac:dyDescent="0.2">
      <c r="A1121" s="33">
        <v>1002</v>
      </c>
      <c r="B1121" s="34" t="s">
        <v>2559</v>
      </c>
      <c r="C1121" s="34" t="s">
        <v>2560</v>
      </c>
      <c r="D1121" s="34" t="s">
        <v>2561</v>
      </c>
      <c r="E1121" s="35" t="s">
        <v>331</v>
      </c>
      <c r="F1121" s="35"/>
      <c r="G1121" s="36">
        <v>32.18</v>
      </c>
      <c r="H1121" s="36">
        <v>3750</v>
      </c>
      <c r="I1121" s="36">
        <v>6436</v>
      </c>
      <c r="J1121" s="36">
        <v>32.18</v>
      </c>
    </row>
    <row r="1122" spans="1:10" x14ac:dyDescent="0.2">
      <c r="A1122" s="33">
        <v>1003</v>
      </c>
      <c r="B1122" s="34" t="s">
        <v>13414</v>
      </c>
      <c r="C1122" s="34" t="s">
        <v>13413</v>
      </c>
      <c r="D1122" s="34" t="s">
        <v>14153</v>
      </c>
      <c r="E1122" s="35" t="s">
        <v>14093</v>
      </c>
      <c r="F1122" s="35"/>
      <c r="G1122" s="36">
        <v>29.25</v>
      </c>
      <c r="H1122" s="36">
        <v>3750</v>
      </c>
      <c r="I1122" s="36">
        <v>5850</v>
      </c>
      <c r="J1122" s="36">
        <v>29.25</v>
      </c>
    </row>
    <row r="1123" spans="1:10" x14ac:dyDescent="0.2">
      <c r="A1123" s="31"/>
      <c r="B1123" s="31"/>
      <c r="C1123" s="31"/>
      <c r="D1123" s="32" t="s">
        <v>2562</v>
      </c>
      <c r="E1123" s="31"/>
      <c r="F1123" s="31"/>
      <c r="G1123" s="31"/>
      <c r="H1123" s="31"/>
      <c r="I1123" s="31"/>
      <c r="J1123" s="31"/>
    </row>
    <row r="1124" spans="1:10" x14ac:dyDescent="0.2">
      <c r="A1124" s="33">
        <v>1004</v>
      </c>
      <c r="B1124" s="34" t="s">
        <v>2563</v>
      </c>
      <c r="C1124" s="34" t="s">
        <v>2564</v>
      </c>
      <c r="D1124" s="34" t="s">
        <v>2565</v>
      </c>
      <c r="E1124" s="35" t="s">
        <v>2566</v>
      </c>
      <c r="F1124" s="35"/>
      <c r="G1124" s="36">
        <v>4400</v>
      </c>
      <c r="H1124" s="36">
        <v>3200</v>
      </c>
      <c r="I1124" s="36">
        <v>4400</v>
      </c>
      <c r="J1124" s="36">
        <v>4400</v>
      </c>
    </row>
    <row r="1125" spans="1:10" x14ac:dyDescent="0.2">
      <c r="A1125" s="33">
        <v>1005</v>
      </c>
      <c r="B1125" s="34" t="s">
        <v>2567</v>
      </c>
      <c r="C1125" s="34" t="s">
        <v>2568</v>
      </c>
      <c r="D1125" s="34" t="s">
        <v>2569</v>
      </c>
      <c r="E1125" s="35" t="s">
        <v>617</v>
      </c>
      <c r="F1125" s="35"/>
      <c r="G1125" s="36">
        <v>6500</v>
      </c>
      <c r="H1125" s="36">
        <v>4050</v>
      </c>
      <c r="I1125" s="36">
        <v>6500</v>
      </c>
      <c r="J1125" s="36">
        <v>6500</v>
      </c>
    </row>
    <row r="1126" spans="1:10" x14ac:dyDescent="0.2">
      <c r="A1126" s="33">
        <v>1006</v>
      </c>
      <c r="B1126" s="34" t="s">
        <v>2570</v>
      </c>
      <c r="C1126" s="34" t="s">
        <v>2571</v>
      </c>
      <c r="D1126" s="34" t="s">
        <v>2572</v>
      </c>
      <c r="E1126" s="35" t="s">
        <v>1705</v>
      </c>
      <c r="F1126" s="35"/>
      <c r="G1126" s="36">
        <v>5800</v>
      </c>
      <c r="H1126" s="36">
        <v>4700</v>
      </c>
      <c r="I1126" s="36">
        <v>5800</v>
      </c>
      <c r="J1126" s="36">
        <v>5800</v>
      </c>
    </row>
    <row r="1127" spans="1:10" x14ac:dyDescent="0.2">
      <c r="A1127" s="33">
        <v>1007</v>
      </c>
      <c r="B1127" s="34" t="s">
        <v>2573</v>
      </c>
      <c r="C1127" s="34" t="s">
        <v>2574</v>
      </c>
      <c r="D1127" s="34" t="s">
        <v>14154</v>
      </c>
      <c r="E1127" s="35" t="s">
        <v>2575</v>
      </c>
      <c r="F1127" s="35"/>
      <c r="G1127" s="36">
        <v>12131</v>
      </c>
      <c r="H1127" s="36">
        <v>9400</v>
      </c>
      <c r="I1127" s="36">
        <v>12131</v>
      </c>
      <c r="J1127" s="36">
        <v>12131</v>
      </c>
    </row>
    <row r="1128" spans="1:10" x14ac:dyDescent="0.2">
      <c r="A1128" s="31"/>
      <c r="B1128" s="31"/>
      <c r="C1128" s="31"/>
      <c r="D1128" s="32" t="s">
        <v>2576</v>
      </c>
      <c r="E1128" s="31"/>
      <c r="F1128" s="31"/>
      <c r="G1128" s="31"/>
      <c r="H1128" s="31"/>
      <c r="I1128" s="31"/>
      <c r="J1128" s="31"/>
    </row>
    <row r="1129" spans="1:10" x14ac:dyDescent="0.2">
      <c r="A1129" s="33">
        <v>1008</v>
      </c>
      <c r="B1129" s="34" t="s">
        <v>2577</v>
      </c>
      <c r="C1129" s="34" t="s">
        <v>2578</v>
      </c>
      <c r="D1129" s="34" t="s">
        <v>14155</v>
      </c>
      <c r="E1129" s="35" t="s">
        <v>2579</v>
      </c>
      <c r="F1129" s="35"/>
      <c r="G1129" s="36">
        <v>34.72</v>
      </c>
      <c r="H1129" s="36">
        <v>4000</v>
      </c>
      <c r="I1129" s="36">
        <v>6249.6</v>
      </c>
      <c r="J1129" s="36">
        <v>34.72</v>
      </c>
    </row>
    <row r="1130" spans="1:10" x14ac:dyDescent="0.2">
      <c r="A1130" s="33">
        <v>1009</v>
      </c>
      <c r="B1130" s="34" t="s">
        <v>2580</v>
      </c>
      <c r="C1130" s="34" t="s">
        <v>2581</v>
      </c>
      <c r="D1130" s="34" t="s">
        <v>2582</v>
      </c>
      <c r="E1130" s="35" t="s">
        <v>2583</v>
      </c>
      <c r="F1130" s="35"/>
      <c r="G1130" s="36">
        <v>41.39</v>
      </c>
      <c r="H1130" s="36">
        <v>3800</v>
      </c>
      <c r="I1130" s="36">
        <v>7450.2</v>
      </c>
      <c r="J1130" s="36">
        <v>41.39</v>
      </c>
    </row>
    <row r="1131" spans="1:10" x14ac:dyDescent="0.2">
      <c r="A1131" s="33">
        <v>1010</v>
      </c>
      <c r="B1131" s="34" t="s">
        <v>2587</v>
      </c>
      <c r="C1131" s="34" t="s">
        <v>2588</v>
      </c>
      <c r="D1131" s="34" t="s">
        <v>14155</v>
      </c>
      <c r="E1131" s="35" t="s">
        <v>2589</v>
      </c>
      <c r="F1131" s="35"/>
      <c r="G1131" s="36">
        <v>34.72</v>
      </c>
      <c r="H1131" s="36">
        <v>4000</v>
      </c>
      <c r="I1131" s="36">
        <v>6249.6</v>
      </c>
      <c r="J1131" s="36">
        <v>34.72</v>
      </c>
    </row>
    <row r="1132" spans="1:10" x14ac:dyDescent="0.2">
      <c r="A1132" s="33">
        <v>1011</v>
      </c>
      <c r="B1132" s="34" t="s">
        <v>2590</v>
      </c>
      <c r="C1132" s="34" t="s">
        <v>2591</v>
      </c>
      <c r="D1132" s="34" t="s">
        <v>2582</v>
      </c>
      <c r="E1132" s="35" t="s">
        <v>1989</v>
      </c>
      <c r="F1132" s="35"/>
      <c r="G1132" s="36">
        <v>41.39</v>
      </c>
      <c r="H1132" s="36">
        <v>3800</v>
      </c>
      <c r="I1132" s="36">
        <v>7450.2</v>
      </c>
      <c r="J1132" s="36">
        <v>41.39</v>
      </c>
    </row>
    <row r="1133" spans="1:10" x14ac:dyDescent="0.2">
      <c r="A1133" s="33">
        <v>1012</v>
      </c>
      <c r="B1133" s="34" t="s">
        <v>2592</v>
      </c>
      <c r="C1133" s="34" t="s">
        <v>2593</v>
      </c>
      <c r="D1133" s="34" t="s">
        <v>14155</v>
      </c>
      <c r="E1133" s="35" t="s">
        <v>686</v>
      </c>
      <c r="F1133" s="35"/>
      <c r="G1133" s="36">
        <v>34.72</v>
      </c>
      <c r="H1133" s="36">
        <v>4000</v>
      </c>
      <c r="I1133" s="36">
        <v>6249.6</v>
      </c>
      <c r="J1133" s="36">
        <v>34.72</v>
      </c>
    </row>
    <row r="1134" spans="1:10" x14ac:dyDescent="0.2">
      <c r="A1134" s="33">
        <v>1013</v>
      </c>
      <c r="B1134" s="34" t="s">
        <v>2594</v>
      </c>
      <c r="C1134" s="34" t="s">
        <v>2595</v>
      </c>
      <c r="D1134" s="34" t="s">
        <v>14156</v>
      </c>
      <c r="E1134" s="35" t="s">
        <v>2596</v>
      </c>
      <c r="F1134" s="35"/>
      <c r="G1134" s="36">
        <v>32.22</v>
      </c>
      <c r="H1134" s="36">
        <v>3900</v>
      </c>
      <c r="I1134" s="36">
        <v>5799.6</v>
      </c>
      <c r="J1134" s="36">
        <v>32.22</v>
      </c>
    </row>
    <row r="1135" spans="1:10" x14ac:dyDescent="0.2">
      <c r="A1135" s="33">
        <v>1014</v>
      </c>
      <c r="B1135" s="34" t="s">
        <v>2597</v>
      </c>
      <c r="C1135" s="34" t="s">
        <v>2598</v>
      </c>
      <c r="D1135" s="34" t="s">
        <v>14155</v>
      </c>
      <c r="E1135" s="35" t="s">
        <v>2480</v>
      </c>
      <c r="F1135" s="35"/>
      <c r="G1135" s="36">
        <v>34.72</v>
      </c>
      <c r="H1135" s="36">
        <v>4000</v>
      </c>
      <c r="I1135" s="36">
        <v>6249.6</v>
      </c>
      <c r="J1135" s="36">
        <v>34.72</v>
      </c>
    </row>
    <row r="1136" spans="1:10" x14ac:dyDescent="0.2">
      <c r="A1136" s="33">
        <v>1015</v>
      </c>
      <c r="B1136" s="34" t="s">
        <v>2599</v>
      </c>
      <c r="C1136" s="34" t="s">
        <v>2600</v>
      </c>
      <c r="D1136" s="34" t="s">
        <v>14156</v>
      </c>
      <c r="E1136" s="35" t="s">
        <v>2601</v>
      </c>
      <c r="F1136" s="35"/>
      <c r="G1136" s="36">
        <v>32.22</v>
      </c>
      <c r="H1136" s="36">
        <v>3900</v>
      </c>
      <c r="I1136" s="36">
        <v>5799.6</v>
      </c>
      <c r="J1136" s="36">
        <v>32.22</v>
      </c>
    </row>
    <row r="1137" spans="1:10" x14ac:dyDescent="0.2">
      <c r="A1137" s="33">
        <v>1016</v>
      </c>
      <c r="B1137" s="34" t="s">
        <v>2602</v>
      </c>
      <c r="C1137" s="34" t="s">
        <v>2603</v>
      </c>
      <c r="D1137" s="34" t="s">
        <v>14156</v>
      </c>
      <c r="E1137" s="35" t="s">
        <v>1666</v>
      </c>
      <c r="F1137" s="35"/>
      <c r="G1137" s="36">
        <v>32.22</v>
      </c>
      <c r="H1137" s="36">
        <v>3900</v>
      </c>
      <c r="I1137" s="36">
        <v>5799.6</v>
      </c>
      <c r="J1137" s="36">
        <v>32.22</v>
      </c>
    </row>
    <row r="1138" spans="1:10" x14ac:dyDescent="0.2">
      <c r="A1138" s="31"/>
      <c r="B1138" s="31"/>
      <c r="C1138" s="31"/>
      <c r="D1138" s="32" t="s">
        <v>2604</v>
      </c>
      <c r="E1138" s="31"/>
      <c r="F1138" s="31"/>
      <c r="G1138" s="31"/>
      <c r="H1138" s="31"/>
      <c r="I1138" s="31"/>
      <c r="J1138" s="31"/>
    </row>
    <row r="1139" spans="1:10" x14ac:dyDescent="0.2">
      <c r="A1139" s="33">
        <v>1017</v>
      </c>
      <c r="B1139" s="34" t="s">
        <v>2605</v>
      </c>
      <c r="C1139" s="34" t="s">
        <v>2606</v>
      </c>
      <c r="D1139" s="34" t="s">
        <v>2607</v>
      </c>
      <c r="E1139" s="35" t="s">
        <v>2608</v>
      </c>
      <c r="F1139" s="35"/>
      <c r="G1139" s="36">
        <v>30</v>
      </c>
      <c r="H1139" s="36">
        <v>3750</v>
      </c>
      <c r="I1139" s="36">
        <v>5400</v>
      </c>
      <c r="J1139" s="36">
        <v>30</v>
      </c>
    </row>
    <row r="1140" spans="1:10" x14ac:dyDescent="0.2">
      <c r="A1140" s="33">
        <v>1018</v>
      </c>
      <c r="B1140" s="34" t="s">
        <v>2609</v>
      </c>
      <c r="C1140" s="34" t="s">
        <v>2610</v>
      </c>
      <c r="D1140" s="34" t="s">
        <v>2611</v>
      </c>
      <c r="E1140" s="35" t="s">
        <v>2612</v>
      </c>
      <c r="F1140" s="35"/>
      <c r="G1140" s="36">
        <v>46.67</v>
      </c>
      <c r="H1140" s="36">
        <v>3800</v>
      </c>
      <c r="I1140" s="36">
        <v>8400.6</v>
      </c>
      <c r="J1140" s="36">
        <v>46.67</v>
      </c>
    </row>
    <row r="1141" spans="1:10" x14ac:dyDescent="0.2">
      <c r="A1141" s="33">
        <v>1019</v>
      </c>
      <c r="B1141" s="34" t="s">
        <v>2613</v>
      </c>
      <c r="C1141" s="34" t="s">
        <v>2614</v>
      </c>
      <c r="D1141" s="34" t="s">
        <v>2615</v>
      </c>
      <c r="E1141" s="35" t="s">
        <v>2616</v>
      </c>
      <c r="F1141" s="35"/>
      <c r="G1141" s="36">
        <v>27.5</v>
      </c>
      <c r="H1141" s="36">
        <v>3750</v>
      </c>
      <c r="I1141" s="36">
        <v>4950</v>
      </c>
      <c r="J1141" s="36">
        <v>27.5</v>
      </c>
    </row>
    <row r="1142" spans="1:10" x14ac:dyDescent="0.2">
      <c r="A1142" s="33">
        <v>1020</v>
      </c>
      <c r="B1142" s="34" t="s">
        <v>13408</v>
      </c>
      <c r="C1142" s="34" t="s">
        <v>13407</v>
      </c>
      <c r="D1142" s="34" t="s">
        <v>14157</v>
      </c>
      <c r="E1142" s="35" t="s">
        <v>14085</v>
      </c>
      <c r="F1142" s="35"/>
      <c r="G1142" s="36">
        <v>30</v>
      </c>
      <c r="H1142" s="36">
        <v>3850</v>
      </c>
      <c r="I1142" s="36">
        <v>5400</v>
      </c>
      <c r="J1142" s="36">
        <v>30</v>
      </c>
    </row>
    <row r="1143" spans="1:10" x14ac:dyDescent="0.2">
      <c r="A1143" s="33">
        <v>1021</v>
      </c>
      <c r="B1143" s="34" t="s">
        <v>13412</v>
      </c>
      <c r="C1143" s="34" t="s">
        <v>13411</v>
      </c>
      <c r="D1143" s="34" t="s">
        <v>14158</v>
      </c>
      <c r="E1143" s="35" t="s">
        <v>13969</v>
      </c>
      <c r="F1143" s="35"/>
      <c r="G1143" s="36">
        <v>38.89</v>
      </c>
      <c r="H1143" s="36">
        <v>3800</v>
      </c>
      <c r="I1143" s="36">
        <v>7000.2</v>
      </c>
      <c r="J1143" s="36">
        <v>38.89</v>
      </c>
    </row>
    <row r="1144" spans="1:10" x14ac:dyDescent="0.2">
      <c r="A1144" s="33">
        <v>1022</v>
      </c>
      <c r="B1144" s="34" t="s">
        <v>13424</v>
      </c>
      <c r="C1144" s="34" t="s">
        <v>13423</v>
      </c>
      <c r="D1144" s="34" t="s">
        <v>14159</v>
      </c>
      <c r="E1144" s="35" t="s">
        <v>14049</v>
      </c>
      <c r="F1144" s="35"/>
      <c r="G1144" s="36">
        <v>7500</v>
      </c>
      <c r="H1144" s="36">
        <v>4700</v>
      </c>
      <c r="I1144" s="36">
        <v>9075</v>
      </c>
      <c r="J1144" s="36">
        <v>9075</v>
      </c>
    </row>
    <row r="1145" spans="1:10" x14ac:dyDescent="0.2">
      <c r="A1145" s="33">
        <v>1023</v>
      </c>
      <c r="B1145" s="34" t="s">
        <v>2617</v>
      </c>
      <c r="C1145" s="34" t="s">
        <v>2618</v>
      </c>
      <c r="D1145" s="34" t="s">
        <v>2619</v>
      </c>
      <c r="E1145" s="35" t="s">
        <v>2620</v>
      </c>
      <c r="F1145" s="35"/>
      <c r="G1145" s="36">
        <v>38.89</v>
      </c>
      <c r="H1145" s="36">
        <v>3800</v>
      </c>
      <c r="I1145" s="36">
        <v>7000.2</v>
      </c>
      <c r="J1145" s="36">
        <v>38.89</v>
      </c>
    </row>
    <row r="1146" spans="1:10" x14ac:dyDescent="0.2">
      <c r="A1146" s="33">
        <v>1024</v>
      </c>
      <c r="B1146" s="34" t="s">
        <v>2621</v>
      </c>
      <c r="C1146" s="34" t="s">
        <v>2622</v>
      </c>
      <c r="D1146" s="34" t="s">
        <v>2615</v>
      </c>
      <c r="E1146" s="35" t="s">
        <v>2623</v>
      </c>
      <c r="F1146" s="35"/>
      <c r="G1146" s="36">
        <v>27.5</v>
      </c>
      <c r="H1146" s="36">
        <v>3750</v>
      </c>
      <c r="I1146" s="36">
        <v>4950</v>
      </c>
      <c r="J1146" s="36">
        <v>27.5</v>
      </c>
    </row>
    <row r="1147" spans="1:10" x14ac:dyDescent="0.2">
      <c r="A1147" s="31"/>
      <c r="B1147" s="31"/>
      <c r="C1147" s="31"/>
      <c r="D1147" s="32" t="s">
        <v>2624</v>
      </c>
      <c r="E1147" s="31"/>
      <c r="F1147" s="31"/>
      <c r="G1147" s="31"/>
      <c r="H1147" s="31"/>
      <c r="I1147" s="31"/>
      <c r="J1147" s="31"/>
    </row>
    <row r="1148" spans="1:10" x14ac:dyDescent="0.2">
      <c r="A1148" s="33">
        <v>1025</v>
      </c>
      <c r="B1148" s="34" t="s">
        <v>2625</v>
      </c>
      <c r="C1148" s="34" t="s">
        <v>2626</v>
      </c>
      <c r="D1148" s="34" t="s">
        <v>2627</v>
      </c>
      <c r="E1148" s="35" t="s">
        <v>2628</v>
      </c>
      <c r="F1148" s="35"/>
      <c r="G1148" s="36">
        <v>28.28</v>
      </c>
      <c r="H1148" s="36">
        <v>3900</v>
      </c>
      <c r="I1148" s="36">
        <v>5090.3999999999996</v>
      </c>
      <c r="J1148" s="36">
        <v>28.28</v>
      </c>
    </row>
    <row r="1149" spans="1:10" x14ac:dyDescent="0.2">
      <c r="A1149" s="33">
        <v>1026</v>
      </c>
      <c r="B1149" s="34" t="s">
        <v>2629</v>
      </c>
      <c r="C1149" s="34" t="s">
        <v>2630</v>
      </c>
      <c r="D1149" s="34" t="s">
        <v>2631</v>
      </c>
      <c r="E1149" s="35" t="s">
        <v>1462</v>
      </c>
      <c r="F1149" s="35"/>
      <c r="G1149" s="36">
        <v>36</v>
      </c>
      <c r="H1149" s="36">
        <v>3800</v>
      </c>
      <c r="I1149" s="36">
        <v>6480</v>
      </c>
      <c r="J1149" s="36">
        <v>36</v>
      </c>
    </row>
    <row r="1150" spans="1:10" x14ac:dyDescent="0.2">
      <c r="A1150" s="33">
        <v>1027</v>
      </c>
      <c r="B1150" s="34" t="s">
        <v>2812</v>
      </c>
      <c r="C1150" s="34" t="s">
        <v>2813</v>
      </c>
      <c r="D1150" s="34" t="s">
        <v>2638</v>
      </c>
      <c r="E1150" s="35" t="s">
        <v>2815</v>
      </c>
      <c r="F1150" s="35"/>
      <c r="G1150" s="36">
        <v>21.78</v>
      </c>
      <c r="H1150" s="36">
        <v>3750</v>
      </c>
      <c r="I1150" s="36">
        <v>3920.4</v>
      </c>
      <c r="J1150" s="36">
        <v>21.78</v>
      </c>
    </row>
    <row r="1151" spans="1:10" x14ac:dyDescent="0.2">
      <c r="A1151" s="33">
        <v>1028</v>
      </c>
      <c r="B1151" s="34" t="s">
        <v>2632</v>
      </c>
      <c r="C1151" s="34" t="s">
        <v>2633</v>
      </c>
      <c r="D1151" s="34" t="s">
        <v>2631</v>
      </c>
      <c r="E1151" s="35" t="s">
        <v>2106</v>
      </c>
      <c r="F1151" s="35"/>
      <c r="G1151" s="36">
        <v>36</v>
      </c>
      <c r="H1151" s="36">
        <v>3800</v>
      </c>
      <c r="I1151" s="36">
        <v>6480</v>
      </c>
      <c r="J1151" s="36">
        <v>36</v>
      </c>
    </row>
    <row r="1152" spans="1:10" x14ac:dyDescent="0.2">
      <c r="A1152" s="33">
        <v>1029</v>
      </c>
      <c r="B1152" s="34" t="s">
        <v>2635</v>
      </c>
      <c r="C1152" s="34" t="s">
        <v>2636</v>
      </c>
      <c r="D1152" s="34" t="s">
        <v>2627</v>
      </c>
      <c r="E1152" s="35" t="s">
        <v>2637</v>
      </c>
      <c r="F1152" s="35"/>
      <c r="G1152" s="36">
        <v>28.28</v>
      </c>
      <c r="H1152" s="36">
        <v>3900</v>
      </c>
      <c r="I1152" s="36">
        <v>5090.3999999999996</v>
      </c>
      <c r="J1152" s="36">
        <v>28.28</v>
      </c>
    </row>
    <row r="1153" spans="1:10" x14ac:dyDescent="0.2">
      <c r="A1153" s="33">
        <v>1030</v>
      </c>
      <c r="B1153" s="34" t="s">
        <v>2639</v>
      </c>
      <c r="C1153" s="34" t="s">
        <v>2640</v>
      </c>
      <c r="D1153" s="34" t="s">
        <v>2631</v>
      </c>
      <c r="E1153" s="35" t="s">
        <v>2641</v>
      </c>
      <c r="F1153" s="35"/>
      <c r="G1153" s="36">
        <v>36</v>
      </c>
      <c r="H1153" s="36">
        <v>3200</v>
      </c>
      <c r="I1153" s="36">
        <v>6480</v>
      </c>
      <c r="J1153" s="36">
        <v>36</v>
      </c>
    </row>
    <row r="1154" spans="1:10" x14ac:dyDescent="0.2">
      <c r="A1154" s="33">
        <v>1031</v>
      </c>
      <c r="B1154" s="34" t="s">
        <v>2642</v>
      </c>
      <c r="C1154" s="34" t="s">
        <v>2643</v>
      </c>
      <c r="D1154" s="34" t="s">
        <v>2631</v>
      </c>
      <c r="E1154" s="35" t="s">
        <v>2106</v>
      </c>
      <c r="F1154" s="35"/>
      <c r="G1154" s="36">
        <v>36</v>
      </c>
      <c r="H1154" s="36">
        <v>3800</v>
      </c>
      <c r="I1154" s="36">
        <v>6480</v>
      </c>
      <c r="J1154" s="36">
        <v>36</v>
      </c>
    </row>
    <row r="1155" spans="1:10" x14ac:dyDescent="0.2">
      <c r="A1155" s="33">
        <v>1032</v>
      </c>
      <c r="B1155" s="34" t="s">
        <v>13360</v>
      </c>
      <c r="C1155" s="34" t="s">
        <v>13359</v>
      </c>
      <c r="D1155" s="34" t="s">
        <v>2638</v>
      </c>
      <c r="E1155" s="35" t="s">
        <v>13920</v>
      </c>
      <c r="F1155" s="35"/>
      <c r="G1155" s="36">
        <v>21.78</v>
      </c>
      <c r="H1155" s="36">
        <v>3750</v>
      </c>
      <c r="I1155" s="36">
        <v>3920.4</v>
      </c>
      <c r="J1155" s="36">
        <v>21.78</v>
      </c>
    </row>
    <row r="1156" spans="1:10" x14ac:dyDescent="0.2">
      <c r="A1156" s="31"/>
      <c r="B1156" s="31"/>
      <c r="C1156" s="31"/>
      <c r="D1156" s="32" t="s">
        <v>2644</v>
      </c>
      <c r="E1156" s="31"/>
      <c r="F1156" s="31"/>
      <c r="G1156" s="31"/>
      <c r="H1156" s="31"/>
      <c r="I1156" s="31"/>
      <c r="J1156" s="31"/>
    </row>
    <row r="1157" spans="1:10" x14ac:dyDescent="0.2">
      <c r="A1157" s="33">
        <v>1033</v>
      </c>
      <c r="B1157" s="34" t="s">
        <v>2645</v>
      </c>
      <c r="C1157" s="34" t="s">
        <v>2646</v>
      </c>
      <c r="D1157" s="34" t="s">
        <v>2647</v>
      </c>
      <c r="E1157" s="35" t="s">
        <v>55</v>
      </c>
      <c r="F1157" s="35"/>
      <c r="G1157" s="36">
        <v>21.78</v>
      </c>
      <c r="H1157" s="36">
        <v>3750</v>
      </c>
      <c r="I1157" s="36">
        <v>3920.4</v>
      </c>
      <c r="J1157" s="36">
        <v>21.78</v>
      </c>
    </row>
    <row r="1158" spans="1:10" x14ac:dyDescent="0.2">
      <c r="A1158" s="33">
        <v>1034</v>
      </c>
      <c r="B1158" s="34" t="s">
        <v>2649</v>
      </c>
      <c r="C1158" s="34" t="s">
        <v>2650</v>
      </c>
      <c r="D1158" s="34" t="s">
        <v>2647</v>
      </c>
      <c r="E1158" s="35" t="s">
        <v>2601</v>
      </c>
      <c r="F1158" s="35"/>
      <c r="G1158" s="36">
        <v>21.78</v>
      </c>
      <c r="H1158" s="36">
        <v>3750</v>
      </c>
      <c r="I1158" s="36">
        <v>3920.4</v>
      </c>
      <c r="J1158" s="36">
        <v>21.78</v>
      </c>
    </row>
    <row r="1159" spans="1:10" x14ac:dyDescent="0.2">
      <c r="A1159" s="33">
        <v>1035</v>
      </c>
      <c r="B1159" s="34" t="s">
        <v>13362</v>
      </c>
      <c r="C1159" s="34" t="s">
        <v>13361</v>
      </c>
      <c r="D1159" s="34" t="s">
        <v>2647</v>
      </c>
      <c r="E1159" s="35" t="s">
        <v>13980</v>
      </c>
      <c r="F1159" s="35"/>
      <c r="G1159" s="36">
        <v>21.78</v>
      </c>
      <c r="H1159" s="36">
        <v>3750</v>
      </c>
      <c r="I1159" s="36">
        <v>3920.4</v>
      </c>
      <c r="J1159" s="36">
        <v>21.78</v>
      </c>
    </row>
    <row r="1160" spans="1:10" x14ac:dyDescent="0.2">
      <c r="A1160" s="31"/>
      <c r="B1160" s="31"/>
      <c r="C1160" s="31"/>
      <c r="D1160" s="32" t="s">
        <v>2652</v>
      </c>
      <c r="E1160" s="31"/>
      <c r="F1160" s="31"/>
      <c r="G1160" s="31"/>
      <c r="H1160" s="31"/>
      <c r="I1160" s="31"/>
      <c r="J1160" s="31"/>
    </row>
    <row r="1161" spans="1:10" x14ac:dyDescent="0.2">
      <c r="A1161" s="33">
        <v>1036</v>
      </c>
      <c r="B1161" s="34" t="s">
        <v>2653</v>
      </c>
      <c r="C1161" s="34" t="s">
        <v>2654</v>
      </c>
      <c r="D1161" s="34" t="s">
        <v>2655</v>
      </c>
      <c r="E1161" s="35" t="s">
        <v>2656</v>
      </c>
      <c r="F1161" s="35"/>
      <c r="G1161" s="36">
        <v>23.96</v>
      </c>
      <c r="H1161" s="36">
        <v>3750</v>
      </c>
      <c r="I1161" s="36">
        <v>4312.8</v>
      </c>
      <c r="J1161" s="36">
        <v>23.96</v>
      </c>
    </row>
    <row r="1162" spans="1:10" x14ac:dyDescent="0.2">
      <c r="A1162" s="33">
        <v>1037</v>
      </c>
      <c r="B1162" s="34" t="s">
        <v>2657</v>
      </c>
      <c r="C1162" s="34" t="s">
        <v>2658</v>
      </c>
      <c r="D1162" s="34" t="s">
        <v>2655</v>
      </c>
      <c r="E1162" s="35" t="s">
        <v>2186</v>
      </c>
      <c r="F1162" s="35"/>
      <c r="G1162" s="36">
        <v>23.96</v>
      </c>
      <c r="H1162" s="36">
        <v>3750</v>
      </c>
      <c r="I1162" s="36">
        <v>4312.8</v>
      </c>
      <c r="J1162" s="36">
        <v>23.96</v>
      </c>
    </row>
    <row r="1163" spans="1:10" x14ac:dyDescent="0.2">
      <c r="A1163" s="33">
        <v>1038</v>
      </c>
      <c r="B1163" s="34" t="s">
        <v>2659</v>
      </c>
      <c r="C1163" s="34" t="s">
        <v>2660</v>
      </c>
      <c r="D1163" s="34" t="s">
        <v>2655</v>
      </c>
      <c r="E1163" s="35" t="s">
        <v>34</v>
      </c>
      <c r="F1163" s="35"/>
      <c r="G1163" s="36">
        <v>23.96</v>
      </c>
      <c r="H1163" s="36">
        <v>3750</v>
      </c>
      <c r="I1163" s="36">
        <v>4312.8</v>
      </c>
      <c r="J1163" s="36">
        <v>23.96</v>
      </c>
    </row>
    <row r="1164" spans="1:10" x14ac:dyDescent="0.2">
      <c r="A1164" s="33">
        <v>1039</v>
      </c>
      <c r="B1164" s="34" t="s">
        <v>2661</v>
      </c>
      <c r="C1164" s="34" t="s">
        <v>2662</v>
      </c>
      <c r="D1164" s="34" t="s">
        <v>2655</v>
      </c>
      <c r="E1164" s="35" t="s">
        <v>2663</v>
      </c>
      <c r="F1164" s="35"/>
      <c r="G1164" s="36">
        <v>23.96</v>
      </c>
      <c r="H1164" s="36">
        <v>3800</v>
      </c>
      <c r="I1164" s="36">
        <v>4312.8</v>
      </c>
      <c r="J1164" s="36">
        <v>23.96</v>
      </c>
    </row>
    <row r="1165" spans="1:10" x14ac:dyDescent="0.2">
      <c r="A1165" s="33">
        <v>1040</v>
      </c>
      <c r="B1165" s="34" t="s">
        <v>2664</v>
      </c>
      <c r="C1165" s="34" t="s">
        <v>2665</v>
      </c>
      <c r="D1165" s="34" t="s">
        <v>2666</v>
      </c>
      <c r="E1165" s="35" t="s">
        <v>2667</v>
      </c>
      <c r="F1165" s="35"/>
      <c r="G1165" s="36">
        <v>31</v>
      </c>
      <c r="H1165" s="36">
        <v>3800</v>
      </c>
      <c r="I1165" s="36">
        <v>5580</v>
      </c>
      <c r="J1165" s="36">
        <v>31</v>
      </c>
    </row>
    <row r="1166" spans="1:10" x14ac:dyDescent="0.2">
      <c r="A1166" s="31"/>
      <c r="B1166" s="31"/>
      <c r="C1166" s="31"/>
      <c r="D1166" s="32" t="s">
        <v>2668</v>
      </c>
      <c r="E1166" s="31"/>
      <c r="F1166" s="31"/>
      <c r="G1166" s="31"/>
      <c r="H1166" s="31"/>
      <c r="I1166" s="31"/>
      <c r="J1166" s="31"/>
    </row>
    <row r="1167" spans="1:10" x14ac:dyDescent="0.2">
      <c r="A1167" s="33">
        <v>1041</v>
      </c>
      <c r="B1167" s="34" t="s">
        <v>2669</v>
      </c>
      <c r="C1167" s="34" t="s">
        <v>2670</v>
      </c>
      <c r="D1167" s="34" t="s">
        <v>2671</v>
      </c>
      <c r="E1167" s="35" t="s">
        <v>2219</v>
      </c>
      <c r="F1167" s="35"/>
      <c r="G1167" s="36">
        <v>19.95</v>
      </c>
      <c r="H1167" s="36">
        <v>3750</v>
      </c>
      <c r="I1167" s="36">
        <v>4389</v>
      </c>
      <c r="J1167" s="36">
        <v>19.95</v>
      </c>
    </row>
    <row r="1168" spans="1:10" x14ac:dyDescent="0.2">
      <c r="A1168" s="33">
        <v>1042</v>
      </c>
      <c r="B1168" s="34" t="s">
        <v>2672</v>
      </c>
      <c r="C1168" s="34" t="s">
        <v>2673</v>
      </c>
      <c r="D1168" s="34" t="s">
        <v>2674</v>
      </c>
      <c r="E1168" s="35" t="s">
        <v>113</v>
      </c>
      <c r="F1168" s="35"/>
      <c r="G1168" s="36">
        <v>22.14</v>
      </c>
      <c r="H1168" s="36">
        <v>3750</v>
      </c>
      <c r="I1168" s="36">
        <v>4870.8</v>
      </c>
      <c r="J1168" s="36">
        <v>22.14</v>
      </c>
    </row>
    <row r="1169" spans="1:10" x14ac:dyDescent="0.2">
      <c r="A1169" s="33">
        <v>1043</v>
      </c>
      <c r="B1169" s="34" t="s">
        <v>2675</v>
      </c>
      <c r="C1169" s="34" t="s">
        <v>2676</v>
      </c>
      <c r="D1169" s="34" t="s">
        <v>2677</v>
      </c>
      <c r="E1169" s="35" t="s">
        <v>125</v>
      </c>
      <c r="F1169" s="35"/>
      <c r="G1169" s="36">
        <v>8200</v>
      </c>
      <c r="H1169" s="36">
        <v>4200</v>
      </c>
      <c r="I1169" s="36">
        <v>8200</v>
      </c>
      <c r="J1169" s="36">
        <v>8200</v>
      </c>
    </row>
    <row r="1170" spans="1:10" x14ac:dyDescent="0.2">
      <c r="A1170" s="33">
        <v>1044</v>
      </c>
      <c r="B1170" s="34" t="s">
        <v>2681</v>
      </c>
      <c r="C1170" s="34" t="s">
        <v>2682</v>
      </c>
      <c r="D1170" s="34" t="s">
        <v>2671</v>
      </c>
      <c r="E1170" s="35" t="s">
        <v>113</v>
      </c>
      <c r="F1170" s="35"/>
      <c r="G1170" s="36">
        <v>19.95</v>
      </c>
      <c r="H1170" s="36">
        <v>3750</v>
      </c>
      <c r="I1170" s="36">
        <v>4389</v>
      </c>
      <c r="J1170" s="36">
        <v>19.95</v>
      </c>
    </row>
    <row r="1171" spans="1:10" x14ac:dyDescent="0.2">
      <c r="A1171" s="33">
        <v>1045</v>
      </c>
      <c r="B1171" s="34" t="s">
        <v>2683</v>
      </c>
      <c r="C1171" s="34" t="s">
        <v>2684</v>
      </c>
      <c r="D1171" s="34" t="s">
        <v>2685</v>
      </c>
      <c r="E1171" s="35" t="s">
        <v>125</v>
      </c>
      <c r="F1171" s="35"/>
      <c r="G1171" s="36">
        <v>26.91</v>
      </c>
      <c r="H1171" s="36">
        <v>4100</v>
      </c>
      <c r="I1171" s="36">
        <v>5920.2</v>
      </c>
      <c r="J1171" s="36">
        <v>26.91</v>
      </c>
    </row>
    <row r="1172" spans="1:10" x14ac:dyDescent="0.2">
      <c r="A1172" s="33">
        <v>1046</v>
      </c>
      <c r="B1172" s="34" t="s">
        <v>2686</v>
      </c>
      <c r="C1172" s="34" t="s">
        <v>2687</v>
      </c>
      <c r="D1172" s="34" t="s">
        <v>2671</v>
      </c>
      <c r="E1172" s="35" t="s">
        <v>113</v>
      </c>
      <c r="F1172" s="35"/>
      <c r="G1172" s="36">
        <v>19.95</v>
      </c>
      <c r="H1172" s="36">
        <v>3750</v>
      </c>
      <c r="I1172" s="36">
        <v>4389</v>
      </c>
      <c r="J1172" s="36">
        <v>19.95</v>
      </c>
    </row>
    <row r="1173" spans="1:10" x14ac:dyDescent="0.2">
      <c r="A1173" s="33">
        <v>1047</v>
      </c>
      <c r="B1173" s="34" t="s">
        <v>2688</v>
      </c>
      <c r="C1173" s="34" t="s">
        <v>2689</v>
      </c>
      <c r="D1173" s="34" t="s">
        <v>2671</v>
      </c>
      <c r="E1173" s="35" t="s">
        <v>113</v>
      </c>
      <c r="F1173" s="35"/>
      <c r="G1173" s="36">
        <v>19.95</v>
      </c>
      <c r="H1173" s="36">
        <v>3750</v>
      </c>
      <c r="I1173" s="36">
        <v>4389</v>
      </c>
      <c r="J1173" s="36">
        <v>19.95</v>
      </c>
    </row>
    <row r="1174" spans="1:10" x14ac:dyDescent="0.2">
      <c r="A1174" s="33">
        <v>1048</v>
      </c>
      <c r="B1174" s="34" t="s">
        <v>13378</v>
      </c>
      <c r="C1174" s="34" t="s">
        <v>13377</v>
      </c>
      <c r="D1174" s="34" t="s">
        <v>2680</v>
      </c>
      <c r="E1174" s="35" t="s">
        <v>14008</v>
      </c>
      <c r="F1174" s="35"/>
      <c r="G1174" s="36">
        <v>19.95</v>
      </c>
      <c r="H1174" s="36">
        <v>3750</v>
      </c>
      <c r="I1174" s="36">
        <v>4389</v>
      </c>
      <c r="J1174" s="36">
        <v>19.95</v>
      </c>
    </row>
    <row r="1175" spans="1:10" x14ac:dyDescent="0.2">
      <c r="A1175" s="33">
        <v>1049</v>
      </c>
      <c r="B1175" s="34" t="s">
        <v>2690</v>
      </c>
      <c r="C1175" s="34" t="s">
        <v>2691</v>
      </c>
      <c r="D1175" s="34" t="s">
        <v>2674</v>
      </c>
      <c r="E1175" s="35" t="s">
        <v>113</v>
      </c>
      <c r="F1175" s="35"/>
      <c r="G1175" s="36">
        <v>22.14</v>
      </c>
      <c r="H1175" s="36">
        <v>3750</v>
      </c>
      <c r="I1175" s="36">
        <v>4870.8</v>
      </c>
      <c r="J1175" s="36">
        <v>22.14</v>
      </c>
    </row>
    <row r="1176" spans="1:10" x14ac:dyDescent="0.2">
      <c r="A1176" s="33">
        <v>1050</v>
      </c>
      <c r="B1176" s="34" t="s">
        <v>2692</v>
      </c>
      <c r="C1176" s="34" t="s">
        <v>2693</v>
      </c>
      <c r="D1176" s="34" t="s">
        <v>2674</v>
      </c>
      <c r="E1176" s="35" t="s">
        <v>113</v>
      </c>
      <c r="F1176" s="35"/>
      <c r="G1176" s="36">
        <v>22.14</v>
      </c>
      <c r="H1176" s="36">
        <v>3750</v>
      </c>
      <c r="I1176" s="36">
        <v>4870.8</v>
      </c>
      <c r="J1176" s="36">
        <v>22.14</v>
      </c>
    </row>
    <row r="1177" spans="1:10" x14ac:dyDescent="0.2">
      <c r="A1177" s="31"/>
      <c r="B1177" s="31"/>
      <c r="C1177" s="31"/>
      <c r="D1177" s="32" t="s">
        <v>2694</v>
      </c>
      <c r="E1177" s="31"/>
      <c r="F1177" s="31"/>
      <c r="G1177" s="31"/>
      <c r="H1177" s="31"/>
      <c r="I1177" s="31"/>
      <c r="J1177" s="31"/>
    </row>
    <row r="1178" spans="1:10" x14ac:dyDescent="0.2">
      <c r="A1178" s="33">
        <v>1051</v>
      </c>
      <c r="B1178" s="34" t="s">
        <v>2695</v>
      </c>
      <c r="C1178" s="34" t="s">
        <v>2696</v>
      </c>
      <c r="D1178" s="34" t="s">
        <v>2697</v>
      </c>
      <c r="E1178" s="35" t="s">
        <v>2698</v>
      </c>
      <c r="F1178" s="35"/>
      <c r="G1178" s="36">
        <v>21.78</v>
      </c>
      <c r="H1178" s="36">
        <v>3750</v>
      </c>
      <c r="I1178" s="36">
        <v>3920.4</v>
      </c>
      <c r="J1178" s="36">
        <v>21.78</v>
      </c>
    </row>
    <row r="1179" spans="1:10" x14ac:dyDescent="0.2">
      <c r="A1179" s="33">
        <v>1052</v>
      </c>
      <c r="B1179" s="34" t="s">
        <v>2700</v>
      </c>
      <c r="C1179" s="34" t="s">
        <v>2701</v>
      </c>
      <c r="D1179" s="34" t="s">
        <v>2702</v>
      </c>
      <c r="E1179" s="35" t="s">
        <v>2703</v>
      </c>
      <c r="F1179" s="35"/>
      <c r="G1179" s="36">
        <v>31</v>
      </c>
      <c r="H1179" s="36">
        <v>3800</v>
      </c>
      <c r="I1179" s="36">
        <v>5580</v>
      </c>
      <c r="J1179" s="36">
        <v>31</v>
      </c>
    </row>
    <row r="1180" spans="1:10" x14ac:dyDescent="0.2">
      <c r="A1180" s="33">
        <v>1053</v>
      </c>
      <c r="B1180" s="34" t="s">
        <v>13366</v>
      </c>
      <c r="C1180" s="34" t="s">
        <v>13365</v>
      </c>
      <c r="D1180" s="34" t="s">
        <v>2697</v>
      </c>
      <c r="E1180" s="35" t="s">
        <v>13916</v>
      </c>
      <c r="F1180" s="35"/>
      <c r="G1180" s="36">
        <v>21.78</v>
      </c>
      <c r="H1180" s="36">
        <v>3750</v>
      </c>
      <c r="I1180" s="36">
        <v>3920.4</v>
      </c>
      <c r="J1180" s="36">
        <v>21.78</v>
      </c>
    </row>
    <row r="1181" spans="1:10" x14ac:dyDescent="0.2">
      <c r="A1181" s="33">
        <v>1054</v>
      </c>
      <c r="B1181" s="34" t="s">
        <v>2704</v>
      </c>
      <c r="C1181" s="34" t="s">
        <v>2705</v>
      </c>
      <c r="D1181" s="34" t="s">
        <v>2706</v>
      </c>
      <c r="E1181" s="35" t="s">
        <v>2707</v>
      </c>
      <c r="F1181" s="35"/>
      <c r="G1181" s="36">
        <v>23.96</v>
      </c>
      <c r="H1181" s="36">
        <v>3750</v>
      </c>
      <c r="I1181" s="36">
        <v>4312.8</v>
      </c>
      <c r="J1181" s="36">
        <v>23.96</v>
      </c>
    </row>
    <row r="1182" spans="1:10" x14ac:dyDescent="0.2">
      <c r="A1182" s="33">
        <v>1055</v>
      </c>
      <c r="B1182" s="34" t="s">
        <v>2708</v>
      </c>
      <c r="C1182" s="34" t="s">
        <v>2709</v>
      </c>
      <c r="D1182" s="34" t="s">
        <v>2706</v>
      </c>
      <c r="E1182" s="35" t="s">
        <v>1900</v>
      </c>
      <c r="F1182" s="35"/>
      <c r="G1182" s="36">
        <v>23.96</v>
      </c>
      <c r="H1182" s="36">
        <v>3750</v>
      </c>
      <c r="I1182" s="36">
        <v>4312.8</v>
      </c>
      <c r="J1182" s="36">
        <v>23.96</v>
      </c>
    </row>
    <row r="1183" spans="1:10" x14ac:dyDescent="0.2">
      <c r="A1183" s="33">
        <v>1056</v>
      </c>
      <c r="B1183" s="34" t="s">
        <v>2710</v>
      </c>
      <c r="C1183" s="34" t="s">
        <v>2711</v>
      </c>
      <c r="D1183" s="34" t="s">
        <v>2712</v>
      </c>
      <c r="E1183" s="35" t="s">
        <v>2713</v>
      </c>
      <c r="F1183" s="35"/>
      <c r="G1183" s="36">
        <v>25.83</v>
      </c>
      <c r="H1183" s="36">
        <v>3800</v>
      </c>
      <c r="I1183" s="36">
        <v>4649.3999999999996</v>
      </c>
      <c r="J1183" s="36">
        <v>25.83</v>
      </c>
    </row>
    <row r="1184" spans="1:10" x14ac:dyDescent="0.2">
      <c r="A1184" s="31"/>
      <c r="B1184" s="31"/>
      <c r="C1184" s="31"/>
      <c r="D1184" s="32" t="s">
        <v>2714</v>
      </c>
      <c r="E1184" s="31"/>
      <c r="F1184" s="31"/>
      <c r="G1184" s="31"/>
      <c r="H1184" s="31"/>
      <c r="I1184" s="31"/>
      <c r="J1184" s="31"/>
    </row>
    <row r="1185" spans="1:10" x14ac:dyDescent="0.2">
      <c r="A1185" s="33">
        <v>1057</v>
      </c>
      <c r="B1185" s="34" t="s">
        <v>13370</v>
      </c>
      <c r="C1185" s="34" t="s">
        <v>13369</v>
      </c>
      <c r="D1185" s="34" t="s">
        <v>2715</v>
      </c>
      <c r="E1185" s="35" t="s">
        <v>13980</v>
      </c>
      <c r="F1185" s="35"/>
      <c r="G1185" s="36">
        <v>21.28</v>
      </c>
      <c r="H1185" s="36">
        <v>3750</v>
      </c>
      <c r="I1185" s="36">
        <v>3830.4</v>
      </c>
      <c r="J1185" s="36">
        <v>21.28</v>
      </c>
    </row>
    <row r="1186" spans="1:10" x14ac:dyDescent="0.2">
      <c r="A1186" s="33">
        <v>1058</v>
      </c>
      <c r="B1186" s="34" t="s">
        <v>2717</v>
      </c>
      <c r="C1186" s="34" t="s">
        <v>2718</v>
      </c>
      <c r="D1186" s="34" t="s">
        <v>2719</v>
      </c>
      <c r="E1186" s="35" t="s">
        <v>2720</v>
      </c>
      <c r="F1186" s="35"/>
      <c r="G1186" s="36">
        <v>25</v>
      </c>
      <c r="H1186" s="36">
        <v>3200</v>
      </c>
      <c r="I1186" s="36">
        <v>4500</v>
      </c>
      <c r="J1186" s="36">
        <v>25</v>
      </c>
    </row>
    <row r="1187" spans="1:10" x14ac:dyDescent="0.2">
      <c r="A1187" s="33">
        <v>1059</v>
      </c>
      <c r="B1187" s="34" t="s">
        <v>2721</v>
      </c>
      <c r="C1187" s="34" t="s">
        <v>2722</v>
      </c>
      <c r="D1187" s="34" t="s">
        <v>2723</v>
      </c>
      <c r="E1187" s="35" t="s">
        <v>2724</v>
      </c>
      <c r="F1187" s="35"/>
      <c r="G1187" s="36">
        <v>27.5</v>
      </c>
      <c r="H1187" s="36">
        <v>3800</v>
      </c>
      <c r="I1187" s="36">
        <v>4950</v>
      </c>
      <c r="J1187" s="36">
        <v>27.5</v>
      </c>
    </row>
    <row r="1188" spans="1:10" x14ac:dyDescent="0.2">
      <c r="A1188" s="33">
        <v>1060</v>
      </c>
      <c r="B1188" s="34" t="s">
        <v>2725</v>
      </c>
      <c r="C1188" s="34" t="s">
        <v>2726</v>
      </c>
      <c r="D1188" s="34" t="s">
        <v>2727</v>
      </c>
      <c r="E1188" s="35" t="s">
        <v>2728</v>
      </c>
      <c r="F1188" s="35"/>
      <c r="G1188" s="36">
        <v>23.41</v>
      </c>
      <c r="H1188" s="36">
        <v>3750</v>
      </c>
      <c r="I1188" s="36">
        <v>4213.8</v>
      </c>
      <c r="J1188" s="36">
        <v>23.41</v>
      </c>
    </row>
    <row r="1189" spans="1:10" x14ac:dyDescent="0.2">
      <c r="A1189" s="33">
        <v>1061</v>
      </c>
      <c r="B1189" s="34" t="s">
        <v>2729</v>
      </c>
      <c r="C1189" s="34" t="s">
        <v>2730</v>
      </c>
      <c r="D1189" s="34" t="s">
        <v>2731</v>
      </c>
      <c r="E1189" s="35" t="s">
        <v>1560</v>
      </c>
      <c r="F1189" s="35"/>
      <c r="G1189" s="36">
        <v>25.53</v>
      </c>
      <c r="H1189" s="36">
        <v>3750</v>
      </c>
      <c r="I1189" s="36">
        <v>4595.3999999999996</v>
      </c>
      <c r="J1189" s="36">
        <v>25.53</v>
      </c>
    </row>
    <row r="1190" spans="1:10" x14ac:dyDescent="0.2">
      <c r="A1190" s="31"/>
      <c r="B1190" s="31"/>
      <c r="C1190" s="31"/>
      <c r="D1190" s="32" t="s">
        <v>2732</v>
      </c>
      <c r="E1190" s="31"/>
      <c r="F1190" s="31"/>
      <c r="G1190" s="31"/>
      <c r="H1190" s="31"/>
      <c r="I1190" s="31"/>
      <c r="J1190" s="31"/>
    </row>
    <row r="1191" spans="1:10" x14ac:dyDescent="0.2">
      <c r="A1191" s="33">
        <v>1062</v>
      </c>
      <c r="B1191" s="34" t="s">
        <v>13372</v>
      </c>
      <c r="C1191" s="34" t="s">
        <v>13371</v>
      </c>
      <c r="D1191" s="34" t="s">
        <v>2737</v>
      </c>
      <c r="E1191" s="35" t="s">
        <v>13925</v>
      </c>
      <c r="F1191" s="35"/>
      <c r="G1191" s="36">
        <v>21.28</v>
      </c>
      <c r="H1191" s="36">
        <v>3750</v>
      </c>
      <c r="I1191" s="36">
        <v>3830.4</v>
      </c>
      <c r="J1191" s="36">
        <v>21.28</v>
      </c>
    </row>
    <row r="1192" spans="1:10" x14ac:dyDescent="0.2">
      <c r="A1192" s="33">
        <v>1063</v>
      </c>
      <c r="B1192" s="34" t="s">
        <v>2733</v>
      </c>
      <c r="C1192" s="34" t="s">
        <v>2734</v>
      </c>
      <c r="D1192" s="34" t="s">
        <v>2735</v>
      </c>
      <c r="E1192" s="35" t="s">
        <v>2736</v>
      </c>
      <c r="F1192" s="35"/>
      <c r="G1192" s="36">
        <v>21.28</v>
      </c>
      <c r="H1192" s="36">
        <v>3202</v>
      </c>
      <c r="I1192" s="36">
        <v>3830.4</v>
      </c>
      <c r="J1192" s="36">
        <v>21.28</v>
      </c>
    </row>
    <row r="1193" spans="1:10" x14ac:dyDescent="0.2">
      <c r="A1193" s="33">
        <v>1064</v>
      </c>
      <c r="B1193" s="34" t="s">
        <v>2836</v>
      </c>
      <c r="C1193" s="34" t="s">
        <v>2837</v>
      </c>
      <c r="D1193" s="34" t="s">
        <v>2737</v>
      </c>
      <c r="E1193" s="35" t="s">
        <v>2699</v>
      </c>
      <c r="F1193" s="35"/>
      <c r="G1193" s="36">
        <v>21.28</v>
      </c>
      <c r="H1193" s="36">
        <v>3750</v>
      </c>
      <c r="I1193" s="36">
        <v>3830.4</v>
      </c>
      <c r="J1193" s="36">
        <v>21.28</v>
      </c>
    </row>
    <row r="1194" spans="1:10" x14ac:dyDescent="0.2">
      <c r="A1194" s="33">
        <v>1065</v>
      </c>
      <c r="B1194" s="34" t="s">
        <v>2738</v>
      </c>
      <c r="C1194" s="34" t="s">
        <v>2739</v>
      </c>
      <c r="D1194" s="34" t="s">
        <v>2737</v>
      </c>
      <c r="E1194" s="35" t="s">
        <v>2432</v>
      </c>
      <c r="F1194" s="35"/>
      <c r="G1194" s="36">
        <v>21.28</v>
      </c>
      <c r="H1194" s="36">
        <v>3750</v>
      </c>
      <c r="I1194" s="36">
        <v>3830.4</v>
      </c>
      <c r="J1194" s="36">
        <v>21.28</v>
      </c>
    </row>
    <row r="1195" spans="1:10" x14ac:dyDescent="0.2">
      <c r="A1195" s="31"/>
      <c r="B1195" s="31"/>
      <c r="C1195" s="31"/>
      <c r="D1195" s="32" t="s">
        <v>2740</v>
      </c>
      <c r="E1195" s="31"/>
      <c r="F1195" s="31"/>
      <c r="G1195" s="31"/>
      <c r="H1195" s="31"/>
      <c r="I1195" s="31"/>
      <c r="J1195" s="31"/>
    </row>
    <row r="1196" spans="1:10" x14ac:dyDescent="0.2">
      <c r="A1196" s="33">
        <v>1066</v>
      </c>
      <c r="B1196" s="34" t="s">
        <v>2741</v>
      </c>
      <c r="C1196" s="34" t="s">
        <v>2742</v>
      </c>
      <c r="D1196" s="34" t="s">
        <v>2743</v>
      </c>
      <c r="E1196" s="35" t="s">
        <v>1712</v>
      </c>
      <c r="F1196" s="35"/>
      <c r="G1196" s="36">
        <v>25.53</v>
      </c>
      <c r="H1196" s="36">
        <v>3750</v>
      </c>
      <c r="I1196" s="36">
        <v>4595.3999999999996</v>
      </c>
      <c r="J1196" s="36">
        <v>25.53</v>
      </c>
    </row>
    <row r="1197" spans="1:10" x14ac:dyDescent="0.2">
      <c r="A1197" s="33">
        <v>1067</v>
      </c>
      <c r="B1197" s="34" t="s">
        <v>13374</v>
      </c>
      <c r="C1197" s="34" t="s">
        <v>13373</v>
      </c>
      <c r="D1197" s="34" t="s">
        <v>14160</v>
      </c>
      <c r="E1197" s="35" t="s">
        <v>13933</v>
      </c>
      <c r="F1197" s="35"/>
      <c r="G1197" s="36">
        <v>21.28</v>
      </c>
      <c r="H1197" s="36">
        <v>3750</v>
      </c>
      <c r="I1197" s="36">
        <v>3830.4</v>
      </c>
      <c r="J1197" s="36">
        <v>21.28</v>
      </c>
    </row>
    <row r="1198" spans="1:10" x14ac:dyDescent="0.2">
      <c r="A1198" s="33">
        <v>1068</v>
      </c>
      <c r="B1198" s="34" t="s">
        <v>2744</v>
      </c>
      <c r="C1198" s="34" t="s">
        <v>2745</v>
      </c>
      <c r="D1198" s="34" t="s">
        <v>2746</v>
      </c>
      <c r="E1198" s="35" t="s">
        <v>353</v>
      </c>
      <c r="F1198" s="35"/>
      <c r="G1198" s="36">
        <v>27.5</v>
      </c>
      <c r="H1198" s="36">
        <v>3800</v>
      </c>
      <c r="I1198" s="36">
        <v>4950</v>
      </c>
      <c r="J1198" s="36">
        <v>27.5</v>
      </c>
    </row>
    <row r="1199" spans="1:10" x14ac:dyDescent="0.2">
      <c r="A1199" s="31"/>
      <c r="B1199" s="31"/>
      <c r="C1199" s="31"/>
      <c r="D1199" s="32" t="s">
        <v>2747</v>
      </c>
      <c r="E1199" s="31"/>
      <c r="F1199" s="31"/>
      <c r="G1199" s="31"/>
      <c r="H1199" s="31"/>
      <c r="I1199" s="31"/>
      <c r="J1199" s="31"/>
    </row>
    <row r="1200" spans="1:10" x14ac:dyDescent="0.2">
      <c r="A1200" s="33">
        <v>1069</v>
      </c>
      <c r="B1200" s="34" t="s">
        <v>2749</v>
      </c>
      <c r="C1200" s="34" t="s">
        <v>2750</v>
      </c>
      <c r="D1200" s="34" t="s">
        <v>2751</v>
      </c>
      <c r="E1200" s="35" t="s">
        <v>2720</v>
      </c>
      <c r="F1200" s="35"/>
      <c r="G1200" s="36">
        <v>25.61</v>
      </c>
      <c r="H1200" s="36">
        <v>3850</v>
      </c>
      <c r="I1200" s="36">
        <v>4609.8</v>
      </c>
      <c r="J1200" s="36">
        <v>25.61</v>
      </c>
    </row>
    <row r="1201" spans="1:10" x14ac:dyDescent="0.2">
      <c r="A1201" s="33">
        <v>1070</v>
      </c>
      <c r="B1201" s="34" t="s">
        <v>2752</v>
      </c>
      <c r="C1201" s="34" t="s">
        <v>2753</v>
      </c>
      <c r="D1201" s="34" t="s">
        <v>2748</v>
      </c>
      <c r="E1201" s="35" t="s">
        <v>961</v>
      </c>
      <c r="F1201" s="35"/>
      <c r="G1201" s="36">
        <v>24.67</v>
      </c>
      <c r="H1201" s="36">
        <v>3800</v>
      </c>
      <c r="I1201" s="36">
        <v>4440.6000000000004</v>
      </c>
      <c r="J1201" s="36">
        <v>24.67</v>
      </c>
    </row>
    <row r="1202" spans="1:10" x14ac:dyDescent="0.2">
      <c r="A1202" s="33">
        <v>1071</v>
      </c>
      <c r="B1202" s="34" t="s">
        <v>2754</v>
      </c>
      <c r="C1202" s="34" t="s">
        <v>2755</v>
      </c>
      <c r="D1202" s="34" t="s">
        <v>2751</v>
      </c>
      <c r="E1202" s="35" t="s">
        <v>270</v>
      </c>
      <c r="F1202" s="35"/>
      <c r="G1202" s="36">
        <v>25.61</v>
      </c>
      <c r="H1202" s="36">
        <v>3850</v>
      </c>
      <c r="I1202" s="36">
        <v>4609.8</v>
      </c>
      <c r="J1202" s="36">
        <v>25.61</v>
      </c>
    </row>
    <row r="1203" spans="1:10" x14ac:dyDescent="0.2">
      <c r="A1203" s="33">
        <v>1072</v>
      </c>
      <c r="B1203" s="34" t="s">
        <v>13388</v>
      </c>
      <c r="C1203" s="34" t="s">
        <v>13387</v>
      </c>
      <c r="D1203" s="34" t="s">
        <v>2748</v>
      </c>
      <c r="E1203" s="35" t="s">
        <v>13982</v>
      </c>
      <c r="F1203" s="35"/>
      <c r="G1203" s="36">
        <v>24.67</v>
      </c>
      <c r="H1203" s="36">
        <v>3800</v>
      </c>
      <c r="I1203" s="36">
        <v>4440.6000000000004</v>
      </c>
      <c r="J1203" s="36">
        <v>24.67</v>
      </c>
    </row>
    <row r="1204" spans="1:10" x14ac:dyDescent="0.2">
      <c r="A1204" s="33">
        <v>1073</v>
      </c>
      <c r="B1204" s="34" t="s">
        <v>2756</v>
      </c>
      <c r="C1204" s="34" t="s">
        <v>2757</v>
      </c>
      <c r="D1204" s="34" t="s">
        <v>2748</v>
      </c>
      <c r="E1204" s="35" t="s">
        <v>2278</v>
      </c>
      <c r="F1204" s="35"/>
      <c r="G1204" s="36">
        <v>24.67</v>
      </c>
      <c r="H1204" s="36">
        <v>3200</v>
      </c>
      <c r="I1204" s="36">
        <v>4440.6000000000004</v>
      </c>
      <c r="J1204" s="36">
        <v>24.67</v>
      </c>
    </row>
    <row r="1205" spans="1:10" x14ac:dyDescent="0.2">
      <c r="A1205" s="33">
        <v>1074</v>
      </c>
      <c r="B1205" s="34" t="s">
        <v>2758</v>
      </c>
      <c r="C1205" s="34" t="s">
        <v>2759</v>
      </c>
      <c r="D1205" s="34" t="s">
        <v>2760</v>
      </c>
      <c r="E1205" s="35" t="s">
        <v>2566</v>
      </c>
      <c r="F1205" s="35"/>
      <c r="G1205" s="36">
        <v>29</v>
      </c>
      <c r="H1205" s="36">
        <v>3800</v>
      </c>
      <c r="I1205" s="36">
        <v>5220</v>
      </c>
      <c r="J1205" s="36">
        <v>29</v>
      </c>
    </row>
    <row r="1206" spans="1:10" x14ac:dyDescent="0.2">
      <c r="A1206" s="33">
        <v>1075</v>
      </c>
      <c r="B1206" s="34" t="s">
        <v>2761</v>
      </c>
      <c r="C1206" s="34" t="s">
        <v>2762</v>
      </c>
      <c r="D1206" s="34" t="s">
        <v>2760</v>
      </c>
      <c r="E1206" s="35" t="s">
        <v>2763</v>
      </c>
      <c r="F1206" s="35"/>
      <c r="G1206" s="36">
        <v>29</v>
      </c>
      <c r="H1206" s="36">
        <v>3800</v>
      </c>
      <c r="I1206" s="36">
        <v>5220</v>
      </c>
      <c r="J1206" s="36">
        <v>29</v>
      </c>
    </row>
    <row r="1207" spans="1:10" x14ac:dyDescent="0.2">
      <c r="A1207" s="33">
        <v>1076</v>
      </c>
      <c r="B1207" s="34" t="s">
        <v>2764</v>
      </c>
      <c r="C1207" s="34" t="s">
        <v>2765</v>
      </c>
      <c r="D1207" s="34" t="s">
        <v>2766</v>
      </c>
      <c r="E1207" s="35" t="s">
        <v>122</v>
      </c>
      <c r="F1207" s="35"/>
      <c r="G1207" s="36">
        <v>16.05</v>
      </c>
      <c r="H1207" s="36">
        <v>3750</v>
      </c>
      <c r="I1207" s="36">
        <v>3129.75</v>
      </c>
      <c r="J1207" s="36">
        <v>16.05</v>
      </c>
    </row>
    <row r="1208" spans="1:10" x14ac:dyDescent="0.2">
      <c r="A1208" s="33">
        <v>1077</v>
      </c>
      <c r="B1208" s="34" t="s">
        <v>2767</v>
      </c>
      <c r="C1208" s="34" t="s">
        <v>2768</v>
      </c>
      <c r="D1208" s="34" t="s">
        <v>2748</v>
      </c>
      <c r="E1208" s="35" t="s">
        <v>2024</v>
      </c>
      <c r="F1208" s="35"/>
      <c r="G1208" s="36">
        <v>24.67</v>
      </c>
      <c r="H1208" s="36">
        <v>3201</v>
      </c>
      <c r="I1208" s="36">
        <v>4440.6000000000004</v>
      </c>
      <c r="J1208" s="36">
        <v>24.67</v>
      </c>
    </row>
    <row r="1209" spans="1:10" x14ac:dyDescent="0.2">
      <c r="A1209" s="33">
        <v>1078</v>
      </c>
      <c r="B1209" s="34" t="s">
        <v>2769</v>
      </c>
      <c r="C1209" s="34" t="s">
        <v>2770</v>
      </c>
      <c r="D1209" s="34" t="s">
        <v>2748</v>
      </c>
      <c r="E1209" s="35" t="s">
        <v>2736</v>
      </c>
      <c r="F1209" s="35"/>
      <c r="G1209" s="36">
        <v>24.67</v>
      </c>
      <c r="H1209" s="36">
        <v>3800</v>
      </c>
      <c r="I1209" s="36">
        <v>4440.6000000000004</v>
      </c>
      <c r="J1209" s="36">
        <v>24.67</v>
      </c>
    </row>
    <row r="1210" spans="1:10" x14ac:dyDescent="0.2">
      <c r="A1210" s="33">
        <v>1079</v>
      </c>
      <c r="B1210" s="34" t="s">
        <v>13386</v>
      </c>
      <c r="C1210" s="34" t="s">
        <v>13385</v>
      </c>
      <c r="D1210" s="34" t="s">
        <v>2748</v>
      </c>
      <c r="E1210" s="35" t="s">
        <v>13933</v>
      </c>
      <c r="F1210" s="35"/>
      <c r="G1210" s="36">
        <v>24.67</v>
      </c>
      <c r="H1210" s="36">
        <v>3800</v>
      </c>
      <c r="I1210" s="36">
        <v>4440.6000000000004</v>
      </c>
      <c r="J1210" s="36">
        <v>24.67</v>
      </c>
    </row>
    <row r="1211" spans="1:10" x14ac:dyDescent="0.2">
      <c r="A1211" s="33">
        <v>1080</v>
      </c>
      <c r="B1211" s="34" t="s">
        <v>2771</v>
      </c>
      <c r="C1211" s="34" t="s">
        <v>2772</v>
      </c>
      <c r="D1211" s="34" t="s">
        <v>2748</v>
      </c>
      <c r="E1211" s="35" t="s">
        <v>2069</v>
      </c>
      <c r="F1211" s="35"/>
      <c r="G1211" s="36">
        <v>24.67</v>
      </c>
      <c r="H1211" s="36">
        <v>3800</v>
      </c>
      <c r="I1211" s="36">
        <v>4440.6000000000004</v>
      </c>
      <c r="J1211" s="36">
        <v>24.67</v>
      </c>
    </row>
    <row r="1212" spans="1:10" x14ac:dyDescent="0.2">
      <c r="A1212" s="33">
        <v>1081</v>
      </c>
      <c r="B1212" s="34" t="s">
        <v>2773</v>
      </c>
      <c r="C1212" s="34" t="s">
        <v>2774</v>
      </c>
      <c r="D1212" s="34" t="s">
        <v>2748</v>
      </c>
      <c r="E1212" s="35" t="s">
        <v>208</v>
      </c>
      <c r="F1212" s="35"/>
      <c r="G1212" s="36">
        <v>24.67</v>
      </c>
      <c r="H1212" s="36">
        <v>3201</v>
      </c>
      <c r="I1212" s="36">
        <v>4440.6000000000004</v>
      </c>
      <c r="J1212" s="36">
        <v>24.67</v>
      </c>
    </row>
    <row r="1213" spans="1:10" x14ac:dyDescent="0.2">
      <c r="A1213" s="33">
        <v>1082</v>
      </c>
      <c r="B1213" s="34" t="s">
        <v>2775</v>
      </c>
      <c r="C1213" s="34" t="s">
        <v>2776</v>
      </c>
      <c r="D1213" s="34" t="s">
        <v>2748</v>
      </c>
      <c r="E1213" s="35" t="s">
        <v>102</v>
      </c>
      <c r="F1213" s="35"/>
      <c r="G1213" s="36">
        <v>24.67</v>
      </c>
      <c r="H1213" s="36">
        <v>3800</v>
      </c>
      <c r="I1213" s="36">
        <v>4440.6000000000004</v>
      </c>
      <c r="J1213" s="36">
        <v>24.67</v>
      </c>
    </row>
    <row r="1214" spans="1:10" x14ac:dyDescent="0.2">
      <c r="A1214" s="33">
        <v>1083</v>
      </c>
      <c r="B1214" s="34" t="s">
        <v>2777</v>
      </c>
      <c r="C1214" s="34" t="s">
        <v>2778</v>
      </c>
      <c r="D1214" s="34" t="s">
        <v>2748</v>
      </c>
      <c r="E1214" s="35" t="s">
        <v>2779</v>
      </c>
      <c r="F1214" s="35"/>
      <c r="G1214" s="36">
        <v>24.67</v>
      </c>
      <c r="H1214" s="36">
        <v>3800</v>
      </c>
      <c r="I1214" s="36">
        <v>4440.6000000000004</v>
      </c>
      <c r="J1214" s="36">
        <v>24.67</v>
      </c>
    </row>
    <row r="1215" spans="1:10" x14ac:dyDescent="0.2">
      <c r="A1215" s="33">
        <v>1084</v>
      </c>
      <c r="B1215" s="34" t="s">
        <v>2780</v>
      </c>
      <c r="C1215" s="34" t="s">
        <v>2781</v>
      </c>
      <c r="D1215" s="34" t="s">
        <v>2748</v>
      </c>
      <c r="E1215" s="35" t="s">
        <v>500</v>
      </c>
      <c r="F1215" s="35"/>
      <c r="G1215" s="36">
        <v>24.67</v>
      </c>
      <c r="H1215" s="36">
        <v>3800</v>
      </c>
      <c r="I1215" s="36">
        <v>4440.6000000000004</v>
      </c>
      <c r="J1215" s="36">
        <v>24.67</v>
      </c>
    </row>
    <row r="1216" spans="1:10" x14ac:dyDescent="0.2">
      <c r="A1216" s="33">
        <v>1085</v>
      </c>
      <c r="B1216" s="34" t="s">
        <v>2782</v>
      </c>
      <c r="C1216" s="34" t="s">
        <v>2783</v>
      </c>
      <c r="D1216" s="34" t="s">
        <v>2748</v>
      </c>
      <c r="E1216" s="35" t="s">
        <v>2784</v>
      </c>
      <c r="F1216" s="35"/>
      <c r="G1216" s="36">
        <v>24.67</v>
      </c>
      <c r="H1216" s="36">
        <v>3800</v>
      </c>
      <c r="I1216" s="36">
        <v>4440.6000000000004</v>
      </c>
      <c r="J1216" s="36">
        <v>24.67</v>
      </c>
    </row>
    <row r="1217" spans="1:10" x14ac:dyDescent="0.2">
      <c r="A1217" s="33">
        <v>1086</v>
      </c>
      <c r="B1217" s="34" t="s">
        <v>2785</v>
      </c>
      <c r="C1217" s="34" t="s">
        <v>2786</v>
      </c>
      <c r="D1217" s="34" t="s">
        <v>2748</v>
      </c>
      <c r="E1217" s="35" t="s">
        <v>2651</v>
      </c>
      <c r="F1217" s="35"/>
      <c r="G1217" s="36">
        <v>24.67</v>
      </c>
      <c r="H1217" s="36">
        <v>3800</v>
      </c>
      <c r="I1217" s="36">
        <v>4440.6000000000004</v>
      </c>
      <c r="J1217" s="36">
        <v>24.67</v>
      </c>
    </row>
    <row r="1218" spans="1:10" x14ac:dyDescent="0.2">
      <c r="A1218" s="33">
        <v>1087</v>
      </c>
      <c r="B1218" s="34" t="s">
        <v>2787</v>
      </c>
      <c r="C1218" s="34" t="s">
        <v>2788</v>
      </c>
      <c r="D1218" s="34" t="s">
        <v>14161</v>
      </c>
      <c r="E1218" s="35" t="s">
        <v>2789</v>
      </c>
      <c r="F1218" s="35"/>
      <c r="G1218" s="36">
        <v>31.9</v>
      </c>
      <c r="H1218" s="36">
        <v>4000</v>
      </c>
      <c r="I1218" s="36">
        <v>5742</v>
      </c>
      <c r="J1218" s="36">
        <v>31.9</v>
      </c>
    </row>
    <row r="1219" spans="1:10" x14ac:dyDescent="0.2">
      <c r="A1219" s="33">
        <v>1088</v>
      </c>
      <c r="B1219" s="34" t="s">
        <v>2790</v>
      </c>
      <c r="C1219" s="34" t="s">
        <v>2791</v>
      </c>
      <c r="D1219" s="34" t="s">
        <v>2751</v>
      </c>
      <c r="E1219" s="35" t="s">
        <v>2792</v>
      </c>
      <c r="F1219" s="35"/>
      <c r="G1219" s="36">
        <v>25.61</v>
      </c>
      <c r="H1219" s="36">
        <v>3850</v>
      </c>
      <c r="I1219" s="36">
        <v>4609.8</v>
      </c>
      <c r="J1219" s="36">
        <v>25.61</v>
      </c>
    </row>
    <row r="1220" spans="1:10" x14ac:dyDescent="0.2">
      <c r="A1220" s="33">
        <v>1089</v>
      </c>
      <c r="B1220" s="34" t="s">
        <v>2793</v>
      </c>
      <c r="C1220" s="34" t="s">
        <v>2794</v>
      </c>
      <c r="D1220" s="34" t="s">
        <v>2748</v>
      </c>
      <c r="E1220" s="35" t="s">
        <v>270</v>
      </c>
      <c r="F1220" s="35"/>
      <c r="G1220" s="36">
        <v>24.67</v>
      </c>
      <c r="H1220" s="36">
        <v>3800</v>
      </c>
      <c r="I1220" s="36">
        <v>4440.6000000000004</v>
      </c>
      <c r="J1220" s="36">
        <v>24.67</v>
      </c>
    </row>
    <row r="1221" spans="1:10" x14ac:dyDescent="0.2">
      <c r="A1221" s="33">
        <v>1090</v>
      </c>
      <c r="B1221" s="34" t="s">
        <v>2795</v>
      </c>
      <c r="C1221" s="34" t="s">
        <v>2796</v>
      </c>
      <c r="D1221" s="34" t="s">
        <v>14162</v>
      </c>
      <c r="E1221" s="35" t="s">
        <v>2784</v>
      </c>
      <c r="F1221" s="35"/>
      <c r="G1221" s="36">
        <v>29</v>
      </c>
      <c r="H1221" s="36">
        <v>4000</v>
      </c>
      <c r="I1221" s="36">
        <v>5220</v>
      </c>
      <c r="J1221" s="36">
        <v>29</v>
      </c>
    </row>
    <row r="1222" spans="1:10" x14ac:dyDescent="0.2">
      <c r="A1222" s="33">
        <v>1091</v>
      </c>
      <c r="B1222" s="34" t="s">
        <v>2798</v>
      </c>
      <c r="C1222" s="34" t="s">
        <v>2799</v>
      </c>
      <c r="D1222" s="34" t="s">
        <v>2748</v>
      </c>
      <c r="E1222" s="35" t="s">
        <v>270</v>
      </c>
      <c r="F1222" s="35"/>
      <c r="G1222" s="36">
        <v>24.67</v>
      </c>
      <c r="H1222" s="36">
        <v>3800</v>
      </c>
      <c r="I1222" s="36">
        <v>4440.6000000000004</v>
      </c>
      <c r="J1222" s="36">
        <v>24.67</v>
      </c>
    </row>
    <row r="1223" spans="1:10" x14ac:dyDescent="0.2">
      <c r="A1223" s="33">
        <v>1092</v>
      </c>
      <c r="B1223" s="34" t="s">
        <v>13384</v>
      </c>
      <c r="C1223" s="34" t="s">
        <v>13383</v>
      </c>
      <c r="D1223" s="34" t="s">
        <v>2748</v>
      </c>
      <c r="E1223" s="35" t="s">
        <v>14090</v>
      </c>
      <c r="F1223" s="35"/>
      <c r="G1223" s="36">
        <v>24.67</v>
      </c>
      <c r="H1223" s="36">
        <v>3800</v>
      </c>
      <c r="I1223" s="36">
        <v>4440.6000000000004</v>
      </c>
      <c r="J1223" s="36">
        <v>24.67</v>
      </c>
    </row>
    <row r="1224" spans="1:10" x14ac:dyDescent="0.2">
      <c r="A1224" s="33">
        <v>1093</v>
      </c>
      <c r="B1224" s="34" t="s">
        <v>2800</v>
      </c>
      <c r="C1224" s="34" t="s">
        <v>2801</v>
      </c>
      <c r="D1224" s="34" t="s">
        <v>2748</v>
      </c>
      <c r="E1224" s="35" t="s">
        <v>2802</v>
      </c>
      <c r="F1224" s="35"/>
      <c r="G1224" s="36">
        <v>24.67</v>
      </c>
      <c r="H1224" s="36">
        <v>3800</v>
      </c>
      <c r="I1224" s="36">
        <v>4440.6000000000004</v>
      </c>
      <c r="J1224" s="36">
        <v>24.67</v>
      </c>
    </row>
    <row r="1225" spans="1:10" x14ac:dyDescent="0.2">
      <c r="A1225" s="33">
        <v>1094</v>
      </c>
      <c r="B1225" s="34" t="s">
        <v>2803</v>
      </c>
      <c r="C1225" s="34" t="s">
        <v>2804</v>
      </c>
      <c r="D1225" s="34" t="s">
        <v>14162</v>
      </c>
      <c r="E1225" s="35" t="s">
        <v>938</v>
      </c>
      <c r="F1225" s="35"/>
      <c r="G1225" s="36">
        <v>29</v>
      </c>
      <c r="H1225" s="36">
        <v>4000</v>
      </c>
      <c r="I1225" s="36">
        <v>5220</v>
      </c>
      <c r="J1225" s="36">
        <v>29</v>
      </c>
    </row>
    <row r="1226" spans="1:10" x14ac:dyDescent="0.2">
      <c r="A1226" s="33">
        <v>1095</v>
      </c>
      <c r="B1226" s="34" t="s">
        <v>2805</v>
      </c>
      <c r="C1226" s="34" t="s">
        <v>2806</v>
      </c>
      <c r="D1226" s="34" t="s">
        <v>2751</v>
      </c>
      <c r="E1226" s="35" t="s">
        <v>529</v>
      </c>
      <c r="F1226" s="35"/>
      <c r="G1226" s="36">
        <v>25.61</v>
      </c>
      <c r="H1226" s="36">
        <v>3850</v>
      </c>
      <c r="I1226" s="36">
        <v>4609.8</v>
      </c>
      <c r="J1226" s="36">
        <v>25.61</v>
      </c>
    </row>
    <row r="1227" spans="1:10" x14ac:dyDescent="0.2">
      <c r="A1227" s="33">
        <v>1096</v>
      </c>
      <c r="B1227" s="34" t="s">
        <v>2807</v>
      </c>
      <c r="C1227" s="34" t="s">
        <v>2808</v>
      </c>
      <c r="D1227" s="34" t="s">
        <v>2748</v>
      </c>
      <c r="E1227" s="35" t="s">
        <v>270</v>
      </c>
      <c r="F1227" s="35"/>
      <c r="G1227" s="36">
        <v>24.67</v>
      </c>
      <c r="H1227" s="36">
        <v>3800</v>
      </c>
      <c r="I1227" s="36">
        <v>4440.6000000000004</v>
      </c>
      <c r="J1227" s="36">
        <v>24.67</v>
      </c>
    </row>
    <row r="1228" spans="1:10" x14ac:dyDescent="0.2">
      <c r="A1228" s="33">
        <v>1097</v>
      </c>
      <c r="B1228" s="34" t="s">
        <v>13382</v>
      </c>
      <c r="C1228" s="34" t="s">
        <v>13381</v>
      </c>
      <c r="D1228" s="34" t="s">
        <v>2748</v>
      </c>
      <c r="E1228" s="35" t="s">
        <v>13998</v>
      </c>
      <c r="F1228" s="35"/>
      <c r="G1228" s="36">
        <v>24.67</v>
      </c>
      <c r="H1228" s="36">
        <v>3800</v>
      </c>
      <c r="I1228" s="36">
        <v>4440.6000000000004</v>
      </c>
      <c r="J1228" s="36">
        <v>24.67</v>
      </c>
    </row>
    <row r="1229" spans="1:10" x14ac:dyDescent="0.2">
      <c r="A1229" s="33">
        <v>1098</v>
      </c>
      <c r="B1229" s="34" t="s">
        <v>13380</v>
      </c>
      <c r="C1229" s="34" t="s">
        <v>13379</v>
      </c>
      <c r="D1229" s="34" t="s">
        <v>2748</v>
      </c>
      <c r="E1229" s="35" t="s">
        <v>14008</v>
      </c>
      <c r="F1229" s="35"/>
      <c r="G1229" s="36">
        <v>24.67</v>
      </c>
      <c r="H1229" s="36">
        <v>3800</v>
      </c>
      <c r="I1229" s="36">
        <v>4440.6000000000004</v>
      </c>
      <c r="J1229" s="36">
        <v>24.67</v>
      </c>
    </row>
    <row r="1230" spans="1:10" x14ac:dyDescent="0.2">
      <c r="A1230" s="33">
        <v>1099</v>
      </c>
      <c r="B1230" s="34" t="s">
        <v>2809</v>
      </c>
      <c r="C1230" s="34" t="s">
        <v>2810</v>
      </c>
      <c r="D1230" s="34" t="s">
        <v>2748</v>
      </c>
      <c r="E1230" s="35" t="s">
        <v>2024</v>
      </c>
      <c r="F1230" s="35"/>
      <c r="G1230" s="36">
        <v>24.67</v>
      </c>
      <c r="H1230" s="36">
        <v>3200</v>
      </c>
      <c r="I1230" s="36">
        <v>4440.6000000000004</v>
      </c>
      <c r="J1230" s="36">
        <v>24.67</v>
      </c>
    </row>
    <row r="1231" spans="1:10" x14ac:dyDescent="0.2">
      <c r="A1231" s="31"/>
      <c r="B1231" s="31"/>
      <c r="C1231" s="31"/>
      <c r="D1231" s="32" t="s">
        <v>2811</v>
      </c>
      <c r="E1231" s="31"/>
      <c r="F1231" s="31"/>
      <c r="G1231" s="31"/>
      <c r="H1231" s="31"/>
      <c r="I1231" s="31"/>
      <c r="J1231" s="31"/>
    </row>
    <row r="1232" spans="1:10" x14ac:dyDescent="0.2">
      <c r="A1232" s="33">
        <v>1100</v>
      </c>
      <c r="B1232" s="34" t="s">
        <v>13364</v>
      </c>
      <c r="C1232" s="34" t="s">
        <v>13363</v>
      </c>
      <c r="D1232" s="34" t="s">
        <v>2814</v>
      </c>
      <c r="E1232" s="35" t="s">
        <v>13918</v>
      </c>
      <c r="F1232" s="35"/>
      <c r="G1232" s="36">
        <v>23.22</v>
      </c>
      <c r="H1232" s="36">
        <v>3750</v>
      </c>
      <c r="I1232" s="36">
        <v>4179.6000000000004</v>
      </c>
      <c r="J1232" s="36">
        <v>23.22</v>
      </c>
    </row>
    <row r="1233" spans="1:10" x14ac:dyDescent="0.2">
      <c r="A1233" s="33">
        <v>1101</v>
      </c>
      <c r="B1233" s="34" t="s">
        <v>2816</v>
      </c>
      <c r="C1233" s="34" t="s">
        <v>2817</v>
      </c>
      <c r="D1233" s="34" t="s">
        <v>2818</v>
      </c>
      <c r="E1233" s="35" t="s">
        <v>2273</v>
      </c>
      <c r="F1233" s="35"/>
      <c r="G1233" s="36">
        <v>30.31</v>
      </c>
      <c r="H1233" s="36">
        <v>3800</v>
      </c>
      <c r="I1233" s="36">
        <v>5455.8</v>
      </c>
      <c r="J1233" s="36">
        <v>30.31</v>
      </c>
    </row>
    <row r="1234" spans="1:10" x14ac:dyDescent="0.2">
      <c r="A1234" s="33">
        <v>1102</v>
      </c>
      <c r="B1234" s="34" t="s">
        <v>2819</v>
      </c>
      <c r="C1234" s="34" t="s">
        <v>2820</v>
      </c>
      <c r="D1234" s="34" t="s">
        <v>2821</v>
      </c>
      <c r="E1234" s="35" t="s">
        <v>2822</v>
      </c>
      <c r="F1234" s="35"/>
      <c r="G1234" s="36">
        <v>32.72</v>
      </c>
      <c r="H1234" s="36">
        <v>3800</v>
      </c>
      <c r="I1234" s="36">
        <v>5889.6</v>
      </c>
      <c r="J1234" s="36">
        <v>32.72</v>
      </c>
    </row>
    <row r="1235" spans="1:10" x14ac:dyDescent="0.2">
      <c r="A1235" s="31"/>
      <c r="B1235" s="31"/>
      <c r="C1235" s="31"/>
      <c r="D1235" s="32" t="s">
        <v>2826</v>
      </c>
      <c r="E1235" s="31"/>
      <c r="F1235" s="31"/>
      <c r="G1235" s="31"/>
      <c r="H1235" s="31"/>
      <c r="I1235" s="31"/>
      <c r="J1235" s="31"/>
    </row>
    <row r="1236" spans="1:10" x14ac:dyDescent="0.2">
      <c r="A1236" s="33">
        <v>1103</v>
      </c>
      <c r="B1236" s="34" t="s">
        <v>2827</v>
      </c>
      <c r="C1236" s="34" t="s">
        <v>2828</v>
      </c>
      <c r="D1236" s="34" t="s">
        <v>14163</v>
      </c>
      <c r="E1236" s="35" t="s">
        <v>2130</v>
      </c>
      <c r="F1236" s="35"/>
      <c r="G1236" s="36">
        <v>7700</v>
      </c>
      <c r="H1236" s="36">
        <v>5900</v>
      </c>
      <c r="I1236" s="36">
        <v>7700</v>
      </c>
      <c r="J1236" s="36">
        <v>7700</v>
      </c>
    </row>
    <row r="1237" spans="1:10" x14ac:dyDescent="0.2">
      <c r="A1237" s="31"/>
      <c r="B1237" s="31"/>
      <c r="C1237" s="31"/>
      <c r="D1237" s="32" t="s">
        <v>13389</v>
      </c>
      <c r="E1237" s="31"/>
      <c r="F1237" s="31"/>
      <c r="G1237" s="31"/>
      <c r="H1237" s="31"/>
      <c r="I1237" s="31"/>
      <c r="J1237" s="31"/>
    </row>
    <row r="1238" spans="1:10" x14ac:dyDescent="0.2">
      <c r="A1238" s="33">
        <v>1104</v>
      </c>
      <c r="B1238" s="34" t="s">
        <v>2823</v>
      </c>
      <c r="C1238" s="34" t="s">
        <v>2824</v>
      </c>
      <c r="D1238" s="34" t="s">
        <v>14164</v>
      </c>
      <c r="E1238" s="35" t="s">
        <v>2825</v>
      </c>
      <c r="F1238" s="35"/>
      <c r="G1238" s="36">
        <v>7000</v>
      </c>
      <c r="H1238" s="36">
        <v>5900</v>
      </c>
      <c r="I1238" s="36">
        <v>7000</v>
      </c>
      <c r="J1238" s="36">
        <v>7000</v>
      </c>
    </row>
    <row r="1239" spans="1:10" x14ac:dyDescent="0.2">
      <c r="A1239" s="31"/>
      <c r="B1239" s="31"/>
      <c r="C1239" s="31"/>
      <c r="D1239" s="32" t="s">
        <v>2829</v>
      </c>
      <c r="E1239" s="31"/>
      <c r="F1239" s="31"/>
      <c r="G1239" s="31"/>
      <c r="H1239" s="31"/>
      <c r="I1239" s="31"/>
      <c r="J1239" s="31"/>
    </row>
    <row r="1240" spans="1:10" x14ac:dyDescent="0.2">
      <c r="A1240" s="33">
        <v>1105</v>
      </c>
      <c r="B1240" s="34" t="s">
        <v>2830</v>
      </c>
      <c r="C1240" s="34" t="s">
        <v>2831</v>
      </c>
      <c r="D1240" s="34" t="s">
        <v>2832</v>
      </c>
      <c r="E1240" s="35" t="s">
        <v>273</v>
      </c>
      <c r="F1240" s="35"/>
      <c r="G1240" s="36">
        <v>4176</v>
      </c>
      <c r="H1240" s="36">
        <v>3750</v>
      </c>
      <c r="I1240" s="36">
        <v>4176</v>
      </c>
      <c r="J1240" s="36">
        <v>4176</v>
      </c>
    </row>
    <row r="1241" spans="1:10" x14ac:dyDescent="0.2">
      <c r="A1241" s="33">
        <v>1106</v>
      </c>
      <c r="B1241" s="34" t="s">
        <v>2833</v>
      </c>
      <c r="C1241" s="34" t="s">
        <v>2834</v>
      </c>
      <c r="D1241" s="34" t="s">
        <v>2835</v>
      </c>
      <c r="E1241" s="35" t="s">
        <v>947</v>
      </c>
      <c r="F1241" s="35"/>
      <c r="G1241" s="36">
        <v>23.05</v>
      </c>
      <c r="H1241" s="36">
        <v>3750</v>
      </c>
      <c r="I1241" s="36">
        <v>4610</v>
      </c>
      <c r="J1241" s="36">
        <v>23.05</v>
      </c>
    </row>
    <row r="1242" spans="1:10" x14ac:dyDescent="0.2">
      <c r="A1242" s="33">
        <v>1107</v>
      </c>
      <c r="B1242" s="34" t="s">
        <v>14165</v>
      </c>
      <c r="C1242" s="34" t="s">
        <v>14166</v>
      </c>
      <c r="D1242" s="34" t="s">
        <v>2835</v>
      </c>
      <c r="E1242" s="35" t="s">
        <v>14167</v>
      </c>
      <c r="F1242" s="35"/>
      <c r="G1242" s="36">
        <v>23.05</v>
      </c>
      <c r="H1242" s="36">
        <v>3750</v>
      </c>
      <c r="I1242" s="36">
        <v>4610</v>
      </c>
      <c r="J1242" s="36">
        <v>23.05</v>
      </c>
    </row>
    <row r="1243" spans="1:10" x14ac:dyDescent="0.2">
      <c r="A1243" s="33">
        <v>1108</v>
      </c>
      <c r="B1243" s="34" t="s">
        <v>2838</v>
      </c>
      <c r="C1243" s="34" t="s">
        <v>2839</v>
      </c>
      <c r="D1243" s="34" t="s">
        <v>2840</v>
      </c>
      <c r="E1243" s="35" t="s">
        <v>273</v>
      </c>
      <c r="F1243" s="35"/>
      <c r="G1243" s="36">
        <v>7308</v>
      </c>
      <c r="H1243" s="36">
        <v>4000</v>
      </c>
      <c r="I1243" s="36">
        <v>7308</v>
      </c>
      <c r="J1243" s="36">
        <v>7308</v>
      </c>
    </row>
    <row r="1244" spans="1:10" x14ac:dyDescent="0.2">
      <c r="A1244" s="33">
        <v>1109</v>
      </c>
      <c r="B1244" s="34" t="s">
        <v>2844</v>
      </c>
      <c r="C1244" s="34" t="s">
        <v>2845</v>
      </c>
      <c r="D1244" s="34" t="s">
        <v>2846</v>
      </c>
      <c r="E1244" s="35" t="s">
        <v>273</v>
      </c>
      <c r="F1244" s="35"/>
      <c r="G1244" s="36">
        <v>28</v>
      </c>
      <c r="H1244" s="36">
        <v>3750</v>
      </c>
      <c r="I1244" s="36">
        <v>5600</v>
      </c>
      <c r="J1244" s="36">
        <v>28</v>
      </c>
    </row>
    <row r="1245" spans="1:10" x14ac:dyDescent="0.2">
      <c r="A1245" s="33">
        <v>1110</v>
      </c>
      <c r="B1245" s="34" t="s">
        <v>2847</v>
      </c>
      <c r="C1245" s="34" t="s">
        <v>2848</v>
      </c>
      <c r="D1245" s="34" t="s">
        <v>2846</v>
      </c>
      <c r="E1245" s="35" t="s">
        <v>273</v>
      </c>
      <c r="F1245" s="35"/>
      <c r="G1245" s="36">
        <v>28</v>
      </c>
      <c r="H1245" s="36">
        <v>3750</v>
      </c>
      <c r="I1245" s="36">
        <v>5600</v>
      </c>
      <c r="J1245" s="36">
        <v>28</v>
      </c>
    </row>
    <row r="1246" spans="1:10" x14ac:dyDescent="0.2">
      <c r="A1246" s="33">
        <v>1111</v>
      </c>
      <c r="B1246" s="34" t="s">
        <v>2849</v>
      </c>
      <c r="C1246" s="34" t="s">
        <v>2850</v>
      </c>
      <c r="D1246" s="34" t="s">
        <v>2835</v>
      </c>
      <c r="E1246" s="35" t="s">
        <v>2243</v>
      </c>
      <c r="F1246" s="35"/>
      <c r="G1246" s="36">
        <v>23.05</v>
      </c>
      <c r="H1246" s="36">
        <v>3750</v>
      </c>
      <c r="I1246" s="36">
        <v>4610</v>
      </c>
      <c r="J1246" s="36">
        <v>23.05</v>
      </c>
    </row>
    <row r="1247" spans="1:10" x14ac:dyDescent="0.2">
      <c r="A1247" s="33">
        <v>1112</v>
      </c>
      <c r="B1247" s="34" t="s">
        <v>13391</v>
      </c>
      <c r="C1247" s="34" t="s">
        <v>13390</v>
      </c>
      <c r="D1247" s="34" t="s">
        <v>2835</v>
      </c>
      <c r="E1247" s="35" t="s">
        <v>14022</v>
      </c>
      <c r="F1247" s="35"/>
      <c r="G1247" s="36">
        <v>23.05</v>
      </c>
      <c r="H1247" s="36">
        <v>3750</v>
      </c>
      <c r="I1247" s="36">
        <v>4610</v>
      </c>
      <c r="J1247" s="36">
        <v>23.05</v>
      </c>
    </row>
    <row r="1248" spans="1:10" x14ac:dyDescent="0.2">
      <c r="A1248" s="31"/>
      <c r="B1248" s="31"/>
      <c r="C1248" s="31"/>
      <c r="D1248" s="32" t="s">
        <v>2851</v>
      </c>
      <c r="E1248" s="31"/>
      <c r="F1248" s="31"/>
      <c r="G1248" s="31"/>
      <c r="H1248" s="31"/>
      <c r="I1248" s="31"/>
      <c r="J1248" s="31"/>
    </row>
    <row r="1249" spans="1:10" x14ac:dyDescent="0.2">
      <c r="A1249" s="33">
        <v>1113</v>
      </c>
      <c r="B1249" s="34" t="s">
        <v>2853</v>
      </c>
      <c r="C1249" s="34" t="s">
        <v>2854</v>
      </c>
      <c r="D1249" s="34" t="s">
        <v>14168</v>
      </c>
      <c r="E1249" s="35" t="s">
        <v>1214</v>
      </c>
      <c r="F1249" s="35"/>
      <c r="G1249" s="36">
        <v>12131</v>
      </c>
      <c r="H1249" s="36">
        <v>9400</v>
      </c>
      <c r="I1249" s="36">
        <v>12131</v>
      </c>
      <c r="J1249" s="36">
        <v>12131</v>
      </c>
    </row>
    <row r="1250" spans="1:10" x14ac:dyDescent="0.2">
      <c r="A1250" s="31"/>
      <c r="B1250" s="31"/>
      <c r="C1250" s="31"/>
      <c r="D1250" s="32" t="s">
        <v>2855</v>
      </c>
      <c r="E1250" s="31"/>
      <c r="F1250" s="31"/>
      <c r="G1250" s="31"/>
      <c r="H1250" s="31"/>
      <c r="I1250" s="31"/>
      <c r="J1250" s="31"/>
    </row>
    <row r="1251" spans="1:10" x14ac:dyDescent="0.2">
      <c r="A1251" s="33">
        <v>1114</v>
      </c>
      <c r="B1251" s="34" t="s">
        <v>2856</v>
      </c>
      <c r="C1251" s="34" t="s">
        <v>2857</v>
      </c>
      <c r="D1251" s="34" t="s">
        <v>14169</v>
      </c>
      <c r="E1251" s="35" t="s">
        <v>2239</v>
      </c>
      <c r="F1251" s="35"/>
      <c r="G1251" s="36">
        <v>30.22</v>
      </c>
      <c r="H1251" s="36">
        <v>4000</v>
      </c>
      <c r="I1251" s="36">
        <v>5439.6</v>
      </c>
      <c r="J1251" s="36">
        <v>30.22</v>
      </c>
    </row>
    <row r="1252" spans="1:10" x14ac:dyDescent="0.2">
      <c r="A1252" s="33">
        <v>1115</v>
      </c>
      <c r="B1252" s="34" t="s">
        <v>2858</v>
      </c>
      <c r="C1252" s="34" t="s">
        <v>2859</v>
      </c>
      <c r="D1252" s="34" t="s">
        <v>14170</v>
      </c>
      <c r="E1252" s="35" t="s">
        <v>2651</v>
      </c>
      <c r="F1252" s="35"/>
      <c r="G1252" s="36">
        <v>28.06</v>
      </c>
      <c r="H1252" s="36">
        <v>3900</v>
      </c>
      <c r="I1252" s="36">
        <v>5050.8</v>
      </c>
      <c r="J1252" s="36">
        <v>28.06</v>
      </c>
    </row>
    <row r="1253" spans="1:10" x14ac:dyDescent="0.2">
      <c r="A1253" s="33">
        <v>1116</v>
      </c>
      <c r="B1253" s="34" t="s">
        <v>2860</v>
      </c>
      <c r="C1253" s="34" t="s">
        <v>2861</v>
      </c>
      <c r="D1253" s="34" t="s">
        <v>14169</v>
      </c>
      <c r="E1253" s="35" t="s">
        <v>1179</v>
      </c>
      <c r="F1253" s="35"/>
      <c r="G1253" s="36">
        <v>30.22</v>
      </c>
      <c r="H1253" s="36">
        <v>4300</v>
      </c>
      <c r="I1253" s="36">
        <v>5439.6</v>
      </c>
      <c r="J1253" s="36">
        <v>30.22</v>
      </c>
    </row>
    <row r="1254" spans="1:10" x14ac:dyDescent="0.2">
      <c r="A1254" s="33">
        <v>1117</v>
      </c>
      <c r="B1254" s="34" t="s">
        <v>2862</v>
      </c>
      <c r="C1254" s="34" t="s">
        <v>2863</v>
      </c>
      <c r="D1254" s="34" t="s">
        <v>14170</v>
      </c>
      <c r="E1254" s="35" t="s">
        <v>2864</v>
      </c>
      <c r="F1254" s="35"/>
      <c r="G1254" s="36">
        <v>28.06</v>
      </c>
      <c r="H1254" s="36">
        <v>3900</v>
      </c>
      <c r="I1254" s="36">
        <v>5050.8</v>
      </c>
      <c r="J1254" s="36">
        <v>28.06</v>
      </c>
    </row>
    <row r="1255" spans="1:10" x14ac:dyDescent="0.2">
      <c r="A1255" s="33">
        <v>1118</v>
      </c>
      <c r="B1255" s="34" t="s">
        <v>2865</v>
      </c>
      <c r="C1255" s="34" t="s">
        <v>2866</v>
      </c>
      <c r="D1255" s="34" t="s">
        <v>2867</v>
      </c>
      <c r="E1255" s="35" t="s">
        <v>395</v>
      </c>
      <c r="F1255" s="35"/>
      <c r="G1255" s="36">
        <v>36</v>
      </c>
      <c r="H1255" s="36">
        <v>3800</v>
      </c>
      <c r="I1255" s="36">
        <v>6480</v>
      </c>
      <c r="J1255" s="36">
        <v>36</v>
      </c>
    </row>
    <row r="1256" spans="1:10" x14ac:dyDescent="0.2">
      <c r="A1256" s="33">
        <v>1119</v>
      </c>
      <c r="B1256" s="34" t="s">
        <v>2868</v>
      </c>
      <c r="C1256" s="34" t="s">
        <v>2869</v>
      </c>
      <c r="D1256" s="34" t="s">
        <v>2867</v>
      </c>
      <c r="E1256" s="35" t="s">
        <v>2870</v>
      </c>
      <c r="F1256" s="35"/>
      <c r="G1256" s="36">
        <v>36</v>
      </c>
      <c r="H1256" s="36">
        <v>3800</v>
      </c>
      <c r="I1256" s="36">
        <v>6480</v>
      </c>
      <c r="J1256" s="36">
        <v>36</v>
      </c>
    </row>
    <row r="1257" spans="1:10" x14ac:dyDescent="0.2">
      <c r="A1257" s="33">
        <v>1120</v>
      </c>
      <c r="B1257" s="34" t="s">
        <v>2871</v>
      </c>
      <c r="C1257" s="34" t="s">
        <v>2872</v>
      </c>
      <c r="D1257" s="34" t="s">
        <v>14169</v>
      </c>
      <c r="E1257" s="35" t="s">
        <v>2873</v>
      </c>
      <c r="F1257" s="35"/>
      <c r="G1257" s="36">
        <v>30.22</v>
      </c>
      <c r="H1257" s="36">
        <v>4000</v>
      </c>
      <c r="I1257" s="36">
        <v>5439.6</v>
      </c>
      <c r="J1257" s="36">
        <v>30.22</v>
      </c>
    </row>
    <row r="1258" spans="1:10" x14ac:dyDescent="0.2">
      <c r="A1258" s="33">
        <v>1121</v>
      </c>
      <c r="B1258" s="34" t="s">
        <v>2874</v>
      </c>
      <c r="C1258" s="34" t="s">
        <v>2875</v>
      </c>
      <c r="D1258" s="34" t="s">
        <v>14169</v>
      </c>
      <c r="E1258" s="35" t="s">
        <v>2876</v>
      </c>
      <c r="F1258" s="35"/>
      <c r="G1258" s="36">
        <v>30.22</v>
      </c>
      <c r="H1258" s="36">
        <v>4000</v>
      </c>
      <c r="I1258" s="36">
        <v>5439.6</v>
      </c>
      <c r="J1258" s="36">
        <v>30.22</v>
      </c>
    </row>
    <row r="1259" spans="1:10" x14ac:dyDescent="0.2">
      <c r="A1259" s="31"/>
      <c r="B1259" s="31"/>
      <c r="C1259" s="31"/>
      <c r="D1259" s="32" t="s">
        <v>2877</v>
      </c>
      <c r="E1259" s="31"/>
      <c r="F1259" s="31"/>
      <c r="G1259" s="31"/>
      <c r="H1259" s="31"/>
      <c r="I1259" s="31"/>
      <c r="J1259" s="31"/>
    </row>
    <row r="1260" spans="1:10" x14ac:dyDescent="0.2">
      <c r="A1260" s="33">
        <v>1122</v>
      </c>
      <c r="B1260" s="34" t="s">
        <v>2878</v>
      </c>
      <c r="C1260" s="34" t="s">
        <v>2879</v>
      </c>
      <c r="D1260" s="34" t="s">
        <v>14171</v>
      </c>
      <c r="E1260" s="35" t="s">
        <v>2881</v>
      </c>
      <c r="F1260" s="35"/>
      <c r="G1260" s="36">
        <v>23.96</v>
      </c>
      <c r="H1260" s="36">
        <v>3750</v>
      </c>
      <c r="I1260" s="36">
        <v>4312.8</v>
      </c>
      <c r="J1260" s="36">
        <v>23.96</v>
      </c>
    </row>
    <row r="1261" spans="1:10" x14ac:dyDescent="0.2">
      <c r="A1261" s="33">
        <v>1123</v>
      </c>
      <c r="B1261" s="34" t="s">
        <v>2882</v>
      </c>
      <c r="C1261" s="34" t="s">
        <v>2883</v>
      </c>
      <c r="D1261" s="34" t="s">
        <v>14172</v>
      </c>
      <c r="E1261" s="35" t="s">
        <v>2414</v>
      </c>
      <c r="F1261" s="35"/>
      <c r="G1261" s="36">
        <v>8250</v>
      </c>
      <c r="H1261" s="36">
        <v>4700</v>
      </c>
      <c r="I1261" s="36">
        <v>8250</v>
      </c>
      <c r="J1261" s="36">
        <v>8250</v>
      </c>
    </row>
    <row r="1262" spans="1:10" x14ac:dyDescent="0.2">
      <c r="A1262" s="33">
        <v>1124</v>
      </c>
      <c r="B1262" s="34" t="s">
        <v>2884</v>
      </c>
      <c r="C1262" s="34" t="s">
        <v>2885</v>
      </c>
      <c r="D1262" s="34" t="s">
        <v>2886</v>
      </c>
      <c r="E1262" s="35" t="s">
        <v>2887</v>
      </c>
      <c r="F1262" s="35"/>
      <c r="G1262" s="36">
        <v>37.22</v>
      </c>
      <c r="H1262" s="36">
        <v>3800</v>
      </c>
      <c r="I1262" s="36">
        <v>6699.6</v>
      </c>
      <c r="J1262" s="36">
        <v>37.22</v>
      </c>
    </row>
    <row r="1263" spans="1:10" x14ac:dyDescent="0.2">
      <c r="A1263" s="33">
        <v>1125</v>
      </c>
      <c r="B1263" s="34" t="s">
        <v>13368</v>
      </c>
      <c r="C1263" s="34" t="s">
        <v>13367</v>
      </c>
      <c r="D1263" s="34" t="s">
        <v>2880</v>
      </c>
      <c r="E1263" s="35" t="s">
        <v>13943</v>
      </c>
      <c r="F1263" s="35"/>
      <c r="G1263" s="36">
        <v>21.78</v>
      </c>
      <c r="H1263" s="36">
        <v>3750</v>
      </c>
      <c r="I1263" s="36">
        <v>3920.4</v>
      </c>
      <c r="J1263" s="36">
        <v>21.78</v>
      </c>
    </row>
    <row r="1264" spans="1:10" x14ac:dyDescent="0.2">
      <c r="A1264" s="33">
        <v>1126</v>
      </c>
      <c r="B1264" s="34" t="s">
        <v>2888</v>
      </c>
      <c r="C1264" s="34" t="s">
        <v>2889</v>
      </c>
      <c r="D1264" s="34" t="s">
        <v>2890</v>
      </c>
      <c r="E1264" s="35" t="s">
        <v>2891</v>
      </c>
      <c r="F1264" s="35"/>
      <c r="G1264" s="36">
        <v>33.83</v>
      </c>
      <c r="H1264" s="36">
        <v>3800</v>
      </c>
      <c r="I1264" s="36">
        <v>6089.4</v>
      </c>
      <c r="J1264" s="36">
        <v>33.83</v>
      </c>
    </row>
    <row r="1265" spans="1:10" x14ac:dyDescent="0.2">
      <c r="A1265" s="33">
        <v>1127</v>
      </c>
      <c r="B1265" s="34" t="s">
        <v>13376</v>
      </c>
      <c r="C1265" s="34" t="s">
        <v>13375</v>
      </c>
      <c r="D1265" s="34" t="s">
        <v>14173</v>
      </c>
      <c r="E1265" s="35" t="s">
        <v>13971</v>
      </c>
      <c r="F1265" s="35"/>
      <c r="G1265" s="36">
        <v>26.11</v>
      </c>
      <c r="H1265" s="36">
        <v>3850</v>
      </c>
      <c r="I1265" s="36">
        <v>4699.8</v>
      </c>
      <c r="J1265" s="36">
        <v>26.11</v>
      </c>
    </row>
    <row r="1266" spans="1:10" x14ac:dyDescent="0.2">
      <c r="A1266" s="33">
        <v>1128</v>
      </c>
      <c r="B1266" s="34" t="s">
        <v>2892</v>
      </c>
      <c r="C1266" s="34" t="s">
        <v>2893</v>
      </c>
      <c r="D1266" s="34" t="s">
        <v>14171</v>
      </c>
      <c r="E1266" s="35" t="s">
        <v>2873</v>
      </c>
      <c r="F1266" s="35"/>
      <c r="G1266" s="36">
        <v>23.96</v>
      </c>
      <c r="H1266" s="36">
        <v>3750</v>
      </c>
      <c r="I1266" s="36">
        <v>4312.8</v>
      </c>
      <c r="J1266" s="36">
        <v>23.96</v>
      </c>
    </row>
    <row r="1267" spans="1:10" x14ac:dyDescent="0.2">
      <c r="A1267" s="31"/>
      <c r="B1267" s="31"/>
      <c r="C1267" s="31"/>
      <c r="D1267" s="32" t="s">
        <v>2894</v>
      </c>
      <c r="E1267" s="31"/>
      <c r="F1267" s="31"/>
      <c r="G1267" s="31"/>
      <c r="H1267" s="31"/>
      <c r="I1267" s="31"/>
      <c r="J1267" s="31"/>
    </row>
    <row r="1268" spans="1:10" x14ac:dyDescent="0.2">
      <c r="A1268" s="33">
        <v>1129</v>
      </c>
      <c r="B1268" s="34" t="s">
        <v>13356</v>
      </c>
      <c r="C1268" s="34" t="s">
        <v>13355</v>
      </c>
      <c r="D1268" s="34" t="s">
        <v>2897</v>
      </c>
      <c r="E1268" s="35" t="s">
        <v>14077</v>
      </c>
      <c r="F1268" s="35"/>
      <c r="G1268" s="36">
        <v>24.11</v>
      </c>
      <c r="H1268" s="36">
        <v>3800</v>
      </c>
      <c r="I1268" s="36">
        <v>4339.8</v>
      </c>
      <c r="J1268" s="36">
        <v>24.11</v>
      </c>
    </row>
    <row r="1269" spans="1:10" x14ac:dyDescent="0.2">
      <c r="A1269" s="33">
        <v>1130</v>
      </c>
      <c r="B1269" s="34" t="s">
        <v>2895</v>
      </c>
      <c r="C1269" s="34" t="s">
        <v>2896</v>
      </c>
      <c r="D1269" s="34" t="s">
        <v>2897</v>
      </c>
      <c r="E1269" s="35" t="s">
        <v>2898</v>
      </c>
      <c r="F1269" s="35"/>
      <c r="G1269" s="36">
        <v>24.11</v>
      </c>
      <c r="H1269" s="36">
        <v>3800</v>
      </c>
      <c r="I1269" s="36">
        <v>4339.8</v>
      </c>
      <c r="J1269" s="36">
        <v>24.11</v>
      </c>
    </row>
    <row r="1270" spans="1:10" x14ac:dyDescent="0.2">
      <c r="A1270" s="33">
        <v>1131</v>
      </c>
      <c r="B1270" s="34" t="s">
        <v>2899</v>
      </c>
      <c r="C1270" s="34" t="s">
        <v>2900</v>
      </c>
      <c r="D1270" s="34" t="s">
        <v>14174</v>
      </c>
      <c r="E1270" s="35" t="s">
        <v>2902</v>
      </c>
      <c r="F1270" s="35"/>
      <c r="G1270" s="36">
        <v>31.17</v>
      </c>
      <c r="H1270" s="36">
        <v>4000</v>
      </c>
      <c r="I1270" s="36">
        <v>5610.6</v>
      </c>
      <c r="J1270" s="36">
        <v>31.17</v>
      </c>
    </row>
    <row r="1271" spans="1:10" x14ac:dyDescent="0.2">
      <c r="A1271" s="33">
        <v>1132</v>
      </c>
      <c r="B1271" s="34" t="s">
        <v>2903</v>
      </c>
      <c r="C1271" s="34" t="s">
        <v>2904</v>
      </c>
      <c r="D1271" s="34" t="s">
        <v>14174</v>
      </c>
      <c r="E1271" s="35" t="s">
        <v>72</v>
      </c>
      <c r="F1271" s="35"/>
      <c r="G1271" s="36">
        <v>31.17</v>
      </c>
      <c r="H1271" s="36">
        <v>4000</v>
      </c>
      <c r="I1271" s="36">
        <v>5610.6</v>
      </c>
      <c r="J1271" s="36">
        <v>31.17</v>
      </c>
    </row>
    <row r="1272" spans="1:10" x14ac:dyDescent="0.2">
      <c r="A1272" s="33">
        <v>1133</v>
      </c>
      <c r="B1272" s="34" t="s">
        <v>2905</v>
      </c>
      <c r="C1272" s="34" t="s">
        <v>2906</v>
      </c>
      <c r="D1272" s="34" t="s">
        <v>2907</v>
      </c>
      <c r="E1272" s="35" t="s">
        <v>2908</v>
      </c>
      <c r="F1272" s="35"/>
      <c r="G1272" s="36">
        <v>28.33</v>
      </c>
      <c r="H1272" s="36">
        <v>3200</v>
      </c>
      <c r="I1272" s="36">
        <v>5099.3999999999996</v>
      </c>
      <c r="J1272" s="36">
        <v>28.33</v>
      </c>
    </row>
    <row r="1273" spans="1:10" x14ac:dyDescent="0.2">
      <c r="A1273" s="33">
        <v>1134</v>
      </c>
      <c r="B1273" s="34" t="s">
        <v>13354</v>
      </c>
      <c r="C1273" s="34" t="s">
        <v>13353</v>
      </c>
      <c r="D1273" s="34" t="s">
        <v>2897</v>
      </c>
      <c r="E1273" s="35" t="s">
        <v>13935</v>
      </c>
      <c r="F1273" s="35"/>
      <c r="G1273" s="36">
        <v>24.11</v>
      </c>
      <c r="H1273" s="36">
        <v>3800</v>
      </c>
      <c r="I1273" s="36">
        <v>4339.8</v>
      </c>
      <c r="J1273" s="36">
        <v>24.11</v>
      </c>
    </row>
    <row r="1274" spans="1:10" x14ac:dyDescent="0.2">
      <c r="A1274" s="33">
        <v>1135</v>
      </c>
      <c r="B1274" s="34" t="s">
        <v>2909</v>
      </c>
      <c r="C1274" s="34" t="s">
        <v>2910</v>
      </c>
      <c r="D1274" s="34" t="s">
        <v>2897</v>
      </c>
      <c r="E1274" s="35" t="s">
        <v>1472</v>
      </c>
      <c r="F1274" s="35"/>
      <c r="G1274" s="36">
        <v>24.11</v>
      </c>
      <c r="H1274" s="36">
        <v>3200</v>
      </c>
      <c r="I1274" s="36">
        <v>4339.8</v>
      </c>
      <c r="J1274" s="36">
        <v>24.11</v>
      </c>
    </row>
    <row r="1275" spans="1:10" x14ac:dyDescent="0.2">
      <c r="A1275" s="33">
        <v>1136</v>
      </c>
      <c r="B1275" s="34" t="s">
        <v>2911</v>
      </c>
      <c r="C1275" s="34" t="s">
        <v>2912</v>
      </c>
      <c r="D1275" s="34" t="s">
        <v>2897</v>
      </c>
      <c r="E1275" s="35" t="s">
        <v>495</v>
      </c>
      <c r="F1275" s="35"/>
      <c r="G1275" s="36">
        <v>24.11</v>
      </c>
      <c r="H1275" s="36">
        <v>3800</v>
      </c>
      <c r="I1275" s="36">
        <v>4339.8</v>
      </c>
      <c r="J1275" s="36">
        <v>24.11</v>
      </c>
    </row>
    <row r="1276" spans="1:10" x14ac:dyDescent="0.2">
      <c r="A1276" s="33">
        <v>1137</v>
      </c>
      <c r="B1276" s="34" t="s">
        <v>2913</v>
      </c>
      <c r="C1276" s="34" t="s">
        <v>2914</v>
      </c>
      <c r="D1276" s="34" t="s">
        <v>2897</v>
      </c>
      <c r="E1276" s="35" t="s">
        <v>1812</v>
      </c>
      <c r="F1276" s="35"/>
      <c r="G1276" s="36">
        <v>24.11</v>
      </c>
      <c r="H1276" s="36">
        <v>3800</v>
      </c>
      <c r="I1276" s="36">
        <v>4339.8</v>
      </c>
      <c r="J1276" s="36">
        <v>24.11</v>
      </c>
    </row>
    <row r="1277" spans="1:10" x14ac:dyDescent="0.2">
      <c r="A1277" s="33">
        <v>1138</v>
      </c>
      <c r="B1277" s="34" t="s">
        <v>2915</v>
      </c>
      <c r="C1277" s="34" t="s">
        <v>2916</v>
      </c>
      <c r="D1277" s="34" t="s">
        <v>2897</v>
      </c>
      <c r="E1277" s="35" t="s">
        <v>2917</v>
      </c>
      <c r="F1277" s="35"/>
      <c r="G1277" s="36">
        <v>24.11</v>
      </c>
      <c r="H1277" s="36">
        <v>3800</v>
      </c>
      <c r="I1277" s="36">
        <v>4339.8</v>
      </c>
      <c r="J1277" s="36">
        <v>24.11</v>
      </c>
    </row>
    <row r="1278" spans="1:10" x14ac:dyDescent="0.2">
      <c r="A1278" s="33">
        <v>1139</v>
      </c>
      <c r="B1278" s="34" t="s">
        <v>2918</v>
      </c>
      <c r="C1278" s="34" t="s">
        <v>2919</v>
      </c>
      <c r="D1278" s="34" t="s">
        <v>2897</v>
      </c>
      <c r="E1278" s="35" t="s">
        <v>2920</v>
      </c>
      <c r="F1278" s="35"/>
      <c r="G1278" s="36">
        <v>24.11</v>
      </c>
      <c r="H1278" s="36">
        <v>3200</v>
      </c>
      <c r="I1278" s="36">
        <v>4339.8</v>
      </c>
      <c r="J1278" s="36">
        <v>24.11</v>
      </c>
    </row>
    <row r="1279" spans="1:10" x14ac:dyDescent="0.2">
      <c r="A1279" s="33">
        <v>1140</v>
      </c>
      <c r="B1279" s="34" t="s">
        <v>2921</v>
      </c>
      <c r="C1279" s="34" t="s">
        <v>2922</v>
      </c>
      <c r="D1279" s="34" t="s">
        <v>2897</v>
      </c>
      <c r="E1279" s="35" t="s">
        <v>2923</v>
      </c>
      <c r="F1279" s="35"/>
      <c r="G1279" s="36">
        <v>24.11</v>
      </c>
      <c r="H1279" s="36">
        <v>3800</v>
      </c>
      <c r="I1279" s="36">
        <v>4339.8</v>
      </c>
      <c r="J1279" s="36">
        <v>24.11</v>
      </c>
    </row>
    <row r="1280" spans="1:10" x14ac:dyDescent="0.2">
      <c r="A1280" s="33">
        <v>1141</v>
      </c>
      <c r="B1280" s="34" t="s">
        <v>2924</v>
      </c>
      <c r="C1280" s="34" t="s">
        <v>2925</v>
      </c>
      <c r="D1280" s="34" t="s">
        <v>2897</v>
      </c>
      <c r="E1280" s="35" t="s">
        <v>2926</v>
      </c>
      <c r="F1280" s="35"/>
      <c r="G1280" s="36">
        <v>24.11</v>
      </c>
      <c r="H1280" s="36">
        <v>3200</v>
      </c>
      <c r="I1280" s="36">
        <v>4339.8</v>
      </c>
      <c r="J1280" s="36">
        <v>24.11</v>
      </c>
    </row>
    <row r="1281" spans="1:10" x14ac:dyDescent="0.2">
      <c r="A1281" s="33">
        <v>1142</v>
      </c>
      <c r="B1281" s="34" t="s">
        <v>2927</v>
      </c>
      <c r="C1281" s="34" t="s">
        <v>2928</v>
      </c>
      <c r="D1281" s="34" t="s">
        <v>2897</v>
      </c>
      <c r="E1281" s="35" t="s">
        <v>122</v>
      </c>
      <c r="F1281" s="35"/>
      <c r="G1281" s="36">
        <v>24.11</v>
      </c>
      <c r="H1281" s="36">
        <v>3800</v>
      </c>
      <c r="I1281" s="36">
        <v>4339.8</v>
      </c>
      <c r="J1281" s="36">
        <v>24.11</v>
      </c>
    </row>
    <row r="1282" spans="1:10" x14ac:dyDescent="0.2">
      <c r="A1282" s="33">
        <v>1143</v>
      </c>
      <c r="B1282" s="34" t="s">
        <v>2929</v>
      </c>
      <c r="C1282" s="34" t="s">
        <v>2930</v>
      </c>
      <c r="D1282" s="34" t="s">
        <v>2901</v>
      </c>
      <c r="E1282" s="35" t="s">
        <v>1411</v>
      </c>
      <c r="F1282" s="35"/>
      <c r="G1282" s="36">
        <v>28.33</v>
      </c>
      <c r="H1282" s="36">
        <v>4000</v>
      </c>
      <c r="I1282" s="36">
        <v>5099.3999999999996</v>
      </c>
      <c r="J1282" s="36">
        <v>28.33</v>
      </c>
    </row>
    <row r="1283" spans="1:10" x14ac:dyDescent="0.2">
      <c r="A1283" s="33">
        <v>1144</v>
      </c>
      <c r="B1283" s="34" t="s">
        <v>2931</v>
      </c>
      <c r="C1283" s="34" t="s">
        <v>2932</v>
      </c>
      <c r="D1283" s="34" t="s">
        <v>2897</v>
      </c>
      <c r="E1283" s="35" t="s">
        <v>666</v>
      </c>
      <c r="F1283" s="35"/>
      <c r="G1283" s="36">
        <v>24.11</v>
      </c>
      <c r="H1283" s="36">
        <v>3800</v>
      </c>
      <c r="I1283" s="36">
        <v>4339.8</v>
      </c>
      <c r="J1283" s="36">
        <v>24.11</v>
      </c>
    </row>
    <row r="1284" spans="1:10" x14ac:dyDescent="0.2">
      <c r="A1284" s="33">
        <v>1145</v>
      </c>
      <c r="B1284" s="34" t="s">
        <v>2933</v>
      </c>
      <c r="C1284" s="34" t="s">
        <v>2934</v>
      </c>
      <c r="D1284" s="34" t="s">
        <v>2897</v>
      </c>
      <c r="E1284" s="35" t="s">
        <v>2935</v>
      </c>
      <c r="F1284" s="35"/>
      <c r="G1284" s="36">
        <v>24.11</v>
      </c>
      <c r="H1284" s="36">
        <v>3800</v>
      </c>
      <c r="I1284" s="36">
        <v>4339.8</v>
      </c>
      <c r="J1284" s="36">
        <v>24.11</v>
      </c>
    </row>
    <row r="1285" spans="1:10" x14ac:dyDescent="0.2">
      <c r="A1285" s="33">
        <v>1146</v>
      </c>
      <c r="B1285" s="34" t="s">
        <v>2936</v>
      </c>
      <c r="C1285" s="34" t="s">
        <v>2937</v>
      </c>
      <c r="D1285" s="34" t="s">
        <v>2897</v>
      </c>
      <c r="E1285" s="35" t="s">
        <v>2938</v>
      </c>
      <c r="F1285" s="35"/>
      <c r="G1285" s="36">
        <v>24.11</v>
      </c>
      <c r="H1285" s="36">
        <v>3800</v>
      </c>
      <c r="I1285" s="36">
        <v>4339.8</v>
      </c>
      <c r="J1285" s="36">
        <v>24.11</v>
      </c>
    </row>
    <row r="1286" spans="1:10" x14ac:dyDescent="0.2">
      <c r="A1286" s="31"/>
      <c r="B1286" s="31"/>
      <c r="C1286" s="31"/>
      <c r="D1286" s="32" t="s">
        <v>2939</v>
      </c>
      <c r="E1286" s="31"/>
      <c r="F1286" s="31"/>
      <c r="G1286" s="31"/>
      <c r="H1286" s="31"/>
      <c r="I1286" s="31"/>
      <c r="J1286" s="31"/>
    </row>
    <row r="1287" spans="1:10" x14ac:dyDescent="0.2">
      <c r="A1287" s="33">
        <v>1147</v>
      </c>
      <c r="B1287" s="34" t="s">
        <v>2940</v>
      </c>
      <c r="C1287" s="34" t="s">
        <v>2941</v>
      </c>
      <c r="D1287" s="34" t="s">
        <v>2942</v>
      </c>
      <c r="E1287" s="35" t="s">
        <v>2943</v>
      </c>
      <c r="F1287" s="35"/>
      <c r="G1287" s="36">
        <v>23.41</v>
      </c>
      <c r="H1287" s="36">
        <v>3750</v>
      </c>
      <c r="I1287" s="36">
        <v>4213.8</v>
      </c>
      <c r="J1287" s="36">
        <v>23.41</v>
      </c>
    </row>
    <row r="1288" spans="1:10" x14ac:dyDescent="0.2">
      <c r="A1288" s="33">
        <v>1148</v>
      </c>
      <c r="B1288" s="34" t="s">
        <v>13352</v>
      </c>
      <c r="C1288" s="34" t="s">
        <v>13351</v>
      </c>
      <c r="D1288" s="34" t="s">
        <v>2942</v>
      </c>
      <c r="E1288" s="35" t="s">
        <v>13977</v>
      </c>
      <c r="F1288" s="35"/>
      <c r="G1288" s="36">
        <v>23.41</v>
      </c>
      <c r="H1288" s="36">
        <v>3750</v>
      </c>
      <c r="I1288" s="36">
        <v>4213.8</v>
      </c>
      <c r="J1288" s="36">
        <v>23.41</v>
      </c>
    </row>
    <row r="1289" spans="1:10" x14ac:dyDescent="0.2">
      <c r="A1289" s="33">
        <v>1149</v>
      </c>
      <c r="B1289" s="34" t="s">
        <v>2963</v>
      </c>
      <c r="C1289" s="34" t="s">
        <v>2964</v>
      </c>
      <c r="D1289" s="34" t="s">
        <v>2956</v>
      </c>
      <c r="E1289" s="35" t="s">
        <v>1739</v>
      </c>
      <c r="F1289" s="35"/>
      <c r="G1289" s="36">
        <v>30.33</v>
      </c>
      <c r="H1289" s="36">
        <v>3800</v>
      </c>
      <c r="I1289" s="36">
        <v>5459.4</v>
      </c>
      <c r="J1289" s="36">
        <v>30.33</v>
      </c>
    </row>
    <row r="1290" spans="1:10" x14ac:dyDescent="0.2">
      <c r="A1290" s="33">
        <v>1150</v>
      </c>
      <c r="B1290" s="34" t="s">
        <v>2944</v>
      </c>
      <c r="C1290" s="34" t="s">
        <v>2945</v>
      </c>
      <c r="D1290" s="34" t="s">
        <v>2946</v>
      </c>
      <c r="E1290" s="35" t="s">
        <v>1896</v>
      </c>
      <c r="F1290" s="35"/>
      <c r="G1290" s="36">
        <v>21.28</v>
      </c>
      <c r="H1290" s="36">
        <v>3750</v>
      </c>
      <c r="I1290" s="36">
        <v>3830.4</v>
      </c>
      <c r="J1290" s="36">
        <v>21.28</v>
      </c>
    </row>
    <row r="1291" spans="1:10" x14ac:dyDescent="0.2">
      <c r="A1291" s="33">
        <v>1151</v>
      </c>
      <c r="B1291" s="34" t="s">
        <v>2947</v>
      </c>
      <c r="C1291" s="34" t="s">
        <v>2948</v>
      </c>
      <c r="D1291" s="34" t="s">
        <v>2942</v>
      </c>
      <c r="E1291" s="35" t="s">
        <v>819</v>
      </c>
      <c r="F1291" s="35"/>
      <c r="G1291" s="36">
        <v>23.41</v>
      </c>
      <c r="H1291" s="36">
        <v>3750</v>
      </c>
      <c r="I1291" s="36">
        <v>4213.8</v>
      </c>
      <c r="J1291" s="36">
        <v>23.41</v>
      </c>
    </row>
    <row r="1292" spans="1:10" x14ac:dyDescent="0.2">
      <c r="A1292" s="33">
        <v>1152</v>
      </c>
      <c r="B1292" s="34" t="s">
        <v>2949</v>
      </c>
      <c r="C1292" s="34" t="s">
        <v>2950</v>
      </c>
      <c r="D1292" s="34" t="s">
        <v>2942</v>
      </c>
      <c r="E1292" s="35" t="s">
        <v>2951</v>
      </c>
      <c r="F1292" s="35"/>
      <c r="G1292" s="36">
        <v>23.41</v>
      </c>
      <c r="H1292" s="36">
        <v>3750</v>
      </c>
      <c r="I1292" s="36">
        <v>4213.8</v>
      </c>
      <c r="J1292" s="36">
        <v>23.41</v>
      </c>
    </row>
    <row r="1293" spans="1:10" x14ac:dyDescent="0.2">
      <c r="A1293" s="33">
        <v>1153</v>
      </c>
      <c r="B1293" s="34" t="s">
        <v>2952</v>
      </c>
      <c r="C1293" s="34" t="s">
        <v>2953</v>
      </c>
      <c r="D1293" s="34" t="s">
        <v>14175</v>
      </c>
      <c r="E1293" s="35" t="s">
        <v>2103</v>
      </c>
      <c r="F1293" s="35"/>
      <c r="G1293" s="36">
        <v>7853</v>
      </c>
      <c r="H1293" s="36">
        <v>4500</v>
      </c>
      <c r="I1293" s="36">
        <v>7853</v>
      </c>
      <c r="J1293" s="36">
        <v>7853</v>
      </c>
    </row>
    <row r="1294" spans="1:10" x14ac:dyDescent="0.2">
      <c r="A1294" s="33">
        <v>1154</v>
      </c>
      <c r="B1294" s="34" t="s">
        <v>2958</v>
      </c>
      <c r="C1294" s="34" t="s">
        <v>2959</v>
      </c>
      <c r="D1294" s="34" t="s">
        <v>2942</v>
      </c>
      <c r="E1294" s="35" t="s">
        <v>2566</v>
      </c>
      <c r="F1294" s="35"/>
      <c r="G1294" s="36">
        <v>23.41</v>
      </c>
      <c r="H1294" s="36">
        <v>3750</v>
      </c>
      <c r="I1294" s="36">
        <v>4213.8</v>
      </c>
      <c r="J1294" s="36">
        <v>23.41</v>
      </c>
    </row>
    <row r="1295" spans="1:10" x14ac:dyDescent="0.2">
      <c r="A1295" s="31"/>
      <c r="B1295" s="31"/>
      <c r="C1295" s="31"/>
      <c r="D1295" s="32" t="s">
        <v>2960</v>
      </c>
      <c r="E1295" s="31"/>
      <c r="F1295" s="31"/>
      <c r="G1295" s="31"/>
      <c r="H1295" s="31"/>
      <c r="I1295" s="31"/>
      <c r="J1295" s="31"/>
    </row>
    <row r="1296" spans="1:10" x14ac:dyDescent="0.2">
      <c r="A1296" s="33">
        <v>1155</v>
      </c>
      <c r="B1296" s="34" t="s">
        <v>2966</v>
      </c>
      <c r="C1296" s="34" t="s">
        <v>2967</v>
      </c>
      <c r="D1296" s="34" t="s">
        <v>2968</v>
      </c>
      <c r="E1296" s="35" t="s">
        <v>2843</v>
      </c>
      <c r="F1296" s="35"/>
      <c r="G1296" s="36">
        <v>24.93</v>
      </c>
      <c r="H1296" s="36">
        <v>3750</v>
      </c>
      <c r="I1296" s="36">
        <v>4487.3999999999996</v>
      </c>
      <c r="J1296" s="36">
        <v>24.93</v>
      </c>
    </row>
    <row r="1297" spans="1:10" x14ac:dyDescent="0.2">
      <c r="A1297" s="33">
        <v>1156</v>
      </c>
      <c r="B1297" s="34" t="s">
        <v>2969</v>
      </c>
      <c r="C1297" s="34" t="s">
        <v>2970</v>
      </c>
      <c r="D1297" s="34" t="s">
        <v>14176</v>
      </c>
      <c r="E1297" s="35" t="s">
        <v>718</v>
      </c>
      <c r="F1297" s="35"/>
      <c r="G1297" s="36">
        <v>22.86</v>
      </c>
      <c r="H1297" s="36">
        <v>3750</v>
      </c>
      <c r="I1297" s="36">
        <v>4114.8</v>
      </c>
      <c r="J1297" s="36">
        <v>22.86</v>
      </c>
    </row>
    <row r="1298" spans="1:10" x14ac:dyDescent="0.2">
      <c r="A1298" s="33">
        <v>1157</v>
      </c>
      <c r="B1298" s="34" t="s">
        <v>13350</v>
      </c>
      <c r="C1298" s="34" t="s">
        <v>13349</v>
      </c>
      <c r="D1298" s="34" t="s">
        <v>2961</v>
      </c>
      <c r="E1298" s="35" t="s">
        <v>13959</v>
      </c>
      <c r="F1298" s="35"/>
      <c r="G1298" s="36">
        <v>20.78</v>
      </c>
      <c r="H1298" s="36">
        <v>3750</v>
      </c>
      <c r="I1298" s="36">
        <v>3740.4</v>
      </c>
      <c r="J1298" s="36">
        <v>20.78</v>
      </c>
    </row>
    <row r="1299" spans="1:10" x14ac:dyDescent="0.2">
      <c r="A1299" s="33">
        <v>1158</v>
      </c>
      <c r="B1299" s="34" t="s">
        <v>13348</v>
      </c>
      <c r="C1299" s="34" t="s">
        <v>13347</v>
      </c>
      <c r="D1299" s="34" t="s">
        <v>2961</v>
      </c>
      <c r="E1299" s="35" t="s">
        <v>14049</v>
      </c>
      <c r="F1299" s="35"/>
      <c r="G1299" s="36">
        <v>20.78</v>
      </c>
      <c r="H1299" s="36">
        <v>3750</v>
      </c>
      <c r="I1299" s="36">
        <v>3740.4</v>
      </c>
      <c r="J1299" s="36">
        <v>20.78</v>
      </c>
    </row>
    <row r="1300" spans="1:10" x14ac:dyDescent="0.2">
      <c r="A1300" s="33">
        <v>1159</v>
      </c>
      <c r="B1300" s="34" t="s">
        <v>2954</v>
      </c>
      <c r="C1300" s="34" t="s">
        <v>2955</v>
      </c>
      <c r="D1300" s="34" t="s">
        <v>2965</v>
      </c>
      <c r="E1300" s="35" t="s">
        <v>2957</v>
      </c>
      <c r="F1300" s="35"/>
      <c r="G1300" s="36">
        <v>29.33</v>
      </c>
      <c r="H1300" s="36">
        <v>3800</v>
      </c>
      <c r="I1300" s="36">
        <v>5279.4</v>
      </c>
      <c r="J1300" s="36">
        <v>29.33</v>
      </c>
    </row>
    <row r="1301" spans="1:10" x14ac:dyDescent="0.2">
      <c r="A1301" s="31"/>
      <c r="B1301" s="31"/>
      <c r="C1301" s="31"/>
      <c r="D1301" s="32" t="s">
        <v>2971</v>
      </c>
      <c r="E1301" s="31"/>
      <c r="F1301" s="31"/>
      <c r="G1301" s="31"/>
      <c r="H1301" s="31"/>
      <c r="I1301" s="31"/>
      <c r="J1301" s="31"/>
    </row>
    <row r="1302" spans="1:10" x14ac:dyDescent="0.2">
      <c r="A1302" s="33">
        <v>1160</v>
      </c>
      <c r="B1302" s="34" t="s">
        <v>2972</v>
      </c>
      <c r="C1302" s="34" t="s">
        <v>2973</v>
      </c>
      <c r="D1302" s="34" t="s">
        <v>2974</v>
      </c>
      <c r="E1302" s="35" t="s">
        <v>2032</v>
      </c>
      <c r="F1302" s="35"/>
      <c r="G1302" s="36">
        <v>29.82</v>
      </c>
      <c r="H1302" s="36">
        <v>3750</v>
      </c>
      <c r="I1302" s="36">
        <v>5964</v>
      </c>
      <c r="J1302" s="36">
        <v>29.82</v>
      </c>
    </row>
    <row r="1303" spans="1:10" x14ac:dyDescent="0.2">
      <c r="A1303" s="33">
        <v>1161</v>
      </c>
      <c r="B1303" s="34" t="s">
        <v>13346</v>
      </c>
      <c r="C1303" s="34" t="s">
        <v>13345</v>
      </c>
      <c r="D1303" s="34" t="s">
        <v>14177</v>
      </c>
      <c r="E1303" s="35" t="s">
        <v>14093</v>
      </c>
      <c r="F1303" s="35"/>
      <c r="G1303" s="36">
        <v>5360</v>
      </c>
      <c r="H1303" s="36">
        <v>3750</v>
      </c>
      <c r="I1303" s="36">
        <v>5360</v>
      </c>
      <c r="J1303" s="36">
        <v>5360</v>
      </c>
    </row>
    <row r="1304" spans="1:10" x14ac:dyDescent="0.2">
      <c r="A1304" s="33">
        <v>1162</v>
      </c>
      <c r="B1304" s="34" t="s">
        <v>2975</v>
      </c>
      <c r="C1304" s="34" t="s">
        <v>2976</v>
      </c>
      <c r="D1304" s="34" t="s">
        <v>2977</v>
      </c>
      <c r="E1304" s="35" t="s">
        <v>1850</v>
      </c>
      <c r="F1304" s="35"/>
      <c r="G1304" s="36">
        <v>3740</v>
      </c>
      <c r="H1304" s="36">
        <v>3750</v>
      </c>
      <c r="I1304" s="36">
        <v>3740</v>
      </c>
      <c r="J1304" s="36">
        <v>3740</v>
      </c>
    </row>
    <row r="1305" spans="1:10" x14ac:dyDescent="0.2">
      <c r="A1305" s="33">
        <v>1163</v>
      </c>
      <c r="B1305" s="34" t="s">
        <v>13358</v>
      </c>
      <c r="C1305" s="34" t="s">
        <v>13357</v>
      </c>
      <c r="D1305" s="34" t="s">
        <v>2978</v>
      </c>
      <c r="E1305" s="35" t="s">
        <v>14036</v>
      </c>
      <c r="F1305" s="35"/>
      <c r="G1305" s="36">
        <v>24.81</v>
      </c>
      <c r="H1305" s="36">
        <v>3750</v>
      </c>
      <c r="I1305" s="36">
        <v>4962</v>
      </c>
      <c r="J1305" s="36">
        <v>24.81</v>
      </c>
    </row>
    <row r="1306" spans="1:10" x14ac:dyDescent="0.2">
      <c r="A1306" s="31"/>
      <c r="B1306" s="31"/>
      <c r="C1306" s="31"/>
      <c r="D1306" s="32" t="s">
        <v>2982</v>
      </c>
      <c r="E1306" s="31"/>
      <c r="F1306" s="31"/>
      <c r="G1306" s="31"/>
      <c r="H1306" s="31"/>
      <c r="I1306" s="31"/>
      <c r="J1306" s="31"/>
    </row>
    <row r="1307" spans="1:10" x14ac:dyDescent="0.2">
      <c r="A1307" s="33">
        <v>1164</v>
      </c>
      <c r="B1307" s="34" t="s">
        <v>2983</v>
      </c>
      <c r="C1307" s="34" t="s">
        <v>2984</v>
      </c>
      <c r="D1307" s="34" t="s">
        <v>2985</v>
      </c>
      <c r="E1307" s="35" t="s">
        <v>2579</v>
      </c>
      <c r="F1307" s="35"/>
      <c r="G1307" s="36">
        <v>21.28</v>
      </c>
      <c r="H1307" s="36">
        <v>3200</v>
      </c>
      <c r="I1307" s="36">
        <v>3830.4</v>
      </c>
      <c r="J1307" s="36">
        <v>21.28</v>
      </c>
    </row>
    <row r="1308" spans="1:10" x14ac:dyDescent="0.2">
      <c r="A1308" s="33">
        <v>1165</v>
      </c>
      <c r="B1308" s="34" t="s">
        <v>2988</v>
      </c>
      <c r="C1308" s="34" t="s">
        <v>2989</v>
      </c>
      <c r="D1308" s="34" t="s">
        <v>2985</v>
      </c>
      <c r="E1308" s="35" t="s">
        <v>2990</v>
      </c>
      <c r="F1308" s="35"/>
      <c r="G1308" s="36">
        <v>21.28</v>
      </c>
      <c r="H1308" s="36">
        <v>3750</v>
      </c>
      <c r="I1308" s="36">
        <v>3830.4</v>
      </c>
      <c r="J1308" s="36">
        <v>21.28</v>
      </c>
    </row>
    <row r="1309" spans="1:10" x14ac:dyDescent="0.2">
      <c r="A1309" s="31"/>
      <c r="B1309" s="31"/>
      <c r="C1309" s="31"/>
      <c r="D1309" s="32" t="s">
        <v>2991</v>
      </c>
      <c r="E1309" s="31"/>
      <c r="F1309" s="31"/>
      <c r="G1309" s="31"/>
      <c r="H1309" s="31"/>
      <c r="I1309" s="31"/>
      <c r="J1309" s="31"/>
    </row>
    <row r="1310" spans="1:10" x14ac:dyDescent="0.2">
      <c r="A1310" s="33">
        <v>1166</v>
      </c>
      <c r="B1310" s="34" t="s">
        <v>2986</v>
      </c>
      <c r="C1310" s="34" t="s">
        <v>2987</v>
      </c>
      <c r="D1310" s="34" t="s">
        <v>14178</v>
      </c>
      <c r="E1310" s="35" t="s">
        <v>249</v>
      </c>
      <c r="F1310" s="35"/>
      <c r="G1310" s="36">
        <v>4114</v>
      </c>
      <c r="H1310" s="36">
        <v>3750</v>
      </c>
      <c r="I1310" s="36">
        <v>4114</v>
      </c>
      <c r="J1310" s="36">
        <v>4114</v>
      </c>
    </row>
    <row r="1311" spans="1:10" x14ac:dyDescent="0.2">
      <c r="A1311" s="33">
        <v>1167</v>
      </c>
      <c r="B1311" s="34" t="s">
        <v>2992</v>
      </c>
      <c r="C1311" s="34" t="s">
        <v>2993</v>
      </c>
      <c r="D1311" s="34" t="s">
        <v>2994</v>
      </c>
      <c r="E1311" s="35" t="s">
        <v>310</v>
      </c>
      <c r="F1311" s="35"/>
      <c r="G1311" s="36">
        <v>5800</v>
      </c>
      <c r="H1311" s="36">
        <v>4900</v>
      </c>
      <c r="I1311" s="36">
        <v>5800</v>
      </c>
      <c r="J1311" s="36">
        <v>5800</v>
      </c>
    </row>
    <row r="1312" spans="1:10" x14ac:dyDescent="0.2">
      <c r="A1312" s="33">
        <v>1168</v>
      </c>
      <c r="B1312" s="34" t="s">
        <v>2995</v>
      </c>
      <c r="C1312" s="34" t="s">
        <v>2996</v>
      </c>
      <c r="D1312" s="34" t="s">
        <v>14179</v>
      </c>
      <c r="E1312" s="35" t="s">
        <v>2997</v>
      </c>
      <c r="F1312" s="35"/>
      <c r="G1312" s="36">
        <v>8407</v>
      </c>
      <c r="H1312" s="36">
        <v>6500</v>
      </c>
      <c r="I1312" s="36">
        <v>8407</v>
      </c>
      <c r="J1312" s="36">
        <v>8407</v>
      </c>
    </row>
    <row r="1313" spans="1:10" x14ac:dyDescent="0.2">
      <c r="A1313" s="31"/>
      <c r="B1313" s="31"/>
      <c r="C1313" s="31"/>
      <c r="D1313" s="32" t="s">
        <v>2998</v>
      </c>
      <c r="E1313" s="31"/>
      <c r="F1313" s="31"/>
      <c r="G1313" s="31"/>
      <c r="H1313" s="31"/>
      <c r="I1313" s="31"/>
      <c r="J1313" s="31"/>
    </row>
    <row r="1314" spans="1:10" x14ac:dyDescent="0.2">
      <c r="A1314" s="33">
        <v>1169</v>
      </c>
      <c r="B1314" s="34" t="s">
        <v>2999</v>
      </c>
      <c r="C1314" s="34" t="s">
        <v>3000</v>
      </c>
      <c r="D1314" s="34" t="s">
        <v>3001</v>
      </c>
      <c r="E1314" s="35" t="s">
        <v>368</v>
      </c>
      <c r="F1314" s="35"/>
      <c r="G1314" s="36">
        <v>23.41</v>
      </c>
      <c r="H1314" s="36">
        <v>3750</v>
      </c>
      <c r="I1314" s="36">
        <v>4213.8</v>
      </c>
      <c r="J1314" s="36">
        <v>23.41</v>
      </c>
    </row>
    <row r="1315" spans="1:10" x14ac:dyDescent="0.2">
      <c r="A1315" s="33">
        <v>1170</v>
      </c>
      <c r="B1315" s="34" t="s">
        <v>3002</v>
      </c>
      <c r="C1315" s="34" t="s">
        <v>3003</v>
      </c>
      <c r="D1315" s="34" t="s">
        <v>3004</v>
      </c>
      <c r="E1315" s="35" t="s">
        <v>3005</v>
      </c>
      <c r="F1315" s="35"/>
      <c r="G1315" s="36">
        <v>25.5</v>
      </c>
      <c r="H1315" s="36">
        <v>3850</v>
      </c>
      <c r="I1315" s="36">
        <v>4590</v>
      </c>
      <c r="J1315" s="36">
        <v>25.5</v>
      </c>
    </row>
    <row r="1316" spans="1:10" x14ac:dyDescent="0.2">
      <c r="A1316" s="31"/>
      <c r="B1316" s="31"/>
      <c r="C1316" s="31"/>
      <c r="D1316" s="32" t="s">
        <v>3006</v>
      </c>
      <c r="E1316" s="31"/>
      <c r="F1316" s="31"/>
      <c r="G1316" s="31"/>
      <c r="H1316" s="31"/>
      <c r="I1316" s="31"/>
      <c r="J1316" s="31"/>
    </row>
    <row r="1317" spans="1:10" x14ac:dyDescent="0.2">
      <c r="A1317" s="33">
        <v>1171</v>
      </c>
      <c r="B1317" s="34" t="s">
        <v>3007</v>
      </c>
      <c r="C1317" s="34" t="s">
        <v>3008</v>
      </c>
      <c r="D1317" s="34" t="s">
        <v>3009</v>
      </c>
      <c r="E1317" s="35" t="s">
        <v>1923</v>
      </c>
      <c r="F1317" s="35"/>
      <c r="G1317" s="36">
        <v>21.78</v>
      </c>
      <c r="H1317" s="36">
        <v>3200</v>
      </c>
      <c r="I1317" s="36">
        <v>3920.4</v>
      </c>
      <c r="J1317" s="36">
        <v>21.78</v>
      </c>
    </row>
    <row r="1318" spans="1:10" x14ac:dyDescent="0.2">
      <c r="A1318" s="33">
        <v>1172</v>
      </c>
      <c r="B1318" s="34" t="s">
        <v>3010</v>
      </c>
      <c r="C1318" s="34" t="s">
        <v>3011</v>
      </c>
      <c r="D1318" s="34" t="s">
        <v>3012</v>
      </c>
      <c r="E1318" s="35" t="s">
        <v>3013</v>
      </c>
      <c r="F1318" s="35"/>
      <c r="G1318" s="36">
        <v>28.28</v>
      </c>
      <c r="H1318" s="36">
        <v>3900</v>
      </c>
      <c r="I1318" s="36">
        <v>5090.3999999999996</v>
      </c>
      <c r="J1318" s="36">
        <v>28.28</v>
      </c>
    </row>
    <row r="1319" spans="1:10" x14ac:dyDescent="0.2">
      <c r="A1319" s="33">
        <v>1173</v>
      </c>
      <c r="B1319" s="34" t="s">
        <v>3014</v>
      </c>
      <c r="C1319" s="34" t="s">
        <v>3015</v>
      </c>
      <c r="D1319" s="34" t="s">
        <v>3016</v>
      </c>
      <c r="E1319" s="35" t="s">
        <v>3017</v>
      </c>
      <c r="F1319" s="35"/>
      <c r="G1319" s="36">
        <v>26.11</v>
      </c>
      <c r="H1319" s="36">
        <v>4200</v>
      </c>
      <c r="I1319" s="36">
        <v>4699.8</v>
      </c>
      <c r="J1319" s="36">
        <v>26.11</v>
      </c>
    </row>
    <row r="1320" spans="1:10" x14ac:dyDescent="0.2">
      <c r="A1320" s="33">
        <v>1174</v>
      </c>
      <c r="B1320" s="34" t="s">
        <v>3018</v>
      </c>
      <c r="C1320" s="34" t="s">
        <v>3019</v>
      </c>
      <c r="D1320" s="34" t="s">
        <v>3016</v>
      </c>
      <c r="E1320" s="35" t="s">
        <v>3020</v>
      </c>
      <c r="F1320" s="35"/>
      <c r="G1320" s="36">
        <v>26.11</v>
      </c>
      <c r="H1320" s="36">
        <v>3850</v>
      </c>
      <c r="I1320" s="36">
        <v>4699.8</v>
      </c>
      <c r="J1320" s="36">
        <v>26.11</v>
      </c>
    </row>
    <row r="1321" spans="1:10" x14ac:dyDescent="0.2">
      <c r="A1321" s="33">
        <v>1175</v>
      </c>
      <c r="B1321" s="34" t="s">
        <v>13332</v>
      </c>
      <c r="C1321" s="34" t="s">
        <v>13331</v>
      </c>
      <c r="D1321" s="34" t="s">
        <v>14180</v>
      </c>
      <c r="E1321" s="35" t="s">
        <v>13963</v>
      </c>
      <c r="F1321" s="35"/>
      <c r="G1321" s="36">
        <v>23.96</v>
      </c>
      <c r="H1321" s="36">
        <v>3750</v>
      </c>
      <c r="I1321" s="36">
        <v>4312.8</v>
      </c>
      <c r="J1321" s="36">
        <v>23.96</v>
      </c>
    </row>
    <row r="1322" spans="1:10" x14ac:dyDescent="0.2">
      <c r="A1322" s="33">
        <v>1176</v>
      </c>
      <c r="B1322" s="34" t="s">
        <v>3025</v>
      </c>
      <c r="C1322" s="34" t="s">
        <v>3026</v>
      </c>
      <c r="D1322" s="34" t="s">
        <v>3016</v>
      </c>
      <c r="E1322" s="35" t="s">
        <v>955</v>
      </c>
      <c r="F1322" s="35"/>
      <c r="G1322" s="36">
        <v>26.11</v>
      </c>
      <c r="H1322" s="36">
        <v>3850</v>
      </c>
      <c r="I1322" s="36">
        <v>4699.8</v>
      </c>
      <c r="J1322" s="36">
        <v>26.11</v>
      </c>
    </row>
    <row r="1323" spans="1:10" x14ac:dyDescent="0.2">
      <c r="A1323" s="33">
        <v>1177</v>
      </c>
      <c r="B1323" s="34" t="s">
        <v>13328</v>
      </c>
      <c r="C1323" s="34" t="s">
        <v>13327</v>
      </c>
      <c r="D1323" s="34" t="s">
        <v>3023</v>
      </c>
      <c r="E1323" s="35" t="s">
        <v>13923</v>
      </c>
      <c r="F1323" s="35"/>
      <c r="G1323" s="36">
        <v>36</v>
      </c>
      <c r="H1323" s="36">
        <v>3750</v>
      </c>
      <c r="I1323" s="36">
        <v>6480</v>
      </c>
      <c r="J1323" s="36">
        <v>36</v>
      </c>
    </row>
    <row r="1324" spans="1:10" x14ac:dyDescent="0.2">
      <c r="A1324" s="33">
        <v>1178</v>
      </c>
      <c r="B1324" s="34" t="s">
        <v>3027</v>
      </c>
      <c r="C1324" s="34" t="s">
        <v>3028</v>
      </c>
      <c r="D1324" s="34" t="s">
        <v>3016</v>
      </c>
      <c r="E1324" s="35" t="s">
        <v>2843</v>
      </c>
      <c r="F1324" s="35"/>
      <c r="G1324" s="36">
        <v>26.11</v>
      </c>
      <c r="H1324" s="36">
        <v>3201</v>
      </c>
      <c r="I1324" s="36">
        <v>4699.8</v>
      </c>
      <c r="J1324" s="36">
        <v>26.11</v>
      </c>
    </row>
    <row r="1325" spans="1:10" x14ac:dyDescent="0.2">
      <c r="A1325" s="31"/>
      <c r="B1325" s="31"/>
      <c r="C1325" s="31"/>
      <c r="D1325" s="32" t="s">
        <v>3029</v>
      </c>
      <c r="E1325" s="31"/>
      <c r="F1325" s="31"/>
      <c r="G1325" s="31"/>
      <c r="H1325" s="31"/>
      <c r="I1325" s="31"/>
      <c r="J1325" s="31"/>
    </row>
    <row r="1326" spans="1:10" x14ac:dyDescent="0.2">
      <c r="A1326" s="33">
        <v>1179</v>
      </c>
      <c r="B1326" s="34" t="s">
        <v>3030</v>
      </c>
      <c r="C1326" s="34" t="s">
        <v>3031</v>
      </c>
      <c r="D1326" s="34" t="s">
        <v>14181</v>
      </c>
      <c r="E1326" s="35" t="s">
        <v>270</v>
      </c>
      <c r="F1326" s="35"/>
      <c r="G1326" s="36">
        <v>31.9</v>
      </c>
      <c r="H1326" s="36">
        <v>4000</v>
      </c>
      <c r="I1326" s="36">
        <v>5742</v>
      </c>
      <c r="J1326" s="36">
        <v>31.9</v>
      </c>
    </row>
    <row r="1327" spans="1:10" x14ac:dyDescent="0.2">
      <c r="A1327" s="33">
        <v>1180</v>
      </c>
      <c r="B1327" s="34" t="s">
        <v>3032</v>
      </c>
      <c r="C1327" s="34" t="s">
        <v>3033</v>
      </c>
      <c r="D1327" s="34" t="s">
        <v>3034</v>
      </c>
      <c r="E1327" s="35" t="s">
        <v>3024</v>
      </c>
      <c r="F1327" s="35"/>
      <c r="G1327" s="36">
        <v>24.67</v>
      </c>
      <c r="H1327" s="36">
        <v>3200</v>
      </c>
      <c r="I1327" s="36">
        <v>4440.6000000000004</v>
      </c>
      <c r="J1327" s="36">
        <v>24.67</v>
      </c>
    </row>
    <row r="1328" spans="1:10" x14ac:dyDescent="0.2">
      <c r="A1328" s="33">
        <v>1181</v>
      </c>
      <c r="B1328" s="34" t="s">
        <v>3036</v>
      </c>
      <c r="C1328" s="34" t="s">
        <v>3037</v>
      </c>
      <c r="D1328" s="34" t="s">
        <v>3034</v>
      </c>
      <c r="E1328" s="35" t="s">
        <v>3038</v>
      </c>
      <c r="F1328" s="35"/>
      <c r="G1328" s="36">
        <v>24.67</v>
      </c>
      <c r="H1328" s="36">
        <v>3800</v>
      </c>
      <c r="I1328" s="36">
        <v>4440.6000000000004</v>
      </c>
      <c r="J1328" s="36">
        <v>24.67</v>
      </c>
    </row>
    <row r="1329" spans="1:10" x14ac:dyDescent="0.2">
      <c r="A1329" s="33">
        <v>1182</v>
      </c>
      <c r="B1329" s="34" t="s">
        <v>3039</v>
      </c>
      <c r="C1329" s="34" t="s">
        <v>3040</v>
      </c>
      <c r="D1329" s="34" t="s">
        <v>3034</v>
      </c>
      <c r="E1329" s="35" t="s">
        <v>34</v>
      </c>
      <c r="F1329" s="35"/>
      <c r="G1329" s="36">
        <v>24.67</v>
      </c>
      <c r="H1329" s="36">
        <v>3800</v>
      </c>
      <c r="I1329" s="36">
        <v>4440.6000000000004</v>
      </c>
      <c r="J1329" s="36">
        <v>24.67</v>
      </c>
    </row>
    <row r="1330" spans="1:10" x14ac:dyDescent="0.2">
      <c r="A1330" s="33">
        <v>1183</v>
      </c>
      <c r="B1330" s="34" t="s">
        <v>3041</v>
      </c>
      <c r="C1330" s="34" t="s">
        <v>3042</v>
      </c>
      <c r="D1330" s="34" t="s">
        <v>3034</v>
      </c>
      <c r="E1330" s="35" t="s">
        <v>3043</v>
      </c>
      <c r="F1330" s="35"/>
      <c r="G1330" s="36">
        <v>24.67</v>
      </c>
      <c r="H1330" s="36">
        <v>3200</v>
      </c>
      <c r="I1330" s="36">
        <v>4440.6000000000004</v>
      </c>
      <c r="J1330" s="36">
        <v>24.67</v>
      </c>
    </row>
    <row r="1331" spans="1:10" x14ac:dyDescent="0.2">
      <c r="A1331" s="33">
        <v>1184</v>
      </c>
      <c r="B1331" s="34" t="s">
        <v>3044</v>
      </c>
      <c r="C1331" s="34" t="s">
        <v>3045</v>
      </c>
      <c r="D1331" s="34" t="s">
        <v>3046</v>
      </c>
      <c r="E1331" s="35" t="s">
        <v>2106</v>
      </c>
      <c r="F1331" s="35"/>
      <c r="G1331" s="36">
        <v>29</v>
      </c>
      <c r="H1331" s="36">
        <v>3800</v>
      </c>
      <c r="I1331" s="36">
        <v>5220</v>
      </c>
      <c r="J1331" s="36">
        <v>29</v>
      </c>
    </row>
    <row r="1332" spans="1:10" x14ac:dyDescent="0.2">
      <c r="A1332" s="33">
        <v>1185</v>
      </c>
      <c r="B1332" s="34" t="s">
        <v>3047</v>
      </c>
      <c r="C1332" s="34" t="s">
        <v>3048</v>
      </c>
      <c r="D1332" s="34" t="s">
        <v>3034</v>
      </c>
      <c r="E1332" s="35" t="s">
        <v>132</v>
      </c>
      <c r="F1332" s="35"/>
      <c r="G1332" s="36">
        <v>24.67</v>
      </c>
      <c r="H1332" s="36">
        <v>3800</v>
      </c>
      <c r="I1332" s="36">
        <v>4440.6000000000004</v>
      </c>
      <c r="J1332" s="36">
        <v>24.67</v>
      </c>
    </row>
    <row r="1333" spans="1:10" x14ac:dyDescent="0.2">
      <c r="A1333" s="33">
        <v>1186</v>
      </c>
      <c r="B1333" s="34" t="s">
        <v>13342</v>
      </c>
      <c r="C1333" s="34" t="s">
        <v>13341</v>
      </c>
      <c r="D1333" s="34" t="s">
        <v>3034</v>
      </c>
      <c r="E1333" s="35" t="s">
        <v>13955</v>
      </c>
      <c r="F1333" s="35"/>
      <c r="G1333" s="36">
        <v>24.67</v>
      </c>
      <c r="H1333" s="36">
        <v>3800</v>
      </c>
      <c r="I1333" s="36">
        <v>4440.6000000000004</v>
      </c>
      <c r="J1333" s="36">
        <v>24.67</v>
      </c>
    </row>
    <row r="1334" spans="1:10" x14ac:dyDescent="0.2">
      <c r="A1334" s="33">
        <v>1187</v>
      </c>
      <c r="B1334" s="34" t="s">
        <v>3049</v>
      </c>
      <c r="C1334" s="34" t="s">
        <v>3050</v>
      </c>
      <c r="D1334" s="34" t="s">
        <v>14182</v>
      </c>
      <c r="E1334" s="35" t="s">
        <v>2601</v>
      </c>
      <c r="F1334" s="35"/>
      <c r="G1334" s="36">
        <v>29</v>
      </c>
      <c r="H1334" s="36">
        <v>4000</v>
      </c>
      <c r="I1334" s="36">
        <v>5220</v>
      </c>
      <c r="J1334" s="36">
        <v>29</v>
      </c>
    </row>
    <row r="1335" spans="1:10" x14ac:dyDescent="0.2">
      <c r="A1335" s="33">
        <v>1188</v>
      </c>
      <c r="B1335" s="34" t="s">
        <v>3051</v>
      </c>
      <c r="C1335" s="34" t="s">
        <v>3052</v>
      </c>
      <c r="D1335" s="34" t="s">
        <v>14181</v>
      </c>
      <c r="E1335" s="35" t="s">
        <v>1462</v>
      </c>
      <c r="F1335" s="35"/>
      <c r="G1335" s="36">
        <v>31.9</v>
      </c>
      <c r="H1335" s="36">
        <v>4000</v>
      </c>
      <c r="I1335" s="36">
        <v>5742</v>
      </c>
      <c r="J1335" s="36">
        <v>31.9</v>
      </c>
    </row>
    <row r="1336" spans="1:10" x14ac:dyDescent="0.2">
      <c r="A1336" s="33">
        <v>1189</v>
      </c>
      <c r="B1336" s="34" t="s">
        <v>3053</v>
      </c>
      <c r="C1336" s="34" t="s">
        <v>3054</v>
      </c>
      <c r="D1336" s="34" t="s">
        <v>3034</v>
      </c>
      <c r="E1336" s="35" t="s">
        <v>3055</v>
      </c>
      <c r="F1336" s="35"/>
      <c r="G1336" s="36">
        <v>24.67</v>
      </c>
      <c r="H1336" s="36">
        <v>3201</v>
      </c>
      <c r="I1336" s="36">
        <v>4440.6000000000004</v>
      </c>
      <c r="J1336" s="36">
        <v>24.67</v>
      </c>
    </row>
    <row r="1337" spans="1:10" x14ac:dyDescent="0.2">
      <c r="A1337" s="33">
        <v>1190</v>
      </c>
      <c r="B1337" s="34" t="s">
        <v>3056</v>
      </c>
      <c r="C1337" s="34" t="s">
        <v>3057</v>
      </c>
      <c r="D1337" s="34" t="s">
        <v>3034</v>
      </c>
      <c r="E1337" s="35" t="s">
        <v>923</v>
      </c>
      <c r="F1337" s="35"/>
      <c r="G1337" s="36">
        <v>24.67</v>
      </c>
      <c r="H1337" s="36">
        <v>3800</v>
      </c>
      <c r="I1337" s="36">
        <v>4440.6000000000004</v>
      </c>
      <c r="J1337" s="36">
        <v>24.67</v>
      </c>
    </row>
    <row r="1338" spans="1:10" x14ac:dyDescent="0.2">
      <c r="A1338" s="33">
        <v>1191</v>
      </c>
      <c r="B1338" s="34" t="s">
        <v>3058</v>
      </c>
      <c r="C1338" s="34" t="s">
        <v>3059</v>
      </c>
      <c r="D1338" s="34" t="s">
        <v>3034</v>
      </c>
      <c r="E1338" s="35" t="s">
        <v>1819</v>
      </c>
      <c r="F1338" s="35"/>
      <c r="G1338" s="36">
        <v>24.67</v>
      </c>
      <c r="H1338" s="36">
        <v>3800</v>
      </c>
      <c r="I1338" s="36">
        <v>4440.6000000000004</v>
      </c>
      <c r="J1338" s="36">
        <v>24.67</v>
      </c>
    </row>
    <row r="1339" spans="1:10" x14ac:dyDescent="0.2">
      <c r="A1339" s="33">
        <v>1192</v>
      </c>
      <c r="B1339" s="34" t="s">
        <v>3035</v>
      </c>
      <c r="C1339" s="34" t="s">
        <v>14183</v>
      </c>
      <c r="D1339" s="34" t="s">
        <v>3034</v>
      </c>
      <c r="E1339" s="35" t="s">
        <v>594</v>
      </c>
      <c r="F1339" s="35"/>
      <c r="G1339" s="36">
        <v>24.67</v>
      </c>
      <c r="H1339" s="36">
        <v>3800</v>
      </c>
      <c r="I1339" s="36">
        <v>4440.6000000000004</v>
      </c>
      <c r="J1339" s="36">
        <v>24.67</v>
      </c>
    </row>
    <row r="1340" spans="1:10" x14ac:dyDescent="0.2">
      <c r="A1340" s="33">
        <v>1193</v>
      </c>
      <c r="B1340" s="34" t="s">
        <v>14184</v>
      </c>
      <c r="C1340" s="34" t="s">
        <v>14185</v>
      </c>
      <c r="D1340" s="34" t="s">
        <v>3034</v>
      </c>
      <c r="E1340" s="35" t="s">
        <v>13990</v>
      </c>
      <c r="F1340" s="35"/>
      <c r="G1340" s="36">
        <v>24.67</v>
      </c>
      <c r="H1340" s="36">
        <v>3800</v>
      </c>
      <c r="I1340" s="36">
        <v>4440.6000000000004</v>
      </c>
      <c r="J1340" s="36">
        <v>24.67</v>
      </c>
    </row>
    <row r="1341" spans="1:10" x14ac:dyDescent="0.2">
      <c r="A1341" s="33">
        <v>1194</v>
      </c>
      <c r="B1341" s="34" t="s">
        <v>13340</v>
      </c>
      <c r="C1341" s="34" t="s">
        <v>13339</v>
      </c>
      <c r="D1341" s="34" t="s">
        <v>3034</v>
      </c>
      <c r="E1341" s="35" t="s">
        <v>13969</v>
      </c>
      <c r="F1341" s="35"/>
      <c r="G1341" s="36">
        <v>24.67</v>
      </c>
      <c r="H1341" s="36">
        <v>3800</v>
      </c>
      <c r="I1341" s="36">
        <v>4440.6000000000004</v>
      </c>
      <c r="J1341" s="36">
        <v>24.67</v>
      </c>
    </row>
    <row r="1342" spans="1:10" x14ac:dyDescent="0.2">
      <c r="A1342" s="33">
        <v>1195</v>
      </c>
      <c r="B1342" s="34" t="s">
        <v>3060</v>
      </c>
      <c r="C1342" s="34" t="s">
        <v>3061</v>
      </c>
      <c r="D1342" s="34" t="s">
        <v>3034</v>
      </c>
      <c r="E1342" s="35" t="s">
        <v>1748</v>
      </c>
      <c r="F1342" s="35"/>
      <c r="G1342" s="36">
        <v>24.67</v>
      </c>
      <c r="H1342" s="36">
        <v>3800</v>
      </c>
      <c r="I1342" s="36">
        <v>4440.6000000000004</v>
      </c>
      <c r="J1342" s="36">
        <v>24.67</v>
      </c>
    </row>
    <row r="1343" spans="1:10" x14ac:dyDescent="0.2">
      <c r="A1343" s="33">
        <v>1196</v>
      </c>
      <c r="B1343" s="34" t="s">
        <v>3062</v>
      </c>
      <c r="C1343" s="34" t="s">
        <v>3063</v>
      </c>
      <c r="D1343" s="34" t="s">
        <v>3034</v>
      </c>
      <c r="E1343" s="35" t="s">
        <v>3064</v>
      </c>
      <c r="F1343" s="35"/>
      <c r="G1343" s="36">
        <v>24.67</v>
      </c>
      <c r="H1343" s="36">
        <v>3200</v>
      </c>
      <c r="I1343" s="36">
        <v>4440.6000000000004</v>
      </c>
      <c r="J1343" s="36">
        <v>24.67</v>
      </c>
    </row>
    <row r="1344" spans="1:10" x14ac:dyDescent="0.2">
      <c r="A1344" s="33">
        <v>1197</v>
      </c>
      <c r="B1344" s="34" t="s">
        <v>3065</v>
      </c>
      <c r="C1344" s="34" t="s">
        <v>3066</v>
      </c>
      <c r="D1344" s="34" t="s">
        <v>3034</v>
      </c>
      <c r="E1344" s="35" t="s">
        <v>2876</v>
      </c>
      <c r="F1344" s="35"/>
      <c r="G1344" s="36">
        <v>24.67</v>
      </c>
      <c r="H1344" s="36">
        <v>3800</v>
      </c>
      <c r="I1344" s="36">
        <v>4440.6000000000004</v>
      </c>
      <c r="J1344" s="36">
        <v>24.67</v>
      </c>
    </row>
    <row r="1345" spans="1:10" x14ac:dyDescent="0.2">
      <c r="A1345" s="33">
        <v>1198</v>
      </c>
      <c r="B1345" s="34" t="s">
        <v>3067</v>
      </c>
      <c r="C1345" s="34" t="s">
        <v>3068</v>
      </c>
      <c r="D1345" s="34" t="s">
        <v>3034</v>
      </c>
      <c r="E1345" s="35" t="s">
        <v>2608</v>
      </c>
      <c r="F1345" s="35"/>
      <c r="G1345" s="36">
        <v>24.67</v>
      </c>
      <c r="H1345" s="36">
        <v>3800</v>
      </c>
      <c r="I1345" s="36">
        <v>4440.6000000000004</v>
      </c>
      <c r="J1345" s="36">
        <v>24.67</v>
      </c>
    </row>
    <row r="1346" spans="1:10" x14ac:dyDescent="0.2">
      <c r="A1346" s="33">
        <v>1199</v>
      </c>
      <c r="B1346" s="34" t="s">
        <v>3070</v>
      </c>
      <c r="C1346" s="34" t="s">
        <v>3071</v>
      </c>
      <c r="D1346" s="34" t="s">
        <v>14181</v>
      </c>
      <c r="E1346" s="35" t="s">
        <v>933</v>
      </c>
      <c r="F1346" s="35"/>
      <c r="G1346" s="36">
        <v>31.9</v>
      </c>
      <c r="H1346" s="36">
        <v>4000</v>
      </c>
      <c r="I1346" s="36">
        <v>5742</v>
      </c>
      <c r="J1346" s="36">
        <v>31.9</v>
      </c>
    </row>
    <row r="1347" spans="1:10" x14ac:dyDescent="0.2">
      <c r="A1347" s="33">
        <v>1200</v>
      </c>
      <c r="B1347" s="34" t="s">
        <v>3072</v>
      </c>
      <c r="C1347" s="34" t="s">
        <v>3073</v>
      </c>
      <c r="D1347" s="34" t="s">
        <v>3034</v>
      </c>
      <c r="E1347" s="35" t="s">
        <v>807</v>
      </c>
      <c r="F1347" s="35"/>
      <c r="G1347" s="36">
        <v>24.67</v>
      </c>
      <c r="H1347" s="36">
        <v>3800</v>
      </c>
      <c r="I1347" s="36">
        <v>4440.6000000000004</v>
      </c>
      <c r="J1347" s="36">
        <v>24.67</v>
      </c>
    </row>
    <row r="1348" spans="1:10" x14ac:dyDescent="0.2">
      <c r="A1348" s="33">
        <v>1201</v>
      </c>
      <c r="B1348" s="34" t="s">
        <v>13338</v>
      </c>
      <c r="C1348" s="34" t="s">
        <v>13337</v>
      </c>
      <c r="D1348" s="34" t="s">
        <v>3034</v>
      </c>
      <c r="E1348" s="35" t="s">
        <v>13950</v>
      </c>
      <c r="F1348" s="35"/>
      <c r="G1348" s="36">
        <v>24.67</v>
      </c>
      <c r="H1348" s="36">
        <v>3800</v>
      </c>
      <c r="I1348" s="36">
        <v>4440.6000000000004</v>
      </c>
      <c r="J1348" s="36">
        <v>24.67</v>
      </c>
    </row>
    <row r="1349" spans="1:10" x14ac:dyDescent="0.2">
      <c r="A1349" s="31"/>
      <c r="B1349" s="31"/>
      <c r="C1349" s="31"/>
      <c r="D1349" s="32" t="s">
        <v>3074</v>
      </c>
      <c r="E1349" s="31"/>
      <c r="F1349" s="31"/>
      <c r="G1349" s="31"/>
      <c r="H1349" s="31"/>
      <c r="I1349" s="31"/>
      <c r="J1349" s="31"/>
    </row>
    <row r="1350" spans="1:10" x14ac:dyDescent="0.2">
      <c r="A1350" s="33">
        <v>1202</v>
      </c>
      <c r="B1350" s="34" t="s">
        <v>13330</v>
      </c>
      <c r="C1350" s="34" t="s">
        <v>13329</v>
      </c>
      <c r="D1350" s="34" t="s">
        <v>3077</v>
      </c>
      <c r="E1350" s="35" t="s">
        <v>14025</v>
      </c>
      <c r="F1350" s="35"/>
      <c r="G1350" s="36">
        <v>23.22</v>
      </c>
      <c r="H1350" s="36">
        <v>3750</v>
      </c>
      <c r="I1350" s="36">
        <v>4179.6000000000004</v>
      </c>
      <c r="J1350" s="36">
        <v>23.22</v>
      </c>
    </row>
    <row r="1351" spans="1:10" x14ac:dyDescent="0.2">
      <c r="A1351" s="33">
        <v>1203</v>
      </c>
      <c r="B1351" s="34" t="s">
        <v>3146</v>
      </c>
      <c r="C1351" s="34" t="s">
        <v>3147</v>
      </c>
      <c r="D1351" s="34" t="s">
        <v>3080</v>
      </c>
      <c r="E1351" s="35" t="s">
        <v>2127</v>
      </c>
      <c r="F1351" s="35"/>
      <c r="G1351" s="36">
        <v>29.72</v>
      </c>
      <c r="H1351" s="36">
        <v>3800</v>
      </c>
      <c r="I1351" s="36">
        <v>5349.6</v>
      </c>
      <c r="J1351" s="36">
        <v>29.72</v>
      </c>
    </row>
    <row r="1352" spans="1:10" x14ac:dyDescent="0.2">
      <c r="A1352" s="33">
        <v>1204</v>
      </c>
      <c r="B1352" s="34" t="s">
        <v>3081</v>
      </c>
      <c r="C1352" s="34" t="s">
        <v>3082</v>
      </c>
      <c r="D1352" s="34" t="s">
        <v>3077</v>
      </c>
      <c r="E1352" s="35" t="s">
        <v>368</v>
      </c>
      <c r="F1352" s="35"/>
      <c r="G1352" s="36">
        <v>23.22</v>
      </c>
      <c r="H1352" s="36">
        <v>3750</v>
      </c>
      <c r="I1352" s="36">
        <v>4179.6000000000004</v>
      </c>
      <c r="J1352" s="36">
        <v>23.22</v>
      </c>
    </row>
    <row r="1353" spans="1:10" x14ac:dyDescent="0.2">
      <c r="A1353" s="31"/>
      <c r="B1353" s="31"/>
      <c r="C1353" s="31"/>
      <c r="D1353" s="32" t="s">
        <v>3083</v>
      </c>
      <c r="E1353" s="31"/>
      <c r="F1353" s="31"/>
      <c r="G1353" s="31"/>
      <c r="H1353" s="31"/>
      <c r="I1353" s="31"/>
      <c r="J1353" s="31"/>
    </row>
    <row r="1354" spans="1:10" x14ac:dyDescent="0.2">
      <c r="A1354" s="33">
        <v>1205</v>
      </c>
      <c r="B1354" s="34" t="s">
        <v>3075</v>
      </c>
      <c r="C1354" s="34" t="s">
        <v>3076</v>
      </c>
      <c r="D1354" s="34" t="s">
        <v>3095</v>
      </c>
      <c r="E1354" s="35" t="s">
        <v>955</v>
      </c>
      <c r="F1354" s="35"/>
      <c r="G1354" s="36">
        <v>21.78</v>
      </c>
      <c r="H1354" s="36">
        <v>4100</v>
      </c>
      <c r="I1354" s="36">
        <v>3920.4</v>
      </c>
      <c r="J1354" s="36">
        <v>21.78</v>
      </c>
    </row>
    <row r="1355" spans="1:10" x14ac:dyDescent="0.2">
      <c r="A1355" s="33">
        <v>1206</v>
      </c>
      <c r="B1355" s="34" t="s">
        <v>3084</v>
      </c>
      <c r="C1355" s="34" t="s">
        <v>3085</v>
      </c>
      <c r="D1355" s="34" t="s">
        <v>3086</v>
      </c>
      <c r="E1355" s="35" t="s">
        <v>3087</v>
      </c>
      <c r="F1355" s="35"/>
      <c r="G1355" s="36">
        <v>23.96</v>
      </c>
      <c r="H1355" s="36">
        <v>3750</v>
      </c>
      <c r="I1355" s="36">
        <v>4312.8</v>
      </c>
      <c r="J1355" s="36">
        <v>23.96</v>
      </c>
    </row>
    <row r="1356" spans="1:10" x14ac:dyDescent="0.2">
      <c r="A1356" s="33">
        <v>1207</v>
      </c>
      <c r="B1356" s="34" t="s">
        <v>3088</v>
      </c>
      <c r="C1356" s="34" t="s">
        <v>3089</v>
      </c>
      <c r="D1356" s="34" t="s">
        <v>3090</v>
      </c>
      <c r="E1356" s="35" t="s">
        <v>3091</v>
      </c>
      <c r="F1356" s="35"/>
      <c r="G1356" s="36">
        <v>31</v>
      </c>
      <c r="H1356" s="36">
        <v>3800</v>
      </c>
      <c r="I1356" s="36">
        <v>5580</v>
      </c>
      <c r="J1356" s="36">
        <v>31</v>
      </c>
    </row>
    <row r="1357" spans="1:10" x14ac:dyDescent="0.2">
      <c r="A1357" s="33">
        <v>1208</v>
      </c>
      <c r="B1357" s="34" t="s">
        <v>3092</v>
      </c>
      <c r="C1357" s="34" t="s">
        <v>3093</v>
      </c>
      <c r="D1357" s="34" t="s">
        <v>3094</v>
      </c>
      <c r="E1357" s="35" t="s">
        <v>2843</v>
      </c>
      <c r="F1357" s="35"/>
      <c r="G1357" s="36">
        <v>21.78</v>
      </c>
      <c r="H1357" s="36">
        <v>3201</v>
      </c>
      <c r="I1357" s="36">
        <v>3920.4</v>
      </c>
      <c r="J1357" s="36">
        <v>21.78</v>
      </c>
    </row>
    <row r="1358" spans="1:10" x14ac:dyDescent="0.2">
      <c r="A1358" s="33">
        <v>1209</v>
      </c>
      <c r="B1358" s="34" t="s">
        <v>13334</v>
      </c>
      <c r="C1358" s="34" t="s">
        <v>13333</v>
      </c>
      <c r="D1358" s="34" t="s">
        <v>3086</v>
      </c>
      <c r="E1358" s="35" t="s">
        <v>13984</v>
      </c>
      <c r="F1358" s="35"/>
      <c r="G1358" s="36">
        <v>23.96</v>
      </c>
      <c r="H1358" s="36">
        <v>3750</v>
      </c>
      <c r="I1358" s="36">
        <v>4312.8</v>
      </c>
      <c r="J1358" s="36">
        <v>23.96</v>
      </c>
    </row>
    <row r="1359" spans="1:10" x14ac:dyDescent="0.2">
      <c r="A1359" s="33">
        <v>1210</v>
      </c>
      <c r="B1359" s="34" t="s">
        <v>3096</v>
      </c>
      <c r="C1359" s="34" t="s">
        <v>3097</v>
      </c>
      <c r="D1359" s="34" t="s">
        <v>14186</v>
      </c>
      <c r="E1359" s="35" t="s">
        <v>1214</v>
      </c>
      <c r="F1359" s="35"/>
      <c r="G1359" s="36">
        <v>6490</v>
      </c>
      <c r="H1359" s="36">
        <v>4700</v>
      </c>
      <c r="I1359" s="36">
        <v>6490</v>
      </c>
      <c r="J1359" s="36">
        <v>6490</v>
      </c>
    </row>
    <row r="1360" spans="1:10" x14ac:dyDescent="0.2">
      <c r="A1360" s="33">
        <v>1211</v>
      </c>
      <c r="B1360" s="34" t="s">
        <v>3098</v>
      </c>
      <c r="C1360" s="34" t="s">
        <v>3099</v>
      </c>
      <c r="D1360" s="34" t="s">
        <v>3095</v>
      </c>
      <c r="E1360" s="35" t="s">
        <v>1077</v>
      </c>
      <c r="F1360" s="35"/>
      <c r="G1360" s="36">
        <v>21.78</v>
      </c>
      <c r="H1360" s="36">
        <v>3750</v>
      </c>
      <c r="I1360" s="36">
        <v>3920.4</v>
      </c>
      <c r="J1360" s="36">
        <v>21.78</v>
      </c>
    </row>
    <row r="1361" spans="1:10" x14ac:dyDescent="0.2">
      <c r="A1361" s="33">
        <v>1212</v>
      </c>
      <c r="B1361" s="34" t="s">
        <v>3100</v>
      </c>
      <c r="C1361" s="34" t="s">
        <v>3101</v>
      </c>
      <c r="D1361" s="34" t="s">
        <v>3095</v>
      </c>
      <c r="E1361" s="35" t="s">
        <v>2093</v>
      </c>
      <c r="F1361" s="35"/>
      <c r="G1361" s="36">
        <v>21.78</v>
      </c>
      <c r="H1361" s="36">
        <v>3750</v>
      </c>
      <c r="I1361" s="36">
        <v>3920.4</v>
      </c>
      <c r="J1361" s="36">
        <v>21.78</v>
      </c>
    </row>
    <row r="1362" spans="1:10" x14ac:dyDescent="0.2">
      <c r="A1362" s="33">
        <v>1213</v>
      </c>
      <c r="B1362" s="34" t="s">
        <v>3102</v>
      </c>
      <c r="C1362" s="34" t="s">
        <v>3103</v>
      </c>
      <c r="D1362" s="34" t="s">
        <v>3104</v>
      </c>
      <c r="E1362" s="35" t="s">
        <v>325</v>
      </c>
      <c r="F1362" s="35"/>
      <c r="G1362" s="36">
        <v>26.13</v>
      </c>
      <c r="H1362" s="36">
        <v>3750</v>
      </c>
      <c r="I1362" s="36">
        <v>4703.3999999999996</v>
      </c>
      <c r="J1362" s="36">
        <v>26.13</v>
      </c>
    </row>
    <row r="1363" spans="1:10" x14ac:dyDescent="0.2">
      <c r="A1363" s="33">
        <v>1214</v>
      </c>
      <c r="B1363" s="34" t="s">
        <v>3105</v>
      </c>
      <c r="C1363" s="34" t="s">
        <v>3106</v>
      </c>
      <c r="D1363" s="34" t="s">
        <v>3095</v>
      </c>
      <c r="E1363" s="35" t="s">
        <v>139</v>
      </c>
      <c r="F1363" s="35"/>
      <c r="G1363" s="36">
        <v>21.78</v>
      </c>
      <c r="H1363" s="36">
        <v>3750</v>
      </c>
      <c r="I1363" s="36">
        <v>3920.4</v>
      </c>
      <c r="J1363" s="36">
        <v>21.78</v>
      </c>
    </row>
    <row r="1364" spans="1:10" x14ac:dyDescent="0.2">
      <c r="A1364" s="33">
        <v>1215</v>
      </c>
      <c r="B1364" s="34" t="s">
        <v>3107</v>
      </c>
      <c r="C1364" s="34" t="s">
        <v>3108</v>
      </c>
      <c r="D1364" s="34" t="s">
        <v>3095</v>
      </c>
      <c r="E1364" s="35" t="s">
        <v>3109</v>
      </c>
      <c r="F1364" s="35"/>
      <c r="G1364" s="36">
        <v>21.78</v>
      </c>
      <c r="H1364" s="36">
        <v>3750</v>
      </c>
      <c r="I1364" s="36">
        <v>3920.4</v>
      </c>
      <c r="J1364" s="36">
        <v>21.78</v>
      </c>
    </row>
    <row r="1365" spans="1:10" x14ac:dyDescent="0.2">
      <c r="A1365" s="31"/>
      <c r="B1365" s="31"/>
      <c r="C1365" s="31"/>
      <c r="D1365" s="32" t="s">
        <v>3110</v>
      </c>
      <c r="E1365" s="31"/>
      <c r="F1365" s="31"/>
      <c r="G1365" s="31"/>
      <c r="H1365" s="31"/>
      <c r="I1365" s="31"/>
      <c r="J1365" s="31"/>
    </row>
    <row r="1366" spans="1:10" x14ac:dyDescent="0.2">
      <c r="A1366" s="33">
        <v>1216</v>
      </c>
      <c r="B1366" s="34" t="s">
        <v>3112</v>
      </c>
      <c r="C1366" s="34" t="s">
        <v>3113</v>
      </c>
      <c r="D1366" s="34" t="s">
        <v>3114</v>
      </c>
      <c r="E1366" s="35" t="s">
        <v>31</v>
      </c>
      <c r="F1366" s="35"/>
      <c r="G1366" s="36">
        <v>25.53</v>
      </c>
      <c r="H1366" s="36">
        <v>3750</v>
      </c>
      <c r="I1366" s="36">
        <v>4595.3999999999996</v>
      </c>
      <c r="J1366" s="36">
        <v>25.53</v>
      </c>
    </row>
    <row r="1367" spans="1:10" x14ac:dyDescent="0.2">
      <c r="A1367" s="33">
        <v>1217</v>
      </c>
      <c r="B1367" s="34" t="s">
        <v>3115</v>
      </c>
      <c r="C1367" s="34" t="s">
        <v>3116</v>
      </c>
      <c r="D1367" s="34" t="s">
        <v>3119</v>
      </c>
      <c r="E1367" s="35" t="s">
        <v>3069</v>
      </c>
      <c r="F1367" s="35"/>
      <c r="G1367" s="36">
        <v>23.41</v>
      </c>
      <c r="H1367" s="36">
        <v>3750</v>
      </c>
      <c r="I1367" s="36">
        <v>4213.8</v>
      </c>
      <c r="J1367" s="36">
        <v>23.41</v>
      </c>
    </row>
    <row r="1368" spans="1:10" x14ac:dyDescent="0.2">
      <c r="A1368" s="33">
        <v>1218</v>
      </c>
      <c r="B1368" s="34" t="s">
        <v>3117</v>
      </c>
      <c r="C1368" s="34" t="s">
        <v>3118</v>
      </c>
      <c r="D1368" s="34" t="s">
        <v>3119</v>
      </c>
      <c r="E1368" s="35" t="s">
        <v>1389</v>
      </c>
      <c r="F1368" s="35"/>
      <c r="G1368" s="36">
        <v>23.41</v>
      </c>
      <c r="H1368" s="36">
        <v>3750</v>
      </c>
      <c r="I1368" s="36">
        <v>4213.8</v>
      </c>
      <c r="J1368" s="36">
        <v>23.41</v>
      </c>
    </row>
    <row r="1369" spans="1:10" x14ac:dyDescent="0.2">
      <c r="A1369" s="33">
        <v>1219</v>
      </c>
      <c r="B1369" s="34" t="s">
        <v>3120</v>
      </c>
      <c r="C1369" s="34" t="s">
        <v>3121</v>
      </c>
      <c r="D1369" s="34" t="s">
        <v>14187</v>
      </c>
      <c r="E1369" s="35" t="s">
        <v>2024</v>
      </c>
      <c r="F1369" s="35"/>
      <c r="G1369" s="36">
        <v>6490</v>
      </c>
      <c r="H1369" s="36">
        <v>4700</v>
      </c>
      <c r="I1369" s="36">
        <v>6490</v>
      </c>
      <c r="J1369" s="36">
        <v>6490</v>
      </c>
    </row>
    <row r="1370" spans="1:10" x14ac:dyDescent="0.2">
      <c r="A1370" s="33">
        <v>1220</v>
      </c>
      <c r="B1370" s="34" t="s">
        <v>3122</v>
      </c>
      <c r="C1370" s="34" t="s">
        <v>3123</v>
      </c>
      <c r="D1370" s="34" t="s">
        <v>3119</v>
      </c>
      <c r="E1370" s="35" t="s">
        <v>1239</v>
      </c>
      <c r="F1370" s="35"/>
      <c r="G1370" s="36">
        <v>23.41</v>
      </c>
      <c r="H1370" s="36">
        <v>3750</v>
      </c>
      <c r="I1370" s="36">
        <v>4213.8</v>
      </c>
      <c r="J1370" s="36">
        <v>23.41</v>
      </c>
    </row>
    <row r="1371" spans="1:10" x14ac:dyDescent="0.2">
      <c r="A1371" s="33">
        <v>1221</v>
      </c>
      <c r="B1371" s="34" t="s">
        <v>3124</v>
      </c>
      <c r="C1371" s="34" t="s">
        <v>3125</v>
      </c>
      <c r="D1371" s="34" t="s">
        <v>3119</v>
      </c>
      <c r="E1371" s="35" t="s">
        <v>500</v>
      </c>
      <c r="F1371" s="35"/>
      <c r="G1371" s="36">
        <v>23.41</v>
      </c>
      <c r="H1371" s="36">
        <v>3750</v>
      </c>
      <c r="I1371" s="36">
        <v>4213.8</v>
      </c>
      <c r="J1371" s="36">
        <v>23.41</v>
      </c>
    </row>
    <row r="1372" spans="1:10" x14ac:dyDescent="0.2">
      <c r="A1372" s="33">
        <v>1222</v>
      </c>
      <c r="B1372" s="34" t="s">
        <v>3126</v>
      </c>
      <c r="C1372" s="34" t="s">
        <v>3127</v>
      </c>
      <c r="D1372" s="34" t="s">
        <v>3119</v>
      </c>
      <c r="E1372" s="35" t="s">
        <v>2616</v>
      </c>
      <c r="F1372" s="35"/>
      <c r="G1372" s="36">
        <v>23.41</v>
      </c>
      <c r="H1372" s="36">
        <v>3750</v>
      </c>
      <c r="I1372" s="36">
        <v>4213.8</v>
      </c>
      <c r="J1372" s="36">
        <v>23.41</v>
      </c>
    </row>
    <row r="1373" spans="1:10" x14ac:dyDescent="0.2">
      <c r="A1373" s="33">
        <v>1223</v>
      </c>
      <c r="B1373" s="34" t="s">
        <v>3128</v>
      </c>
      <c r="C1373" s="34" t="s">
        <v>3129</v>
      </c>
      <c r="D1373" s="34" t="s">
        <v>3130</v>
      </c>
      <c r="E1373" s="35" t="s">
        <v>3131</v>
      </c>
      <c r="F1373" s="35"/>
      <c r="G1373" s="36">
        <v>30</v>
      </c>
      <c r="H1373" s="36">
        <v>3800</v>
      </c>
      <c r="I1373" s="36">
        <v>5400</v>
      </c>
      <c r="J1373" s="36">
        <v>30</v>
      </c>
    </row>
    <row r="1374" spans="1:10" x14ac:dyDescent="0.2">
      <c r="A1374" s="31"/>
      <c r="B1374" s="31"/>
      <c r="C1374" s="31"/>
      <c r="D1374" s="32" t="s">
        <v>3132</v>
      </c>
      <c r="E1374" s="31"/>
      <c r="F1374" s="31"/>
      <c r="G1374" s="31"/>
      <c r="H1374" s="31"/>
      <c r="I1374" s="31"/>
      <c r="J1374" s="31"/>
    </row>
    <row r="1375" spans="1:10" x14ac:dyDescent="0.2">
      <c r="A1375" s="33">
        <v>1224</v>
      </c>
      <c r="B1375" s="34" t="s">
        <v>3133</v>
      </c>
      <c r="C1375" s="34" t="s">
        <v>3134</v>
      </c>
      <c r="D1375" s="34" t="s">
        <v>3135</v>
      </c>
      <c r="E1375" s="35" t="s">
        <v>1563</v>
      </c>
      <c r="F1375" s="35"/>
      <c r="G1375" s="36">
        <v>3828</v>
      </c>
      <c r="H1375" s="36">
        <v>3750</v>
      </c>
      <c r="I1375" s="36">
        <v>3828</v>
      </c>
      <c r="J1375" s="36">
        <v>3828</v>
      </c>
    </row>
    <row r="1376" spans="1:10" x14ac:dyDescent="0.2">
      <c r="A1376" s="33">
        <v>1225</v>
      </c>
      <c r="B1376" s="34" t="s">
        <v>3136</v>
      </c>
      <c r="C1376" s="34" t="s">
        <v>3137</v>
      </c>
      <c r="D1376" s="34" t="s">
        <v>3138</v>
      </c>
      <c r="E1376" s="35" t="s">
        <v>950</v>
      </c>
      <c r="F1376" s="35"/>
      <c r="G1376" s="36">
        <v>28</v>
      </c>
      <c r="H1376" s="36">
        <v>3750</v>
      </c>
      <c r="I1376" s="36">
        <v>5600</v>
      </c>
      <c r="J1376" s="36">
        <v>28</v>
      </c>
    </row>
    <row r="1377" spans="1:10" x14ac:dyDescent="0.2">
      <c r="A1377" s="33">
        <v>1226</v>
      </c>
      <c r="B1377" s="34" t="s">
        <v>3139</v>
      </c>
      <c r="C1377" s="34" t="s">
        <v>3140</v>
      </c>
      <c r="D1377" s="34" t="s">
        <v>3141</v>
      </c>
      <c r="E1377" s="35" t="s">
        <v>1239</v>
      </c>
      <c r="F1377" s="35"/>
      <c r="G1377" s="36">
        <v>25.36</v>
      </c>
      <c r="H1377" s="36">
        <v>3750</v>
      </c>
      <c r="I1377" s="36">
        <v>5072</v>
      </c>
      <c r="J1377" s="36">
        <v>25.36</v>
      </c>
    </row>
    <row r="1378" spans="1:10" x14ac:dyDescent="0.2">
      <c r="A1378" s="33">
        <v>1227</v>
      </c>
      <c r="B1378" s="34" t="s">
        <v>3142</v>
      </c>
      <c r="C1378" s="34" t="s">
        <v>3143</v>
      </c>
      <c r="D1378" s="34" t="s">
        <v>3144</v>
      </c>
      <c r="E1378" s="35" t="s">
        <v>3145</v>
      </c>
      <c r="F1378" s="35"/>
      <c r="G1378" s="36">
        <v>6576</v>
      </c>
      <c r="H1378" s="36">
        <v>3750</v>
      </c>
      <c r="I1378" s="36">
        <v>6576</v>
      </c>
      <c r="J1378" s="36">
        <v>6576</v>
      </c>
    </row>
    <row r="1379" spans="1:10" x14ac:dyDescent="0.2">
      <c r="A1379" s="33">
        <v>1228</v>
      </c>
      <c r="B1379" s="34" t="s">
        <v>3149</v>
      </c>
      <c r="C1379" s="34" t="s">
        <v>3150</v>
      </c>
      <c r="D1379" s="34" t="s">
        <v>3141</v>
      </c>
      <c r="E1379" s="35" t="s">
        <v>2825</v>
      </c>
      <c r="F1379" s="35"/>
      <c r="G1379" s="36">
        <v>25.36</v>
      </c>
      <c r="H1379" s="36">
        <v>3750</v>
      </c>
      <c r="I1379" s="36">
        <v>5072</v>
      </c>
      <c r="J1379" s="36">
        <v>25.36</v>
      </c>
    </row>
    <row r="1380" spans="1:10" x14ac:dyDescent="0.2">
      <c r="A1380" s="33">
        <v>1229</v>
      </c>
      <c r="B1380" s="34" t="s">
        <v>3151</v>
      </c>
      <c r="C1380" s="34" t="s">
        <v>3152</v>
      </c>
      <c r="D1380" s="34" t="s">
        <v>3141</v>
      </c>
      <c r="E1380" s="35" t="s">
        <v>3153</v>
      </c>
      <c r="F1380" s="35"/>
      <c r="G1380" s="36">
        <v>25.36</v>
      </c>
      <c r="H1380" s="36">
        <v>3750</v>
      </c>
      <c r="I1380" s="36">
        <v>5072</v>
      </c>
      <c r="J1380" s="36">
        <v>25.36</v>
      </c>
    </row>
    <row r="1381" spans="1:10" x14ac:dyDescent="0.2">
      <c r="A1381" s="33">
        <v>1230</v>
      </c>
      <c r="B1381" s="34" t="s">
        <v>13344</v>
      </c>
      <c r="C1381" s="34" t="s">
        <v>13343</v>
      </c>
      <c r="D1381" s="34" t="s">
        <v>3148</v>
      </c>
      <c r="E1381" s="35" t="s">
        <v>11309</v>
      </c>
      <c r="F1381" s="35"/>
      <c r="G1381" s="36">
        <v>23.05</v>
      </c>
      <c r="H1381" s="36">
        <v>3750</v>
      </c>
      <c r="I1381" s="36">
        <v>4610</v>
      </c>
      <c r="J1381" s="36">
        <v>23.05</v>
      </c>
    </row>
    <row r="1382" spans="1:10" x14ac:dyDescent="0.2">
      <c r="A1382" s="31"/>
      <c r="B1382" s="31"/>
      <c r="C1382" s="31"/>
      <c r="D1382" s="32" t="s">
        <v>3154</v>
      </c>
      <c r="E1382" s="31"/>
      <c r="F1382" s="31"/>
      <c r="G1382" s="31"/>
      <c r="H1382" s="31"/>
      <c r="I1382" s="31"/>
      <c r="J1382" s="31"/>
    </row>
    <row r="1383" spans="1:10" x14ac:dyDescent="0.2">
      <c r="A1383" s="33">
        <v>1231</v>
      </c>
      <c r="B1383" s="34" t="s">
        <v>3155</v>
      </c>
      <c r="C1383" s="34" t="s">
        <v>3156</v>
      </c>
      <c r="D1383" s="34" t="s">
        <v>14188</v>
      </c>
      <c r="E1383" s="35" t="s">
        <v>3157</v>
      </c>
      <c r="F1383" s="35"/>
      <c r="G1383" s="36">
        <v>9500</v>
      </c>
      <c r="H1383" s="36">
        <v>7000</v>
      </c>
      <c r="I1383" s="36">
        <v>9500</v>
      </c>
      <c r="J1383" s="36">
        <v>9500</v>
      </c>
    </row>
    <row r="1384" spans="1:10" x14ac:dyDescent="0.2">
      <c r="A1384" s="33">
        <v>1232</v>
      </c>
      <c r="B1384" s="34" t="s">
        <v>3158</v>
      </c>
      <c r="C1384" s="34" t="s">
        <v>3159</v>
      </c>
      <c r="D1384" s="34" t="s">
        <v>3160</v>
      </c>
      <c r="E1384" s="35" t="s">
        <v>1699</v>
      </c>
      <c r="F1384" s="35"/>
      <c r="G1384" s="36">
        <v>5800</v>
      </c>
      <c r="H1384" s="36">
        <v>4700</v>
      </c>
      <c r="I1384" s="36">
        <v>5800</v>
      </c>
      <c r="J1384" s="36">
        <v>5800</v>
      </c>
    </row>
    <row r="1385" spans="1:10" x14ac:dyDescent="0.2">
      <c r="A1385" s="31"/>
      <c r="B1385" s="31"/>
      <c r="C1385" s="31"/>
      <c r="D1385" s="32" t="s">
        <v>3161</v>
      </c>
      <c r="E1385" s="31"/>
      <c r="F1385" s="31"/>
      <c r="G1385" s="31"/>
      <c r="H1385" s="31"/>
      <c r="I1385" s="31"/>
      <c r="J1385" s="31"/>
    </row>
    <row r="1386" spans="1:10" x14ac:dyDescent="0.2">
      <c r="A1386" s="33">
        <v>1233</v>
      </c>
      <c r="B1386" s="34" t="s">
        <v>13336</v>
      </c>
      <c r="C1386" s="34" t="s">
        <v>13335</v>
      </c>
      <c r="D1386" s="34" t="s">
        <v>3162</v>
      </c>
      <c r="E1386" s="35" t="s">
        <v>14189</v>
      </c>
      <c r="F1386" s="35"/>
      <c r="G1386" s="36">
        <v>28.06</v>
      </c>
      <c r="H1386" s="36">
        <v>3900</v>
      </c>
      <c r="I1386" s="36">
        <v>5050.8</v>
      </c>
      <c r="J1386" s="36">
        <v>28.06</v>
      </c>
    </row>
    <row r="1387" spans="1:10" x14ac:dyDescent="0.2">
      <c r="A1387" s="33">
        <v>1234</v>
      </c>
      <c r="B1387" s="34" t="s">
        <v>3163</v>
      </c>
      <c r="C1387" s="34" t="s">
        <v>3164</v>
      </c>
      <c r="D1387" s="34" t="s">
        <v>3165</v>
      </c>
      <c r="E1387" s="35" t="s">
        <v>3166</v>
      </c>
      <c r="F1387" s="35"/>
      <c r="G1387" s="36">
        <v>30.22</v>
      </c>
      <c r="H1387" s="36">
        <v>4000</v>
      </c>
      <c r="I1387" s="36">
        <v>5439.6</v>
      </c>
      <c r="J1387" s="36">
        <v>30.22</v>
      </c>
    </row>
    <row r="1388" spans="1:10" x14ac:dyDescent="0.2">
      <c r="A1388" s="33">
        <v>1235</v>
      </c>
      <c r="B1388" s="34" t="s">
        <v>3167</v>
      </c>
      <c r="C1388" s="34" t="s">
        <v>3168</v>
      </c>
      <c r="D1388" s="34" t="s">
        <v>3162</v>
      </c>
      <c r="E1388" s="35" t="s">
        <v>3169</v>
      </c>
      <c r="F1388" s="35"/>
      <c r="G1388" s="36">
        <v>28.06</v>
      </c>
      <c r="H1388" s="36">
        <v>3900</v>
      </c>
      <c r="I1388" s="36">
        <v>5050.8</v>
      </c>
      <c r="J1388" s="36">
        <v>28.06</v>
      </c>
    </row>
    <row r="1389" spans="1:10" x14ac:dyDescent="0.2">
      <c r="A1389" s="33">
        <v>1236</v>
      </c>
      <c r="B1389" s="34" t="s">
        <v>3021</v>
      </c>
      <c r="C1389" s="34" t="s">
        <v>3022</v>
      </c>
      <c r="D1389" s="34" t="s">
        <v>14190</v>
      </c>
      <c r="E1389" s="35" t="s">
        <v>3024</v>
      </c>
      <c r="F1389" s="35"/>
      <c r="G1389" s="36">
        <v>7500</v>
      </c>
      <c r="H1389" s="36">
        <v>4500</v>
      </c>
      <c r="I1389" s="36">
        <v>7500</v>
      </c>
      <c r="J1389" s="36">
        <v>7500</v>
      </c>
    </row>
    <row r="1390" spans="1:10" x14ac:dyDescent="0.2">
      <c r="A1390" s="33">
        <v>1237</v>
      </c>
      <c r="B1390" s="34" t="s">
        <v>3170</v>
      </c>
      <c r="C1390" s="34" t="s">
        <v>3171</v>
      </c>
      <c r="D1390" s="34" t="s">
        <v>3162</v>
      </c>
      <c r="E1390" s="35" t="s">
        <v>2891</v>
      </c>
      <c r="F1390" s="35"/>
      <c r="G1390" s="36">
        <v>28.06</v>
      </c>
      <c r="H1390" s="36">
        <v>3900</v>
      </c>
      <c r="I1390" s="36">
        <v>5050.8</v>
      </c>
      <c r="J1390" s="36">
        <v>28.06</v>
      </c>
    </row>
    <row r="1391" spans="1:10" x14ac:dyDescent="0.2">
      <c r="A1391" s="33">
        <v>1238</v>
      </c>
      <c r="B1391" s="34" t="s">
        <v>3172</v>
      </c>
      <c r="C1391" s="34" t="s">
        <v>3173</v>
      </c>
      <c r="D1391" s="34" t="s">
        <v>3165</v>
      </c>
      <c r="E1391" s="35" t="s">
        <v>3024</v>
      </c>
      <c r="F1391" s="35"/>
      <c r="G1391" s="36">
        <v>30.22</v>
      </c>
      <c r="H1391" s="36">
        <v>4000</v>
      </c>
      <c r="I1391" s="36">
        <v>5439.6</v>
      </c>
      <c r="J1391" s="36">
        <v>30.22</v>
      </c>
    </row>
    <row r="1392" spans="1:10" x14ac:dyDescent="0.2">
      <c r="A1392" s="33">
        <v>1239</v>
      </c>
      <c r="B1392" s="34" t="s">
        <v>3174</v>
      </c>
      <c r="C1392" s="34" t="s">
        <v>3175</v>
      </c>
      <c r="D1392" s="34" t="s">
        <v>3162</v>
      </c>
      <c r="E1392" s="35" t="s">
        <v>718</v>
      </c>
      <c r="F1392" s="35"/>
      <c r="G1392" s="36">
        <v>28.06</v>
      </c>
      <c r="H1392" s="36">
        <v>3900</v>
      </c>
      <c r="I1392" s="36">
        <v>5050.8</v>
      </c>
      <c r="J1392" s="36">
        <v>28.06</v>
      </c>
    </row>
    <row r="1393" spans="1:10" x14ac:dyDescent="0.2">
      <c r="A1393" s="31"/>
      <c r="B1393" s="31"/>
      <c r="C1393" s="31"/>
      <c r="D1393" s="32" t="s">
        <v>3176</v>
      </c>
      <c r="E1393" s="31"/>
      <c r="F1393" s="31"/>
      <c r="G1393" s="31"/>
      <c r="H1393" s="31"/>
      <c r="I1393" s="31"/>
      <c r="J1393" s="31"/>
    </row>
    <row r="1394" spans="1:10" x14ac:dyDescent="0.2">
      <c r="A1394" s="33">
        <v>1240</v>
      </c>
      <c r="B1394" s="34" t="s">
        <v>14191</v>
      </c>
      <c r="C1394" s="34" t="s">
        <v>14192</v>
      </c>
      <c r="D1394" s="34" t="s">
        <v>14193</v>
      </c>
      <c r="E1394" s="35" t="s">
        <v>13943</v>
      </c>
      <c r="F1394" s="35"/>
      <c r="G1394" s="36">
        <v>21.78</v>
      </c>
      <c r="H1394" s="36">
        <v>3750</v>
      </c>
      <c r="I1394" s="36">
        <v>3920.4</v>
      </c>
      <c r="J1394" s="36">
        <v>21.78</v>
      </c>
    </row>
    <row r="1395" spans="1:10" x14ac:dyDescent="0.2">
      <c r="A1395" s="33">
        <v>1241</v>
      </c>
      <c r="B1395" s="34" t="s">
        <v>3177</v>
      </c>
      <c r="C1395" s="34" t="s">
        <v>3178</v>
      </c>
      <c r="D1395" s="34" t="s">
        <v>14194</v>
      </c>
      <c r="E1395" s="35" t="s">
        <v>3179</v>
      </c>
      <c r="F1395" s="35"/>
      <c r="G1395" s="36">
        <v>31.9</v>
      </c>
      <c r="H1395" s="36">
        <v>3900</v>
      </c>
      <c r="I1395" s="36">
        <v>5742</v>
      </c>
      <c r="J1395" s="36">
        <v>31.9</v>
      </c>
    </row>
    <row r="1396" spans="1:10" x14ac:dyDescent="0.2">
      <c r="A1396" s="31"/>
      <c r="B1396" s="31"/>
      <c r="C1396" s="31"/>
      <c r="D1396" s="32" t="s">
        <v>3180</v>
      </c>
      <c r="E1396" s="31"/>
      <c r="F1396" s="31"/>
      <c r="G1396" s="31"/>
      <c r="H1396" s="31"/>
      <c r="I1396" s="31"/>
      <c r="J1396" s="31"/>
    </row>
    <row r="1397" spans="1:10" x14ac:dyDescent="0.2">
      <c r="A1397" s="33">
        <v>1242</v>
      </c>
      <c r="B1397" s="34" t="s">
        <v>3181</v>
      </c>
      <c r="C1397" s="34" t="s">
        <v>3182</v>
      </c>
      <c r="D1397" s="34" t="s">
        <v>3183</v>
      </c>
      <c r="E1397" s="35" t="s">
        <v>518</v>
      </c>
      <c r="F1397" s="35"/>
      <c r="G1397" s="36">
        <v>26.11</v>
      </c>
      <c r="H1397" s="36">
        <v>3850</v>
      </c>
      <c r="I1397" s="36">
        <v>4699.8</v>
      </c>
      <c r="J1397" s="36">
        <v>26.11</v>
      </c>
    </row>
    <row r="1398" spans="1:10" x14ac:dyDescent="0.2">
      <c r="A1398" s="33">
        <v>1243</v>
      </c>
      <c r="B1398" s="34" t="s">
        <v>3184</v>
      </c>
      <c r="C1398" s="34" t="s">
        <v>3185</v>
      </c>
      <c r="D1398" s="34" t="s">
        <v>3183</v>
      </c>
      <c r="E1398" s="35" t="s">
        <v>1434</v>
      </c>
      <c r="F1398" s="35"/>
      <c r="G1398" s="36">
        <v>26.11</v>
      </c>
      <c r="H1398" s="36">
        <v>3850</v>
      </c>
      <c r="I1398" s="36">
        <v>4699.8</v>
      </c>
      <c r="J1398" s="36">
        <v>26.11</v>
      </c>
    </row>
    <row r="1399" spans="1:10" x14ac:dyDescent="0.2">
      <c r="A1399" s="33">
        <v>1244</v>
      </c>
      <c r="B1399" s="34" t="s">
        <v>3186</v>
      </c>
      <c r="C1399" s="34" t="s">
        <v>3187</v>
      </c>
      <c r="D1399" s="34" t="s">
        <v>3183</v>
      </c>
      <c r="E1399" s="35" t="s">
        <v>2115</v>
      </c>
      <c r="F1399" s="35"/>
      <c r="G1399" s="36">
        <v>26.11</v>
      </c>
      <c r="H1399" s="36">
        <v>3850</v>
      </c>
      <c r="I1399" s="36">
        <v>4699.8</v>
      </c>
      <c r="J1399" s="36">
        <v>26.11</v>
      </c>
    </row>
    <row r="1400" spans="1:10" x14ac:dyDescent="0.2">
      <c r="A1400" s="31"/>
      <c r="B1400" s="31"/>
      <c r="C1400" s="31"/>
      <c r="D1400" s="32" t="s">
        <v>3188</v>
      </c>
      <c r="E1400" s="31"/>
      <c r="F1400" s="31"/>
      <c r="G1400" s="31"/>
      <c r="H1400" s="31"/>
      <c r="I1400" s="31"/>
      <c r="J1400" s="31"/>
    </row>
    <row r="1401" spans="1:10" x14ac:dyDescent="0.2">
      <c r="A1401" s="33">
        <v>1245</v>
      </c>
      <c r="B1401" s="34" t="s">
        <v>3189</v>
      </c>
      <c r="C1401" s="34" t="s">
        <v>3190</v>
      </c>
      <c r="D1401" s="34" t="s">
        <v>3191</v>
      </c>
      <c r="E1401" s="35" t="s">
        <v>3192</v>
      </c>
      <c r="F1401" s="35"/>
      <c r="G1401" s="36">
        <v>29</v>
      </c>
      <c r="H1401" s="36">
        <v>3201</v>
      </c>
      <c r="I1401" s="36">
        <v>5220</v>
      </c>
      <c r="J1401" s="36">
        <v>29</v>
      </c>
    </row>
    <row r="1402" spans="1:10" x14ac:dyDescent="0.2">
      <c r="A1402" s="33">
        <v>1246</v>
      </c>
      <c r="B1402" s="34" t="s">
        <v>3196</v>
      </c>
      <c r="C1402" s="34" t="s">
        <v>3197</v>
      </c>
      <c r="D1402" s="34" t="s">
        <v>3195</v>
      </c>
      <c r="E1402" s="35" t="s">
        <v>3198</v>
      </c>
      <c r="F1402" s="35"/>
      <c r="G1402" s="36">
        <v>26.11</v>
      </c>
      <c r="H1402" s="36">
        <v>3750</v>
      </c>
      <c r="I1402" s="36">
        <v>4699.8</v>
      </c>
      <c r="J1402" s="36">
        <v>26.11</v>
      </c>
    </row>
    <row r="1403" spans="1:10" x14ac:dyDescent="0.2">
      <c r="A1403" s="33">
        <v>1247</v>
      </c>
      <c r="B1403" s="34" t="s">
        <v>3222</v>
      </c>
      <c r="C1403" s="34" t="s">
        <v>14195</v>
      </c>
      <c r="D1403" s="34" t="s">
        <v>3195</v>
      </c>
      <c r="E1403" s="35" t="s">
        <v>3223</v>
      </c>
      <c r="F1403" s="35"/>
      <c r="G1403" s="36">
        <v>26.11</v>
      </c>
      <c r="H1403" s="36">
        <v>3202</v>
      </c>
      <c r="I1403" s="36">
        <v>4699.8</v>
      </c>
      <c r="J1403" s="36">
        <v>26.11</v>
      </c>
    </row>
    <row r="1404" spans="1:10" x14ac:dyDescent="0.2">
      <c r="A1404" s="33">
        <v>1248</v>
      </c>
      <c r="B1404" s="34" t="s">
        <v>3199</v>
      </c>
      <c r="C1404" s="34" t="s">
        <v>3200</v>
      </c>
      <c r="D1404" s="34" t="s">
        <v>3195</v>
      </c>
      <c r="E1404" s="35" t="s">
        <v>2528</v>
      </c>
      <c r="F1404" s="35"/>
      <c r="G1404" s="36">
        <v>26.11</v>
      </c>
      <c r="H1404" s="36">
        <v>3750</v>
      </c>
      <c r="I1404" s="36">
        <v>4699.8</v>
      </c>
      <c r="J1404" s="36">
        <v>26.11</v>
      </c>
    </row>
    <row r="1405" spans="1:10" x14ac:dyDescent="0.2">
      <c r="A1405" s="33">
        <v>1249</v>
      </c>
      <c r="B1405" s="34" t="s">
        <v>3201</v>
      </c>
      <c r="C1405" s="34" t="s">
        <v>3202</v>
      </c>
      <c r="D1405" s="34" t="s">
        <v>3195</v>
      </c>
      <c r="E1405" s="35" t="s">
        <v>3203</v>
      </c>
      <c r="F1405" s="35"/>
      <c r="G1405" s="36">
        <v>26.11</v>
      </c>
      <c r="H1405" s="36">
        <v>3750</v>
      </c>
      <c r="I1405" s="36">
        <v>4699.8</v>
      </c>
      <c r="J1405" s="36">
        <v>26.11</v>
      </c>
    </row>
    <row r="1406" spans="1:10" x14ac:dyDescent="0.2">
      <c r="A1406" s="33">
        <v>1250</v>
      </c>
      <c r="B1406" s="34" t="s">
        <v>14196</v>
      </c>
      <c r="C1406" s="34" t="s">
        <v>14197</v>
      </c>
      <c r="D1406" s="34" t="s">
        <v>3195</v>
      </c>
      <c r="E1406" s="35" t="s">
        <v>13973</v>
      </c>
      <c r="F1406" s="35"/>
      <c r="G1406" s="36">
        <v>26.11</v>
      </c>
      <c r="H1406" s="35"/>
      <c r="I1406" s="36">
        <v>4699.8</v>
      </c>
      <c r="J1406" s="36">
        <v>26.11</v>
      </c>
    </row>
    <row r="1407" spans="1:10" x14ac:dyDescent="0.2">
      <c r="A1407" s="33">
        <v>1251</v>
      </c>
      <c r="B1407" s="34" t="s">
        <v>13324</v>
      </c>
      <c r="C1407" s="34" t="s">
        <v>13323</v>
      </c>
      <c r="D1407" s="34" t="s">
        <v>3195</v>
      </c>
      <c r="E1407" s="35" t="s">
        <v>13999</v>
      </c>
      <c r="F1407" s="35"/>
      <c r="G1407" s="36">
        <v>26.11</v>
      </c>
      <c r="H1407" s="36">
        <v>3750</v>
      </c>
      <c r="I1407" s="36">
        <v>4699.8</v>
      </c>
      <c r="J1407" s="36">
        <v>26.11</v>
      </c>
    </row>
    <row r="1408" spans="1:10" x14ac:dyDescent="0.2">
      <c r="A1408" s="33">
        <v>1252</v>
      </c>
      <c r="B1408" s="34" t="s">
        <v>13322</v>
      </c>
      <c r="C1408" s="34" t="s">
        <v>13321</v>
      </c>
      <c r="D1408" s="34" t="s">
        <v>3195</v>
      </c>
      <c r="E1408" s="35" t="s">
        <v>13998</v>
      </c>
      <c r="F1408" s="35"/>
      <c r="G1408" s="36">
        <v>26.11</v>
      </c>
      <c r="H1408" s="36">
        <v>3750</v>
      </c>
      <c r="I1408" s="36">
        <v>4699.8</v>
      </c>
      <c r="J1408" s="36">
        <v>26.11</v>
      </c>
    </row>
    <row r="1409" spans="1:10" x14ac:dyDescent="0.2">
      <c r="A1409" s="33">
        <v>1253</v>
      </c>
      <c r="B1409" s="34" t="s">
        <v>13320</v>
      </c>
      <c r="C1409" s="34" t="s">
        <v>13319</v>
      </c>
      <c r="D1409" s="34" t="s">
        <v>3195</v>
      </c>
      <c r="E1409" s="35" t="s">
        <v>13973</v>
      </c>
      <c r="F1409" s="35"/>
      <c r="G1409" s="36">
        <v>26.11</v>
      </c>
      <c r="H1409" s="36">
        <v>3750</v>
      </c>
      <c r="I1409" s="36">
        <v>4699.8</v>
      </c>
      <c r="J1409" s="36">
        <v>26.11</v>
      </c>
    </row>
    <row r="1410" spans="1:10" x14ac:dyDescent="0.2">
      <c r="A1410" s="33">
        <v>1254</v>
      </c>
      <c r="B1410" s="34" t="s">
        <v>3206</v>
      </c>
      <c r="C1410" s="34" t="s">
        <v>3207</v>
      </c>
      <c r="D1410" s="34" t="s">
        <v>3195</v>
      </c>
      <c r="E1410" s="35" t="s">
        <v>1442</v>
      </c>
      <c r="F1410" s="35"/>
      <c r="G1410" s="36">
        <v>26.11</v>
      </c>
      <c r="H1410" s="36">
        <v>3750</v>
      </c>
      <c r="I1410" s="36">
        <v>4699.8</v>
      </c>
      <c r="J1410" s="36">
        <v>26.11</v>
      </c>
    </row>
    <row r="1411" spans="1:10" x14ac:dyDescent="0.2">
      <c r="A1411" s="33">
        <v>1255</v>
      </c>
      <c r="B1411" s="34" t="s">
        <v>13318</v>
      </c>
      <c r="C1411" s="34" t="s">
        <v>13317</v>
      </c>
      <c r="D1411" s="34" t="s">
        <v>3195</v>
      </c>
      <c r="E1411" s="35" t="s">
        <v>13999</v>
      </c>
      <c r="F1411" s="35"/>
      <c r="G1411" s="36">
        <v>26.11</v>
      </c>
      <c r="H1411" s="36">
        <v>3750</v>
      </c>
      <c r="I1411" s="36">
        <v>4699.8</v>
      </c>
      <c r="J1411" s="36">
        <v>26.11</v>
      </c>
    </row>
    <row r="1412" spans="1:10" x14ac:dyDescent="0.2">
      <c r="A1412" s="33">
        <v>1256</v>
      </c>
      <c r="B1412" s="34" t="s">
        <v>3208</v>
      </c>
      <c r="C1412" s="34" t="s">
        <v>3209</v>
      </c>
      <c r="D1412" s="34" t="s">
        <v>3195</v>
      </c>
      <c r="E1412" s="35" t="s">
        <v>1748</v>
      </c>
      <c r="F1412" s="35"/>
      <c r="G1412" s="36">
        <v>26.11</v>
      </c>
      <c r="H1412" s="36">
        <v>3750</v>
      </c>
      <c r="I1412" s="36">
        <v>4699.8</v>
      </c>
      <c r="J1412" s="36">
        <v>26.11</v>
      </c>
    </row>
    <row r="1413" spans="1:10" x14ac:dyDescent="0.2">
      <c r="A1413" s="33">
        <v>1257</v>
      </c>
      <c r="B1413" s="34" t="s">
        <v>3210</v>
      </c>
      <c r="C1413" s="34" t="s">
        <v>3211</v>
      </c>
      <c r="D1413" s="34" t="s">
        <v>3191</v>
      </c>
      <c r="E1413" s="35" t="s">
        <v>3212</v>
      </c>
      <c r="F1413" s="35"/>
      <c r="G1413" s="36">
        <v>29</v>
      </c>
      <c r="H1413" s="36">
        <v>3800</v>
      </c>
      <c r="I1413" s="36">
        <v>5220</v>
      </c>
      <c r="J1413" s="36">
        <v>29</v>
      </c>
    </row>
    <row r="1414" spans="1:10" x14ac:dyDescent="0.2">
      <c r="A1414" s="33">
        <v>1258</v>
      </c>
      <c r="B1414" s="34" t="s">
        <v>3213</v>
      </c>
      <c r="C1414" s="34" t="s">
        <v>3214</v>
      </c>
      <c r="D1414" s="34" t="s">
        <v>3215</v>
      </c>
      <c r="E1414" s="35" t="s">
        <v>2228</v>
      </c>
      <c r="F1414" s="35"/>
      <c r="G1414" s="36">
        <v>24.67</v>
      </c>
      <c r="H1414" s="36">
        <v>3800</v>
      </c>
      <c r="I1414" s="36">
        <v>4440.6000000000004</v>
      </c>
      <c r="J1414" s="36">
        <v>24.67</v>
      </c>
    </row>
    <row r="1415" spans="1:10" x14ac:dyDescent="0.2">
      <c r="A1415" s="33">
        <v>1259</v>
      </c>
      <c r="B1415" s="34" t="s">
        <v>3216</v>
      </c>
      <c r="C1415" s="34" t="s">
        <v>3217</v>
      </c>
      <c r="D1415" s="34" t="s">
        <v>3215</v>
      </c>
      <c r="E1415" s="35" t="s">
        <v>1671</v>
      </c>
      <c r="F1415" s="35"/>
      <c r="G1415" s="36">
        <v>24.67</v>
      </c>
      <c r="H1415" s="36">
        <v>3800</v>
      </c>
      <c r="I1415" s="36">
        <v>4440.6000000000004</v>
      </c>
      <c r="J1415" s="36">
        <v>24.67</v>
      </c>
    </row>
    <row r="1416" spans="1:10" x14ac:dyDescent="0.2">
      <c r="A1416" s="33">
        <v>1260</v>
      </c>
      <c r="B1416" s="34" t="s">
        <v>3218</v>
      </c>
      <c r="C1416" s="34" t="s">
        <v>3219</v>
      </c>
      <c r="D1416" s="34" t="s">
        <v>3195</v>
      </c>
      <c r="E1416" s="35" t="s">
        <v>1862</v>
      </c>
      <c r="F1416" s="35"/>
      <c r="G1416" s="36">
        <v>26.11</v>
      </c>
      <c r="H1416" s="36">
        <v>3750</v>
      </c>
      <c r="I1416" s="36">
        <v>4699.8</v>
      </c>
      <c r="J1416" s="36">
        <v>26.11</v>
      </c>
    </row>
    <row r="1417" spans="1:10" x14ac:dyDescent="0.2">
      <c r="A1417" s="33">
        <v>1261</v>
      </c>
      <c r="B1417" s="34" t="s">
        <v>3220</v>
      </c>
      <c r="C1417" s="34" t="s">
        <v>3221</v>
      </c>
      <c r="D1417" s="34" t="s">
        <v>3195</v>
      </c>
      <c r="E1417" s="35" t="s">
        <v>1283</v>
      </c>
      <c r="F1417" s="35"/>
      <c r="G1417" s="36">
        <v>26.11</v>
      </c>
      <c r="H1417" s="36">
        <v>3750</v>
      </c>
      <c r="I1417" s="36">
        <v>4699.8</v>
      </c>
      <c r="J1417" s="36">
        <v>26.11</v>
      </c>
    </row>
    <row r="1418" spans="1:10" x14ac:dyDescent="0.2">
      <c r="A1418" s="33">
        <v>1262</v>
      </c>
      <c r="B1418" s="34" t="s">
        <v>3224</v>
      </c>
      <c r="C1418" s="34" t="s">
        <v>3225</v>
      </c>
      <c r="D1418" s="34" t="s">
        <v>3195</v>
      </c>
      <c r="E1418" s="35" t="s">
        <v>139</v>
      </c>
      <c r="F1418" s="35"/>
      <c r="G1418" s="36">
        <v>26.11</v>
      </c>
      <c r="H1418" s="36">
        <v>3750</v>
      </c>
      <c r="I1418" s="36">
        <v>4699.8</v>
      </c>
      <c r="J1418" s="36">
        <v>26.11</v>
      </c>
    </row>
    <row r="1419" spans="1:10" x14ac:dyDescent="0.2">
      <c r="A1419" s="33">
        <v>1263</v>
      </c>
      <c r="B1419" s="34" t="s">
        <v>3226</v>
      </c>
      <c r="C1419" s="34" t="s">
        <v>3227</v>
      </c>
      <c r="D1419" s="34" t="s">
        <v>3195</v>
      </c>
      <c r="E1419" s="35" t="s">
        <v>807</v>
      </c>
      <c r="F1419" s="35"/>
      <c r="G1419" s="36">
        <v>26.11</v>
      </c>
      <c r="H1419" s="36">
        <v>3750</v>
      </c>
      <c r="I1419" s="36">
        <v>4699.8</v>
      </c>
      <c r="J1419" s="36">
        <v>26.11</v>
      </c>
    </row>
    <row r="1420" spans="1:10" x14ac:dyDescent="0.2">
      <c r="A1420" s="31"/>
      <c r="B1420" s="31"/>
      <c r="C1420" s="31"/>
      <c r="D1420" s="32" t="s">
        <v>3228</v>
      </c>
      <c r="E1420" s="31"/>
      <c r="F1420" s="31"/>
      <c r="G1420" s="31"/>
      <c r="H1420" s="31"/>
      <c r="I1420" s="31"/>
      <c r="J1420" s="31"/>
    </row>
    <row r="1421" spans="1:10" x14ac:dyDescent="0.2">
      <c r="A1421" s="33">
        <v>1264</v>
      </c>
      <c r="B1421" s="34" t="s">
        <v>3229</v>
      </c>
      <c r="C1421" s="34" t="s">
        <v>3230</v>
      </c>
      <c r="D1421" s="34" t="s">
        <v>3239</v>
      </c>
      <c r="E1421" s="35" t="s">
        <v>500</v>
      </c>
      <c r="F1421" s="35"/>
      <c r="G1421" s="36">
        <v>25.36</v>
      </c>
      <c r="H1421" s="36">
        <v>3750</v>
      </c>
      <c r="I1421" s="36">
        <v>5072</v>
      </c>
      <c r="J1421" s="36">
        <v>25.36</v>
      </c>
    </row>
    <row r="1422" spans="1:10" x14ac:dyDescent="0.2">
      <c r="A1422" s="33">
        <v>1265</v>
      </c>
      <c r="B1422" s="34" t="s">
        <v>3231</v>
      </c>
      <c r="C1422" s="34" t="s">
        <v>3232</v>
      </c>
      <c r="D1422" s="34" t="s">
        <v>14198</v>
      </c>
      <c r="E1422" s="35" t="s">
        <v>3233</v>
      </c>
      <c r="F1422" s="35"/>
      <c r="G1422" s="36">
        <v>28</v>
      </c>
      <c r="H1422" s="36">
        <v>3750</v>
      </c>
      <c r="I1422" s="36">
        <v>5600</v>
      </c>
      <c r="J1422" s="36">
        <v>28</v>
      </c>
    </row>
    <row r="1423" spans="1:10" x14ac:dyDescent="0.2">
      <c r="A1423" s="33">
        <v>1266</v>
      </c>
      <c r="B1423" s="34" t="s">
        <v>3234</v>
      </c>
      <c r="C1423" s="34" t="s">
        <v>3235</v>
      </c>
      <c r="D1423" s="34" t="s">
        <v>3236</v>
      </c>
      <c r="E1423" s="35" t="s">
        <v>2825</v>
      </c>
      <c r="F1423" s="35"/>
      <c r="G1423" s="36">
        <v>6028</v>
      </c>
      <c r="H1423" s="36">
        <v>3750</v>
      </c>
      <c r="I1423" s="36">
        <v>6028</v>
      </c>
      <c r="J1423" s="36">
        <v>6028</v>
      </c>
    </row>
    <row r="1424" spans="1:10" x14ac:dyDescent="0.2">
      <c r="A1424" s="33">
        <v>1267</v>
      </c>
      <c r="B1424" s="34" t="s">
        <v>3237</v>
      </c>
      <c r="C1424" s="34" t="s">
        <v>3238</v>
      </c>
      <c r="D1424" s="34" t="s">
        <v>3239</v>
      </c>
      <c r="E1424" s="35" t="s">
        <v>273</v>
      </c>
      <c r="F1424" s="35"/>
      <c r="G1424" s="36">
        <v>25.36</v>
      </c>
      <c r="H1424" s="36">
        <v>3750</v>
      </c>
      <c r="I1424" s="36">
        <v>5072</v>
      </c>
      <c r="J1424" s="36">
        <v>25.36</v>
      </c>
    </row>
    <row r="1425" spans="1:10" x14ac:dyDescent="0.2">
      <c r="A1425" s="31"/>
      <c r="B1425" s="31"/>
      <c r="C1425" s="31"/>
      <c r="D1425" s="32" t="s">
        <v>3240</v>
      </c>
      <c r="E1425" s="31"/>
      <c r="F1425" s="31"/>
      <c r="G1425" s="31"/>
      <c r="H1425" s="31"/>
      <c r="I1425" s="31"/>
      <c r="J1425" s="31"/>
    </row>
    <row r="1426" spans="1:10" x14ac:dyDescent="0.2">
      <c r="A1426" s="33">
        <v>1268</v>
      </c>
      <c r="B1426" s="34" t="s">
        <v>3193</v>
      </c>
      <c r="C1426" s="34" t="s">
        <v>3194</v>
      </c>
      <c r="D1426" s="34" t="s">
        <v>3244</v>
      </c>
      <c r="E1426" s="35" t="s">
        <v>546</v>
      </c>
      <c r="F1426" s="35"/>
      <c r="G1426" s="36">
        <v>21.78</v>
      </c>
      <c r="H1426" s="36">
        <v>3750</v>
      </c>
      <c r="I1426" s="36">
        <v>3920.4</v>
      </c>
      <c r="J1426" s="36">
        <v>21.78</v>
      </c>
    </row>
    <row r="1427" spans="1:10" x14ac:dyDescent="0.2">
      <c r="A1427" s="33">
        <v>1269</v>
      </c>
      <c r="B1427" s="34" t="s">
        <v>3241</v>
      </c>
      <c r="C1427" s="34" t="s">
        <v>3242</v>
      </c>
      <c r="D1427" s="34" t="s">
        <v>3243</v>
      </c>
      <c r="E1427" s="35" t="s">
        <v>1828</v>
      </c>
      <c r="F1427" s="35"/>
      <c r="G1427" s="36">
        <v>26.13</v>
      </c>
      <c r="H1427" s="36">
        <v>3750</v>
      </c>
      <c r="I1427" s="36">
        <v>4703.3999999999996</v>
      </c>
      <c r="J1427" s="36">
        <v>26.13</v>
      </c>
    </row>
    <row r="1428" spans="1:10" x14ac:dyDescent="0.2">
      <c r="A1428" s="33">
        <v>1270</v>
      </c>
      <c r="B1428" s="34" t="s">
        <v>3245</v>
      </c>
      <c r="C1428" s="34" t="s">
        <v>3246</v>
      </c>
      <c r="D1428" s="34" t="s">
        <v>3244</v>
      </c>
      <c r="E1428" s="35" t="s">
        <v>612</v>
      </c>
      <c r="F1428" s="35"/>
      <c r="G1428" s="36">
        <v>21.78</v>
      </c>
      <c r="H1428" s="36">
        <v>3750</v>
      </c>
      <c r="I1428" s="36">
        <v>3920.4</v>
      </c>
      <c r="J1428" s="36">
        <v>21.78</v>
      </c>
    </row>
    <row r="1429" spans="1:10" x14ac:dyDescent="0.2">
      <c r="A1429" s="33">
        <v>1271</v>
      </c>
      <c r="B1429" s="34" t="s">
        <v>13316</v>
      </c>
      <c r="C1429" s="34" t="s">
        <v>13315</v>
      </c>
      <c r="D1429" s="34" t="s">
        <v>3244</v>
      </c>
      <c r="E1429" s="35" t="s">
        <v>14137</v>
      </c>
      <c r="F1429" s="35"/>
      <c r="G1429" s="36">
        <v>21.78</v>
      </c>
      <c r="H1429" s="36">
        <v>3750</v>
      </c>
      <c r="I1429" s="36">
        <v>3920.4</v>
      </c>
      <c r="J1429" s="36">
        <v>21.78</v>
      </c>
    </row>
    <row r="1430" spans="1:10" x14ac:dyDescent="0.2">
      <c r="A1430" s="33">
        <v>1272</v>
      </c>
      <c r="B1430" s="34" t="s">
        <v>3247</v>
      </c>
      <c r="C1430" s="34" t="s">
        <v>3248</v>
      </c>
      <c r="D1430" s="34" t="s">
        <v>3243</v>
      </c>
      <c r="E1430" s="35" t="s">
        <v>1618</v>
      </c>
      <c r="F1430" s="35"/>
      <c r="G1430" s="36">
        <v>26.13</v>
      </c>
      <c r="H1430" s="36">
        <v>3750</v>
      </c>
      <c r="I1430" s="36">
        <v>4703.3999999999996</v>
      </c>
      <c r="J1430" s="36">
        <v>26.13</v>
      </c>
    </row>
    <row r="1431" spans="1:10" x14ac:dyDescent="0.2">
      <c r="A1431" s="31"/>
      <c r="B1431" s="31"/>
      <c r="C1431" s="31"/>
      <c r="D1431" s="32" t="s">
        <v>3249</v>
      </c>
      <c r="E1431" s="31"/>
      <c r="F1431" s="31"/>
      <c r="G1431" s="31"/>
      <c r="H1431" s="31"/>
      <c r="I1431" s="31"/>
      <c r="J1431" s="31"/>
    </row>
    <row r="1432" spans="1:10" x14ac:dyDescent="0.2">
      <c r="A1432" s="33">
        <v>1273</v>
      </c>
      <c r="B1432" s="34" t="s">
        <v>13326</v>
      </c>
      <c r="C1432" s="34" t="s">
        <v>13325</v>
      </c>
      <c r="D1432" s="34" t="s">
        <v>14199</v>
      </c>
      <c r="E1432" s="35" t="s">
        <v>11309</v>
      </c>
      <c r="F1432" s="35"/>
      <c r="G1432" s="36">
        <v>5900</v>
      </c>
      <c r="H1432" s="36">
        <v>3800</v>
      </c>
      <c r="I1432" s="36">
        <v>5900</v>
      </c>
      <c r="J1432" s="36">
        <v>5900</v>
      </c>
    </row>
    <row r="1433" spans="1:10" x14ac:dyDescent="0.2">
      <c r="A1433" s="33">
        <v>1274</v>
      </c>
      <c r="B1433" s="34" t="s">
        <v>3250</v>
      </c>
      <c r="C1433" s="34" t="s">
        <v>3251</v>
      </c>
      <c r="D1433" s="34" t="s">
        <v>14200</v>
      </c>
      <c r="E1433" s="35" t="s">
        <v>2825</v>
      </c>
      <c r="F1433" s="35"/>
      <c r="G1433" s="36">
        <v>5900</v>
      </c>
      <c r="H1433" s="36">
        <v>4700</v>
      </c>
      <c r="I1433" s="36">
        <v>5900</v>
      </c>
      <c r="J1433" s="36">
        <v>5900</v>
      </c>
    </row>
    <row r="1434" spans="1:10" x14ac:dyDescent="0.2">
      <c r="A1434" s="33">
        <v>1275</v>
      </c>
      <c r="B1434" s="34" t="s">
        <v>3252</v>
      </c>
      <c r="C1434" s="34" t="s">
        <v>3253</v>
      </c>
      <c r="D1434" s="34" t="s">
        <v>14201</v>
      </c>
      <c r="E1434" s="35" t="s">
        <v>2713</v>
      </c>
      <c r="F1434" s="35"/>
      <c r="G1434" s="36">
        <v>9500</v>
      </c>
      <c r="H1434" s="36">
        <v>7000</v>
      </c>
      <c r="I1434" s="36">
        <v>9500</v>
      </c>
      <c r="J1434" s="36">
        <v>9500</v>
      </c>
    </row>
    <row r="1435" spans="1:10" x14ac:dyDescent="0.2">
      <c r="A1435" s="33">
        <v>1276</v>
      </c>
      <c r="B1435" s="34" t="s">
        <v>3255</v>
      </c>
      <c r="C1435" s="34" t="s">
        <v>3256</v>
      </c>
      <c r="D1435" s="34" t="s">
        <v>3257</v>
      </c>
      <c r="E1435" s="35" t="s">
        <v>3258</v>
      </c>
      <c r="F1435" s="35"/>
      <c r="G1435" s="36">
        <v>6500</v>
      </c>
      <c r="H1435" s="36">
        <v>4050</v>
      </c>
      <c r="I1435" s="36">
        <v>6500</v>
      </c>
      <c r="J1435" s="36">
        <v>6500</v>
      </c>
    </row>
    <row r="1436" spans="1:10" x14ac:dyDescent="0.2">
      <c r="A1436" s="33">
        <v>1277</v>
      </c>
      <c r="B1436" s="34" t="s">
        <v>13275</v>
      </c>
      <c r="C1436" s="34" t="s">
        <v>13274</v>
      </c>
      <c r="D1436" s="34" t="s">
        <v>14202</v>
      </c>
      <c r="E1436" s="35" t="s">
        <v>14022</v>
      </c>
      <c r="F1436" s="35"/>
      <c r="G1436" s="36">
        <v>5800</v>
      </c>
      <c r="H1436" s="36">
        <v>4700</v>
      </c>
      <c r="I1436" s="36">
        <v>5800</v>
      </c>
      <c r="J1436" s="36">
        <v>5800</v>
      </c>
    </row>
    <row r="1437" spans="1:10" x14ac:dyDescent="0.2">
      <c r="A1437" s="31"/>
      <c r="B1437" s="31"/>
      <c r="C1437" s="31"/>
      <c r="D1437" s="32" t="s">
        <v>3259</v>
      </c>
      <c r="E1437" s="31"/>
      <c r="F1437" s="31"/>
      <c r="G1437" s="31"/>
      <c r="H1437" s="31"/>
      <c r="I1437" s="31"/>
      <c r="J1437" s="31"/>
    </row>
    <row r="1438" spans="1:10" x14ac:dyDescent="0.2">
      <c r="A1438" s="33">
        <v>1278</v>
      </c>
      <c r="B1438" s="34" t="s">
        <v>3260</v>
      </c>
      <c r="C1438" s="34" t="s">
        <v>3261</v>
      </c>
      <c r="D1438" s="34" t="s">
        <v>3262</v>
      </c>
      <c r="E1438" s="35" t="s">
        <v>1528</v>
      </c>
      <c r="F1438" s="35"/>
      <c r="G1438" s="36">
        <v>28.06</v>
      </c>
      <c r="H1438" s="36">
        <v>3900</v>
      </c>
      <c r="I1438" s="36">
        <v>5050.8</v>
      </c>
      <c r="J1438" s="36">
        <v>28.06</v>
      </c>
    </row>
    <row r="1439" spans="1:10" x14ac:dyDescent="0.2">
      <c r="A1439" s="33">
        <v>1279</v>
      </c>
      <c r="B1439" s="34" t="s">
        <v>3263</v>
      </c>
      <c r="C1439" s="34" t="s">
        <v>3264</v>
      </c>
      <c r="D1439" s="34" t="s">
        <v>3262</v>
      </c>
      <c r="E1439" s="35" t="s">
        <v>3265</v>
      </c>
      <c r="F1439" s="35"/>
      <c r="G1439" s="36">
        <v>28.06</v>
      </c>
      <c r="H1439" s="36">
        <v>3900</v>
      </c>
      <c r="I1439" s="36">
        <v>5050.8</v>
      </c>
      <c r="J1439" s="36">
        <v>28.06</v>
      </c>
    </row>
    <row r="1440" spans="1:10" x14ac:dyDescent="0.2">
      <c r="A1440" s="33">
        <v>1280</v>
      </c>
      <c r="B1440" s="34" t="s">
        <v>3266</v>
      </c>
      <c r="C1440" s="34" t="s">
        <v>3267</v>
      </c>
      <c r="D1440" s="34" t="s">
        <v>3262</v>
      </c>
      <c r="E1440" s="35" t="s">
        <v>1812</v>
      </c>
      <c r="F1440" s="35"/>
      <c r="G1440" s="36">
        <v>28.06</v>
      </c>
      <c r="H1440" s="36">
        <v>3900</v>
      </c>
      <c r="I1440" s="36">
        <v>5050.8</v>
      </c>
      <c r="J1440" s="36">
        <v>28.06</v>
      </c>
    </row>
    <row r="1441" spans="1:10" x14ac:dyDescent="0.2">
      <c r="A1441" s="31"/>
      <c r="B1441" s="31"/>
      <c r="C1441" s="31"/>
      <c r="D1441" s="32" t="s">
        <v>3268</v>
      </c>
      <c r="E1441" s="31"/>
      <c r="F1441" s="31"/>
      <c r="G1441" s="31"/>
      <c r="H1441" s="31"/>
      <c r="I1441" s="31"/>
      <c r="J1441" s="31"/>
    </row>
    <row r="1442" spans="1:10" x14ac:dyDescent="0.2">
      <c r="A1442" s="33">
        <v>1281</v>
      </c>
      <c r="B1442" s="34" t="s">
        <v>3269</v>
      </c>
      <c r="C1442" s="34" t="s">
        <v>3270</v>
      </c>
      <c r="D1442" s="34" t="s">
        <v>3271</v>
      </c>
      <c r="E1442" s="35" t="s">
        <v>3272</v>
      </c>
      <c r="F1442" s="35"/>
      <c r="G1442" s="36">
        <v>36.5</v>
      </c>
      <c r="H1442" s="36">
        <v>3800</v>
      </c>
      <c r="I1442" s="36">
        <v>6570</v>
      </c>
      <c r="J1442" s="36">
        <v>36.5</v>
      </c>
    </row>
    <row r="1443" spans="1:10" x14ac:dyDescent="0.2">
      <c r="A1443" s="33">
        <v>1282</v>
      </c>
      <c r="B1443" s="34" t="s">
        <v>3273</v>
      </c>
      <c r="C1443" s="34" t="s">
        <v>3274</v>
      </c>
      <c r="D1443" s="34" t="s">
        <v>3275</v>
      </c>
      <c r="E1443" s="35" t="s">
        <v>2060</v>
      </c>
      <c r="F1443" s="35"/>
      <c r="G1443" s="36">
        <v>26.11</v>
      </c>
      <c r="H1443" s="36">
        <v>3850</v>
      </c>
      <c r="I1443" s="36">
        <v>4699.8</v>
      </c>
      <c r="J1443" s="36">
        <v>26.11</v>
      </c>
    </row>
    <row r="1444" spans="1:10" x14ac:dyDescent="0.2">
      <c r="A1444" s="33">
        <v>1283</v>
      </c>
      <c r="B1444" s="34" t="s">
        <v>3276</v>
      </c>
      <c r="C1444" s="34" t="s">
        <v>3277</v>
      </c>
      <c r="D1444" s="34" t="s">
        <v>3278</v>
      </c>
      <c r="E1444" s="35" t="s">
        <v>2926</v>
      </c>
      <c r="F1444" s="35"/>
      <c r="G1444" s="36">
        <v>26.11</v>
      </c>
      <c r="H1444" s="36">
        <v>3850</v>
      </c>
      <c r="I1444" s="36">
        <v>4699.8</v>
      </c>
      <c r="J1444" s="36">
        <v>26.11</v>
      </c>
    </row>
    <row r="1445" spans="1:10" x14ac:dyDescent="0.2">
      <c r="A1445" s="31"/>
      <c r="B1445" s="31"/>
      <c r="C1445" s="31"/>
      <c r="D1445" s="32" t="s">
        <v>3279</v>
      </c>
      <c r="E1445" s="31"/>
      <c r="F1445" s="31"/>
      <c r="G1445" s="31"/>
      <c r="H1445" s="31"/>
      <c r="I1445" s="31"/>
      <c r="J1445" s="31"/>
    </row>
    <row r="1446" spans="1:10" x14ac:dyDescent="0.2">
      <c r="A1446" s="33">
        <v>1284</v>
      </c>
      <c r="B1446" s="34" t="s">
        <v>3281</v>
      </c>
      <c r="C1446" s="34" t="s">
        <v>3282</v>
      </c>
      <c r="D1446" s="34" t="s">
        <v>3280</v>
      </c>
      <c r="E1446" s="35" t="s">
        <v>2797</v>
      </c>
      <c r="F1446" s="35"/>
      <c r="G1446" s="36">
        <v>30</v>
      </c>
      <c r="H1446" s="36">
        <v>3750</v>
      </c>
      <c r="I1446" s="36">
        <v>5400</v>
      </c>
      <c r="J1446" s="36">
        <v>30</v>
      </c>
    </row>
    <row r="1447" spans="1:10" x14ac:dyDescent="0.2">
      <c r="A1447" s="33">
        <v>1285</v>
      </c>
      <c r="B1447" s="34" t="s">
        <v>3283</v>
      </c>
      <c r="C1447" s="34" t="s">
        <v>3284</v>
      </c>
      <c r="D1447" s="34" t="s">
        <v>3285</v>
      </c>
      <c r="E1447" s="35" t="s">
        <v>368</v>
      </c>
      <c r="F1447" s="35"/>
      <c r="G1447" s="36">
        <v>33.33</v>
      </c>
      <c r="H1447" s="36">
        <v>3800</v>
      </c>
      <c r="I1447" s="36">
        <v>5999.4</v>
      </c>
      <c r="J1447" s="36">
        <v>33.33</v>
      </c>
    </row>
    <row r="1448" spans="1:10" x14ac:dyDescent="0.2">
      <c r="A1448" s="33">
        <v>1286</v>
      </c>
      <c r="B1448" s="34" t="s">
        <v>3286</v>
      </c>
      <c r="C1448" s="34" t="s">
        <v>3287</v>
      </c>
      <c r="D1448" s="34" t="s">
        <v>3280</v>
      </c>
      <c r="E1448" s="35" t="s">
        <v>754</v>
      </c>
      <c r="F1448" s="35"/>
      <c r="G1448" s="36">
        <v>30</v>
      </c>
      <c r="H1448" s="36">
        <v>3750</v>
      </c>
      <c r="I1448" s="36">
        <v>5400</v>
      </c>
      <c r="J1448" s="36">
        <v>30</v>
      </c>
    </row>
    <row r="1449" spans="1:10" x14ac:dyDescent="0.2">
      <c r="A1449" s="33">
        <v>1287</v>
      </c>
      <c r="B1449" s="34" t="s">
        <v>3288</v>
      </c>
      <c r="C1449" s="34" t="s">
        <v>3289</v>
      </c>
      <c r="D1449" s="34" t="s">
        <v>3280</v>
      </c>
      <c r="E1449" s="35" t="s">
        <v>3017</v>
      </c>
      <c r="F1449" s="35"/>
      <c r="G1449" s="36">
        <v>30</v>
      </c>
      <c r="H1449" s="36">
        <v>3750</v>
      </c>
      <c r="I1449" s="36">
        <v>5400</v>
      </c>
      <c r="J1449" s="36">
        <v>30</v>
      </c>
    </row>
    <row r="1450" spans="1:10" x14ac:dyDescent="0.2">
      <c r="A1450" s="33">
        <v>1288</v>
      </c>
      <c r="B1450" s="34" t="s">
        <v>13766</v>
      </c>
      <c r="C1450" s="34" t="s">
        <v>13767</v>
      </c>
      <c r="D1450" s="34" t="s">
        <v>3280</v>
      </c>
      <c r="E1450" s="35" t="s">
        <v>13975</v>
      </c>
      <c r="F1450" s="35"/>
      <c r="G1450" s="36">
        <v>30</v>
      </c>
      <c r="H1450" s="36">
        <v>3750</v>
      </c>
      <c r="I1450" s="36">
        <v>5400</v>
      </c>
      <c r="J1450" s="36">
        <v>30</v>
      </c>
    </row>
    <row r="1451" spans="1:10" x14ac:dyDescent="0.2">
      <c r="A1451" s="33">
        <v>1289</v>
      </c>
      <c r="B1451" s="34" t="s">
        <v>3291</v>
      </c>
      <c r="C1451" s="34" t="s">
        <v>3292</v>
      </c>
      <c r="D1451" s="34" t="s">
        <v>3285</v>
      </c>
      <c r="E1451" s="35" t="s">
        <v>3293</v>
      </c>
      <c r="F1451" s="35"/>
      <c r="G1451" s="36">
        <v>33.33</v>
      </c>
      <c r="H1451" s="36">
        <v>3800</v>
      </c>
      <c r="I1451" s="36">
        <v>5999.4</v>
      </c>
      <c r="J1451" s="36">
        <v>33.33</v>
      </c>
    </row>
    <row r="1452" spans="1:10" x14ac:dyDescent="0.2">
      <c r="A1452" s="33">
        <v>1290</v>
      </c>
      <c r="B1452" s="34" t="s">
        <v>3294</v>
      </c>
      <c r="C1452" s="34" t="s">
        <v>3295</v>
      </c>
      <c r="D1452" s="34" t="s">
        <v>3280</v>
      </c>
      <c r="E1452" s="35" t="s">
        <v>630</v>
      </c>
      <c r="F1452" s="35"/>
      <c r="G1452" s="36">
        <v>30</v>
      </c>
      <c r="H1452" s="36">
        <v>3750</v>
      </c>
      <c r="I1452" s="36">
        <v>5400</v>
      </c>
      <c r="J1452" s="36">
        <v>30</v>
      </c>
    </row>
    <row r="1453" spans="1:10" x14ac:dyDescent="0.2">
      <c r="A1453" s="33">
        <v>1291</v>
      </c>
      <c r="B1453" s="34" t="s">
        <v>3296</v>
      </c>
      <c r="C1453" s="34" t="s">
        <v>3297</v>
      </c>
      <c r="D1453" s="34" t="s">
        <v>3280</v>
      </c>
      <c r="E1453" s="35" t="s">
        <v>2060</v>
      </c>
      <c r="F1453" s="35"/>
      <c r="G1453" s="36">
        <v>30</v>
      </c>
      <c r="H1453" s="36">
        <v>3750</v>
      </c>
      <c r="I1453" s="36">
        <v>5400</v>
      </c>
      <c r="J1453" s="36">
        <v>30</v>
      </c>
    </row>
    <row r="1454" spans="1:10" x14ac:dyDescent="0.2">
      <c r="A1454" s="33">
        <v>1292</v>
      </c>
      <c r="B1454" s="34" t="s">
        <v>3298</v>
      </c>
      <c r="C1454" s="34" t="s">
        <v>3299</v>
      </c>
      <c r="D1454" s="34" t="s">
        <v>3280</v>
      </c>
      <c r="E1454" s="35" t="s">
        <v>718</v>
      </c>
      <c r="F1454" s="35"/>
      <c r="G1454" s="36">
        <v>30</v>
      </c>
      <c r="H1454" s="36">
        <v>3750</v>
      </c>
      <c r="I1454" s="36">
        <v>5400</v>
      </c>
      <c r="J1454" s="36">
        <v>30</v>
      </c>
    </row>
    <row r="1455" spans="1:10" x14ac:dyDescent="0.2">
      <c r="A1455" s="33">
        <v>1293</v>
      </c>
      <c r="B1455" s="34" t="s">
        <v>13313</v>
      </c>
      <c r="C1455" s="34" t="s">
        <v>13312</v>
      </c>
      <c r="D1455" s="34" t="s">
        <v>3280</v>
      </c>
      <c r="E1455" s="35" t="s">
        <v>14127</v>
      </c>
      <c r="F1455" s="35"/>
      <c r="G1455" s="36">
        <v>30</v>
      </c>
      <c r="H1455" s="36">
        <v>3750</v>
      </c>
      <c r="I1455" s="36">
        <v>5400</v>
      </c>
      <c r="J1455" s="36">
        <v>30</v>
      </c>
    </row>
    <row r="1456" spans="1:10" x14ac:dyDescent="0.2">
      <c r="A1456" s="33">
        <v>1294</v>
      </c>
      <c r="B1456" s="34" t="s">
        <v>13311</v>
      </c>
      <c r="C1456" s="34" t="s">
        <v>13310</v>
      </c>
      <c r="D1456" s="34" t="s">
        <v>3280</v>
      </c>
      <c r="E1456" s="35" t="s">
        <v>13997</v>
      </c>
      <c r="F1456" s="35"/>
      <c r="G1456" s="36">
        <v>30</v>
      </c>
      <c r="H1456" s="36">
        <v>3750</v>
      </c>
      <c r="I1456" s="36">
        <v>5400</v>
      </c>
      <c r="J1456" s="36">
        <v>30</v>
      </c>
    </row>
    <row r="1457" spans="1:10" x14ac:dyDescent="0.2">
      <c r="A1457" s="31"/>
      <c r="B1457" s="31"/>
      <c r="C1457" s="31"/>
      <c r="D1457" s="32" t="s">
        <v>3300</v>
      </c>
      <c r="E1457" s="31"/>
      <c r="F1457" s="31"/>
      <c r="G1457" s="31"/>
      <c r="H1457" s="31"/>
      <c r="I1457" s="31"/>
      <c r="J1457" s="31"/>
    </row>
    <row r="1458" spans="1:10" x14ac:dyDescent="0.2">
      <c r="A1458" s="33">
        <v>1295</v>
      </c>
      <c r="B1458" s="34" t="s">
        <v>3301</v>
      </c>
      <c r="C1458" s="34" t="s">
        <v>3302</v>
      </c>
      <c r="D1458" s="34" t="s">
        <v>3303</v>
      </c>
      <c r="E1458" s="35" t="s">
        <v>2825</v>
      </c>
      <c r="F1458" s="35"/>
      <c r="G1458" s="36">
        <v>6930</v>
      </c>
      <c r="H1458" s="36">
        <v>3750</v>
      </c>
      <c r="I1458" s="36">
        <v>6930</v>
      </c>
      <c r="J1458" s="36">
        <v>6930</v>
      </c>
    </row>
    <row r="1459" spans="1:10" x14ac:dyDescent="0.2">
      <c r="A1459" s="33">
        <v>1296</v>
      </c>
      <c r="B1459" s="34" t="s">
        <v>13314</v>
      </c>
      <c r="C1459" s="34" t="s">
        <v>11317</v>
      </c>
      <c r="D1459" s="34" t="s">
        <v>3306</v>
      </c>
      <c r="E1459" s="35" t="s">
        <v>14101</v>
      </c>
      <c r="F1459" s="35"/>
      <c r="G1459" s="36">
        <v>29.15</v>
      </c>
      <c r="H1459" s="36">
        <v>3750</v>
      </c>
      <c r="I1459" s="36">
        <v>5830</v>
      </c>
      <c r="J1459" s="36">
        <v>29.15</v>
      </c>
    </row>
    <row r="1460" spans="1:10" x14ac:dyDescent="0.2">
      <c r="A1460" s="33">
        <v>1297</v>
      </c>
      <c r="B1460" s="34" t="s">
        <v>3304</v>
      </c>
      <c r="C1460" s="34" t="s">
        <v>3305</v>
      </c>
      <c r="D1460" s="34" t="s">
        <v>3306</v>
      </c>
      <c r="E1460" s="35" t="s">
        <v>2825</v>
      </c>
      <c r="F1460" s="35"/>
      <c r="G1460" s="36">
        <v>29.15</v>
      </c>
      <c r="H1460" s="36">
        <v>3750</v>
      </c>
      <c r="I1460" s="36">
        <v>5830</v>
      </c>
      <c r="J1460" s="36">
        <v>29.15</v>
      </c>
    </row>
    <row r="1461" spans="1:10" x14ac:dyDescent="0.2">
      <c r="A1461" s="33">
        <v>1298</v>
      </c>
      <c r="B1461" s="34" t="s">
        <v>3307</v>
      </c>
      <c r="C1461" s="34" t="s">
        <v>3308</v>
      </c>
      <c r="D1461" s="34" t="s">
        <v>3309</v>
      </c>
      <c r="E1461" s="35" t="s">
        <v>204</v>
      </c>
      <c r="F1461" s="35"/>
      <c r="G1461" s="36">
        <v>32.18</v>
      </c>
      <c r="H1461" s="36">
        <v>3750</v>
      </c>
      <c r="I1461" s="36">
        <v>6436</v>
      </c>
      <c r="J1461" s="36">
        <v>32.18</v>
      </c>
    </row>
    <row r="1462" spans="1:10" x14ac:dyDescent="0.2">
      <c r="A1462" s="31"/>
      <c r="B1462" s="31"/>
      <c r="C1462" s="31"/>
      <c r="D1462" s="32" t="s">
        <v>3312</v>
      </c>
      <c r="E1462" s="31"/>
      <c r="F1462" s="31"/>
      <c r="G1462" s="31"/>
      <c r="H1462" s="31"/>
      <c r="I1462" s="31"/>
      <c r="J1462" s="31"/>
    </row>
    <row r="1463" spans="1:10" x14ac:dyDescent="0.2">
      <c r="A1463" s="33">
        <v>1299</v>
      </c>
      <c r="B1463" s="34" t="s">
        <v>3313</v>
      </c>
      <c r="C1463" s="34" t="s">
        <v>3314</v>
      </c>
      <c r="D1463" s="34" t="s">
        <v>14203</v>
      </c>
      <c r="E1463" s="35" t="s">
        <v>3315</v>
      </c>
      <c r="F1463" s="35"/>
      <c r="G1463" s="36">
        <v>27.5</v>
      </c>
      <c r="H1463" s="36">
        <v>3750</v>
      </c>
      <c r="I1463" s="36">
        <v>4950</v>
      </c>
      <c r="J1463" s="36">
        <v>27.5</v>
      </c>
    </row>
    <row r="1464" spans="1:10" x14ac:dyDescent="0.2">
      <c r="A1464" s="31"/>
      <c r="B1464" s="31"/>
      <c r="C1464" s="31"/>
      <c r="D1464" s="32" t="s">
        <v>3316</v>
      </c>
      <c r="E1464" s="31"/>
      <c r="F1464" s="31"/>
      <c r="G1464" s="31"/>
      <c r="H1464" s="31"/>
      <c r="I1464" s="31"/>
      <c r="J1464" s="31"/>
    </row>
    <row r="1465" spans="1:10" x14ac:dyDescent="0.2">
      <c r="A1465" s="33">
        <v>1300</v>
      </c>
      <c r="B1465" s="34" t="s">
        <v>3317</v>
      </c>
      <c r="C1465" s="34" t="s">
        <v>3318</v>
      </c>
      <c r="D1465" s="34" t="s">
        <v>14204</v>
      </c>
      <c r="E1465" s="35" t="s">
        <v>3319</v>
      </c>
      <c r="F1465" s="35"/>
      <c r="G1465" s="36">
        <v>10735</v>
      </c>
      <c r="H1465" s="36">
        <v>9400</v>
      </c>
      <c r="I1465" s="36">
        <v>10735</v>
      </c>
      <c r="J1465" s="36">
        <v>10735</v>
      </c>
    </row>
    <row r="1466" spans="1:10" x14ac:dyDescent="0.2">
      <c r="A1466" s="33">
        <v>1301</v>
      </c>
      <c r="B1466" s="34" t="s">
        <v>12742</v>
      </c>
      <c r="C1466" s="34" t="s">
        <v>12741</v>
      </c>
      <c r="D1466" s="34" t="s">
        <v>14205</v>
      </c>
      <c r="E1466" s="35" t="s">
        <v>14206</v>
      </c>
      <c r="F1466" s="35"/>
      <c r="G1466" s="36">
        <v>5900</v>
      </c>
      <c r="H1466" s="36">
        <v>4500</v>
      </c>
      <c r="I1466" s="36">
        <v>5900</v>
      </c>
      <c r="J1466" s="36">
        <v>5900</v>
      </c>
    </row>
    <row r="1467" spans="1:10" x14ac:dyDescent="0.2">
      <c r="A1467" s="33">
        <v>1302</v>
      </c>
      <c r="B1467" s="34" t="s">
        <v>3320</v>
      </c>
      <c r="C1467" s="34" t="s">
        <v>3321</v>
      </c>
      <c r="D1467" s="34" t="s">
        <v>14207</v>
      </c>
      <c r="E1467" s="35" t="s">
        <v>2176</v>
      </c>
      <c r="F1467" s="35"/>
      <c r="G1467" s="36">
        <v>7139</v>
      </c>
      <c r="H1467" s="36">
        <v>5000</v>
      </c>
      <c r="I1467" s="36">
        <v>7139</v>
      </c>
      <c r="J1467" s="36">
        <v>7139</v>
      </c>
    </row>
    <row r="1468" spans="1:10" x14ac:dyDescent="0.2">
      <c r="A1468" s="33">
        <v>1303</v>
      </c>
      <c r="B1468" s="34" t="s">
        <v>12740</v>
      </c>
      <c r="C1468" s="34" t="s">
        <v>12739</v>
      </c>
      <c r="D1468" s="34" t="s">
        <v>14205</v>
      </c>
      <c r="E1468" s="35" t="s">
        <v>13918</v>
      </c>
      <c r="F1468" s="35"/>
      <c r="G1468" s="36">
        <v>5900</v>
      </c>
      <c r="H1468" s="36">
        <v>4500</v>
      </c>
      <c r="I1468" s="36">
        <v>5900</v>
      </c>
      <c r="J1468" s="36">
        <v>5900</v>
      </c>
    </row>
    <row r="1469" spans="1:10" x14ac:dyDescent="0.2">
      <c r="A1469" s="31"/>
      <c r="B1469" s="31"/>
      <c r="C1469" s="31"/>
      <c r="D1469" s="32" t="s">
        <v>13309</v>
      </c>
      <c r="E1469" s="31"/>
      <c r="F1469" s="31"/>
      <c r="G1469" s="31"/>
      <c r="H1469" s="31"/>
      <c r="I1469" s="31"/>
      <c r="J1469" s="31"/>
    </row>
    <row r="1470" spans="1:10" x14ac:dyDescent="0.2">
      <c r="A1470" s="33">
        <v>1304</v>
      </c>
      <c r="B1470" s="34" t="s">
        <v>13308</v>
      </c>
      <c r="C1470" s="34" t="s">
        <v>13307</v>
      </c>
      <c r="D1470" s="34" t="s">
        <v>14208</v>
      </c>
      <c r="E1470" s="35" t="s">
        <v>13980</v>
      </c>
      <c r="F1470" s="35"/>
      <c r="G1470" s="36">
        <v>22.73</v>
      </c>
      <c r="H1470" s="36">
        <v>3750</v>
      </c>
      <c r="I1470" s="36">
        <v>3750.45</v>
      </c>
      <c r="J1470" s="36">
        <v>22.73</v>
      </c>
    </row>
    <row r="1471" spans="1:10" x14ac:dyDescent="0.2">
      <c r="A1471" s="31"/>
      <c r="B1471" s="31"/>
      <c r="C1471" s="31"/>
      <c r="D1471" s="32" t="s">
        <v>3322</v>
      </c>
      <c r="E1471" s="31"/>
      <c r="F1471" s="31"/>
      <c r="G1471" s="31"/>
      <c r="H1471" s="31"/>
      <c r="I1471" s="31"/>
      <c r="J1471" s="31"/>
    </row>
    <row r="1472" spans="1:10" x14ac:dyDescent="0.2">
      <c r="A1472" s="33">
        <v>1305</v>
      </c>
      <c r="B1472" s="34" t="s">
        <v>3323</v>
      </c>
      <c r="C1472" s="34" t="s">
        <v>3324</v>
      </c>
      <c r="D1472" s="34" t="s">
        <v>3325</v>
      </c>
      <c r="E1472" s="35" t="s">
        <v>3326</v>
      </c>
      <c r="F1472" s="35"/>
      <c r="G1472" s="36">
        <v>40.56</v>
      </c>
      <c r="H1472" s="36">
        <v>3800</v>
      </c>
      <c r="I1472" s="36">
        <v>7300.8</v>
      </c>
      <c r="J1472" s="36">
        <v>40.56</v>
      </c>
    </row>
    <row r="1473" spans="1:10" x14ac:dyDescent="0.2">
      <c r="A1473" s="33">
        <v>1306</v>
      </c>
      <c r="B1473" s="34" t="s">
        <v>3327</v>
      </c>
      <c r="C1473" s="34" t="s">
        <v>3328</v>
      </c>
      <c r="D1473" s="34" t="s">
        <v>3329</v>
      </c>
      <c r="E1473" s="35" t="s">
        <v>3330</v>
      </c>
      <c r="F1473" s="35"/>
      <c r="G1473" s="36">
        <v>34.72</v>
      </c>
      <c r="H1473" s="36">
        <v>4000</v>
      </c>
      <c r="I1473" s="36">
        <v>6249.6</v>
      </c>
      <c r="J1473" s="36">
        <v>34.72</v>
      </c>
    </row>
    <row r="1474" spans="1:10" x14ac:dyDescent="0.2">
      <c r="A1474" s="33">
        <v>1307</v>
      </c>
      <c r="B1474" s="34" t="s">
        <v>3331</v>
      </c>
      <c r="C1474" s="34" t="s">
        <v>3332</v>
      </c>
      <c r="D1474" s="34" t="s">
        <v>3329</v>
      </c>
      <c r="E1474" s="35" t="s">
        <v>3333</v>
      </c>
      <c r="F1474" s="35"/>
      <c r="G1474" s="36">
        <v>34.72</v>
      </c>
      <c r="H1474" s="36">
        <v>4000</v>
      </c>
      <c r="I1474" s="36">
        <v>6249.6</v>
      </c>
      <c r="J1474" s="36">
        <v>34.72</v>
      </c>
    </row>
    <row r="1475" spans="1:10" x14ac:dyDescent="0.2">
      <c r="A1475" s="33">
        <v>1308</v>
      </c>
      <c r="B1475" s="34" t="s">
        <v>3334</v>
      </c>
      <c r="C1475" s="34" t="s">
        <v>3335</v>
      </c>
      <c r="D1475" s="34" t="s">
        <v>3325</v>
      </c>
      <c r="E1475" s="35" t="s">
        <v>3336</v>
      </c>
      <c r="F1475" s="35"/>
      <c r="G1475" s="36">
        <v>40.56</v>
      </c>
      <c r="H1475" s="36">
        <v>3800</v>
      </c>
      <c r="I1475" s="36">
        <v>7300.8</v>
      </c>
      <c r="J1475" s="36">
        <v>40.56</v>
      </c>
    </row>
    <row r="1476" spans="1:10" x14ac:dyDescent="0.2">
      <c r="A1476" s="31"/>
      <c r="B1476" s="31"/>
      <c r="C1476" s="31"/>
      <c r="D1476" s="32" t="s">
        <v>3337</v>
      </c>
      <c r="E1476" s="31"/>
      <c r="F1476" s="31"/>
      <c r="G1476" s="31"/>
      <c r="H1476" s="31"/>
      <c r="I1476" s="31"/>
      <c r="J1476" s="31"/>
    </row>
    <row r="1477" spans="1:10" x14ac:dyDescent="0.2">
      <c r="A1477" s="33">
        <v>1309</v>
      </c>
      <c r="B1477" s="34" t="s">
        <v>3338</v>
      </c>
      <c r="C1477" s="34" t="s">
        <v>3339</v>
      </c>
      <c r="D1477" s="34" t="s">
        <v>3340</v>
      </c>
      <c r="E1477" s="35" t="s">
        <v>1442</v>
      </c>
      <c r="F1477" s="35"/>
      <c r="G1477" s="36">
        <v>27.22</v>
      </c>
      <c r="H1477" s="36">
        <v>3800</v>
      </c>
      <c r="I1477" s="36">
        <v>4899.6000000000004</v>
      </c>
      <c r="J1477" s="36">
        <v>27.22</v>
      </c>
    </row>
    <row r="1478" spans="1:10" x14ac:dyDescent="0.2">
      <c r="A1478" s="33">
        <v>1310</v>
      </c>
      <c r="B1478" s="34" t="s">
        <v>3341</v>
      </c>
      <c r="C1478" s="34" t="s">
        <v>3342</v>
      </c>
      <c r="D1478" s="34" t="s">
        <v>3343</v>
      </c>
      <c r="E1478" s="35" t="s">
        <v>300</v>
      </c>
      <c r="F1478" s="35"/>
      <c r="G1478" s="36">
        <v>30</v>
      </c>
      <c r="H1478" s="36">
        <v>3850</v>
      </c>
      <c r="I1478" s="36">
        <v>5400</v>
      </c>
      <c r="J1478" s="36">
        <v>30</v>
      </c>
    </row>
    <row r="1479" spans="1:10" x14ac:dyDescent="0.2">
      <c r="A1479" s="33">
        <v>1311</v>
      </c>
      <c r="B1479" s="34" t="s">
        <v>3344</v>
      </c>
      <c r="C1479" s="34" t="s">
        <v>3345</v>
      </c>
      <c r="D1479" s="34" t="s">
        <v>3343</v>
      </c>
      <c r="E1479" s="35" t="s">
        <v>3346</v>
      </c>
      <c r="F1479" s="35"/>
      <c r="G1479" s="36">
        <v>30</v>
      </c>
      <c r="H1479" s="36">
        <v>3850</v>
      </c>
      <c r="I1479" s="36">
        <v>5400</v>
      </c>
      <c r="J1479" s="36">
        <v>30</v>
      </c>
    </row>
    <row r="1480" spans="1:10" x14ac:dyDescent="0.2">
      <c r="A1480" s="33">
        <v>1312</v>
      </c>
      <c r="B1480" s="34" t="s">
        <v>13282</v>
      </c>
      <c r="C1480" s="34" t="s">
        <v>11324</v>
      </c>
      <c r="D1480" s="34" t="s">
        <v>14209</v>
      </c>
      <c r="E1480" s="35" t="s">
        <v>13975</v>
      </c>
      <c r="F1480" s="35"/>
      <c r="G1480" s="36">
        <v>25</v>
      </c>
      <c r="H1480" s="36">
        <v>3750</v>
      </c>
      <c r="I1480" s="36">
        <v>4500</v>
      </c>
      <c r="J1480" s="36">
        <v>25</v>
      </c>
    </row>
    <row r="1481" spans="1:10" x14ac:dyDescent="0.2">
      <c r="A1481" s="31"/>
      <c r="B1481" s="31"/>
      <c r="C1481" s="31"/>
      <c r="D1481" s="32" t="s">
        <v>3347</v>
      </c>
      <c r="E1481" s="31"/>
      <c r="F1481" s="31"/>
      <c r="G1481" s="31"/>
      <c r="H1481" s="31"/>
      <c r="I1481" s="31"/>
      <c r="J1481" s="31"/>
    </row>
    <row r="1482" spans="1:10" x14ac:dyDescent="0.2">
      <c r="A1482" s="33">
        <v>1313</v>
      </c>
      <c r="B1482" s="34" t="s">
        <v>3348</v>
      </c>
      <c r="C1482" s="34" t="s">
        <v>3349</v>
      </c>
      <c r="D1482" s="34" t="s">
        <v>3350</v>
      </c>
      <c r="E1482" s="35" t="s">
        <v>3351</v>
      </c>
      <c r="F1482" s="35"/>
      <c r="G1482" s="36">
        <v>28.33</v>
      </c>
      <c r="H1482" s="36">
        <v>3800</v>
      </c>
      <c r="I1482" s="36">
        <v>5099.3999999999996</v>
      </c>
      <c r="J1482" s="36">
        <v>28.33</v>
      </c>
    </row>
    <row r="1483" spans="1:10" x14ac:dyDescent="0.2">
      <c r="A1483" s="33">
        <v>1314</v>
      </c>
      <c r="B1483" s="34" t="s">
        <v>3352</v>
      </c>
      <c r="C1483" s="34" t="s">
        <v>3353</v>
      </c>
      <c r="D1483" s="34" t="s">
        <v>14210</v>
      </c>
      <c r="E1483" s="35" t="s">
        <v>3351</v>
      </c>
      <c r="F1483" s="35"/>
      <c r="G1483" s="36">
        <v>36.67</v>
      </c>
      <c r="H1483" s="36">
        <v>4000</v>
      </c>
      <c r="I1483" s="36">
        <v>6600.6</v>
      </c>
      <c r="J1483" s="36">
        <v>36.67</v>
      </c>
    </row>
    <row r="1484" spans="1:10" x14ac:dyDescent="0.2">
      <c r="A1484" s="33">
        <v>1315</v>
      </c>
      <c r="B1484" s="34" t="s">
        <v>3355</v>
      </c>
      <c r="C1484" s="34" t="s">
        <v>3356</v>
      </c>
      <c r="D1484" s="34" t="s">
        <v>14210</v>
      </c>
      <c r="E1484" s="35" t="s">
        <v>3357</v>
      </c>
      <c r="F1484" s="35"/>
      <c r="G1484" s="36">
        <v>36.67</v>
      </c>
      <c r="H1484" s="36">
        <v>4000</v>
      </c>
      <c r="I1484" s="36">
        <v>6600.6</v>
      </c>
      <c r="J1484" s="36">
        <v>36.67</v>
      </c>
    </row>
    <row r="1485" spans="1:10" x14ac:dyDescent="0.2">
      <c r="A1485" s="33">
        <v>1316</v>
      </c>
      <c r="B1485" s="34" t="s">
        <v>3358</v>
      </c>
      <c r="C1485" s="34" t="s">
        <v>3359</v>
      </c>
      <c r="D1485" s="34" t="s">
        <v>3350</v>
      </c>
      <c r="E1485" s="35" t="s">
        <v>590</v>
      </c>
      <c r="F1485" s="35"/>
      <c r="G1485" s="36">
        <v>28.33</v>
      </c>
      <c r="H1485" s="36">
        <v>3800</v>
      </c>
      <c r="I1485" s="36">
        <v>5099.3999999999996</v>
      </c>
      <c r="J1485" s="36">
        <v>28.33</v>
      </c>
    </row>
    <row r="1486" spans="1:10" x14ac:dyDescent="0.2">
      <c r="A1486" s="33">
        <v>1317</v>
      </c>
      <c r="B1486" s="34" t="s">
        <v>3360</v>
      </c>
      <c r="C1486" s="34" t="s">
        <v>3361</v>
      </c>
      <c r="D1486" s="34" t="s">
        <v>3350</v>
      </c>
      <c r="E1486" s="35" t="s">
        <v>3362</v>
      </c>
      <c r="F1486" s="35"/>
      <c r="G1486" s="36">
        <v>28.33</v>
      </c>
      <c r="H1486" s="36">
        <v>3800</v>
      </c>
      <c r="I1486" s="36">
        <v>5099.3999999999996</v>
      </c>
      <c r="J1486" s="36">
        <v>28.33</v>
      </c>
    </row>
    <row r="1487" spans="1:10" x14ac:dyDescent="0.2">
      <c r="A1487" s="33">
        <v>1318</v>
      </c>
      <c r="B1487" s="34" t="s">
        <v>13302</v>
      </c>
      <c r="C1487" s="34" t="s">
        <v>13301</v>
      </c>
      <c r="D1487" s="34" t="s">
        <v>3350</v>
      </c>
      <c r="E1487" s="35" t="s">
        <v>13963</v>
      </c>
      <c r="F1487" s="35"/>
      <c r="G1487" s="36">
        <v>28.33</v>
      </c>
      <c r="H1487" s="36">
        <v>3800</v>
      </c>
      <c r="I1487" s="36">
        <v>5099.3999999999996</v>
      </c>
      <c r="J1487" s="36">
        <v>28.33</v>
      </c>
    </row>
    <row r="1488" spans="1:10" x14ac:dyDescent="0.2">
      <c r="A1488" s="33">
        <v>1319</v>
      </c>
      <c r="B1488" s="34" t="s">
        <v>13822</v>
      </c>
      <c r="C1488" s="34" t="s">
        <v>13821</v>
      </c>
      <c r="D1488" s="34" t="s">
        <v>3350</v>
      </c>
      <c r="E1488" s="35" t="s">
        <v>13916</v>
      </c>
      <c r="F1488" s="35"/>
      <c r="G1488" s="36">
        <v>28.33</v>
      </c>
      <c r="H1488" s="36">
        <v>3800</v>
      </c>
      <c r="I1488" s="36">
        <v>5099.3999999999996</v>
      </c>
      <c r="J1488" s="36">
        <v>28.33</v>
      </c>
    </row>
    <row r="1489" spans="1:10" x14ac:dyDescent="0.2">
      <c r="A1489" s="33">
        <v>1320</v>
      </c>
      <c r="B1489" s="34" t="s">
        <v>3364</v>
      </c>
      <c r="C1489" s="34" t="s">
        <v>3365</v>
      </c>
      <c r="D1489" s="34" t="s">
        <v>3350</v>
      </c>
      <c r="E1489" s="35" t="s">
        <v>3366</v>
      </c>
      <c r="F1489" s="35"/>
      <c r="G1489" s="36">
        <v>28.33</v>
      </c>
      <c r="H1489" s="36">
        <v>3800</v>
      </c>
      <c r="I1489" s="36">
        <v>5099.3999999999996</v>
      </c>
      <c r="J1489" s="36">
        <v>28.33</v>
      </c>
    </row>
    <row r="1490" spans="1:10" x14ac:dyDescent="0.2">
      <c r="A1490" s="33">
        <v>1321</v>
      </c>
      <c r="B1490" s="34" t="s">
        <v>3367</v>
      </c>
      <c r="C1490" s="34" t="s">
        <v>3368</v>
      </c>
      <c r="D1490" s="34" t="s">
        <v>3350</v>
      </c>
      <c r="E1490" s="35" t="s">
        <v>3069</v>
      </c>
      <c r="F1490" s="35"/>
      <c r="G1490" s="36">
        <v>28.33</v>
      </c>
      <c r="H1490" s="36">
        <v>3800</v>
      </c>
      <c r="I1490" s="36">
        <v>5099.3999999999996</v>
      </c>
      <c r="J1490" s="36">
        <v>28.33</v>
      </c>
    </row>
    <row r="1491" spans="1:10" x14ac:dyDescent="0.2">
      <c r="A1491" s="33">
        <v>1322</v>
      </c>
      <c r="B1491" s="34" t="s">
        <v>3369</v>
      </c>
      <c r="C1491" s="34" t="s">
        <v>3370</v>
      </c>
      <c r="D1491" s="34" t="s">
        <v>3350</v>
      </c>
      <c r="E1491" s="35" t="s">
        <v>322</v>
      </c>
      <c r="F1491" s="35"/>
      <c r="G1491" s="36">
        <v>28.33</v>
      </c>
      <c r="H1491" s="36">
        <v>3800</v>
      </c>
      <c r="I1491" s="36">
        <v>5099.3999999999996</v>
      </c>
      <c r="J1491" s="36">
        <v>28.33</v>
      </c>
    </row>
    <row r="1492" spans="1:10" x14ac:dyDescent="0.2">
      <c r="A1492" s="33">
        <v>1323</v>
      </c>
      <c r="B1492" s="34" t="s">
        <v>3371</v>
      </c>
      <c r="C1492" s="34" t="s">
        <v>3372</v>
      </c>
      <c r="D1492" s="34" t="s">
        <v>14211</v>
      </c>
      <c r="E1492" s="35" t="s">
        <v>3373</v>
      </c>
      <c r="F1492" s="35"/>
      <c r="G1492" s="36">
        <v>33.33</v>
      </c>
      <c r="H1492" s="36">
        <v>4000</v>
      </c>
      <c r="I1492" s="36">
        <v>5999.4</v>
      </c>
      <c r="J1492" s="36">
        <v>33.33</v>
      </c>
    </row>
    <row r="1493" spans="1:10" x14ac:dyDescent="0.2">
      <c r="A1493" s="33">
        <v>1324</v>
      </c>
      <c r="B1493" s="34" t="s">
        <v>3374</v>
      </c>
      <c r="C1493" s="34" t="s">
        <v>3375</v>
      </c>
      <c r="D1493" s="34" t="s">
        <v>3350</v>
      </c>
      <c r="E1493" s="35" t="s">
        <v>3376</v>
      </c>
      <c r="F1493" s="35"/>
      <c r="G1493" s="36">
        <v>28.33</v>
      </c>
      <c r="H1493" s="36">
        <v>3200</v>
      </c>
      <c r="I1493" s="36">
        <v>5099.3999999999996</v>
      </c>
      <c r="J1493" s="36">
        <v>28.33</v>
      </c>
    </row>
    <row r="1494" spans="1:10" x14ac:dyDescent="0.2">
      <c r="A1494" s="33">
        <v>1325</v>
      </c>
      <c r="B1494" s="34" t="s">
        <v>3377</v>
      </c>
      <c r="C1494" s="34" t="s">
        <v>3378</v>
      </c>
      <c r="D1494" s="34" t="s">
        <v>3350</v>
      </c>
      <c r="E1494" s="35" t="s">
        <v>270</v>
      </c>
      <c r="F1494" s="35"/>
      <c r="G1494" s="36">
        <v>28.33</v>
      </c>
      <c r="H1494" s="36">
        <v>3800</v>
      </c>
      <c r="I1494" s="36">
        <v>5099.3999999999996</v>
      </c>
      <c r="J1494" s="36">
        <v>28.33</v>
      </c>
    </row>
    <row r="1495" spans="1:10" x14ac:dyDescent="0.2">
      <c r="A1495" s="33">
        <v>1326</v>
      </c>
      <c r="B1495" s="34" t="s">
        <v>3379</v>
      </c>
      <c r="C1495" s="34" t="s">
        <v>3380</v>
      </c>
      <c r="D1495" s="34" t="s">
        <v>14210</v>
      </c>
      <c r="E1495" s="35" t="s">
        <v>374</v>
      </c>
      <c r="F1495" s="35"/>
      <c r="G1495" s="36">
        <v>36.67</v>
      </c>
      <c r="H1495" s="36">
        <v>4000</v>
      </c>
      <c r="I1495" s="36">
        <v>6600.6</v>
      </c>
      <c r="J1495" s="36">
        <v>36.67</v>
      </c>
    </row>
    <row r="1496" spans="1:10" x14ac:dyDescent="0.2">
      <c r="A1496" s="33">
        <v>1327</v>
      </c>
      <c r="B1496" s="34" t="s">
        <v>13300</v>
      </c>
      <c r="C1496" s="34" t="s">
        <v>13299</v>
      </c>
      <c r="D1496" s="34" t="s">
        <v>3350</v>
      </c>
      <c r="E1496" s="35" t="s">
        <v>13955</v>
      </c>
      <c r="F1496" s="35"/>
      <c r="G1496" s="36">
        <v>28.33</v>
      </c>
      <c r="H1496" s="36">
        <v>3800</v>
      </c>
      <c r="I1496" s="36">
        <v>5099.3999999999996</v>
      </c>
      <c r="J1496" s="36">
        <v>28.33</v>
      </c>
    </row>
    <row r="1497" spans="1:10" x14ac:dyDescent="0.2">
      <c r="A1497" s="33">
        <v>1328</v>
      </c>
      <c r="B1497" s="34" t="s">
        <v>3428</v>
      </c>
      <c r="C1497" s="34" t="s">
        <v>3429</v>
      </c>
      <c r="D1497" s="34" t="s">
        <v>3354</v>
      </c>
      <c r="E1497" s="35" t="s">
        <v>3404</v>
      </c>
      <c r="F1497" s="35"/>
      <c r="G1497" s="36">
        <v>33.33</v>
      </c>
      <c r="H1497" s="36">
        <v>4000</v>
      </c>
      <c r="I1497" s="36">
        <v>5999.4</v>
      </c>
      <c r="J1497" s="36">
        <v>33.33</v>
      </c>
    </row>
    <row r="1498" spans="1:10" x14ac:dyDescent="0.2">
      <c r="A1498" s="33">
        <v>1329</v>
      </c>
      <c r="B1498" s="34" t="s">
        <v>14212</v>
      </c>
      <c r="C1498" s="34" t="s">
        <v>14213</v>
      </c>
      <c r="D1498" s="34" t="s">
        <v>3350</v>
      </c>
      <c r="E1498" s="35" t="s">
        <v>14093</v>
      </c>
      <c r="F1498" s="35"/>
      <c r="G1498" s="36">
        <v>28.33</v>
      </c>
      <c r="H1498" s="36">
        <v>3800</v>
      </c>
      <c r="I1498" s="36">
        <v>5099.3999999999996</v>
      </c>
      <c r="J1498" s="36">
        <v>28.33</v>
      </c>
    </row>
    <row r="1499" spans="1:10" x14ac:dyDescent="0.2">
      <c r="A1499" s="33">
        <v>1330</v>
      </c>
      <c r="B1499" s="34" t="s">
        <v>3381</v>
      </c>
      <c r="C1499" s="34" t="s">
        <v>3382</v>
      </c>
      <c r="D1499" s="34" t="s">
        <v>3350</v>
      </c>
      <c r="E1499" s="35" t="s">
        <v>270</v>
      </c>
      <c r="F1499" s="35"/>
      <c r="G1499" s="36">
        <v>28.33</v>
      </c>
      <c r="H1499" s="36">
        <v>3800</v>
      </c>
      <c r="I1499" s="36">
        <v>5099.3999999999996</v>
      </c>
      <c r="J1499" s="36">
        <v>28.33</v>
      </c>
    </row>
    <row r="1500" spans="1:10" x14ac:dyDescent="0.2">
      <c r="A1500" s="33">
        <v>1331</v>
      </c>
      <c r="B1500" s="34" t="s">
        <v>3383</v>
      </c>
      <c r="C1500" s="34" t="s">
        <v>3384</v>
      </c>
      <c r="D1500" s="34" t="s">
        <v>3350</v>
      </c>
      <c r="E1500" s="35" t="s">
        <v>3385</v>
      </c>
      <c r="F1500" s="35"/>
      <c r="G1500" s="36">
        <v>28.33</v>
      </c>
      <c r="H1500" s="36">
        <v>3200</v>
      </c>
      <c r="I1500" s="36">
        <v>5099.3999999999996</v>
      </c>
      <c r="J1500" s="36">
        <v>28.33</v>
      </c>
    </row>
    <row r="1501" spans="1:10" x14ac:dyDescent="0.2">
      <c r="A1501" s="33">
        <v>1332</v>
      </c>
      <c r="B1501" s="34" t="s">
        <v>3386</v>
      </c>
      <c r="C1501" s="34" t="s">
        <v>3387</v>
      </c>
      <c r="D1501" s="34" t="s">
        <v>3350</v>
      </c>
      <c r="E1501" s="35" t="s">
        <v>270</v>
      </c>
      <c r="F1501" s="35"/>
      <c r="G1501" s="36">
        <v>28.33</v>
      </c>
      <c r="H1501" s="36">
        <v>3800</v>
      </c>
      <c r="I1501" s="36">
        <v>5099.3999999999996</v>
      </c>
      <c r="J1501" s="36">
        <v>28.33</v>
      </c>
    </row>
    <row r="1502" spans="1:10" x14ac:dyDescent="0.2">
      <c r="A1502" s="33">
        <v>1333</v>
      </c>
      <c r="B1502" s="34" t="s">
        <v>13281</v>
      </c>
      <c r="C1502" s="34" t="s">
        <v>13280</v>
      </c>
      <c r="D1502" s="34" t="s">
        <v>3350</v>
      </c>
      <c r="E1502" s="35" t="s">
        <v>14008</v>
      </c>
      <c r="F1502" s="35"/>
      <c r="G1502" s="36">
        <v>28.33</v>
      </c>
      <c r="H1502" s="36">
        <v>3800</v>
      </c>
      <c r="I1502" s="36">
        <v>5099.3999999999996</v>
      </c>
      <c r="J1502" s="36">
        <v>28.33</v>
      </c>
    </row>
    <row r="1503" spans="1:10" x14ac:dyDescent="0.2">
      <c r="A1503" s="31"/>
      <c r="B1503" s="31"/>
      <c r="C1503" s="31"/>
      <c r="D1503" s="32" t="s">
        <v>3388</v>
      </c>
      <c r="E1503" s="31"/>
      <c r="F1503" s="31"/>
      <c r="G1503" s="31"/>
      <c r="H1503" s="31"/>
      <c r="I1503" s="31"/>
      <c r="J1503" s="31"/>
    </row>
    <row r="1504" spans="1:10" x14ac:dyDescent="0.2">
      <c r="A1504" s="33">
        <v>1334</v>
      </c>
      <c r="B1504" s="34" t="s">
        <v>3389</v>
      </c>
      <c r="C1504" s="34" t="s">
        <v>3390</v>
      </c>
      <c r="D1504" s="34" t="s">
        <v>3391</v>
      </c>
      <c r="E1504" s="35" t="s">
        <v>1934</v>
      </c>
      <c r="F1504" s="35"/>
      <c r="G1504" s="36">
        <v>35.67</v>
      </c>
      <c r="H1504" s="36">
        <v>3800</v>
      </c>
      <c r="I1504" s="36">
        <v>6420.6</v>
      </c>
      <c r="J1504" s="36">
        <v>35.67</v>
      </c>
    </row>
    <row r="1505" spans="1:10" x14ac:dyDescent="0.2">
      <c r="A1505" s="33">
        <v>1335</v>
      </c>
      <c r="B1505" s="34" t="s">
        <v>3392</v>
      </c>
      <c r="C1505" s="34" t="s">
        <v>3393</v>
      </c>
      <c r="D1505" s="34" t="s">
        <v>3394</v>
      </c>
      <c r="E1505" s="35" t="s">
        <v>1056</v>
      </c>
      <c r="F1505" s="35"/>
      <c r="G1505" s="36">
        <v>27.5</v>
      </c>
      <c r="H1505" s="36">
        <v>3750</v>
      </c>
      <c r="I1505" s="36">
        <v>4950</v>
      </c>
      <c r="J1505" s="36">
        <v>27.5</v>
      </c>
    </row>
    <row r="1506" spans="1:10" x14ac:dyDescent="0.2">
      <c r="A1506" s="33">
        <v>1336</v>
      </c>
      <c r="B1506" s="34" t="s">
        <v>3395</v>
      </c>
      <c r="C1506" s="34" t="s">
        <v>3396</v>
      </c>
      <c r="D1506" s="34" t="s">
        <v>3394</v>
      </c>
      <c r="E1506" s="35" t="s">
        <v>1828</v>
      </c>
      <c r="F1506" s="35"/>
      <c r="G1506" s="36">
        <v>27.5</v>
      </c>
      <c r="H1506" s="36">
        <v>3750</v>
      </c>
      <c r="I1506" s="36">
        <v>4950</v>
      </c>
      <c r="J1506" s="36">
        <v>27.5</v>
      </c>
    </row>
    <row r="1507" spans="1:10" x14ac:dyDescent="0.2">
      <c r="A1507" s="33">
        <v>1337</v>
      </c>
      <c r="B1507" s="34" t="s">
        <v>3397</v>
      </c>
      <c r="C1507" s="34" t="s">
        <v>3398</v>
      </c>
      <c r="D1507" s="34" t="s">
        <v>3399</v>
      </c>
      <c r="E1507" s="35" t="s">
        <v>1117</v>
      </c>
      <c r="F1507" s="35"/>
      <c r="G1507" s="36">
        <v>25</v>
      </c>
      <c r="H1507" s="36">
        <v>3750</v>
      </c>
      <c r="I1507" s="36">
        <v>4500</v>
      </c>
      <c r="J1507" s="36">
        <v>25</v>
      </c>
    </row>
    <row r="1508" spans="1:10" x14ac:dyDescent="0.2">
      <c r="A1508" s="33">
        <v>1338</v>
      </c>
      <c r="B1508" s="34" t="s">
        <v>3400</v>
      </c>
      <c r="C1508" s="34" t="s">
        <v>3401</v>
      </c>
      <c r="D1508" s="34" t="s">
        <v>3394</v>
      </c>
      <c r="E1508" s="35" t="s">
        <v>2926</v>
      </c>
      <c r="F1508" s="35"/>
      <c r="G1508" s="36">
        <v>27.5</v>
      </c>
      <c r="H1508" s="36">
        <v>3750</v>
      </c>
      <c r="I1508" s="36">
        <v>4950</v>
      </c>
      <c r="J1508" s="36">
        <v>27.5</v>
      </c>
    </row>
    <row r="1509" spans="1:10" x14ac:dyDescent="0.2">
      <c r="A1509" s="33">
        <v>1339</v>
      </c>
      <c r="B1509" s="34" t="s">
        <v>3402</v>
      </c>
      <c r="C1509" s="34" t="s">
        <v>3403</v>
      </c>
      <c r="D1509" s="34" t="s">
        <v>3394</v>
      </c>
      <c r="E1509" s="35" t="s">
        <v>3404</v>
      </c>
      <c r="F1509" s="35"/>
      <c r="G1509" s="36">
        <v>27.5</v>
      </c>
      <c r="H1509" s="36">
        <v>3750</v>
      </c>
      <c r="I1509" s="36">
        <v>4950</v>
      </c>
      <c r="J1509" s="36">
        <v>27.5</v>
      </c>
    </row>
    <row r="1510" spans="1:10" x14ac:dyDescent="0.2">
      <c r="A1510" s="33">
        <v>1340</v>
      </c>
      <c r="B1510" s="34" t="s">
        <v>13284</v>
      </c>
      <c r="C1510" s="34" t="s">
        <v>13283</v>
      </c>
      <c r="D1510" s="34" t="s">
        <v>3399</v>
      </c>
      <c r="E1510" s="35" t="s">
        <v>14012</v>
      </c>
      <c r="F1510" s="35"/>
      <c r="G1510" s="36">
        <v>25</v>
      </c>
      <c r="H1510" s="36">
        <v>3750</v>
      </c>
      <c r="I1510" s="36">
        <v>4500</v>
      </c>
      <c r="J1510" s="36">
        <v>25</v>
      </c>
    </row>
    <row r="1511" spans="1:10" x14ac:dyDescent="0.2">
      <c r="A1511" s="33">
        <v>1341</v>
      </c>
      <c r="B1511" s="34" t="s">
        <v>3405</v>
      </c>
      <c r="C1511" s="34" t="s">
        <v>3406</v>
      </c>
      <c r="D1511" s="34" t="s">
        <v>3394</v>
      </c>
      <c r="E1511" s="35" t="s">
        <v>3407</v>
      </c>
      <c r="F1511" s="35"/>
      <c r="G1511" s="36">
        <v>27.5</v>
      </c>
      <c r="H1511" s="36">
        <v>3750</v>
      </c>
      <c r="I1511" s="36">
        <v>4950</v>
      </c>
      <c r="J1511" s="36">
        <v>27.5</v>
      </c>
    </row>
    <row r="1512" spans="1:10" x14ac:dyDescent="0.2">
      <c r="A1512" s="31"/>
      <c r="B1512" s="31"/>
      <c r="C1512" s="31"/>
      <c r="D1512" s="32" t="s">
        <v>3408</v>
      </c>
      <c r="E1512" s="31"/>
      <c r="F1512" s="31"/>
      <c r="G1512" s="31"/>
      <c r="H1512" s="31"/>
      <c r="I1512" s="31"/>
      <c r="J1512" s="31"/>
    </row>
    <row r="1513" spans="1:10" x14ac:dyDescent="0.2">
      <c r="A1513" s="33">
        <v>1342</v>
      </c>
      <c r="B1513" s="34" t="s">
        <v>3409</v>
      </c>
      <c r="C1513" s="34" t="s">
        <v>3410</v>
      </c>
      <c r="D1513" s="34" t="s">
        <v>14214</v>
      </c>
      <c r="E1513" s="35" t="s">
        <v>3411</v>
      </c>
      <c r="F1513" s="35"/>
      <c r="G1513" s="36">
        <v>7853</v>
      </c>
      <c r="H1513" s="36">
        <v>4500</v>
      </c>
      <c r="I1513" s="36">
        <v>7853</v>
      </c>
      <c r="J1513" s="36">
        <v>7853</v>
      </c>
    </row>
    <row r="1514" spans="1:10" x14ac:dyDescent="0.2">
      <c r="A1514" s="33">
        <v>1343</v>
      </c>
      <c r="B1514" s="34" t="s">
        <v>3412</v>
      </c>
      <c r="C1514" s="34" t="s">
        <v>3413</v>
      </c>
      <c r="D1514" s="34" t="s">
        <v>3414</v>
      </c>
      <c r="E1514" s="35" t="s">
        <v>3415</v>
      </c>
      <c r="F1514" s="35"/>
      <c r="G1514" s="36">
        <v>26.89</v>
      </c>
      <c r="H1514" s="36">
        <v>3750</v>
      </c>
      <c r="I1514" s="36">
        <v>4840.2</v>
      </c>
      <c r="J1514" s="36">
        <v>26.89</v>
      </c>
    </row>
    <row r="1515" spans="1:10" x14ac:dyDescent="0.2">
      <c r="A1515" s="33">
        <v>1344</v>
      </c>
      <c r="B1515" s="34" t="s">
        <v>3416</v>
      </c>
      <c r="C1515" s="34" t="s">
        <v>3417</v>
      </c>
      <c r="D1515" s="34" t="s">
        <v>14215</v>
      </c>
      <c r="E1515" s="35" t="s">
        <v>2616</v>
      </c>
      <c r="F1515" s="35"/>
      <c r="G1515" s="36">
        <v>34.47</v>
      </c>
      <c r="H1515" s="36">
        <v>3800</v>
      </c>
      <c r="I1515" s="36">
        <v>6204.6</v>
      </c>
      <c r="J1515" s="36">
        <v>34.47</v>
      </c>
    </row>
    <row r="1516" spans="1:10" x14ac:dyDescent="0.2">
      <c r="A1516" s="33">
        <v>1345</v>
      </c>
      <c r="B1516" s="34" t="s">
        <v>13288</v>
      </c>
      <c r="C1516" s="34" t="s">
        <v>13287</v>
      </c>
      <c r="D1516" s="34" t="s">
        <v>3421</v>
      </c>
      <c r="E1516" s="35" t="s">
        <v>13943</v>
      </c>
      <c r="F1516" s="35"/>
      <c r="G1516" s="36">
        <v>24.44</v>
      </c>
      <c r="H1516" s="36">
        <v>3750</v>
      </c>
      <c r="I1516" s="36">
        <v>4399.2</v>
      </c>
      <c r="J1516" s="36">
        <v>24.44</v>
      </c>
    </row>
    <row r="1517" spans="1:10" x14ac:dyDescent="0.2">
      <c r="A1517" s="33">
        <v>1346</v>
      </c>
      <c r="B1517" s="34" t="s">
        <v>3419</v>
      </c>
      <c r="C1517" s="34" t="s">
        <v>3420</v>
      </c>
      <c r="D1517" s="34" t="s">
        <v>3421</v>
      </c>
      <c r="E1517" s="35" t="s">
        <v>3422</v>
      </c>
      <c r="F1517" s="35"/>
      <c r="G1517" s="36">
        <v>24.44</v>
      </c>
      <c r="H1517" s="36">
        <v>3750</v>
      </c>
      <c r="I1517" s="36">
        <v>4399.2</v>
      </c>
      <c r="J1517" s="36">
        <v>24.44</v>
      </c>
    </row>
    <row r="1518" spans="1:10" x14ac:dyDescent="0.2">
      <c r="A1518" s="33">
        <v>1347</v>
      </c>
      <c r="B1518" s="34" t="s">
        <v>3423</v>
      </c>
      <c r="C1518" s="34" t="s">
        <v>3424</v>
      </c>
      <c r="D1518" s="34" t="s">
        <v>3414</v>
      </c>
      <c r="E1518" s="35" t="s">
        <v>2262</v>
      </c>
      <c r="F1518" s="35"/>
      <c r="G1518" s="36">
        <v>26.89</v>
      </c>
      <c r="H1518" s="36">
        <v>3750</v>
      </c>
      <c r="I1518" s="36">
        <v>4840.2</v>
      </c>
      <c r="J1518" s="36">
        <v>26.89</v>
      </c>
    </row>
    <row r="1519" spans="1:10" x14ac:dyDescent="0.2">
      <c r="A1519" s="33">
        <v>1348</v>
      </c>
      <c r="B1519" s="34" t="s">
        <v>3425</v>
      </c>
      <c r="C1519" s="34" t="s">
        <v>3426</v>
      </c>
      <c r="D1519" s="34" t="s">
        <v>3427</v>
      </c>
      <c r="E1519" s="35" t="s">
        <v>3024</v>
      </c>
      <c r="F1519" s="35"/>
      <c r="G1519" s="36">
        <v>24.44</v>
      </c>
      <c r="H1519" s="36">
        <v>3200</v>
      </c>
      <c r="I1519" s="36">
        <v>4399.2</v>
      </c>
      <c r="J1519" s="36">
        <v>24.44</v>
      </c>
    </row>
    <row r="1520" spans="1:10" x14ac:dyDescent="0.2">
      <c r="A1520" s="33">
        <v>1349</v>
      </c>
      <c r="B1520" s="34" t="s">
        <v>13286</v>
      </c>
      <c r="C1520" s="34" t="s">
        <v>13285</v>
      </c>
      <c r="D1520" s="34" t="s">
        <v>3421</v>
      </c>
      <c r="E1520" s="35" t="s">
        <v>14167</v>
      </c>
      <c r="F1520" s="35"/>
      <c r="G1520" s="36">
        <v>24.44</v>
      </c>
      <c r="H1520" s="36">
        <v>3750</v>
      </c>
      <c r="I1520" s="36">
        <v>4399.2</v>
      </c>
      <c r="J1520" s="36">
        <v>24.44</v>
      </c>
    </row>
    <row r="1521" spans="1:10" x14ac:dyDescent="0.2">
      <c r="A1521" s="33">
        <v>1350</v>
      </c>
      <c r="B1521" s="34" t="s">
        <v>13290</v>
      </c>
      <c r="C1521" s="34" t="s">
        <v>13289</v>
      </c>
      <c r="D1521" s="34" t="s">
        <v>3418</v>
      </c>
      <c r="E1521" s="35" t="s">
        <v>13986</v>
      </c>
      <c r="F1521" s="35"/>
      <c r="G1521" s="36">
        <v>29.33</v>
      </c>
      <c r="H1521" s="36">
        <v>3750</v>
      </c>
      <c r="I1521" s="36">
        <v>5279.4</v>
      </c>
      <c r="J1521" s="36">
        <v>29.33</v>
      </c>
    </row>
    <row r="1522" spans="1:10" x14ac:dyDescent="0.2">
      <c r="A1522" s="31"/>
      <c r="B1522" s="31"/>
      <c r="C1522" s="31"/>
      <c r="D1522" s="32" t="s">
        <v>3430</v>
      </c>
      <c r="E1522" s="31"/>
      <c r="F1522" s="31"/>
      <c r="G1522" s="31"/>
      <c r="H1522" s="31"/>
      <c r="I1522" s="31"/>
      <c r="J1522" s="31"/>
    </row>
    <row r="1523" spans="1:10" x14ac:dyDescent="0.2">
      <c r="A1523" s="33">
        <v>1351</v>
      </c>
      <c r="B1523" s="34" t="s">
        <v>3431</v>
      </c>
      <c r="C1523" s="34" t="s">
        <v>3432</v>
      </c>
      <c r="D1523" s="34" t="s">
        <v>3433</v>
      </c>
      <c r="E1523" s="35" t="s">
        <v>3434</v>
      </c>
      <c r="F1523" s="35"/>
      <c r="G1523" s="36">
        <v>4000</v>
      </c>
      <c r="H1523" s="36">
        <v>3750</v>
      </c>
      <c r="I1523" s="36">
        <v>4000</v>
      </c>
      <c r="J1523" s="36">
        <v>4000</v>
      </c>
    </row>
    <row r="1524" spans="1:10" x14ac:dyDescent="0.2">
      <c r="A1524" s="33">
        <v>1352</v>
      </c>
      <c r="B1524" s="34" t="s">
        <v>3435</v>
      </c>
      <c r="C1524" s="34" t="s">
        <v>3436</v>
      </c>
      <c r="D1524" s="34" t="s">
        <v>3437</v>
      </c>
      <c r="E1524" s="35" t="s">
        <v>3438</v>
      </c>
      <c r="F1524" s="35"/>
      <c r="G1524" s="36">
        <v>31.8</v>
      </c>
      <c r="H1524" s="36">
        <v>3750</v>
      </c>
      <c r="I1524" s="36">
        <v>6360</v>
      </c>
      <c r="J1524" s="36">
        <v>31.8</v>
      </c>
    </row>
    <row r="1525" spans="1:10" x14ac:dyDescent="0.2">
      <c r="A1525" s="33">
        <v>1353</v>
      </c>
      <c r="B1525" s="34" t="s">
        <v>13306</v>
      </c>
      <c r="C1525" s="34" t="s">
        <v>13305</v>
      </c>
      <c r="D1525" s="34" t="s">
        <v>14216</v>
      </c>
      <c r="E1525" s="35" t="s">
        <v>13996</v>
      </c>
      <c r="F1525" s="35"/>
      <c r="G1525" s="36">
        <v>29.15</v>
      </c>
      <c r="H1525" s="36">
        <v>3750</v>
      </c>
      <c r="I1525" s="36">
        <v>5830</v>
      </c>
      <c r="J1525" s="36">
        <v>29.15</v>
      </c>
    </row>
    <row r="1526" spans="1:10" x14ac:dyDescent="0.2">
      <c r="A1526" s="33">
        <v>1354</v>
      </c>
      <c r="B1526" s="34" t="s">
        <v>3439</v>
      </c>
      <c r="C1526" s="34" t="s">
        <v>3440</v>
      </c>
      <c r="D1526" s="34" t="s">
        <v>3437</v>
      </c>
      <c r="E1526" s="35" t="s">
        <v>1397</v>
      </c>
      <c r="F1526" s="35"/>
      <c r="G1526" s="36">
        <v>31.8</v>
      </c>
      <c r="H1526" s="36">
        <v>3750</v>
      </c>
      <c r="I1526" s="36">
        <v>6360</v>
      </c>
      <c r="J1526" s="36">
        <v>31.8</v>
      </c>
    </row>
    <row r="1527" spans="1:10" x14ac:dyDescent="0.2">
      <c r="A1527" s="33">
        <v>1355</v>
      </c>
      <c r="B1527" s="34" t="s">
        <v>3441</v>
      </c>
      <c r="C1527" s="34" t="s">
        <v>3442</v>
      </c>
      <c r="D1527" s="34" t="s">
        <v>3443</v>
      </c>
      <c r="E1527" s="35" t="s">
        <v>273</v>
      </c>
      <c r="F1527" s="35"/>
      <c r="G1527" s="36">
        <v>6930</v>
      </c>
      <c r="H1527" s="36">
        <v>3750</v>
      </c>
      <c r="I1527" s="36">
        <v>6930</v>
      </c>
      <c r="J1527" s="36">
        <v>6930</v>
      </c>
    </row>
    <row r="1528" spans="1:10" x14ac:dyDescent="0.2">
      <c r="A1528" s="33">
        <v>1356</v>
      </c>
      <c r="B1528" s="34" t="s">
        <v>13298</v>
      </c>
      <c r="C1528" s="34" t="s">
        <v>13297</v>
      </c>
      <c r="D1528" s="34" t="s">
        <v>14217</v>
      </c>
      <c r="E1528" s="35" t="s">
        <v>14057</v>
      </c>
      <c r="F1528" s="35"/>
      <c r="G1528" s="36">
        <v>32.18</v>
      </c>
      <c r="H1528" s="36">
        <v>3750</v>
      </c>
      <c r="I1528" s="36">
        <v>6436</v>
      </c>
      <c r="J1528" s="36">
        <v>32.18</v>
      </c>
    </row>
    <row r="1529" spans="1:10" x14ac:dyDescent="0.2">
      <c r="A1529" s="31"/>
      <c r="B1529" s="31"/>
      <c r="C1529" s="31"/>
      <c r="D1529" s="32" t="s">
        <v>3444</v>
      </c>
      <c r="E1529" s="31"/>
      <c r="F1529" s="31"/>
      <c r="G1529" s="31"/>
      <c r="H1529" s="31"/>
      <c r="I1529" s="31"/>
      <c r="J1529" s="31"/>
    </row>
    <row r="1530" spans="1:10" x14ac:dyDescent="0.2">
      <c r="A1530" s="33">
        <v>1357</v>
      </c>
      <c r="B1530" s="34" t="s">
        <v>3445</v>
      </c>
      <c r="C1530" s="34" t="s">
        <v>3446</v>
      </c>
      <c r="D1530" s="34" t="s">
        <v>14218</v>
      </c>
      <c r="E1530" s="35" t="s">
        <v>3447</v>
      </c>
      <c r="F1530" s="35"/>
      <c r="G1530" s="36">
        <v>8407</v>
      </c>
      <c r="H1530" s="36">
        <v>6500</v>
      </c>
      <c r="I1530" s="36">
        <v>8407</v>
      </c>
      <c r="J1530" s="36">
        <v>8407</v>
      </c>
    </row>
    <row r="1531" spans="1:10" x14ac:dyDescent="0.2">
      <c r="A1531" s="31"/>
      <c r="B1531" s="31"/>
      <c r="C1531" s="31"/>
      <c r="D1531" s="32" t="s">
        <v>3450</v>
      </c>
      <c r="E1531" s="31"/>
      <c r="F1531" s="31"/>
      <c r="G1531" s="31"/>
      <c r="H1531" s="31"/>
      <c r="I1531" s="31"/>
      <c r="J1531" s="31"/>
    </row>
    <row r="1532" spans="1:10" x14ac:dyDescent="0.2">
      <c r="A1532" s="33">
        <v>1358</v>
      </c>
      <c r="B1532" s="34" t="s">
        <v>13296</v>
      </c>
      <c r="C1532" s="34" t="s">
        <v>13295</v>
      </c>
      <c r="D1532" s="34" t="s">
        <v>3453</v>
      </c>
      <c r="E1532" s="35" t="s">
        <v>13916</v>
      </c>
      <c r="F1532" s="35"/>
      <c r="G1532" s="36">
        <v>32.22</v>
      </c>
      <c r="H1532" s="36">
        <v>3900</v>
      </c>
      <c r="I1532" s="36">
        <v>5799.6</v>
      </c>
      <c r="J1532" s="36">
        <v>32.22</v>
      </c>
    </row>
    <row r="1533" spans="1:10" x14ac:dyDescent="0.2">
      <c r="A1533" s="33">
        <v>1359</v>
      </c>
      <c r="B1533" s="34" t="s">
        <v>13294</v>
      </c>
      <c r="C1533" s="34" t="s">
        <v>13293</v>
      </c>
      <c r="D1533" s="34" t="s">
        <v>3453</v>
      </c>
      <c r="E1533" s="35" t="s">
        <v>13946</v>
      </c>
      <c r="F1533" s="35"/>
      <c r="G1533" s="36">
        <v>32.22</v>
      </c>
      <c r="H1533" s="36">
        <v>3900</v>
      </c>
      <c r="I1533" s="36">
        <v>5799.6</v>
      </c>
      <c r="J1533" s="36">
        <v>32.22</v>
      </c>
    </row>
    <row r="1534" spans="1:10" x14ac:dyDescent="0.2">
      <c r="A1534" s="33">
        <v>1360</v>
      </c>
      <c r="B1534" s="34" t="s">
        <v>13292</v>
      </c>
      <c r="C1534" s="34" t="s">
        <v>13291</v>
      </c>
      <c r="D1534" s="34" t="s">
        <v>3453</v>
      </c>
      <c r="E1534" s="35" t="s">
        <v>14049</v>
      </c>
      <c r="F1534" s="35"/>
      <c r="G1534" s="36">
        <v>32.22</v>
      </c>
      <c r="H1534" s="36">
        <v>3900</v>
      </c>
      <c r="I1534" s="36">
        <v>5799.6</v>
      </c>
      <c r="J1534" s="36">
        <v>32.22</v>
      </c>
    </row>
    <row r="1535" spans="1:10" x14ac:dyDescent="0.2">
      <c r="A1535" s="33">
        <v>1361</v>
      </c>
      <c r="B1535" s="34" t="s">
        <v>3451</v>
      </c>
      <c r="C1535" s="34" t="s">
        <v>3452</v>
      </c>
      <c r="D1535" s="34" t="s">
        <v>3453</v>
      </c>
      <c r="E1535" s="35" t="s">
        <v>171</v>
      </c>
      <c r="F1535" s="35"/>
      <c r="G1535" s="36">
        <v>32.22</v>
      </c>
      <c r="H1535" s="36">
        <v>3900</v>
      </c>
      <c r="I1535" s="36">
        <v>5799.6</v>
      </c>
      <c r="J1535" s="36">
        <v>32.22</v>
      </c>
    </row>
    <row r="1536" spans="1:10" x14ac:dyDescent="0.2">
      <c r="A1536" s="33">
        <v>1362</v>
      </c>
      <c r="B1536" s="34" t="s">
        <v>3457</v>
      </c>
      <c r="C1536" s="34" t="s">
        <v>3458</v>
      </c>
      <c r="D1536" s="34" t="s">
        <v>14219</v>
      </c>
      <c r="E1536" s="35" t="s">
        <v>3460</v>
      </c>
      <c r="F1536" s="35"/>
      <c r="G1536" s="36">
        <v>41.39</v>
      </c>
      <c r="H1536" s="36">
        <v>3800</v>
      </c>
      <c r="I1536" s="36">
        <v>7450.2</v>
      </c>
      <c r="J1536" s="36">
        <v>41.39</v>
      </c>
    </row>
    <row r="1537" spans="1:10" x14ac:dyDescent="0.2">
      <c r="A1537" s="33">
        <v>1363</v>
      </c>
      <c r="B1537" s="34" t="s">
        <v>13304</v>
      </c>
      <c r="C1537" s="34" t="s">
        <v>13303</v>
      </c>
      <c r="D1537" s="34" t="s">
        <v>3461</v>
      </c>
      <c r="E1537" s="35" t="s">
        <v>13934</v>
      </c>
      <c r="F1537" s="35"/>
      <c r="G1537" s="36">
        <v>7500</v>
      </c>
      <c r="H1537" s="36">
        <v>4700</v>
      </c>
      <c r="I1537" s="36">
        <v>7500</v>
      </c>
      <c r="J1537" s="36">
        <v>7500</v>
      </c>
    </row>
    <row r="1538" spans="1:10" x14ac:dyDescent="0.2">
      <c r="A1538" s="33">
        <v>1364</v>
      </c>
      <c r="B1538" s="34" t="s">
        <v>3462</v>
      </c>
      <c r="C1538" s="34" t="s">
        <v>3463</v>
      </c>
      <c r="D1538" s="34" t="s">
        <v>3459</v>
      </c>
      <c r="E1538" s="35" t="s">
        <v>3464</v>
      </c>
      <c r="F1538" s="35"/>
      <c r="G1538" s="36">
        <v>34.72</v>
      </c>
      <c r="H1538" s="36">
        <v>4000</v>
      </c>
      <c r="I1538" s="36">
        <v>6249.6</v>
      </c>
      <c r="J1538" s="36">
        <v>34.72</v>
      </c>
    </row>
    <row r="1539" spans="1:10" x14ac:dyDescent="0.2">
      <c r="A1539" s="31"/>
      <c r="B1539" s="31"/>
      <c r="C1539" s="31"/>
      <c r="D1539" s="32" t="s">
        <v>3467</v>
      </c>
      <c r="E1539" s="31"/>
      <c r="F1539" s="31"/>
      <c r="G1539" s="31"/>
      <c r="H1539" s="31"/>
      <c r="I1539" s="31"/>
      <c r="J1539" s="31"/>
    </row>
    <row r="1540" spans="1:10" x14ac:dyDescent="0.2">
      <c r="A1540" s="33">
        <v>1365</v>
      </c>
      <c r="B1540" s="34" t="s">
        <v>4698</v>
      </c>
      <c r="C1540" s="34" t="s">
        <v>4699</v>
      </c>
      <c r="D1540" s="34" t="s">
        <v>3470</v>
      </c>
      <c r="E1540" s="35" t="s">
        <v>270</v>
      </c>
      <c r="F1540" s="35"/>
      <c r="G1540" s="36">
        <v>26.11</v>
      </c>
      <c r="H1540" s="36">
        <v>3750</v>
      </c>
      <c r="I1540" s="36">
        <v>4699.8</v>
      </c>
      <c r="J1540" s="36">
        <v>26.11</v>
      </c>
    </row>
    <row r="1541" spans="1:10" x14ac:dyDescent="0.2">
      <c r="A1541" s="33">
        <v>1366</v>
      </c>
      <c r="B1541" s="34" t="s">
        <v>3468</v>
      </c>
      <c r="C1541" s="34" t="s">
        <v>3469</v>
      </c>
      <c r="D1541" s="34" t="s">
        <v>3470</v>
      </c>
      <c r="E1541" s="35" t="s">
        <v>3471</v>
      </c>
      <c r="F1541" s="35"/>
      <c r="G1541" s="36">
        <v>26.11</v>
      </c>
      <c r="H1541" s="36">
        <v>3750</v>
      </c>
      <c r="I1541" s="36">
        <v>4699.8</v>
      </c>
      <c r="J1541" s="36">
        <v>26.11</v>
      </c>
    </row>
    <row r="1542" spans="1:10" x14ac:dyDescent="0.2">
      <c r="A1542" s="33">
        <v>1367</v>
      </c>
      <c r="B1542" s="34" t="s">
        <v>3472</v>
      </c>
      <c r="C1542" s="34" t="s">
        <v>3473</v>
      </c>
      <c r="D1542" s="34" t="s">
        <v>3470</v>
      </c>
      <c r="E1542" s="35" t="s">
        <v>3038</v>
      </c>
      <c r="F1542" s="35"/>
      <c r="G1542" s="36">
        <v>26.11</v>
      </c>
      <c r="H1542" s="36">
        <v>3750</v>
      </c>
      <c r="I1542" s="36">
        <v>4699.8</v>
      </c>
      <c r="J1542" s="36">
        <v>26.11</v>
      </c>
    </row>
    <row r="1543" spans="1:10" x14ac:dyDescent="0.2">
      <c r="A1543" s="33">
        <v>1368</v>
      </c>
      <c r="B1543" s="34" t="s">
        <v>3479</v>
      </c>
      <c r="C1543" s="34" t="s">
        <v>3480</v>
      </c>
      <c r="D1543" s="34" t="s">
        <v>3470</v>
      </c>
      <c r="E1543" s="35" t="s">
        <v>3481</v>
      </c>
      <c r="F1543" s="35"/>
      <c r="G1543" s="36">
        <v>26.11</v>
      </c>
      <c r="H1543" s="36">
        <v>3750</v>
      </c>
      <c r="I1543" s="36">
        <v>4699.8</v>
      </c>
      <c r="J1543" s="36">
        <v>26.11</v>
      </c>
    </row>
    <row r="1544" spans="1:10" x14ac:dyDescent="0.2">
      <c r="A1544" s="33">
        <v>1369</v>
      </c>
      <c r="B1544" s="34" t="s">
        <v>3482</v>
      </c>
      <c r="C1544" s="34" t="s">
        <v>3483</v>
      </c>
      <c r="D1544" s="34" t="s">
        <v>3470</v>
      </c>
      <c r="E1544" s="35" t="s">
        <v>3484</v>
      </c>
      <c r="F1544" s="35"/>
      <c r="G1544" s="36">
        <v>26.11</v>
      </c>
      <c r="H1544" s="36">
        <v>3750</v>
      </c>
      <c r="I1544" s="36">
        <v>4699.8</v>
      </c>
      <c r="J1544" s="36">
        <v>26.11</v>
      </c>
    </row>
    <row r="1545" spans="1:10" x14ac:dyDescent="0.2">
      <c r="A1545" s="33">
        <v>1370</v>
      </c>
      <c r="B1545" s="34" t="s">
        <v>3485</v>
      </c>
      <c r="C1545" s="34" t="s">
        <v>3486</v>
      </c>
      <c r="D1545" s="34" t="s">
        <v>3470</v>
      </c>
      <c r="E1545" s="35" t="s">
        <v>1929</v>
      </c>
      <c r="F1545" s="35"/>
      <c r="G1545" s="36">
        <v>26.11</v>
      </c>
      <c r="H1545" s="36">
        <v>3750</v>
      </c>
      <c r="I1545" s="36">
        <v>4699.8</v>
      </c>
      <c r="J1545" s="36">
        <v>26.11</v>
      </c>
    </row>
    <row r="1546" spans="1:10" x14ac:dyDescent="0.2">
      <c r="A1546" s="33">
        <v>1371</v>
      </c>
      <c r="B1546" s="34" t="s">
        <v>3487</v>
      </c>
      <c r="C1546" s="34" t="s">
        <v>3488</v>
      </c>
      <c r="D1546" s="34" t="s">
        <v>3470</v>
      </c>
      <c r="E1546" s="35" t="s">
        <v>3489</v>
      </c>
      <c r="F1546" s="35"/>
      <c r="G1546" s="36">
        <v>26.11</v>
      </c>
      <c r="H1546" s="36">
        <v>3750</v>
      </c>
      <c r="I1546" s="36">
        <v>4699.8</v>
      </c>
      <c r="J1546" s="36">
        <v>26.11</v>
      </c>
    </row>
    <row r="1547" spans="1:10" x14ac:dyDescent="0.2">
      <c r="A1547" s="33">
        <v>1372</v>
      </c>
      <c r="B1547" s="34" t="s">
        <v>13279</v>
      </c>
      <c r="C1547" s="34" t="s">
        <v>13278</v>
      </c>
      <c r="D1547" s="34" t="s">
        <v>3470</v>
      </c>
      <c r="E1547" s="35" t="s">
        <v>14012</v>
      </c>
      <c r="F1547" s="35"/>
      <c r="G1547" s="36">
        <v>26.11</v>
      </c>
      <c r="H1547" s="36">
        <v>3750</v>
      </c>
      <c r="I1547" s="36">
        <v>4699.8</v>
      </c>
      <c r="J1547" s="36">
        <v>26.11</v>
      </c>
    </row>
    <row r="1548" spans="1:10" x14ac:dyDescent="0.2">
      <c r="A1548" s="33">
        <v>1373</v>
      </c>
      <c r="B1548" s="34" t="s">
        <v>3490</v>
      </c>
      <c r="C1548" s="34" t="s">
        <v>3491</v>
      </c>
      <c r="D1548" s="34" t="s">
        <v>3492</v>
      </c>
      <c r="E1548" s="35" t="s">
        <v>3493</v>
      </c>
      <c r="F1548" s="35"/>
      <c r="G1548" s="36">
        <v>24.67</v>
      </c>
      <c r="H1548" s="36">
        <v>3800</v>
      </c>
      <c r="I1548" s="36">
        <v>4440.6000000000004</v>
      </c>
      <c r="J1548" s="36">
        <v>24.67</v>
      </c>
    </row>
    <row r="1549" spans="1:10" x14ac:dyDescent="0.2">
      <c r="A1549" s="33">
        <v>1374</v>
      </c>
      <c r="B1549" s="34" t="s">
        <v>3494</v>
      </c>
      <c r="C1549" s="34" t="s">
        <v>3495</v>
      </c>
      <c r="D1549" s="34" t="s">
        <v>3477</v>
      </c>
      <c r="E1549" s="35" t="s">
        <v>1800</v>
      </c>
      <c r="F1549" s="35"/>
      <c r="G1549" s="36">
        <v>29</v>
      </c>
      <c r="H1549" s="36">
        <v>3800</v>
      </c>
      <c r="I1549" s="36">
        <v>5220</v>
      </c>
      <c r="J1549" s="36">
        <v>29</v>
      </c>
    </row>
    <row r="1550" spans="1:10" x14ac:dyDescent="0.2">
      <c r="A1550" s="33">
        <v>1375</v>
      </c>
      <c r="B1550" s="34" t="s">
        <v>13277</v>
      </c>
      <c r="C1550" s="34" t="s">
        <v>13276</v>
      </c>
      <c r="D1550" s="34" t="s">
        <v>3470</v>
      </c>
      <c r="E1550" s="35" t="s">
        <v>13955</v>
      </c>
      <c r="F1550" s="35"/>
      <c r="G1550" s="36">
        <v>26.11</v>
      </c>
      <c r="H1550" s="36">
        <v>3750</v>
      </c>
      <c r="I1550" s="36">
        <v>4699.8</v>
      </c>
      <c r="J1550" s="36">
        <v>26.11</v>
      </c>
    </row>
    <row r="1551" spans="1:10" x14ac:dyDescent="0.2">
      <c r="A1551" s="33">
        <v>1376</v>
      </c>
      <c r="B1551" s="34" t="s">
        <v>3496</v>
      </c>
      <c r="C1551" s="34" t="s">
        <v>3497</v>
      </c>
      <c r="D1551" s="34" t="s">
        <v>3477</v>
      </c>
      <c r="E1551" s="35" t="s">
        <v>3484</v>
      </c>
      <c r="F1551" s="35"/>
      <c r="G1551" s="36">
        <v>29</v>
      </c>
      <c r="H1551" s="36">
        <v>3800</v>
      </c>
      <c r="I1551" s="36">
        <v>5220</v>
      </c>
      <c r="J1551" s="36">
        <v>29</v>
      </c>
    </row>
    <row r="1552" spans="1:10" x14ac:dyDescent="0.2">
      <c r="A1552" s="33">
        <v>1377</v>
      </c>
      <c r="B1552" s="34" t="s">
        <v>3498</v>
      </c>
      <c r="C1552" s="34" t="s">
        <v>3499</v>
      </c>
      <c r="D1552" s="34" t="s">
        <v>3470</v>
      </c>
      <c r="E1552" s="35" t="s">
        <v>113</v>
      </c>
      <c r="F1552" s="35"/>
      <c r="G1552" s="36">
        <v>26.11</v>
      </c>
      <c r="H1552" s="36">
        <v>3750</v>
      </c>
      <c r="I1552" s="36">
        <v>4699.8</v>
      </c>
      <c r="J1552" s="36">
        <v>26.11</v>
      </c>
    </row>
    <row r="1553" spans="1:10" x14ac:dyDescent="0.2">
      <c r="A1553" s="31"/>
      <c r="B1553" s="31"/>
      <c r="C1553" s="31"/>
      <c r="D1553" s="32" t="s">
        <v>3500</v>
      </c>
      <c r="E1553" s="31"/>
      <c r="F1553" s="31"/>
      <c r="G1553" s="31"/>
      <c r="H1553" s="31"/>
      <c r="I1553" s="31"/>
      <c r="J1553" s="31"/>
    </row>
    <row r="1554" spans="1:10" x14ac:dyDescent="0.2">
      <c r="A1554" s="33">
        <v>1378</v>
      </c>
      <c r="B1554" s="34" t="s">
        <v>3501</v>
      </c>
      <c r="C1554" s="34" t="s">
        <v>3502</v>
      </c>
      <c r="D1554" s="34" t="s">
        <v>3503</v>
      </c>
      <c r="E1554" s="35" t="s">
        <v>3504</v>
      </c>
      <c r="F1554" s="35"/>
      <c r="G1554" s="36">
        <v>25.45</v>
      </c>
      <c r="H1554" s="36">
        <v>3750</v>
      </c>
      <c r="I1554" s="36">
        <v>5090</v>
      </c>
      <c r="J1554" s="36">
        <v>25.45</v>
      </c>
    </row>
    <row r="1555" spans="1:10" x14ac:dyDescent="0.2">
      <c r="A1555" s="33">
        <v>1379</v>
      </c>
      <c r="B1555" s="34" t="s">
        <v>3505</v>
      </c>
      <c r="C1555" s="34" t="s">
        <v>3506</v>
      </c>
      <c r="D1555" s="34" t="s">
        <v>3507</v>
      </c>
      <c r="E1555" s="35" t="s">
        <v>403</v>
      </c>
      <c r="F1555" s="35"/>
      <c r="G1555" s="36">
        <v>23.05</v>
      </c>
      <c r="H1555" s="36">
        <v>3750</v>
      </c>
      <c r="I1555" s="36">
        <v>4610</v>
      </c>
      <c r="J1555" s="36">
        <v>23.05</v>
      </c>
    </row>
    <row r="1556" spans="1:10" x14ac:dyDescent="0.2">
      <c r="A1556" s="33">
        <v>1380</v>
      </c>
      <c r="B1556" s="34" t="s">
        <v>3508</v>
      </c>
      <c r="C1556" s="34" t="s">
        <v>3509</v>
      </c>
      <c r="D1556" s="34" t="s">
        <v>3510</v>
      </c>
      <c r="E1556" s="35" t="s">
        <v>2825</v>
      </c>
      <c r="F1556" s="35"/>
      <c r="G1556" s="36">
        <v>6576</v>
      </c>
      <c r="H1556" s="36">
        <v>3750</v>
      </c>
      <c r="I1556" s="36">
        <v>6576</v>
      </c>
      <c r="J1556" s="36">
        <v>6576</v>
      </c>
    </row>
    <row r="1557" spans="1:10" x14ac:dyDescent="0.2">
      <c r="A1557" s="33">
        <v>1381</v>
      </c>
      <c r="B1557" s="34" t="s">
        <v>3511</v>
      </c>
      <c r="C1557" s="34" t="s">
        <v>3512</v>
      </c>
      <c r="D1557" s="34" t="s">
        <v>3513</v>
      </c>
      <c r="E1557" s="35" t="s">
        <v>3514</v>
      </c>
      <c r="F1557" s="35"/>
      <c r="G1557" s="36">
        <v>25.36</v>
      </c>
      <c r="H1557" s="36">
        <v>3750</v>
      </c>
      <c r="I1557" s="36">
        <v>5072</v>
      </c>
      <c r="J1557" s="36">
        <v>25.36</v>
      </c>
    </row>
    <row r="1558" spans="1:10" x14ac:dyDescent="0.2">
      <c r="A1558" s="31"/>
      <c r="B1558" s="31"/>
      <c r="C1558" s="31"/>
      <c r="D1558" s="32" t="s">
        <v>3515</v>
      </c>
      <c r="E1558" s="31"/>
      <c r="F1558" s="31"/>
      <c r="G1558" s="31"/>
      <c r="H1558" s="31"/>
      <c r="I1558" s="31"/>
      <c r="J1558" s="31"/>
    </row>
    <row r="1559" spans="1:10" x14ac:dyDescent="0.2">
      <c r="A1559" s="33">
        <v>1382</v>
      </c>
      <c r="B1559" s="34" t="s">
        <v>3516</v>
      </c>
      <c r="C1559" s="34" t="s">
        <v>3517</v>
      </c>
      <c r="D1559" s="34" t="s">
        <v>3518</v>
      </c>
      <c r="E1559" s="35" t="s">
        <v>270</v>
      </c>
      <c r="F1559" s="35"/>
      <c r="G1559" s="36">
        <v>21.78</v>
      </c>
      <c r="H1559" s="36">
        <v>3750</v>
      </c>
      <c r="I1559" s="36">
        <v>3920.4</v>
      </c>
      <c r="J1559" s="36">
        <v>21.78</v>
      </c>
    </row>
    <row r="1560" spans="1:10" x14ac:dyDescent="0.2">
      <c r="A1560" s="33">
        <v>1383</v>
      </c>
      <c r="B1560" s="34" t="s">
        <v>3519</v>
      </c>
      <c r="C1560" s="34" t="s">
        <v>3520</v>
      </c>
      <c r="D1560" s="34" t="s">
        <v>3521</v>
      </c>
      <c r="E1560" s="35" t="s">
        <v>3522</v>
      </c>
      <c r="F1560" s="35"/>
      <c r="G1560" s="36">
        <v>23.96</v>
      </c>
      <c r="H1560" s="36">
        <v>3750</v>
      </c>
      <c r="I1560" s="36">
        <v>4312.8</v>
      </c>
      <c r="J1560" s="36">
        <v>23.96</v>
      </c>
    </row>
    <row r="1561" spans="1:10" x14ac:dyDescent="0.2">
      <c r="A1561" s="31"/>
      <c r="B1561" s="31"/>
      <c r="C1561" s="31"/>
      <c r="D1561" s="32" t="s">
        <v>3523</v>
      </c>
      <c r="E1561" s="31"/>
      <c r="F1561" s="31"/>
      <c r="G1561" s="31"/>
      <c r="H1561" s="31"/>
      <c r="I1561" s="31"/>
      <c r="J1561" s="31"/>
    </row>
    <row r="1562" spans="1:10" x14ac:dyDescent="0.2">
      <c r="A1562" s="33">
        <v>1384</v>
      </c>
      <c r="B1562" s="34" t="s">
        <v>3475</v>
      </c>
      <c r="C1562" s="34" t="s">
        <v>3476</v>
      </c>
      <c r="D1562" s="34" t="s">
        <v>14220</v>
      </c>
      <c r="E1562" s="35" t="s">
        <v>3478</v>
      </c>
      <c r="F1562" s="35"/>
      <c r="G1562" s="36">
        <v>5900</v>
      </c>
      <c r="H1562" s="36">
        <v>4100</v>
      </c>
      <c r="I1562" s="36">
        <v>5900</v>
      </c>
      <c r="J1562" s="36">
        <v>5900</v>
      </c>
    </row>
    <row r="1563" spans="1:10" x14ac:dyDescent="0.2">
      <c r="A1563" s="33">
        <v>1385</v>
      </c>
      <c r="B1563" s="34" t="s">
        <v>13050</v>
      </c>
      <c r="C1563" s="34" t="s">
        <v>13049</v>
      </c>
      <c r="D1563" s="34" t="s">
        <v>14221</v>
      </c>
      <c r="E1563" s="35" t="s">
        <v>13978</v>
      </c>
      <c r="F1563" s="35"/>
      <c r="G1563" s="36">
        <v>5900</v>
      </c>
      <c r="H1563" s="36">
        <v>4700</v>
      </c>
      <c r="I1563" s="36">
        <v>5900</v>
      </c>
      <c r="J1563" s="36">
        <v>5900</v>
      </c>
    </row>
    <row r="1564" spans="1:10" x14ac:dyDescent="0.2">
      <c r="A1564" s="33">
        <v>1386</v>
      </c>
      <c r="B1564" s="34" t="s">
        <v>3527</v>
      </c>
      <c r="C1564" s="34" t="s">
        <v>3528</v>
      </c>
      <c r="D1564" s="34" t="s">
        <v>14222</v>
      </c>
      <c r="E1564" s="35" t="s">
        <v>3529</v>
      </c>
      <c r="F1564" s="35"/>
      <c r="G1564" s="36">
        <v>7440</v>
      </c>
      <c r="H1564" s="36">
        <v>7000</v>
      </c>
      <c r="I1564" s="36">
        <v>7440</v>
      </c>
      <c r="J1564" s="36">
        <v>7440</v>
      </c>
    </row>
    <row r="1565" spans="1:10" x14ac:dyDescent="0.2">
      <c r="A1565" s="33">
        <v>1387</v>
      </c>
      <c r="B1565" s="34" t="s">
        <v>4765</v>
      </c>
      <c r="C1565" s="34" t="s">
        <v>4766</v>
      </c>
      <c r="D1565" s="34" t="s">
        <v>14223</v>
      </c>
      <c r="E1565" s="35" t="s">
        <v>1185</v>
      </c>
      <c r="F1565" s="35"/>
      <c r="G1565" s="36">
        <v>5900</v>
      </c>
      <c r="H1565" s="36">
        <v>5000</v>
      </c>
      <c r="I1565" s="36">
        <v>5900</v>
      </c>
      <c r="J1565" s="36">
        <v>5900</v>
      </c>
    </row>
    <row r="1566" spans="1:10" x14ac:dyDescent="0.2">
      <c r="A1566" s="31"/>
      <c r="B1566" s="31"/>
      <c r="C1566" s="31"/>
      <c r="D1566" s="32" t="s">
        <v>3530</v>
      </c>
      <c r="E1566" s="31"/>
      <c r="F1566" s="31"/>
      <c r="G1566" s="31"/>
      <c r="H1566" s="31"/>
      <c r="I1566" s="31"/>
      <c r="J1566" s="31"/>
    </row>
    <row r="1567" spans="1:10" x14ac:dyDescent="0.2">
      <c r="A1567" s="33">
        <v>1388</v>
      </c>
      <c r="B1567" s="34" t="s">
        <v>3533</v>
      </c>
      <c r="C1567" s="34" t="s">
        <v>3534</v>
      </c>
      <c r="D1567" s="34" t="s">
        <v>3531</v>
      </c>
      <c r="E1567" s="35" t="s">
        <v>2825</v>
      </c>
      <c r="F1567" s="35"/>
      <c r="G1567" s="36">
        <v>19.760000000000002</v>
      </c>
      <c r="H1567" s="36">
        <v>3750</v>
      </c>
      <c r="I1567" s="36">
        <v>3260.4</v>
      </c>
      <c r="J1567" s="36">
        <v>19.760000000000002</v>
      </c>
    </row>
    <row r="1568" spans="1:10" x14ac:dyDescent="0.2">
      <c r="A1568" s="33">
        <v>1389</v>
      </c>
      <c r="B1568" s="34" t="s">
        <v>3535</v>
      </c>
      <c r="C1568" s="34" t="s">
        <v>3536</v>
      </c>
      <c r="D1568" s="34" t="s">
        <v>3531</v>
      </c>
      <c r="E1568" s="35" t="s">
        <v>2825</v>
      </c>
      <c r="F1568" s="35"/>
      <c r="G1568" s="36">
        <v>19.760000000000002</v>
      </c>
      <c r="H1568" s="36">
        <v>3750</v>
      </c>
      <c r="I1568" s="36">
        <v>3260.4</v>
      </c>
      <c r="J1568" s="36">
        <v>19.760000000000002</v>
      </c>
    </row>
    <row r="1569" spans="1:10" x14ac:dyDescent="0.2">
      <c r="A1569" s="31"/>
      <c r="B1569" s="31"/>
      <c r="C1569" s="31"/>
      <c r="D1569" s="32" t="s">
        <v>3537</v>
      </c>
      <c r="E1569" s="31"/>
      <c r="F1569" s="31"/>
      <c r="G1569" s="31"/>
      <c r="H1569" s="31"/>
      <c r="I1569" s="31"/>
      <c r="J1569" s="31"/>
    </row>
    <row r="1570" spans="1:10" x14ac:dyDescent="0.2">
      <c r="A1570" s="33">
        <v>1390</v>
      </c>
      <c r="B1570" s="34" t="s">
        <v>3465</v>
      </c>
      <c r="C1570" s="34" t="s">
        <v>3466</v>
      </c>
      <c r="D1570" s="34" t="s">
        <v>14224</v>
      </c>
      <c r="E1570" s="35" t="s">
        <v>473</v>
      </c>
      <c r="F1570" s="35"/>
      <c r="G1570" s="36">
        <v>28.06</v>
      </c>
      <c r="H1570" s="36">
        <v>3900</v>
      </c>
      <c r="I1570" s="36">
        <v>5050.8</v>
      </c>
      <c r="J1570" s="36">
        <v>28.06</v>
      </c>
    </row>
    <row r="1571" spans="1:10" x14ac:dyDescent="0.2">
      <c r="A1571" s="33">
        <v>1391</v>
      </c>
      <c r="B1571" s="34" t="s">
        <v>3538</v>
      </c>
      <c r="C1571" s="34" t="s">
        <v>3539</v>
      </c>
      <c r="D1571" s="34" t="s">
        <v>14224</v>
      </c>
      <c r="E1571" s="35" t="s">
        <v>2305</v>
      </c>
      <c r="F1571" s="35"/>
      <c r="G1571" s="36">
        <v>28.06</v>
      </c>
      <c r="H1571" s="36">
        <v>3900</v>
      </c>
      <c r="I1571" s="36">
        <v>5050.8</v>
      </c>
      <c r="J1571" s="36">
        <v>28.06</v>
      </c>
    </row>
    <row r="1572" spans="1:10" x14ac:dyDescent="0.2">
      <c r="A1572" s="33">
        <v>1392</v>
      </c>
      <c r="B1572" s="34" t="s">
        <v>3540</v>
      </c>
      <c r="C1572" s="34" t="s">
        <v>3541</v>
      </c>
      <c r="D1572" s="34" t="s">
        <v>3542</v>
      </c>
      <c r="E1572" s="35" t="s">
        <v>2305</v>
      </c>
      <c r="F1572" s="35"/>
      <c r="G1572" s="36">
        <v>30.22</v>
      </c>
      <c r="H1572" s="36">
        <v>4000</v>
      </c>
      <c r="I1572" s="36">
        <v>5439.6</v>
      </c>
      <c r="J1572" s="36">
        <v>30.22</v>
      </c>
    </row>
    <row r="1573" spans="1:10" x14ac:dyDescent="0.2">
      <c r="A1573" s="31"/>
      <c r="B1573" s="31"/>
      <c r="C1573" s="31"/>
      <c r="D1573" s="32" t="s">
        <v>3543</v>
      </c>
      <c r="E1573" s="31"/>
      <c r="F1573" s="31"/>
      <c r="G1573" s="31"/>
      <c r="H1573" s="31"/>
      <c r="I1573" s="31"/>
      <c r="J1573" s="31"/>
    </row>
    <row r="1574" spans="1:10" x14ac:dyDescent="0.2">
      <c r="A1574" s="33">
        <v>1393</v>
      </c>
      <c r="B1574" s="34" t="s">
        <v>3544</v>
      </c>
      <c r="C1574" s="34" t="s">
        <v>3545</v>
      </c>
      <c r="D1574" s="34" t="s">
        <v>3546</v>
      </c>
      <c r="E1574" s="35" t="s">
        <v>3547</v>
      </c>
      <c r="F1574" s="35"/>
      <c r="G1574" s="36">
        <v>26.11</v>
      </c>
      <c r="H1574" s="36">
        <v>3850</v>
      </c>
      <c r="I1574" s="36">
        <v>4699.8</v>
      </c>
      <c r="J1574" s="36">
        <v>26.11</v>
      </c>
    </row>
    <row r="1575" spans="1:10" x14ac:dyDescent="0.2">
      <c r="A1575" s="33">
        <v>1394</v>
      </c>
      <c r="B1575" s="34" t="s">
        <v>3627</v>
      </c>
      <c r="C1575" s="34" t="s">
        <v>3628</v>
      </c>
      <c r="D1575" s="34" t="s">
        <v>14225</v>
      </c>
      <c r="E1575" s="35" t="s">
        <v>322</v>
      </c>
      <c r="F1575" s="35"/>
      <c r="G1575" s="36">
        <v>23.67</v>
      </c>
      <c r="H1575" s="36">
        <v>3800</v>
      </c>
      <c r="I1575" s="36">
        <v>4260.6000000000004</v>
      </c>
      <c r="J1575" s="36">
        <v>23.67</v>
      </c>
    </row>
    <row r="1576" spans="1:10" x14ac:dyDescent="0.2">
      <c r="A1576" s="33">
        <v>1395</v>
      </c>
      <c r="B1576" s="34" t="s">
        <v>3548</v>
      </c>
      <c r="C1576" s="34" t="s">
        <v>3549</v>
      </c>
      <c r="D1576" s="34" t="s">
        <v>3546</v>
      </c>
      <c r="E1576" s="35" t="s">
        <v>1618</v>
      </c>
      <c r="F1576" s="35"/>
      <c r="G1576" s="36">
        <v>26.11</v>
      </c>
      <c r="H1576" s="36">
        <v>3850</v>
      </c>
      <c r="I1576" s="36">
        <v>4699.8</v>
      </c>
      <c r="J1576" s="36">
        <v>26.11</v>
      </c>
    </row>
    <row r="1577" spans="1:10" x14ac:dyDescent="0.2">
      <c r="A1577" s="31"/>
      <c r="B1577" s="31"/>
      <c r="C1577" s="31"/>
      <c r="D1577" s="32" t="s">
        <v>3550</v>
      </c>
      <c r="E1577" s="31"/>
      <c r="F1577" s="31"/>
      <c r="G1577" s="31"/>
      <c r="H1577" s="31"/>
      <c r="I1577" s="31"/>
      <c r="J1577" s="31"/>
    </row>
    <row r="1578" spans="1:10" x14ac:dyDescent="0.2">
      <c r="A1578" s="33">
        <v>1396</v>
      </c>
      <c r="B1578" s="34" t="s">
        <v>3553</v>
      </c>
      <c r="C1578" s="34" t="s">
        <v>3554</v>
      </c>
      <c r="D1578" s="34" t="s">
        <v>3551</v>
      </c>
      <c r="E1578" s="35" t="s">
        <v>2440</v>
      </c>
      <c r="F1578" s="35"/>
      <c r="G1578" s="36">
        <v>26.11</v>
      </c>
      <c r="H1578" s="36">
        <v>3750</v>
      </c>
      <c r="I1578" s="36">
        <v>4699.8</v>
      </c>
      <c r="J1578" s="36">
        <v>26.11</v>
      </c>
    </row>
    <row r="1579" spans="1:10" x14ac:dyDescent="0.2">
      <c r="A1579" s="33">
        <v>1397</v>
      </c>
      <c r="B1579" s="34" t="s">
        <v>3555</v>
      </c>
      <c r="C1579" s="34" t="s">
        <v>3556</v>
      </c>
      <c r="D1579" s="34" t="s">
        <v>3551</v>
      </c>
      <c r="E1579" s="35" t="s">
        <v>270</v>
      </c>
      <c r="F1579" s="35"/>
      <c r="G1579" s="36">
        <v>26.11</v>
      </c>
      <c r="H1579" s="36">
        <v>3750</v>
      </c>
      <c r="I1579" s="36">
        <v>4699.8</v>
      </c>
      <c r="J1579" s="36">
        <v>26.11</v>
      </c>
    </row>
    <row r="1580" spans="1:10" x14ac:dyDescent="0.2">
      <c r="A1580" s="33">
        <v>1398</v>
      </c>
      <c r="B1580" s="34" t="s">
        <v>14226</v>
      </c>
      <c r="C1580" s="34" t="s">
        <v>14227</v>
      </c>
      <c r="D1580" s="34" t="s">
        <v>3551</v>
      </c>
      <c r="E1580" s="35" t="s">
        <v>13914</v>
      </c>
      <c r="F1580" s="35"/>
      <c r="G1580" s="36">
        <v>26.11</v>
      </c>
      <c r="H1580" s="36">
        <v>3750</v>
      </c>
      <c r="I1580" s="36">
        <v>4699.8</v>
      </c>
      <c r="J1580" s="36">
        <v>26.11</v>
      </c>
    </row>
    <row r="1581" spans="1:10" x14ac:dyDescent="0.2">
      <c r="A1581" s="33">
        <v>1399</v>
      </c>
      <c r="B1581" s="34" t="s">
        <v>3557</v>
      </c>
      <c r="C1581" s="34" t="s">
        <v>3558</v>
      </c>
      <c r="D1581" s="34" t="s">
        <v>3559</v>
      </c>
      <c r="E1581" s="35" t="s">
        <v>1341</v>
      </c>
      <c r="F1581" s="35"/>
      <c r="G1581" s="36">
        <v>29</v>
      </c>
      <c r="H1581" s="36">
        <v>3202</v>
      </c>
      <c r="I1581" s="36">
        <v>5220</v>
      </c>
      <c r="J1581" s="36">
        <v>29</v>
      </c>
    </row>
    <row r="1582" spans="1:10" x14ac:dyDescent="0.2">
      <c r="A1582" s="33">
        <v>1400</v>
      </c>
      <c r="B1582" s="34" t="s">
        <v>13265</v>
      </c>
      <c r="C1582" s="34" t="s">
        <v>13264</v>
      </c>
      <c r="D1582" s="34" t="s">
        <v>3551</v>
      </c>
      <c r="E1582" s="35" t="s">
        <v>13990</v>
      </c>
      <c r="F1582" s="35"/>
      <c r="G1582" s="36">
        <v>26.11</v>
      </c>
      <c r="H1582" s="36">
        <v>3750</v>
      </c>
      <c r="I1582" s="36">
        <v>4699.8</v>
      </c>
      <c r="J1582" s="36">
        <v>26.11</v>
      </c>
    </row>
    <row r="1583" spans="1:10" x14ac:dyDescent="0.2">
      <c r="A1583" s="33">
        <v>1401</v>
      </c>
      <c r="B1583" s="34" t="s">
        <v>4627</v>
      </c>
      <c r="C1583" s="34" t="s">
        <v>4628</v>
      </c>
      <c r="D1583" s="34" t="s">
        <v>3559</v>
      </c>
      <c r="E1583" s="35" t="s">
        <v>1755</v>
      </c>
      <c r="F1583" s="35"/>
      <c r="G1583" s="36">
        <v>29</v>
      </c>
      <c r="H1583" s="36">
        <v>3800</v>
      </c>
      <c r="I1583" s="36">
        <v>5220</v>
      </c>
      <c r="J1583" s="36">
        <v>29</v>
      </c>
    </row>
    <row r="1584" spans="1:10" x14ac:dyDescent="0.2">
      <c r="A1584" s="33">
        <v>1402</v>
      </c>
      <c r="B1584" s="34" t="s">
        <v>13263</v>
      </c>
      <c r="C1584" s="34" t="s">
        <v>13262</v>
      </c>
      <c r="D1584" s="34" t="s">
        <v>3551</v>
      </c>
      <c r="E1584" s="35" t="s">
        <v>14057</v>
      </c>
      <c r="F1584" s="35"/>
      <c r="G1584" s="36">
        <v>26.11</v>
      </c>
      <c r="H1584" s="36">
        <v>3750</v>
      </c>
      <c r="I1584" s="36">
        <v>4699.8</v>
      </c>
      <c r="J1584" s="36">
        <v>26.11</v>
      </c>
    </row>
    <row r="1585" spans="1:10" x14ac:dyDescent="0.2">
      <c r="A1585" s="33">
        <v>1403</v>
      </c>
      <c r="B1585" s="34" t="s">
        <v>3560</v>
      </c>
      <c r="C1585" s="34" t="s">
        <v>3561</v>
      </c>
      <c r="D1585" s="34" t="s">
        <v>3559</v>
      </c>
      <c r="E1585" s="35" t="s">
        <v>2339</v>
      </c>
      <c r="F1585" s="35"/>
      <c r="G1585" s="36">
        <v>29</v>
      </c>
      <c r="H1585" s="36">
        <v>3202</v>
      </c>
      <c r="I1585" s="36">
        <v>5220</v>
      </c>
      <c r="J1585" s="36">
        <v>29</v>
      </c>
    </row>
    <row r="1586" spans="1:10" x14ac:dyDescent="0.2">
      <c r="A1586" s="33">
        <v>1404</v>
      </c>
      <c r="B1586" s="34" t="s">
        <v>13261</v>
      </c>
      <c r="C1586" s="34" t="s">
        <v>13260</v>
      </c>
      <c r="D1586" s="34" t="s">
        <v>3551</v>
      </c>
      <c r="E1586" s="35" t="s">
        <v>14228</v>
      </c>
      <c r="F1586" s="35"/>
      <c r="G1586" s="36">
        <v>26.11</v>
      </c>
      <c r="H1586" s="36">
        <v>3750</v>
      </c>
      <c r="I1586" s="36">
        <v>4699.8</v>
      </c>
      <c r="J1586" s="36">
        <v>26.11</v>
      </c>
    </row>
    <row r="1587" spans="1:10" x14ac:dyDescent="0.2">
      <c r="A1587" s="33">
        <v>1405</v>
      </c>
      <c r="B1587" s="34" t="s">
        <v>3562</v>
      </c>
      <c r="C1587" s="34" t="s">
        <v>3563</v>
      </c>
      <c r="D1587" s="34" t="s">
        <v>3551</v>
      </c>
      <c r="E1587" s="35" t="s">
        <v>3564</v>
      </c>
      <c r="F1587" s="35"/>
      <c r="G1587" s="36">
        <v>26.11</v>
      </c>
      <c r="H1587" s="36">
        <v>3750</v>
      </c>
      <c r="I1587" s="36">
        <v>4699.8</v>
      </c>
      <c r="J1587" s="36">
        <v>26.11</v>
      </c>
    </row>
    <row r="1588" spans="1:10" x14ac:dyDescent="0.2">
      <c r="A1588" s="33">
        <v>1406</v>
      </c>
      <c r="B1588" s="34" t="s">
        <v>3565</v>
      </c>
      <c r="C1588" s="34" t="s">
        <v>3566</v>
      </c>
      <c r="D1588" s="34" t="s">
        <v>3551</v>
      </c>
      <c r="E1588" s="35" t="s">
        <v>3514</v>
      </c>
      <c r="F1588" s="35"/>
      <c r="G1588" s="36">
        <v>26.11</v>
      </c>
      <c r="H1588" s="36">
        <v>3750</v>
      </c>
      <c r="I1588" s="36">
        <v>4699.8</v>
      </c>
      <c r="J1588" s="36">
        <v>26.11</v>
      </c>
    </row>
    <row r="1589" spans="1:10" x14ac:dyDescent="0.2">
      <c r="A1589" s="33">
        <v>1407</v>
      </c>
      <c r="B1589" s="34" t="s">
        <v>3567</v>
      </c>
      <c r="C1589" s="34" t="s">
        <v>3568</v>
      </c>
      <c r="D1589" s="34" t="s">
        <v>3551</v>
      </c>
      <c r="E1589" s="35" t="s">
        <v>303</v>
      </c>
      <c r="F1589" s="35"/>
      <c r="G1589" s="36">
        <v>26.11</v>
      </c>
      <c r="H1589" s="36">
        <v>3750</v>
      </c>
      <c r="I1589" s="36">
        <v>4699.8</v>
      </c>
      <c r="J1589" s="36">
        <v>26.11</v>
      </c>
    </row>
    <row r="1590" spans="1:10" x14ac:dyDescent="0.2">
      <c r="A1590" s="33">
        <v>1408</v>
      </c>
      <c r="B1590" s="34" t="s">
        <v>3569</v>
      </c>
      <c r="C1590" s="34" t="s">
        <v>3570</v>
      </c>
      <c r="D1590" s="34" t="s">
        <v>3551</v>
      </c>
      <c r="E1590" s="35" t="s">
        <v>62</v>
      </c>
      <c r="F1590" s="35"/>
      <c r="G1590" s="36">
        <v>26.11</v>
      </c>
      <c r="H1590" s="36">
        <v>3750</v>
      </c>
      <c r="I1590" s="36">
        <v>4699.8</v>
      </c>
      <c r="J1590" s="36">
        <v>26.11</v>
      </c>
    </row>
    <row r="1591" spans="1:10" x14ac:dyDescent="0.2">
      <c r="A1591" s="33">
        <v>1409</v>
      </c>
      <c r="B1591" s="34" t="s">
        <v>3571</v>
      </c>
      <c r="C1591" s="34" t="s">
        <v>3572</v>
      </c>
      <c r="D1591" s="34" t="s">
        <v>3551</v>
      </c>
      <c r="E1591" s="35" t="s">
        <v>2902</v>
      </c>
      <c r="F1591" s="35"/>
      <c r="G1591" s="36">
        <v>26.11</v>
      </c>
      <c r="H1591" s="36">
        <v>3750</v>
      </c>
      <c r="I1591" s="36">
        <v>4699.8</v>
      </c>
      <c r="J1591" s="36">
        <v>26.11</v>
      </c>
    </row>
    <row r="1592" spans="1:10" x14ac:dyDescent="0.2">
      <c r="A1592" s="33">
        <v>1410</v>
      </c>
      <c r="B1592" s="34" t="s">
        <v>3573</v>
      </c>
      <c r="C1592" s="34" t="s">
        <v>3574</v>
      </c>
      <c r="D1592" s="34" t="s">
        <v>3551</v>
      </c>
      <c r="E1592" s="35" t="s">
        <v>3575</v>
      </c>
      <c r="F1592" s="35"/>
      <c r="G1592" s="36">
        <v>26.11</v>
      </c>
      <c r="H1592" s="36">
        <v>3750</v>
      </c>
      <c r="I1592" s="36">
        <v>4699.8</v>
      </c>
      <c r="J1592" s="36">
        <v>26.11</v>
      </c>
    </row>
    <row r="1593" spans="1:10" x14ac:dyDescent="0.2">
      <c r="A1593" s="31"/>
      <c r="B1593" s="31"/>
      <c r="C1593" s="31"/>
      <c r="D1593" s="32" t="s">
        <v>3576</v>
      </c>
      <c r="E1593" s="31"/>
      <c r="F1593" s="31"/>
      <c r="G1593" s="31"/>
      <c r="H1593" s="31"/>
      <c r="I1593" s="31"/>
      <c r="J1593" s="31"/>
    </row>
    <row r="1594" spans="1:10" x14ac:dyDescent="0.2">
      <c r="A1594" s="33">
        <v>1411</v>
      </c>
      <c r="B1594" s="34" t="s">
        <v>13273</v>
      </c>
      <c r="C1594" s="34" t="s">
        <v>13272</v>
      </c>
      <c r="D1594" s="34" t="s">
        <v>14229</v>
      </c>
      <c r="E1594" s="35" t="s">
        <v>13981</v>
      </c>
      <c r="F1594" s="35"/>
      <c r="G1594" s="36">
        <v>23.05</v>
      </c>
      <c r="H1594" s="36">
        <v>3750</v>
      </c>
      <c r="I1594" s="36">
        <v>4610</v>
      </c>
      <c r="J1594" s="36">
        <v>23.05</v>
      </c>
    </row>
    <row r="1595" spans="1:10" x14ac:dyDescent="0.2">
      <c r="A1595" s="33">
        <v>1412</v>
      </c>
      <c r="B1595" s="34" t="s">
        <v>3577</v>
      </c>
      <c r="C1595" s="34" t="s">
        <v>3578</v>
      </c>
      <c r="D1595" s="34" t="s">
        <v>3579</v>
      </c>
      <c r="E1595" s="35" t="s">
        <v>3580</v>
      </c>
      <c r="F1595" s="35"/>
      <c r="G1595" s="36">
        <v>25.45</v>
      </c>
      <c r="H1595" s="36">
        <v>3750</v>
      </c>
      <c r="I1595" s="36">
        <v>5090</v>
      </c>
      <c r="J1595" s="36">
        <v>25.45</v>
      </c>
    </row>
    <row r="1596" spans="1:10" x14ac:dyDescent="0.2">
      <c r="A1596" s="33">
        <v>1413</v>
      </c>
      <c r="B1596" s="34" t="s">
        <v>3581</v>
      </c>
      <c r="C1596" s="34" t="s">
        <v>3582</v>
      </c>
      <c r="D1596" s="34" t="s">
        <v>3583</v>
      </c>
      <c r="E1596" s="35" t="s">
        <v>265</v>
      </c>
      <c r="F1596" s="35"/>
      <c r="G1596" s="36">
        <v>25.45</v>
      </c>
      <c r="H1596" s="36">
        <v>3750</v>
      </c>
      <c r="I1596" s="36">
        <v>5090</v>
      </c>
      <c r="J1596" s="36">
        <v>25.45</v>
      </c>
    </row>
    <row r="1597" spans="1:10" x14ac:dyDescent="0.2">
      <c r="A1597" s="33">
        <v>1414</v>
      </c>
      <c r="B1597" s="34" t="s">
        <v>3584</v>
      </c>
      <c r="C1597" s="34" t="s">
        <v>3585</v>
      </c>
      <c r="D1597" s="34" t="s">
        <v>3586</v>
      </c>
      <c r="E1597" s="35" t="s">
        <v>2825</v>
      </c>
      <c r="F1597" s="35"/>
      <c r="G1597" s="36">
        <v>25.36</v>
      </c>
      <c r="H1597" s="36">
        <v>3750</v>
      </c>
      <c r="I1597" s="36">
        <v>5072</v>
      </c>
      <c r="J1597" s="36">
        <v>25.36</v>
      </c>
    </row>
    <row r="1598" spans="1:10" x14ac:dyDescent="0.2">
      <c r="A1598" s="33">
        <v>1415</v>
      </c>
      <c r="B1598" s="34" t="s">
        <v>3587</v>
      </c>
      <c r="C1598" s="34" t="s">
        <v>3588</v>
      </c>
      <c r="D1598" s="34" t="s">
        <v>3589</v>
      </c>
      <c r="E1598" s="35" t="s">
        <v>561</v>
      </c>
      <c r="F1598" s="35"/>
      <c r="G1598" s="36">
        <v>23.05</v>
      </c>
      <c r="H1598" s="36">
        <v>3750</v>
      </c>
      <c r="I1598" s="36">
        <v>4610</v>
      </c>
      <c r="J1598" s="36">
        <v>23.05</v>
      </c>
    </row>
    <row r="1599" spans="1:10" x14ac:dyDescent="0.2">
      <c r="A1599" s="33">
        <v>1416</v>
      </c>
      <c r="B1599" s="34" t="s">
        <v>3590</v>
      </c>
      <c r="C1599" s="34" t="s">
        <v>3591</v>
      </c>
      <c r="D1599" s="34" t="s">
        <v>3592</v>
      </c>
      <c r="E1599" s="35" t="s">
        <v>2825</v>
      </c>
      <c r="F1599" s="35"/>
      <c r="G1599" s="36">
        <v>6028</v>
      </c>
      <c r="H1599" s="36">
        <v>3750</v>
      </c>
      <c r="I1599" s="36">
        <v>6028</v>
      </c>
      <c r="J1599" s="36">
        <v>6028</v>
      </c>
    </row>
    <row r="1600" spans="1:10" x14ac:dyDescent="0.2">
      <c r="A1600" s="31"/>
      <c r="B1600" s="31"/>
      <c r="C1600" s="31"/>
      <c r="D1600" s="32" t="s">
        <v>3593</v>
      </c>
      <c r="E1600" s="31"/>
      <c r="F1600" s="31"/>
      <c r="G1600" s="31"/>
      <c r="H1600" s="31"/>
      <c r="I1600" s="31"/>
      <c r="J1600" s="31"/>
    </row>
    <row r="1601" spans="1:10" x14ac:dyDescent="0.2">
      <c r="A1601" s="33">
        <v>1417</v>
      </c>
      <c r="B1601" s="34" t="s">
        <v>3594</v>
      </c>
      <c r="C1601" s="34" t="s">
        <v>3595</v>
      </c>
      <c r="D1601" s="34" t="s">
        <v>3596</v>
      </c>
      <c r="E1601" s="35" t="s">
        <v>3597</v>
      </c>
      <c r="F1601" s="35"/>
      <c r="G1601" s="36">
        <v>21.78</v>
      </c>
      <c r="H1601" s="36">
        <v>3750</v>
      </c>
      <c r="I1601" s="36">
        <v>3920.4</v>
      </c>
      <c r="J1601" s="36">
        <v>21.78</v>
      </c>
    </row>
    <row r="1602" spans="1:10" x14ac:dyDescent="0.2">
      <c r="A1602" s="33">
        <v>1418</v>
      </c>
      <c r="B1602" s="34" t="s">
        <v>3598</v>
      </c>
      <c r="C1602" s="34" t="s">
        <v>3599</v>
      </c>
      <c r="D1602" s="34" t="s">
        <v>3600</v>
      </c>
      <c r="E1602" s="35" t="s">
        <v>2305</v>
      </c>
      <c r="F1602" s="35"/>
      <c r="G1602" s="36">
        <v>23.96</v>
      </c>
      <c r="H1602" s="36">
        <v>3750</v>
      </c>
      <c r="I1602" s="36">
        <v>4312.8</v>
      </c>
      <c r="J1602" s="36">
        <v>23.96</v>
      </c>
    </row>
    <row r="1603" spans="1:10" x14ac:dyDescent="0.2">
      <c r="A1603" s="33">
        <v>1419</v>
      </c>
      <c r="B1603" s="34" t="s">
        <v>3601</v>
      </c>
      <c r="C1603" s="34" t="s">
        <v>3602</v>
      </c>
      <c r="D1603" s="34" t="s">
        <v>3600</v>
      </c>
      <c r="E1603" s="35" t="s">
        <v>3603</v>
      </c>
      <c r="F1603" s="35"/>
      <c r="G1603" s="36">
        <v>23.96</v>
      </c>
      <c r="H1603" s="36">
        <v>3750</v>
      </c>
      <c r="I1603" s="36">
        <v>4312.8</v>
      </c>
      <c r="J1603" s="36">
        <v>23.96</v>
      </c>
    </row>
    <row r="1604" spans="1:10" x14ac:dyDescent="0.2">
      <c r="A1604" s="33">
        <v>1420</v>
      </c>
      <c r="B1604" s="34" t="s">
        <v>3604</v>
      </c>
      <c r="C1604" s="34" t="s">
        <v>3605</v>
      </c>
      <c r="D1604" s="34" t="s">
        <v>3606</v>
      </c>
      <c r="E1604" s="35" t="s">
        <v>525</v>
      </c>
      <c r="F1604" s="35"/>
      <c r="G1604" s="36">
        <v>24.67</v>
      </c>
      <c r="H1604" s="36">
        <v>3200</v>
      </c>
      <c r="I1604" s="36">
        <v>4440.6000000000004</v>
      </c>
      <c r="J1604" s="36">
        <v>24.67</v>
      </c>
    </row>
    <row r="1605" spans="1:10" x14ac:dyDescent="0.2">
      <c r="A1605" s="33">
        <v>1421</v>
      </c>
      <c r="B1605" s="34" t="s">
        <v>14230</v>
      </c>
      <c r="C1605" s="34" t="s">
        <v>14231</v>
      </c>
      <c r="D1605" s="34" t="s">
        <v>14232</v>
      </c>
      <c r="E1605" s="35" t="s">
        <v>13981</v>
      </c>
      <c r="F1605" s="35"/>
      <c r="G1605" s="36">
        <v>21.78</v>
      </c>
      <c r="H1605" s="36">
        <v>3750</v>
      </c>
      <c r="I1605" s="36">
        <v>3920.4</v>
      </c>
      <c r="J1605" s="36">
        <v>21.78</v>
      </c>
    </row>
    <row r="1606" spans="1:10" x14ac:dyDescent="0.2">
      <c r="A1606" s="31"/>
      <c r="B1606" s="31"/>
      <c r="C1606" s="31"/>
      <c r="D1606" s="32" t="s">
        <v>3607</v>
      </c>
      <c r="E1606" s="31"/>
      <c r="F1606" s="31"/>
      <c r="G1606" s="31"/>
      <c r="H1606" s="31"/>
      <c r="I1606" s="31"/>
      <c r="J1606" s="31"/>
    </row>
    <row r="1607" spans="1:10" x14ac:dyDescent="0.2">
      <c r="A1607" s="33">
        <v>1422</v>
      </c>
      <c r="B1607" s="34" t="s">
        <v>3608</v>
      </c>
      <c r="C1607" s="34" t="s">
        <v>3609</v>
      </c>
      <c r="D1607" s="34" t="s">
        <v>14233</v>
      </c>
      <c r="E1607" s="35" t="s">
        <v>2305</v>
      </c>
      <c r="F1607" s="35"/>
      <c r="G1607" s="36">
        <v>7139</v>
      </c>
      <c r="H1607" s="36">
        <v>4100</v>
      </c>
      <c r="I1607" s="36">
        <v>7139</v>
      </c>
      <c r="J1607" s="36">
        <v>7139</v>
      </c>
    </row>
    <row r="1608" spans="1:10" x14ac:dyDescent="0.2">
      <c r="A1608" s="33">
        <v>1423</v>
      </c>
      <c r="B1608" s="34" t="s">
        <v>3610</v>
      </c>
      <c r="C1608" s="34" t="s">
        <v>3611</v>
      </c>
      <c r="D1608" s="34" t="s">
        <v>14234</v>
      </c>
      <c r="E1608" s="35" t="s">
        <v>3612</v>
      </c>
      <c r="F1608" s="35"/>
      <c r="G1608" s="36">
        <v>9500</v>
      </c>
      <c r="H1608" s="36">
        <v>7000</v>
      </c>
      <c r="I1608" s="36">
        <v>9500</v>
      </c>
      <c r="J1608" s="36">
        <v>9500</v>
      </c>
    </row>
    <row r="1609" spans="1:10" x14ac:dyDescent="0.2">
      <c r="A1609" s="33">
        <v>1424</v>
      </c>
      <c r="B1609" s="34" t="s">
        <v>13271</v>
      </c>
      <c r="C1609" s="34" t="s">
        <v>13270</v>
      </c>
      <c r="D1609" s="34" t="s">
        <v>14235</v>
      </c>
      <c r="E1609" s="35" t="s">
        <v>14085</v>
      </c>
      <c r="F1609" s="35"/>
      <c r="G1609" s="36">
        <v>5900</v>
      </c>
      <c r="H1609" s="36">
        <v>4100</v>
      </c>
      <c r="I1609" s="36">
        <v>5900</v>
      </c>
      <c r="J1609" s="36">
        <v>5900</v>
      </c>
    </row>
    <row r="1610" spans="1:10" x14ac:dyDescent="0.2">
      <c r="A1610" s="31"/>
      <c r="B1610" s="31"/>
      <c r="C1610" s="31"/>
      <c r="D1610" s="32" t="s">
        <v>3613</v>
      </c>
      <c r="E1610" s="31"/>
      <c r="F1610" s="31"/>
      <c r="G1610" s="31"/>
      <c r="H1610" s="31"/>
      <c r="I1610" s="31"/>
      <c r="J1610" s="31"/>
    </row>
    <row r="1611" spans="1:10" x14ac:dyDescent="0.2">
      <c r="A1611" s="33">
        <v>1425</v>
      </c>
      <c r="B1611" s="34" t="s">
        <v>3614</v>
      </c>
      <c r="C1611" s="34" t="s">
        <v>3615</v>
      </c>
      <c r="D1611" s="34" t="s">
        <v>3616</v>
      </c>
      <c r="E1611" s="35" t="s">
        <v>533</v>
      </c>
      <c r="F1611" s="35"/>
      <c r="G1611" s="36">
        <v>19.760000000000002</v>
      </c>
      <c r="H1611" s="36">
        <v>3750</v>
      </c>
      <c r="I1611" s="36">
        <v>3260.4</v>
      </c>
      <c r="J1611" s="36">
        <v>19.760000000000002</v>
      </c>
    </row>
    <row r="1612" spans="1:10" x14ac:dyDescent="0.2">
      <c r="A1612" s="33">
        <v>1426</v>
      </c>
      <c r="B1612" s="34" t="s">
        <v>3617</v>
      </c>
      <c r="C1612" s="34" t="s">
        <v>3618</v>
      </c>
      <c r="D1612" s="34" t="s">
        <v>3616</v>
      </c>
      <c r="E1612" s="35" t="s">
        <v>2172</v>
      </c>
      <c r="F1612" s="35"/>
      <c r="G1612" s="36">
        <v>19.760000000000002</v>
      </c>
      <c r="H1612" s="36">
        <v>3750</v>
      </c>
      <c r="I1612" s="36">
        <v>3260.4</v>
      </c>
      <c r="J1612" s="36">
        <v>19.760000000000002</v>
      </c>
    </row>
    <row r="1613" spans="1:10" x14ac:dyDescent="0.2">
      <c r="A1613" s="33">
        <v>1427</v>
      </c>
      <c r="B1613" s="34" t="s">
        <v>13259</v>
      </c>
      <c r="C1613" s="34" t="s">
        <v>13258</v>
      </c>
      <c r="D1613" s="34" t="s">
        <v>3616</v>
      </c>
      <c r="E1613" s="35" t="s">
        <v>14025</v>
      </c>
      <c r="F1613" s="35"/>
      <c r="G1613" s="36">
        <v>19.760000000000002</v>
      </c>
      <c r="H1613" s="36">
        <v>3750</v>
      </c>
      <c r="I1613" s="36">
        <v>3260.4</v>
      </c>
      <c r="J1613" s="36">
        <v>19.760000000000002</v>
      </c>
    </row>
    <row r="1614" spans="1:10" x14ac:dyDescent="0.2">
      <c r="A1614" s="33">
        <v>1428</v>
      </c>
      <c r="B1614" s="34" t="s">
        <v>3619</v>
      </c>
      <c r="C1614" s="34" t="s">
        <v>3620</v>
      </c>
      <c r="D1614" s="34" t="s">
        <v>3616</v>
      </c>
      <c r="E1614" s="35" t="s">
        <v>1941</v>
      </c>
      <c r="F1614" s="35"/>
      <c r="G1614" s="36">
        <v>19.760000000000002</v>
      </c>
      <c r="H1614" s="36">
        <v>3750</v>
      </c>
      <c r="I1614" s="36">
        <v>3260.4</v>
      </c>
      <c r="J1614" s="36">
        <v>19.760000000000002</v>
      </c>
    </row>
    <row r="1615" spans="1:10" x14ac:dyDescent="0.2">
      <c r="A1615" s="33">
        <v>1429</v>
      </c>
      <c r="B1615" s="34" t="s">
        <v>3621</v>
      </c>
      <c r="C1615" s="34" t="s">
        <v>3622</v>
      </c>
      <c r="D1615" s="34" t="s">
        <v>3616</v>
      </c>
      <c r="E1615" s="35" t="s">
        <v>2825</v>
      </c>
      <c r="F1615" s="35"/>
      <c r="G1615" s="36">
        <v>19.760000000000002</v>
      </c>
      <c r="H1615" s="36">
        <v>3750</v>
      </c>
      <c r="I1615" s="36">
        <v>3260.4</v>
      </c>
      <c r="J1615" s="36">
        <v>19.760000000000002</v>
      </c>
    </row>
    <row r="1616" spans="1:10" x14ac:dyDescent="0.2">
      <c r="A1616" s="31"/>
      <c r="B1616" s="31"/>
      <c r="C1616" s="31"/>
      <c r="D1616" s="32" t="s">
        <v>3623</v>
      </c>
      <c r="E1616" s="31"/>
      <c r="F1616" s="31"/>
      <c r="G1616" s="31"/>
      <c r="H1616" s="31"/>
      <c r="I1616" s="31"/>
      <c r="J1616" s="31"/>
    </row>
    <row r="1617" spans="1:10" x14ac:dyDescent="0.2">
      <c r="A1617" s="33">
        <v>1430</v>
      </c>
      <c r="B1617" s="34" t="s">
        <v>3624</v>
      </c>
      <c r="C1617" s="34" t="s">
        <v>3625</v>
      </c>
      <c r="D1617" s="34" t="s">
        <v>3626</v>
      </c>
      <c r="E1617" s="35" t="s">
        <v>419</v>
      </c>
      <c r="F1617" s="35"/>
      <c r="G1617" s="36">
        <v>16.79</v>
      </c>
      <c r="H1617" s="36">
        <v>3800</v>
      </c>
      <c r="I1617" s="36">
        <v>3022.2</v>
      </c>
      <c r="J1617" s="36">
        <v>16.79</v>
      </c>
    </row>
    <row r="1618" spans="1:10" x14ac:dyDescent="0.2">
      <c r="A1618" s="33">
        <v>1431</v>
      </c>
      <c r="B1618" s="34" t="s">
        <v>13267</v>
      </c>
      <c r="C1618" s="34" t="s">
        <v>13266</v>
      </c>
      <c r="D1618" s="34" t="s">
        <v>14236</v>
      </c>
      <c r="E1618" s="35" t="s">
        <v>14057</v>
      </c>
      <c r="F1618" s="35"/>
      <c r="G1618" s="36">
        <v>28.06</v>
      </c>
      <c r="H1618" s="36">
        <v>3900</v>
      </c>
      <c r="I1618" s="36">
        <v>5050.8</v>
      </c>
      <c r="J1618" s="36">
        <v>28.06</v>
      </c>
    </row>
    <row r="1619" spans="1:10" x14ac:dyDescent="0.2">
      <c r="A1619" s="33">
        <v>1432</v>
      </c>
      <c r="B1619" s="34" t="s">
        <v>3629</v>
      </c>
      <c r="C1619" s="34" t="s">
        <v>3630</v>
      </c>
      <c r="D1619" s="34" t="s">
        <v>14236</v>
      </c>
      <c r="E1619" s="35" t="s">
        <v>3631</v>
      </c>
      <c r="F1619" s="35"/>
      <c r="G1619" s="36">
        <v>28.06</v>
      </c>
      <c r="H1619" s="36">
        <v>3900</v>
      </c>
      <c r="I1619" s="36">
        <v>5050.8</v>
      </c>
      <c r="J1619" s="36">
        <v>28.06</v>
      </c>
    </row>
    <row r="1620" spans="1:10" x14ac:dyDescent="0.2">
      <c r="A1620" s="33">
        <v>1433</v>
      </c>
      <c r="B1620" s="34" t="s">
        <v>3632</v>
      </c>
      <c r="C1620" s="34" t="s">
        <v>3633</v>
      </c>
      <c r="D1620" s="34" t="s">
        <v>3634</v>
      </c>
      <c r="E1620" s="35" t="s">
        <v>410</v>
      </c>
      <c r="F1620" s="35"/>
      <c r="G1620" s="36">
        <v>30.22</v>
      </c>
      <c r="H1620" s="36">
        <v>4000</v>
      </c>
      <c r="I1620" s="36">
        <v>5439.6</v>
      </c>
      <c r="J1620" s="36">
        <v>30.22</v>
      </c>
    </row>
    <row r="1621" spans="1:10" x14ac:dyDescent="0.2">
      <c r="A1621" s="33">
        <v>1434</v>
      </c>
      <c r="B1621" s="34" t="s">
        <v>3635</v>
      </c>
      <c r="C1621" s="34" t="s">
        <v>3636</v>
      </c>
      <c r="D1621" s="34" t="s">
        <v>14236</v>
      </c>
      <c r="E1621" s="35" t="s">
        <v>72</v>
      </c>
      <c r="F1621" s="35"/>
      <c r="G1621" s="36">
        <v>28.06</v>
      </c>
      <c r="H1621" s="36">
        <v>3900</v>
      </c>
      <c r="I1621" s="36">
        <v>5050.8</v>
      </c>
      <c r="J1621" s="36">
        <v>28.06</v>
      </c>
    </row>
    <row r="1622" spans="1:10" x14ac:dyDescent="0.2">
      <c r="A1622" s="33">
        <v>1435</v>
      </c>
      <c r="B1622" s="34" t="s">
        <v>3637</v>
      </c>
      <c r="C1622" s="34" t="s">
        <v>3638</v>
      </c>
      <c r="D1622" s="34" t="s">
        <v>14236</v>
      </c>
      <c r="E1622" s="35" t="s">
        <v>1472</v>
      </c>
      <c r="F1622" s="35"/>
      <c r="G1622" s="36">
        <v>28.06</v>
      </c>
      <c r="H1622" s="36">
        <v>3900</v>
      </c>
      <c r="I1622" s="36">
        <v>5050.8</v>
      </c>
      <c r="J1622" s="36">
        <v>28.06</v>
      </c>
    </row>
    <row r="1623" spans="1:10" x14ac:dyDescent="0.2">
      <c r="A1623" s="33">
        <v>1436</v>
      </c>
      <c r="B1623" s="34" t="s">
        <v>3639</v>
      </c>
      <c r="C1623" s="34" t="s">
        <v>3640</v>
      </c>
      <c r="D1623" s="34" t="s">
        <v>3634</v>
      </c>
      <c r="E1623" s="35" t="s">
        <v>2716</v>
      </c>
      <c r="F1623" s="35"/>
      <c r="G1623" s="36">
        <v>30.22</v>
      </c>
      <c r="H1623" s="36">
        <v>4000</v>
      </c>
      <c r="I1623" s="36">
        <v>5439.6</v>
      </c>
      <c r="J1623" s="36">
        <v>30.22</v>
      </c>
    </row>
    <row r="1624" spans="1:10" x14ac:dyDescent="0.2">
      <c r="A1624" s="31"/>
      <c r="B1624" s="31"/>
      <c r="C1624" s="31"/>
      <c r="D1624" s="32" t="s">
        <v>3641</v>
      </c>
      <c r="E1624" s="31"/>
      <c r="F1624" s="31"/>
      <c r="G1624" s="31"/>
      <c r="H1624" s="31"/>
      <c r="I1624" s="31"/>
      <c r="J1624" s="31"/>
    </row>
    <row r="1625" spans="1:10" x14ac:dyDescent="0.2">
      <c r="A1625" s="33">
        <v>1437</v>
      </c>
      <c r="B1625" s="34" t="s">
        <v>3642</v>
      </c>
      <c r="C1625" s="34" t="s">
        <v>3643</v>
      </c>
      <c r="D1625" s="34" t="s">
        <v>3644</v>
      </c>
      <c r="E1625" s="35" t="s">
        <v>3645</v>
      </c>
      <c r="F1625" s="35"/>
      <c r="G1625" s="36">
        <v>21.78</v>
      </c>
      <c r="H1625" s="36">
        <v>3800</v>
      </c>
      <c r="I1625" s="36">
        <v>3920.4</v>
      </c>
      <c r="J1625" s="36">
        <v>21.78</v>
      </c>
    </row>
    <row r="1626" spans="1:10" x14ac:dyDescent="0.2">
      <c r="A1626" s="31"/>
      <c r="B1626" s="31"/>
      <c r="C1626" s="31"/>
      <c r="D1626" s="32" t="s">
        <v>3646</v>
      </c>
      <c r="E1626" s="31"/>
      <c r="F1626" s="31"/>
      <c r="G1626" s="31"/>
      <c r="H1626" s="31"/>
      <c r="I1626" s="31"/>
      <c r="J1626" s="31"/>
    </row>
    <row r="1627" spans="1:10" x14ac:dyDescent="0.2">
      <c r="A1627" s="33">
        <v>1438</v>
      </c>
      <c r="B1627" s="34" t="s">
        <v>3647</v>
      </c>
      <c r="C1627" s="34" t="s">
        <v>3648</v>
      </c>
      <c r="D1627" s="34" t="s">
        <v>14237</v>
      </c>
      <c r="E1627" s="35" t="s">
        <v>3649</v>
      </c>
      <c r="F1627" s="35"/>
      <c r="G1627" s="36">
        <v>26.67</v>
      </c>
      <c r="H1627" s="36">
        <v>4000</v>
      </c>
      <c r="I1627" s="36">
        <v>4800.6000000000004</v>
      </c>
      <c r="J1627" s="36">
        <v>26.67</v>
      </c>
    </row>
    <row r="1628" spans="1:10" x14ac:dyDescent="0.2">
      <c r="A1628" s="33">
        <v>1439</v>
      </c>
      <c r="B1628" s="34" t="s">
        <v>3650</v>
      </c>
      <c r="C1628" s="34" t="s">
        <v>3651</v>
      </c>
      <c r="D1628" s="34" t="s">
        <v>3652</v>
      </c>
      <c r="E1628" s="35" t="s">
        <v>2728</v>
      </c>
      <c r="F1628" s="35"/>
      <c r="G1628" s="36">
        <v>22.67</v>
      </c>
      <c r="H1628" s="36">
        <v>3800</v>
      </c>
      <c r="I1628" s="36">
        <v>4080.6</v>
      </c>
      <c r="J1628" s="36">
        <v>22.67</v>
      </c>
    </row>
    <row r="1629" spans="1:10" x14ac:dyDescent="0.2">
      <c r="A1629" s="33">
        <v>1440</v>
      </c>
      <c r="B1629" s="34" t="s">
        <v>3653</v>
      </c>
      <c r="C1629" s="34" t="s">
        <v>3654</v>
      </c>
      <c r="D1629" s="34" t="s">
        <v>14238</v>
      </c>
      <c r="E1629" s="35" t="s">
        <v>1769</v>
      </c>
      <c r="F1629" s="35"/>
      <c r="G1629" s="36">
        <v>29.33</v>
      </c>
      <c r="H1629" s="36">
        <v>4000</v>
      </c>
      <c r="I1629" s="36">
        <v>5279.4</v>
      </c>
      <c r="J1629" s="36">
        <v>29.33</v>
      </c>
    </row>
    <row r="1630" spans="1:10" x14ac:dyDescent="0.2">
      <c r="A1630" s="33">
        <v>1441</v>
      </c>
      <c r="B1630" s="34" t="s">
        <v>3655</v>
      </c>
      <c r="C1630" s="34" t="s">
        <v>3656</v>
      </c>
      <c r="D1630" s="34" t="s">
        <v>3652</v>
      </c>
      <c r="E1630" s="35" t="s">
        <v>1807</v>
      </c>
      <c r="F1630" s="35"/>
      <c r="G1630" s="36">
        <v>22.67</v>
      </c>
      <c r="H1630" s="36">
        <v>3800</v>
      </c>
      <c r="I1630" s="36">
        <v>4080.6</v>
      </c>
      <c r="J1630" s="36">
        <v>22.67</v>
      </c>
    </row>
    <row r="1631" spans="1:10" x14ac:dyDescent="0.2">
      <c r="A1631" s="33">
        <v>1442</v>
      </c>
      <c r="B1631" s="34" t="s">
        <v>3657</v>
      </c>
      <c r="C1631" s="34" t="s">
        <v>3658</v>
      </c>
      <c r="D1631" s="34" t="s">
        <v>3652</v>
      </c>
      <c r="E1631" s="35" t="s">
        <v>565</v>
      </c>
      <c r="F1631" s="35"/>
      <c r="G1631" s="36">
        <v>22.67</v>
      </c>
      <c r="H1631" s="36">
        <v>3800</v>
      </c>
      <c r="I1631" s="36">
        <v>4080.6</v>
      </c>
      <c r="J1631" s="36">
        <v>22.67</v>
      </c>
    </row>
    <row r="1632" spans="1:10" x14ac:dyDescent="0.2">
      <c r="A1632" s="33">
        <v>1443</v>
      </c>
      <c r="B1632" s="34" t="s">
        <v>3659</v>
      </c>
      <c r="C1632" s="34" t="s">
        <v>3660</v>
      </c>
      <c r="D1632" s="34" t="s">
        <v>14237</v>
      </c>
      <c r="E1632" s="35" t="s">
        <v>3474</v>
      </c>
      <c r="F1632" s="35"/>
      <c r="G1632" s="36">
        <v>26.67</v>
      </c>
      <c r="H1632" s="36">
        <v>4000</v>
      </c>
      <c r="I1632" s="36">
        <v>4800.6000000000004</v>
      </c>
      <c r="J1632" s="36">
        <v>26.67</v>
      </c>
    </row>
    <row r="1633" spans="1:10" x14ac:dyDescent="0.2">
      <c r="A1633" s="33">
        <v>1444</v>
      </c>
      <c r="B1633" s="34" t="s">
        <v>3661</v>
      </c>
      <c r="C1633" s="34" t="s">
        <v>3662</v>
      </c>
      <c r="D1633" s="34" t="s">
        <v>3652</v>
      </c>
      <c r="E1633" s="35" t="s">
        <v>270</v>
      </c>
      <c r="F1633" s="35"/>
      <c r="G1633" s="36">
        <v>22.67</v>
      </c>
      <c r="H1633" s="36">
        <v>3800</v>
      </c>
      <c r="I1633" s="36">
        <v>4080.6</v>
      </c>
      <c r="J1633" s="36">
        <v>22.67</v>
      </c>
    </row>
    <row r="1634" spans="1:10" x14ac:dyDescent="0.2">
      <c r="A1634" s="33">
        <v>1445</v>
      </c>
      <c r="B1634" s="34" t="s">
        <v>3663</v>
      </c>
      <c r="C1634" s="34" t="s">
        <v>3664</v>
      </c>
      <c r="D1634" s="34" t="s">
        <v>3652</v>
      </c>
      <c r="E1634" s="35" t="s">
        <v>3665</v>
      </c>
      <c r="F1634" s="35"/>
      <c r="G1634" s="36">
        <v>22.67</v>
      </c>
      <c r="H1634" s="36">
        <v>3800</v>
      </c>
      <c r="I1634" s="36">
        <v>4080.6</v>
      </c>
      <c r="J1634" s="36">
        <v>22.67</v>
      </c>
    </row>
    <row r="1635" spans="1:10" x14ac:dyDescent="0.2">
      <c r="A1635" s="31"/>
      <c r="B1635" s="31"/>
      <c r="C1635" s="31"/>
      <c r="D1635" s="32" t="s">
        <v>3666</v>
      </c>
      <c r="E1635" s="31"/>
      <c r="F1635" s="31"/>
      <c r="G1635" s="31"/>
      <c r="H1635" s="31"/>
      <c r="I1635" s="31"/>
      <c r="J1635" s="31"/>
    </row>
    <row r="1636" spans="1:10" x14ac:dyDescent="0.2">
      <c r="A1636" s="33">
        <v>1446</v>
      </c>
      <c r="B1636" s="34" t="s">
        <v>3667</v>
      </c>
      <c r="C1636" s="34" t="s">
        <v>3668</v>
      </c>
      <c r="D1636" s="34" t="s">
        <v>3669</v>
      </c>
      <c r="E1636" s="35" t="s">
        <v>2009</v>
      </c>
      <c r="F1636" s="35"/>
      <c r="G1636" s="36">
        <v>22</v>
      </c>
      <c r="H1636" s="36">
        <v>3750</v>
      </c>
      <c r="I1636" s="36">
        <v>3960</v>
      </c>
      <c r="J1636" s="36">
        <v>22</v>
      </c>
    </row>
    <row r="1637" spans="1:10" x14ac:dyDescent="0.2">
      <c r="A1637" s="33">
        <v>1447</v>
      </c>
      <c r="B1637" s="34" t="s">
        <v>3670</v>
      </c>
      <c r="C1637" s="34" t="s">
        <v>3671</v>
      </c>
      <c r="D1637" s="34" t="s">
        <v>3669</v>
      </c>
      <c r="E1637" s="35" t="s">
        <v>3673</v>
      </c>
      <c r="F1637" s="35"/>
      <c r="G1637" s="36">
        <v>22</v>
      </c>
      <c r="H1637" s="36">
        <v>3750</v>
      </c>
      <c r="I1637" s="36">
        <v>3960</v>
      </c>
      <c r="J1637" s="36">
        <v>22</v>
      </c>
    </row>
    <row r="1638" spans="1:10" x14ac:dyDescent="0.2">
      <c r="A1638" s="33">
        <v>1448</v>
      </c>
      <c r="B1638" s="34" t="s">
        <v>13253</v>
      </c>
      <c r="C1638" s="34" t="s">
        <v>13252</v>
      </c>
      <c r="D1638" s="34" t="s">
        <v>3672</v>
      </c>
      <c r="E1638" s="35" t="s">
        <v>13978</v>
      </c>
      <c r="F1638" s="35"/>
      <c r="G1638" s="36">
        <v>20</v>
      </c>
      <c r="H1638" s="36">
        <v>3750</v>
      </c>
      <c r="I1638" s="36">
        <v>3600</v>
      </c>
      <c r="J1638" s="36">
        <v>20</v>
      </c>
    </row>
    <row r="1639" spans="1:10" x14ac:dyDescent="0.2">
      <c r="A1639" s="33">
        <v>1449</v>
      </c>
      <c r="B1639" s="34" t="s">
        <v>3674</v>
      </c>
      <c r="C1639" s="34" t="s">
        <v>3675</v>
      </c>
      <c r="D1639" s="34" t="s">
        <v>3672</v>
      </c>
      <c r="E1639" s="35" t="s">
        <v>1442</v>
      </c>
      <c r="F1639" s="35"/>
      <c r="G1639" s="36">
        <v>20</v>
      </c>
      <c r="H1639" s="36">
        <v>3750</v>
      </c>
      <c r="I1639" s="36">
        <v>3600</v>
      </c>
      <c r="J1639" s="36">
        <v>20</v>
      </c>
    </row>
    <row r="1640" spans="1:10" x14ac:dyDescent="0.2">
      <c r="A1640" s="33">
        <v>1450</v>
      </c>
      <c r="B1640" s="34" t="s">
        <v>3676</v>
      </c>
      <c r="C1640" s="34" t="s">
        <v>3677</v>
      </c>
      <c r="D1640" s="34" t="s">
        <v>3669</v>
      </c>
      <c r="E1640" s="35" t="s">
        <v>819</v>
      </c>
      <c r="F1640" s="35"/>
      <c r="G1640" s="36">
        <v>22</v>
      </c>
      <c r="H1640" s="36">
        <v>3750</v>
      </c>
      <c r="I1640" s="36">
        <v>3960</v>
      </c>
      <c r="J1640" s="36">
        <v>22</v>
      </c>
    </row>
    <row r="1641" spans="1:10" x14ac:dyDescent="0.2">
      <c r="A1641" s="33">
        <v>1451</v>
      </c>
      <c r="B1641" s="34" t="s">
        <v>3678</v>
      </c>
      <c r="C1641" s="34" t="s">
        <v>3679</v>
      </c>
      <c r="D1641" s="34" t="s">
        <v>3680</v>
      </c>
      <c r="E1641" s="35" t="s">
        <v>896</v>
      </c>
      <c r="F1641" s="35"/>
      <c r="G1641" s="36">
        <v>20</v>
      </c>
      <c r="H1641" s="36">
        <v>3200</v>
      </c>
      <c r="I1641" s="36">
        <v>3600</v>
      </c>
      <c r="J1641" s="36">
        <v>20</v>
      </c>
    </row>
    <row r="1642" spans="1:10" x14ac:dyDescent="0.2">
      <c r="A1642" s="31"/>
      <c r="B1642" s="31"/>
      <c r="C1642" s="31"/>
      <c r="D1642" s="32" t="s">
        <v>3681</v>
      </c>
      <c r="E1642" s="31"/>
      <c r="F1642" s="31"/>
      <c r="G1642" s="31"/>
      <c r="H1642" s="31"/>
      <c r="I1642" s="31"/>
      <c r="J1642" s="31"/>
    </row>
    <row r="1643" spans="1:10" x14ac:dyDescent="0.2">
      <c r="A1643" s="33">
        <v>1452</v>
      </c>
      <c r="B1643" s="34" t="s">
        <v>3682</v>
      </c>
      <c r="C1643" s="34" t="s">
        <v>3683</v>
      </c>
      <c r="D1643" s="34" t="s">
        <v>3684</v>
      </c>
      <c r="E1643" s="35" t="s">
        <v>3685</v>
      </c>
      <c r="F1643" s="35"/>
      <c r="G1643" s="36">
        <v>21.51</v>
      </c>
      <c r="H1643" s="36">
        <v>3750</v>
      </c>
      <c r="I1643" s="36">
        <v>3871.8</v>
      </c>
      <c r="J1643" s="36">
        <v>21.51</v>
      </c>
    </row>
    <row r="1644" spans="1:10" x14ac:dyDescent="0.2">
      <c r="A1644" s="33">
        <v>1453</v>
      </c>
      <c r="B1644" s="34" t="s">
        <v>3686</v>
      </c>
      <c r="C1644" s="34" t="s">
        <v>3687</v>
      </c>
      <c r="D1644" s="34" t="s">
        <v>3688</v>
      </c>
      <c r="E1644" s="35" t="s">
        <v>3689</v>
      </c>
      <c r="F1644" s="35"/>
      <c r="G1644" s="36">
        <v>19.559999999999999</v>
      </c>
      <c r="H1644" s="36">
        <v>3200</v>
      </c>
      <c r="I1644" s="36">
        <v>3520.8</v>
      </c>
      <c r="J1644" s="36">
        <v>19.559999999999999</v>
      </c>
    </row>
    <row r="1645" spans="1:10" x14ac:dyDescent="0.2">
      <c r="A1645" s="33">
        <v>1454</v>
      </c>
      <c r="B1645" s="34" t="s">
        <v>3690</v>
      </c>
      <c r="C1645" s="34" t="s">
        <v>3691</v>
      </c>
      <c r="D1645" s="34" t="s">
        <v>3684</v>
      </c>
      <c r="E1645" s="35" t="s">
        <v>3692</v>
      </c>
      <c r="F1645" s="35"/>
      <c r="G1645" s="36">
        <v>21.51</v>
      </c>
      <c r="H1645" s="36">
        <v>3750</v>
      </c>
      <c r="I1645" s="36">
        <v>3871.8</v>
      </c>
      <c r="J1645" s="36">
        <v>21.51</v>
      </c>
    </row>
    <row r="1646" spans="1:10" x14ac:dyDescent="0.2">
      <c r="A1646" s="33">
        <v>1455</v>
      </c>
      <c r="B1646" s="34" t="s">
        <v>13257</v>
      </c>
      <c r="C1646" s="34" t="s">
        <v>13256</v>
      </c>
      <c r="D1646" s="34" t="s">
        <v>3695</v>
      </c>
      <c r="E1646" s="35" t="s">
        <v>14101</v>
      </c>
      <c r="F1646" s="35"/>
      <c r="G1646" s="36">
        <v>19.559999999999999</v>
      </c>
      <c r="H1646" s="36">
        <v>3750</v>
      </c>
      <c r="I1646" s="36">
        <v>3520.8</v>
      </c>
      <c r="J1646" s="36">
        <v>19.559999999999999</v>
      </c>
    </row>
    <row r="1647" spans="1:10" x14ac:dyDescent="0.2">
      <c r="A1647" s="33">
        <v>1456</v>
      </c>
      <c r="B1647" s="34" t="s">
        <v>13255</v>
      </c>
      <c r="C1647" s="34" t="s">
        <v>13254</v>
      </c>
      <c r="D1647" s="34" t="s">
        <v>3695</v>
      </c>
      <c r="E1647" s="35" t="s">
        <v>13980</v>
      </c>
      <c r="F1647" s="35"/>
      <c r="G1647" s="36">
        <v>19.559999999999999</v>
      </c>
      <c r="H1647" s="36">
        <v>3750</v>
      </c>
      <c r="I1647" s="36">
        <v>3520.8</v>
      </c>
      <c r="J1647" s="36">
        <v>19.559999999999999</v>
      </c>
    </row>
    <row r="1648" spans="1:10" x14ac:dyDescent="0.2">
      <c r="A1648" s="33">
        <v>1457</v>
      </c>
      <c r="B1648" s="34" t="s">
        <v>3693</v>
      </c>
      <c r="C1648" s="34" t="s">
        <v>3694</v>
      </c>
      <c r="D1648" s="34" t="s">
        <v>14239</v>
      </c>
      <c r="E1648" s="35" t="s">
        <v>2825</v>
      </c>
      <c r="F1648" s="35"/>
      <c r="G1648" s="36">
        <v>6490</v>
      </c>
      <c r="H1648" s="36">
        <v>4700</v>
      </c>
      <c r="I1648" s="36">
        <v>6490</v>
      </c>
      <c r="J1648" s="36">
        <v>6490</v>
      </c>
    </row>
    <row r="1649" spans="1:10" x14ac:dyDescent="0.2">
      <c r="A1649" s="31"/>
      <c r="B1649" s="31"/>
      <c r="C1649" s="31"/>
      <c r="D1649" s="32" t="s">
        <v>3697</v>
      </c>
      <c r="E1649" s="31"/>
      <c r="F1649" s="31"/>
      <c r="G1649" s="31"/>
      <c r="H1649" s="31"/>
      <c r="I1649" s="31"/>
      <c r="J1649" s="31"/>
    </row>
    <row r="1650" spans="1:10" x14ac:dyDescent="0.2">
      <c r="A1650" s="33">
        <v>1458</v>
      </c>
      <c r="B1650" s="34" t="s">
        <v>3698</v>
      </c>
      <c r="C1650" s="34" t="s">
        <v>3699</v>
      </c>
      <c r="D1650" s="34" t="s">
        <v>14240</v>
      </c>
      <c r="E1650" s="35" t="s">
        <v>3564</v>
      </c>
      <c r="F1650" s="35"/>
      <c r="G1650" s="36">
        <v>3840</v>
      </c>
      <c r="H1650" s="36">
        <v>3750</v>
      </c>
      <c r="I1650" s="36">
        <v>3840</v>
      </c>
      <c r="J1650" s="36">
        <v>3840</v>
      </c>
    </row>
    <row r="1651" spans="1:10" x14ac:dyDescent="0.2">
      <c r="A1651" s="33">
        <v>1459</v>
      </c>
      <c r="B1651" s="34" t="s">
        <v>3700</v>
      </c>
      <c r="C1651" s="34" t="s">
        <v>3701</v>
      </c>
      <c r="D1651" s="34" t="s">
        <v>3702</v>
      </c>
      <c r="E1651" s="35" t="s">
        <v>3703</v>
      </c>
      <c r="F1651" s="35"/>
      <c r="G1651" s="36">
        <v>5040</v>
      </c>
      <c r="H1651" s="36">
        <v>3750</v>
      </c>
      <c r="I1651" s="36">
        <v>5040</v>
      </c>
      <c r="J1651" s="36">
        <v>5040</v>
      </c>
    </row>
    <row r="1652" spans="1:10" x14ac:dyDescent="0.2">
      <c r="A1652" s="33">
        <v>1460</v>
      </c>
      <c r="B1652" s="34" t="s">
        <v>3704</v>
      </c>
      <c r="C1652" s="34" t="s">
        <v>3705</v>
      </c>
      <c r="D1652" s="34" t="s">
        <v>14241</v>
      </c>
      <c r="E1652" s="35" t="s">
        <v>961</v>
      </c>
      <c r="F1652" s="35"/>
      <c r="G1652" s="36">
        <v>25.74</v>
      </c>
      <c r="H1652" s="36">
        <v>3750</v>
      </c>
      <c r="I1652" s="36">
        <v>5148</v>
      </c>
      <c r="J1652" s="36">
        <v>25.74</v>
      </c>
    </row>
    <row r="1653" spans="1:10" x14ac:dyDescent="0.2">
      <c r="A1653" s="33">
        <v>1461</v>
      </c>
      <c r="B1653" s="34" t="s">
        <v>3706</v>
      </c>
      <c r="C1653" s="34" t="s">
        <v>3707</v>
      </c>
      <c r="D1653" s="34" t="s">
        <v>3708</v>
      </c>
      <c r="E1653" s="35" t="s">
        <v>617</v>
      </c>
      <c r="F1653" s="35"/>
      <c r="G1653" s="36">
        <v>21.2</v>
      </c>
      <c r="H1653" s="36">
        <v>3750</v>
      </c>
      <c r="I1653" s="36">
        <v>4240</v>
      </c>
      <c r="J1653" s="36">
        <v>21.2</v>
      </c>
    </row>
    <row r="1654" spans="1:10" x14ac:dyDescent="0.2">
      <c r="A1654" s="33">
        <v>1462</v>
      </c>
      <c r="B1654" s="34" t="s">
        <v>3709</v>
      </c>
      <c r="C1654" s="34" t="s">
        <v>3710</v>
      </c>
      <c r="D1654" s="34" t="s">
        <v>3711</v>
      </c>
      <c r="E1654" s="35" t="s">
        <v>2323</v>
      </c>
      <c r="F1654" s="35"/>
      <c r="G1654" s="36">
        <v>23.32</v>
      </c>
      <c r="H1654" s="36">
        <v>3750</v>
      </c>
      <c r="I1654" s="36">
        <v>4664</v>
      </c>
      <c r="J1654" s="36">
        <v>23.32</v>
      </c>
    </row>
    <row r="1655" spans="1:10" x14ac:dyDescent="0.2">
      <c r="A1655" s="31"/>
      <c r="B1655" s="31"/>
      <c r="C1655" s="31"/>
      <c r="D1655" s="32" t="s">
        <v>3712</v>
      </c>
      <c r="E1655" s="31"/>
      <c r="F1655" s="31"/>
      <c r="G1655" s="31"/>
      <c r="H1655" s="31"/>
      <c r="I1655" s="31"/>
      <c r="J1655" s="31"/>
    </row>
    <row r="1656" spans="1:10" x14ac:dyDescent="0.2">
      <c r="A1656" s="33">
        <v>1463</v>
      </c>
      <c r="B1656" s="34" t="s">
        <v>3713</v>
      </c>
      <c r="C1656" s="34" t="s">
        <v>3714</v>
      </c>
      <c r="D1656" s="34" t="s">
        <v>3715</v>
      </c>
      <c r="E1656" s="35" t="s">
        <v>3716</v>
      </c>
      <c r="F1656" s="35"/>
      <c r="G1656" s="36">
        <v>7440</v>
      </c>
      <c r="H1656" s="36">
        <v>4666</v>
      </c>
      <c r="I1656" s="36">
        <v>7440</v>
      </c>
      <c r="J1656" s="36">
        <v>7440</v>
      </c>
    </row>
    <row r="1657" spans="1:10" x14ac:dyDescent="0.2">
      <c r="A1657" s="33">
        <v>1464</v>
      </c>
      <c r="B1657" s="34" t="s">
        <v>3717</v>
      </c>
      <c r="C1657" s="34" t="s">
        <v>3718</v>
      </c>
      <c r="D1657" s="34" t="s">
        <v>14242</v>
      </c>
      <c r="E1657" s="35" t="s">
        <v>2060</v>
      </c>
      <c r="F1657" s="35"/>
      <c r="G1657" s="36">
        <v>8407</v>
      </c>
      <c r="H1657" s="36">
        <v>6500</v>
      </c>
      <c r="I1657" s="36">
        <v>8407</v>
      </c>
      <c r="J1657" s="36">
        <v>8407</v>
      </c>
    </row>
    <row r="1658" spans="1:10" x14ac:dyDescent="0.2">
      <c r="A1658" s="33">
        <v>1465</v>
      </c>
      <c r="B1658" s="34" t="s">
        <v>3719</v>
      </c>
      <c r="C1658" s="34" t="s">
        <v>3720</v>
      </c>
      <c r="D1658" s="34" t="s">
        <v>3721</v>
      </c>
      <c r="E1658" s="35" t="s">
        <v>3722</v>
      </c>
      <c r="F1658" s="35"/>
      <c r="G1658" s="36">
        <v>3630</v>
      </c>
      <c r="H1658" s="36">
        <v>3800</v>
      </c>
      <c r="I1658" s="36">
        <v>3630</v>
      </c>
      <c r="J1658" s="36">
        <v>3630</v>
      </c>
    </row>
    <row r="1659" spans="1:10" x14ac:dyDescent="0.2">
      <c r="A1659" s="31"/>
      <c r="B1659" s="31"/>
      <c r="C1659" s="31"/>
      <c r="D1659" s="32" t="s">
        <v>3723</v>
      </c>
      <c r="E1659" s="31"/>
      <c r="F1659" s="31"/>
      <c r="G1659" s="31"/>
      <c r="H1659" s="31"/>
      <c r="I1659" s="31"/>
      <c r="J1659" s="31"/>
    </row>
    <row r="1660" spans="1:10" x14ac:dyDescent="0.2">
      <c r="A1660" s="33">
        <v>1466</v>
      </c>
      <c r="B1660" s="34" t="s">
        <v>3724</v>
      </c>
      <c r="C1660" s="34" t="s">
        <v>3725</v>
      </c>
      <c r="D1660" s="34" t="s">
        <v>3726</v>
      </c>
      <c r="E1660" s="35" t="s">
        <v>3727</v>
      </c>
      <c r="F1660" s="35"/>
      <c r="G1660" s="36">
        <v>25.78</v>
      </c>
      <c r="H1660" s="36">
        <v>3900</v>
      </c>
      <c r="I1660" s="36">
        <v>4640.3999999999996</v>
      </c>
      <c r="J1660" s="36">
        <v>25.78</v>
      </c>
    </row>
    <row r="1661" spans="1:10" x14ac:dyDescent="0.2">
      <c r="A1661" s="33">
        <v>1467</v>
      </c>
      <c r="B1661" s="34" t="s">
        <v>3728</v>
      </c>
      <c r="C1661" s="34" t="s">
        <v>3729</v>
      </c>
      <c r="D1661" s="34" t="s">
        <v>14243</v>
      </c>
      <c r="E1661" s="35" t="s">
        <v>3673</v>
      </c>
      <c r="F1661" s="35"/>
      <c r="G1661" s="36">
        <v>8250</v>
      </c>
      <c r="H1661" s="36">
        <v>4100</v>
      </c>
      <c r="I1661" s="36">
        <v>8250</v>
      </c>
      <c r="J1661" s="36">
        <v>8250</v>
      </c>
    </row>
    <row r="1662" spans="1:10" x14ac:dyDescent="0.2">
      <c r="A1662" s="33">
        <v>1468</v>
      </c>
      <c r="B1662" s="34" t="s">
        <v>3730</v>
      </c>
      <c r="C1662" s="34" t="s">
        <v>3731</v>
      </c>
      <c r="D1662" s="34" t="s">
        <v>3726</v>
      </c>
      <c r="E1662" s="35" t="s">
        <v>3732</v>
      </c>
      <c r="F1662" s="35"/>
      <c r="G1662" s="36">
        <v>25.78</v>
      </c>
      <c r="H1662" s="36">
        <v>3900</v>
      </c>
      <c r="I1662" s="36">
        <v>4640.3999999999996</v>
      </c>
      <c r="J1662" s="36">
        <v>25.78</v>
      </c>
    </row>
    <row r="1663" spans="1:10" x14ac:dyDescent="0.2">
      <c r="A1663" s="33">
        <v>1469</v>
      </c>
      <c r="B1663" s="34" t="s">
        <v>3733</v>
      </c>
      <c r="C1663" s="34" t="s">
        <v>3734</v>
      </c>
      <c r="D1663" s="34" t="s">
        <v>3726</v>
      </c>
      <c r="E1663" s="35" t="s">
        <v>3735</v>
      </c>
      <c r="F1663" s="35"/>
      <c r="G1663" s="36">
        <v>25.78</v>
      </c>
      <c r="H1663" s="36">
        <v>3900</v>
      </c>
      <c r="I1663" s="36">
        <v>4640.3999999999996</v>
      </c>
      <c r="J1663" s="36">
        <v>25.78</v>
      </c>
    </row>
    <row r="1664" spans="1:10" x14ac:dyDescent="0.2">
      <c r="A1664" s="31"/>
      <c r="B1664" s="31"/>
      <c r="C1664" s="31"/>
      <c r="D1664" s="32" t="s">
        <v>3736</v>
      </c>
      <c r="E1664" s="31"/>
      <c r="F1664" s="31"/>
      <c r="G1664" s="31"/>
      <c r="H1664" s="31"/>
      <c r="I1664" s="31"/>
      <c r="J1664" s="31"/>
    </row>
    <row r="1665" spans="1:10" x14ac:dyDescent="0.2">
      <c r="A1665" s="33">
        <v>1470</v>
      </c>
      <c r="B1665" s="34" t="s">
        <v>13251</v>
      </c>
      <c r="C1665" s="34" t="s">
        <v>13250</v>
      </c>
      <c r="D1665" s="34" t="s">
        <v>14244</v>
      </c>
      <c r="E1665" s="35" t="s">
        <v>14049</v>
      </c>
      <c r="F1665" s="35"/>
      <c r="G1665" s="36">
        <v>20</v>
      </c>
      <c r="H1665" s="36">
        <v>3750</v>
      </c>
      <c r="I1665" s="36">
        <v>3600</v>
      </c>
      <c r="J1665" s="36">
        <v>20</v>
      </c>
    </row>
    <row r="1666" spans="1:10" x14ac:dyDescent="0.2">
      <c r="A1666" s="33">
        <v>1471</v>
      </c>
      <c r="B1666" s="34" t="s">
        <v>3737</v>
      </c>
      <c r="C1666" s="34" t="s">
        <v>3738</v>
      </c>
      <c r="D1666" s="34" t="s">
        <v>14245</v>
      </c>
      <c r="E1666" s="35" t="s">
        <v>1394</v>
      </c>
      <c r="F1666" s="35"/>
      <c r="G1666" s="36">
        <v>31.11</v>
      </c>
      <c r="H1666" s="36">
        <v>3800</v>
      </c>
      <c r="I1666" s="36">
        <v>5599.8</v>
      </c>
      <c r="J1666" s="36">
        <v>31.11</v>
      </c>
    </row>
    <row r="1667" spans="1:10" x14ac:dyDescent="0.2">
      <c r="A1667" s="31"/>
      <c r="B1667" s="31"/>
      <c r="C1667" s="31"/>
      <c r="D1667" s="32" t="s">
        <v>3739</v>
      </c>
      <c r="E1667" s="31"/>
      <c r="F1667" s="31"/>
      <c r="G1667" s="31"/>
      <c r="H1667" s="31"/>
      <c r="I1667" s="31"/>
      <c r="J1667" s="31"/>
    </row>
    <row r="1668" spans="1:10" x14ac:dyDescent="0.2">
      <c r="A1668" s="33">
        <v>1472</v>
      </c>
      <c r="B1668" s="34" t="s">
        <v>3740</v>
      </c>
      <c r="C1668" s="34" t="s">
        <v>3741</v>
      </c>
      <c r="D1668" s="34" t="s">
        <v>14246</v>
      </c>
      <c r="E1668" s="35" t="s">
        <v>3743</v>
      </c>
      <c r="F1668" s="35"/>
      <c r="G1668" s="36">
        <v>37.28</v>
      </c>
      <c r="H1668" s="36">
        <v>3800</v>
      </c>
      <c r="I1668" s="36">
        <v>6710.4</v>
      </c>
      <c r="J1668" s="36">
        <v>37.28</v>
      </c>
    </row>
    <row r="1669" spans="1:10" x14ac:dyDescent="0.2">
      <c r="A1669" s="33">
        <v>1473</v>
      </c>
      <c r="B1669" s="34" t="s">
        <v>13214</v>
      </c>
      <c r="C1669" s="34" t="s">
        <v>13213</v>
      </c>
      <c r="D1669" s="34" t="s">
        <v>3758</v>
      </c>
      <c r="E1669" s="35" t="s">
        <v>14127</v>
      </c>
      <c r="F1669" s="35"/>
      <c r="G1669" s="36">
        <v>22.5</v>
      </c>
      <c r="H1669" s="36">
        <v>3750</v>
      </c>
      <c r="I1669" s="36">
        <v>4050</v>
      </c>
      <c r="J1669" s="36">
        <v>22.5</v>
      </c>
    </row>
    <row r="1670" spans="1:10" x14ac:dyDescent="0.2">
      <c r="A1670" s="33">
        <v>1474</v>
      </c>
      <c r="B1670" s="34" t="s">
        <v>3942</v>
      </c>
      <c r="C1670" s="34" t="s">
        <v>3943</v>
      </c>
      <c r="D1670" s="34" t="s">
        <v>3742</v>
      </c>
      <c r="E1670" s="35" t="s">
        <v>594</v>
      </c>
      <c r="F1670" s="35"/>
      <c r="G1670" s="36">
        <v>27</v>
      </c>
      <c r="H1670" s="36">
        <v>3850</v>
      </c>
      <c r="I1670" s="36">
        <v>4860</v>
      </c>
      <c r="J1670" s="36">
        <v>27</v>
      </c>
    </row>
    <row r="1671" spans="1:10" x14ac:dyDescent="0.2">
      <c r="A1671" s="33">
        <v>1475</v>
      </c>
      <c r="B1671" s="34" t="s">
        <v>3744</v>
      </c>
      <c r="C1671" s="34" t="s">
        <v>3745</v>
      </c>
      <c r="D1671" s="34" t="s">
        <v>14246</v>
      </c>
      <c r="E1671" s="35" t="s">
        <v>1923</v>
      </c>
      <c r="F1671" s="35"/>
      <c r="G1671" s="36">
        <v>37.28</v>
      </c>
      <c r="H1671" s="36">
        <v>3800</v>
      </c>
      <c r="I1671" s="36">
        <v>6710.4</v>
      </c>
      <c r="J1671" s="36">
        <v>37.28</v>
      </c>
    </row>
    <row r="1672" spans="1:10" x14ac:dyDescent="0.2">
      <c r="A1672" s="33">
        <v>1476</v>
      </c>
      <c r="B1672" s="34" t="s">
        <v>13220</v>
      </c>
      <c r="C1672" s="34" t="s">
        <v>13219</v>
      </c>
      <c r="D1672" s="34" t="s">
        <v>3751</v>
      </c>
      <c r="E1672" s="35" t="s">
        <v>14115</v>
      </c>
      <c r="F1672" s="35"/>
      <c r="G1672" s="36">
        <v>24.5</v>
      </c>
      <c r="H1672" s="36">
        <v>3800</v>
      </c>
      <c r="I1672" s="36">
        <v>4410</v>
      </c>
      <c r="J1672" s="36">
        <v>24.5</v>
      </c>
    </row>
    <row r="1673" spans="1:10" x14ac:dyDescent="0.2">
      <c r="A1673" s="33">
        <v>1477</v>
      </c>
      <c r="B1673" s="34" t="s">
        <v>3746</v>
      </c>
      <c r="C1673" s="34" t="s">
        <v>3747</v>
      </c>
      <c r="D1673" s="34" t="s">
        <v>3748</v>
      </c>
      <c r="E1673" s="35" t="s">
        <v>199</v>
      </c>
      <c r="F1673" s="35"/>
      <c r="G1673" s="36">
        <v>24.75</v>
      </c>
      <c r="H1673" s="36">
        <v>3750</v>
      </c>
      <c r="I1673" s="36">
        <v>4455</v>
      </c>
      <c r="J1673" s="36">
        <v>24.75</v>
      </c>
    </row>
    <row r="1674" spans="1:10" x14ac:dyDescent="0.2">
      <c r="A1674" s="33">
        <v>1478</v>
      </c>
      <c r="B1674" s="34" t="s">
        <v>3749</v>
      </c>
      <c r="C1674" s="34" t="s">
        <v>3750</v>
      </c>
      <c r="D1674" s="34" t="s">
        <v>3751</v>
      </c>
      <c r="E1674" s="35" t="s">
        <v>1125</v>
      </c>
      <c r="F1674" s="35"/>
      <c r="G1674" s="36">
        <v>24.5</v>
      </c>
      <c r="H1674" s="36">
        <v>3200</v>
      </c>
      <c r="I1674" s="36">
        <v>4410</v>
      </c>
      <c r="J1674" s="36">
        <v>24.5</v>
      </c>
    </row>
    <row r="1675" spans="1:10" x14ac:dyDescent="0.2">
      <c r="A1675" s="33">
        <v>1479</v>
      </c>
      <c r="B1675" s="34" t="s">
        <v>3752</v>
      </c>
      <c r="C1675" s="34" t="s">
        <v>3753</v>
      </c>
      <c r="D1675" s="34" t="s">
        <v>3748</v>
      </c>
      <c r="E1675" s="35" t="s">
        <v>3754</v>
      </c>
      <c r="F1675" s="35"/>
      <c r="G1675" s="36">
        <v>24.75</v>
      </c>
      <c r="H1675" s="36">
        <v>3750</v>
      </c>
      <c r="I1675" s="36">
        <v>4455</v>
      </c>
      <c r="J1675" s="36">
        <v>24.75</v>
      </c>
    </row>
    <row r="1676" spans="1:10" x14ac:dyDescent="0.2">
      <c r="A1676" s="33">
        <v>1480</v>
      </c>
      <c r="B1676" s="34" t="s">
        <v>13218</v>
      </c>
      <c r="C1676" s="34" t="s">
        <v>13217</v>
      </c>
      <c r="D1676" s="34" t="s">
        <v>3742</v>
      </c>
      <c r="E1676" s="35" t="s">
        <v>14075</v>
      </c>
      <c r="F1676" s="35"/>
      <c r="G1676" s="36">
        <v>27</v>
      </c>
      <c r="H1676" s="36">
        <v>3850</v>
      </c>
      <c r="I1676" s="36">
        <v>4860</v>
      </c>
      <c r="J1676" s="36">
        <v>27</v>
      </c>
    </row>
    <row r="1677" spans="1:10" x14ac:dyDescent="0.2">
      <c r="A1677" s="33">
        <v>1481</v>
      </c>
      <c r="B1677" s="34" t="s">
        <v>3755</v>
      </c>
      <c r="C1677" s="34" t="s">
        <v>3756</v>
      </c>
      <c r="D1677" s="34" t="s">
        <v>3742</v>
      </c>
      <c r="E1677" s="35" t="s">
        <v>3757</v>
      </c>
      <c r="F1677" s="35"/>
      <c r="G1677" s="36">
        <v>27</v>
      </c>
      <c r="H1677" s="36">
        <v>3850</v>
      </c>
      <c r="I1677" s="36">
        <v>4860</v>
      </c>
      <c r="J1677" s="36">
        <v>27</v>
      </c>
    </row>
    <row r="1678" spans="1:10" x14ac:dyDescent="0.2">
      <c r="A1678" s="33">
        <v>1482</v>
      </c>
      <c r="B1678" s="34" t="s">
        <v>13216</v>
      </c>
      <c r="C1678" s="34" t="s">
        <v>13215</v>
      </c>
      <c r="D1678" s="34" t="s">
        <v>3742</v>
      </c>
      <c r="E1678" s="35" t="s">
        <v>14008</v>
      </c>
      <c r="F1678" s="35"/>
      <c r="G1678" s="36">
        <v>27</v>
      </c>
      <c r="H1678" s="36">
        <v>3850</v>
      </c>
      <c r="I1678" s="36">
        <v>4860</v>
      </c>
      <c r="J1678" s="36">
        <v>27</v>
      </c>
    </row>
    <row r="1679" spans="1:10" x14ac:dyDescent="0.2">
      <c r="A1679" s="31"/>
      <c r="B1679" s="31"/>
      <c r="C1679" s="31"/>
      <c r="D1679" s="32" t="s">
        <v>3759</v>
      </c>
      <c r="E1679" s="31"/>
      <c r="F1679" s="31"/>
      <c r="G1679" s="31"/>
      <c r="H1679" s="31"/>
      <c r="I1679" s="31"/>
      <c r="J1679" s="31"/>
    </row>
    <row r="1680" spans="1:10" x14ac:dyDescent="0.2">
      <c r="A1680" s="33">
        <v>1483</v>
      </c>
      <c r="B1680" s="34" t="s">
        <v>3760</v>
      </c>
      <c r="C1680" s="34" t="s">
        <v>3761</v>
      </c>
      <c r="D1680" s="34" t="s">
        <v>3762</v>
      </c>
      <c r="E1680" s="35" t="s">
        <v>1551</v>
      </c>
      <c r="F1680" s="35"/>
      <c r="G1680" s="36">
        <v>32.130000000000003</v>
      </c>
      <c r="H1680" s="36">
        <v>3800</v>
      </c>
      <c r="I1680" s="36">
        <v>5783.4</v>
      </c>
      <c r="J1680" s="36">
        <v>32.130000000000003</v>
      </c>
    </row>
    <row r="1681" spans="1:10" x14ac:dyDescent="0.2">
      <c r="A1681" s="33">
        <v>1484</v>
      </c>
      <c r="B1681" s="34" t="s">
        <v>3763</v>
      </c>
      <c r="C1681" s="34" t="s">
        <v>3764</v>
      </c>
      <c r="D1681" s="34" t="s">
        <v>3765</v>
      </c>
      <c r="E1681" s="35" t="s">
        <v>2763</v>
      </c>
      <c r="F1681" s="35"/>
      <c r="G1681" s="36">
        <v>24.75</v>
      </c>
      <c r="H1681" s="36">
        <v>3750</v>
      </c>
      <c r="I1681" s="36">
        <v>4455</v>
      </c>
      <c r="J1681" s="36">
        <v>24.75</v>
      </c>
    </row>
    <row r="1682" spans="1:10" x14ac:dyDescent="0.2">
      <c r="A1682" s="33">
        <v>1485</v>
      </c>
      <c r="B1682" s="34" t="s">
        <v>3766</v>
      </c>
      <c r="C1682" s="34" t="s">
        <v>3767</v>
      </c>
      <c r="D1682" s="34" t="s">
        <v>3768</v>
      </c>
      <c r="E1682" s="35" t="s">
        <v>1554</v>
      </c>
      <c r="F1682" s="35"/>
      <c r="G1682" s="36">
        <v>27</v>
      </c>
      <c r="H1682" s="36">
        <v>3750</v>
      </c>
      <c r="I1682" s="36">
        <v>4860</v>
      </c>
      <c r="J1682" s="36">
        <v>27</v>
      </c>
    </row>
    <row r="1683" spans="1:10" x14ac:dyDescent="0.2">
      <c r="A1683" s="33">
        <v>1486</v>
      </c>
      <c r="B1683" s="34" t="s">
        <v>3769</v>
      </c>
      <c r="C1683" s="34" t="s">
        <v>3770</v>
      </c>
      <c r="D1683" s="34" t="s">
        <v>3765</v>
      </c>
      <c r="E1683" s="35" t="s">
        <v>1828</v>
      </c>
      <c r="F1683" s="35"/>
      <c r="G1683" s="36">
        <v>24.75</v>
      </c>
      <c r="H1683" s="36">
        <v>3750</v>
      </c>
      <c r="I1683" s="36">
        <v>4455</v>
      </c>
      <c r="J1683" s="36">
        <v>24.75</v>
      </c>
    </row>
    <row r="1684" spans="1:10" x14ac:dyDescent="0.2">
      <c r="A1684" s="33">
        <v>1487</v>
      </c>
      <c r="B1684" s="34" t="s">
        <v>3771</v>
      </c>
      <c r="C1684" s="34" t="s">
        <v>3772</v>
      </c>
      <c r="D1684" s="34" t="s">
        <v>3765</v>
      </c>
      <c r="E1684" s="35" t="s">
        <v>2637</v>
      </c>
      <c r="F1684" s="35"/>
      <c r="G1684" s="36">
        <v>24.75</v>
      </c>
      <c r="H1684" s="36">
        <v>3750</v>
      </c>
      <c r="I1684" s="36">
        <v>4455</v>
      </c>
      <c r="J1684" s="36">
        <v>24.75</v>
      </c>
    </row>
    <row r="1685" spans="1:10" x14ac:dyDescent="0.2">
      <c r="A1685" s="31"/>
      <c r="B1685" s="31"/>
      <c r="C1685" s="31"/>
      <c r="D1685" s="32" t="s">
        <v>3773</v>
      </c>
      <c r="E1685" s="31"/>
      <c r="F1685" s="31"/>
      <c r="G1685" s="31"/>
      <c r="H1685" s="31"/>
      <c r="I1685" s="31"/>
      <c r="J1685" s="31"/>
    </row>
    <row r="1686" spans="1:10" x14ac:dyDescent="0.2">
      <c r="A1686" s="33">
        <v>1488</v>
      </c>
      <c r="B1686" s="34" t="s">
        <v>3775</v>
      </c>
      <c r="C1686" s="34" t="s">
        <v>3776</v>
      </c>
      <c r="D1686" s="34" t="s">
        <v>3777</v>
      </c>
      <c r="E1686" s="35" t="s">
        <v>3198</v>
      </c>
      <c r="F1686" s="35"/>
      <c r="G1686" s="36">
        <v>27</v>
      </c>
      <c r="H1686" s="36">
        <v>3750</v>
      </c>
      <c r="I1686" s="36">
        <v>4860</v>
      </c>
      <c r="J1686" s="36">
        <v>27</v>
      </c>
    </row>
    <row r="1687" spans="1:10" x14ac:dyDescent="0.2">
      <c r="A1687" s="33">
        <v>1489</v>
      </c>
      <c r="B1687" s="34" t="s">
        <v>3778</v>
      </c>
      <c r="C1687" s="34" t="s">
        <v>3779</v>
      </c>
      <c r="D1687" s="34" t="s">
        <v>3774</v>
      </c>
      <c r="E1687" s="35" t="s">
        <v>245</v>
      </c>
      <c r="F1687" s="35"/>
      <c r="G1687" s="36">
        <v>22.5</v>
      </c>
      <c r="H1687" s="36">
        <v>3750</v>
      </c>
      <c r="I1687" s="36">
        <v>4050</v>
      </c>
      <c r="J1687" s="36">
        <v>22.5</v>
      </c>
    </row>
    <row r="1688" spans="1:10" x14ac:dyDescent="0.2">
      <c r="A1688" s="33">
        <v>1490</v>
      </c>
      <c r="B1688" s="34" t="s">
        <v>3780</v>
      </c>
      <c r="C1688" s="34" t="s">
        <v>3781</v>
      </c>
      <c r="D1688" s="34" t="s">
        <v>3782</v>
      </c>
      <c r="E1688" s="35" t="s">
        <v>3783</v>
      </c>
      <c r="F1688" s="35"/>
      <c r="G1688" s="36">
        <v>24.75</v>
      </c>
      <c r="H1688" s="36">
        <v>3750</v>
      </c>
      <c r="I1688" s="36">
        <v>4455</v>
      </c>
      <c r="J1688" s="36">
        <v>24.75</v>
      </c>
    </row>
    <row r="1689" spans="1:10" x14ac:dyDescent="0.2">
      <c r="A1689" s="33">
        <v>1491</v>
      </c>
      <c r="B1689" s="34" t="s">
        <v>13208</v>
      </c>
      <c r="C1689" s="34" t="s">
        <v>13207</v>
      </c>
      <c r="D1689" s="34" t="s">
        <v>3774</v>
      </c>
      <c r="E1689" s="35" t="s">
        <v>13978</v>
      </c>
      <c r="F1689" s="35"/>
      <c r="G1689" s="36">
        <v>22.5</v>
      </c>
      <c r="H1689" s="36">
        <v>3750</v>
      </c>
      <c r="I1689" s="36">
        <v>4050</v>
      </c>
      <c r="J1689" s="36">
        <v>22.5</v>
      </c>
    </row>
    <row r="1690" spans="1:10" x14ac:dyDescent="0.2">
      <c r="A1690" s="31"/>
      <c r="B1690" s="31"/>
      <c r="C1690" s="31"/>
      <c r="D1690" s="32" t="s">
        <v>3784</v>
      </c>
      <c r="E1690" s="31"/>
      <c r="F1690" s="31"/>
      <c r="G1690" s="31"/>
      <c r="H1690" s="31"/>
      <c r="I1690" s="31"/>
      <c r="J1690" s="31"/>
    </row>
    <row r="1691" spans="1:10" x14ac:dyDescent="0.2">
      <c r="A1691" s="33">
        <v>1492</v>
      </c>
      <c r="B1691" s="34" t="s">
        <v>3785</v>
      </c>
      <c r="C1691" s="34" t="s">
        <v>3786</v>
      </c>
      <c r="D1691" s="34" t="s">
        <v>3787</v>
      </c>
      <c r="E1691" s="35" t="s">
        <v>1712</v>
      </c>
      <c r="F1691" s="35"/>
      <c r="G1691" s="36">
        <v>24.75</v>
      </c>
      <c r="H1691" s="36">
        <v>3750</v>
      </c>
      <c r="I1691" s="36">
        <v>4455</v>
      </c>
      <c r="J1691" s="36">
        <v>24.75</v>
      </c>
    </row>
    <row r="1692" spans="1:10" x14ac:dyDescent="0.2">
      <c r="A1692" s="33">
        <v>1493</v>
      </c>
      <c r="B1692" s="34" t="s">
        <v>3788</v>
      </c>
      <c r="C1692" s="34" t="s">
        <v>3789</v>
      </c>
      <c r="D1692" s="34" t="s">
        <v>3787</v>
      </c>
      <c r="E1692" s="35" t="s">
        <v>1370</v>
      </c>
      <c r="F1692" s="35"/>
      <c r="G1692" s="36">
        <v>24.75</v>
      </c>
      <c r="H1692" s="36">
        <v>3750</v>
      </c>
      <c r="I1692" s="36">
        <v>4455</v>
      </c>
      <c r="J1692" s="36">
        <v>24.75</v>
      </c>
    </row>
    <row r="1693" spans="1:10" x14ac:dyDescent="0.2">
      <c r="A1693" s="33">
        <v>1494</v>
      </c>
      <c r="B1693" s="34" t="s">
        <v>3790</v>
      </c>
      <c r="C1693" s="34" t="s">
        <v>3791</v>
      </c>
      <c r="D1693" s="34" t="s">
        <v>3792</v>
      </c>
      <c r="E1693" s="35" t="s">
        <v>2024</v>
      </c>
      <c r="F1693" s="35"/>
      <c r="G1693" s="36">
        <v>29.46</v>
      </c>
      <c r="H1693" s="36">
        <v>3800</v>
      </c>
      <c r="I1693" s="36">
        <v>5302.8</v>
      </c>
      <c r="J1693" s="36">
        <v>29.46</v>
      </c>
    </row>
    <row r="1694" spans="1:10" x14ac:dyDescent="0.2">
      <c r="A1694" s="33">
        <v>1495</v>
      </c>
      <c r="B1694" s="34" t="s">
        <v>3793</v>
      </c>
      <c r="C1694" s="34" t="s">
        <v>3794</v>
      </c>
      <c r="D1694" s="34" t="s">
        <v>3787</v>
      </c>
      <c r="E1694" s="35" t="s">
        <v>2130</v>
      </c>
      <c r="F1694" s="35"/>
      <c r="G1694" s="36">
        <v>24.75</v>
      </c>
      <c r="H1694" s="36">
        <v>3750</v>
      </c>
      <c r="I1694" s="36">
        <v>4455</v>
      </c>
      <c r="J1694" s="36">
        <v>24.75</v>
      </c>
    </row>
    <row r="1695" spans="1:10" x14ac:dyDescent="0.2">
      <c r="A1695" s="31"/>
      <c r="B1695" s="31"/>
      <c r="C1695" s="31"/>
      <c r="D1695" s="32" t="s">
        <v>3795</v>
      </c>
      <c r="E1695" s="31"/>
      <c r="F1695" s="31"/>
      <c r="G1695" s="31"/>
      <c r="H1695" s="31"/>
      <c r="I1695" s="31"/>
      <c r="J1695" s="31"/>
    </row>
    <row r="1696" spans="1:10" x14ac:dyDescent="0.2">
      <c r="A1696" s="33">
        <v>1496</v>
      </c>
      <c r="B1696" s="34" t="s">
        <v>3796</v>
      </c>
      <c r="C1696" s="34" t="s">
        <v>3797</v>
      </c>
      <c r="D1696" s="34" t="s">
        <v>3798</v>
      </c>
      <c r="E1696" s="35" t="s">
        <v>2024</v>
      </c>
      <c r="F1696" s="35"/>
      <c r="G1696" s="36">
        <v>22</v>
      </c>
      <c r="H1696" s="36">
        <v>3200</v>
      </c>
      <c r="I1696" s="36">
        <v>3960</v>
      </c>
      <c r="J1696" s="36">
        <v>22</v>
      </c>
    </row>
    <row r="1697" spans="1:10" x14ac:dyDescent="0.2">
      <c r="A1697" s="33">
        <v>1497</v>
      </c>
      <c r="B1697" s="34" t="s">
        <v>3799</v>
      </c>
      <c r="C1697" s="34" t="s">
        <v>3800</v>
      </c>
      <c r="D1697" s="34" t="s">
        <v>3801</v>
      </c>
      <c r="E1697" s="35" t="s">
        <v>3547</v>
      </c>
      <c r="F1697" s="35"/>
      <c r="G1697" s="36">
        <v>31</v>
      </c>
      <c r="H1697" s="36">
        <v>3800</v>
      </c>
      <c r="I1697" s="36">
        <v>5580</v>
      </c>
      <c r="J1697" s="36">
        <v>31</v>
      </c>
    </row>
    <row r="1698" spans="1:10" x14ac:dyDescent="0.2">
      <c r="A1698" s="33">
        <v>1498</v>
      </c>
      <c r="B1698" s="34" t="s">
        <v>3802</v>
      </c>
      <c r="C1698" s="34" t="s">
        <v>3803</v>
      </c>
      <c r="D1698" s="34" t="s">
        <v>3804</v>
      </c>
      <c r="E1698" s="35" t="s">
        <v>546</v>
      </c>
      <c r="F1698" s="35"/>
      <c r="G1698" s="36">
        <v>24.2</v>
      </c>
      <c r="H1698" s="36">
        <v>3750</v>
      </c>
      <c r="I1698" s="36">
        <v>4356</v>
      </c>
      <c r="J1698" s="36">
        <v>24.2</v>
      </c>
    </row>
    <row r="1699" spans="1:10" x14ac:dyDescent="0.2">
      <c r="A1699" s="33">
        <v>1499</v>
      </c>
      <c r="B1699" s="34" t="s">
        <v>3805</v>
      </c>
      <c r="C1699" s="34" t="s">
        <v>3806</v>
      </c>
      <c r="D1699" s="34" t="s">
        <v>3798</v>
      </c>
      <c r="E1699" s="35" t="s">
        <v>2176</v>
      </c>
      <c r="F1699" s="35"/>
      <c r="G1699" s="36">
        <v>22</v>
      </c>
      <c r="H1699" s="36">
        <v>3200</v>
      </c>
      <c r="I1699" s="36">
        <v>3960</v>
      </c>
      <c r="J1699" s="36">
        <v>22</v>
      </c>
    </row>
    <row r="1700" spans="1:10" x14ac:dyDescent="0.2">
      <c r="A1700" s="33">
        <v>1500</v>
      </c>
      <c r="B1700" s="34" t="s">
        <v>3807</v>
      </c>
      <c r="C1700" s="34" t="s">
        <v>3808</v>
      </c>
      <c r="D1700" s="34" t="s">
        <v>3804</v>
      </c>
      <c r="E1700" s="35" t="s">
        <v>1878</v>
      </c>
      <c r="F1700" s="35"/>
      <c r="G1700" s="36">
        <v>24.2</v>
      </c>
      <c r="H1700" s="36">
        <v>3750</v>
      </c>
      <c r="I1700" s="36">
        <v>4356</v>
      </c>
      <c r="J1700" s="36">
        <v>24.2</v>
      </c>
    </row>
    <row r="1701" spans="1:10" x14ac:dyDescent="0.2">
      <c r="A1701" s="33">
        <v>1501</v>
      </c>
      <c r="B1701" s="34" t="s">
        <v>3809</v>
      </c>
      <c r="C1701" s="34" t="s">
        <v>3810</v>
      </c>
      <c r="D1701" s="34" t="s">
        <v>3804</v>
      </c>
      <c r="E1701" s="35" t="s">
        <v>3373</v>
      </c>
      <c r="F1701" s="35"/>
      <c r="G1701" s="36">
        <v>24.2</v>
      </c>
      <c r="H1701" s="36">
        <v>3750</v>
      </c>
      <c r="I1701" s="36">
        <v>4356</v>
      </c>
      <c r="J1701" s="36">
        <v>24.2</v>
      </c>
    </row>
    <row r="1702" spans="1:10" x14ac:dyDescent="0.2">
      <c r="A1702" s="33">
        <v>1502</v>
      </c>
      <c r="B1702" s="34" t="s">
        <v>3811</v>
      </c>
      <c r="C1702" s="34" t="s">
        <v>3812</v>
      </c>
      <c r="D1702" s="34" t="s">
        <v>3804</v>
      </c>
      <c r="E1702" s="35" t="s">
        <v>3813</v>
      </c>
      <c r="F1702" s="35"/>
      <c r="G1702" s="36">
        <v>24.2</v>
      </c>
      <c r="H1702" s="36">
        <v>3750</v>
      </c>
      <c r="I1702" s="36">
        <v>4356</v>
      </c>
      <c r="J1702" s="36">
        <v>24.2</v>
      </c>
    </row>
    <row r="1703" spans="1:10" x14ac:dyDescent="0.2">
      <c r="A1703" s="31"/>
      <c r="B1703" s="31"/>
      <c r="C1703" s="31"/>
      <c r="D1703" s="32" t="s">
        <v>3814</v>
      </c>
      <c r="E1703" s="31"/>
      <c r="F1703" s="31"/>
      <c r="G1703" s="31"/>
      <c r="H1703" s="31"/>
      <c r="I1703" s="31"/>
      <c r="J1703" s="31"/>
    </row>
    <row r="1704" spans="1:10" x14ac:dyDescent="0.2">
      <c r="A1704" s="33">
        <v>1503</v>
      </c>
      <c r="B1704" s="34" t="s">
        <v>3815</v>
      </c>
      <c r="C1704" s="34" t="s">
        <v>3816</v>
      </c>
      <c r="D1704" s="34" t="s">
        <v>3817</v>
      </c>
      <c r="E1704" s="35" t="s">
        <v>612</v>
      </c>
      <c r="F1704" s="35"/>
      <c r="G1704" s="36">
        <v>22</v>
      </c>
      <c r="H1704" s="36">
        <v>3750</v>
      </c>
      <c r="I1704" s="36">
        <v>3960</v>
      </c>
      <c r="J1704" s="36">
        <v>22</v>
      </c>
    </row>
    <row r="1705" spans="1:10" x14ac:dyDescent="0.2">
      <c r="A1705" s="33">
        <v>1504</v>
      </c>
      <c r="B1705" s="34" t="s">
        <v>13212</v>
      </c>
      <c r="C1705" s="34" t="s">
        <v>13211</v>
      </c>
      <c r="D1705" s="34" t="s">
        <v>3817</v>
      </c>
      <c r="E1705" s="35" t="s">
        <v>13970</v>
      </c>
      <c r="F1705" s="35"/>
      <c r="G1705" s="36">
        <v>22</v>
      </c>
      <c r="H1705" s="36">
        <v>3750</v>
      </c>
      <c r="I1705" s="36">
        <v>3960</v>
      </c>
      <c r="J1705" s="36">
        <v>22</v>
      </c>
    </row>
    <row r="1706" spans="1:10" x14ac:dyDescent="0.2">
      <c r="A1706" s="33">
        <v>1505</v>
      </c>
      <c r="B1706" s="34" t="s">
        <v>13210</v>
      </c>
      <c r="C1706" s="34" t="s">
        <v>13209</v>
      </c>
      <c r="D1706" s="34" t="s">
        <v>3817</v>
      </c>
      <c r="E1706" s="35" t="s">
        <v>14115</v>
      </c>
      <c r="F1706" s="35"/>
      <c r="G1706" s="36">
        <v>22</v>
      </c>
      <c r="H1706" s="36">
        <v>3750</v>
      </c>
      <c r="I1706" s="36">
        <v>3960</v>
      </c>
      <c r="J1706" s="36">
        <v>22</v>
      </c>
    </row>
    <row r="1707" spans="1:10" x14ac:dyDescent="0.2">
      <c r="A1707" s="33">
        <v>1506</v>
      </c>
      <c r="B1707" s="34" t="s">
        <v>3818</v>
      </c>
      <c r="C1707" s="34" t="s">
        <v>3819</v>
      </c>
      <c r="D1707" s="34" t="s">
        <v>3817</v>
      </c>
      <c r="E1707" s="35" t="s">
        <v>3529</v>
      </c>
      <c r="F1707" s="35"/>
      <c r="G1707" s="36">
        <v>22</v>
      </c>
      <c r="H1707" s="36">
        <v>3750</v>
      </c>
      <c r="I1707" s="36">
        <v>3960</v>
      </c>
      <c r="J1707" s="36">
        <v>22</v>
      </c>
    </row>
    <row r="1708" spans="1:10" x14ac:dyDescent="0.2">
      <c r="A1708" s="33">
        <v>1507</v>
      </c>
      <c r="B1708" s="34" t="s">
        <v>3820</v>
      </c>
      <c r="C1708" s="34" t="s">
        <v>3821</v>
      </c>
      <c r="D1708" s="34" t="s">
        <v>3822</v>
      </c>
      <c r="E1708" s="35" t="s">
        <v>3823</v>
      </c>
      <c r="F1708" s="35"/>
      <c r="G1708" s="36">
        <v>31</v>
      </c>
      <c r="H1708" s="36">
        <v>3800</v>
      </c>
      <c r="I1708" s="36">
        <v>5580</v>
      </c>
      <c r="J1708" s="36">
        <v>31</v>
      </c>
    </row>
    <row r="1709" spans="1:10" x14ac:dyDescent="0.2">
      <c r="A1709" s="31"/>
      <c r="B1709" s="31"/>
      <c r="C1709" s="31"/>
      <c r="D1709" s="32" t="s">
        <v>3824</v>
      </c>
      <c r="E1709" s="31"/>
      <c r="F1709" s="31"/>
      <c r="G1709" s="31"/>
      <c r="H1709" s="31"/>
      <c r="I1709" s="31"/>
      <c r="J1709" s="31"/>
    </row>
    <row r="1710" spans="1:10" x14ac:dyDescent="0.2">
      <c r="A1710" s="33">
        <v>1508</v>
      </c>
      <c r="B1710" s="34" t="s">
        <v>3825</v>
      </c>
      <c r="C1710" s="34" t="s">
        <v>3826</v>
      </c>
      <c r="D1710" s="34" t="s">
        <v>3827</v>
      </c>
      <c r="E1710" s="35" t="s">
        <v>3828</v>
      </c>
      <c r="F1710" s="35"/>
      <c r="G1710" s="36">
        <v>24.2</v>
      </c>
      <c r="H1710" s="36">
        <v>3750</v>
      </c>
      <c r="I1710" s="36">
        <v>4356</v>
      </c>
      <c r="J1710" s="36">
        <v>24.2</v>
      </c>
    </row>
    <row r="1711" spans="1:10" x14ac:dyDescent="0.2">
      <c r="A1711" s="33">
        <v>1509</v>
      </c>
      <c r="B1711" s="34" t="s">
        <v>3829</v>
      </c>
      <c r="C1711" s="34" t="s">
        <v>3830</v>
      </c>
      <c r="D1711" s="34" t="s">
        <v>3827</v>
      </c>
      <c r="E1711" s="35" t="s">
        <v>694</v>
      </c>
      <c r="F1711" s="35"/>
      <c r="G1711" s="36">
        <v>24.2</v>
      </c>
      <c r="H1711" s="36">
        <v>3750</v>
      </c>
      <c r="I1711" s="36">
        <v>4356</v>
      </c>
      <c r="J1711" s="36">
        <v>24.2</v>
      </c>
    </row>
    <row r="1712" spans="1:10" x14ac:dyDescent="0.2">
      <c r="A1712" s="33">
        <v>1510</v>
      </c>
      <c r="B1712" s="34" t="s">
        <v>3831</v>
      </c>
      <c r="C1712" s="34" t="s">
        <v>3832</v>
      </c>
      <c r="D1712" s="34" t="s">
        <v>3833</v>
      </c>
      <c r="E1712" s="35" t="s">
        <v>24</v>
      </c>
      <c r="F1712" s="35"/>
      <c r="G1712" s="36">
        <v>22</v>
      </c>
      <c r="H1712" s="36">
        <v>3200</v>
      </c>
      <c r="I1712" s="36">
        <v>3960</v>
      </c>
      <c r="J1712" s="36">
        <v>22</v>
      </c>
    </row>
    <row r="1713" spans="1:10" x14ac:dyDescent="0.2">
      <c r="A1713" s="31"/>
      <c r="B1713" s="31"/>
      <c r="C1713" s="31"/>
      <c r="D1713" s="32" t="s">
        <v>3834</v>
      </c>
      <c r="E1713" s="31"/>
      <c r="F1713" s="31"/>
      <c r="G1713" s="31"/>
      <c r="H1713" s="31"/>
      <c r="I1713" s="31"/>
      <c r="J1713" s="31"/>
    </row>
    <row r="1714" spans="1:10" x14ac:dyDescent="0.2">
      <c r="A1714" s="33">
        <v>1511</v>
      </c>
      <c r="B1714" s="34" t="s">
        <v>13245</v>
      </c>
      <c r="C1714" s="34" t="s">
        <v>13244</v>
      </c>
      <c r="D1714" s="34" t="s">
        <v>3841</v>
      </c>
      <c r="E1714" s="35" t="s">
        <v>13927</v>
      </c>
      <c r="F1714" s="35"/>
      <c r="G1714" s="36">
        <v>25.5</v>
      </c>
      <c r="H1714" s="36">
        <v>3800</v>
      </c>
      <c r="I1714" s="36">
        <v>4590</v>
      </c>
      <c r="J1714" s="36">
        <v>25.5</v>
      </c>
    </row>
    <row r="1715" spans="1:10" x14ac:dyDescent="0.2">
      <c r="A1715" s="33">
        <v>1512</v>
      </c>
      <c r="B1715" s="34" t="s">
        <v>13243</v>
      </c>
      <c r="C1715" s="34" t="s">
        <v>13242</v>
      </c>
      <c r="D1715" s="34" t="s">
        <v>3841</v>
      </c>
      <c r="E1715" s="35" t="s">
        <v>13935</v>
      </c>
      <c r="F1715" s="35"/>
      <c r="G1715" s="36">
        <v>25.5</v>
      </c>
      <c r="H1715" s="36">
        <v>3800</v>
      </c>
      <c r="I1715" s="36">
        <v>4590</v>
      </c>
      <c r="J1715" s="36">
        <v>25.5</v>
      </c>
    </row>
    <row r="1716" spans="1:10" x14ac:dyDescent="0.2">
      <c r="A1716" s="33">
        <v>1513</v>
      </c>
      <c r="B1716" s="34" t="s">
        <v>13241</v>
      </c>
      <c r="C1716" s="34" t="s">
        <v>13240</v>
      </c>
      <c r="D1716" s="34" t="s">
        <v>3841</v>
      </c>
      <c r="E1716" s="35" t="s">
        <v>11309</v>
      </c>
      <c r="F1716" s="35"/>
      <c r="G1716" s="36">
        <v>25.5</v>
      </c>
      <c r="H1716" s="36">
        <v>3800</v>
      </c>
      <c r="I1716" s="36">
        <v>4590</v>
      </c>
      <c r="J1716" s="36">
        <v>25.5</v>
      </c>
    </row>
    <row r="1717" spans="1:10" x14ac:dyDescent="0.2">
      <c r="A1717" s="33">
        <v>1514</v>
      </c>
      <c r="B1717" s="34" t="s">
        <v>3835</v>
      </c>
      <c r="C1717" s="34" t="s">
        <v>3836</v>
      </c>
      <c r="D1717" s="34" t="s">
        <v>3837</v>
      </c>
      <c r="E1717" s="35" t="s">
        <v>3838</v>
      </c>
      <c r="F1717" s="35"/>
      <c r="G1717" s="36">
        <v>30</v>
      </c>
      <c r="H1717" s="36">
        <v>3200</v>
      </c>
      <c r="I1717" s="36">
        <v>5400</v>
      </c>
      <c r="J1717" s="36">
        <v>30</v>
      </c>
    </row>
    <row r="1718" spans="1:10" x14ac:dyDescent="0.2">
      <c r="A1718" s="33">
        <v>1515</v>
      </c>
      <c r="B1718" s="34" t="s">
        <v>13206</v>
      </c>
      <c r="C1718" s="34" t="s">
        <v>13205</v>
      </c>
      <c r="D1718" s="34" t="s">
        <v>14247</v>
      </c>
      <c r="E1718" s="35" t="s">
        <v>13977</v>
      </c>
      <c r="F1718" s="35"/>
      <c r="G1718" s="36">
        <v>26.5</v>
      </c>
      <c r="H1718" s="36">
        <v>3850</v>
      </c>
      <c r="I1718" s="36">
        <v>4770</v>
      </c>
      <c r="J1718" s="36">
        <v>26.5</v>
      </c>
    </row>
    <row r="1719" spans="1:10" x14ac:dyDescent="0.2">
      <c r="A1719" s="33">
        <v>1516</v>
      </c>
      <c r="B1719" s="34" t="s">
        <v>13247</v>
      </c>
      <c r="C1719" s="34" t="s">
        <v>13246</v>
      </c>
      <c r="D1719" s="34" t="s">
        <v>14248</v>
      </c>
      <c r="E1719" s="35" t="s">
        <v>14065</v>
      </c>
      <c r="F1719" s="35"/>
      <c r="G1719" s="36">
        <v>30</v>
      </c>
      <c r="H1719" s="36">
        <v>4000</v>
      </c>
      <c r="I1719" s="36">
        <v>5400</v>
      </c>
      <c r="J1719" s="36">
        <v>30</v>
      </c>
    </row>
    <row r="1720" spans="1:10" x14ac:dyDescent="0.2">
      <c r="A1720" s="33">
        <v>1517</v>
      </c>
      <c r="B1720" s="34" t="s">
        <v>3839</v>
      </c>
      <c r="C1720" s="34" t="s">
        <v>3840</v>
      </c>
      <c r="D1720" s="34" t="s">
        <v>14248</v>
      </c>
      <c r="E1720" s="35" t="s">
        <v>1283</v>
      </c>
      <c r="F1720" s="35"/>
      <c r="G1720" s="36">
        <v>30</v>
      </c>
      <c r="H1720" s="36">
        <v>4000</v>
      </c>
      <c r="I1720" s="36">
        <v>5400</v>
      </c>
      <c r="J1720" s="36">
        <v>30</v>
      </c>
    </row>
    <row r="1721" spans="1:10" x14ac:dyDescent="0.2">
      <c r="A1721" s="33">
        <v>1518</v>
      </c>
      <c r="B1721" s="34" t="s">
        <v>3843</v>
      </c>
      <c r="C1721" s="34" t="s">
        <v>3844</v>
      </c>
      <c r="D1721" s="34" t="s">
        <v>3841</v>
      </c>
      <c r="E1721" s="35" t="s">
        <v>2516</v>
      </c>
      <c r="F1721" s="35"/>
      <c r="G1721" s="36">
        <v>25.5</v>
      </c>
      <c r="H1721" s="36">
        <v>3200</v>
      </c>
      <c r="I1721" s="36">
        <v>4590</v>
      </c>
      <c r="J1721" s="36">
        <v>25.5</v>
      </c>
    </row>
    <row r="1722" spans="1:10" x14ac:dyDescent="0.2">
      <c r="A1722" s="33">
        <v>1519</v>
      </c>
      <c r="B1722" s="34" t="s">
        <v>3845</v>
      </c>
      <c r="C1722" s="34" t="s">
        <v>3846</v>
      </c>
      <c r="D1722" s="34" t="s">
        <v>3841</v>
      </c>
      <c r="E1722" s="35" t="s">
        <v>269</v>
      </c>
      <c r="F1722" s="35"/>
      <c r="G1722" s="36">
        <v>25.5</v>
      </c>
      <c r="H1722" s="36">
        <v>3800</v>
      </c>
      <c r="I1722" s="36">
        <v>4590</v>
      </c>
      <c r="J1722" s="36">
        <v>25.5</v>
      </c>
    </row>
    <row r="1723" spans="1:10" x14ac:dyDescent="0.2">
      <c r="A1723" s="33">
        <v>1520</v>
      </c>
      <c r="B1723" s="34" t="s">
        <v>13239</v>
      </c>
      <c r="C1723" s="34" t="s">
        <v>13238</v>
      </c>
      <c r="D1723" s="34" t="s">
        <v>3841</v>
      </c>
      <c r="E1723" s="35" t="s">
        <v>13984</v>
      </c>
      <c r="F1723" s="35"/>
      <c r="G1723" s="36">
        <v>25.5</v>
      </c>
      <c r="H1723" s="36">
        <v>3800</v>
      </c>
      <c r="I1723" s="36">
        <v>4590</v>
      </c>
      <c r="J1723" s="36">
        <v>25.5</v>
      </c>
    </row>
    <row r="1724" spans="1:10" x14ac:dyDescent="0.2">
      <c r="A1724" s="33">
        <v>1521</v>
      </c>
      <c r="B1724" s="34" t="s">
        <v>13237</v>
      </c>
      <c r="C1724" s="34" t="s">
        <v>13236</v>
      </c>
      <c r="D1724" s="34" t="s">
        <v>3841</v>
      </c>
      <c r="E1724" s="35" t="s">
        <v>13915</v>
      </c>
      <c r="F1724" s="35"/>
      <c r="G1724" s="36">
        <v>25.5</v>
      </c>
      <c r="H1724" s="36">
        <v>3800</v>
      </c>
      <c r="I1724" s="36">
        <v>4590</v>
      </c>
      <c r="J1724" s="36">
        <v>25.5</v>
      </c>
    </row>
    <row r="1725" spans="1:10" x14ac:dyDescent="0.2">
      <c r="A1725" s="33">
        <v>1522</v>
      </c>
      <c r="B1725" s="34" t="s">
        <v>3850</v>
      </c>
      <c r="C1725" s="34" t="s">
        <v>3851</v>
      </c>
      <c r="D1725" s="34" t="s">
        <v>3841</v>
      </c>
      <c r="E1725" s="35" t="s">
        <v>3852</v>
      </c>
      <c r="F1725" s="35"/>
      <c r="G1725" s="36">
        <v>25.5</v>
      </c>
      <c r="H1725" s="36">
        <v>3200</v>
      </c>
      <c r="I1725" s="36">
        <v>4590</v>
      </c>
      <c r="J1725" s="36">
        <v>25.5</v>
      </c>
    </row>
    <row r="1726" spans="1:10" x14ac:dyDescent="0.2">
      <c r="A1726" s="33">
        <v>1523</v>
      </c>
      <c r="B1726" s="34" t="s">
        <v>3853</v>
      </c>
      <c r="C1726" s="34" t="s">
        <v>3854</v>
      </c>
      <c r="D1726" s="34" t="s">
        <v>3841</v>
      </c>
      <c r="E1726" s="35" t="s">
        <v>846</v>
      </c>
      <c r="F1726" s="35"/>
      <c r="G1726" s="36">
        <v>25.5</v>
      </c>
      <c r="H1726" s="36">
        <v>3800</v>
      </c>
      <c r="I1726" s="36">
        <v>4590</v>
      </c>
      <c r="J1726" s="36">
        <v>25.5</v>
      </c>
    </row>
    <row r="1727" spans="1:10" x14ac:dyDescent="0.2">
      <c r="A1727" s="33">
        <v>1524</v>
      </c>
      <c r="B1727" s="34" t="s">
        <v>13235</v>
      </c>
      <c r="C1727" s="34" t="s">
        <v>13234</v>
      </c>
      <c r="D1727" s="34" t="s">
        <v>3841</v>
      </c>
      <c r="E1727" s="35" t="s">
        <v>14052</v>
      </c>
      <c r="F1727" s="35"/>
      <c r="G1727" s="36">
        <v>25.5</v>
      </c>
      <c r="H1727" s="36">
        <v>3800</v>
      </c>
      <c r="I1727" s="36">
        <v>4590</v>
      </c>
      <c r="J1727" s="36">
        <v>25.5</v>
      </c>
    </row>
    <row r="1728" spans="1:10" x14ac:dyDescent="0.2">
      <c r="A1728" s="33">
        <v>1525</v>
      </c>
      <c r="B1728" s="34" t="s">
        <v>13233</v>
      </c>
      <c r="C1728" s="34" t="s">
        <v>13232</v>
      </c>
      <c r="D1728" s="34" t="s">
        <v>3841</v>
      </c>
      <c r="E1728" s="35" t="s">
        <v>13920</v>
      </c>
      <c r="F1728" s="35"/>
      <c r="G1728" s="36">
        <v>25.5</v>
      </c>
      <c r="H1728" s="36">
        <v>3800</v>
      </c>
      <c r="I1728" s="36">
        <v>4590</v>
      </c>
      <c r="J1728" s="36">
        <v>25.5</v>
      </c>
    </row>
    <row r="1729" spans="1:10" x14ac:dyDescent="0.2">
      <c r="A1729" s="33">
        <v>1526</v>
      </c>
      <c r="B1729" s="34" t="s">
        <v>5815</v>
      </c>
      <c r="C1729" s="34" t="s">
        <v>5816</v>
      </c>
      <c r="D1729" s="34" t="s">
        <v>3841</v>
      </c>
      <c r="E1729" s="35" t="s">
        <v>5817</v>
      </c>
      <c r="F1729" s="35"/>
      <c r="G1729" s="36">
        <v>25.5</v>
      </c>
      <c r="H1729" s="36">
        <v>3800</v>
      </c>
      <c r="I1729" s="36">
        <v>4590</v>
      </c>
      <c r="J1729" s="36">
        <v>25.5</v>
      </c>
    </row>
    <row r="1730" spans="1:10" x14ac:dyDescent="0.2">
      <c r="A1730" s="33">
        <v>1527</v>
      </c>
      <c r="B1730" s="34" t="s">
        <v>3842</v>
      </c>
      <c r="C1730" s="34" t="s">
        <v>13231</v>
      </c>
      <c r="D1730" s="34" t="s">
        <v>3841</v>
      </c>
      <c r="E1730" s="35" t="s">
        <v>330</v>
      </c>
      <c r="F1730" s="35"/>
      <c r="G1730" s="36">
        <v>25.5</v>
      </c>
      <c r="H1730" s="36">
        <v>3800</v>
      </c>
      <c r="I1730" s="36">
        <v>4590</v>
      </c>
      <c r="J1730" s="36">
        <v>25.5</v>
      </c>
    </row>
    <row r="1731" spans="1:10" x14ac:dyDescent="0.2">
      <c r="A1731" s="33">
        <v>1528</v>
      </c>
      <c r="B1731" s="34" t="s">
        <v>14249</v>
      </c>
      <c r="C1731" s="34" t="s">
        <v>14250</v>
      </c>
      <c r="D1731" s="34" t="s">
        <v>3841</v>
      </c>
      <c r="E1731" s="35" t="s">
        <v>13985</v>
      </c>
      <c r="F1731" s="35"/>
      <c r="G1731" s="36">
        <v>25.5</v>
      </c>
      <c r="H1731" s="36">
        <v>3800</v>
      </c>
      <c r="I1731" s="36">
        <v>4590</v>
      </c>
      <c r="J1731" s="36">
        <v>25.5</v>
      </c>
    </row>
    <row r="1732" spans="1:10" x14ac:dyDescent="0.2">
      <c r="A1732" s="33">
        <v>1529</v>
      </c>
      <c r="B1732" s="34" t="s">
        <v>3857</v>
      </c>
      <c r="C1732" s="34" t="s">
        <v>3858</v>
      </c>
      <c r="D1732" s="34" t="s">
        <v>3841</v>
      </c>
      <c r="E1732" s="35" t="s">
        <v>2477</v>
      </c>
      <c r="F1732" s="35"/>
      <c r="G1732" s="36">
        <v>25.5</v>
      </c>
      <c r="H1732" s="36">
        <v>3800</v>
      </c>
      <c r="I1732" s="36">
        <v>4590</v>
      </c>
      <c r="J1732" s="36">
        <v>25.5</v>
      </c>
    </row>
    <row r="1733" spans="1:10" x14ac:dyDescent="0.2">
      <c r="A1733" s="33">
        <v>1530</v>
      </c>
      <c r="B1733" s="34" t="s">
        <v>3859</v>
      </c>
      <c r="C1733" s="34" t="s">
        <v>3860</v>
      </c>
      <c r="D1733" s="34" t="s">
        <v>3841</v>
      </c>
      <c r="E1733" s="35" t="s">
        <v>3861</v>
      </c>
      <c r="F1733" s="35"/>
      <c r="G1733" s="36">
        <v>25.5</v>
      </c>
      <c r="H1733" s="36">
        <v>3800</v>
      </c>
      <c r="I1733" s="36">
        <v>4590</v>
      </c>
      <c r="J1733" s="36">
        <v>25.5</v>
      </c>
    </row>
    <row r="1734" spans="1:10" x14ac:dyDescent="0.2">
      <c r="A1734" s="31"/>
      <c r="B1734" s="31"/>
      <c r="C1734" s="31"/>
      <c r="D1734" s="32" t="s">
        <v>3862</v>
      </c>
      <c r="E1734" s="31"/>
      <c r="F1734" s="31"/>
      <c r="G1734" s="31"/>
      <c r="H1734" s="31"/>
      <c r="I1734" s="31"/>
      <c r="J1734" s="31"/>
    </row>
    <row r="1735" spans="1:10" x14ac:dyDescent="0.2">
      <c r="A1735" s="33">
        <v>1531</v>
      </c>
      <c r="B1735" s="34" t="s">
        <v>3863</v>
      </c>
      <c r="C1735" s="34" t="s">
        <v>3864</v>
      </c>
      <c r="D1735" s="34" t="s">
        <v>14251</v>
      </c>
      <c r="E1735" s="35" t="s">
        <v>1999</v>
      </c>
      <c r="F1735" s="35"/>
      <c r="G1735" s="36">
        <v>8638</v>
      </c>
      <c r="H1735" s="36">
        <v>4700</v>
      </c>
      <c r="I1735" s="36">
        <v>8638</v>
      </c>
      <c r="J1735" s="36">
        <v>8638</v>
      </c>
    </row>
    <row r="1736" spans="1:10" x14ac:dyDescent="0.2">
      <c r="A1736" s="31"/>
      <c r="B1736" s="31"/>
      <c r="C1736" s="31"/>
      <c r="D1736" s="32" t="s">
        <v>3865</v>
      </c>
      <c r="E1736" s="31"/>
      <c r="F1736" s="31"/>
      <c r="G1736" s="31"/>
      <c r="H1736" s="31"/>
      <c r="I1736" s="31"/>
      <c r="J1736" s="31"/>
    </row>
    <row r="1737" spans="1:10" x14ac:dyDescent="0.2">
      <c r="A1737" s="33">
        <v>1532</v>
      </c>
      <c r="B1737" s="34" t="s">
        <v>3847</v>
      </c>
      <c r="C1737" s="34" t="s">
        <v>3848</v>
      </c>
      <c r="D1737" s="34" t="s">
        <v>14252</v>
      </c>
      <c r="E1737" s="35" t="s">
        <v>3849</v>
      </c>
      <c r="F1737" s="35"/>
      <c r="G1737" s="36">
        <v>6490</v>
      </c>
      <c r="H1737" s="36">
        <v>4700</v>
      </c>
      <c r="I1737" s="36">
        <v>6490</v>
      </c>
      <c r="J1737" s="36">
        <v>6490</v>
      </c>
    </row>
    <row r="1738" spans="1:10" x14ac:dyDescent="0.2">
      <c r="A1738" s="31"/>
      <c r="B1738" s="31"/>
      <c r="C1738" s="31"/>
      <c r="D1738" s="32" t="s">
        <v>3868</v>
      </c>
      <c r="E1738" s="31"/>
      <c r="F1738" s="31"/>
      <c r="G1738" s="31"/>
      <c r="H1738" s="31"/>
      <c r="I1738" s="31"/>
      <c r="J1738" s="31"/>
    </row>
    <row r="1739" spans="1:10" x14ac:dyDescent="0.2">
      <c r="A1739" s="33">
        <v>1533</v>
      </c>
      <c r="B1739" s="34" t="s">
        <v>13249</v>
      </c>
      <c r="C1739" s="34" t="s">
        <v>13248</v>
      </c>
      <c r="D1739" s="34" t="s">
        <v>3872</v>
      </c>
      <c r="E1739" s="35" t="s">
        <v>14093</v>
      </c>
      <c r="F1739" s="35"/>
      <c r="G1739" s="36">
        <v>23.85</v>
      </c>
      <c r="H1739" s="36">
        <v>3750</v>
      </c>
      <c r="I1739" s="36">
        <v>4770</v>
      </c>
      <c r="J1739" s="36">
        <v>23.85</v>
      </c>
    </row>
    <row r="1740" spans="1:10" x14ac:dyDescent="0.2">
      <c r="A1740" s="33">
        <v>1534</v>
      </c>
      <c r="B1740" s="34" t="s">
        <v>3869</v>
      </c>
      <c r="C1740" s="34" t="s">
        <v>3870</v>
      </c>
      <c r="D1740" s="34" t="s">
        <v>3871</v>
      </c>
      <c r="E1740" s="35" t="s">
        <v>1168</v>
      </c>
      <c r="F1740" s="35"/>
      <c r="G1740" s="36">
        <v>26.35</v>
      </c>
      <c r="H1740" s="36">
        <v>3750</v>
      </c>
      <c r="I1740" s="36">
        <v>5270</v>
      </c>
      <c r="J1740" s="36">
        <v>26.35</v>
      </c>
    </row>
    <row r="1741" spans="1:10" x14ac:dyDescent="0.2">
      <c r="A1741" s="33">
        <v>1535</v>
      </c>
      <c r="B1741" s="34" t="s">
        <v>3874</v>
      </c>
      <c r="C1741" s="34" t="s">
        <v>3875</v>
      </c>
      <c r="D1741" s="34" t="s">
        <v>3876</v>
      </c>
      <c r="E1741" s="35" t="s">
        <v>1568</v>
      </c>
      <c r="F1741" s="35"/>
      <c r="G1741" s="36">
        <v>4320</v>
      </c>
      <c r="H1741" s="36">
        <v>3750</v>
      </c>
      <c r="I1741" s="36">
        <v>4320</v>
      </c>
      <c r="J1741" s="36">
        <v>4320</v>
      </c>
    </row>
    <row r="1742" spans="1:10" x14ac:dyDescent="0.2">
      <c r="A1742" s="33">
        <v>1536</v>
      </c>
      <c r="B1742" s="34" t="s">
        <v>3877</v>
      </c>
      <c r="C1742" s="34" t="s">
        <v>3878</v>
      </c>
      <c r="D1742" s="34" t="s">
        <v>3879</v>
      </c>
      <c r="E1742" s="35" t="s">
        <v>2825</v>
      </c>
      <c r="F1742" s="35"/>
      <c r="G1742" s="36">
        <v>28.99</v>
      </c>
      <c r="H1742" s="36">
        <v>3750</v>
      </c>
      <c r="I1742" s="36">
        <v>5798</v>
      </c>
      <c r="J1742" s="36">
        <v>28.99</v>
      </c>
    </row>
    <row r="1743" spans="1:10" x14ac:dyDescent="0.2">
      <c r="A1743" s="33">
        <v>1537</v>
      </c>
      <c r="B1743" s="34" t="s">
        <v>3880</v>
      </c>
      <c r="C1743" s="34" t="s">
        <v>3881</v>
      </c>
      <c r="D1743" s="34" t="s">
        <v>3882</v>
      </c>
      <c r="E1743" s="35" t="s">
        <v>2477</v>
      </c>
      <c r="F1743" s="35"/>
      <c r="G1743" s="36">
        <v>26.24</v>
      </c>
      <c r="H1743" s="36">
        <v>3750</v>
      </c>
      <c r="I1743" s="36">
        <v>5248</v>
      </c>
      <c r="J1743" s="36">
        <v>26.24</v>
      </c>
    </row>
    <row r="1744" spans="1:10" x14ac:dyDescent="0.2">
      <c r="A1744" s="33">
        <v>1538</v>
      </c>
      <c r="B1744" s="34" t="s">
        <v>3883</v>
      </c>
      <c r="C1744" s="34" t="s">
        <v>3884</v>
      </c>
      <c r="D1744" s="34" t="s">
        <v>3885</v>
      </c>
      <c r="E1744" s="35" t="s">
        <v>171</v>
      </c>
      <c r="F1744" s="35"/>
      <c r="G1744" s="36">
        <v>6300</v>
      </c>
      <c r="H1744" s="36">
        <v>4300</v>
      </c>
      <c r="I1744" s="36">
        <v>6300</v>
      </c>
      <c r="J1744" s="36">
        <v>6300</v>
      </c>
    </row>
    <row r="1745" spans="1:10" x14ac:dyDescent="0.2">
      <c r="A1745" s="33">
        <v>1539</v>
      </c>
      <c r="B1745" s="34" t="s">
        <v>3888</v>
      </c>
      <c r="C1745" s="34" t="s">
        <v>3889</v>
      </c>
      <c r="D1745" s="34" t="s">
        <v>3890</v>
      </c>
      <c r="E1745" s="35" t="s">
        <v>3891</v>
      </c>
      <c r="F1745" s="35"/>
      <c r="G1745" s="36">
        <v>28.62</v>
      </c>
      <c r="H1745" s="36">
        <v>3750</v>
      </c>
      <c r="I1745" s="36">
        <v>5724</v>
      </c>
      <c r="J1745" s="36">
        <v>28.62</v>
      </c>
    </row>
    <row r="1746" spans="1:10" x14ac:dyDescent="0.2">
      <c r="A1746" s="33">
        <v>1540</v>
      </c>
      <c r="B1746" s="34" t="s">
        <v>3892</v>
      </c>
      <c r="C1746" s="34" t="s">
        <v>3893</v>
      </c>
      <c r="D1746" s="34" t="s">
        <v>14253</v>
      </c>
      <c r="E1746" s="35" t="s">
        <v>139</v>
      </c>
      <c r="F1746" s="35"/>
      <c r="G1746" s="36">
        <v>26.35</v>
      </c>
      <c r="H1746" s="36">
        <v>3750</v>
      </c>
      <c r="I1746" s="36">
        <v>5270</v>
      </c>
      <c r="J1746" s="36">
        <v>26.35</v>
      </c>
    </row>
    <row r="1747" spans="1:10" x14ac:dyDescent="0.2">
      <c r="A1747" s="33">
        <v>1541</v>
      </c>
      <c r="B1747" s="34" t="s">
        <v>3894</v>
      </c>
      <c r="C1747" s="34" t="s">
        <v>3895</v>
      </c>
      <c r="D1747" s="34" t="s">
        <v>3890</v>
      </c>
      <c r="E1747" s="35" t="s">
        <v>2825</v>
      </c>
      <c r="F1747" s="35"/>
      <c r="G1747" s="36">
        <v>28.62</v>
      </c>
      <c r="H1747" s="36">
        <v>3750</v>
      </c>
      <c r="I1747" s="36">
        <v>5724</v>
      </c>
      <c r="J1747" s="36">
        <v>28.62</v>
      </c>
    </row>
    <row r="1748" spans="1:10" x14ac:dyDescent="0.2">
      <c r="A1748" s="33">
        <v>1542</v>
      </c>
      <c r="B1748" s="34" t="s">
        <v>3855</v>
      </c>
      <c r="C1748" s="34" t="s">
        <v>3856</v>
      </c>
      <c r="D1748" s="34" t="s">
        <v>14254</v>
      </c>
      <c r="E1748" s="35" t="s">
        <v>1739</v>
      </c>
      <c r="F1748" s="35"/>
      <c r="G1748" s="36">
        <v>6930</v>
      </c>
      <c r="H1748" s="36">
        <v>4000</v>
      </c>
      <c r="I1748" s="36">
        <v>6930</v>
      </c>
      <c r="J1748" s="36">
        <v>6930</v>
      </c>
    </row>
    <row r="1749" spans="1:10" x14ac:dyDescent="0.2">
      <c r="A1749" s="31"/>
      <c r="B1749" s="31"/>
      <c r="C1749" s="31"/>
      <c r="D1749" s="32" t="s">
        <v>3896</v>
      </c>
      <c r="E1749" s="31"/>
      <c r="F1749" s="31"/>
      <c r="G1749" s="31"/>
      <c r="H1749" s="31"/>
      <c r="I1749" s="31"/>
      <c r="J1749" s="31"/>
    </row>
    <row r="1750" spans="1:10" x14ac:dyDescent="0.2">
      <c r="A1750" s="33">
        <v>1543</v>
      </c>
      <c r="B1750" s="34" t="s">
        <v>3900</v>
      </c>
      <c r="C1750" s="34" t="s">
        <v>3901</v>
      </c>
      <c r="D1750" s="34" t="s">
        <v>3902</v>
      </c>
      <c r="E1750" s="35" t="s">
        <v>3407</v>
      </c>
      <c r="F1750" s="35"/>
      <c r="G1750" s="36">
        <v>4350</v>
      </c>
      <c r="H1750" s="36">
        <v>3800</v>
      </c>
      <c r="I1750" s="36">
        <v>4350</v>
      </c>
      <c r="J1750" s="36">
        <v>4350</v>
      </c>
    </row>
    <row r="1751" spans="1:10" x14ac:dyDescent="0.2">
      <c r="A1751" s="33">
        <v>1544</v>
      </c>
      <c r="B1751" s="34" t="s">
        <v>3903</v>
      </c>
      <c r="C1751" s="34" t="s">
        <v>3904</v>
      </c>
      <c r="D1751" s="34" t="s">
        <v>14255</v>
      </c>
      <c r="E1751" s="35" t="s">
        <v>3905</v>
      </c>
      <c r="F1751" s="35"/>
      <c r="G1751" s="36">
        <v>10735</v>
      </c>
      <c r="H1751" s="36">
        <v>9400</v>
      </c>
      <c r="I1751" s="36">
        <v>10735</v>
      </c>
      <c r="J1751" s="36">
        <v>10735</v>
      </c>
    </row>
    <row r="1752" spans="1:10" x14ac:dyDescent="0.2">
      <c r="A1752" s="33">
        <v>1545</v>
      </c>
      <c r="B1752" s="34" t="s">
        <v>3906</v>
      </c>
      <c r="C1752" s="34" t="s">
        <v>3907</v>
      </c>
      <c r="D1752" s="34" t="s">
        <v>3908</v>
      </c>
      <c r="E1752" s="35" t="s">
        <v>3909</v>
      </c>
      <c r="F1752" s="35"/>
      <c r="G1752" s="36">
        <v>4752</v>
      </c>
      <c r="H1752" s="36">
        <v>3750</v>
      </c>
      <c r="I1752" s="36">
        <v>4752</v>
      </c>
      <c r="J1752" s="36">
        <v>4752</v>
      </c>
    </row>
    <row r="1753" spans="1:10" x14ac:dyDescent="0.2">
      <c r="A1753" s="31"/>
      <c r="B1753" s="31"/>
      <c r="C1753" s="31"/>
      <c r="D1753" s="32" t="s">
        <v>3910</v>
      </c>
      <c r="E1753" s="31"/>
      <c r="F1753" s="31"/>
      <c r="G1753" s="31"/>
      <c r="H1753" s="31"/>
      <c r="I1753" s="31"/>
      <c r="J1753" s="31"/>
    </row>
    <row r="1754" spans="1:10" x14ac:dyDescent="0.2">
      <c r="A1754" s="33">
        <v>1546</v>
      </c>
      <c r="B1754" s="34" t="s">
        <v>3911</v>
      </c>
      <c r="C1754" s="34" t="s">
        <v>3912</v>
      </c>
      <c r="D1754" s="34" t="s">
        <v>3913</v>
      </c>
      <c r="E1754" s="35" t="s">
        <v>2797</v>
      </c>
      <c r="F1754" s="35"/>
      <c r="G1754" s="36">
        <v>29</v>
      </c>
      <c r="H1754" s="36">
        <v>3900</v>
      </c>
      <c r="I1754" s="36">
        <v>5220</v>
      </c>
      <c r="J1754" s="36">
        <v>29</v>
      </c>
    </row>
    <row r="1755" spans="1:10" x14ac:dyDescent="0.2">
      <c r="A1755" s="33">
        <v>1547</v>
      </c>
      <c r="B1755" s="34" t="s">
        <v>3914</v>
      </c>
      <c r="C1755" s="34" t="s">
        <v>3915</v>
      </c>
      <c r="D1755" s="34" t="s">
        <v>3913</v>
      </c>
      <c r="E1755" s="35" t="s">
        <v>533</v>
      </c>
      <c r="F1755" s="35"/>
      <c r="G1755" s="36">
        <v>29</v>
      </c>
      <c r="H1755" s="36">
        <v>3201</v>
      </c>
      <c r="I1755" s="36">
        <v>5220</v>
      </c>
      <c r="J1755" s="36">
        <v>29</v>
      </c>
    </row>
    <row r="1756" spans="1:10" x14ac:dyDescent="0.2">
      <c r="A1756" s="33">
        <v>1548</v>
      </c>
      <c r="B1756" s="34" t="s">
        <v>3916</v>
      </c>
      <c r="C1756" s="34" t="s">
        <v>3917</v>
      </c>
      <c r="D1756" s="34" t="s">
        <v>14256</v>
      </c>
      <c r="E1756" s="35" t="s">
        <v>3754</v>
      </c>
      <c r="F1756" s="35"/>
      <c r="G1756" s="36">
        <v>37.28</v>
      </c>
      <c r="H1756" s="36">
        <v>3800</v>
      </c>
      <c r="I1756" s="36">
        <v>6710.4</v>
      </c>
      <c r="J1756" s="36">
        <v>37.28</v>
      </c>
    </row>
    <row r="1757" spans="1:10" x14ac:dyDescent="0.2">
      <c r="A1757" s="33">
        <v>1549</v>
      </c>
      <c r="B1757" s="34" t="s">
        <v>3918</v>
      </c>
      <c r="C1757" s="34" t="s">
        <v>3919</v>
      </c>
      <c r="D1757" s="34" t="s">
        <v>14257</v>
      </c>
      <c r="E1757" s="35" t="s">
        <v>1923</v>
      </c>
      <c r="F1757" s="35"/>
      <c r="G1757" s="36">
        <v>10981</v>
      </c>
      <c r="H1757" s="36">
        <v>4700</v>
      </c>
      <c r="I1757" s="36">
        <v>10981</v>
      </c>
      <c r="J1757" s="36">
        <v>10981</v>
      </c>
    </row>
    <row r="1758" spans="1:10" x14ac:dyDescent="0.2">
      <c r="A1758" s="33">
        <v>1550</v>
      </c>
      <c r="B1758" s="34" t="s">
        <v>13224</v>
      </c>
      <c r="C1758" s="34" t="s">
        <v>13223</v>
      </c>
      <c r="D1758" s="34" t="s">
        <v>3913</v>
      </c>
      <c r="E1758" s="35" t="s">
        <v>13950</v>
      </c>
      <c r="F1758" s="35"/>
      <c r="G1758" s="36">
        <v>29</v>
      </c>
      <c r="H1758" s="36">
        <v>3900</v>
      </c>
      <c r="I1758" s="36">
        <v>5220</v>
      </c>
      <c r="J1758" s="36">
        <v>29</v>
      </c>
    </row>
    <row r="1759" spans="1:10" x14ac:dyDescent="0.2">
      <c r="A1759" s="33">
        <v>1551</v>
      </c>
      <c r="B1759" s="34" t="s">
        <v>3920</v>
      </c>
      <c r="C1759" s="34" t="s">
        <v>3921</v>
      </c>
      <c r="D1759" s="34" t="s">
        <v>3913</v>
      </c>
      <c r="E1759" s="35" t="s">
        <v>3922</v>
      </c>
      <c r="F1759" s="35"/>
      <c r="G1759" s="36">
        <v>29</v>
      </c>
      <c r="H1759" s="36">
        <v>3900</v>
      </c>
      <c r="I1759" s="36">
        <v>5220</v>
      </c>
      <c r="J1759" s="36">
        <v>29</v>
      </c>
    </row>
    <row r="1760" spans="1:10" x14ac:dyDescent="0.2">
      <c r="A1760" s="33">
        <v>1552</v>
      </c>
      <c r="B1760" s="34" t="s">
        <v>3923</v>
      </c>
      <c r="C1760" s="34" t="s">
        <v>3924</v>
      </c>
      <c r="D1760" s="34" t="s">
        <v>3913</v>
      </c>
      <c r="E1760" s="35" t="s">
        <v>767</v>
      </c>
      <c r="F1760" s="35"/>
      <c r="G1760" s="36">
        <v>29</v>
      </c>
      <c r="H1760" s="36">
        <v>3900</v>
      </c>
      <c r="I1760" s="36">
        <v>5220</v>
      </c>
      <c r="J1760" s="36">
        <v>29</v>
      </c>
    </row>
    <row r="1761" spans="1:10" x14ac:dyDescent="0.2">
      <c r="A1761" s="33">
        <v>1553</v>
      </c>
      <c r="B1761" s="34" t="s">
        <v>3925</v>
      </c>
      <c r="C1761" s="34" t="s">
        <v>3926</v>
      </c>
      <c r="D1761" s="34" t="s">
        <v>3913</v>
      </c>
      <c r="E1761" s="35" t="s">
        <v>3927</v>
      </c>
      <c r="F1761" s="35"/>
      <c r="G1761" s="36">
        <v>29</v>
      </c>
      <c r="H1761" s="36">
        <v>3900</v>
      </c>
      <c r="I1761" s="36">
        <v>5220</v>
      </c>
      <c r="J1761" s="36">
        <v>29</v>
      </c>
    </row>
    <row r="1762" spans="1:10" x14ac:dyDescent="0.2">
      <c r="A1762" s="33">
        <v>1554</v>
      </c>
      <c r="B1762" s="34" t="s">
        <v>3928</v>
      </c>
      <c r="C1762" s="34" t="s">
        <v>3929</v>
      </c>
      <c r="D1762" s="34" t="s">
        <v>14256</v>
      </c>
      <c r="E1762" s="35" t="s">
        <v>3930</v>
      </c>
      <c r="F1762" s="35"/>
      <c r="G1762" s="36">
        <v>37.28</v>
      </c>
      <c r="H1762" s="36">
        <v>3800</v>
      </c>
      <c r="I1762" s="36">
        <v>6710.4</v>
      </c>
      <c r="J1762" s="36">
        <v>37.28</v>
      </c>
    </row>
    <row r="1763" spans="1:10" x14ac:dyDescent="0.2">
      <c r="A1763" s="33">
        <v>1555</v>
      </c>
      <c r="B1763" s="34" t="s">
        <v>3931</v>
      </c>
      <c r="C1763" s="34" t="s">
        <v>3932</v>
      </c>
      <c r="D1763" s="34" t="s">
        <v>3913</v>
      </c>
      <c r="E1763" s="35" t="s">
        <v>1551</v>
      </c>
      <c r="F1763" s="35"/>
      <c r="G1763" s="36">
        <v>29</v>
      </c>
      <c r="H1763" s="36">
        <v>3900</v>
      </c>
      <c r="I1763" s="36">
        <v>5220</v>
      </c>
      <c r="J1763" s="36">
        <v>29</v>
      </c>
    </row>
    <row r="1764" spans="1:10" x14ac:dyDescent="0.2">
      <c r="A1764" s="33">
        <v>1556</v>
      </c>
      <c r="B1764" s="34" t="s">
        <v>13222</v>
      </c>
      <c r="C1764" s="34" t="s">
        <v>13221</v>
      </c>
      <c r="D1764" s="34" t="s">
        <v>3913</v>
      </c>
      <c r="E1764" s="35" t="s">
        <v>11309</v>
      </c>
      <c r="F1764" s="35"/>
      <c r="G1764" s="36">
        <v>29</v>
      </c>
      <c r="H1764" s="36">
        <v>3900</v>
      </c>
      <c r="I1764" s="36">
        <v>5220</v>
      </c>
      <c r="J1764" s="36">
        <v>29</v>
      </c>
    </row>
    <row r="1765" spans="1:10" x14ac:dyDescent="0.2">
      <c r="A1765" s="33">
        <v>1557</v>
      </c>
      <c r="B1765" s="34" t="s">
        <v>3933</v>
      </c>
      <c r="C1765" s="34" t="s">
        <v>3934</v>
      </c>
      <c r="D1765" s="34" t="s">
        <v>3913</v>
      </c>
      <c r="E1765" s="35" t="s">
        <v>1618</v>
      </c>
      <c r="F1765" s="35"/>
      <c r="G1765" s="36">
        <v>29</v>
      </c>
      <c r="H1765" s="36">
        <v>3900</v>
      </c>
      <c r="I1765" s="36">
        <v>5220</v>
      </c>
      <c r="J1765" s="36">
        <v>29</v>
      </c>
    </row>
    <row r="1766" spans="1:10" x14ac:dyDescent="0.2">
      <c r="A1766" s="31"/>
      <c r="B1766" s="31"/>
      <c r="C1766" s="31"/>
      <c r="D1766" s="32" t="s">
        <v>3935</v>
      </c>
      <c r="E1766" s="31"/>
      <c r="F1766" s="31"/>
      <c r="G1766" s="31"/>
      <c r="H1766" s="31"/>
      <c r="I1766" s="31"/>
      <c r="J1766" s="31"/>
    </row>
    <row r="1767" spans="1:10" x14ac:dyDescent="0.2">
      <c r="A1767" s="33">
        <v>1558</v>
      </c>
      <c r="B1767" s="34" t="s">
        <v>3936</v>
      </c>
      <c r="C1767" s="34" t="s">
        <v>3937</v>
      </c>
      <c r="D1767" s="34" t="s">
        <v>3938</v>
      </c>
      <c r="E1767" s="35" t="s">
        <v>1513</v>
      </c>
      <c r="F1767" s="35"/>
      <c r="G1767" s="36">
        <v>24.75</v>
      </c>
      <c r="H1767" s="36">
        <v>3750</v>
      </c>
      <c r="I1767" s="36">
        <v>4455</v>
      </c>
      <c r="J1767" s="36">
        <v>24.75</v>
      </c>
    </row>
    <row r="1768" spans="1:10" x14ac:dyDescent="0.2">
      <c r="A1768" s="33">
        <v>1559</v>
      </c>
      <c r="B1768" s="34" t="s">
        <v>13228</v>
      </c>
      <c r="C1768" s="34" t="s">
        <v>13227</v>
      </c>
      <c r="D1768" s="34" t="s">
        <v>14258</v>
      </c>
      <c r="E1768" s="35" t="s">
        <v>13997</v>
      </c>
      <c r="F1768" s="35"/>
      <c r="G1768" s="36">
        <v>38.5</v>
      </c>
      <c r="H1768" s="36">
        <v>3800</v>
      </c>
      <c r="I1768" s="36">
        <v>6930</v>
      </c>
      <c r="J1768" s="36">
        <v>38.5</v>
      </c>
    </row>
    <row r="1769" spans="1:10" x14ac:dyDescent="0.2">
      <c r="A1769" s="33">
        <v>1560</v>
      </c>
      <c r="B1769" s="34" t="s">
        <v>3939</v>
      </c>
      <c r="C1769" s="34" t="s">
        <v>3940</v>
      </c>
      <c r="D1769" s="34" t="s">
        <v>3941</v>
      </c>
      <c r="E1769" s="35" t="s">
        <v>3013</v>
      </c>
      <c r="F1769" s="35"/>
      <c r="G1769" s="36">
        <v>27</v>
      </c>
      <c r="H1769" s="36">
        <v>3850</v>
      </c>
      <c r="I1769" s="36">
        <v>4860</v>
      </c>
      <c r="J1769" s="36">
        <v>27</v>
      </c>
    </row>
    <row r="1770" spans="1:10" x14ac:dyDescent="0.2">
      <c r="A1770" s="33">
        <v>1561</v>
      </c>
      <c r="B1770" s="34" t="s">
        <v>3944</v>
      </c>
      <c r="C1770" s="34" t="s">
        <v>3945</v>
      </c>
      <c r="D1770" s="34" t="s">
        <v>3946</v>
      </c>
      <c r="E1770" s="35" t="s">
        <v>3947</v>
      </c>
      <c r="F1770" s="35"/>
      <c r="G1770" s="36">
        <v>35</v>
      </c>
      <c r="H1770" s="36">
        <v>3800</v>
      </c>
      <c r="I1770" s="36">
        <v>6300</v>
      </c>
      <c r="J1770" s="36">
        <v>35</v>
      </c>
    </row>
    <row r="1771" spans="1:10" x14ac:dyDescent="0.2">
      <c r="A1771" s="33">
        <v>1562</v>
      </c>
      <c r="B1771" s="34" t="s">
        <v>13226</v>
      </c>
      <c r="C1771" s="34" t="s">
        <v>13225</v>
      </c>
      <c r="D1771" s="34" t="s">
        <v>14258</v>
      </c>
      <c r="E1771" s="35" t="s">
        <v>14008</v>
      </c>
      <c r="F1771" s="35"/>
      <c r="G1771" s="36">
        <v>38.5</v>
      </c>
      <c r="H1771" s="36">
        <v>3800</v>
      </c>
      <c r="I1771" s="36">
        <v>6930</v>
      </c>
      <c r="J1771" s="36">
        <v>38.5</v>
      </c>
    </row>
    <row r="1772" spans="1:10" x14ac:dyDescent="0.2">
      <c r="A1772" s="33">
        <v>1563</v>
      </c>
      <c r="B1772" s="34" t="s">
        <v>3948</v>
      </c>
      <c r="C1772" s="34" t="s">
        <v>3949</v>
      </c>
      <c r="D1772" s="34" t="s">
        <v>3950</v>
      </c>
      <c r="E1772" s="35" t="s">
        <v>132</v>
      </c>
      <c r="F1772" s="35"/>
      <c r="G1772" s="36">
        <v>37.78</v>
      </c>
      <c r="H1772" s="36">
        <v>3800</v>
      </c>
      <c r="I1772" s="36">
        <v>6800.4</v>
      </c>
      <c r="J1772" s="36">
        <v>37.78</v>
      </c>
    </row>
    <row r="1773" spans="1:10" x14ac:dyDescent="0.2">
      <c r="A1773" s="33">
        <v>1564</v>
      </c>
      <c r="B1773" s="34" t="s">
        <v>3951</v>
      </c>
      <c r="C1773" s="34" t="s">
        <v>3952</v>
      </c>
      <c r="D1773" s="34" t="s">
        <v>3938</v>
      </c>
      <c r="E1773" s="35" t="s">
        <v>1923</v>
      </c>
      <c r="F1773" s="35"/>
      <c r="G1773" s="36">
        <v>24.75</v>
      </c>
      <c r="H1773" s="36">
        <v>3750</v>
      </c>
      <c r="I1773" s="36">
        <v>4455</v>
      </c>
      <c r="J1773" s="36">
        <v>24.75</v>
      </c>
    </row>
    <row r="1774" spans="1:10" x14ac:dyDescent="0.2">
      <c r="A1774" s="33">
        <v>1565</v>
      </c>
      <c r="B1774" s="34" t="s">
        <v>3953</v>
      </c>
      <c r="C1774" s="34" t="s">
        <v>3954</v>
      </c>
      <c r="D1774" s="34" t="s">
        <v>3955</v>
      </c>
      <c r="E1774" s="35" t="s">
        <v>1466</v>
      </c>
      <c r="F1774" s="35"/>
      <c r="G1774" s="36">
        <v>22.5</v>
      </c>
      <c r="H1774" s="36">
        <v>3750</v>
      </c>
      <c r="I1774" s="36">
        <v>4050</v>
      </c>
      <c r="J1774" s="36">
        <v>22.5</v>
      </c>
    </row>
    <row r="1775" spans="1:10" x14ac:dyDescent="0.2">
      <c r="A1775" s="31"/>
      <c r="B1775" s="31"/>
      <c r="C1775" s="31"/>
      <c r="D1775" s="32" t="s">
        <v>3956</v>
      </c>
      <c r="E1775" s="31"/>
      <c r="F1775" s="31"/>
      <c r="G1775" s="31"/>
      <c r="H1775" s="31"/>
      <c r="I1775" s="31"/>
      <c r="J1775" s="31"/>
    </row>
    <row r="1776" spans="1:10" x14ac:dyDescent="0.2">
      <c r="A1776" s="33">
        <v>1566</v>
      </c>
      <c r="B1776" s="34" t="s">
        <v>3957</v>
      </c>
      <c r="C1776" s="34" t="s">
        <v>3958</v>
      </c>
      <c r="D1776" s="34" t="s">
        <v>14259</v>
      </c>
      <c r="E1776" s="35" t="s">
        <v>3959</v>
      </c>
      <c r="F1776" s="35"/>
      <c r="G1776" s="36">
        <v>29.28</v>
      </c>
      <c r="H1776" s="36">
        <v>3900</v>
      </c>
      <c r="I1776" s="36">
        <v>5270.4</v>
      </c>
      <c r="J1776" s="36">
        <v>29.28</v>
      </c>
    </row>
    <row r="1777" spans="1:10" x14ac:dyDescent="0.2">
      <c r="A1777" s="33">
        <v>1567</v>
      </c>
      <c r="B1777" s="34" t="s">
        <v>13188</v>
      </c>
      <c r="C1777" s="34" t="s">
        <v>13187</v>
      </c>
      <c r="D1777" s="34" t="s">
        <v>14260</v>
      </c>
      <c r="E1777" s="35" t="s">
        <v>13918</v>
      </c>
      <c r="F1777" s="35"/>
      <c r="G1777" s="36">
        <v>27</v>
      </c>
      <c r="H1777" s="36">
        <v>3850</v>
      </c>
      <c r="I1777" s="36">
        <v>4860</v>
      </c>
      <c r="J1777" s="36">
        <v>27</v>
      </c>
    </row>
    <row r="1778" spans="1:10" x14ac:dyDescent="0.2">
      <c r="A1778" s="33">
        <v>1568</v>
      </c>
      <c r="B1778" s="34" t="s">
        <v>13186</v>
      </c>
      <c r="C1778" s="34" t="s">
        <v>13185</v>
      </c>
      <c r="D1778" s="34" t="s">
        <v>14259</v>
      </c>
      <c r="E1778" s="35" t="s">
        <v>14092</v>
      </c>
      <c r="F1778" s="35"/>
      <c r="G1778" s="36">
        <v>29.28</v>
      </c>
      <c r="H1778" s="36">
        <v>3900</v>
      </c>
      <c r="I1778" s="36">
        <v>5270.4</v>
      </c>
      <c r="J1778" s="36">
        <v>29.28</v>
      </c>
    </row>
    <row r="1779" spans="1:10" x14ac:dyDescent="0.2">
      <c r="A1779" s="33">
        <v>1569</v>
      </c>
      <c r="B1779" s="34" t="s">
        <v>3962</v>
      </c>
      <c r="C1779" s="34" t="s">
        <v>3963</v>
      </c>
      <c r="D1779" s="34" t="s">
        <v>3964</v>
      </c>
      <c r="E1779" s="35" t="s">
        <v>3965</v>
      </c>
      <c r="F1779" s="35"/>
      <c r="G1779" s="36">
        <v>24.75</v>
      </c>
      <c r="H1779" s="36">
        <v>3750</v>
      </c>
      <c r="I1779" s="36">
        <v>4455</v>
      </c>
      <c r="J1779" s="36">
        <v>24.75</v>
      </c>
    </row>
    <row r="1780" spans="1:10" x14ac:dyDescent="0.2">
      <c r="A1780" s="31"/>
      <c r="B1780" s="31"/>
      <c r="C1780" s="31"/>
      <c r="D1780" s="32" t="s">
        <v>3966</v>
      </c>
      <c r="E1780" s="31"/>
      <c r="F1780" s="31"/>
      <c r="G1780" s="31"/>
      <c r="H1780" s="31"/>
      <c r="I1780" s="31"/>
      <c r="J1780" s="31"/>
    </row>
    <row r="1781" spans="1:10" x14ac:dyDescent="0.2">
      <c r="A1781" s="33">
        <v>1570</v>
      </c>
      <c r="B1781" s="34" t="s">
        <v>3967</v>
      </c>
      <c r="C1781" s="34" t="s">
        <v>3968</v>
      </c>
      <c r="D1781" s="34" t="s">
        <v>14261</v>
      </c>
      <c r="E1781" s="35" t="s">
        <v>1954</v>
      </c>
      <c r="F1781" s="35"/>
      <c r="G1781" s="36">
        <v>30</v>
      </c>
      <c r="H1781" s="36">
        <v>4000</v>
      </c>
      <c r="I1781" s="36">
        <v>5400</v>
      </c>
      <c r="J1781" s="36">
        <v>30</v>
      </c>
    </row>
    <row r="1782" spans="1:10" x14ac:dyDescent="0.2">
      <c r="A1782" s="33">
        <v>1571</v>
      </c>
      <c r="B1782" s="34" t="s">
        <v>14262</v>
      </c>
      <c r="C1782" s="34" t="s">
        <v>14263</v>
      </c>
      <c r="D1782" s="34" t="s">
        <v>3972</v>
      </c>
      <c r="E1782" s="35" t="s">
        <v>14032</v>
      </c>
      <c r="F1782" s="35"/>
      <c r="G1782" s="36">
        <v>25.5</v>
      </c>
      <c r="H1782" s="36">
        <v>3800</v>
      </c>
      <c r="I1782" s="36">
        <v>4590</v>
      </c>
      <c r="J1782" s="36">
        <v>25.5</v>
      </c>
    </row>
    <row r="1783" spans="1:10" x14ac:dyDescent="0.2">
      <c r="A1783" s="33">
        <v>1572</v>
      </c>
      <c r="B1783" s="34" t="s">
        <v>3970</v>
      </c>
      <c r="C1783" s="34" t="s">
        <v>3971</v>
      </c>
      <c r="D1783" s="34" t="s">
        <v>3972</v>
      </c>
      <c r="E1783" s="35" t="s">
        <v>68</v>
      </c>
      <c r="F1783" s="35"/>
      <c r="G1783" s="36">
        <v>25.5</v>
      </c>
      <c r="H1783" s="36">
        <v>3800</v>
      </c>
      <c r="I1783" s="36">
        <v>4590</v>
      </c>
      <c r="J1783" s="36">
        <v>25.5</v>
      </c>
    </row>
    <row r="1784" spans="1:10" x14ac:dyDescent="0.2">
      <c r="A1784" s="33">
        <v>1573</v>
      </c>
      <c r="B1784" s="34" t="s">
        <v>3973</v>
      </c>
      <c r="C1784" s="34" t="s">
        <v>3974</v>
      </c>
      <c r="D1784" s="34" t="s">
        <v>3972</v>
      </c>
      <c r="E1784" s="35" t="s">
        <v>3975</v>
      </c>
      <c r="F1784" s="35"/>
      <c r="G1784" s="36">
        <v>25.5</v>
      </c>
      <c r="H1784" s="36">
        <v>3200</v>
      </c>
      <c r="I1784" s="36">
        <v>4590</v>
      </c>
      <c r="J1784" s="36">
        <v>25.5</v>
      </c>
    </row>
    <row r="1785" spans="1:10" x14ac:dyDescent="0.2">
      <c r="A1785" s="33">
        <v>1574</v>
      </c>
      <c r="B1785" s="34" t="s">
        <v>3976</v>
      </c>
      <c r="C1785" s="34" t="s">
        <v>3977</v>
      </c>
      <c r="D1785" s="34" t="s">
        <v>3972</v>
      </c>
      <c r="E1785" s="35" t="s">
        <v>2186</v>
      </c>
      <c r="F1785" s="35"/>
      <c r="G1785" s="36">
        <v>25.5</v>
      </c>
      <c r="H1785" s="35"/>
      <c r="I1785" s="36">
        <v>4590</v>
      </c>
      <c r="J1785" s="36">
        <v>25.5</v>
      </c>
    </row>
    <row r="1786" spans="1:10" x14ac:dyDescent="0.2">
      <c r="A1786" s="33">
        <v>1575</v>
      </c>
      <c r="B1786" s="34" t="s">
        <v>13199</v>
      </c>
      <c r="C1786" s="34" t="s">
        <v>13198</v>
      </c>
      <c r="D1786" s="34" t="s">
        <v>3972</v>
      </c>
      <c r="E1786" s="35" t="s">
        <v>14057</v>
      </c>
      <c r="F1786" s="35"/>
      <c r="G1786" s="36">
        <v>25.5</v>
      </c>
      <c r="H1786" s="36">
        <v>3800</v>
      </c>
      <c r="I1786" s="36">
        <v>4590</v>
      </c>
      <c r="J1786" s="36">
        <v>25.5</v>
      </c>
    </row>
    <row r="1787" spans="1:10" x14ac:dyDescent="0.2">
      <c r="A1787" s="33">
        <v>1576</v>
      </c>
      <c r="B1787" s="34" t="s">
        <v>13197</v>
      </c>
      <c r="C1787" s="34" t="s">
        <v>13196</v>
      </c>
      <c r="D1787" s="34" t="s">
        <v>3972</v>
      </c>
      <c r="E1787" s="35" t="s">
        <v>14036</v>
      </c>
      <c r="F1787" s="35"/>
      <c r="G1787" s="36">
        <v>25.5</v>
      </c>
      <c r="H1787" s="36">
        <v>3800</v>
      </c>
      <c r="I1787" s="36">
        <v>4590</v>
      </c>
      <c r="J1787" s="36">
        <v>25.5</v>
      </c>
    </row>
    <row r="1788" spans="1:10" x14ac:dyDescent="0.2">
      <c r="A1788" s="33">
        <v>1577</v>
      </c>
      <c r="B1788" s="34" t="s">
        <v>3978</v>
      </c>
      <c r="C1788" s="34" t="s">
        <v>3979</v>
      </c>
      <c r="D1788" s="34" t="s">
        <v>3972</v>
      </c>
      <c r="E1788" s="35" t="s">
        <v>609</v>
      </c>
      <c r="F1788" s="35"/>
      <c r="G1788" s="36">
        <v>25.5</v>
      </c>
      <c r="H1788" s="36">
        <v>3800</v>
      </c>
      <c r="I1788" s="36">
        <v>4590</v>
      </c>
      <c r="J1788" s="36">
        <v>25.5</v>
      </c>
    </row>
    <row r="1789" spans="1:10" x14ac:dyDescent="0.2">
      <c r="A1789" s="33">
        <v>1578</v>
      </c>
      <c r="B1789" s="34" t="s">
        <v>14264</v>
      </c>
      <c r="C1789" s="34" t="s">
        <v>14265</v>
      </c>
      <c r="D1789" s="34" t="s">
        <v>3972</v>
      </c>
      <c r="E1789" s="35" t="s">
        <v>14093</v>
      </c>
      <c r="F1789" s="35"/>
      <c r="G1789" s="36">
        <v>25.5</v>
      </c>
      <c r="H1789" s="36">
        <v>3800</v>
      </c>
      <c r="I1789" s="36">
        <v>4590</v>
      </c>
      <c r="J1789" s="36">
        <v>25.5</v>
      </c>
    </row>
    <row r="1790" spans="1:10" x14ac:dyDescent="0.2">
      <c r="A1790" s="33">
        <v>1579</v>
      </c>
      <c r="B1790" s="34" t="s">
        <v>3980</v>
      </c>
      <c r="C1790" s="34" t="s">
        <v>3981</v>
      </c>
      <c r="D1790" s="34" t="s">
        <v>3982</v>
      </c>
      <c r="E1790" s="35" t="s">
        <v>1923</v>
      </c>
      <c r="F1790" s="35"/>
      <c r="G1790" s="36">
        <v>30</v>
      </c>
      <c r="H1790" s="36">
        <v>3202</v>
      </c>
      <c r="I1790" s="36">
        <v>5400</v>
      </c>
      <c r="J1790" s="36">
        <v>30</v>
      </c>
    </row>
    <row r="1791" spans="1:10" x14ac:dyDescent="0.2">
      <c r="A1791" s="33">
        <v>1580</v>
      </c>
      <c r="B1791" s="34" t="s">
        <v>3983</v>
      </c>
      <c r="C1791" s="34" t="s">
        <v>3984</v>
      </c>
      <c r="D1791" s="34" t="s">
        <v>3969</v>
      </c>
      <c r="E1791" s="35" t="s">
        <v>270</v>
      </c>
      <c r="F1791" s="35"/>
      <c r="G1791" s="36">
        <v>30</v>
      </c>
      <c r="H1791" s="36">
        <v>4000</v>
      </c>
      <c r="I1791" s="36">
        <v>5400</v>
      </c>
      <c r="J1791" s="36">
        <v>30</v>
      </c>
    </row>
    <row r="1792" spans="1:10" x14ac:dyDescent="0.2">
      <c r="A1792" s="33">
        <v>1581</v>
      </c>
      <c r="B1792" s="34" t="s">
        <v>3985</v>
      </c>
      <c r="C1792" s="34" t="s">
        <v>3986</v>
      </c>
      <c r="D1792" s="34" t="s">
        <v>3982</v>
      </c>
      <c r="E1792" s="35" t="s">
        <v>1923</v>
      </c>
      <c r="F1792" s="35"/>
      <c r="G1792" s="36">
        <v>30</v>
      </c>
      <c r="H1792" s="36">
        <v>3200</v>
      </c>
      <c r="I1792" s="36">
        <v>5400</v>
      </c>
      <c r="J1792" s="36">
        <v>30</v>
      </c>
    </row>
    <row r="1793" spans="1:10" x14ac:dyDescent="0.2">
      <c r="A1793" s="33">
        <v>1582</v>
      </c>
      <c r="B1793" s="34" t="s">
        <v>13195</v>
      </c>
      <c r="C1793" s="34" t="s">
        <v>13194</v>
      </c>
      <c r="D1793" s="34" t="s">
        <v>3972</v>
      </c>
      <c r="E1793" s="35" t="s">
        <v>14101</v>
      </c>
      <c r="F1793" s="35"/>
      <c r="G1793" s="36">
        <v>25.5</v>
      </c>
      <c r="H1793" s="36">
        <v>3800</v>
      </c>
      <c r="I1793" s="36">
        <v>4590</v>
      </c>
      <c r="J1793" s="36">
        <v>25.5</v>
      </c>
    </row>
    <row r="1794" spans="1:10" x14ac:dyDescent="0.2">
      <c r="A1794" s="33">
        <v>1583</v>
      </c>
      <c r="B1794" s="34" t="s">
        <v>3987</v>
      </c>
      <c r="C1794" s="34" t="s">
        <v>3988</v>
      </c>
      <c r="D1794" s="34" t="s">
        <v>3972</v>
      </c>
      <c r="E1794" s="35" t="s">
        <v>1923</v>
      </c>
      <c r="F1794" s="35"/>
      <c r="G1794" s="36">
        <v>25.5</v>
      </c>
      <c r="H1794" s="36">
        <v>3800</v>
      </c>
      <c r="I1794" s="36">
        <v>4590</v>
      </c>
      <c r="J1794" s="36">
        <v>25.5</v>
      </c>
    </row>
    <row r="1795" spans="1:10" x14ac:dyDescent="0.2">
      <c r="A1795" s="33">
        <v>1584</v>
      </c>
      <c r="B1795" s="34" t="s">
        <v>4053</v>
      </c>
      <c r="C1795" s="34" t="s">
        <v>13193</v>
      </c>
      <c r="D1795" s="34" t="s">
        <v>3972</v>
      </c>
      <c r="E1795" s="35" t="s">
        <v>4054</v>
      </c>
      <c r="F1795" s="35"/>
      <c r="G1795" s="36">
        <v>25.5</v>
      </c>
      <c r="H1795" s="36">
        <v>3800</v>
      </c>
      <c r="I1795" s="36">
        <v>4590</v>
      </c>
      <c r="J1795" s="36">
        <v>25.5</v>
      </c>
    </row>
    <row r="1796" spans="1:10" x14ac:dyDescent="0.2">
      <c r="A1796" s="33">
        <v>1585</v>
      </c>
      <c r="B1796" s="34" t="s">
        <v>3989</v>
      </c>
      <c r="C1796" s="34" t="s">
        <v>3990</v>
      </c>
      <c r="D1796" s="34" t="s">
        <v>3972</v>
      </c>
      <c r="E1796" s="35" t="s">
        <v>3991</v>
      </c>
      <c r="F1796" s="35"/>
      <c r="G1796" s="36">
        <v>25.5</v>
      </c>
      <c r="H1796" s="36">
        <v>3800</v>
      </c>
      <c r="I1796" s="36">
        <v>4590</v>
      </c>
      <c r="J1796" s="36">
        <v>25.5</v>
      </c>
    </row>
    <row r="1797" spans="1:10" x14ac:dyDescent="0.2">
      <c r="A1797" s="33">
        <v>1586</v>
      </c>
      <c r="B1797" s="34" t="s">
        <v>3992</v>
      </c>
      <c r="C1797" s="34" t="s">
        <v>3993</v>
      </c>
      <c r="D1797" s="34" t="s">
        <v>3972</v>
      </c>
      <c r="E1797" s="35" t="s">
        <v>2073</v>
      </c>
      <c r="F1797" s="35"/>
      <c r="G1797" s="36">
        <v>25.5</v>
      </c>
      <c r="H1797" s="36">
        <v>3800</v>
      </c>
      <c r="I1797" s="36">
        <v>4590</v>
      </c>
      <c r="J1797" s="36">
        <v>25.5</v>
      </c>
    </row>
    <row r="1798" spans="1:10" x14ac:dyDescent="0.2">
      <c r="A1798" s="33">
        <v>1587</v>
      </c>
      <c r="B1798" s="34" t="s">
        <v>3994</v>
      </c>
      <c r="C1798" s="34" t="s">
        <v>3995</v>
      </c>
      <c r="D1798" s="34" t="s">
        <v>14266</v>
      </c>
      <c r="E1798" s="35" t="s">
        <v>2243</v>
      </c>
      <c r="F1798" s="35"/>
      <c r="G1798" s="36">
        <v>33</v>
      </c>
      <c r="H1798" s="36">
        <v>4000</v>
      </c>
      <c r="I1798" s="36">
        <v>5940</v>
      </c>
      <c r="J1798" s="36">
        <v>33</v>
      </c>
    </row>
    <row r="1799" spans="1:10" x14ac:dyDescent="0.2">
      <c r="A1799" s="33">
        <v>1588</v>
      </c>
      <c r="B1799" s="34" t="s">
        <v>14267</v>
      </c>
      <c r="C1799" s="34" t="s">
        <v>14268</v>
      </c>
      <c r="D1799" s="34" t="s">
        <v>3972</v>
      </c>
      <c r="E1799" s="35" t="s">
        <v>14148</v>
      </c>
      <c r="F1799" s="35"/>
      <c r="G1799" s="36">
        <v>25.5</v>
      </c>
      <c r="H1799" s="36">
        <v>3800</v>
      </c>
      <c r="I1799" s="36">
        <v>4590</v>
      </c>
      <c r="J1799" s="36">
        <v>25.5</v>
      </c>
    </row>
    <row r="1800" spans="1:10" x14ac:dyDescent="0.2">
      <c r="A1800" s="33">
        <v>1589</v>
      </c>
      <c r="B1800" s="34" t="s">
        <v>13192</v>
      </c>
      <c r="C1800" s="34" t="s">
        <v>13191</v>
      </c>
      <c r="D1800" s="34" t="s">
        <v>3972</v>
      </c>
      <c r="E1800" s="35" t="s">
        <v>13999</v>
      </c>
      <c r="F1800" s="35"/>
      <c r="G1800" s="36">
        <v>25.5</v>
      </c>
      <c r="H1800" s="36">
        <v>3800</v>
      </c>
      <c r="I1800" s="36">
        <v>4590</v>
      </c>
      <c r="J1800" s="36">
        <v>25.5</v>
      </c>
    </row>
    <row r="1801" spans="1:10" x14ac:dyDescent="0.2">
      <c r="A1801" s="33">
        <v>1590</v>
      </c>
      <c r="B1801" s="34" t="s">
        <v>3996</v>
      </c>
      <c r="C1801" s="34" t="s">
        <v>3997</v>
      </c>
      <c r="D1801" s="34" t="s">
        <v>3972</v>
      </c>
      <c r="E1801" s="35" t="s">
        <v>3998</v>
      </c>
      <c r="F1801" s="35"/>
      <c r="G1801" s="36">
        <v>25.5</v>
      </c>
      <c r="H1801" s="36">
        <v>3800</v>
      </c>
      <c r="I1801" s="36">
        <v>4590</v>
      </c>
      <c r="J1801" s="36">
        <v>25.5</v>
      </c>
    </row>
    <row r="1802" spans="1:10" x14ac:dyDescent="0.2">
      <c r="A1802" s="33">
        <v>1591</v>
      </c>
      <c r="B1802" s="34" t="s">
        <v>3999</v>
      </c>
      <c r="C1802" s="34" t="s">
        <v>4000</v>
      </c>
      <c r="D1802" s="34" t="s">
        <v>3972</v>
      </c>
      <c r="E1802" s="35" t="s">
        <v>500</v>
      </c>
      <c r="F1802" s="35"/>
      <c r="G1802" s="36">
        <v>25.5</v>
      </c>
      <c r="H1802" s="36">
        <v>3800</v>
      </c>
      <c r="I1802" s="36">
        <v>4590</v>
      </c>
      <c r="J1802" s="36">
        <v>25.5</v>
      </c>
    </row>
    <row r="1803" spans="1:10" x14ac:dyDescent="0.2">
      <c r="A1803" s="31"/>
      <c r="B1803" s="31"/>
      <c r="C1803" s="31"/>
      <c r="D1803" s="32" t="s">
        <v>4001</v>
      </c>
      <c r="E1803" s="31"/>
      <c r="F1803" s="31"/>
      <c r="G1803" s="31"/>
      <c r="H1803" s="31"/>
      <c r="I1803" s="31"/>
      <c r="J1803" s="31"/>
    </row>
    <row r="1804" spans="1:10" x14ac:dyDescent="0.2">
      <c r="A1804" s="33">
        <v>1592</v>
      </c>
      <c r="B1804" s="34" t="s">
        <v>4004</v>
      </c>
      <c r="C1804" s="34" t="s">
        <v>4005</v>
      </c>
      <c r="D1804" s="34" t="s">
        <v>4006</v>
      </c>
      <c r="E1804" s="35" t="s">
        <v>1782</v>
      </c>
      <c r="F1804" s="35"/>
      <c r="G1804" s="36">
        <v>24.75</v>
      </c>
      <c r="H1804" s="36">
        <v>3750</v>
      </c>
      <c r="I1804" s="36">
        <v>4455</v>
      </c>
      <c r="J1804" s="36">
        <v>24.75</v>
      </c>
    </row>
    <row r="1805" spans="1:10" x14ac:dyDescent="0.2">
      <c r="A1805" s="33">
        <v>1593</v>
      </c>
      <c r="B1805" s="34" t="s">
        <v>4007</v>
      </c>
      <c r="C1805" s="34" t="s">
        <v>4008</v>
      </c>
      <c r="D1805" s="34" t="s">
        <v>4006</v>
      </c>
      <c r="E1805" s="35" t="s">
        <v>2243</v>
      </c>
      <c r="F1805" s="35"/>
      <c r="G1805" s="36">
        <v>24.75</v>
      </c>
      <c r="H1805" s="36">
        <v>3750</v>
      </c>
      <c r="I1805" s="36">
        <v>4455</v>
      </c>
      <c r="J1805" s="36">
        <v>24.75</v>
      </c>
    </row>
    <row r="1806" spans="1:10" x14ac:dyDescent="0.2">
      <c r="A1806" s="33">
        <v>1594</v>
      </c>
      <c r="B1806" s="34" t="s">
        <v>4009</v>
      </c>
      <c r="C1806" s="34" t="s">
        <v>4010</v>
      </c>
      <c r="D1806" s="34" t="s">
        <v>14269</v>
      </c>
      <c r="E1806" s="35" t="s">
        <v>3111</v>
      </c>
      <c r="F1806" s="35"/>
      <c r="G1806" s="36">
        <v>5900</v>
      </c>
      <c r="H1806" s="36">
        <v>4500</v>
      </c>
      <c r="I1806" s="36">
        <v>5900</v>
      </c>
      <c r="J1806" s="36">
        <v>5900</v>
      </c>
    </row>
    <row r="1807" spans="1:10" x14ac:dyDescent="0.2">
      <c r="A1807" s="33">
        <v>1595</v>
      </c>
      <c r="B1807" s="34" t="s">
        <v>4011</v>
      </c>
      <c r="C1807" s="34" t="s">
        <v>4012</v>
      </c>
      <c r="D1807" s="34" t="s">
        <v>4002</v>
      </c>
      <c r="E1807" s="35" t="s">
        <v>1164</v>
      </c>
      <c r="F1807" s="35"/>
      <c r="G1807" s="36">
        <v>22.5</v>
      </c>
      <c r="H1807" s="36">
        <v>3750</v>
      </c>
      <c r="I1807" s="36">
        <v>4050</v>
      </c>
      <c r="J1807" s="36">
        <v>22.5</v>
      </c>
    </row>
    <row r="1808" spans="1:10" x14ac:dyDescent="0.2">
      <c r="A1808" s="33">
        <v>1596</v>
      </c>
      <c r="B1808" s="34" t="s">
        <v>13177</v>
      </c>
      <c r="C1808" s="34" t="s">
        <v>13176</v>
      </c>
      <c r="D1808" s="34" t="s">
        <v>4002</v>
      </c>
      <c r="E1808" s="35" t="s">
        <v>13977</v>
      </c>
      <c r="F1808" s="35"/>
      <c r="G1808" s="36">
        <v>22.5</v>
      </c>
      <c r="H1808" s="36">
        <v>3750</v>
      </c>
      <c r="I1808" s="36">
        <v>4050</v>
      </c>
      <c r="J1808" s="36">
        <v>22.5</v>
      </c>
    </row>
    <row r="1809" spans="1:10" x14ac:dyDescent="0.2">
      <c r="A1809" s="33">
        <v>1597</v>
      </c>
      <c r="B1809" s="34" t="s">
        <v>13175</v>
      </c>
      <c r="C1809" s="34" t="s">
        <v>13174</v>
      </c>
      <c r="D1809" s="34" t="s">
        <v>4002</v>
      </c>
      <c r="E1809" s="35" t="s">
        <v>14032</v>
      </c>
      <c r="F1809" s="35"/>
      <c r="G1809" s="36">
        <v>22.5</v>
      </c>
      <c r="H1809" s="36">
        <v>3750</v>
      </c>
      <c r="I1809" s="36">
        <v>4050</v>
      </c>
      <c r="J1809" s="36">
        <v>22.5</v>
      </c>
    </row>
    <row r="1810" spans="1:10" x14ac:dyDescent="0.2">
      <c r="A1810" s="33">
        <v>1598</v>
      </c>
      <c r="B1810" s="34" t="s">
        <v>13173</v>
      </c>
      <c r="C1810" s="34" t="s">
        <v>13172</v>
      </c>
      <c r="D1810" s="34" t="s">
        <v>4002</v>
      </c>
      <c r="E1810" s="35" t="s">
        <v>13955</v>
      </c>
      <c r="F1810" s="35"/>
      <c r="G1810" s="36">
        <v>22.5</v>
      </c>
      <c r="H1810" s="36">
        <v>3750</v>
      </c>
      <c r="I1810" s="36">
        <v>4050</v>
      </c>
      <c r="J1810" s="36">
        <v>22.5</v>
      </c>
    </row>
    <row r="1811" spans="1:10" x14ac:dyDescent="0.2">
      <c r="A1811" s="33">
        <v>1599</v>
      </c>
      <c r="B1811" s="34" t="s">
        <v>13171</v>
      </c>
      <c r="C1811" s="34" t="s">
        <v>13170</v>
      </c>
      <c r="D1811" s="34" t="s">
        <v>4002</v>
      </c>
      <c r="E1811" s="35" t="s">
        <v>13923</v>
      </c>
      <c r="F1811" s="35"/>
      <c r="G1811" s="36">
        <v>22.5</v>
      </c>
      <c r="H1811" s="36">
        <v>3750</v>
      </c>
      <c r="I1811" s="36">
        <v>4050</v>
      </c>
      <c r="J1811" s="36">
        <v>22.5</v>
      </c>
    </row>
    <row r="1812" spans="1:10" x14ac:dyDescent="0.2">
      <c r="A1812" s="33">
        <v>1600</v>
      </c>
      <c r="B1812" s="34" t="s">
        <v>13169</v>
      </c>
      <c r="C1812" s="34" t="s">
        <v>13168</v>
      </c>
      <c r="D1812" s="34" t="s">
        <v>4002</v>
      </c>
      <c r="E1812" s="35" t="s">
        <v>13982</v>
      </c>
      <c r="F1812" s="35"/>
      <c r="G1812" s="36">
        <v>22.5</v>
      </c>
      <c r="H1812" s="36">
        <v>3750</v>
      </c>
      <c r="I1812" s="36">
        <v>4050</v>
      </c>
      <c r="J1812" s="36">
        <v>22.5</v>
      </c>
    </row>
    <row r="1813" spans="1:10" x14ac:dyDescent="0.2">
      <c r="A1813" s="33">
        <v>1601</v>
      </c>
      <c r="B1813" s="34" t="s">
        <v>13204</v>
      </c>
      <c r="C1813" s="34" t="s">
        <v>13203</v>
      </c>
      <c r="D1813" s="34" t="s">
        <v>14270</v>
      </c>
      <c r="E1813" s="35" t="s">
        <v>13920</v>
      </c>
      <c r="F1813" s="35"/>
      <c r="G1813" s="36">
        <v>26.78</v>
      </c>
      <c r="H1813" s="36">
        <v>3800</v>
      </c>
      <c r="I1813" s="36">
        <v>4820.3999999999996</v>
      </c>
      <c r="J1813" s="36">
        <v>26.78</v>
      </c>
    </row>
    <row r="1814" spans="1:10" x14ac:dyDescent="0.2">
      <c r="A1814" s="33">
        <v>1602</v>
      </c>
      <c r="B1814" s="34" t="s">
        <v>4013</v>
      </c>
      <c r="C1814" s="34" t="s">
        <v>4014</v>
      </c>
      <c r="D1814" s="34" t="s">
        <v>4015</v>
      </c>
      <c r="E1814" s="35" t="s">
        <v>2404</v>
      </c>
      <c r="F1814" s="35"/>
      <c r="G1814" s="36">
        <v>22.5</v>
      </c>
      <c r="H1814" s="36">
        <v>3201</v>
      </c>
      <c r="I1814" s="36">
        <v>4050</v>
      </c>
      <c r="J1814" s="36">
        <v>22.5</v>
      </c>
    </row>
    <row r="1815" spans="1:10" x14ac:dyDescent="0.2">
      <c r="A1815" s="31"/>
      <c r="B1815" s="31"/>
      <c r="C1815" s="31"/>
      <c r="D1815" s="32" t="s">
        <v>4016</v>
      </c>
      <c r="E1815" s="31"/>
      <c r="F1815" s="31"/>
      <c r="G1815" s="31"/>
      <c r="H1815" s="31"/>
      <c r="I1815" s="31"/>
      <c r="J1815" s="31"/>
    </row>
    <row r="1816" spans="1:10" x14ac:dyDescent="0.2">
      <c r="A1816" s="33">
        <v>1603</v>
      </c>
      <c r="B1816" s="34" t="s">
        <v>13184</v>
      </c>
      <c r="C1816" s="34" t="s">
        <v>13183</v>
      </c>
      <c r="D1816" s="34" t="s">
        <v>4025</v>
      </c>
      <c r="E1816" s="35" t="s">
        <v>14084</v>
      </c>
      <c r="F1816" s="35"/>
      <c r="G1816" s="36">
        <v>24.2</v>
      </c>
      <c r="H1816" s="36">
        <v>3750</v>
      </c>
      <c r="I1816" s="36">
        <v>4356</v>
      </c>
      <c r="J1816" s="36">
        <v>24.2</v>
      </c>
    </row>
    <row r="1817" spans="1:10" x14ac:dyDescent="0.2">
      <c r="A1817" s="33">
        <v>1604</v>
      </c>
      <c r="B1817" s="34" t="s">
        <v>13182</v>
      </c>
      <c r="C1817" s="34" t="s">
        <v>13181</v>
      </c>
      <c r="D1817" s="34" t="s">
        <v>4022</v>
      </c>
      <c r="E1817" s="35" t="s">
        <v>13946</v>
      </c>
      <c r="F1817" s="35"/>
      <c r="G1817" s="36">
        <v>22</v>
      </c>
      <c r="H1817" s="36">
        <v>3750</v>
      </c>
      <c r="I1817" s="36">
        <v>3960</v>
      </c>
      <c r="J1817" s="36">
        <v>22</v>
      </c>
    </row>
    <row r="1818" spans="1:10" x14ac:dyDescent="0.2">
      <c r="A1818" s="33">
        <v>1605</v>
      </c>
      <c r="B1818" s="34" t="s">
        <v>4017</v>
      </c>
      <c r="C1818" s="34" t="s">
        <v>4018</v>
      </c>
      <c r="D1818" s="34" t="s">
        <v>4019</v>
      </c>
      <c r="E1818" s="35" t="s">
        <v>4020</v>
      </c>
      <c r="F1818" s="35"/>
      <c r="G1818" s="36">
        <v>26.4</v>
      </c>
      <c r="H1818" s="36">
        <v>3750</v>
      </c>
      <c r="I1818" s="36">
        <v>4752</v>
      </c>
      <c r="J1818" s="36">
        <v>26.4</v>
      </c>
    </row>
    <row r="1819" spans="1:10" x14ac:dyDescent="0.2">
      <c r="A1819" s="33">
        <v>1606</v>
      </c>
      <c r="B1819" s="34" t="s">
        <v>13180</v>
      </c>
      <c r="C1819" s="34" t="s">
        <v>4021</v>
      </c>
      <c r="D1819" s="34" t="s">
        <v>4025</v>
      </c>
      <c r="E1819" s="35" t="s">
        <v>13938</v>
      </c>
      <c r="F1819" s="35"/>
      <c r="G1819" s="36">
        <v>24.2</v>
      </c>
      <c r="H1819" s="36">
        <v>3750</v>
      </c>
      <c r="I1819" s="36">
        <v>4356</v>
      </c>
      <c r="J1819" s="36">
        <v>24.2</v>
      </c>
    </row>
    <row r="1820" spans="1:10" x14ac:dyDescent="0.2">
      <c r="A1820" s="33">
        <v>1607</v>
      </c>
      <c r="B1820" s="34" t="s">
        <v>4023</v>
      </c>
      <c r="C1820" s="34" t="s">
        <v>4024</v>
      </c>
      <c r="D1820" s="34" t="s">
        <v>4025</v>
      </c>
      <c r="E1820" s="35" t="s">
        <v>1370</v>
      </c>
      <c r="F1820" s="35"/>
      <c r="G1820" s="36">
        <v>24.2</v>
      </c>
      <c r="H1820" s="36">
        <v>3750</v>
      </c>
      <c r="I1820" s="36">
        <v>4356</v>
      </c>
      <c r="J1820" s="36">
        <v>24.2</v>
      </c>
    </row>
    <row r="1821" spans="1:10" x14ac:dyDescent="0.2">
      <c r="A1821" s="33">
        <v>1608</v>
      </c>
      <c r="B1821" s="34" t="s">
        <v>4026</v>
      </c>
      <c r="C1821" s="34" t="s">
        <v>4027</v>
      </c>
      <c r="D1821" s="34" t="s">
        <v>4025</v>
      </c>
      <c r="E1821" s="35" t="s">
        <v>1712</v>
      </c>
      <c r="F1821" s="35"/>
      <c r="G1821" s="36">
        <v>24.2</v>
      </c>
      <c r="H1821" s="36">
        <v>3750</v>
      </c>
      <c r="I1821" s="36">
        <v>4356</v>
      </c>
      <c r="J1821" s="36">
        <v>24.2</v>
      </c>
    </row>
    <row r="1822" spans="1:10" x14ac:dyDescent="0.2">
      <c r="A1822" s="33">
        <v>1609</v>
      </c>
      <c r="B1822" s="34" t="s">
        <v>4028</v>
      </c>
      <c r="C1822" s="34" t="s">
        <v>4029</v>
      </c>
      <c r="D1822" s="34" t="s">
        <v>4025</v>
      </c>
      <c r="E1822" s="35" t="s">
        <v>344</v>
      </c>
      <c r="F1822" s="35"/>
      <c r="G1822" s="36">
        <v>24.2</v>
      </c>
      <c r="H1822" s="36">
        <v>3750</v>
      </c>
      <c r="I1822" s="36">
        <v>4356</v>
      </c>
      <c r="J1822" s="36">
        <v>24.2</v>
      </c>
    </row>
    <row r="1823" spans="1:10" x14ac:dyDescent="0.2">
      <c r="A1823" s="33">
        <v>1610</v>
      </c>
      <c r="B1823" s="34" t="s">
        <v>4030</v>
      </c>
      <c r="C1823" s="34" t="s">
        <v>4031</v>
      </c>
      <c r="D1823" s="34" t="s">
        <v>4025</v>
      </c>
      <c r="E1823" s="35" t="s">
        <v>334</v>
      </c>
      <c r="F1823" s="35"/>
      <c r="G1823" s="36">
        <v>24.2</v>
      </c>
      <c r="H1823" s="36">
        <v>3750</v>
      </c>
      <c r="I1823" s="36">
        <v>4356</v>
      </c>
      <c r="J1823" s="36">
        <v>24.2</v>
      </c>
    </row>
    <row r="1824" spans="1:10" x14ac:dyDescent="0.2">
      <c r="A1824" s="31"/>
      <c r="B1824" s="31"/>
      <c r="C1824" s="31"/>
      <c r="D1824" s="32" t="s">
        <v>4032</v>
      </c>
      <c r="E1824" s="31"/>
      <c r="F1824" s="31"/>
      <c r="G1824" s="31"/>
      <c r="H1824" s="31"/>
      <c r="I1824" s="31"/>
      <c r="J1824" s="31"/>
    </row>
    <row r="1825" spans="1:10" x14ac:dyDescent="0.2">
      <c r="A1825" s="33">
        <v>1611</v>
      </c>
      <c r="B1825" s="34" t="s">
        <v>13201</v>
      </c>
      <c r="C1825" s="34" t="s">
        <v>13200</v>
      </c>
      <c r="D1825" s="34" t="s">
        <v>14271</v>
      </c>
      <c r="E1825" s="35" t="s">
        <v>13927</v>
      </c>
      <c r="F1825" s="35"/>
      <c r="G1825" s="36">
        <v>23.85</v>
      </c>
      <c r="H1825" s="36">
        <v>3750</v>
      </c>
      <c r="I1825" s="36">
        <v>4770</v>
      </c>
      <c r="J1825" s="36">
        <v>23.85</v>
      </c>
    </row>
    <row r="1826" spans="1:10" x14ac:dyDescent="0.2">
      <c r="A1826" s="33">
        <v>1612</v>
      </c>
      <c r="B1826" s="34" t="s">
        <v>4033</v>
      </c>
      <c r="C1826" s="34" t="s">
        <v>4034</v>
      </c>
      <c r="D1826" s="34" t="s">
        <v>14271</v>
      </c>
      <c r="E1826" s="35" t="s">
        <v>4036</v>
      </c>
      <c r="F1826" s="35"/>
      <c r="G1826" s="36">
        <v>23.85</v>
      </c>
      <c r="H1826" s="36">
        <v>3750</v>
      </c>
      <c r="I1826" s="36">
        <v>4770</v>
      </c>
      <c r="J1826" s="36">
        <v>23.85</v>
      </c>
    </row>
    <row r="1827" spans="1:10" x14ac:dyDescent="0.2">
      <c r="A1827" s="33">
        <v>1613</v>
      </c>
      <c r="B1827" s="34" t="s">
        <v>4037</v>
      </c>
      <c r="C1827" s="34" t="s">
        <v>4038</v>
      </c>
      <c r="D1827" s="34" t="s">
        <v>4035</v>
      </c>
      <c r="E1827" s="35" t="s">
        <v>1104</v>
      </c>
      <c r="F1827" s="35"/>
      <c r="G1827" s="36">
        <v>26.24</v>
      </c>
      <c r="H1827" s="36">
        <v>3750</v>
      </c>
      <c r="I1827" s="36">
        <v>5248</v>
      </c>
      <c r="J1827" s="36">
        <v>26.24</v>
      </c>
    </row>
    <row r="1828" spans="1:10" x14ac:dyDescent="0.2">
      <c r="A1828" s="33">
        <v>1614</v>
      </c>
      <c r="B1828" s="34" t="s">
        <v>4105</v>
      </c>
      <c r="C1828" s="34" t="s">
        <v>4106</v>
      </c>
      <c r="D1828" s="34" t="s">
        <v>4042</v>
      </c>
      <c r="E1828" s="35" t="s">
        <v>4108</v>
      </c>
      <c r="F1828" s="35"/>
      <c r="G1828" s="36">
        <v>28.99</v>
      </c>
      <c r="H1828" s="36">
        <v>3800</v>
      </c>
      <c r="I1828" s="36">
        <v>5798</v>
      </c>
      <c r="J1828" s="36">
        <v>28.99</v>
      </c>
    </row>
    <row r="1829" spans="1:10" x14ac:dyDescent="0.2">
      <c r="A1829" s="33">
        <v>1615</v>
      </c>
      <c r="B1829" s="34" t="s">
        <v>4039</v>
      </c>
      <c r="C1829" s="34" t="s">
        <v>4040</v>
      </c>
      <c r="D1829" s="34" t="s">
        <v>4041</v>
      </c>
      <c r="E1829" s="35" t="s">
        <v>2825</v>
      </c>
      <c r="F1829" s="35"/>
      <c r="G1829" s="36">
        <v>4320</v>
      </c>
      <c r="H1829" s="36">
        <v>3750</v>
      </c>
      <c r="I1829" s="36">
        <v>4320</v>
      </c>
      <c r="J1829" s="36">
        <v>4320</v>
      </c>
    </row>
    <row r="1830" spans="1:10" x14ac:dyDescent="0.2">
      <c r="A1830" s="33">
        <v>1616</v>
      </c>
      <c r="B1830" s="34" t="s">
        <v>4044</v>
      </c>
      <c r="C1830" s="34" t="s">
        <v>4045</v>
      </c>
      <c r="D1830" s="34" t="s">
        <v>4046</v>
      </c>
      <c r="E1830" s="35" t="s">
        <v>4047</v>
      </c>
      <c r="F1830" s="35"/>
      <c r="G1830" s="36">
        <v>6237</v>
      </c>
      <c r="H1830" s="36">
        <v>3750</v>
      </c>
      <c r="I1830" s="36">
        <v>6237</v>
      </c>
      <c r="J1830" s="36">
        <v>6237</v>
      </c>
    </row>
    <row r="1831" spans="1:10" x14ac:dyDescent="0.2">
      <c r="A1831" s="33">
        <v>1617</v>
      </c>
      <c r="B1831" s="34" t="s">
        <v>13202</v>
      </c>
      <c r="C1831" s="34" t="s">
        <v>4048</v>
      </c>
      <c r="D1831" s="34" t="s">
        <v>4035</v>
      </c>
      <c r="E1831" s="35" t="s">
        <v>14043</v>
      </c>
      <c r="F1831" s="35"/>
      <c r="G1831" s="36">
        <v>26.24</v>
      </c>
      <c r="H1831" s="36">
        <v>3750</v>
      </c>
      <c r="I1831" s="36">
        <v>5248</v>
      </c>
      <c r="J1831" s="36">
        <v>26.24</v>
      </c>
    </row>
    <row r="1832" spans="1:10" x14ac:dyDescent="0.2">
      <c r="A1832" s="31"/>
      <c r="B1832" s="31"/>
      <c r="C1832" s="31"/>
      <c r="D1832" s="32" t="s">
        <v>4049</v>
      </c>
      <c r="E1832" s="31"/>
      <c r="F1832" s="31"/>
      <c r="G1832" s="31"/>
      <c r="H1832" s="31"/>
      <c r="I1832" s="31"/>
      <c r="J1832" s="31"/>
    </row>
    <row r="1833" spans="1:10" x14ac:dyDescent="0.2">
      <c r="A1833" s="33">
        <v>1618</v>
      </c>
      <c r="B1833" s="34" t="s">
        <v>4050</v>
      </c>
      <c r="C1833" s="34" t="s">
        <v>4051</v>
      </c>
      <c r="D1833" s="34" t="s">
        <v>4052</v>
      </c>
      <c r="E1833" s="35" t="s">
        <v>1923</v>
      </c>
      <c r="F1833" s="35"/>
      <c r="G1833" s="36">
        <v>22</v>
      </c>
      <c r="H1833" s="36">
        <v>3200</v>
      </c>
      <c r="I1833" s="36">
        <v>3960</v>
      </c>
      <c r="J1833" s="36">
        <v>22</v>
      </c>
    </row>
    <row r="1834" spans="1:10" x14ac:dyDescent="0.2">
      <c r="A1834" s="33">
        <v>1619</v>
      </c>
      <c r="B1834" s="34" t="s">
        <v>4055</v>
      </c>
      <c r="C1834" s="34" t="s">
        <v>4056</v>
      </c>
      <c r="D1834" s="34" t="s">
        <v>4052</v>
      </c>
      <c r="E1834" s="35" t="s">
        <v>437</v>
      </c>
      <c r="F1834" s="35"/>
      <c r="G1834" s="36">
        <v>22</v>
      </c>
      <c r="H1834" s="36">
        <v>3750</v>
      </c>
      <c r="I1834" s="36">
        <v>3960</v>
      </c>
      <c r="J1834" s="36">
        <v>22</v>
      </c>
    </row>
    <row r="1835" spans="1:10" x14ac:dyDescent="0.2">
      <c r="A1835" s="33">
        <v>1620</v>
      </c>
      <c r="B1835" s="34" t="s">
        <v>4057</v>
      </c>
      <c r="C1835" s="34" t="s">
        <v>4058</v>
      </c>
      <c r="D1835" s="34" t="s">
        <v>4052</v>
      </c>
      <c r="E1835" s="35" t="s">
        <v>377</v>
      </c>
      <c r="F1835" s="35"/>
      <c r="G1835" s="36">
        <v>22</v>
      </c>
      <c r="H1835" s="36">
        <v>3750</v>
      </c>
      <c r="I1835" s="36">
        <v>3960</v>
      </c>
      <c r="J1835" s="36">
        <v>22</v>
      </c>
    </row>
    <row r="1836" spans="1:10" x14ac:dyDescent="0.2">
      <c r="A1836" s="31"/>
      <c r="B1836" s="31"/>
      <c r="C1836" s="31"/>
      <c r="D1836" s="32" t="s">
        <v>4059</v>
      </c>
      <c r="E1836" s="31"/>
      <c r="F1836" s="31"/>
      <c r="G1836" s="31"/>
      <c r="H1836" s="31"/>
      <c r="I1836" s="31"/>
      <c r="J1836" s="31"/>
    </row>
    <row r="1837" spans="1:10" x14ac:dyDescent="0.2">
      <c r="A1837" s="33">
        <v>1621</v>
      </c>
      <c r="B1837" s="34" t="s">
        <v>4060</v>
      </c>
      <c r="C1837" s="34" t="s">
        <v>4061</v>
      </c>
      <c r="D1837" s="34" t="s">
        <v>4062</v>
      </c>
      <c r="E1837" s="35" t="s">
        <v>4063</v>
      </c>
      <c r="F1837" s="35"/>
      <c r="G1837" s="36">
        <v>4356</v>
      </c>
      <c r="H1837" s="36">
        <v>3750</v>
      </c>
      <c r="I1837" s="36">
        <v>4356</v>
      </c>
      <c r="J1837" s="36">
        <v>4356</v>
      </c>
    </row>
    <row r="1838" spans="1:10" x14ac:dyDescent="0.2">
      <c r="A1838" s="33">
        <v>1622</v>
      </c>
      <c r="B1838" s="34" t="s">
        <v>4064</v>
      </c>
      <c r="C1838" s="34" t="s">
        <v>4065</v>
      </c>
      <c r="D1838" s="34" t="s">
        <v>14272</v>
      </c>
      <c r="E1838" s="35" t="s">
        <v>4066</v>
      </c>
      <c r="F1838" s="35"/>
      <c r="G1838" s="36">
        <v>9500</v>
      </c>
      <c r="H1838" s="36">
        <v>7000</v>
      </c>
      <c r="I1838" s="36">
        <v>9500</v>
      </c>
      <c r="J1838" s="36">
        <v>9500</v>
      </c>
    </row>
    <row r="1839" spans="1:10" x14ac:dyDescent="0.2">
      <c r="A1839" s="33">
        <v>1623</v>
      </c>
      <c r="B1839" s="34" t="s">
        <v>4067</v>
      </c>
      <c r="C1839" s="34" t="s">
        <v>4068</v>
      </c>
      <c r="D1839" s="34" t="s">
        <v>4069</v>
      </c>
      <c r="E1839" s="35" t="s">
        <v>767</v>
      </c>
      <c r="F1839" s="35"/>
      <c r="G1839" s="36">
        <v>5800</v>
      </c>
      <c r="H1839" s="36">
        <v>4700</v>
      </c>
      <c r="I1839" s="36">
        <v>5800</v>
      </c>
      <c r="J1839" s="36">
        <v>5800</v>
      </c>
    </row>
    <row r="1840" spans="1:10" x14ac:dyDescent="0.2">
      <c r="A1840" s="33">
        <v>1624</v>
      </c>
      <c r="B1840" s="34" t="s">
        <v>4070</v>
      </c>
      <c r="C1840" s="34" t="s">
        <v>4071</v>
      </c>
      <c r="D1840" s="34" t="s">
        <v>4072</v>
      </c>
      <c r="E1840" s="35" t="s">
        <v>846</v>
      </c>
      <c r="F1840" s="35"/>
      <c r="G1840" s="36">
        <v>6500</v>
      </c>
      <c r="H1840" s="36">
        <v>4050</v>
      </c>
      <c r="I1840" s="36">
        <v>6500</v>
      </c>
      <c r="J1840" s="36">
        <v>6500</v>
      </c>
    </row>
    <row r="1841" spans="1:10" x14ac:dyDescent="0.2">
      <c r="A1841" s="31"/>
      <c r="B1841" s="31"/>
      <c r="C1841" s="31"/>
      <c r="D1841" s="32" t="s">
        <v>4073</v>
      </c>
      <c r="E1841" s="31"/>
      <c r="F1841" s="31"/>
      <c r="G1841" s="31"/>
      <c r="H1841" s="31"/>
      <c r="I1841" s="31"/>
      <c r="J1841" s="31"/>
    </row>
    <row r="1842" spans="1:10" x14ac:dyDescent="0.2">
      <c r="A1842" s="33">
        <v>1625</v>
      </c>
      <c r="B1842" s="34" t="s">
        <v>4074</v>
      </c>
      <c r="C1842" s="34" t="s">
        <v>4075</v>
      </c>
      <c r="D1842" s="34" t="s">
        <v>4082</v>
      </c>
      <c r="E1842" s="35" t="s">
        <v>1923</v>
      </c>
      <c r="F1842" s="35"/>
      <c r="G1842" s="36">
        <v>29</v>
      </c>
      <c r="H1842" s="36">
        <v>3900</v>
      </c>
      <c r="I1842" s="36">
        <v>5220</v>
      </c>
      <c r="J1842" s="36">
        <v>29</v>
      </c>
    </row>
    <row r="1843" spans="1:10" x14ac:dyDescent="0.2">
      <c r="A1843" s="33">
        <v>1626</v>
      </c>
      <c r="B1843" s="34" t="s">
        <v>4076</v>
      </c>
      <c r="C1843" s="34" t="s">
        <v>4077</v>
      </c>
      <c r="D1843" s="34" t="s">
        <v>4078</v>
      </c>
      <c r="E1843" s="35" t="s">
        <v>4079</v>
      </c>
      <c r="F1843" s="35"/>
      <c r="G1843" s="36">
        <v>31.28</v>
      </c>
      <c r="H1843" s="36">
        <v>4000</v>
      </c>
      <c r="I1843" s="36">
        <v>5630.4</v>
      </c>
      <c r="J1843" s="36">
        <v>31.28</v>
      </c>
    </row>
    <row r="1844" spans="1:10" x14ac:dyDescent="0.2">
      <c r="A1844" s="33">
        <v>1627</v>
      </c>
      <c r="B1844" s="34" t="s">
        <v>4080</v>
      </c>
      <c r="C1844" s="34" t="s">
        <v>4081</v>
      </c>
      <c r="D1844" s="34" t="s">
        <v>4082</v>
      </c>
      <c r="E1844" s="35" t="s">
        <v>4083</v>
      </c>
      <c r="F1844" s="35"/>
      <c r="G1844" s="36">
        <v>29</v>
      </c>
      <c r="H1844" s="36">
        <v>3201</v>
      </c>
      <c r="I1844" s="36">
        <v>5220</v>
      </c>
      <c r="J1844" s="36">
        <v>29</v>
      </c>
    </row>
    <row r="1845" spans="1:10" x14ac:dyDescent="0.2">
      <c r="A1845" s="33">
        <v>1628</v>
      </c>
      <c r="B1845" s="34" t="s">
        <v>4084</v>
      </c>
      <c r="C1845" s="34" t="s">
        <v>4085</v>
      </c>
      <c r="D1845" s="34" t="s">
        <v>14273</v>
      </c>
      <c r="E1845" s="35" t="s">
        <v>2825</v>
      </c>
      <c r="F1845" s="35"/>
      <c r="G1845" s="36">
        <v>7500</v>
      </c>
      <c r="H1845" s="36">
        <v>4500</v>
      </c>
      <c r="I1845" s="36">
        <v>7500</v>
      </c>
      <c r="J1845" s="36">
        <v>7500</v>
      </c>
    </row>
    <row r="1846" spans="1:10" x14ac:dyDescent="0.2">
      <c r="A1846" s="33">
        <v>1629</v>
      </c>
      <c r="B1846" s="34" t="s">
        <v>4086</v>
      </c>
      <c r="C1846" s="34" t="s">
        <v>4087</v>
      </c>
      <c r="D1846" s="34" t="s">
        <v>4082</v>
      </c>
      <c r="E1846" s="35" t="s">
        <v>1674</v>
      </c>
      <c r="F1846" s="35"/>
      <c r="G1846" s="36">
        <v>29</v>
      </c>
      <c r="H1846" s="36">
        <v>3900</v>
      </c>
      <c r="I1846" s="36">
        <v>5220</v>
      </c>
      <c r="J1846" s="36">
        <v>29</v>
      </c>
    </row>
    <row r="1847" spans="1:10" x14ac:dyDescent="0.2">
      <c r="A1847" s="33">
        <v>1630</v>
      </c>
      <c r="B1847" s="34" t="s">
        <v>4088</v>
      </c>
      <c r="C1847" s="34" t="s">
        <v>4089</v>
      </c>
      <c r="D1847" s="34" t="s">
        <v>4090</v>
      </c>
      <c r="E1847" s="35" t="s">
        <v>4091</v>
      </c>
      <c r="F1847" s="35"/>
      <c r="G1847" s="36">
        <v>17.329999999999998</v>
      </c>
      <c r="H1847" s="36">
        <v>3800</v>
      </c>
      <c r="I1847" s="36">
        <v>3119.4</v>
      </c>
      <c r="J1847" s="36">
        <v>17.329999999999998</v>
      </c>
    </row>
    <row r="1848" spans="1:10" x14ac:dyDescent="0.2">
      <c r="A1848" s="33">
        <v>1631</v>
      </c>
      <c r="B1848" s="34" t="s">
        <v>4092</v>
      </c>
      <c r="C1848" s="34" t="s">
        <v>4093</v>
      </c>
      <c r="D1848" s="34" t="s">
        <v>4082</v>
      </c>
      <c r="E1848" s="35" t="s">
        <v>3927</v>
      </c>
      <c r="F1848" s="35"/>
      <c r="G1848" s="36">
        <v>29</v>
      </c>
      <c r="H1848" s="36">
        <v>3900</v>
      </c>
      <c r="I1848" s="36">
        <v>5220</v>
      </c>
      <c r="J1848" s="36">
        <v>29</v>
      </c>
    </row>
    <row r="1849" spans="1:10" x14ac:dyDescent="0.2">
      <c r="A1849" s="33">
        <v>1632</v>
      </c>
      <c r="B1849" s="34" t="s">
        <v>4094</v>
      </c>
      <c r="C1849" s="34" t="s">
        <v>4095</v>
      </c>
      <c r="D1849" s="34" t="s">
        <v>4082</v>
      </c>
      <c r="E1849" s="35" t="s">
        <v>2404</v>
      </c>
      <c r="F1849" s="35"/>
      <c r="G1849" s="36">
        <v>29</v>
      </c>
      <c r="H1849" s="36">
        <v>3900</v>
      </c>
      <c r="I1849" s="36">
        <v>5220</v>
      </c>
      <c r="J1849" s="36">
        <v>29</v>
      </c>
    </row>
    <row r="1850" spans="1:10" x14ac:dyDescent="0.2">
      <c r="A1850" s="33">
        <v>1633</v>
      </c>
      <c r="B1850" s="34" t="s">
        <v>13190</v>
      </c>
      <c r="C1850" s="34" t="s">
        <v>13189</v>
      </c>
      <c r="D1850" s="34" t="s">
        <v>4082</v>
      </c>
      <c r="E1850" s="35" t="s">
        <v>14049</v>
      </c>
      <c r="F1850" s="35"/>
      <c r="G1850" s="36">
        <v>29</v>
      </c>
      <c r="H1850" s="36">
        <v>3900</v>
      </c>
      <c r="I1850" s="36">
        <v>5220</v>
      </c>
      <c r="J1850" s="36">
        <v>29</v>
      </c>
    </row>
    <row r="1851" spans="1:10" x14ac:dyDescent="0.2">
      <c r="A1851" s="33">
        <v>1634</v>
      </c>
      <c r="B1851" s="34" t="s">
        <v>4096</v>
      </c>
      <c r="C1851" s="34" t="s">
        <v>4097</v>
      </c>
      <c r="D1851" s="34" t="s">
        <v>4082</v>
      </c>
      <c r="E1851" s="35" t="s">
        <v>2926</v>
      </c>
      <c r="F1851" s="35"/>
      <c r="G1851" s="36">
        <v>29</v>
      </c>
      <c r="H1851" s="36">
        <v>3900</v>
      </c>
      <c r="I1851" s="36">
        <v>5220</v>
      </c>
      <c r="J1851" s="36">
        <v>29</v>
      </c>
    </row>
    <row r="1852" spans="1:10" x14ac:dyDescent="0.2">
      <c r="A1852" s="33">
        <v>1635</v>
      </c>
      <c r="B1852" s="34" t="s">
        <v>4098</v>
      </c>
      <c r="C1852" s="34" t="s">
        <v>4099</v>
      </c>
      <c r="D1852" s="34" t="s">
        <v>4078</v>
      </c>
      <c r="E1852" s="35" t="s">
        <v>4100</v>
      </c>
      <c r="F1852" s="35"/>
      <c r="G1852" s="36">
        <v>31.28</v>
      </c>
      <c r="H1852" s="36">
        <v>4000</v>
      </c>
      <c r="I1852" s="36">
        <v>5630.4</v>
      </c>
      <c r="J1852" s="36">
        <v>31.28</v>
      </c>
    </row>
    <row r="1853" spans="1:10" x14ac:dyDescent="0.2">
      <c r="A1853" s="31"/>
      <c r="B1853" s="31"/>
      <c r="C1853" s="31"/>
      <c r="D1853" s="32" t="s">
        <v>4101</v>
      </c>
      <c r="E1853" s="31"/>
      <c r="F1853" s="31"/>
      <c r="G1853" s="31"/>
      <c r="H1853" s="31"/>
      <c r="I1853" s="31"/>
      <c r="J1853" s="31"/>
    </row>
    <row r="1854" spans="1:10" x14ac:dyDescent="0.2">
      <c r="A1854" s="33">
        <v>1636</v>
      </c>
      <c r="B1854" s="34" t="s">
        <v>4102</v>
      </c>
      <c r="C1854" s="34" t="s">
        <v>4103</v>
      </c>
      <c r="D1854" s="34" t="s">
        <v>4104</v>
      </c>
      <c r="E1854" s="35" t="s">
        <v>1937</v>
      </c>
      <c r="F1854" s="35"/>
      <c r="G1854" s="36">
        <v>36</v>
      </c>
      <c r="H1854" s="36">
        <v>3900</v>
      </c>
      <c r="I1854" s="36">
        <v>6480</v>
      </c>
      <c r="J1854" s="36">
        <v>36</v>
      </c>
    </row>
    <row r="1855" spans="1:10" x14ac:dyDescent="0.2">
      <c r="A1855" s="33">
        <v>1637</v>
      </c>
      <c r="B1855" s="34" t="s">
        <v>13167</v>
      </c>
      <c r="C1855" s="34" t="s">
        <v>13166</v>
      </c>
      <c r="D1855" s="34" t="s">
        <v>4107</v>
      </c>
      <c r="E1855" s="35" t="s">
        <v>14022</v>
      </c>
      <c r="F1855" s="35"/>
      <c r="G1855" s="36">
        <v>30</v>
      </c>
      <c r="H1855" s="36">
        <v>3900</v>
      </c>
      <c r="I1855" s="36">
        <v>5400</v>
      </c>
      <c r="J1855" s="36">
        <v>30</v>
      </c>
    </row>
    <row r="1856" spans="1:10" x14ac:dyDescent="0.2">
      <c r="A1856" s="33">
        <v>1638</v>
      </c>
      <c r="B1856" s="34" t="s">
        <v>13179</v>
      </c>
      <c r="C1856" s="34" t="s">
        <v>13178</v>
      </c>
      <c r="D1856" s="34" t="s">
        <v>14274</v>
      </c>
      <c r="E1856" s="35" t="s">
        <v>11309</v>
      </c>
      <c r="F1856" s="35"/>
      <c r="G1856" s="36">
        <v>22.5</v>
      </c>
      <c r="H1856" s="36">
        <v>3750</v>
      </c>
      <c r="I1856" s="36">
        <v>4050</v>
      </c>
      <c r="J1856" s="36">
        <v>22.5</v>
      </c>
    </row>
    <row r="1857" spans="1:10" x14ac:dyDescent="0.2">
      <c r="A1857" s="33">
        <v>1639</v>
      </c>
      <c r="B1857" s="34" t="s">
        <v>3960</v>
      </c>
      <c r="C1857" s="34" t="s">
        <v>3961</v>
      </c>
      <c r="D1857" s="34" t="s">
        <v>4107</v>
      </c>
      <c r="E1857" s="35" t="s">
        <v>749</v>
      </c>
      <c r="F1857" s="35"/>
      <c r="G1857" s="36">
        <v>30</v>
      </c>
      <c r="H1857" s="36">
        <v>3900</v>
      </c>
      <c r="I1857" s="36">
        <v>5400</v>
      </c>
      <c r="J1857" s="36">
        <v>30</v>
      </c>
    </row>
    <row r="1858" spans="1:10" x14ac:dyDescent="0.2">
      <c r="A1858" s="33">
        <v>1640</v>
      </c>
      <c r="B1858" s="34" t="s">
        <v>4109</v>
      </c>
      <c r="C1858" s="34" t="s">
        <v>4110</v>
      </c>
      <c r="D1858" s="34" t="s">
        <v>4111</v>
      </c>
      <c r="E1858" s="35" t="s">
        <v>4112</v>
      </c>
      <c r="F1858" s="35"/>
      <c r="G1858" s="36">
        <v>24.75</v>
      </c>
      <c r="H1858" s="36">
        <v>3750</v>
      </c>
      <c r="I1858" s="36">
        <v>4455</v>
      </c>
      <c r="J1858" s="36">
        <v>24.75</v>
      </c>
    </row>
    <row r="1859" spans="1:10" x14ac:dyDescent="0.2">
      <c r="A1859" s="31"/>
      <c r="B1859" s="31"/>
      <c r="C1859" s="31"/>
      <c r="D1859" s="32" t="s">
        <v>4113</v>
      </c>
      <c r="E1859" s="31"/>
      <c r="F1859" s="31"/>
      <c r="G1859" s="31"/>
      <c r="H1859" s="31"/>
      <c r="I1859" s="31"/>
      <c r="J1859" s="31"/>
    </row>
    <row r="1860" spans="1:10" x14ac:dyDescent="0.2">
      <c r="A1860" s="33">
        <v>1641</v>
      </c>
      <c r="B1860" s="34" t="s">
        <v>4114</v>
      </c>
      <c r="C1860" s="34" t="s">
        <v>4115</v>
      </c>
      <c r="D1860" s="34" t="s">
        <v>4116</v>
      </c>
      <c r="E1860" s="35" t="s">
        <v>1785</v>
      </c>
      <c r="F1860" s="35"/>
      <c r="G1860" s="36">
        <v>29.28</v>
      </c>
      <c r="H1860" s="36">
        <v>3900</v>
      </c>
      <c r="I1860" s="36">
        <v>5270.4</v>
      </c>
      <c r="J1860" s="36">
        <v>29.28</v>
      </c>
    </row>
    <row r="1861" spans="1:10" x14ac:dyDescent="0.2">
      <c r="A1861" s="33">
        <v>1642</v>
      </c>
      <c r="B1861" s="34" t="s">
        <v>4117</v>
      </c>
      <c r="C1861" s="34" t="s">
        <v>4118</v>
      </c>
      <c r="D1861" s="34" t="s">
        <v>4116</v>
      </c>
      <c r="E1861" s="35" t="s">
        <v>694</v>
      </c>
      <c r="F1861" s="35"/>
      <c r="G1861" s="36">
        <v>29.28</v>
      </c>
      <c r="H1861" s="36">
        <v>3900</v>
      </c>
      <c r="I1861" s="36">
        <v>5270.4</v>
      </c>
      <c r="J1861" s="36">
        <v>29.28</v>
      </c>
    </row>
    <row r="1862" spans="1:10" x14ac:dyDescent="0.2">
      <c r="A1862" s="33">
        <v>1643</v>
      </c>
      <c r="B1862" s="34" t="s">
        <v>13150</v>
      </c>
      <c r="C1862" s="34" t="s">
        <v>13149</v>
      </c>
      <c r="D1862" s="34" t="s">
        <v>4116</v>
      </c>
      <c r="E1862" s="35" t="s">
        <v>14008</v>
      </c>
      <c r="F1862" s="35"/>
      <c r="G1862" s="36">
        <v>29.28</v>
      </c>
      <c r="H1862" s="36">
        <v>3900</v>
      </c>
      <c r="I1862" s="36">
        <v>5270.4</v>
      </c>
      <c r="J1862" s="36">
        <v>29.28</v>
      </c>
    </row>
    <row r="1863" spans="1:10" x14ac:dyDescent="0.2">
      <c r="A1863" s="33">
        <v>1644</v>
      </c>
      <c r="B1863" s="34" t="s">
        <v>4122</v>
      </c>
      <c r="C1863" s="34" t="s">
        <v>4123</v>
      </c>
      <c r="D1863" s="34" t="s">
        <v>4124</v>
      </c>
      <c r="E1863" s="35" t="s">
        <v>4125</v>
      </c>
      <c r="F1863" s="35"/>
      <c r="G1863" s="36">
        <v>27</v>
      </c>
      <c r="H1863" s="36">
        <v>3850</v>
      </c>
      <c r="I1863" s="36">
        <v>4860</v>
      </c>
      <c r="J1863" s="36">
        <v>27</v>
      </c>
    </row>
    <row r="1864" spans="1:10" x14ac:dyDescent="0.2">
      <c r="A1864" s="33">
        <v>1645</v>
      </c>
      <c r="B1864" s="34" t="s">
        <v>4126</v>
      </c>
      <c r="C1864" s="34" t="s">
        <v>4127</v>
      </c>
      <c r="D1864" s="34" t="s">
        <v>4124</v>
      </c>
      <c r="E1864" s="35" t="s">
        <v>1451</v>
      </c>
      <c r="F1864" s="35"/>
      <c r="G1864" s="36">
        <v>27</v>
      </c>
      <c r="H1864" s="36">
        <v>3850</v>
      </c>
      <c r="I1864" s="36">
        <v>4860</v>
      </c>
      <c r="J1864" s="36">
        <v>27</v>
      </c>
    </row>
    <row r="1865" spans="1:10" x14ac:dyDescent="0.2">
      <c r="A1865" s="31"/>
      <c r="B1865" s="31"/>
      <c r="C1865" s="31"/>
      <c r="D1865" s="32" t="s">
        <v>4128</v>
      </c>
      <c r="E1865" s="31"/>
      <c r="F1865" s="31"/>
      <c r="G1865" s="31"/>
      <c r="H1865" s="31"/>
      <c r="I1865" s="31"/>
      <c r="J1865" s="31"/>
    </row>
    <row r="1866" spans="1:10" x14ac:dyDescent="0.2">
      <c r="A1866" s="33">
        <v>1646</v>
      </c>
      <c r="B1866" s="34" t="s">
        <v>13158</v>
      </c>
      <c r="C1866" s="34" t="s">
        <v>13157</v>
      </c>
      <c r="D1866" s="34" t="s">
        <v>4133</v>
      </c>
      <c r="E1866" s="35" t="s">
        <v>11309</v>
      </c>
      <c r="F1866" s="35"/>
      <c r="G1866" s="36">
        <v>25.5</v>
      </c>
      <c r="H1866" s="36">
        <v>3800</v>
      </c>
      <c r="I1866" s="36">
        <v>4590</v>
      </c>
      <c r="J1866" s="36">
        <v>25.5</v>
      </c>
    </row>
    <row r="1867" spans="1:10" x14ac:dyDescent="0.2">
      <c r="A1867" s="33">
        <v>1647</v>
      </c>
      <c r="B1867" s="34" t="s">
        <v>14275</v>
      </c>
      <c r="C1867" s="34" t="s">
        <v>14276</v>
      </c>
      <c r="D1867" s="34" t="s">
        <v>4133</v>
      </c>
      <c r="E1867" s="35" t="s">
        <v>13982</v>
      </c>
      <c r="F1867" s="35"/>
      <c r="G1867" s="36">
        <v>25.5</v>
      </c>
      <c r="H1867" s="36">
        <v>3800</v>
      </c>
      <c r="I1867" s="36">
        <v>4590</v>
      </c>
      <c r="J1867" s="36">
        <v>25.5</v>
      </c>
    </row>
    <row r="1868" spans="1:10" x14ac:dyDescent="0.2">
      <c r="A1868" s="33">
        <v>1648</v>
      </c>
      <c r="B1868" s="34" t="s">
        <v>4160</v>
      </c>
      <c r="C1868" s="34" t="s">
        <v>14277</v>
      </c>
      <c r="D1868" s="34" t="s">
        <v>4133</v>
      </c>
      <c r="E1868" s="35" t="s">
        <v>905</v>
      </c>
      <c r="F1868" s="35"/>
      <c r="G1868" s="36">
        <v>25.5</v>
      </c>
      <c r="H1868" s="36">
        <v>3800</v>
      </c>
      <c r="I1868" s="36">
        <v>4590</v>
      </c>
      <c r="J1868" s="36">
        <v>25.5</v>
      </c>
    </row>
    <row r="1869" spans="1:10" x14ac:dyDescent="0.2">
      <c r="A1869" s="33">
        <v>1649</v>
      </c>
      <c r="B1869" s="34" t="s">
        <v>4129</v>
      </c>
      <c r="C1869" s="34" t="s">
        <v>13161</v>
      </c>
      <c r="D1869" s="34" t="s">
        <v>14278</v>
      </c>
      <c r="E1869" s="35" t="s">
        <v>1651</v>
      </c>
      <c r="F1869" s="35"/>
      <c r="G1869" s="36">
        <v>33</v>
      </c>
      <c r="H1869" s="36">
        <v>4000</v>
      </c>
      <c r="I1869" s="36">
        <v>5940</v>
      </c>
      <c r="J1869" s="36">
        <v>33</v>
      </c>
    </row>
    <row r="1870" spans="1:10" x14ac:dyDescent="0.2">
      <c r="A1870" s="33">
        <v>1650</v>
      </c>
      <c r="B1870" s="34" t="s">
        <v>4131</v>
      </c>
      <c r="C1870" s="34" t="s">
        <v>4132</v>
      </c>
      <c r="D1870" s="34" t="s">
        <v>4133</v>
      </c>
      <c r="E1870" s="35" t="s">
        <v>270</v>
      </c>
      <c r="F1870" s="35"/>
      <c r="G1870" s="36">
        <v>25.5</v>
      </c>
      <c r="H1870" s="36">
        <v>3800</v>
      </c>
      <c r="I1870" s="36">
        <v>4590</v>
      </c>
      <c r="J1870" s="36">
        <v>25.5</v>
      </c>
    </row>
    <row r="1871" spans="1:10" x14ac:dyDescent="0.2">
      <c r="A1871" s="33">
        <v>1651</v>
      </c>
      <c r="B1871" s="34" t="s">
        <v>13156</v>
      </c>
      <c r="C1871" s="34" t="s">
        <v>13155</v>
      </c>
      <c r="D1871" s="34" t="s">
        <v>4133</v>
      </c>
      <c r="E1871" s="35" t="s">
        <v>13980</v>
      </c>
      <c r="F1871" s="35"/>
      <c r="G1871" s="36">
        <v>25.5</v>
      </c>
      <c r="H1871" s="36">
        <v>3800</v>
      </c>
      <c r="I1871" s="36">
        <v>4590</v>
      </c>
      <c r="J1871" s="36">
        <v>25.5</v>
      </c>
    </row>
    <row r="1872" spans="1:10" x14ac:dyDescent="0.2">
      <c r="A1872" s="33">
        <v>1652</v>
      </c>
      <c r="B1872" s="34" t="s">
        <v>4188</v>
      </c>
      <c r="C1872" s="34" t="s">
        <v>4189</v>
      </c>
      <c r="D1872" s="34" t="s">
        <v>4133</v>
      </c>
      <c r="E1872" s="35" t="s">
        <v>1875</v>
      </c>
      <c r="F1872" s="35"/>
      <c r="G1872" s="36">
        <v>25.5</v>
      </c>
      <c r="H1872" s="36">
        <v>3800</v>
      </c>
      <c r="I1872" s="36">
        <v>4590</v>
      </c>
      <c r="J1872" s="36">
        <v>25.5</v>
      </c>
    </row>
    <row r="1873" spans="1:10" x14ac:dyDescent="0.2">
      <c r="A1873" s="33">
        <v>1653</v>
      </c>
      <c r="B1873" s="34" t="s">
        <v>4134</v>
      </c>
      <c r="C1873" s="34" t="s">
        <v>4135</v>
      </c>
      <c r="D1873" s="34" t="s">
        <v>4133</v>
      </c>
      <c r="E1873" s="35" t="s">
        <v>617</v>
      </c>
      <c r="F1873" s="35"/>
      <c r="G1873" s="36">
        <v>25.5</v>
      </c>
      <c r="H1873" s="36">
        <v>3800</v>
      </c>
      <c r="I1873" s="36">
        <v>4590</v>
      </c>
      <c r="J1873" s="36">
        <v>25.5</v>
      </c>
    </row>
    <row r="1874" spans="1:10" x14ac:dyDescent="0.2">
      <c r="A1874" s="33">
        <v>1654</v>
      </c>
      <c r="B1874" s="34" t="s">
        <v>4136</v>
      </c>
      <c r="C1874" s="34" t="s">
        <v>4137</v>
      </c>
      <c r="D1874" s="34" t="s">
        <v>4133</v>
      </c>
      <c r="E1874" s="35" t="s">
        <v>4138</v>
      </c>
      <c r="F1874" s="35"/>
      <c r="G1874" s="36">
        <v>25.5</v>
      </c>
      <c r="H1874" s="36">
        <v>3800</v>
      </c>
      <c r="I1874" s="36">
        <v>4590</v>
      </c>
      <c r="J1874" s="36">
        <v>25.5</v>
      </c>
    </row>
    <row r="1875" spans="1:10" x14ac:dyDescent="0.2">
      <c r="A1875" s="33">
        <v>1655</v>
      </c>
      <c r="B1875" s="34" t="s">
        <v>4139</v>
      </c>
      <c r="C1875" s="34" t="s">
        <v>4140</v>
      </c>
      <c r="D1875" s="34" t="s">
        <v>4130</v>
      </c>
      <c r="E1875" s="35" t="s">
        <v>1378</v>
      </c>
      <c r="F1875" s="35"/>
      <c r="G1875" s="36">
        <v>30</v>
      </c>
      <c r="H1875" s="36">
        <v>4000</v>
      </c>
      <c r="I1875" s="36">
        <v>5400</v>
      </c>
      <c r="J1875" s="36">
        <v>30</v>
      </c>
    </row>
    <row r="1876" spans="1:10" x14ac:dyDescent="0.2">
      <c r="A1876" s="33">
        <v>1656</v>
      </c>
      <c r="B1876" s="34" t="s">
        <v>4143</v>
      </c>
      <c r="C1876" s="34" t="s">
        <v>4144</v>
      </c>
      <c r="D1876" s="34" t="s">
        <v>4133</v>
      </c>
      <c r="E1876" s="35" t="s">
        <v>1948</v>
      </c>
      <c r="F1876" s="35"/>
      <c r="G1876" s="36">
        <v>25.5</v>
      </c>
      <c r="H1876" s="36">
        <v>3800</v>
      </c>
      <c r="I1876" s="36">
        <v>4590</v>
      </c>
      <c r="J1876" s="36">
        <v>25.5</v>
      </c>
    </row>
    <row r="1877" spans="1:10" x14ac:dyDescent="0.2">
      <c r="A1877" s="33">
        <v>1657</v>
      </c>
      <c r="B1877" s="34" t="s">
        <v>4145</v>
      </c>
      <c r="C1877" s="34" t="s">
        <v>4146</v>
      </c>
      <c r="D1877" s="34" t="s">
        <v>4133</v>
      </c>
      <c r="E1877" s="35" t="s">
        <v>4147</v>
      </c>
      <c r="F1877" s="35"/>
      <c r="G1877" s="36">
        <v>25.5</v>
      </c>
      <c r="H1877" s="36">
        <v>3800</v>
      </c>
      <c r="I1877" s="36">
        <v>4590</v>
      </c>
      <c r="J1877" s="36">
        <v>25.5</v>
      </c>
    </row>
    <row r="1878" spans="1:10" x14ac:dyDescent="0.2">
      <c r="A1878" s="33">
        <v>1658</v>
      </c>
      <c r="B1878" s="34" t="s">
        <v>7422</v>
      </c>
      <c r="C1878" s="34" t="s">
        <v>7423</v>
      </c>
      <c r="D1878" s="34" t="s">
        <v>4133</v>
      </c>
      <c r="E1878" s="35" t="s">
        <v>1042</v>
      </c>
      <c r="F1878" s="35"/>
      <c r="G1878" s="36">
        <v>25.5</v>
      </c>
      <c r="H1878" s="36">
        <v>3800</v>
      </c>
      <c r="I1878" s="36">
        <v>4590</v>
      </c>
      <c r="J1878" s="36">
        <v>25.5</v>
      </c>
    </row>
    <row r="1879" spans="1:10" x14ac:dyDescent="0.2">
      <c r="A1879" s="33">
        <v>1659</v>
      </c>
      <c r="B1879" s="34" t="s">
        <v>4148</v>
      </c>
      <c r="C1879" s="34" t="s">
        <v>4149</v>
      </c>
      <c r="D1879" s="34" t="s">
        <v>14278</v>
      </c>
      <c r="E1879" s="35" t="s">
        <v>4150</v>
      </c>
      <c r="F1879" s="35"/>
      <c r="G1879" s="36">
        <v>33</v>
      </c>
      <c r="H1879" s="36">
        <v>4000</v>
      </c>
      <c r="I1879" s="36">
        <v>5940</v>
      </c>
      <c r="J1879" s="36">
        <v>33</v>
      </c>
    </row>
    <row r="1880" spans="1:10" x14ac:dyDescent="0.2">
      <c r="A1880" s="33">
        <v>1660</v>
      </c>
      <c r="B1880" s="34" t="s">
        <v>4151</v>
      </c>
      <c r="C1880" s="34" t="s">
        <v>4152</v>
      </c>
      <c r="D1880" s="34" t="s">
        <v>4133</v>
      </c>
      <c r="E1880" s="35" t="s">
        <v>4153</v>
      </c>
      <c r="F1880" s="35"/>
      <c r="G1880" s="36">
        <v>25.5</v>
      </c>
      <c r="H1880" s="36">
        <v>3800</v>
      </c>
      <c r="I1880" s="36">
        <v>4590</v>
      </c>
      <c r="J1880" s="36">
        <v>25.5</v>
      </c>
    </row>
    <row r="1881" spans="1:10" x14ac:dyDescent="0.2">
      <c r="A1881" s="33">
        <v>1661</v>
      </c>
      <c r="B1881" s="34" t="s">
        <v>4154</v>
      </c>
      <c r="C1881" s="34" t="s">
        <v>4155</v>
      </c>
      <c r="D1881" s="34" t="s">
        <v>4133</v>
      </c>
      <c r="E1881" s="35" t="s">
        <v>4156</v>
      </c>
      <c r="F1881" s="35"/>
      <c r="G1881" s="36">
        <v>25.5</v>
      </c>
      <c r="H1881" s="36">
        <v>3200</v>
      </c>
      <c r="I1881" s="36">
        <v>4590</v>
      </c>
      <c r="J1881" s="36">
        <v>25.5</v>
      </c>
    </row>
    <row r="1882" spans="1:10" x14ac:dyDescent="0.2">
      <c r="A1882" s="33">
        <v>1662</v>
      </c>
      <c r="B1882" s="34" t="s">
        <v>4157</v>
      </c>
      <c r="C1882" s="34" t="s">
        <v>4158</v>
      </c>
      <c r="D1882" s="34" t="s">
        <v>4133</v>
      </c>
      <c r="E1882" s="35" t="s">
        <v>4159</v>
      </c>
      <c r="F1882" s="35"/>
      <c r="G1882" s="36">
        <v>25.5</v>
      </c>
      <c r="H1882" s="36">
        <v>3800</v>
      </c>
      <c r="I1882" s="36">
        <v>4590</v>
      </c>
      <c r="J1882" s="36">
        <v>25.5</v>
      </c>
    </row>
    <row r="1883" spans="1:10" x14ac:dyDescent="0.2">
      <c r="A1883" s="33">
        <v>1663</v>
      </c>
      <c r="B1883" s="34" t="s">
        <v>4119</v>
      </c>
      <c r="C1883" s="34" t="s">
        <v>4120</v>
      </c>
      <c r="D1883" s="34" t="s">
        <v>14279</v>
      </c>
      <c r="E1883" s="35" t="s">
        <v>4121</v>
      </c>
      <c r="F1883" s="35"/>
      <c r="G1883" s="36">
        <v>30</v>
      </c>
      <c r="H1883" s="36">
        <v>4000</v>
      </c>
      <c r="I1883" s="36">
        <v>5400</v>
      </c>
      <c r="J1883" s="36">
        <v>30</v>
      </c>
    </row>
    <row r="1884" spans="1:10" x14ac:dyDescent="0.2">
      <c r="A1884" s="33">
        <v>1664</v>
      </c>
      <c r="B1884" s="34" t="s">
        <v>13160</v>
      </c>
      <c r="C1884" s="34" t="s">
        <v>13159</v>
      </c>
      <c r="D1884" s="34" t="s">
        <v>14279</v>
      </c>
      <c r="E1884" s="35" t="s">
        <v>13978</v>
      </c>
      <c r="F1884" s="35"/>
      <c r="G1884" s="36">
        <v>30</v>
      </c>
      <c r="H1884" s="36">
        <v>4000</v>
      </c>
      <c r="I1884" s="36">
        <v>4860</v>
      </c>
      <c r="J1884" s="36">
        <v>27</v>
      </c>
    </row>
    <row r="1885" spans="1:10" x14ac:dyDescent="0.2">
      <c r="A1885" s="31"/>
      <c r="B1885" s="31"/>
      <c r="C1885" s="31"/>
      <c r="D1885" s="32" t="s">
        <v>4161</v>
      </c>
      <c r="E1885" s="31"/>
      <c r="F1885" s="31"/>
      <c r="G1885" s="31"/>
      <c r="H1885" s="31"/>
      <c r="I1885" s="31"/>
      <c r="J1885" s="31"/>
    </row>
    <row r="1886" spans="1:10" x14ac:dyDescent="0.2">
      <c r="A1886" s="33">
        <v>1665</v>
      </c>
      <c r="B1886" s="34" t="s">
        <v>13148</v>
      </c>
      <c r="C1886" s="34" t="s">
        <v>13147</v>
      </c>
      <c r="D1886" s="34" t="s">
        <v>4174</v>
      </c>
      <c r="E1886" s="35" t="s">
        <v>13981</v>
      </c>
      <c r="F1886" s="35"/>
      <c r="G1886" s="36">
        <v>22.5</v>
      </c>
      <c r="H1886" s="36">
        <v>3750</v>
      </c>
      <c r="I1886" s="36">
        <v>4050</v>
      </c>
      <c r="J1886" s="36">
        <v>22.5</v>
      </c>
    </row>
    <row r="1887" spans="1:10" x14ac:dyDescent="0.2">
      <c r="A1887" s="33">
        <v>1666</v>
      </c>
      <c r="B1887" s="34" t="s">
        <v>4162</v>
      </c>
      <c r="C1887" s="34" t="s">
        <v>4163</v>
      </c>
      <c r="D1887" s="34" t="s">
        <v>4164</v>
      </c>
      <c r="E1887" s="35" t="s">
        <v>300</v>
      </c>
      <c r="F1887" s="35"/>
      <c r="G1887" s="36">
        <v>27</v>
      </c>
      <c r="H1887" s="36">
        <v>3750</v>
      </c>
      <c r="I1887" s="36">
        <v>4860</v>
      </c>
      <c r="J1887" s="36">
        <v>27</v>
      </c>
    </row>
    <row r="1888" spans="1:10" x14ac:dyDescent="0.2">
      <c r="A1888" s="33">
        <v>1667</v>
      </c>
      <c r="B1888" s="34" t="s">
        <v>4165</v>
      </c>
      <c r="C1888" s="34" t="s">
        <v>4166</v>
      </c>
      <c r="D1888" s="34" t="s">
        <v>4167</v>
      </c>
      <c r="E1888" s="35" t="s">
        <v>4168</v>
      </c>
      <c r="F1888" s="35"/>
      <c r="G1888" s="36">
        <v>24.75</v>
      </c>
      <c r="H1888" s="36">
        <v>3750</v>
      </c>
      <c r="I1888" s="36">
        <v>4455</v>
      </c>
      <c r="J1888" s="36">
        <v>24.75</v>
      </c>
    </row>
    <row r="1889" spans="1:10" x14ac:dyDescent="0.2">
      <c r="A1889" s="33">
        <v>1668</v>
      </c>
      <c r="B1889" s="34" t="s">
        <v>4169</v>
      </c>
      <c r="C1889" s="34" t="s">
        <v>4170</v>
      </c>
      <c r="D1889" s="34" t="s">
        <v>4167</v>
      </c>
      <c r="E1889" s="35" t="s">
        <v>4171</v>
      </c>
      <c r="F1889" s="35"/>
      <c r="G1889" s="36">
        <v>24.75</v>
      </c>
      <c r="H1889" s="36">
        <v>3750</v>
      </c>
      <c r="I1889" s="36">
        <v>4455</v>
      </c>
      <c r="J1889" s="36">
        <v>24.75</v>
      </c>
    </row>
    <row r="1890" spans="1:10" x14ac:dyDescent="0.2">
      <c r="A1890" s="33">
        <v>1669</v>
      </c>
      <c r="B1890" s="34" t="s">
        <v>4172</v>
      </c>
      <c r="C1890" s="34" t="s">
        <v>4173</v>
      </c>
      <c r="D1890" s="34" t="s">
        <v>4167</v>
      </c>
      <c r="E1890" s="35" t="s">
        <v>1239</v>
      </c>
      <c r="F1890" s="35"/>
      <c r="G1890" s="36">
        <v>24.75</v>
      </c>
      <c r="H1890" s="36">
        <v>3750</v>
      </c>
      <c r="I1890" s="36">
        <v>4455</v>
      </c>
      <c r="J1890" s="36">
        <v>24.75</v>
      </c>
    </row>
    <row r="1891" spans="1:10" x14ac:dyDescent="0.2">
      <c r="A1891" s="33">
        <v>1670</v>
      </c>
      <c r="B1891" s="34" t="s">
        <v>13142</v>
      </c>
      <c r="C1891" s="34" t="s">
        <v>13141</v>
      </c>
      <c r="D1891" s="34" t="s">
        <v>4174</v>
      </c>
      <c r="E1891" s="35" t="s">
        <v>14032</v>
      </c>
      <c r="F1891" s="35"/>
      <c r="G1891" s="36">
        <v>22.5</v>
      </c>
      <c r="H1891" s="36">
        <v>3750</v>
      </c>
      <c r="I1891" s="36">
        <v>4050</v>
      </c>
      <c r="J1891" s="36">
        <v>22.5</v>
      </c>
    </row>
    <row r="1892" spans="1:10" x14ac:dyDescent="0.2">
      <c r="A1892" s="33">
        <v>1671</v>
      </c>
      <c r="B1892" s="34" t="s">
        <v>4176</v>
      </c>
      <c r="C1892" s="34" t="s">
        <v>4177</v>
      </c>
      <c r="D1892" s="34" t="s">
        <v>4178</v>
      </c>
      <c r="E1892" s="35" t="s">
        <v>3991</v>
      </c>
      <c r="F1892" s="35"/>
      <c r="G1892" s="36">
        <v>29.46</v>
      </c>
      <c r="H1892" s="36">
        <v>3800</v>
      </c>
      <c r="I1892" s="36">
        <v>5302.8</v>
      </c>
      <c r="J1892" s="36">
        <v>29.46</v>
      </c>
    </row>
    <row r="1893" spans="1:10" x14ac:dyDescent="0.2">
      <c r="A1893" s="31"/>
      <c r="B1893" s="31"/>
      <c r="C1893" s="31"/>
      <c r="D1893" s="32" t="s">
        <v>4179</v>
      </c>
      <c r="E1893" s="31"/>
      <c r="F1893" s="31"/>
      <c r="G1893" s="31"/>
      <c r="H1893" s="31"/>
      <c r="I1893" s="31"/>
      <c r="J1893" s="31"/>
    </row>
    <row r="1894" spans="1:10" x14ac:dyDescent="0.2">
      <c r="A1894" s="33">
        <v>1672</v>
      </c>
      <c r="B1894" s="34" t="s">
        <v>14280</v>
      </c>
      <c r="C1894" s="34" t="s">
        <v>14281</v>
      </c>
      <c r="D1894" s="34" t="s">
        <v>4184</v>
      </c>
      <c r="E1894" s="35" t="s">
        <v>13914</v>
      </c>
      <c r="F1894" s="35"/>
      <c r="G1894" s="36">
        <v>22</v>
      </c>
      <c r="H1894" s="36">
        <v>3750</v>
      </c>
      <c r="I1894" s="36">
        <v>3960</v>
      </c>
      <c r="J1894" s="36">
        <v>22</v>
      </c>
    </row>
    <row r="1895" spans="1:10" x14ac:dyDescent="0.2">
      <c r="A1895" s="33">
        <v>1673</v>
      </c>
      <c r="B1895" s="34" t="s">
        <v>4180</v>
      </c>
      <c r="C1895" s="34" t="s">
        <v>4181</v>
      </c>
      <c r="D1895" s="34" t="s">
        <v>14282</v>
      </c>
      <c r="E1895" s="35" t="s">
        <v>2019</v>
      </c>
      <c r="F1895" s="35"/>
      <c r="G1895" s="36">
        <v>25.83</v>
      </c>
      <c r="H1895" s="36">
        <v>3800</v>
      </c>
      <c r="I1895" s="36">
        <v>4649.3999999999996</v>
      </c>
      <c r="J1895" s="36">
        <v>25.83</v>
      </c>
    </row>
    <row r="1896" spans="1:10" x14ac:dyDescent="0.2">
      <c r="A1896" s="33">
        <v>1674</v>
      </c>
      <c r="B1896" s="34" t="s">
        <v>4182</v>
      </c>
      <c r="C1896" s="34" t="s">
        <v>4183</v>
      </c>
      <c r="D1896" s="34" t="s">
        <v>4184</v>
      </c>
      <c r="E1896" s="35" t="s">
        <v>4185</v>
      </c>
      <c r="F1896" s="35"/>
      <c r="G1896" s="36">
        <v>22</v>
      </c>
      <c r="H1896" s="36">
        <v>3750</v>
      </c>
      <c r="I1896" s="36">
        <v>3960</v>
      </c>
      <c r="J1896" s="36">
        <v>22</v>
      </c>
    </row>
    <row r="1897" spans="1:10" x14ac:dyDescent="0.2">
      <c r="A1897" s="33">
        <v>1675</v>
      </c>
      <c r="B1897" s="34" t="s">
        <v>4186</v>
      </c>
      <c r="C1897" s="34" t="s">
        <v>4187</v>
      </c>
      <c r="D1897" s="34" t="s">
        <v>14283</v>
      </c>
      <c r="E1897" s="35" t="s">
        <v>645</v>
      </c>
      <c r="F1897" s="35"/>
      <c r="G1897" s="36">
        <v>5900</v>
      </c>
      <c r="H1897" s="36">
        <v>4500</v>
      </c>
      <c r="I1897" s="36">
        <v>5900</v>
      </c>
      <c r="J1897" s="36">
        <v>5900</v>
      </c>
    </row>
    <row r="1898" spans="1:10" x14ac:dyDescent="0.2">
      <c r="A1898" s="33">
        <v>1676</v>
      </c>
      <c r="B1898" s="34" t="s">
        <v>13146</v>
      </c>
      <c r="C1898" s="34" t="s">
        <v>13145</v>
      </c>
      <c r="D1898" s="34" t="s">
        <v>4184</v>
      </c>
      <c r="E1898" s="35" t="s">
        <v>14043</v>
      </c>
      <c r="F1898" s="35"/>
      <c r="G1898" s="36">
        <v>22</v>
      </c>
      <c r="H1898" s="36">
        <v>3750</v>
      </c>
      <c r="I1898" s="36">
        <v>3960</v>
      </c>
      <c r="J1898" s="36">
        <v>22</v>
      </c>
    </row>
    <row r="1899" spans="1:10" x14ac:dyDescent="0.2">
      <c r="A1899" s="33">
        <v>1677</v>
      </c>
      <c r="B1899" s="34" t="s">
        <v>13144</v>
      </c>
      <c r="C1899" s="34" t="s">
        <v>13143</v>
      </c>
      <c r="D1899" s="34" t="s">
        <v>4184</v>
      </c>
      <c r="E1899" s="35" t="s">
        <v>13971</v>
      </c>
      <c r="F1899" s="35"/>
      <c r="G1899" s="36">
        <v>22</v>
      </c>
      <c r="H1899" s="36">
        <v>3750</v>
      </c>
      <c r="I1899" s="36">
        <v>3960</v>
      </c>
      <c r="J1899" s="36">
        <v>22</v>
      </c>
    </row>
    <row r="1900" spans="1:10" x14ac:dyDescent="0.2">
      <c r="A1900" s="33">
        <v>1678</v>
      </c>
      <c r="B1900" s="34" t="s">
        <v>4193</v>
      </c>
      <c r="C1900" s="34" t="s">
        <v>4194</v>
      </c>
      <c r="D1900" s="34" t="s">
        <v>4195</v>
      </c>
      <c r="E1900" s="35" t="s">
        <v>1941</v>
      </c>
      <c r="F1900" s="35"/>
      <c r="G1900" s="36">
        <v>24.2</v>
      </c>
      <c r="H1900" s="36">
        <v>3750</v>
      </c>
      <c r="I1900" s="36">
        <v>4356</v>
      </c>
      <c r="J1900" s="36">
        <v>24.2</v>
      </c>
    </row>
    <row r="1901" spans="1:10" x14ac:dyDescent="0.2">
      <c r="A1901" s="33">
        <v>1679</v>
      </c>
      <c r="B1901" s="34" t="s">
        <v>13140</v>
      </c>
      <c r="C1901" s="34" t="s">
        <v>13139</v>
      </c>
      <c r="D1901" s="34" t="s">
        <v>4184</v>
      </c>
      <c r="E1901" s="35" t="s">
        <v>13984</v>
      </c>
      <c r="F1901" s="35"/>
      <c r="G1901" s="36">
        <v>22</v>
      </c>
      <c r="H1901" s="36">
        <v>3750</v>
      </c>
      <c r="I1901" s="36">
        <v>3960</v>
      </c>
      <c r="J1901" s="36">
        <v>22</v>
      </c>
    </row>
    <row r="1902" spans="1:10" x14ac:dyDescent="0.2">
      <c r="A1902" s="31"/>
      <c r="B1902" s="31"/>
      <c r="C1902" s="31"/>
      <c r="D1902" s="32" t="s">
        <v>4196</v>
      </c>
      <c r="E1902" s="31"/>
      <c r="F1902" s="31"/>
      <c r="G1902" s="31"/>
      <c r="H1902" s="31"/>
      <c r="I1902" s="31"/>
      <c r="J1902" s="31"/>
    </row>
    <row r="1903" spans="1:10" x14ac:dyDescent="0.2">
      <c r="A1903" s="33">
        <v>1680</v>
      </c>
      <c r="B1903" s="34" t="s">
        <v>4198</v>
      </c>
      <c r="C1903" s="34" t="s">
        <v>4199</v>
      </c>
      <c r="D1903" s="34" t="s">
        <v>4200</v>
      </c>
      <c r="E1903" s="35" t="s">
        <v>2825</v>
      </c>
      <c r="F1903" s="35"/>
      <c r="G1903" s="36">
        <v>6804</v>
      </c>
      <c r="H1903" s="36">
        <v>3750</v>
      </c>
      <c r="I1903" s="36">
        <v>6804</v>
      </c>
      <c r="J1903" s="36">
        <v>6804</v>
      </c>
    </row>
    <row r="1904" spans="1:10" x14ac:dyDescent="0.2">
      <c r="A1904" s="33">
        <v>1681</v>
      </c>
      <c r="B1904" s="34" t="s">
        <v>4201</v>
      </c>
      <c r="C1904" s="34" t="s">
        <v>4202</v>
      </c>
      <c r="D1904" s="34" t="s">
        <v>4203</v>
      </c>
      <c r="E1904" s="35" t="s">
        <v>43</v>
      </c>
      <c r="F1904" s="35"/>
      <c r="G1904" s="36">
        <v>28.62</v>
      </c>
      <c r="H1904" s="36">
        <v>3750</v>
      </c>
      <c r="I1904" s="36">
        <v>5724</v>
      </c>
      <c r="J1904" s="36">
        <v>28.62</v>
      </c>
    </row>
    <row r="1905" spans="1:10" x14ac:dyDescent="0.2">
      <c r="A1905" s="33">
        <v>1682</v>
      </c>
      <c r="B1905" s="34" t="s">
        <v>13165</v>
      </c>
      <c r="C1905" s="34" t="s">
        <v>13164</v>
      </c>
      <c r="D1905" s="34" t="s">
        <v>4197</v>
      </c>
      <c r="E1905" s="35" t="s">
        <v>13912</v>
      </c>
      <c r="F1905" s="35"/>
      <c r="G1905" s="36">
        <v>23.85</v>
      </c>
      <c r="H1905" s="36">
        <v>3750</v>
      </c>
      <c r="I1905" s="36">
        <v>4770</v>
      </c>
      <c r="J1905" s="36">
        <v>23.85</v>
      </c>
    </row>
    <row r="1906" spans="1:10" x14ac:dyDescent="0.2">
      <c r="A1906" s="33">
        <v>1683</v>
      </c>
      <c r="B1906" s="34" t="s">
        <v>13163</v>
      </c>
      <c r="C1906" s="34" t="s">
        <v>13162</v>
      </c>
      <c r="D1906" s="34" t="s">
        <v>4197</v>
      </c>
      <c r="E1906" s="35" t="s">
        <v>14167</v>
      </c>
      <c r="F1906" s="35"/>
      <c r="G1906" s="36">
        <v>23.85</v>
      </c>
      <c r="H1906" s="36">
        <v>3750</v>
      </c>
      <c r="I1906" s="36">
        <v>4770</v>
      </c>
      <c r="J1906" s="36">
        <v>23.85</v>
      </c>
    </row>
    <row r="1907" spans="1:10" x14ac:dyDescent="0.2">
      <c r="A1907" s="33">
        <v>1684</v>
      </c>
      <c r="B1907" s="34" t="s">
        <v>13154</v>
      </c>
      <c r="C1907" s="34" t="s">
        <v>13153</v>
      </c>
      <c r="D1907" s="34" t="s">
        <v>14284</v>
      </c>
      <c r="E1907" s="35" t="s">
        <v>13944</v>
      </c>
      <c r="F1907" s="35"/>
      <c r="G1907" s="36">
        <v>26.35</v>
      </c>
      <c r="H1907" s="36">
        <v>3750</v>
      </c>
      <c r="I1907" s="36">
        <v>5270</v>
      </c>
      <c r="J1907" s="36">
        <v>26.35</v>
      </c>
    </row>
    <row r="1908" spans="1:10" x14ac:dyDescent="0.2">
      <c r="A1908" s="33">
        <v>1685</v>
      </c>
      <c r="B1908" s="34" t="s">
        <v>14285</v>
      </c>
      <c r="C1908" s="34" t="s">
        <v>14286</v>
      </c>
      <c r="D1908" s="34" t="s">
        <v>4197</v>
      </c>
      <c r="E1908" s="35" t="s">
        <v>13984</v>
      </c>
      <c r="F1908" s="35"/>
      <c r="G1908" s="36">
        <v>23.85</v>
      </c>
      <c r="H1908" s="36">
        <v>3750</v>
      </c>
      <c r="I1908" s="36">
        <v>4770</v>
      </c>
      <c r="J1908" s="36">
        <v>23.85</v>
      </c>
    </row>
    <row r="1909" spans="1:10" x14ac:dyDescent="0.2">
      <c r="A1909" s="31"/>
      <c r="B1909" s="31"/>
      <c r="C1909" s="31"/>
      <c r="D1909" s="32" t="s">
        <v>4205</v>
      </c>
      <c r="E1909" s="31"/>
      <c r="F1909" s="31"/>
      <c r="G1909" s="31"/>
      <c r="H1909" s="31"/>
      <c r="I1909" s="31"/>
      <c r="J1909" s="31"/>
    </row>
    <row r="1910" spans="1:10" x14ac:dyDescent="0.2">
      <c r="A1910" s="33">
        <v>1686</v>
      </c>
      <c r="B1910" s="34" t="s">
        <v>4206</v>
      </c>
      <c r="C1910" s="34" t="s">
        <v>4207</v>
      </c>
      <c r="D1910" s="34" t="s">
        <v>4208</v>
      </c>
      <c r="E1910" s="35" t="s">
        <v>992</v>
      </c>
      <c r="F1910" s="35"/>
      <c r="G1910" s="36">
        <v>5800</v>
      </c>
      <c r="H1910" s="36">
        <v>4700</v>
      </c>
      <c r="I1910" s="36">
        <v>5800</v>
      </c>
      <c r="J1910" s="36">
        <v>5800</v>
      </c>
    </row>
    <row r="1911" spans="1:10" x14ac:dyDescent="0.2">
      <c r="A1911" s="33">
        <v>1687</v>
      </c>
      <c r="B1911" s="34" t="s">
        <v>4209</v>
      </c>
      <c r="C1911" s="34" t="s">
        <v>4210</v>
      </c>
      <c r="D1911" s="34" t="s">
        <v>14287</v>
      </c>
      <c r="E1911" s="35" t="s">
        <v>1896</v>
      </c>
      <c r="F1911" s="35"/>
      <c r="G1911" s="36">
        <v>8407</v>
      </c>
      <c r="H1911" s="36">
        <v>6500</v>
      </c>
      <c r="I1911" s="36">
        <v>8407</v>
      </c>
      <c r="J1911" s="36">
        <v>8407</v>
      </c>
    </row>
    <row r="1912" spans="1:10" x14ac:dyDescent="0.2">
      <c r="A1912" s="33">
        <v>1688</v>
      </c>
      <c r="B1912" s="34" t="s">
        <v>4211</v>
      </c>
      <c r="C1912" s="34" t="s">
        <v>4212</v>
      </c>
      <c r="D1912" s="34" t="s">
        <v>4213</v>
      </c>
      <c r="E1912" s="35" t="s">
        <v>4214</v>
      </c>
      <c r="F1912" s="35"/>
      <c r="G1912" s="36">
        <v>30</v>
      </c>
      <c r="H1912" s="36">
        <v>3200</v>
      </c>
      <c r="I1912" s="36">
        <v>5400</v>
      </c>
      <c r="J1912" s="36">
        <v>30</v>
      </c>
    </row>
    <row r="1913" spans="1:10" x14ac:dyDescent="0.2">
      <c r="A1913" s="31"/>
      <c r="B1913" s="31"/>
      <c r="C1913" s="31"/>
      <c r="D1913" s="32" t="s">
        <v>4215</v>
      </c>
      <c r="E1913" s="31"/>
      <c r="F1913" s="31"/>
      <c r="G1913" s="31"/>
      <c r="H1913" s="31"/>
      <c r="I1913" s="31"/>
      <c r="J1913" s="31"/>
    </row>
    <row r="1914" spans="1:10" x14ac:dyDescent="0.2">
      <c r="A1914" s="33">
        <v>1689</v>
      </c>
      <c r="B1914" s="34" t="s">
        <v>4216</v>
      </c>
      <c r="C1914" s="34" t="s">
        <v>4217</v>
      </c>
      <c r="D1914" s="34" t="s">
        <v>14288</v>
      </c>
      <c r="E1914" s="35" t="s">
        <v>4218</v>
      </c>
      <c r="F1914" s="35"/>
      <c r="G1914" s="36">
        <v>29</v>
      </c>
      <c r="H1914" s="36">
        <v>3900</v>
      </c>
      <c r="I1914" s="36">
        <v>5220</v>
      </c>
      <c r="J1914" s="36">
        <v>29</v>
      </c>
    </row>
    <row r="1915" spans="1:10" x14ac:dyDescent="0.2">
      <c r="A1915" s="33">
        <v>1690</v>
      </c>
      <c r="B1915" s="34" t="s">
        <v>4219</v>
      </c>
      <c r="C1915" s="34" t="s">
        <v>4220</v>
      </c>
      <c r="D1915" s="34" t="s">
        <v>4221</v>
      </c>
      <c r="E1915" s="35" t="s">
        <v>4100</v>
      </c>
      <c r="F1915" s="35"/>
      <c r="G1915" s="36">
        <v>31.28</v>
      </c>
      <c r="H1915" s="36">
        <v>4000</v>
      </c>
      <c r="I1915" s="36">
        <v>5630.4</v>
      </c>
      <c r="J1915" s="36">
        <v>31.28</v>
      </c>
    </row>
    <row r="1916" spans="1:10" x14ac:dyDescent="0.2">
      <c r="A1916" s="33">
        <v>1691</v>
      </c>
      <c r="B1916" s="34" t="s">
        <v>13152</v>
      </c>
      <c r="C1916" s="34" t="s">
        <v>13151</v>
      </c>
      <c r="D1916" s="34" t="s">
        <v>14288</v>
      </c>
      <c r="E1916" s="35" t="s">
        <v>13943</v>
      </c>
      <c r="F1916" s="35"/>
      <c r="G1916" s="36">
        <v>29</v>
      </c>
      <c r="H1916" s="36">
        <v>3900</v>
      </c>
      <c r="I1916" s="36">
        <v>5220</v>
      </c>
      <c r="J1916" s="36">
        <v>29</v>
      </c>
    </row>
    <row r="1917" spans="1:10" x14ac:dyDescent="0.2">
      <c r="A1917" s="33">
        <v>1692</v>
      </c>
      <c r="B1917" s="34" t="s">
        <v>4222</v>
      </c>
      <c r="C1917" s="34" t="s">
        <v>4223</v>
      </c>
      <c r="D1917" s="34" t="s">
        <v>4221</v>
      </c>
      <c r="E1917" s="35" t="s">
        <v>3460</v>
      </c>
      <c r="F1917" s="35"/>
      <c r="G1917" s="36">
        <v>31.28</v>
      </c>
      <c r="H1917" s="36">
        <v>4000</v>
      </c>
      <c r="I1917" s="36">
        <v>5630.4</v>
      </c>
      <c r="J1917" s="36">
        <v>31.28</v>
      </c>
    </row>
    <row r="1918" spans="1:10" x14ac:dyDescent="0.2">
      <c r="A1918" s="33">
        <v>1693</v>
      </c>
      <c r="B1918" s="34" t="s">
        <v>4224</v>
      </c>
      <c r="C1918" s="34" t="s">
        <v>4225</v>
      </c>
      <c r="D1918" s="34" t="s">
        <v>14288</v>
      </c>
      <c r="E1918" s="35" t="s">
        <v>3411</v>
      </c>
      <c r="F1918" s="35"/>
      <c r="G1918" s="36">
        <v>29</v>
      </c>
      <c r="H1918" s="36">
        <v>3900</v>
      </c>
      <c r="I1918" s="36">
        <v>5220</v>
      </c>
      <c r="J1918" s="36">
        <v>29</v>
      </c>
    </row>
    <row r="1919" spans="1:10" x14ac:dyDescent="0.2">
      <c r="A1919" s="33">
        <v>1694</v>
      </c>
      <c r="B1919" s="34" t="s">
        <v>4226</v>
      </c>
      <c r="C1919" s="34" t="s">
        <v>4227</v>
      </c>
      <c r="D1919" s="34" t="s">
        <v>14288</v>
      </c>
      <c r="E1919" s="35" t="s">
        <v>2055</v>
      </c>
      <c r="F1919" s="35"/>
      <c r="G1919" s="36">
        <v>29</v>
      </c>
      <c r="H1919" s="36">
        <v>3900</v>
      </c>
      <c r="I1919" s="36">
        <v>5220</v>
      </c>
      <c r="J1919" s="36">
        <v>29</v>
      </c>
    </row>
    <row r="1920" spans="1:10" x14ac:dyDescent="0.2">
      <c r="A1920" s="33">
        <v>1695</v>
      </c>
      <c r="B1920" s="34" t="s">
        <v>4228</v>
      </c>
      <c r="C1920" s="34" t="s">
        <v>4229</v>
      </c>
      <c r="D1920" s="34" t="s">
        <v>14288</v>
      </c>
      <c r="E1920" s="35" t="s">
        <v>4230</v>
      </c>
      <c r="F1920" s="35"/>
      <c r="G1920" s="36">
        <v>29</v>
      </c>
      <c r="H1920" s="36">
        <v>3200</v>
      </c>
      <c r="I1920" s="36">
        <v>5220</v>
      </c>
      <c r="J1920" s="36">
        <v>29</v>
      </c>
    </row>
    <row r="1921" spans="1:10" x14ac:dyDescent="0.2">
      <c r="A1921" s="31"/>
      <c r="B1921" s="31"/>
      <c r="C1921" s="31"/>
      <c r="D1921" s="32" t="s">
        <v>4231</v>
      </c>
      <c r="E1921" s="31"/>
      <c r="F1921" s="31"/>
      <c r="G1921" s="31"/>
      <c r="H1921" s="31"/>
      <c r="I1921" s="31"/>
      <c r="J1921" s="31"/>
    </row>
    <row r="1922" spans="1:10" x14ac:dyDescent="0.2">
      <c r="A1922" s="33">
        <v>1696</v>
      </c>
      <c r="B1922" s="34" t="s">
        <v>4234</v>
      </c>
      <c r="C1922" s="34" t="s">
        <v>4235</v>
      </c>
      <c r="D1922" s="34" t="s">
        <v>4236</v>
      </c>
      <c r="E1922" s="35" t="s">
        <v>4159</v>
      </c>
      <c r="F1922" s="35"/>
      <c r="G1922" s="36">
        <v>30</v>
      </c>
      <c r="H1922" s="36">
        <v>3900</v>
      </c>
      <c r="I1922" s="36">
        <v>3914.24</v>
      </c>
      <c r="J1922" s="36">
        <v>22.24</v>
      </c>
    </row>
    <row r="1923" spans="1:10" x14ac:dyDescent="0.2">
      <c r="A1923" s="33">
        <v>1697</v>
      </c>
      <c r="B1923" s="34" t="s">
        <v>4237</v>
      </c>
      <c r="C1923" s="34" t="s">
        <v>4238</v>
      </c>
      <c r="D1923" s="34" t="s">
        <v>4239</v>
      </c>
      <c r="E1923" s="35" t="s">
        <v>789</v>
      </c>
      <c r="F1923" s="35"/>
      <c r="G1923" s="36">
        <v>24.75</v>
      </c>
      <c r="H1923" s="36">
        <v>3750</v>
      </c>
      <c r="I1923" s="36">
        <v>4455</v>
      </c>
      <c r="J1923" s="36">
        <v>24.75</v>
      </c>
    </row>
    <row r="1924" spans="1:10" x14ac:dyDescent="0.2">
      <c r="A1924" s="33">
        <v>1698</v>
      </c>
      <c r="B1924" s="34" t="s">
        <v>4232</v>
      </c>
      <c r="C1924" s="34" t="s">
        <v>13138</v>
      </c>
      <c r="D1924" s="34" t="s">
        <v>4233</v>
      </c>
      <c r="E1924" s="35" t="s">
        <v>3203</v>
      </c>
      <c r="F1924" s="35"/>
      <c r="G1924" s="36">
        <v>36</v>
      </c>
      <c r="H1924" s="36">
        <v>3900</v>
      </c>
      <c r="I1924" s="36">
        <v>6480</v>
      </c>
      <c r="J1924" s="36">
        <v>36</v>
      </c>
    </row>
    <row r="1925" spans="1:10" x14ac:dyDescent="0.2">
      <c r="A1925" s="33">
        <v>1699</v>
      </c>
      <c r="B1925" s="34" t="s">
        <v>4240</v>
      </c>
      <c r="C1925" s="34" t="s">
        <v>4241</v>
      </c>
      <c r="D1925" s="34" t="s">
        <v>4242</v>
      </c>
      <c r="E1925" s="35" t="s">
        <v>4243</v>
      </c>
      <c r="F1925" s="35"/>
      <c r="G1925" s="36">
        <v>22.5</v>
      </c>
      <c r="H1925" s="36">
        <v>3750</v>
      </c>
      <c r="I1925" s="36">
        <v>4050</v>
      </c>
      <c r="J1925" s="36">
        <v>22.5</v>
      </c>
    </row>
    <row r="1926" spans="1:10" x14ac:dyDescent="0.2">
      <c r="A1926" s="31"/>
      <c r="B1926" s="31"/>
      <c r="C1926" s="31"/>
      <c r="D1926" s="32" t="s">
        <v>14289</v>
      </c>
      <c r="E1926" s="31"/>
      <c r="F1926" s="31"/>
      <c r="G1926" s="31"/>
      <c r="H1926" s="31"/>
      <c r="I1926" s="31"/>
      <c r="J1926" s="31"/>
    </row>
    <row r="1927" spans="1:10" x14ac:dyDescent="0.2">
      <c r="A1927" s="33">
        <v>1700</v>
      </c>
      <c r="B1927" s="34" t="s">
        <v>14290</v>
      </c>
      <c r="C1927" s="34" t="s">
        <v>14291</v>
      </c>
      <c r="D1927" s="34" t="s">
        <v>14292</v>
      </c>
      <c r="E1927" s="35" t="s">
        <v>14293</v>
      </c>
      <c r="F1927" s="35"/>
      <c r="G1927" s="36">
        <v>13.91</v>
      </c>
      <c r="H1927" s="36">
        <v>4200</v>
      </c>
      <c r="I1927" s="36">
        <v>2772.08</v>
      </c>
      <c r="J1927" s="36">
        <v>16.07</v>
      </c>
    </row>
    <row r="1928" spans="1:10" x14ac:dyDescent="0.2">
      <c r="A1928" s="33">
        <v>1701</v>
      </c>
      <c r="B1928" s="34" t="s">
        <v>14294</v>
      </c>
      <c r="C1928" s="34" t="s">
        <v>14295</v>
      </c>
      <c r="D1928" s="34" t="s">
        <v>14296</v>
      </c>
      <c r="E1928" s="35" t="s">
        <v>4244</v>
      </c>
      <c r="F1928" s="35"/>
      <c r="G1928" s="36">
        <v>15.65</v>
      </c>
      <c r="H1928" s="36">
        <v>3800</v>
      </c>
      <c r="I1928" s="36">
        <v>3117.08</v>
      </c>
      <c r="J1928" s="36">
        <v>18.07</v>
      </c>
    </row>
    <row r="1929" spans="1:10" x14ac:dyDescent="0.2">
      <c r="A1929" s="31"/>
      <c r="B1929" s="31"/>
      <c r="C1929" s="31"/>
      <c r="D1929" s="32" t="s">
        <v>14297</v>
      </c>
      <c r="E1929" s="31"/>
      <c r="F1929" s="31"/>
      <c r="G1929" s="31"/>
      <c r="H1929" s="31"/>
      <c r="I1929" s="31"/>
      <c r="J1929" s="31"/>
    </row>
    <row r="1930" spans="1:10" x14ac:dyDescent="0.2">
      <c r="A1930" s="33">
        <v>1702</v>
      </c>
      <c r="B1930" s="34" t="s">
        <v>14298</v>
      </c>
      <c r="C1930" s="34" t="s">
        <v>14299</v>
      </c>
      <c r="D1930" s="34" t="s">
        <v>14300</v>
      </c>
      <c r="E1930" s="35" t="s">
        <v>2339</v>
      </c>
      <c r="F1930" s="35"/>
      <c r="G1930" s="36">
        <v>11</v>
      </c>
      <c r="H1930" s="36">
        <v>3750</v>
      </c>
      <c r="I1930" s="36">
        <v>2310</v>
      </c>
      <c r="J1930" s="36">
        <v>11.55</v>
      </c>
    </row>
    <row r="1931" spans="1:10" x14ac:dyDescent="0.2">
      <c r="A1931" s="33">
        <v>1703</v>
      </c>
      <c r="B1931" s="34" t="s">
        <v>14301</v>
      </c>
      <c r="C1931" s="34" t="s">
        <v>14302</v>
      </c>
      <c r="D1931" s="34" t="s">
        <v>14303</v>
      </c>
      <c r="E1931" s="35" t="s">
        <v>4245</v>
      </c>
      <c r="F1931" s="35"/>
      <c r="G1931" s="36">
        <v>12.75</v>
      </c>
      <c r="H1931" s="36">
        <v>3850</v>
      </c>
      <c r="I1931" s="36">
        <v>2540.9299999999998</v>
      </c>
      <c r="J1931" s="36">
        <v>14.73</v>
      </c>
    </row>
    <row r="1932" spans="1:10" x14ac:dyDescent="0.2">
      <c r="A1932" s="33">
        <v>1704</v>
      </c>
      <c r="B1932" s="34" t="s">
        <v>14304</v>
      </c>
      <c r="C1932" s="34" t="s">
        <v>14305</v>
      </c>
      <c r="D1932" s="34" t="s">
        <v>14300</v>
      </c>
      <c r="E1932" s="35" t="s">
        <v>14306</v>
      </c>
      <c r="F1932" s="35"/>
      <c r="G1932" s="36">
        <v>11</v>
      </c>
      <c r="H1932" s="36">
        <v>3750</v>
      </c>
      <c r="I1932" s="36">
        <v>2310</v>
      </c>
      <c r="J1932" s="36">
        <v>11.55</v>
      </c>
    </row>
    <row r="1933" spans="1:10" x14ac:dyDescent="0.2">
      <c r="A1933" s="33">
        <v>1705</v>
      </c>
      <c r="B1933" s="34" t="s">
        <v>14307</v>
      </c>
      <c r="C1933" s="34" t="s">
        <v>14308</v>
      </c>
      <c r="D1933" s="34" t="s">
        <v>14300</v>
      </c>
      <c r="E1933" s="35" t="s">
        <v>2852</v>
      </c>
      <c r="F1933" s="35"/>
      <c r="G1933" s="36">
        <v>11</v>
      </c>
      <c r="H1933" s="36">
        <v>3750</v>
      </c>
      <c r="I1933" s="36">
        <v>2542</v>
      </c>
      <c r="J1933" s="36">
        <v>12.71</v>
      </c>
    </row>
    <row r="1934" spans="1:10" x14ac:dyDescent="0.2">
      <c r="A1934" s="31"/>
      <c r="B1934" s="31"/>
      <c r="C1934" s="31"/>
      <c r="D1934" s="32" t="s">
        <v>14309</v>
      </c>
      <c r="E1934" s="31"/>
      <c r="F1934" s="31"/>
      <c r="G1934" s="31"/>
      <c r="H1934" s="31"/>
      <c r="I1934" s="31"/>
      <c r="J1934" s="31"/>
    </row>
    <row r="1935" spans="1:10" x14ac:dyDescent="0.2">
      <c r="A1935" s="33">
        <v>1706</v>
      </c>
      <c r="B1935" s="34" t="s">
        <v>14310</v>
      </c>
      <c r="C1935" s="34" t="s">
        <v>14311</v>
      </c>
      <c r="D1935" s="34" t="s">
        <v>14312</v>
      </c>
      <c r="E1935" s="35" t="s">
        <v>2091</v>
      </c>
      <c r="F1935" s="35"/>
      <c r="G1935" s="36">
        <v>11.5</v>
      </c>
      <c r="H1935" s="36">
        <v>3750</v>
      </c>
      <c r="I1935" s="36">
        <v>2416</v>
      </c>
      <c r="J1935" s="36">
        <v>12.08</v>
      </c>
    </row>
    <row r="1936" spans="1:10" x14ac:dyDescent="0.2">
      <c r="A1936" s="33">
        <v>1707</v>
      </c>
      <c r="B1936" s="34" t="s">
        <v>14313</v>
      </c>
      <c r="C1936" s="34" t="s">
        <v>14314</v>
      </c>
      <c r="D1936" s="34" t="s">
        <v>14315</v>
      </c>
      <c r="E1936" s="35" t="s">
        <v>14316</v>
      </c>
      <c r="F1936" s="35"/>
      <c r="G1936" s="36">
        <v>2700</v>
      </c>
      <c r="H1936" s="36">
        <v>3800</v>
      </c>
      <c r="I1936" s="36">
        <v>3118.5</v>
      </c>
      <c r="J1936" s="36">
        <v>3118.5</v>
      </c>
    </row>
    <row r="1937" spans="1:10" x14ac:dyDescent="0.2">
      <c r="A1937" s="31"/>
      <c r="B1937" s="31"/>
      <c r="C1937" s="31"/>
      <c r="D1937" s="32" t="s">
        <v>14317</v>
      </c>
      <c r="E1937" s="31"/>
      <c r="F1937" s="31"/>
      <c r="G1937" s="31"/>
      <c r="H1937" s="31"/>
      <c r="I1937" s="31"/>
      <c r="J1937" s="31"/>
    </row>
    <row r="1938" spans="1:10" x14ac:dyDescent="0.2">
      <c r="A1938" s="33">
        <v>1708</v>
      </c>
      <c r="B1938" s="34" t="s">
        <v>14318</v>
      </c>
      <c r="C1938" s="34" t="s">
        <v>14319</v>
      </c>
      <c r="D1938" s="34" t="s">
        <v>14320</v>
      </c>
      <c r="E1938" s="35" t="s">
        <v>14321</v>
      </c>
      <c r="F1938" s="35"/>
      <c r="G1938" s="36">
        <v>11</v>
      </c>
      <c r="H1938" s="36">
        <v>3750</v>
      </c>
      <c r="I1938" s="36">
        <v>2542</v>
      </c>
      <c r="J1938" s="36">
        <v>12.71</v>
      </c>
    </row>
    <row r="1939" spans="1:10" x14ac:dyDescent="0.2">
      <c r="A1939" s="33">
        <v>1709</v>
      </c>
      <c r="B1939" s="34" t="s">
        <v>14322</v>
      </c>
      <c r="C1939" s="34" t="s">
        <v>14323</v>
      </c>
      <c r="D1939" s="34" t="s">
        <v>14320</v>
      </c>
      <c r="E1939" s="35" t="s">
        <v>1779</v>
      </c>
      <c r="F1939" s="35"/>
      <c r="G1939" s="36">
        <v>11</v>
      </c>
      <c r="H1939" s="36">
        <v>3750</v>
      </c>
      <c r="I1939" s="36">
        <v>2310</v>
      </c>
      <c r="J1939" s="36">
        <v>11.55</v>
      </c>
    </row>
    <row r="1940" spans="1:10" x14ac:dyDescent="0.2">
      <c r="A1940" s="31"/>
      <c r="B1940" s="31"/>
      <c r="C1940" s="31"/>
      <c r="D1940" s="32" t="s">
        <v>14324</v>
      </c>
      <c r="E1940" s="31"/>
      <c r="F1940" s="31"/>
      <c r="G1940" s="31"/>
      <c r="H1940" s="31"/>
      <c r="I1940" s="31"/>
      <c r="J1940" s="31"/>
    </row>
    <row r="1941" spans="1:10" x14ac:dyDescent="0.2">
      <c r="A1941" s="33">
        <v>1710</v>
      </c>
      <c r="B1941" s="34" t="s">
        <v>14325</v>
      </c>
      <c r="C1941" s="34" t="s">
        <v>14326</v>
      </c>
      <c r="D1941" s="34" t="s">
        <v>14327</v>
      </c>
      <c r="E1941" s="35" t="s">
        <v>2703</v>
      </c>
      <c r="F1941" s="35"/>
      <c r="G1941" s="36">
        <v>11</v>
      </c>
      <c r="H1941" s="36">
        <v>3750</v>
      </c>
      <c r="I1941" s="36">
        <v>2310</v>
      </c>
      <c r="J1941" s="36">
        <v>11.55</v>
      </c>
    </row>
    <row r="1942" spans="1:10" x14ac:dyDescent="0.2">
      <c r="A1942" s="31"/>
      <c r="B1942" s="31"/>
      <c r="C1942" s="31"/>
      <c r="D1942" s="32" t="s">
        <v>14328</v>
      </c>
      <c r="E1942" s="31"/>
      <c r="F1942" s="31"/>
      <c r="G1942" s="31"/>
      <c r="H1942" s="31"/>
      <c r="I1942" s="31"/>
      <c r="J1942" s="31"/>
    </row>
    <row r="1943" spans="1:10" x14ac:dyDescent="0.2">
      <c r="A1943" s="33">
        <v>1711</v>
      </c>
      <c r="B1943" s="34" t="s">
        <v>14329</v>
      </c>
      <c r="C1943" s="34" t="s">
        <v>14330</v>
      </c>
      <c r="D1943" s="34" t="s">
        <v>14331</v>
      </c>
      <c r="E1943" s="35" t="s">
        <v>4246</v>
      </c>
      <c r="F1943" s="35"/>
      <c r="G1943" s="36">
        <v>11</v>
      </c>
      <c r="H1943" s="36">
        <v>3750</v>
      </c>
      <c r="I1943" s="36">
        <v>2310</v>
      </c>
      <c r="J1943" s="36">
        <v>11.55</v>
      </c>
    </row>
    <row r="1944" spans="1:10" x14ac:dyDescent="0.2">
      <c r="A1944" s="31"/>
      <c r="B1944" s="31"/>
      <c r="C1944" s="31"/>
      <c r="D1944" s="32" t="s">
        <v>14332</v>
      </c>
      <c r="E1944" s="31"/>
      <c r="F1944" s="31"/>
      <c r="G1944" s="31"/>
      <c r="H1944" s="31"/>
      <c r="I1944" s="31"/>
      <c r="J1944" s="31"/>
    </row>
    <row r="1945" spans="1:10" x14ac:dyDescent="0.2">
      <c r="A1945" s="33">
        <v>1712</v>
      </c>
      <c r="B1945" s="34" t="s">
        <v>14333</v>
      </c>
      <c r="C1945" s="34" t="s">
        <v>14334</v>
      </c>
      <c r="D1945" s="34" t="s">
        <v>14335</v>
      </c>
      <c r="E1945" s="35" t="s">
        <v>3233</v>
      </c>
      <c r="F1945" s="35"/>
      <c r="G1945" s="36">
        <v>10.3</v>
      </c>
      <c r="H1945" s="36">
        <v>3750</v>
      </c>
      <c r="I1945" s="36">
        <v>1785.3</v>
      </c>
      <c r="J1945" s="36">
        <v>10.82</v>
      </c>
    </row>
    <row r="1946" spans="1:10" x14ac:dyDescent="0.2">
      <c r="A1946" s="33">
        <v>1713</v>
      </c>
      <c r="B1946" s="34" t="s">
        <v>14336</v>
      </c>
      <c r="C1946" s="34" t="s">
        <v>14337</v>
      </c>
      <c r="D1946" s="34" t="s">
        <v>14338</v>
      </c>
      <c r="E1946" s="35" t="s">
        <v>2596</v>
      </c>
      <c r="F1946" s="35"/>
      <c r="G1946" s="36">
        <v>12.22</v>
      </c>
      <c r="H1946" s="36">
        <v>3800</v>
      </c>
      <c r="I1946" s="36">
        <v>2199.6</v>
      </c>
      <c r="J1946" s="36">
        <v>12.22</v>
      </c>
    </row>
    <row r="1947" spans="1:10" x14ac:dyDescent="0.2">
      <c r="A1947" s="33">
        <v>1714</v>
      </c>
      <c r="B1947" s="34" t="s">
        <v>14339</v>
      </c>
      <c r="C1947" s="34" t="s">
        <v>14340</v>
      </c>
      <c r="D1947" s="34" t="s">
        <v>14338</v>
      </c>
      <c r="E1947" s="35" t="s">
        <v>4247</v>
      </c>
      <c r="F1947" s="35"/>
      <c r="G1947" s="36">
        <v>12.22</v>
      </c>
      <c r="H1947" s="36">
        <v>3800</v>
      </c>
      <c r="I1947" s="36">
        <v>2199.6</v>
      </c>
      <c r="J1947" s="36">
        <v>12.22</v>
      </c>
    </row>
    <row r="1948" spans="1:10" x14ac:dyDescent="0.2">
      <c r="A1948" s="33">
        <v>1715</v>
      </c>
      <c r="B1948" s="34" t="s">
        <v>14341</v>
      </c>
      <c r="C1948" s="34" t="s">
        <v>14342</v>
      </c>
      <c r="D1948" s="34" t="s">
        <v>14338</v>
      </c>
      <c r="E1948" s="35" t="s">
        <v>4248</v>
      </c>
      <c r="F1948" s="35"/>
      <c r="G1948" s="36">
        <v>12.22</v>
      </c>
      <c r="H1948" s="36">
        <v>3200</v>
      </c>
      <c r="I1948" s="36">
        <v>2199.6</v>
      </c>
      <c r="J1948" s="36">
        <v>12.22</v>
      </c>
    </row>
    <row r="1949" spans="1:10" x14ac:dyDescent="0.2">
      <c r="A1949" s="33">
        <v>1716</v>
      </c>
      <c r="B1949" s="34" t="s">
        <v>14343</v>
      </c>
      <c r="C1949" s="34" t="s">
        <v>14344</v>
      </c>
      <c r="D1949" s="34" t="s">
        <v>14338</v>
      </c>
      <c r="E1949" s="35" t="s">
        <v>2339</v>
      </c>
      <c r="F1949" s="35"/>
      <c r="G1949" s="36">
        <v>12.22</v>
      </c>
      <c r="H1949" s="36">
        <v>3800</v>
      </c>
      <c r="I1949" s="36">
        <v>2199.6</v>
      </c>
      <c r="J1949" s="36">
        <v>12.22</v>
      </c>
    </row>
    <row r="1950" spans="1:10" x14ac:dyDescent="0.2">
      <c r="A1950" s="33">
        <v>1717</v>
      </c>
      <c r="B1950" s="34" t="s">
        <v>14345</v>
      </c>
      <c r="C1950" s="34" t="s">
        <v>14346</v>
      </c>
      <c r="D1950" s="34" t="s">
        <v>14338</v>
      </c>
      <c r="E1950" s="35" t="s">
        <v>2503</v>
      </c>
      <c r="F1950" s="35"/>
      <c r="G1950" s="36">
        <v>12.22</v>
      </c>
      <c r="H1950" s="36">
        <v>3800</v>
      </c>
      <c r="I1950" s="36">
        <v>2199.6</v>
      </c>
      <c r="J1950" s="36">
        <v>12.22</v>
      </c>
    </row>
    <row r="1951" spans="1:10" x14ac:dyDescent="0.2">
      <c r="A1951" s="33">
        <v>1718</v>
      </c>
      <c r="B1951" s="34" t="s">
        <v>14347</v>
      </c>
      <c r="C1951" s="34" t="s">
        <v>14348</v>
      </c>
      <c r="D1951" s="34" t="s">
        <v>14338</v>
      </c>
      <c r="E1951" s="35" t="s">
        <v>14349</v>
      </c>
      <c r="F1951" s="35"/>
      <c r="G1951" s="36">
        <v>12.22</v>
      </c>
      <c r="H1951" s="36">
        <v>3800</v>
      </c>
      <c r="I1951" s="36">
        <v>2199.6</v>
      </c>
      <c r="J1951" s="36">
        <v>12.22</v>
      </c>
    </row>
    <row r="1952" spans="1:10" x14ac:dyDescent="0.2">
      <c r="A1952" s="33">
        <v>1719</v>
      </c>
      <c r="B1952" s="34" t="s">
        <v>14350</v>
      </c>
      <c r="C1952" s="34" t="s">
        <v>14351</v>
      </c>
      <c r="D1952" s="34" t="s">
        <v>14338</v>
      </c>
      <c r="E1952" s="35" t="s">
        <v>2503</v>
      </c>
      <c r="F1952" s="35"/>
      <c r="G1952" s="36">
        <v>12.22</v>
      </c>
      <c r="H1952" s="36">
        <v>3800</v>
      </c>
      <c r="I1952" s="36">
        <v>2199.6</v>
      </c>
      <c r="J1952" s="36">
        <v>12.22</v>
      </c>
    </row>
    <row r="1953" spans="1:10" x14ac:dyDescent="0.2">
      <c r="A1953" s="33">
        <v>1720</v>
      </c>
      <c r="B1953" s="34" t="s">
        <v>14352</v>
      </c>
      <c r="C1953" s="34" t="s">
        <v>14353</v>
      </c>
      <c r="D1953" s="34" t="s">
        <v>14338</v>
      </c>
      <c r="E1953" s="35" t="s">
        <v>2870</v>
      </c>
      <c r="F1953" s="35"/>
      <c r="G1953" s="36">
        <v>12.22</v>
      </c>
      <c r="H1953" s="36">
        <v>3800</v>
      </c>
      <c r="I1953" s="36">
        <v>2199.6</v>
      </c>
      <c r="J1953" s="36">
        <v>12.22</v>
      </c>
    </row>
    <row r="1954" spans="1:10" x14ac:dyDescent="0.2">
      <c r="A1954" s="33">
        <v>1721</v>
      </c>
      <c r="B1954" s="34" t="s">
        <v>14354</v>
      </c>
      <c r="C1954" s="34" t="s">
        <v>14355</v>
      </c>
      <c r="D1954" s="34" t="s">
        <v>14335</v>
      </c>
      <c r="E1954" s="35" t="s">
        <v>14356</v>
      </c>
      <c r="F1954" s="35"/>
      <c r="G1954" s="36">
        <v>10.3</v>
      </c>
      <c r="H1954" s="36">
        <v>3750</v>
      </c>
      <c r="I1954" s="36">
        <v>1785.3</v>
      </c>
      <c r="J1954" s="36">
        <v>10.82</v>
      </c>
    </row>
    <row r="1955" spans="1:10" x14ac:dyDescent="0.2">
      <c r="A1955" s="33">
        <v>1722</v>
      </c>
      <c r="B1955" s="34" t="s">
        <v>14357</v>
      </c>
      <c r="C1955" s="34" t="s">
        <v>14358</v>
      </c>
      <c r="D1955" s="34" t="s">
        <v>14338</v>
      </c>
      <c r="E1955" s="35" t="s">
        <v>4249</v>
      </c>
      <c r="F1955" s="35"/>
      <c r="G1955" s="36">
        <v>12.22</v>
      </c>
      <c r="H1955" s="36">
        <v>3800</v>
      </c>
      <c r="I1955" s="36">
        <v>2199.6</v>
      </c>
      <c r="J1955" s="36">
        <v>12.22</v>
      </c>
    </row>
    <row r="1956" spans="1:10" x14ac:dyDescent="0.2">
      <c r="A1956" s="31"/>
      <c r="B1956" s="31"/>
      <c r="C1956" s="31"/>
      <c r="D1956" s="32" t="s">
        <v>14359</v>
      </c>
      <c r="E1956" s="31"/>
      <c r="F1956" s="31"/>
      <c r="G1956" s="31"/>
      <c r="H1956" s="31"/>
      <c r="I1956" s="31"/>
      <c r="J1956" s="31"/>
    </row>
    <row r="1957" spans="1:10" x14ac:dyDescent="0.2">
      <c r="A1957" s="33">
        <v>1723</v>
      </c>
      <c r="B1957" s="34" t="s">
        <v>14360</v>
      </c>
      <c r="C1957" s="34" t="s">
        <v>14361</v>
      </c>
      <c r="D1957" s="34" t="s">
        <v>14362</v>
      </c>
      <c r="E1957" s="35" t="s">
        <v>429</v>
      </c>
      <c r="F1957" s="35"/>
      <c r="G1957" s="35"/>
      <c r="H1957" s="36">
        <v>3750</v>
      </c>
      <c r="I1957" s="36">
        <v>2309.7800000000002</v>
      </c>
      <c r="J1957" s="36">
        <v>13.39</v>
      </c>
    </row>
    <row r="1958" spans="1:10" x14ac:dyDescent="0.2">
      <c r="A1958" s="33">
        <v>1724</v>
      </c>
      <c r="B1958" s="34" t="s">
        <v>14363</v>
      </c>
      <c r="C1958" s="34" t="s">
        <v>14364</v>
      </c>
      <c r="D1958" s="34" t="s">
        <v>14362</v>
      </c>
      <c r="E1958" s="35" t="s">
        <v>14365</v>
      </c>
      <c r="F1958" s="35"/>
      <c r="G1958" s="35"/>
      <c r="H1958" s="36">
        <v>3200</v>
      </c>
      <c r="I1958" s="36">
        <v>2540.9299999999998</v>
      </c>
      <c r="J1958" s="36">
        <v>14.73</v>
      </c>
    </row>
    <row r="1959" spans="1:10" x14ac:dyDescent="0.2">
      <c r="A1959" s="31"/>
      <c r="B1959" s="31"/>
      <c r="C1959" s="31"/>
      <c r="D1959" s="32" t="s">
        <v>14366</v>
      </c>
      <c r="E1959" s="31"/>
      <c r="F1959" s="31"/>
      <c r="G1959" s="31"/>
      <c r="H1959" s="31"/>
      <c r="I1959" s="31"/>
      <c r="J1959" s="31"/>
    </row>
    <row r="1960" spans="1:10" x14ac:dyDescent="0.2">
      <c r="A1960" s="33">
        <v>1725</v>
      </c>
      <c r="B1960" s="34" t="s">
        <v>14367</v>
      </c>
      <c r="C1960" s="34" t="s">
        <v>14368</v>
      </c>
      <c r="D1960" s="34" t="s">
        <v>14369</v>
      </c>
      <c r="E1960" s="35" t="s">
        <v>4250</v>
      </c>
      <c r="F1960" s="35"/>
      <c r="G1960" s="36">
        <v>10.91</v>
      </c>
      <c r="H1960" s="36">
        <v>3750</v>
      </c>
      <c r="I1960" s="36">
        <v>2774.2</v>
      </c>
      <c r="J1960" s="36">
        <v>12.61</v>
      </c>
    </row>
    <row r="1961" spans="1:10" x14ac:dyDescent="0.2">
      <c r="A1961" s="31"/>
      <c r="B1961" s="31"/>
      <c r="C1961" s="31"/>
      <c r="D1961" s="32" t="s">
        <v>14370</v>
      </c>
      <c r="E1961" s="31"/>
      <c r="F1961" s="31"/>
      <c r="G1961" s="31"/>
      <c r="H1961" s="31"/>
      <c r="I1961" s="31"/>
      <c r="J1961" s="31"/>
    </row>
    <row r="1962" spans="1:10" x14ac:dyDescent="0.2">
      <c r="A1962" s="33">
        <v>1726</v>
      </c>
      <c r="B1962" s="34" t="s">
        <v>14371</v>
      </c>
      <c r="C1962" s="34" t="s">
        <v>14372</v>
      </c>
      <c r="D1962" s="34" t="s">
        <v>14373</v>
      </c>
      <c r="E1962" s="35" t="s">
        <v>14374</v>
      </c>
      <c r="F1962" s="35"/>
      <c r="G1962" s="36">
        <v>10.25</v>
      </c>
      <c r="H1962" s="36">
        <v>3750</v>
      </c>
      <c r="I1962" s="36">
        <v>2368</v>
      </c>
      <c r="J1962" s="36">
        <v>11.84</v>
      </c>
    </row>
    <row r="1963" spans="1:10" x14ac:dyDescent="0.2">
      <c r="A1963" s="33">
        <v>1727</v>
      </c>
      <c r="B1963" s="34" t="s">
        <v>14375</v>
      </c>
      <c r="C1963" s="34" t="s">
        <v>14376</v>
      </c>
      <c r="D1963" s="34" t="s">
        <v>14377</v>
      </c>
      <c r="E1963" s="35" t="s">
        <v>14378</v>
      </c>
      <c r="F1963" s="35"/>
      <c r="G1963" s="36">
        <v>13.91</v>
      </c>
      <c r="H1963" s="36">
        <v>4000</v>
      </c>
      <c r="I1963" s="36">
        <v>2772.08</v>
      </c>
      <c r="J1963" s="36">
        <v>16.07</v>
      </c>
    </row>
    <row r="1964" spans="1:10" x14ac:dyDescent="0.2">
      <c r="A1964" s="33">
        <v>1728</v>
      </c>
      <c r="B1964" s="34" t="s">
        <v>14379</v>
      </c>
      <c r="C1964" s="34" t="s">
        <v>14380</v>
      </c>
      <c r="D1964" s="34" t="s">
        <v>14381</v>
      </c>
      <c r="E1964" s="35" t="s">
        <v>14382</v>
      </c>
      <c r="F1964" s="35"/>
      <c r="G1964" s="35"/>
      <c r="H1964" s="36">
        <v>3750</v>
      </c>
      <c r="I1964" s="36">
        <v>1559.4</v>
      </c>
      <c r="J1964" s="36">
        <v>9.0399999999999991</v>
      </c>
    </row>
    <row r="1965" spans="1:10" x14ac:dyDescent="0.2">
      <c r="A1965" s="33">
        <v>1729</v>
      </c>
      <c r="B1965" s="34" t="s">
        <v>14383</v>
      </c>
      <c r="C1965" s="34" t="s">
        <v>14384</v>
      </c>
      <c r="D1965" s="34" t="s">
        <v>14377</v>
      </c>
      <c r="E1965" s="35" t="s">
        <v>4251</v>
      </c>
      <c r="F1965" s="35"/>
      <c r="G1965" s="36">
        <v>13.91</v>
      </c>
      <c r="H1965" s="36">
        <v>4000</v>
      </c>
      <c r="I1965" s="36">
        <v>2520.23</v>
      </c>
      <c r="J1965" s="36">
        <v>14.61</v>
      </c>
    </row>
    <row r="1966" spans="1:10" x14ac:dyDescent="0.2">
      <c r="A1966" s="31"/>
      <c r="B1966" s="31"/>
      <c r="C1966" s="31"/>
      <c r="D1966" s="32" t="s">
        <v>14385</v>
      </c>
      <c r="E1966" s="31"/>
      <c r="F1966" s="31"/>
      <c r="G1966" s="31"/>
      <c r="H1966" s="31"/>
      <c r="I1966" s="31"/>
      <c r="J1966" s="31"/>
    </row>
    <row r="1967" spans="1:10" x14ac:dyDescent="0.2">
      <c r="A1967" s="33">
        <v>1730</v>
      </c>
      <c r="B1967" s="34" t="s">
        <v>14386</v>
      </c>
      <c r="C1967" s="34" t="s">
        <v>14387</v>
      </c>
      <c r="D1967" s="34" t="s">
        <v>14388</v>
      </c>
      <c r="E1967" s="35" t="s">
        <v>14389</v>
      </c>
      <c r="F1967" s="35"/>
      <c r="G1967" s="35"/>
      <c r="H1967" s="36">
        <v>3750</v>
      </c>
      <c r="I1967" s="36">
        <v>2137.2800000000002</v>
      </c>
      <c r="J1967" s="36">
        <v>12.39</v>
      </c>
    </row>
    <row r="1968" spans="1:10" x14ac:dyDescent="0.2">
      <c r="A1968" s="33">
        <v>1731</v>
      </c>
      <c r="B1968" s="34" t="s">
        <v>14390</v>
      </c>
      <c r="C1968" s="34" t="s">
        <v>14391</v>
      </c>
      <c r="D1968" s="34" t="s">
        <v>14392</v>
      </c>
      <c r="E1968" s="35" t="s">
        <v>1986</v>
      </c>
      <c r="F1968" s="35"/>
      <c r="G1968" s="36">
        <v>10.73</v>
      </c>
      <c r="H1968" s="36">
        <v>3750</v>
      </c>
      <c r="I1968" s="36">
        <v>2542</v>
      </c>
      <c r="J1968" s="36">
        <v>12.4</v>
      </c>
    </row>
    <row r="1969" spans="1:10" x14ac:dyDescent="0.2">
      <c r="A1969" s="31"/>
      <c r="B1969" s="31"/>
      <c r="C1969" s="31"/>
      <c r="D1969" s="32" t="s">
        <v>4252</v>
      </c>
      <c r="E1969" s="31"/>
      <c r="F1969" s="31"/>
      <c r="G1969" s="31"/>
      <c r="H1969" s="31"/>
      <c r="I1969" s="31"/>
      <c r="J1969" s="31"/>
    </row>
    <row r="1970" spans="1:10" x14ac:dyDescent="0.2">
      <c r="A1970" s="33">
        <v>1732</v>
      </c>
      <c r="B1970" s="34" t="s">
        <v>4253</v>
      </c>
      <c r="C1970" s="34" t="s">
        <v>4254</v>
      </c>
      <c r="D1970" s="34" t="s">
        <v>4255</v>
      </c>
      <c r="E1970" s="35" t="s">
        <v>4214</v>
      </c>
      <c r="F1970" s="35"/>
      <c r="G1970" s="36">
        <v>25.5</v>
      </c>
      <c r="H1970" s="36">
        <v>3850</v>
      </c>
      <c r="I1970" s="36">
        <v>4590</v>
      </c>
      <c r="J1970" s="36">
        <v>25.5</v>
      </c>
    </row>
    <row r="1971" spans="1:10" x14ac:dyDescent="0.2">
      <c r="A1971" s="33">
        <v>1733</v>
      </c>
      <c r="B1971" s="34" t="s">
        <v>4256</v>
      </c>
      <c r="C1971" s="34" t="s">
        <v>4257</v>
      </c>
      <c r="D1971" s="34" t="s">
        <v>4258</v>
      </c>
      <c r="E1971" s="35" t="s">
        <v>4259</v>
      </c>
      <c r="F1971" s="35"/>
      <c r="G1971" s="36">
        <v>23.17</v>
      </c>
      <c r="H1971" s="36">
        <v>3800</v>
      </c>
      <c r="I1971" s="36">
        <v>4170.6000000000004</v>
      </c>
      <c r="J1971" s="36">
        <v>23.17</v>
      </c>
    </row>
    <row r="1972" spans="1:10" x14ac:dyDescent="0.2">
      <c r="A1972" s="33">
        <v>1734</v>
      </c>
      <c r="B1972" s="34" t="s">
        <v>4260</v>
      </c>
      <c r="C1972" s="34" t="s">
        <v>4261</v>
      </c>
      <c r="D1972" s="34" t="s">
        <v>4255</v>
      </c>
      <c r="E1972" s="35" t="s">
        <v>414</v>
      </c>
      <c r="F1972" s="35"/>
      <c r="G1972" s="36">
        <v>25.5</v>
      </c>
      <c r="H1972" s="36">
        <v>3850</v>
      </c>
      <c r="I1972" s="36">
        <v>4590</v>
      </c>
      <c r="J1972" s="36">
        <v>25.5</v>
      </c>
    </row>
    <row r="1973" spans="1:10" x14ac:dyDescent="0.2">
      <c r="A1973" s="31"/>
      <c r="B1973" s="31"/>
      <c r="C1973" s="31"/>
      <c r="D1973" s="32" t="s">
        <v>4262</v>
      </c>
      <c r="E1973" s="31"/>
      <c r="F1973" s="31"/>
      <c r="G1973" s="31"/>
      <c r="H1973" s="31"/>
      <c r="I1973" s="31"/>
      <c r="J1973" s="31"/>
    </row>
    <row r="1974" spans="1:10" x14ac:dyDescent="0.2">
      <c r="A1974" s="33">
        <v>1735</v>
      </c>
      <c r="B1974" s="34" t="s">
        <v>4263</v>
      </c>
      <c r="C1974" s="34" t="s">
        <v>4264</v>
      </c>
      <c r="D1974" s="34" t="s">
        <v>4265</v>
      </c>
      <c r="E1974" s="35" t="s">
        <v>718</v>
      </c>
      <c r="F1974" s="35"/>
      <c r="G1974" s="36">
        <v>24.11</v>
      </c>
      <c r="H1974" s="36">
        <v>3800</v>
      </c>
      <c r="I1974" s="36">
        <v>4339.8</v>
      </c>
      <c r="J1974" s="36">
        <v>24.11</v>
      </c>
    </row>
    <row r="1975" spans="1:10" x14ac:dyDescent="0.2">
      <c r="A1975" s="33">
        <v>1736</v>
      </c>
      <c r="B1975" s="34" t="s">
        <v>4266</v>
      </c>
      <c r="C1975" s="34" t="s">
        <v>4267</v>
      </c>
      <c r="D1975" s="34" t="s">
        <v>4265</v>
      </c>
      <c r="E1975" s="35" t="s">
        <v>2699</v>
      </c>
      <c r="F1975" s="35"/>
      <c r="G1975" s="36">
        <v>24.11</v>
      </c>
      <c r="H1975" s="36">
        <v>3201</v>
      </c>
      <c r="I1975" s="36">
        <v>4339.8</v>
      </c>
      <c r="J1975" s="36">
        <v>24.11</v>
      </c>
    </row>
    <row r="1976" spans="1:10" x14ac:dyDescent="0.2">
      <c r="A1976" s="33">
        <v>1737</v>
      </c>
      <c r="B1976" s="34" t="s">
        <v>4268</v>
      </c>
      <c r="C1976" s="34" t="s">
        <v>4269</v>
      </c>
      <c r="D1976" s="34" t="s">
        <v>4265</v>
      </c>
      <c r="E1976" s="35" t="s">
        <v>525</v>
      </c>
      <c r="F1976" s="35"/>
      <c r="G1976" s="36">
        <v>24.11</v>
      </c>
      <c r="H1976" s="36">
        <v>3800</v>
      </c>
      <c r="I1976" s="36">
        <v>4339.8</v>
      </c>
      <c r="J1976" s="36">
        <v>24.11</v>
      </c>
    </row>
    <row r="1977" spans="1:10" x14ac:dyDescent="0.2">
      <c r="A1977" s="33">
        <v>1738</v>
      </c>
      <c r="B1977" s="34" t="s">
        <v>4270</v>
      </c>
      <c r="C1977" s="34" t="s">
        <v>4271</v>
      </c>
      <c r="D1977" s="34" t="s">
        <v>4265</v>
      </c>
      <c r="E1977" s="35" t="s">
        <v>905</v>
      </c>
      <c r="F1977" s="35"/>
      <c r="G1977" s="36">
        <v>24.11</v>
      </c>
      <c r="H1977" s="36">
        <v>3800</v>
      </c>
      <c r="I1977" s="36">
        <v>4339.8</v>
      </c>
      <c r="J1977" s="36">
        <v>24.11</v>
      </c>
    </row>
    <row r="1978" spans="1:10" x14ac:dyDescent="0.2">
      <c r="A1978" s="33">
        <v>1739</v>
      </c>
      <c r="B1978" s="34" t="s">
        <v>4272</v>
      </c>
      <c r="C1978" s="34" t="s">
        <v>4273</v>
      </c>
      <c r="D1978" s="34" t="s">
        <v>4265</v>
      </c>
      <c r="E1978" s="35" t="s">
        <v>1004</v>
      </c>
      <c r="F1978" s="35"/>
      <c r="G1978" s="36">
        <v>24.11</v>
      </c>
      <c r="H1978" s="36">
        <v>3800</v>
      </c>
      <c r="I1978" s="36">
        <v>4339.8</v>
      </c>
      <c r="J1978" s="36">
        <v>24.11</v>
      </c>
    </row>
    <row r="1979" spans="1:10" x14ac:dyDescent="0.2">
      <c r="A1979" s="33">
        <v>1740</v>
      </c>
      <c r="B1979" s="34" t="s">
        <v>13137</v>
      </c>
      <c r="C1979" s="34" t="s">
        <v>4274</v>
      </c>
      <c r="D1979" s="34" t="s">
        <v>4265</v>
      </c>
      <c r="E1979" s="35" t="s">
        <v>13982</v>
      </c>
      <c r="F1979" s="35"/>
      <c r="G1979" s="36">
        <v>24.11</v>
      </c>
      <c r="H1979" s="36">
        <v>3800</v>
      </c>
      <c r="I1979" s="36">
        <v>4339.8</v>
      </c>
      <c r="J1979" s="36">
        <v>24.11</v>
      </c>
    </row>
    <row r="1980" spans="1:10" x14ac:dyDescent="0.2">
      <c r="A1980" s="33">
        <v>1741</v>
      </c>
      <c r="B1980" s="34" t="s">
        <v>4275</v>
      </c>
      <c r="C1980" s="34" t="s">
        <v>4276</v>
      </c>
      <c r="D1980" s="34" t="s">
        <v>14393</v>
      </c>
      <c r="E1980" s="35" t="s">
        <v>594</v>
      </c>
      <c r="F1980" s="35"/>
      <c r="G1980" s="36">
        <v>31.17</v>
      </c>
      <c r="H1980" s="36">
        <v>4000</v>
      </c>
      <c r="I1980" s="36">
        <v>5610.6</v>
      </c>
      <c r="J1980" s="36">
        <v>31.17</v>
      </c>
    </row>
    <row r="1981" spans="1:10" x14ac:dyDescent="0.2">
      <c r="A1981" s="33">
        <v>1742</v>
      </c>
      <c r="B1981" s="34" t="s">
        <v>4277</v>
      </c>
      <c r="C1981" s="34" t="s">
        <v>4278</v>
      </c>
      <c r="D1981" s="34" t="s">
        <v>14393</v>
      </c>
      <c r="E1981" s="35" t="s">
        <v>2699</v>
      </c>
      <c r="F1981" s="35"/>
      <c r="G1981" s="36">
        <v>31.17</v>
      </c>
      <c r="H1981" s="36">
        <v>4000</v>
      </c>
      <c r="I1981" s="36">
        <v>5610.6</v>
      </c>
      <c r="J1981" s="36">
        <v>31.17</v>
      </c>
    </row>
    <row r="1982" spans="1:10" x14ac:dyDescent="0.2">
      <c r="A1982" s="33">
        <v>1743</v>
      </c>
      <c r="B1982" s="34" t="s">
        <v>13136</v>
      </c>
      <c r="C1982" s="34" t="s">
        <v>13135</v>
      </c>
      <c r="D1982" s="34" t="s">
        <v>4265</v>
      </c>
      <c r="E1982" s="35" t="s">
        <v>14189</v>
      </c>
      <c r="F1982" s="35"/>
      <c r="G1982" s="36">
        <v>24.11</v>
      </c>
      <c r="H1982" s="36">
        <v>3800</v>
      </c>
      <c r="I1982" s="36">
        <v>4339.8</v>
      </c>
      <c r="J1982" s="36">
        <v>24.11</v>
      </c>
    </row>
    <row r="1983" spans="1:10" x14ac:dyDescent="0.2">
      <c r="A1983" s="33">
        <v>1744</v>
      </c>
      <c r="B1983" s="34" t="s">
        <v>13134</v>
      </c>
      <c r="C1983" s="34" t="s">
        <v>13133</v>
      </c>
      <c r="D1983" s="34" t="s">
        <v>4265</v>
      </c>
      <c r="E1983" s="35" t="s">
        <v>13998</v>
      </c>
      <c r="F1983" s="35"/>
      <c r="G1983" s="36">
        <v>24.11</v>
      </c>
      <c r="H1983" s="36">
        <v>3800</v>
      </c>
      <c r="I1983" s="36">
        <v>4339.8</v>
      </c>
      <c r="J1983" s="36">
        <v>24.11</v>
      </c>
    </row>
    <row r="1984" spans="1:10" x14ac:dyDescent="0.2">
      <c r="A1984" s="33">
        <v>1745</v>
      </c>
      <c r="B1984" s="34" t="s">
        <v>14394</v>
      </c>
      <c r="C1984" s="34" t="s">
        <v>13132</v>
      </c>
      <c r="D1984" s="34" t="s">
        <v>4265</v>
      </c>
      <c r="E1984" s="35" t="s">
        <v>13989</v>
      </c>
      <c r="F1984" s="35"/>
      <c r="G1984" s="36">
        <v>24.11</v>
      </c>
      <c r="H1984" s="36">
        <v>3800</v>
      </c>
      <c r="I1984" s="36">
        <v>4339.8</v>
      </c>
      <c r="J1984" s="36">
        <v>24.11</v>
      </c>
    </row>
    <row r="1985" spans="1:10" x14ac:dyDescent="0.2">
      <c r="A1985" s="33">
        <v>1746</v>
      </c>
      <c r="B1985" s="34" t="s">
        <v>13131</v>
      </c>
      <c r="C1985" s="34" t="s">
        <v>13130</v>
      </c>
      <c r="D1985" s="34" t="s">
        <v>4265</v>
      </c>
      <c r="E1985" s="35" t="s">
        <v>14043</v>
      </c>
      <c r="F1985" s="35"/>
      <c r="G1985" s="36">
        <v>24.11</v>
      </c>
      <c r="H1985" s="36">
        <v>3800</v>
      </c>
      <c r="I1985" s="36">
        <v>4339.8</v>
      </c>
      <c r="J1985" s="36">
        <v>24.11</v>
      </c>
    </row>
    <row r="1986" spans="1:10" x14ac:dyDescent="0.2">
      <c r="A1986" s="33">
        <v>1747</v>
      </c>
      <c r="B1986" s="34" t="s">
        <v>4327</v>
      </c>
      <c r="C1986" s="34" t="s">
        <v>4328</v>
      </c>
      <c r="D1986" s="34" t="s">
        <v>14395</v>
      </c>
      <c r="E1986" s="35" t="s">
        <v>4329</v>
      </c>
      <c r="F1986" s="35"/>
      <c r="G1986" s="36">
        <v>28.33</v>
      </c>
      <c r="H1986" s="36">
        <v>4000</v>
      </c>
      <c r="I1986" s="36">
        <v>5099.3999999999996</v>
      </c>
      <c r="J1986" s="36">
        <v>28.33</v>
      </c>
    </row>
    <row r="1987" spans="1:10" x14ac:dyDescent="0.2">
      <c r="A1987" s="31"/>
      <c r="B1987" s="31"/>
      <c r="C1987" s="31"/>
      <c r="D1987" s="32" t="s">
        <v>4279</v>
      </c>
      <c r="E1987" s="31"/>
      <c r="F1987" s="31"/>
      <c r="G1987" s="31"/>
      <c r="H1987" s="31"/>
      <c r="I1987" s="31"/>
      <c r="J1987" s="31"/>
    </row>
    <row r="1988" spans="1:10" x14ac:dyDescent="0.2">
      <c r="A1988" s="33">
        <v>1748</v>
      </c>
      <c r="B1988" s="34" t="s">
        <v>4280</v>
      </c>
      <c r="C1988" s="34" t="s">
        <v>4281</v>
      </c>
      <c r="D1988" s="34" t="s">
        <v>14396</v>
      </c>
      <c r="E1988" s="35" t="s">
        <v>3873</v>
      </c>
      <c r="F1988" s="35"/>
      <c r="G1988" s="36">
        <v>27.34</v>
      </c>
      <c r="H1988" s="36">
        <v>3750</v>
      </c>
      <c r="I1988" s="36">
        <v>5468</v>
      </c>
      <c r="J1988" s="36">
        <v>27.34</v>
      </c>
    </row>
    <row r="1989" spans="1:10" x14ac:dyDescent="0.2">
      <c r="A1989" s="33">
        <v>1749</v>
      </c>
      <c r="B1989" s="34" t="s">
        <v>4282</v>
      </c>
      <c r="C1989" s="34" t="s">
        <v>4283</v>
      </c>
      <c r="D1989" s="34" t="s">
        <v>4286</v>
      </c>
      <c r="E1989" s="35" t="s">
        <v>630</v>
      </c>
      <c r="F1989" s="35"/>
      <c r="G1989" s="36">
        <v>24.81</v>
      </c>
      <c r="H1989" s="36">
        <v>3750</v>
      </c>
      <c r="I1989" s="36">
        <v>4962</v>
      </c>
      <c r="J1989" s="36">
        <v>24.81</v>
      </c>
    </row>
    <row r="1990" spans="1:10" x14ac:dyDescent="0.2">
      <c r="A1990" s="33">
        <v>1750</v>
      </c>
      <c r="B1990" s="34" t="s">
        <v>4284</v>
      </c>
      <c r="C1990" s="34" t="s">
        <v>4285</v>
      </c>
      <c r="D1990" s="34" t="s">
        <v>4286</v>
      </c>
      <c r="E1990" s="35" t="s">
        <v>3852</v>
      </c>
      <c r="F1990" s="35"/>
      <c r="G1990" s="36">
        <v>24.81</v>
      </c>
      <c r="H1990" s="36">
        <v>3750</v>
      </c>
      <c r="I1990" s="36">
        <v>4962</v>
      </c>
      <c r="J1990" s="36">
        <v>24.81</v>
      </c>
    </row>
    <row r="1991" spans="1:10" x14ac:dyDescent="0.2">
      <c r="A1991" s="33">
        <v>1751</v>
      </c>
      <c r="B1991" s="34" t="s">
        <v>4287</v>
      </c>
      <c r="C1991" s="34" t="s">
        <v>4288</v>
      </c>
      <c r="D1991" s="34" t="s">
        <v>4289</v>
      </c>
      <c r="E1991" s="35" t="s">
        <v>1828</v>
      </c>
      <c r="F1991" s="35"/>
      <c r="G1991" s="36">
        <v>3400</v>
      </c>
      <c r="H1991" s="36">
        <v>3200</v>
      </c>
      <c r="I1991" s="36">
        <v>3400</v>
      </c>
      <c r="J1991" s="36">
        <v>3400</v>
      </c>
    </row>
    <row r="1992" spans="1:10" x14ac:dyDescent="0.2">
      <c r="A1992" s="33">
        <v>1752</v>
      </c>
      <c r="B1992" s="34" t="s">
        <v>4290</v>
      </c>
      <c r="C1992" s="34" t="s">
        <v>4291</v>
      </c>
      <c r="D1992" s="34" t="s">
        <v>4292</v>
      </c>
      <c r="E1992" s="35" t="s">
        <v>4293</v>
      </c>
      <c r="F1992" s="35"/>
      <c r="G1992" s="36">
        <v>3740</v>
      </c>
      <c r="H1992" s="36">
        <v>3750</v>
      </c>
      <c r="I1992" s="36">
        <v>3740</v>
      </c>
      <c r="J1992" s="36">
        <v>3740</v>
      </c>
    </row>
    <row r="1993" spans="1:10" x14ac:dyDescent="0.2">
      <c r="A1993" s="33">
        <v>1753</v>
      </c>
      <c r="B1993" s="34" t="s">
        <v>4294</v>
      </c>
      <c r="C1993" s="34" t="s">
        <v>4295</v>
      </c>
      <c r="D1993" s="34" t="s">
        <v>4286</v>
      </c>
      <c r="E1993" s="35" t="s">
        <v>3363</v>
      </c>
      <c r="F1993" s="35"/>
      <c r="G1993" s="36">
        <v>24.81</v>
      </c>
      <c r="H1993" s="36">
        <v>3750</v>
      </c>
      <c r="I1993" s="36">
        <v>4962</v>
      </c>
      <c r="J1993" s="36">
        <v>24.81</v>
      </c>
    </row>
    <row r="1994" spans="1:10" x14ac:dyDescent="0.2">
      <c r="A1994" s="33">
        <v>1754</v>
      </c>
      <c r="B1994" s="34" t="s">
        <v>4296</v>
      </c>
      <c r="C1994" s="34" t="s">
        <v>4297</v>
      </c>
      <c r="D1994" s="34" t="s">
        <v>4298</v>
      </c>
      <c r="E1994" s="35" t="s">
        <v>4299</v>
      </c>
      <c r="F1994" s="35"/>
      <c r="G1994" s="36">
        <v>6432</v>
      </c>
      <c r="H1994" s="36">
        <v>3750</v>
      </c>
      <c r="I1994" s="36">
        <v>6432</v>
      </c>
      <c r="J1994" s="36">
        <v>6432</v>
      </c>
    </row>
    <row r="1995" spans="1:10" x14ac:dyDescent="0.2">
      <c r="A1995" s="31"/>
      <c r="B1995" s="31"/>
      <c r="C1995" s="31"/>
      <c r="D1995" s="32" t="s">
        <v>4300</v>
      </c>
      <c r="E1995" s="31"/>
      <c r="F1995" s="31"/>
      <c r="G1995" s="31"/>
      <c r="H1995" s="31"/>
      <c r="I1995" s="31"/>
      <c r="J1995" s="31"/>
    </row>
    <row r="1996" spans="1:10" x14ac:dyDescent="0.2">
      <c r="A1996" s="33">
        <v>1755</v>
      </c>
      <c r="B1996" s="34" t="s">
        <v>4301</v>
      </c>
      <c r="C1996" s="34" t="s">
        <v>4302</v>
      </c>
      <c r="D1996" s="34" t="s">
        <v>4303</v>
      </c>
      <c r="E1996" s="35" t="s">
        <v>1878</v>
      </c>
      <c r="F1996" s="35"/>
      <c r="G1996" s="36">
        <v>24.93</v>
      </c>
      <c r="H1996" s="36">
        <v>3750</v>
      </c>
      <c r="I1996" s="36">
        <v>4487.3999999999996</v>
      </c>
      <c r="J1996" s="36">
        <v>24.93</v>
      </c>
    </row>
    <row r="1997" spans="1:10" x14ac:dyDescent="0.2">
      <c r="A1997" s="33">
        <v>1756</v>
      </c>
      <c r="B1997" s="34" t="s">
        <v>4304</v>
      </c>
      <c r="C1997" s="34" t="s">
        <v>4305</v>
      </c>
      <c r="D1997" s="34" t="s">
        <v>4306</v>
      </c>
      <c r="E1997" s="35" t="s">
        <v>1941</v>
      </c>
      <c r="F1997" s="35"/>
      <c r="G1997" s="36">
        <v>20.78</v>
      </c>
      <c r="H1997" s="36">
        <v>3200</v>
      </c>
      <c r="I1997" s="36">
        <v>3740.4</v>
      </c>
      <c r="J1997" s="36">
        <v>20.78</v>
      </c>
    </row>
    <row r="1998" spans="1:10" x14ac:dyDescent="0.2">
      <c r="A1998" s="33">
        <v>1757</v>
      </c>
      <c r="B1998" s="34" t="s">
        <v>4307</v>
      </c>
      <c r="C1998" s="34" t="s">
        <v>4308</v>
      </c>
      <c r="D1998" s="34" t="s">
        <v>4309</v>
      </c>
      <c r="E1998" s="35" t="s">
        <v>4310</v>
      </c>
      <c r="F1998" s="35"/>
      <c r="G1998" s="36">
        <v>22.86</v>
      </c>
      <c r="H1998" s="36">
        <v>3750</v>
      </c>
      <c r="I1998" s="36">
        <v>4114.8</v>
      </c>
      <c r="J1998" s="36">
        <v>22.86</v>
      </c>
    </row>
    <row r="1999" spans="1:10" x14ac:dyDescent="0.2">
      <c r="A1999" s="33">
        <v>1758</v>
      </c>
      <c r="B1999" s="34" t="s">
        <v>4311</v>
      </c>
      <c r="C1999" s="34" t="s">
        <v>4312</v>
      </c>
      <c r="D1999" s="34" t="s">
        <v>4309</v>
      </c>
      <c r="E1999" s="35" t="s">
        <v>1125</v>
      </c>
      <c r="F1999" s="35"/>
      <c r="G1999" s="36">
        <v>22.86</v>
      </c>
      <c r="H1999" s="36">
        <v>3750</v>
      </c>
      <c r="I1999" s="36">
        <v>4114.8</v>
      </c>
      <c r="J1999" s="36">
        <v>22.86</v>
      </c>
    </row>
    <row r="2000" spans="1:10" x14ac:dyDescent="0.2">
      <c r="A2000" s="33">
        <v>1759</v>
      </c>
      <c r="B2000" s="34" t="s">
        <v>4313</v>
      </c>
      <c r="C2000" s="34" t="s">
        <v>4314</v>
      </c>
      <c r="D2000" s="34" t="s">
        <v>4309</v>
      </c>
      <c r="E2000" s="35" t="s">
        <v>1442</v>
      </c>
      <c r="F2000" s="35"/>
      <c r="G2000" s="36">
        <v>22.86</v>
      </c>
      <c r="H2000" s="36">
        <v>3750</v>
      </c>
      <c r="I2000" s="36">
        <v>4114.8</v>
      </c>
      <c r="J2000" s="36">
        <v>22.86</v>
      </c>
    </row>
    <row r="2001" spans="1:10" x14ac:dyDescent="0.2">
      <c r="A2001" s="33">
        <v>1760</v>
      </c>
      <c r="B2001" s="34" t="s">
        <v>4316</v>
      </c>
      <c r="C2001" s="34" t="s">
        <v>4317</v>
      </c>
      <c r="D2001" s="34" t="s">
        <v>14397</v>
      </c>
      <c r="E2001" s="35" t="s">
        <v>132</v>
      </c>
      <c r="F2001" s="35"/>
      <c r="G2001" s="36">
        <v>24.11</v>
      </c>
      <c r="H2001" s="36">
        <v>3800</v>
      </c>
      <c r="I2001" s="36">
        <v>4339.8</v>
      </c>
      <c r="J2001" s="36">
        <v>24.11</v>
      </c>
    </row>
    <row r="2002" spans="1:10" x14ac:dyDescent="0.2">
      <c r="A2002" s="33">
        <v>1761</v>
      </c>
      <c r="B2002" s="34" t="s">
        <v>4318</v>
      </c>
      <c r="C2002" s="34" t="s">
        <v>4319</v>
      </c>
      <c r="D2002" s="34" t="s">
        <v>4309</v>
      </c>
      <c r="E2002" s="35" t="s">
        <v>2716</v>
      </c>
      <c r="F2002" s="35"/>
      <c r="G2002" s="36">
        <v>22.86</v>
      </c>
      <c r="H2002" s="36">
        <v>3750</v>
      </c>
      <c r="I2002" s="36">
        <v>4114.8</v>
      </c>
      <c r="J2002" s="36">
        <v>22.86</v>
      </c>
    </row>
    <row r="2003" spans="1:10" x14ac:dyDescent="0.2">
      <c r="A2003" s="33">
        <v>1762</v>
      </c>
      <c r="B2003" s="34" t="s">
        <v>4320</v>
      </c>
      <c r="C2003" s="34" t="s">
        <v>4321</v>
      </c>
      <c r="D2003" s="34" t="s">
        <v>4309</v>
      </c>
      <c r="E2003" s="35" t="s">
        <v>630</v>
      </c>
      <c r="F2003" s="35"/>
      <c r="G2003" s="36">
        <v>22.86</v>
      </c>
      <c r="H2003" s="36">
        <v>3750</v>
      </c>
      <c r="I2003" s="36">
        <v>4114.8</v>
      </c>
      <c r="J2003" s="36">
        <v>22.86</v>
      </c>
    </row>
    <row r="2004" spans="1:10" x14ac:dyDescent="0.2">
      <c r="A2004" s="33">
        <v>1763</v>
      </c>
      <c r="B2004" s="34" t="s">
        <v>4322</v>
      </c>
      <c r="C2004" s="34" t="s">
        <v>4323</v>
      </c>
      <c r="D2004" s="34" t="s">
        <v>4309</v>
      </c>
      <c r="E2004" s="35" t="s">
        <v>4324</v>
      </c>
      <c r="F2004" s="35"/>
      <c r="G2004" s="36">
        <v>22.86</v>
      </c>
      <c r="H2004" s="36">
        <v>3750</v>
      </c>
      <c r="I2004" s="36">
        <v>4114.8</v>
      </c>
      <c r="J2004" s="36">
        <v>22.86</v>
      </c>
    </row>
    <row r="2005" spans="1:10" x14ac:dyDescent="0.2">
      <c r="A2005" s="33">
        <v>1764</v>
      </c>
      <c r="B2005" s="34" t="s">
        <v>13129</v>
      </c>
      <c r="C2005" s="34" t="s">
        <v>13128</v>
      </c>
      <c r="D2005" s="34" t="s">
        <v>4315</v>
      </c>
      <c r="E2005" s="35" t="s">
        <v>13943</v>
      </c>
      <c r="F2005" s="35"/>
      <c r="G2005" s="36">
        <v>20.78</v>
      </c>
      <c r="H2005" s="36">
        <v>3750</v>
      </c>
      <c r="I2005" s="36">
        <v>3740.4</v>
      </c>
      <c r="J2005" s="36">
        <v>20.78</v>
      </c>
    </row>
    <row r="2006" spans="1:10" x14ac:dyDescent="0.2">
      <c r="A2006" s="33">
        <v>1765</v>
      </c>
      <c r="B2006" s="34" t="s">
        <v>4325</v>
      </c>
      <c r="C2006" s="34" t="s">
        <v>4326</v>
      </c>
      <c r="D2006" s="34" t="s">
        <v>4309</v>
      </c>
      <c r="E2006" s="35" t="s">
        <v>2195</v>
      </c>
      <c r="F2006" s="35"/>
      <c r="G2006" s="36">
        <v>22.86</v>
      </c>
      <c r="H2006" s="36">
        <v>3750</v>
      </c>
      <c r="I2006" s="36">
        <v>4114.8</v>
      </c>
      <c r="J2006" s="36">
        <v>22.86</v>
      </c>
    </row>
    <row r="2007" spans="1:10" x14ac:dyDescent="0.2">
      <c r="A2007" s="31"/>
      <c r="B2007" s="31"/>
      <c r="C2007" s="31"/>
      <c r="D2007" s="32" t="s">
        <v>4330</v>
      </c>
      <c r="E2007" s="31"/>
      <c r="F2007" s="31"/>
      <c r="G2007" s="31"/>
      <c r="H2007" s="31"/>
      <c r="I2007" s="31"/>
      <c r="J2007" s="31"/>
    </row>
    <row r="2008" spans="1:10" x14ac:dyDescent="0.2">
      <c r="A2008" s="33">
        <v>1766</v>
      </c>
      <c r="B2008" s="34" t="s">
        <v>4331</v>
      </c>
      <c r="C2008" s="34" t="s">
        <v>4332</v>
      </c>
      <c r="D2008" s="34" t="s">
        <v>4333</v>
      </c>
      <c r="E2008" s="35" t="s">
        <v>3407</v>
      </c>
      <c r="F2008" s="35"/>
      <c r="G2008" s="36">
        <v>2900</v>
      </c>
      <c r="H2008" s="36">
        <v>3800</v>
      </c>
      <c r="I2008" s="36">
        <v>2900</v>
      </c>
      <c r="J2008" s="36">
        <v>2900</v>
      </c>
    </row>
    <row r="2009" spans="1:10" x14ac:dyDescent="0.2">
      <c r="A2009" s="33">
        <v>1767</v>
      </c>
      <c r="B2009" s="34" t="s">
        <v>4334</v>
      </c>
      <c r="C2009" s="34" t="s">
        <v>4335</v>
      </c>
      <c r="D2009" s="34" t="s">
        <v>14398</v>
      </c>
      <c r="E2009" s="35" t="s">
        <v>1923</v>
      </c>
      <c r="F2009" s="35"/>
      <c r="G2009" s="36">
        <v>9500</v>
      </c>
      <c r="H2009" s="36">
        <v>7000</v>
      </c>
      <c r="I2009" s="36">
        <v>9500</v>
      </c>
      <c r="J2009" s="36">
        <v>9500</v>
      </c>
    </row>
    <row r="2010" spans="1:10" x14ac:dyDescent="0.2">
      <c r="A2010" s="33">
        <v>1768</v>
      </c>
      <c r="B2010" s="34" t="s">
        <v>4336</v>
      </c>
      <c r="C2010" s="34" t="s">
        <v>4337</v>
      </c>
      <c r="D2010" s="34" t="s">
        <v>14399</v>
      </c>
      <c r="E2010" s="35" t="s">
        <v>4338</v>
      </c>
      <c r="F2010" s="35"/>
      <c r="G2010" s="36">
        <v>6490</v>
      </c>
      <c r="H2010" s="36">
        <v>4100</v>
      </c>
      <c r="I2010" s="36">
        <v>6490</v>
      </c>
      <c r="J2010" s="36">
        <v>6490</v>
      </c>
    </row>
    <row r="2011" spans="1:10" x14ac:dyDescent="0.2">
      <c r="A2011" s="31"/>
      <c r="B2011" s="31"/>
      <c r="C2011" s="31"/>
      <c r="D2011" s="32" t="s">
        <v>4339</v>
      </c>
      <c r="E2011" s="31"/>
      <c r="F2011" s="31"/>
      <c r="G2011" s="31"/>
      <c r="H2011" s="31"/>
      <c r="I2011" s="31"/>
      <c r="J2011" s="31"/>
    </row>
    <row r="2012" spans="1:10" x14ac:dyDescent="0.2">
      <c r="A2012" s="33">
        <v>1769</v>
      </c>
      <c r="B2012" s="34" t="s">
        <v>4340</v>
      </c>
      <c r="C2012" s="34" t="s">
        <v>4341</v>
      </c>
      <c r="D2012" s="34" t="s">
        <v>4342</v>
      </c>
      <c r="E2012" s="35" t="s">
        <v>288</v>
      </c>
      <c r="F2012" s="35"/>
      <c r="G2012" s="36">
        <v>27.39</v>
      </c>
      <c r="H2012" s="36">
        <v>3900</v>
      </c>
      <c r="I2012" s="36">
        <v>4930.2</v>
      </c>
      <c r="J2012" s="36">
        <v>27.39</v>
      </c>
    </row>
    <row r="2013" spans="1:10" x14ac:dyDescent="0.2">
      <c r="A2013" s="33">
        <v>1770</v>
      </c>
      <c r="B2013" s="34" t="s">
        <v>4343</v>
      </c>
      <c r="C2013" s="34" t="s">
        <v>4344</v>
      </c>
      <c r="D2013" s="34" t="s">
        <v>14400</v>
      </c>
      <c r="E2013" s="35" t="s">
        <v>322</v>
      </c>
      <c r="F2013" s="35"/>
      <c r="G2013" s="36">
        <v>7500</v>
      </c>
      <c r="H2013" s="36">
        <v>4100</v>
      </c>
      <c r="I2013" s="36">
        <v>7500</v>
      </c>
      <c r="J2013" s="36">
        <v>7500</v>
      </c>
    </row>
    <row r="2014" spans="1:10" x14ac:dyDescent="0.2">
      <c r="A2014" s="33">
        <v>1771</v>
      </c>
      <c r="B2014" s="34" t="s">
        <v>4345</v>
      </c>
      <c r="C2014" s="34" t="s">
        <v>4346</v>
      </c>
      <c r="D2014" s="34" t="s">
        <v>4342</v>
      </c>
      <c r="E2014" s="35" t="s">
        <v>4347</v>
      </c>
      <c r="F2014" s="35"/>
      <c r="G2014" s="36">
        <v>27.39</v>
      </c>
      <c r="H2014" s="36">
        <v>3900</v>
      </c>
      <c r="I2014" s="36">
        <v>4930.2</v>
      </c>
      <c r="J2014" s="36">
        <v>27.39</v>
      </c>
    </row>
    <row r="2015" spans="1:10" x14ac:dyDescent="0.2">
      <c r="A2015" s="33">
        <v>1772</v>
      </c>
      <c r="B2015" s="34" t="s">
        <v>4348</v>
      </c>
      <c r="C2015" s="34" t="s">
        <v>4349</v>
      </c>
      <c r="D2015" s="34" t="s">
        <v>4342</v>
      </c>
      <c r="E2015" s="35" t="s">
        <v>4350</v>
      </c>
      <c r="F2015" s="35"/>
      <c r="G2015" s="36">
        <v>27.39</v>
      </c>
      <c r="H2015" s="36">
        <v>3900</v>
      </c>
      <c r="I2015" s="36">
        <v>4930.2</v>
      </c>
      <c r="J2015" s="36">
        <v>27.39</v>
      </c>
    </row>
    <row r="2016" spans="1:10" x14ac:dyDescent="0.2">
      <c r="A2016" s="33">
        <v>1773</v>
      </c>
      <c r="B2016" s="34" t="s">
        <v>4351</v>
      </c>
      <c r="C2016" s="34" t="s">
        <v>4352</v>
      </c>
      <c r="D2016" s="34" t="s">
        <v>4342</v>
      </c>
      <c r="E2016" s="35" t="s">
        <v>4214</v>
      </c>
      <c r="F2016" s="35"/>
      <c r="G2016" s="36">
        <v>27.39</v>
      </c>
      <c r="H2016" s="36">
        <v>3900</v>
      </c>
      <c r="I2016" s="36">
        <v>4930.2</v>
      </c>
      <c r="J2016" s="36">
        <v>27.39</v>
      </c>
    </row>
    <row r="2017" spans="1:10" x14ac:dyDescent="0.2">
      <c r="A2017" s="31"/>
      <c r="B2017" s="31"/>
      <c r="C2017" s="31"/>
      <c r="D2017" s="32" t="s">
        <v>4353</v>
      </c>
      <c r="E2017" s="31"/>
      <c r="F2017" s="31"/>
      <c r="G2017" s="31"/>
      <c r="H2017" s="31"/>
      <c r="I2017" s="31"/>
      <c r="J2017" s="31"/>
    </row>
    <row r="2018" spans="1:10" x14ac:dyDescent="0.2">
      <c r="A2018" s="33">
        <v>1774</v>
      </c>
      <c r="B2018" s="34" t="s">
        <v>4354</v>
      </c>
      <c r="C2018" s="34" t="s">
        <v>4355</v>
      </c>
      <c r="D2018" s="34" t="s">
        <v>4356</v>
      </c>
      <c r="E2018" s="35" t="s">
        <v>846</v>
      </c>
      <c r="F2018" s="35"/>
      <c r="G2018" s="36">
        <v>25.5</v>
      </c>
      <c r="H2018" s="36">
        <v>3850</v>
      </c>
      <c r="I2018" s="36">
        <v>4590</v>
      </c>
      <c r="J2018" s="36">
        <v>25.5</v>
      </c>
    </row>
    <row r="2019" spans="1:10" x14ac:dyDescent="0.2">
      <c r="A2019" s="33">
        <v>1775</v>
      </c>
      <c r="B2019" s="34" t="s">
        <v>4357</v>
      </c>
      <c r="C2019" s="34" t="s">
        <v>4358</v>
      </c>
      <c r="D2019" s="34" t="s">
        <v>4356</v>
      </c>
      <c r="E2019" s="35" t="s">
        <v>3373</v>
      </c>
      <c r="F2019" s="35"/>
      <c r="G2019" s="36">
        <v>25.5</v>
      </c>
      <c r="H2019" s="36">
        <v>3850</v>
      </c>
      <c r="I2019" s="36">
        <v>4590</v>
      </c>
      <c r="J2019" s="36">
        <v>25.5</v>
      </c>
    </row>
    <row r="2020" spans="1:10" x14ac:dyDescent="0.2">
      <c r="A2020" s="31"/>
      <c r="B2020" s="31"/>
      <c r="C2020" s="31"/>
      <c r="D2020" s="32" t="s">
        <v>4361</v>
      </c>
      <c r="E2020" s="31"/>
      <c r="F2020" s="31"/>
      <c r="G2020" s="31"/>
      <c r="H2020" s="31"/>
      <c r="I2020" s="31"/>
      <c r="J2020" s="31"/>
    </row>
    <row r="2021" spans="1:10" x14ac:dyDescent="0.2">
      <c r="A2021" s="33">
        <v>1776</v>
      </c>
      <c r="B2021" s="34" t="s">
        <v>13120</v>
      </c>
      <c r="C2021" s="34" t="s">
        <v>13119</v>
      </c>
      <c r="D2021" s="34" t="s">
        <v>4364</v>
      </c>
      <c r="E2021" s="35" t="s">
        <v>13980</v>
      </c>
      <c r="F2021" s="35"/>
      <c r="G2021" s="36">
        <v>30</v>
      </c>
      <c r="H2021" s="36">
        <v>3750</v>
      </c>
      <c r="I2021" s="36">
        <v>5400</v>
      </c>
      <c r="J2021" s="36">
        <v>30</v>
      </c>
    </row>
    <row r="2022" spans="1:10" x14ac:dyDescent="0.2">
      <c r="A2022" s="33">
        <v>1777</v>
      </c>
      <c r="B2022" s="34" t="s">
        <v>4362</v>
      </c>
      <c r="C2022" s="34" t="s">
        <v>4363</v>
      </c>
      <c r="D2022" s="34" t="s">
        <v>4364</v>
      </c>
      <c r="E2022" s="35" t="s">
        <v>4365</v>
      </c>
      <c r="F2022" s="35"/>
      <c r="G2022" s="36">
        <v>30</v>
      </c>
      <c r="H2022" s="36">
        <v>3750</v>
      </c>
      <c r="I2022" s="36">
        <v>5400</v>
      </c>
      <c r="J2022" s="36">
        <v>30</v>
      </c>
    </row>
    <row r="2023" spans="1:10" x14ac:dyDescent="0.2">
      <c r="A2023" s="33">
        <v>1778</v>
      </c>
      <c r="B2023" s="34" t="s">
        <v>13118</v>
      </c>
      <c r="C2023" s="34" t="s">
        <v>13117</v>
      </c>
      <c r="D2023" s="34" t="s">
        <v>4364</v>
      </c>
      <c r="E2023" s="35" t="s">
        <v>14012</v>
      </c>
      <c r="F2023" s="35"/>
      <c r="G2023" s="36">
        <v>30</v>
      </c>
      <c r="H2023" s="36">
        <v>3750</v>
      </c>
      <c r="I2023" s="36">
        <v>5400</v>
      </c>
      <c r="J2023" s="36">
        <v>30</v>
      </c>
    </row>
    <row r="2024" spans="1:10" x14ac:dyDescent="0.2">
      <c r="A2024" s="33">
        <v>1779</v>
      </c>
      <c r="B2024" s="34" t="s">
        <v>4366</v>
      </c>
      <c r="C2024" s="34" t="s">
        <v>4367</v>
      </c>
      <c r="D2024" s="34" t="s">
        <v>4364</v>
      </c>
      <c r="E2024" s="35" t="s">
        <v>964</v>
      </c>
      <c r="F2024" s="35"/>
      <c r="G2024" s="36">
        <v>30</v>
      </c>
      <c r="H2024" s="36">
        <v>3750</v>
      </c>
      <c r="I2024" s="36">
        <v>5400</v>
      </c>
      <c r="J2024" s="36">
        <v>30</v>
      </c>
    </row>
    <row r="2025" spans="1:10" x14ac:dyDescent="0.2">
      <c r="A2025" s="33">
        <v>1780</v>
      </c>
      <c r="B2025" s="34" t="s">
        <v>4368</v>
      </c>
      <c r="C2025" s="34" t="s">
        <v>4369</v>
      </c>
      <c r="D2025" s="34" t="s">
        <v>4364</v>
      </c>
      <c r="E2025" s="35" t="s">
        <v>2288</v>
      </c>
      <c r="F2025" s="35"/>
      <c r="G2025" s="36">
        <v>30</v>
      </c>
      <c r="H2025" s="36">
        <v>3750</v>
      </c>
      <c r="I2025" s="36">
        <v>5400</v>
      </c>
      <c r="J2025" s="36">
        <v>30</v>
      </c>
    </row>
    <row r="2026" spans="1:10" x14ac:dyDescent="0.2">
      <c r="A2026" s="33">
        <v>1781</v>
      </c>
      <c r="B2026" s="34" t="s">
        <v>4370</v>
      </c>
      <c r="C2026" s="34" t="s">
        <v>4371</v>
      </c>
      <c r="D2026" s="34" t="s">
        <v>4364</v>
      </c>
      <c r="E2026" s="35" t="s">
        <v>2716</v>
      </c>
      <c r="F2026" s="35"/>
      <c r="G2026" s="36">
        <v>30</v>
      </c>
      <c r="H2026" s="36">
        <v>3750</v>
      </c>
      <c r="I2026" s="36">
        <v>5400</v>
      </c>
      <c r="J2026" s="36">
        <v>30</v>
      </c>
    </row>
    <row r="2027" spans="1:10" x14ac:dyDescent="0.2">
      <c r="A2027" s="33">
        <v>1782</v>
      </c>
      <c r="B2027" s="34" t="s">
        <v>4372</v>
      </c>
      <c r="C2027" s="34" t="s">
        <v>4373</v>
      </c>
      <c r="D2027" s="34" t="s">
        <v>4364</v>
      </c>
      <c r="E2027" s="35" t="s">
        <v>789</v>
      </c>
      <c r="F2027" s="35"/>
      <c r="G2027" s="36">
        <v>30</v>
      </c>
      <c r="H2027" s="36">
        <v>3750</v>
      </c>
      <c r="I2027" s="36">
        <v>5400</v>
      </c>
      <c r="J2027" s="36">
        <v>30</v>
      </c>
    </row>
    <row r="2028" spans="1:10" x14ac:dyDescent="0.2">
      <c r="A2028" s="33">
        <v>1783</v>
      </c>
      <c r="B2028" s="34" t="s">
        <v>4374</v>
      </c>
      <c r="C2028" s="34" t="s">
        <v>4375</v>
      </c>
      <c r="D2028" s="34" t="s">
        <v>4376</v>
      </c>
      <c r="E2028" s="35" t="s">
        <v>4377</v>
      </c>
      <c r="F2028" s="35"/>
      <c r="G2028" s="36">
        <v>33.33</v>
      </c>
      <c r="H2028" s="36">
        <v>3800</v>
      </c>
      <c r="I2028" s="36">
        <v>5999.4</v>
      </c>
      <c r="J2028" s="36">
        <v>33.33</v>
      </c>
    </row>
    <row r="2029" spans="1:10" x14ac:dyDescent="0.2">
      <c r="A2029" s="33">
        <v>1784</v>
      </c>
      <c r="B2029" s="34" t="s">
        <v>4378</v>
      </c>
      <c r="C2029" s="34" t="s">
        <v>4379</v>
      </c>
      <c r="D2029" s="34" t="s">
        <v>4380</v>
      </c>
      <c r="E2029" s="35" t="s">
        <v>4381</v>
      </c>
      <c r="F2029" s="35"/>
      <c r="G2029" s="36">
        <v>28.33</v>
      </c>
      <c r="H2029" s="36">
        <v>3200</v>
      </c>
      <c r="I2029" s="36">
        <v>5099.3999999999996</v>
      </c>
      <c r="J2029" s="36">
        <v>28.33</v>
      </c>
    </row>
    <row r="2030" spans="1:10" x14ac:dyDescent="0.2">
      <c r="A2030" s="33">
        <v>1785</v>
      </c>
      <c r="B2030" s="34" t="s">
        <v>13116</v>
      </c>
      <c r="C2030" s="34" t="s">
        <v>13115</v>
      </c>
      <c r="D2030" s="34" t="s">
        <v>4364</v>
      </c>
      <c r="E2030" s="35" t="s">
        <v>13950</v>
      </c>
      <c r="F2030" s="35"/>
      <c r="G2030" s="36">
        <v>30</v>
      </c>
      <c r="H2030" s="36">
        <v>3750</v>
      </c>
      <c r="I2030" s="36">
        <v>5400</v>
      </c>
      <c r="J2030" s="36">
        <v>30</v>
      </c>
    </row>
    <row r="2031" spans="1:10" x14ac:dyDescent="0.2">
      <c r="A2031" s="33">
        <v>1786</v>
      </c>
      <c r="B2031" s="34" t="s">
        <v>4382</v>
      </c>
      <c r="C2031" s="34" t="s">
        <v>4383</v>
      </c>
      <c r="D2031" s="34" t="s">
        <v>4364</v>
      </c>
      <c r="E2031" s="35" t="s">
        <v>4384</v>
      </c>
      <c r="F2031" s="35"/>
      <c r="G2031" s="36">
        <v>30</v>
      </c>
      <c r="H2031" s="36">
        <v>3750</v>
      </c>
      <c r="I2031" s="36">
        <v>5400</v>
      </c>
      <c r="J2031" s="36">
        <v>30</v>
      </c>
    </row>
    <row r="2032" spans="1:10" x14ac:dyDescent="0.2">
      <c r="A2032" s="33">
        <v>1787</v>
      </c>
      <c r="B2032" s="34" t="s">
        <v>4385</v>
      </c>
      <c r="C2032" s="34" t="s">
        <v>4386</v>
      </c>
      <c r="D2032" s="34" t="s">
        <v>4364</v>
      </c>
      <c r="E2032" s="35" t="s">
        <v>859</v>
      </c>
      <c r="F2032" s="35"/>
      <c r="G2032" s="36">
        <v>30</v>
      </c>
      <c r="H2032" s="36">
        <v>3750</v>
      </c>
      <c r="I2032" s="36">
        <v>5400</v>
      </c>
      <c r="J2032" s="36">
        <v>30</v>
      </c>
    </row>
    <row r="2033" spans="1:10" x14ac:dyDescent="0.2">
      <c r="A2033" s="33">
        <v>1788</v>
      </c>
      <c r="B2033" s="34" t="s">
        <v>4387</v>
      </c>
      <c r="C2033" s="34" t="s">
        <v>4388</v>
      </c>
      <c r="D2033" s="34" t="s">
        <v>4364</v>
      </c>
      <c r="E2033" s="35" t="s">
        <v>2366</v>
      </c>
      <c r="F2033" s="35"/>
      <c r="G2033" s="36">
        <v>30</v>
      </c>
      <c r="H2033" s="36">
        <v>3750</v>
      </c>
      <c r="I2033" s="36">
        <v>5400</v>
      </c>
      <c r="J2033" s="36">
        <v>30</v>
      </c>
    </row>
    <row r="2034" spans="1:10" x14ac:dyDescent="0.2">
      <c r="A2034" s="33">
        <v>1789</v>
      </c>
      <c r="B2034" s="34" t="s">
        <v>13114</v>
      </c>
      <c r="C2034" s="34" t="s">
        <v>13113</v>
      </c>
      <c r="D2034" s="34" t="s">
        <v>4364</v>
      </c>
      <c r="E2034" s="35" t="s">
        <v>13922</v>
      </c>
      <c r="F2034" s="35"/>
      <c r="G2034" s="36">
        <v>30</v>
      </c>
      <c r="H2034" s="36">
        <v>3750</v>
      </c>
      <c r="I2034" s="36">
        <v>5400</v>
      </c>
      <c r="J2034" s="36">
        <v>30</v>
      </c>
    </row>
    <row r="2035" spans="1:10" x14ac:dyDescent="0.2">
      <c r="A2035" s="33">
        <v>1790</v>
      </c>
      <c r="B2035" s="34" t="s">
        <v>4389</v>
      </c>
      <c r="C2035" s="34" t="s">
        <v>4390</v>
      </c>
      <c r="D2035" s="34" t="s">
        <v>4376</v>
      </c>
      <c r="E2035" s="35" t="s">
        <v>4391</v>
      </c>
      <c r="F2035" s="35"/>
      <c r="G2035" s="36">
        <v>33.33</v>
      </c>
      <c r="H2035" s="36">
        <v>3800</v>
      </c>
      <c r="I2035" s="36">
        <v>5999.4</v>
      </c>
      <c r="J2035" s="36">
        <v>33.33</v>
      </c>
    </row>
    <row r="2036" spans="1:10" x14ac:dyDescent="0.2">
      <c r="A2036" s="31"/>
      <c r="B2036" s="31"/>
      <c r="C2036" s="31"/>
      <c r="D2036" s="32" t="s">
        <v>4392</v>
      </c>
      <c r="E2036" s="31"/>
      <c r="F2036" s="31"/>
      <c r="G2036" s="31"/>
      <c r="H2036" s="31"/>
      <c r="I2036" s="31"/>
      <c r="J2036" s="31"/>
    </row>
    <row r="2037" spans="1:10" x14ac:dyDescent="0.2">
      <c r="A2037" s="33">
        <v>1791</v>
      </c>
      <c r="B2037" s="34" t="s">
        <v>4393</v>
      </c>
      <c r="C2037" s="34" t="s">
        <v>4394</v>
      </c>
      <c r="D2037" s="34" t="s">
        <v>4395</v>
      </c>
      <c r="E2037" s="35" t="s">
        <v>4396</v>
      </c>
      <c r="F2037" s="35"/>
      <c r="G2037" s="36">
        <v>29.15</v>
      </c>
      <c r="H2037" s="36">
        <v>3750</v>
      </c>
      <c r="I2037" s="36">
        <v>5830</v>
      </c>
      <c r="J2037" s="36">
        <v>29.15</v>
      </c>
    </row>
    <row r="2038" spans="1:10" x14ac:dyDescent="0.2">
      <c r="A2038" s="33">
        <v>1792</v>
      </c>
      <c r="B2038" s="34" t="s">
        <v>13127</v>
      </c>
      <c r="C2038" s="34" t="s">
        <v>13126</v>
      </c>
      <c r="D2038" s="34" t="s">
        <v>14401</v>
      </c>
      <c r="E2038" s="35" t="s">
        <v>14093</v>
      </c>
      <c r="F2038" s="35"/>
      <c r="G2038" s="36">
        <v>26.5</v>
      </c>
      <c r="H2038" s="36">
        <v>3750</v>
      </c>
      <c r="I2038" s="36">
        <v>5300</v>
      </c>
      <c r="J2038" s="36">
        <v>26.5</v>
      </c>
    </row>
    <row r="2039" spans="1:10" x14ac:dyDescent="0.2">
      <c r="A2039" s="33">
        <v>1793</v>
      </c>
      <c r="B2039" s="34" t="s">
        <v>4397</v>
      </c>
      <c r="C2039" s="34" t="s">
        <v>4398</v>
      </c>
      <c r="D2039" s="34" t="s">
        <v>4399</v>
      </c>
      <c r="E2039" s="35" t="s">
        <v>2825</v>
      </c>
      <c r="F2039" s="35"/>
      <c r="G2039" s="36">
        <v>29.25</v>
      </c>
      <c r="H2039" s="36">
        <v>3200</v>
      </c>
      <c r="I2039" s="36">
        <v>5850</v>
      </c>
      <c r="J2039" s="36">
        <v>29.25</v>
      </c>
    </row>
    <row r="2040" spans="1:10" x14ac:dyDescent="0.2">
      <c r="A2040" s="33">
        <v>1794</v>
      </c>
      <c r="B2040" s="34" t="s">
        <v>4400</v>
      </c>
      <c r="C2040" s="34" t="s">
        <v>4401</v>
      </c>
      <c r="D2040" s="34" t="s">
        <v>4402</v>
      </c>
      <c r="E2040" s="35" t="s">
        <v>1434</v>
      </c>
      <c r="F2040" s="35"/>
      <c r="G2040" s="36">
        <v>35.1</v>
      </c>
      <c r="H2040" s="36">
        <v>3750</v>
      </c>
      <c r="I2040" s="36">
        <v>7020</v>
      </c>
      <c r="J2040" s="36">
        <v>35.1</v>
      </c>
    </row>
    <row r="2041" spans="1:10" x14ac:dyDescent="0.2">
      <c r="A2041" s="33">
        <v>1795</v>
      </c>
      <c r="B2041" s="34" t="s">
        <v>4403</v>
      </c>
      <c r="C2041" s="34" t="s">
        <v>4404</v>
      </c>
      <c r="D2041" s="34" t="s">
        <v>4405</v>
      </c>
      <c r="E2041" s="35" t="s">
        <v>273</v>
      </c>
      <c r="F2041" s="35"/>
      <c r="G2041" s="36">
        <v>6930</v>
      </c>
      <c r="H2041" s="36">
        <v>3750</v>
      </c>
      <c r="I2041" s="36">
        <v>6930</v>
      </c>
      <c r="J2041" s="36">
        <v>6930</v>
      </c>
    </row>
    <row r="2042" spans="1:10" x14ac:dyDescent="0.2">
      <c r="A2042" s="33">
        <v>1796</v>
      </c>
      <c r="B2042" s="34" t="s">
        <v>13125</v>
      </c>
      <c r="C2042" s="34" t="s">
        <v>13124</v>
      </c>
      <c r="D2042" s="34" t="s">
        <v>14401</v>
      </c>
      <c r="E2042" s="35" t="s">
        <v>14228</v>
      </c>
      <c r="F2042" s="35"/>
      <c r="G2042" s="36">
        <v>26.5</v>
      </c>
      <c r="H2042" s="36">
        <v>3750</v>
      </c>
      <c r="I2042" s="36">
        <v>5300</v>
      </c>
      <c r="J2042" s="36">
        <v>26.5</v>
      </c>
    </row>
    <row r="2043" spans="1:10" x14ac:dyDescent="0.2">
      <c r="A2043" s="33">
        <v>1797</v>
      </c>
      <c r="B2043" s="34" t="s">
        <v>13123</v>
      </c>
      <c r="C2043" s="34" t="s">
        <v>13122</v>
      </c>
      <c r="D2043" s="34" t="s">
        <v>14401</v>
      </c>
      <c r="E2043" s="35" t="s">
        <v>13938</v>
      </c>
      <c r="F2043" s="35"/>
      <c r="G2043" s="36">
        <v>26.5</v>
      </c>
      <c r="H2043" s="36">
        <v>3750</v>
      </c>
      <c r="I2043" s="36">
        <v>5300</v>
      </c>
      <c r="J2043" s="36">
        <v>26.5</v>
      </c>
    </row>
    <row r="2044" spans="1:10" x14ac:dyDescent="0.2">
      <c r="A2044" s="31"/>
      <c r="B2044" s="31"/>
      <c r="C2044" s="31"/>
      <c r="D2044" s="32" t="s">
        <v>4406</v>
      </c>
      <c r="E2044" s="31"/>
      <c r="F2044" s="31"/>
      <c r="G2044" s="31"/>
      <c r="H2044" s="31"/>
      <c r="I2044" s="31"/>
      <c r="J2044" s="31"/>
    </row>
    <row r="2045" spans="1:10" x14ac:dyDescent="0.2">
      <c r="A2045" s="33">
        <v>1798</v>
      </c>
      <c r="B2045" s="34" t="s">
        <v>4408</v>
      </c>
      <c r="C2045" s="34" t="s">
        <v>4409</v>
      </c>
      <c r="D2045" s="34" t="s">
        <v>4407</v>
      </c>
      <c r="E2045" s="35" t="s">
        <v>495</v>
      </c>
      <c r="F2045" s="35"/>
      <c r="G2045" s="36">
        <v>27.5</v>
      </c>
      <c r="H2045" s="36">
        <v>3750</v>
      </c>
      <c r="I2045" s="36">
        <v>4950</v>
      </c>
      <c r="J2045" s="36">
        <v>27.5</v>
      </c>
    </row>
    <row r="2046" spans="1:10" x14ac:dyDescent="0.2">
      <c r="A2046" s="31"/>
      <c r="B2046" s="31"/>
      <c r="C2046" s="31"/>
      <c r="D2046" s="32" t="s">
        <v>4410</v>
      </c>
      <c r="E2046" s="31"/>
      <c r="F2046" s="31"/>
      <c r="G2046" s="31"/>
      <c r="H2046" s="31"/>
      <c r="I2046" s="31"/>
      <c r="J2046" s="31"/>
    </row>
    <row r="2047" spans="1:10" x14ac:dyDescent="0.2">
      <c r="A2047" s="33">
        <v>1799</v>
      </c>
      <c r="B2047" s="34" t="s">
        <v>4411</v>
      </c>
      <c r="C2047" s="34" t="s">
        <v>4412</v>
      </c>
      <c r="D2047" s="34" t="s">
        <v>14402</v>
      </c>
      <c r="E2047" s="35" t="s">
        <v>1716</v>
      </c>
      <c r="F2047" s="35"/>
      <c r="G2047" s="36">
        <v>6490</v>
      </c>
      <c r="H2047" s="36">
        <v>5000</v>
      </c>
      <c r="I2047" s="36">
        <v>6490</v>
      </c>
      <c r="J2047" s="36">
        <v>6490</v>
      </c>
    </row>
    <row r="2048" spans="1:10" x14ac:dyDescent="0.2">
      <c r="A2048" s="33">
        <v>1800</v>
      </c>
      <c r="B2048" s="34" t="s">
        <v>4413</v>
      </c>
      <c r="C2048" s="34" t="s">
        <v>4414</v>
      </c>
      <c r="D2048" s="34" t="s">
        <v>14403</v>
      </c>
      <c r="E2048" s="35" t="s">
        <v>4415</v>
      </c>
      <c r="F2048" s="35"/>
      <c r="G2048" s="36">
        <v>10735</v>
      </c>
      <c r="H2048" s="36">
        <v>9400</v>
      </c>
      <c r="I2048" s="36">
        <v>10735</v>
      </c>
      <c r="J2048" s="36">
        <v>10735</v>
      </c>
    </row>
    <row r="2049" spans="1:10" x14ac:dyDescent="0.2">
      <c r="A2049" s="31"/>
      <c r="B2049" s="31"/>
      <c r="C2049" s="31"/>
      <c r="D2049" s="32" t="s">
        <v>4416</v>
      </c>
      <c r="E2049" s="31"/>
      <c r="F2049" s="31"/>
      <c r="G2049" s="31"/>
      <c r="H2049" s="31"/>
      <c r="I2049" s="31"/>
      <c r="J2049" s="31"/>
    </row>
    <row r="2050" spans="1:10" x14ac:dyDescent="0.2">
      <c r="A2050" s="33">
        <v>1801</v>
      </c>
      <c r="B2050" s="34" t="s">
        <v>4417</v>
      </c>
      <c r="C2050" s="34" t="s">
        <v>4418</v>
      </c>
      <c r="D2050" s="34" t="s">
        <v>4419</v>
      </c>
      <c r="E2050" s="35" t="s">
        <v>4420</v>
      </c>
      <c r="F2050" s="35"/>
      <c r="G2050" s="36">
        <v>22.73</v>
      </c>
      <c r="H2050" s="36">
        <v>3750</v>
      </c>
      <c r="I2050" s="36">
        <v>3750.45</v>
      </c>
      <c r="J2050" s="36">
        <v>22.73</v>
      </c>
    </row>
    <row r="2051" spans="1:10" x14ac:dyDescent="0.2">
      <c r="A2051" s="33">
        <v>1802</v>
      </c>
      <c r="B2051" s="34" t="s">
        <v>4421</v>
      </c>
      <c r="C2051" s="34" t="s">
        <v>4422</v>
      </c>
      <c r="D2051" s="34" t="s">
        <v>4419</v>
      </c>
      <c r="E2051" s="35" t="s">
        <v>2825</v>
      </c>
      <c r="F2051" s="35"/>
      <c r="G2051" s="36">
        <v>22.73</v>
      </c>
      <c r="H2051" s="36">
        <v>3750</v>
      </c>
      <c r="I2051" s="36">
        <v>3750.45</v>
      </c>
      <c r="J2051" s="36">
        <v>22.73</v>
      </c>
    </row>
    <row r="2052" spans="1:10" x14ac:dyDescent="0.2">
      <c r="A2052" s="31"/>
      <c r="B2052" s="31"/>
      <c r="C2052" s="31"/>
      <c r="D2052" s="32" t="s">
        <v>4423</v>
      </c>
      <c r="E2052" s="31"/>
      <c r="F2052" s="31"/>
      <c r="G2052" s="31"/>
      <c r="H2052" s="31"/>
      <c r="I2052" s="31"/>
      <c r="J2052" s="31"/>
    </row>
    <row r="2053" spans="1:10" x14ac:dyDescent="0.2">
      <c r="A2053" s="33">
        <v>1803</v>
      </c>
      <c r="B2053" s="34" t="s">
        <v>4424</v>
      </c>
      <c r="C2053" s="34" t="s">
        <v>4425</v>
      </c>
      <c r="D2053" s="34" t="s">
        <v>14404</v>
      </c>
      <c r="E2053" s="35" t="s">
        <v>3411</v>
      </c>
      <c r="F2053" s="35"/>
      <c r="G2053" s="36">
        <v>34.72</v>
      </c>
      <c r="H2053" s="36">
        <v>4000</v>
      </c>
      <c r="I2053" s="36">
        <v>6249.6</v>
      </c>
      <c r="J2053" s="36">
        <v>34.72</v>
      </c>
    </row>
    <row r="2054" spans="1:10" x14ac:dyDescent="0.2">
      <c r="A2054" s="33">
        <v>1804</v>
      </c>
      <c r="B2054" s="34" t="s">
        <v>4426</v>
      </c>
      <c r="C2054" s="34" t="s">
        <v>4427</v>
      </c>
      <c r="D2054" s="34" t="s">
        <v>4428</v>
      </c>
      <c r="E2054" s="35" t="s">
        <v>3460</v>
      </c>
      <c r="F2054" s="35"/>
      <c r="G2054" s="36">
        <v>32.22</v>
      </c>
      <c r="H2054" s="36">
        <v>3900</v>
      </c>
      <c r="I2054" s="36">
        <v>5799.6</v>
      </c>
      <c r="J2054" s="36">
        <v>32.22</v>
      </c>
    </row>
    <row r="2055" spans="1:10" x14ac:dyDescent="0.2">
      <c r="A2055" s="33">
        <v>1805</v>
      </c>
      <c r="B2055" s="34" t="s">
        <v>4429</v>
      </c>
      <c r="C2055" s="34" t="s">
        <v>4430</v>
      </c>
      <c r="D2055" s="34" t="s">
        <v>4428</v>
      </c>
      <c r="E2055" s="35" t="s">
        <v>4431</v>
      </c>
      <c r="F2055" s="35"/>
      <c r="G2055" s="36">
        <v>32.22</v>
      </c>
      <c r="H2055" s="36">
        <v>3900</v>
      </c>
      <c r="I2055" s="36">
        <v>5799.6</v>
      </c>
      <c r="J2055" s="36">
        <v>32.22</v>
      </c>
    </row>
    <row r="2056" spans="1:10" x14ac:dyDescent="0.2">
      <c r="A2056" s="33">
        <v>1806</v>
      </c>
      <c r="B2056" s="34" t="s">
        <v>13121</v>
      </c>
      <c r="C2056" s="34" t="s">
        <v>4359</v>
      </c>
      <c r="D2056" s="34" t="s">
        <v>14404</v>
      </c>
      <c r="E2056" s="35" t="s">
        <v>13985</v>
      </c>
      <c r="F2056" s="35"/>
      <c r="G2056" s="36">
        <v>34.72</v>
      </c>
      <c r="H2056" s="36">
        <v>4000</v>
      </c>
      <c r="I2056" s="36">
        <v>6249.6</v>
      </c>
      <c r="J2056" s="36">
        <v>34.72</v>
      </c>
    </row>
    <row r="2057" spans="1:10" x14ac:dyDescent="0.2">
      <c r="A2057" s="31"/>
      <c r="B2057" s="31"/>
      <c r="C2057" s="31"/>
      <c r="D2057" s="32" t="s">
        <v>4432</v>
      </c>
      <c r="E2057" s="31"/>
      <c r="F2057" s="31"/>
      <c r="G2057" s="31"/>
      <c r="H2057" s="31"/>
      <c r="I2057" s="31"/>
      <c r="J2057" s="31"/>
    </row>
    <row r="2058" spans="1:10" x14ac:dyDescent="0.2">
      <c r="A2058" s="33">
        <v>1807</v>
      </c>
      <c r="B2058" s="34" t="s">
        <v>4433</v>
      </c>
      <c r="C2058" s="34" t="s">
        <v>4434</v>
      </c>
      <c r="D2058" s="34" t="s">
        <v>4435</v>
      </c>
      <c r="E2058" s="35" t="s">
        <v>1554</v>
      </c>
      <c r="F2058" s="35"/>
      <c r="G2058" s="36">
        <v>36</v>
      </c>
      <c r="H2058" s="36">
        <v>3800</v>
      </c>
      <c r="I2058" s="36">
        <v>6480</v>
      </c>
      <c r="J2058" s="36">
        <v>36</v>
      </c>
    </row>
    <row r="2059" spans="1:10" x14ac:dyDescent="0.2">
      <c r="A2059" s="33">
        <v>1808</v>
      </c>
      <c r="B2059" s="34" t="s">
        <v>4436</v>
      </c>
      <c r="C2059" s="34" t="s">
        <v>4437</v>
      </c>
      <c r="D2059" s="34" t="s">
        <v>4438</v>
      </c>
      <c r="E2059" s="35" t="s">
        <v>4439</v>
      </c>
      <c r="F2059" s="35"/>
      <c r="G2059" s="36">
        <v>26.11</v>
      </c>
      <c r="H2059" s="36">
        <v>3850</v>
      </c>
      <c r="I2059" s="36">
        <v>4699.8</v>
      </c>
      <c r="J2059" s="36">
        <v>26.11</v>
      </c>
    </row>
    <row r="2060" spans="1:10" x14ac:dyDescent="0.2">
      <c r="A2060" s="33">
        <v>1809</v>
      </c>
      <c r="B2060" s="34" t="s">
        <v>4440</v>
      </c>
      <c r="C2060" s="34" t="s">
        <v>4441</v>
      </c>
      <c r="D2060" s="34" t="s">
        <v>4442</v>
      </c>
      <c r="E2060" s="35" t="s">
        <v>734</v>
      </c>
      <c r="F2060" s="35"/>
      <c r="G2060" s="36">
        <v>36</v>
      </c>
      <c r="H2060" s="36">
        <v>3800</v>
      </c>
      <c r="I2060" s="36">
        <v>6480</v>
      </c>
      <c r="J2060" s="36">
        <v>36</v>
      </c>
    </row>
    <row r="2061" spans="1:10" x14ac:dyDescent="0.2">
      <c r="A2061" s="33">
        <v>1810</v>
      </c>
      <c r="B2061" s="34" t="s">
        <v>13074</v>
      </c>
      <c r="C2061" s="34" t="s">
        <v>13073</v>
      </c>
      <c r="D2061" s="34" t="s">
        <v>14405</v>
      </c>
      <c r="E2061" s="35" t="s">
        <v>13941</v>
      </c>
      <c r="F2061" s="35"/>
      <c r="G2061" s="36">
        <v>21.78</v>
      </c>
      <c r="H2061" s="36">
        <v>3750</v>
      </c>
      <c r="I2061" s="36">
        <v>3920.4</v>
      </c>
      <c r="J2061" s="36">
        <v>21.78</v>
      </c>
    </row>
    <row r="2062" spans="1:10" x14ac:dyDescent="0.2">
      <c r="A2062" s="31"/>
      <c r="B2062" s="31"/>
      <c r="C2062" s="31"/>
      <c r="D2062" s="32" t="s">
        <v>4444</v>
      </c>
      <c r="E2062" s="31"/>
      <c r="F2062" s="31"/>
      <c r="G2062" s="31"/>
      <c r="H2062" s="31"/>
      <c r="I2062" s="31"/>
      <c r="J2062" s="31"/>
    </row>
    <row r="2063" spans="1:10" x14ac:dyDescent="0.2">
      <c r="A2063" s="33">
        <v>1811</v>
      </c>
      <c r="B2063" s="34" t="s">
        <v>4445</v>
      </c>
      <c r="C2063" s="34" t="s">
        <v>4446</v>
      </c>
      <c r="D2063" s="34" t="s">
        <v>4447</v>
      </c>
      <c r="E2063" s="35" t="s">
        <v>113</v>
      </c>
      <c r="F2063" s="35"/>
      <c r="G2063" s="36">
        <v>19.95</v>
      </c>
      <c r="H2063" s="36">
        <v>3750</v>
      </c>
      <c r="I2063" s="36">
        <v>4389</v>
      </c>
      <c r="J2063" s="36">
        <v>19.95</v>
      </c>
    </row>
    <row r="2064" spans="1:10" x14ac:dyDescent="0.2">
      <c r="A2064" s="33">
        <v>1812</v>
      </c>
      <c r="B2064" s="34" t="s">
        <v>4448</v>
      </c>
      <c r="C2064" s="34" t="s">
        <v>4449</v>
      </c>
      <c r="D2064" s="34" t="s">
        <v>4447</v>
      </c>
      <c r="E2064" s="35" t="s">
        <v>113</v>
      </c>
      <c r="F2064" s="35"/>
      <c r="G2064" s="36">
        <v>19.95</v>
      </c>
      <c r="H2064" s="36">
        <v>3750</v>
      </c>
      <c r="I2064" s="36">
        <v>4389</v>
      </c>
      <c r="J2064" s="36">
        <v>19.95</v>
      </c>
    </row>
    <row r="2065" spans="1:10" x14ac:dyDescent="0.2">
      <c r="A2065" s="33">
        <v>1813</v>
      </c>
      <c r="B2065" s="34" t="s">
        <v>4450</v>
      </c>
      <c r="C2065" s="34" t="s">
        <v>4451</v>
      </c>
      <c r="D2065" s="34" t="s">
        <v>4452</v>
      </c>
      <c r="E2065" s="35" t="s">
        <v>125</v>
      </c>
      <c r="F2065" s="35"/>
      <c r="G2065" s="36">
        <v>19.95</v>
      </c>
      <c r="H2065" s="36">
        <v>3750</v>
      </c>
      <c r="I2065" s="36">
        <v>4389</v>
      </c>
      <c r="J2065" s="36">
        <v>19.95</v>
      </c>
    </row>
    <row r="2066" spans="1:10" x14ac:dyDescent="0.2">
      <c r="A2066" s="33">
        <v>1814</v>
      </c>
      <c r="B2066" s="34" t="s">
        <v>13093</v>
      </c>
      <c r="C2066" s="34" t="s">
        <v>13092</v>
      </c>
      <c r="D2066" s="34" t="s">
        <v>4452</v>
      </c>
      <c r="E2066" s="35" t="s">
        <v>13912</v>
      </c>
      <c r="F2066" s="35"/>
      <c r="G2066" s="36">
        <v>19.95</v>
      </c>
      <c r="H2066" s="36">
        <v>3750</v>
      </c>
      <c r="I2066" s="36">
        <v>4389</v>
      </c>
      <c r="J2066" s="36">
        <v>19.95</v>
      </c>
    </row>
    <row r="2067" spans="1:10" x14ac:dyDescent="0.2">
      <c r="A2067" s="33">
        <v>1815</v>
      </c>
      <c r="B2067" s="34" t="s">
        <v>4454</v>
      </c>
      <c r="C2067" s="34" t="s">
        <v>4455</v>
      </c>
      <c r="D2067" s="34" t="s">
        <v>4453</v>
      </c>
      <c r="E2067" s="35" t="s">
        <v>973</v>
      </c>
      <c r="F2067" s="35"/>
      <c r="G2067" s="36">
        <v>8200</v>
      </c>
      <c r="H2067" s="36">
        <v>4200</v>
      </c>
      <c r="I2067" s="36">
        <v>8200</v>
      </c>
      <c r="J2067" s="36">
        <v>8200</v>
      </c>
    </row>
    <row r="2068" spans="1:10" x14ac:dyDescent="0.2">
      <c r="A2068" s="33">
        <v>1816</v>
      </c>
      <c r="B2068" s="34" t="s">
        <v>13091</v>
      </c>
      <c r="C2068" s="34" t="s">
        <v>13090</v>
      </c>
      <c r="D2068" s="34" t="s">
        <v>4452</v>
      </c>
      <c r="E2068" s="35" t="s">
        <v>14406</v>
      </c>
      <c r="F2068" s="35"/>
      <c r="G2068" s="36">
        <v>19.95</v>
      </c>
      <c r="H2068" s="36">
        <v>3750</v>
      </c>
      <c r="I2068" s="36">
        <v>4389</v>
      </c>
      <c r="J2068" s="36">
        <v>19.95</v>
      </c>
    </row>
    <row r="2069" spans="1:10" x14ac:dyDescent="0.2">
      <c r="A2069" s="33">
        <v>1817</v>
      </c>
      <c r="B2069" s="34" t="s">
        <v>13089</v>
      </c>
      <c r="C2069" s="34" t="s">
        <v>13088</v>
      </c>
      <c r="D2069" s="34" t="s">
        <v>4452</v>
      </c>
      <c r="E2069" s="35" t="s">
        <v>14085</v>
      </c>
      <c r="F2069" s="35"/>
      <c r="G2069" s="36">
        <v>19.95</v>
      </c>
      <c r="H2069" s="36">
        <v>3750</v>
      </c>
      <c r="I2069" s="36">
        <v>4389</v>
      </c>
      <c r="J2069" s="36">
        <v>19.95</v>
      </c>
    </row>
    <row r="2070" spans="1:10" x14ac:dyDescent="0.2">
      <c r="A2070" s="33">
        <v>1818</v>
      </c>
      <c r="B2070" s="34" t="s">
        <v>13087</v>
      </c>
      <c r="C2070" s="34" t="s">
        <v>13086</v>
      </c>
      <c r="D2070" s="34" t="s">
        <v>4452</v>
      </c>
      <c r="E2070" s="35" t="s">
        <v>11309</v>
      </c>
      <c r="F2070" s="35"/>
      <c r="G2070" s="36">
        <v>19.95</v>
      </c>
      <c r="H2070" s="36">
        <v>3750</v>
      </c>
      <c r="I2070" s="36">
        <v>4389</v>
      </c>
      <c r="J2070" s="36">
        <v>19.95</v>
      </c>
    </row>
    <row r="2071" spans="1:10" x14ac:dyDescent="0.2">
      <c r="A2071" s="33">
        <v>1819</v>
      </c>
      <c r="B2071" s="34" t="s">
        <v>13072</v>
      </c>
      <c r="C2071" s="34" t="s">
        <v>13071</v>
      </c>
      <c r="D2071" s="34" t="s">
        <v>4456</v>
      </c>
      <c r="E2071" s="35" t="s">
        <v>14127</v>
      </c>
      <c r="F2071" s="35"/>
      <c r="G2071" s="36">
        <v>22.14</v>
      </c>
      <c r="H2071" s="36">
        <v>3850</v>
      </c>
      <c r="I2071" s="36">
        <v>4870.8</v>
      </c>
      <c r="J2071" s="36">
        <v>22.14</v>
      </c>
    </row>
    <row r="2072" spans="1:10" x14ac:dyDescent="0.2">
      <c r="A2072" s="31"/>
      <c r="B2072" s="31"/>
      <c r="C2072" s="31"/>
      <c r="D2072" s="32" t="s">
        <v>4457</v>
      </c>
      <c r="E2072" s="31"/>
      <c r="F2072" s="31"/>
      <c r="G2072" s="31"/>
      <c r="H2072" s="31"/>
      <c r="I2072" s="31"/>
      <c r="J2072" s="31"/>
    </row>
    <row r="2073" spans="1:10" x14ac:dyDescent="0.2">
      <c r="A2073" s="33">
        <v>1820</v>
      </c>
      <c r="B2073" s="34" t="s">
        <v>13108</v>
      </c>
      <c r="C2073" s="34" t="s">
        <v>13107</v>
      </c>
      <c r="D2073" s="34" t="s">
        <v>4460</v>
      </c>
      <c r="E2073" s="35" t="s">
        <v>14022</v>
      </c>
      <c r="F2073" s="35"/>
      <c r="G2073" s="36">
        <v>24.67</v>
      </c>
      <c r="H2073" s="36">
        <v>3800</v>
      </c>
      <c r="I2073" s="36">
        <v>4440.6000000000004</v>
      </c>
      <c r="J2073" s="36">
        <v>24.67</v>
      </c>
    </row>
    <row r="2074" spans="1:10" x14ac:dyDescent="0.2">
      <c r="A2074" s="33">
        <v>1821</v>
      </c>
      <c r="B2074" s="34" t="s">
        <v>4458</v>
      </c>
      <c r="C2074" s="34" t="s">
        <v>4459</v>
      </c>
      <c r="D2074" s="34" t="s">
        <v>4460</v>
      </c>
      <c r="E2074" s="35" t="s">
        <v>979</v>
      </c>
      <c r="F2074" s="35"/>
      <c r="G2074" s="36">
        <v>24.67</v>
      </c>
      <c r="H2074" s="36">
        <v>3800</v>
      </c>
      <c r="I2074" s="36">
        <v>4440.6000000000004</v>
      </c>
      <c r="J2074" s="36">
        <v>24.67</v>
      </c>
    </row>
    <row r="2075" spans="1:10" x14ac:dyDescent="0.2">
      <c r="A2075" s="33">
        <v>1822</v>
      </c>
      <c r="B2075" s="34" t="s">
        <v>4461</v>
      </c>
      <c r="C2075" s="34" t="s">
        <v>4462</v>
      </c>
      <c r="D2075" s="34" t="s">
        <v>4460</v>
      </c>
      <c r="E2075" s="35" t="s">
        <v>4463</v>
      </c>
      <c r="F2075" s="35"/>
      <c r="G2075" s="36">
        <v>24.67</v>
      </c>
      <c r="H2075" s="36">
        <v>3800</v>
      </c>
      <c r="I2075" s="36">
        <v>4440.6000000000004</v>
      </c>
      <c r="J2075" s="36">
        <v>24.67</v>
      </c>
    </row>
    <row r="2076" spans="1:10" x14ac:dyDescent="0.2">
      <c r="A2076" s="33">
        <v>1823</v>
      </c>
      <c r="B2076" s="34" t="s">
        <v>13106</v>
      </c>
      <c r="C2076" s="34" t="s">
        <v>13105</v>
      </c>
      <c r="D2076" s="34" t="s">
        <v>4460</v>
      </c>
      <c r="E2076" s="35" t="s">
        <v>13971</v>
      </c>
      <c r="F2076" s="35"/>
      <c r="G2076" s="36">
        <v>24.67</v>
      </c>
      <c r="H2076" s="36">
        <v>3800</v>
      </c>
      <c r="I2076" s="36">
        <v>4440.6000000000004</v>
      </c>
      <c r="J2076" s="36">
        <v>24.67</v>
      </c>
    </row>
    <row r="2077" spans="1:10" x14ac:dyDescent="0.2">
      <c r="A2077" s="33">
        <v>1824</v>
      </c>
      <c r="B2077" s="34" t="s">
        <v>4464</v>
      </c>
      <c r="C2077" s="34" t="s">
        <v>4465</v>
      </c>
      <c r="D2077" s="34" t="s">
        <v>4460</v>
      </c>
      <c r="E2077" s="35" t="s">
        <v>1076</v>
      </c>
      <c r="F2077" s="35"/>
      <c r="G2077" s="36">
        <v>24.67</v>
      </c>
      <c r="H2077" s="36">
        <v>3800</v>
      </c>
      <c r="I2077" s="36">
        <v>4440.6000000000004</v>
      </c>
      <c r="J2077" s="36">
        <v>24.67</v>
      </c>
    </row>
    <row r="2078" spans="1:10" x14ac:dyDescent="0.2">
      <c r="A2078" s="33">
        <v>1825</v>
      </c>
      <c r="B2078" s="34" t="s">
        <v>4466</v>
      </c>
      <c r="C2078" s="34" t="s">
        <v>4467</v>
      </c>
      <c r="D2078" s="34" t="s">
        <v>14407</v>
      </c>
      <c r="E2078" s="35" t="s">
        <v>3346</v>
      </c>
      <c r="F2078" s="35"/>
      <c r="G2078" s="36">
        <v>34.799999999999997</v>
      </c>
      <c r="H2078" s="36">
        <v>4000</v>
      </c>
      <c r="I2078" s="36">
        <v>6264</v>
      </c>
      <c r="J2078" s="36">
        <v>34.799999999999997</v>
      </c>
    </row>
    <row r="2079" spans="1:10" x14ac:dyDescent="0.2">
      <c r="A2079" s="33">
        <v>1826</v>
      </c>
      <c r="B2079" s="34" t="s">
        <v>4468</v>
      </c>
      <c r="C2079" s="34" t="s">
        <v>4469</v>
      </c>
      <c r="D2079" s="34" t="s">
        <v>4460</v>
      </c>
      <c r="E2079" s="35" t="s">
        <v>270</v>
      </c>
      <c r="F2079" s="35"/>
      <c r="G2079" s="36">
        <v>24.67</v>
      </c>
      <c r="H2079" s="36">
        <v>3800</v>
      </c>
      <c r="I2079" s="36">
        <v>4440.6000000000004</v>
      </c>
      <c r="J2079" s="36">
        <v>24.67</v>
      </c>
    </row>
    <row r="2080" spans="1:10" x14ac:dyDescent="0.2">
      <c r="A2080" s="33">
        <v>1827</v>
      </c>
      <c r="B2080" s="34" t="s">
        <v>4470</v>
      </c>
      <c r="C2080" s="34" t="s">
        <v>4471</v>
      </c>
      <c r="D2080" s="34" t="s">
        <v>4460</v>
      </c>
      <c r="E2080" s="35" t="s">
        <v>270</v>
      </c>
      <c r="F2080" s="35"/>
      <c r="G2080" s="36">
        <v>24.67</v>
      </c>
      <c r="H2080" s="36">
        <v>3202</v>
      </c>
      <c r="I2080" s="36">
        <v>4440.6000000000004</v>
      </c>
      <c r="J2080" s="36">
        <v>24.67</v>
      </c>
    </row>
    <row r="2081" spans="1:10" x14ac:dyDescent="0.2">
      <c r="A2081" s="33">
        <v>1828</v>
      </c>
      <c r="B2081" s="34" t="s">
        <v>4472</v>
      </c>
      <c r="C2081" s="34" t="s">
        <v>4473</v>
      </c>
      <c r="D2081" s="34" t="s">
        <v>14408</v>
      </c>
      <c r="E2081" s="35" t="s">
        <v>4443</v>
      </c>
      <c r="F2081" s="35"/>
      <c r="G2081" s="36">
        <v>29</v>
      </c>
      <c r="H2081" s="36">
        <v>4000</v>
      </c>
      <c r="I2081" s="36">
        <v>5220</v>
      </c>
      <c r="J2081" s="36">
        <v>29</v>
      </c>
    </row>
    <row r="2082" spans="1:10" x14ac:dyDescent="0.2">
      <c r="A2082" s="33">
        <v>1829</v>
      </c>
      <c r="B2082" s="34" t="s">
        <v>4474</v>
      </c>
      <c r="C2082" s="34" t="s">
        <v>4475</v>
      </c>
      <c r="D2082" s="34" t="s">
        <v>4460</v>
      </c>
      <c r="E2082" s="35" t="s">
        <v>1214</v>
      </c>
      <c r="F2082" s="35"/>
      <c r="G2082" s="36">
        <v>24.67</v>
      </c>
      <c r="H2082" s="36">
        <v>3800</v>
      </c>
      <c r="I2082" s="36">
        <v>4440.6000000000004</v>
      </c>
      <c r="J2082" s="36">
        <v>24.67</v>
      </c>
    </row>
    <row r="2083" spans="1:10" x14ac:dyDescent="0.2">
      <c r="A2083" s="33">
        <v>1830</v>
      </c>
      <c r="B2083" s="34" t="s">
        <v>4476</v>
      </c>
      <c r="C2083" s="34" t="s">
        <v>4477</v>
      </c>
      <c r="D2083" s="34" t="s">
        <v>14408</v>
      </c>
      <c r="E2083" s="35" t="s">
        <v>122</v>
      </c>
      <c r="F2083" s="35"/>
      <c r="G2083" s="36">
        <v>29</v>
      </c>
      <c r="H2083" s="36">
        <v>4000</v>
      </c>
      <c r="I2083" s="36">
        <v>5220</v>
      </c>
      <c r="J2083" s="36">
        <v>29</v>
      </c>
    </row>
    <row r="2084" spans="1:10" x14ac:dyDescent="0.2">
      <c r="A2084" s="33">
        <v>1831</v>
      </c>
      <c r="B2084" s="34" t="s">
        <v>13103</v>
      </c>
      <c r="C2084" s="34" t="s">
        <v>13102</v>
      </c>
      <c r="D2084" s="34" t="s">
        <v>4460</v>
      </c>
      <c r="E2084" s="35" t="s">
        <v>13997</v>
      </c>
      <c r="F2084" s="35"/>
      <c r="G2084" s="36">
        <v>24.67</v>
      </c>
      <c r="H2084" s="36">
        <v>3800</v>
      </c>
      <c r="I2084" s="36">
        <v>4440.6000000000004</v>
      </c>
      <c r="J2084" s="36">
        <v>24.67</v>
      </c>
    </row>
    <row r="2085" spans="1:10" x14ac:dyDescent="0.2">
      <c r="A2085" s="33">
        <v>1832</v>
      </c>
      <c r="B2085" s="34" t="s">
        <v>13101</v>
      </c>
      <c r="C2085" s="34" t="s">
        <v>13100</v>
      </c>
      <c r="D2085" s="34" t="s">
        <v>4460</v>
      </c>
      <c r="E2085" s="35" t="s">
        <v>14115</v>
      </c>
      <c r="F2085" s="35"/>
      <c r="G2085" s="36">
        <v>24.67</v>
      </c>
      <c r="H2085" s="36">
        <v>3800</v>
      </c>
      <c r="I2085" s="36">
        <v>4440.6000000000004</v>
      </c>
      <c r="J2085" s="36">
        <v>24.67</v>
      </c>
    </row>
    <row r="2086" spans="1:10" x14ac:dyDescent="0.2">
      <c r="A2086" s="33">
        <v>1833</v>
      </c>
      <c r="B2086" s="34" t="s">
        <v>4478</v>
      </c>
      <c r="C2086" s="34" t="s">
        <v>4479</v>
      </c>
      <c r="D2086" s="34" t="s">
        <v>4460</v>
      </c>
      <c r="E2086" s="35" t="s">
        <v>1554</v>
      </c>
      <c r="F2086" s="35"/>
      <c r="G2086" s="36">
        <v>24.67</v>
      </c>
      <c r="H2086" s="36">
        <v>3200</v>
      </c>
      <c r="I2086" s="36">
        <v>4440.6000000000004</v>
      </c>
      <c r="J2086" s="36">
        <v>24.67</v>
      </c>
    </row>
    <row r="2087" spans="1:10" x14ac:dyDescent="0.2">
      <c r="A2087" s="33">
        <v>1834</v>
      </c>
      <c r="B2087" s="34" t="s">
        <v>4480</v>
      </c>
      <c r="C2087" s="34" t="s">
        <v>4481</v>
      </c>
      <c r="D2087" s="34" t="s">
        <v>4460</v>
      </c>
      <c r="E2087" s="35" t="s">
        <v>718</v>
      </c>
      <c r="F2087" s="35"/>
      <c r="G2087" s="36">
        <v>24.67</v>
      </c>
      <c r="H2087" s="36">
        <v>3800</v>
      </c>
      <c r="I2087" s="36">
        <v>4440.6000000000004</v>
      </c>
      <c r="J2087" s="36">
        <v>24.67</v>
      </c>
    </row>
    <row r="2088" spans="1:10" x14ac:dyDescent="0.2">
      <c r="A2088" s="33">
        <v>1835</v>
      </c>
      <c r="B2088" s="34" t="s">
        <v>13099</v>
      </c>
      <c r="C2088" s="34" t="s">
        <v>13098</v>
      </c>
      <c r="D2088" s="34" t="s">
        <v>4460</v>
      </c>
      <c r="E2088" s="35" t="s">
        <v>14056</v>
      </c>
      <c r="F2088" s="35"/>
      <c r="G2088" s="36">
        <v>24.67</v>
      </c>
      <c r="H2088" s="36">
        <v>3800</v>
      </c>
      <c r="I2088" s="36">
        <v>4440.6000000000004</v>
      </c>
      <c r="J2088" s="36">
        <v>24.67</v>
      </c>
    </row>
    <row r="2089" spans="1:10" x14ac:dyDescent="0.2">
      <c r="A2089" s="33">
        <v>1836</v>
      </c>
      <c r="B2089" s="34" t="s">
        <v>4483</v>
      </c>
      <c r="C2089" s="34" t="s">
        <v>4484</v>
      </c>
      <c r="D2089" s="34" t="s">
        <v>4460</v>
      </c>
      <c r="E2089" s="35" t="s">
        <v>4443</v>
      </c>
      <c r="F2089" s="35"/>
      <c r="G2089" s="36">
        <v>24.67</v>
      </c>
      <c r="H2089" s="36">
        <v>3800</v>
      </c>
      <c r="I2089" s="36">
        <v>4440.6000000000004</v>
      </c>
      <c r="J2089" s="36">
        <v>24.67</v>
      </c>
    </row>
    <row r="2090" spans="1:10" x14ac:dyDescent="0.2">
      <c r="A2090" s="33">
        <v>1837</v>
      </c>
      <c r="B2090" s="34" t="s">
        <v>4485</v>
      </c>
      <c r="C2090" s="34" t="s">
        <v>4486</v>
      </c>
      <c r="D2090" s="34" t="s">
        <v>4487</v>
      </c>
      <c r="E2090" s="35" t="s">
        <v>734</v>
      </c>
      <c r="F2090" s="35"/>
      <c r="G2090" s="36">
        <v>25.61</v>
      </c>
      <c r="H2090" s="36">
        <v>3850</v>
      </c>
      <c r="I2090" s="36">
        <v>4609.8</v>
      </c>
      <c r="J2090" s="36">
        <v>25.61</v>
      </c>
    </row>
    <row r="2091" spans="1:10" x14ac:dyDescent="0.2">
      <c r="A2091" s="33">
        <v>1838</v>
      </c>
      <c r="B2091" s="34" t="s">
        <v>4488</v>
      </c>
      <c r="C2091" s="34" t="s">
        <v>4489</v>
      </c>
      <c r="D2091" s="34" t="s">
        <v>4460</v>
      </c>
      <c r="E2091" s="35" t="s">
        <v>4490</v>
      </c>
      <c r="F2091" s="35"/>
      <c r="G2091" s="36">
        <v>24.67</v>
      </c>
      <c r="H2091" s="36">
        <v>3800</v>
      </c>
      <c r="I2091" s="36">
        <v>4440.6000000000004</v>
      </c>
      <c r="J2091" s="36">
        <v>24.67</v>
      </c>
    </row>
    <row r="2092" spans="1:10" x14ac:dyDescent="0.2">
      <c r="A2092" s="33">
        <v>1839</v>
      </c>
      <c r="B2092" s="34" t="s">
        <v>4491</v>
      </c>
      <c r="C2092" s="34" t="s">
        <v>4492</v>
      </c>
      <c r="D2092" s="34" t="s">
        <v>4460</v>
      </c>
      <c r="E2092" s="35" t="s">
        <v>4020</v>
      </c>
      <c r="F2092" s="35"/>
      <c r="G2092" s="36">
        <v>24.67</v>
      </c>
      <c r="H2092" s="36">
        <v>3200</v>
      </c>
      <c r="I2092" s="36">
        <v>4440.6000000000004</v>
      </c>
      <c r="J2092" s="36">
        <v>24.67</v>
      </c>
    </row>
    <row r="2093" spans="1:10" x14ac:dyDescent="0.2">
      <c r="A2093" s="33">
        <v>1840</v>
      </c>
      <c r="B2093" s="34" t="s">
        <v>4493</v>
      </c>
      <c r="C2093" s="34" t="s">
        <v>4494</v>
      </c>
      <c r="D2093" s="34" t="s">
        <v>4460</v>
      </c>
      <c r="E2093" s="35" t="s">
        <v>2802</v>
      </c>
      <c r="F2093" s="35"/>
      <c r="G2093" s="36">
        <v>24.67</v>
      </c>
      <c r="H2093" s="36">
        <v>3800</v>
      </c>
      <c r="I2093" s="36">
        <v>4440.6000000000004</v>
      </c>
      <c r="J2093" s="36">
        <v>24.67</v>
      </c>
    </row>
    <row r="2094" spans="1:10" x14ac:dyDescent="0.2">
      <c r="A2094" s="33">
        <v>1841</v>
      </c>
      <c r="B2094" s="34" t="s">
        <v>4495</v>
      </c>
      <c r="C2094" s="34" t="s">
        <v>4496</v>
      </c>
      <c r="D2094" s="34" t="s">
        <v>4487</v>
      </c>
      <c r="E2094" s="35" t="s">
        <v>2641</v>
      </c>
      <c r="F2094" s="35"/>
      <c r="G2094" s="36">
        <v>25.61</v>
      </c>
      <c r="H2094" s="36">
        <v>3850</v>
      </c>
      <c r="I2094" s="36">
        <v>4609.8</v>
      </c>
      <c r="J2094" s="36">
        <v>25.61</v>
      </c>
    </row>
    <row r="2095" spans="1:10" x14ac:dyDescent="0.2">
      <c r="A2095" s="31"/>
      <c r="B2095" s="31"/>
      <c r="C2095" s="31"/>
      <c r="D2095" s="32" t="s">
        <v>4497</v>
      </c>
      <c r="E2095" s="31"/>
      <c r="F2095" s="31"/>
      <c r="G2095" s="31"/>
      <c r="H2095" s="31"/>
      <c r="I2095" s="31"/>
      <c r="J2095" s="31"/>
    </row>
    <row r="2096" spans="1:10" x14ac:dyDescent="0.2">
      <c r="A2096" s="33">
        <v>1842</v>
      </c>
      <c r="B2096" s="34" t="s">
        <v>4498</v>
      </c>
      <c r="C2096" s="34" t="s">
        <v>4499</v>
      </c>
      <c r="D2096" s="34" t="s">
        <v>4500</v>
      </c>
      <c r="E2096" s="35" t="s">
        <v>807</v>
      </c>
      <c r="F2096" s="35"/>
      <c r="G2096" s="36">
        <v>21.78</v>
      </c>
      <c r="H2096" s="36">
        <v>3750</v>
      </c>
      <c r="I2096" s="36">
        <v>3920.4</v>
      </c>
      <c r="J2096" s="36">
        <v>21.78</v>
      </c>
    </row>
    <row r="2097" spans="1:10" x14ac:dyDescent="0.2">
      <c r="A2097" s="33">
        <v>1843</v>
      </c>
      <c r="B2097" s="34" t="s">
        <v>4501</v>
      </c>
      <c r="C2097" s="34" t="s">
        <v>4502</v>
      </c>
      <c r="D2097" s="34" t="s">
        <v>4503</v>
      </c>
      <c r="E2097" s="35" t="s">
        <v>4504</v>
      </c>
      <c r="F2097" s="35"/>
      <c r="G2097" s="36">
        <v>28.42</v>
      </c>
      <c r="H2097" s="36">
        <v>3800</v>
      </c>
      <c r="I2097" s="36">
        <v>5115.6000000000004</v>
      </c>
      <c r="J2097" s="36">
        <v>28.42</v>
      </c>
    </row>
    <row r="2098" spans="1:10" x14ac:dyDescent="0.2">
      <c r="A2098" s="33">
        <v>1844</v>
      </c>
      <c r="B2098" s="34" t="s">
        <v>13079</v>
      </c>
      <c r="C2098" s="34" t="s">
        <v>13078</v>
      </c>
      <c r="D2098" s="34" t="s">
        <v>4500</v>
      </c>
      <c r="E2098" s="35" t="s">
        <v>14025</v>
      </c>
      <c r="F2098" s="35"/>
      <c r="G2098" s="36">
        <v>21.78</v>
      </c>
      <c r="H2098" s="36">
        <v>3750</v>
      </c>
      <c r="I2098" s="36">
        <v>3920.4</v>
      </c>
      <c r="J2098" s="36">
        <v>21.78</v>
      </c>
    </row>
    <row r="2099" spans="1:10" x14ac:dyDescent="0.2">
      <c r="A2099" s="33">
        <v>1845</v>
      </c>
      <c r="B2099" s="34" t="s">
        <v>4505</v>
      </c>
      <c r="C2099" s="34" t="s">
        <v>4506</v>
      </c>
      <c r="D2099" s="34" t="s">
        <v>4507</v>
      </c>
      <c r="E2099" s="35" t="s">
        <v>4508</v>
      </c>
      <c r="F2099" s="35"/>
      <c r="G2099" s="36">
        <v>25.83</v>
      </c>
      <c r="H2099" s="36">
        <v>3800</v>
      </c>
      <c r="I2099" s="36">
        <v>4649.3999999999996</v>
      </c>
      <c r="J2099" s="36">
        <v>25.83</v>
      </c>
    </row>
    <row r="2100" spans="1:10" x14ac:dyDescent="0.2">
      <c r="A2100" s="33">
        <v>1846</v>
      </c>
      <c r="B2100" s="34" t="s">
        <v>4509</v>
      </c>
      <c r="C2100" s="34" t="s">
        <v>4510</v>
      </c>
      <c r="D2100" s="34" t="s">
        <v>14409</v>
      </c>
      <c r="E2100" s="35" t="s">
        <v>24</v>
      </c>
      <c r="F2100" s="35"/>
      <c r="G2100" s="36">
        <v>7000</v>
      </c>
      <c r="H2100" s="36">
        <v>4100</v>
      </c>
      <c r="I2100" s="36">
        <v>7000</v>
      </c>
      <c r="J2100" s="36">
        <v>7000</v>
      </c>
    </row>
    <row r="2101" spans="1:10" x14ac:dyDescent="0.2">
      <c r="A2101" s="33">
        <v>1847</v>
      </c>
      <c r="B2101" s="34" t="s">
        <v>4541</v>
      </c>
      <c r="C2101" s="34" t="s">
        <v>4542</v>
      </c>
      <c r="D2101" s="34" t="s">
        <v>4500</v>
      </c>
      <c r="E2101" s="35" t="s">
        <v>2127</v>
      </c>
      <c r="F2101" s="35"/>
      <c r="G2101" s="36">
        <v>21.78</v>
      </c>
      <c r="H2101" s="36">
        <v>3750</v>
      </c>
      <c r="I2101" s="36">
        <v>3920.4</v>
      </c>
      <c r="J2101" s="36">
        <v>21.78</v>
      </c>
    </row>
    <row r="2102" spans="1:10" x14ac:dyDescent="0.2">
      <c r="A2102" s="33">
        <v>1848</v>
      </c>
      <c r="B2102" s="34" t="s">
        <v>13075</v>
      </c>
      <c r="C2102" s="34" t="s">
        <v>4528</v>
      </c>
      <c r="D2102" s="34" t="s">
        <v>4500</v>
      </c>
      <c r="E2102" s="35" t="s">
        <v>13912</v>
      </c>
      <c r="F2102" s="35"/>
      <c r="G2102" s="36">
        <v>21.78</v>
      </c>
      <c r="H2102" s="36">
        <v>3750</v>
      </c>
      <c r="I2102" s="36">
        <v>3920.4</v>
      </c>
      <c r="J2102" s="36">
        <v>21.78</v>
      </c>
    </row>
    <row r="2103" spans="1:10" x14ac:dyDescent="0.2">
      <c r="A2103" s="33">
        <v>1849</v>
      </c>
      <c r="B2103" s="34" t="s">
        <v>4511</v>
      </c>
      <c r="C2103" s="34" t="s">
        <v>4512</v>
      </c>
      <c r="D2103" s="34" t="s">
        <v>4513</v>
      </c>
      <c r="E2103" s="35" t="s">
        <v>4490</v>
      </c>
      <c r="F2103" s="35"/>
      <c r="G2103" s="36">
        <v>23.96</v>
      </c>
      <c r="H2103" s="36">
        <v>3750</v>
      </c>
      <c r="I2103" s="36">
        <v>4312.8</v>
      </c>
      <c r="J2103" s="36">
        <v>23.96</v>
      </c>
    </row>
    <row r="2104" spans="1:10" x14ac:dyDescent="0.2">
      <c r="A2104" s="31"/>
      <c r="B2104" s="31"/>
      <c r="C2104" s="31"/>
      <c r="D2104" s="32" t="s">
        <v>4514</v>
      </c>
      <c r="E2104" s="31"/>
      <c r="F2104" s="31"/>
      <c r="G2104" s="31"/>
      <c r="H2104" s="31"/>
      <c r="I2104" s="31"/>
      <c r="J2104" s="31"/>
    </row>
    <row r="2105" spans="1:10" x14ac:dyDescent="0.2">
      <c r="A2105" s="33">
        <v>1850</v>
      </c>
      <c r="B2105" s="34" t="s">
        <v>13081</v>
      </c>
      <c r="C2105" s="34" t="s">
        <v>13080</v>
      </c>
      <c r="D2105" s="34" t="s">
        <v>4518</v>
      </c>
      <c r="E2105" s="35" t="s">
        <v>14410</v>
      </c>
      <c r="F2105" s="35"/>
      <c r="G2105" s="36">
        <v>21.78</v>
      </c>
      <c r="H2105" s="36">
        <v>3750</v>
      </c>
      <c r="I2105" s="36">
        <v>3920.4</v>
      </c>
      <c r="J2105" s="36">
        <v>21.78</v>
      </c>
    </row>
    <row r="2106" spans="1:10" x14ac:dyDescent="0.2">
      <c r="A2106" s="33">
        <v>1851</v>
      </c>
      <c r="B2106" s="34" t="s">
        <v>4515</v>
      </c>
      <c r="C2106" s="34" t="s">
        <v>4516</v>
      </c>
      <c r="D2106" s="34" t="s">
        <v>4517</v>
      </c>
      <c r="E2106" s="35" t="s">
        <v>1218</v>
      </c>
      <c r="F2106" s="35"/>
      <c r="G2106" s="36">
        <v>21.78</v>
      </c>
      <c r="H2106" s="36">
        <v>3200</v>
      </c>
      <c r="I2106" s="36">
        <v>3920.4</v>
      </c>
      <c r="J2106" s="36">
        <v>21.78</v>
      </c>
    </row>
    <row r="2107" spans="1:10" x14ac:dyDescent="0.2">
      <c r="A2107" s="33">
        <v>1852</v>
      </c>
      <c r="B2107" s="34" t="s">
        <v>4519</v>
      </c>
      <c r="C2107" s="34" t="s">
        <v>4520</v>
      </c>
      <c r="D2107" s="34" t="s">
        <v>4518</v>
      </c>
      <c r="E2107" s="35" t="s">
        <v>2473</v>
      </c>
      <c r="F2107" s="35"/>
      <c r="G2107" s="36">
        <v>21.78</v>
      </c>
      <c r="H2107" s="36">
        <v>3750</v>
      </c>
      <c r="I2107" s="36">
        <v>3920.4</v>
      </c>
      <c r="J2107" s="36">
        <v>21.78</v>
      </c>
    </row>
    <row r="2108" spans="1:10" x14ac:dyDescent="0.2">
      <c r="A2108" s="33">
        <v>1853</v>
      </c>
      <c r="B2108" s="34" t="s">
        <v>4521</v>
      </c>
      <c r="C2108" s="34" t="s">
        <v>4522</v>
      </c>
      <c r="D2108" s="34" t="s">
        <v>4518</v>
      </c>
      <c r="E2108" s="35" t="s">
        <v>4523</v>
      </c>
      <c r="F2108" s="35"/>
      <c r="G2108" s="36">
        <v>21.78</v>
      </c>
      <c r="H2108" s="36">
        <v>3750</v>
      </c>
      <c r="I2108" s="36">
        <v>3920.4</v>
      </c>
      <c r="J2108" s="36">
        <v>21.78</v>
      </c>
    </row>
    <row r="2109" spans="1:10" x14ac:dyDescent="0.2">
      <c r="A2109" s="33">
        <v>1854</v>
      </c>
      <c r="B2109" s="34" t="s">
        <v>4524</v>
      </c>
      <c r="C2109" s="34" t="s">
        <v>4525</v>
      </c>
      <c r="D2109" s="34" t="s">
        <v>4526</v>
      </c>
      <c r="E2109" s="35" t="s">
        <v>4527</v>
      </c>
      <c r="F2109" s="35"/>
      <c r="G2109" s="36">
        <v>28.42</v>
      </c>
      <c r="H2109" s="36">
        <v>3800</v>
      </c>
      <c r="I2109" s="36">
        <v>5115.6000000000004</v>
      </c>
      <c r="J2109" s="36">
        <v>28.42</v>
      </c>
    </row>
    <row r="2110" spans="1:10" x14ac:dyDescent="0.2">
      <c r="A2110" s="33">
        <v>1855</v>
      </c>
      <c r="B2110" s="34" t="s">
        <v>4538</v>
      </c>
      <c r="C2110" s="34" t="s">
        <v>4539</v>
      </c>
      <c r="D2110" s="34" t="s">
        <v>4518</v>
      </c>
      <c r="E2110" s="35" t="s">
        <v>4540</v>
      </c>
      <c r="F2110" s="35"/>
      <c r="G2110" s="36">
        <v>21.78</v>
      </c>
      <c r="H2110" s="36">
        <v>3750</v>
      </c>
      <c r="I2110" s="36">
        <v>3920.4</v>
      </c>
      <c r="J2110" s="36">
        <v>21.78</v>
      </c>
    </row>
    <row r="2111" spans="1:10" x14ac:dyDescent="0.2">
      <c r="A2111" s="31"/>
      <c r="B2111" s="31"/>
      <c r="C2111" s="31"/>
      <c r="D2111" s="32" t="s">
        <v>4529</v>
      </c>
      <c r="E2111" s="31"/>
      <c r="F2111" s="31"/>
      <c r="G2111" s="31"/>
      <c r="H2111" s="31"/>
      <c r="I2111" s="31"/>
      <c r="J2111" s="31"/>
    </row>
    <row r="2112" spans="1:10" x14ac:dyDescent="0.2">
      <c r="A2112" s="33">
        <v>1856</v>
      </c>
      <c r="B2112" s="34" t="s">
        <v>4530</v>
      </c>
      <c r="C2112" s="34" t="s">
        <v>4531</v>
      </c>
      <c r="D2112" s="34" t="s">
        <v>4532</v>
      </c>
      <c r="E2112" s="35" t="s">
        <v>1442</v>
      </c>
      <c r="F2112" s="35"/>
      <c r="G2112" s="36">
        <v>21.28</v>
      </c>
      <c r="H2112" s="36">
        <v>3750</v>
      </c>
      <c r="I2112" s="36">
        <v>3830.4</v>
      </c>
      <c r="J2112" s="36">
        <v>21.28</v>
      </c>
    </row>
    <row r="2113" spans="1:10" x14ac:dyDescent="0.2">
      <c r="A2113" s="33">
        <v>1857</v>
      </c>
      <c r="B2113" s="34" t="s">
        <v>4533</v>
      </c>
      <c r="C2113" s="34" t="s">
        <v>4534</v>
      </c>
      <c r="D2113" s="34" t="s">
        <v>4535</v>
      </c>
      <c r="E2113" s="35" t="s">
        <v>2038</v>
      </c>
      <c r="F2113" s="35"/>
      <c r="G2113" s="36">
        <v>23.41</v>
      </c>
      <c r="H2113" s="36">
        <v>3750</v>
      </c>
      <c r="I2113" s="36">
        <v>4213.8</v>
      </c>
      <c r="J2113" s="36">
        <v>23.41</v>
      </c>
    </row>
    <row r="2114" spans="1:10" x14ac:dyDescent="0.2">
      <c r="A2114" s="33">
        <v>1858</v>
      </c>
      <c r="B2114" s="34" t="s">
        <v>4536</v>
      </c>
      <c r="C2114" s="34" t="s">
        <v>4537</v>
      </c>
      <c r="D2114" s="34" t="s">
        <v>4532</v>
      </c>
      <c r="E2114" s="35" t="s">
        <v>1283</v>
      </c>
      <c r="F2114" s="35"/>
      <c r="G2114" s="36">
        <v>21.28</v>
      </c>
      <c r="H2114" s="36">
        <v>3750</v>
      </c>
      <c r="I2114" s="36">
        <v>3830.4</v>
      </c>
      <c r="J2114" s="36">
        <v>21.28</v>
      </c>
    </row>
    <row r="2115" spans="1:10" x14ac:dyDescent="0.2">
      <c r="A2115" s="33">
        <v>1859</v>
      </c>
      <c r="B2115" s="34" t="s">
        <v>13083</v>
      </c>
      <c r="C2115" s="34" t="s">
        <v>13082</v>
      </c>
      <c r="D2115" s="34" t="s">
        <v>4535</v>
      </c>
      <c r="E2115" s="35" t="s">
        <v>13973</v>
      </c>
      <c r="F2115" s="35"/>
      <c r="G2115" s="36">
        <v>23.41</v>
      </c>
      <c r="H2115" s="36">
        <v>3750</v>
      </c>
      <c r="I2115" s="36">
        <v>4213.8</v>
      </c>
      <c r="J2115" s="36">
        <v>23.41</v>
      </c>
    </row>
    <row r="2116" spans="1:10" x14ac:dyDescent="0.2">
      <c r="A2116" s="33">
        <v>1860</v>
      </c>
      <c r="B2116" s="34" t="s">
        <v>13077</v>
      </c>
      <c r="C2116" s="34" t="s">
        <v>13076</v>
      </c>
      <c r="D2116" s="34" t="s">
        <v>4532</v>
      </c>
      <c r="E2116" s="35" t="s">
        <v>13955</v>
      </c>
      <c r="F2116" s="35"/>
      <c r="G2116" s="36">
        <v>21.28</v>
      </c>
      <c r="H2116" s="36">
        <v>3750</v>
      </c>
      <c r="I2116" s="36">
        <v>3830.4</v>
      </c>
      <c r="J2116" s="36">
        <v>21.28</v>
      </c>
    </row>
    <row r="2117" spans="1:10" x14ac:dyDescent="0.2">
      <c r="A2117" s="33">
        <v>1861</v>
      </c>
      <c r="B2117" s="34" t="s">
        <v>4543</v>
      </c>
      <c r="C2117" s="34" t="s">
        <v>4544</v>
      </c>
      <c r="D2117" s="34" t="s">
        <v>4535</v>
      </c>
      <c r="E2117" s="35" t="s">
        <v>1077</v>
      </c>
      <c r="F2117" s="35"/>
      <c r="G2117" s="36">
        <v>23.41</v>
      </c>
      <c r="H2117" s="36">
        <v>3750</v>
      </c>
      <c r="I2117" s="36">
        <v>4213.8</v>
      </c>
      <c r="J2117" s="36">
        <v>23.41</v>
      </c>
    </row>
    <row r="2118" spans="1:10" x14ac:dyDescent="0.2">
      <c r="A2118" s="33">
        <v>1862</v>
      </c>
      <c r="B2118" s="34" t="s">
        <v>4545</v>
      </c>
      <c r="C2118" s="34" t="s">
        <v>4546</v>
      </c>
      <c r="D2118" s="34" t="s">
        <v>14411</v>
      </c>
      <c r="E2118" s="35" t="s">
        <v>2024</v>
      </c>
      <c r="F2118" s="35"/>
      <c r="G2118" s="36">
        <v>7700</v>
      </c>
      <c r="H2118" s="36">
        <v>4500</v>
      </c>
      <c r="I2118" s="36">
        <v>7700</v>
      </c>
      <c r="J2118" s="36">
        <v>7700</v>
      </c>
    </row>
    <row r="2119" spans="1:10" x14ac:dyDescent="0.2">
      <c r="A2119" s="33">
        <v>1863</v>
      </c>
      <c r="B2119" s="34" t="s">
        <v>4547</v>
      </c>
      <c r="C2119" s="34" t="s">
        <v>4548</v>
      </c>
      <c r="D2119" s="34" t="s">
        <v>4535</v>
      </c>
      <c r="E2119" s="35" t="s">
        <v>4549</v>
      </c>
      <c r="F2119" s="35"/>
      <c r="G2119" s="36">
        <v>23.41</v>
      </c>
      <c r="H2119" s="36">
        <v>3750</v>
      </c>
      <c r="I2119" s="36">
        <v>4213.8</v>
      </c>
      <c r="J2119" s="36">
        <v>23.41</v>
      </c>
    </row>
    <row r="2120" spans="1:10" x14ac:dyDescent="0.2">
      <c r="A2120" s="33">
        <v>1864</v>
      </c>
      <c r="B2120" s="34" t="s">
        <v>4550</v>
      </c>
      <c r="C2120" s="34" t="s">
        <v>4551</v>
      </c>
      <c r="D2120" s="34" t="s">
        <v>4552</v>
      </c>
      <c r="E2120" s="35" t="s">
        <v>4553</v>
      </c>
      <c r="F2120" s="35"/>
      <c r="G2120" s="36">
        <v>21.28</v>
      </c>
      <c r="H2120" s="36">
        <v>3200</v>
      </c>
      <c r="I2120" s="36">
        <v>3830.4</v>
      </c>
      <c r="J2120" s="36">
        <v>21.28</v>
      </c>
    </row>
    <row r="2121" spans="1:10" x14ac:dyDescent="0.2">
      <c r="A2121" s="33">
        <v>1865</v>
      </c>
      <c r="B2121" s="34" t="s">
        <v>4571</v>
      </c>
      <c r="C2121" s="34" t="s">
        <v>4572</v>
      </c>
      <c r="D2121" s="34" t="s">
        <v>4532</v>
      </c>
      <c r="E2121" s="35" t="s">
        <v>4573</v>
      </c>
      <c r="F2121" s="35"/>
      <c r="G2121" s="36">
        <v>21.28</v>
      </c>
      <c r="H2121" s="36">
        <v>3750</v>
      </c>
      <c r="I2121" s="36">
        <v>3830.4</v>
      </c>
      <c r="J2121" s="36">
        <v>21.28</v>
      </c>
    </row>
    <row r="2122" spans="1:10" x14ac:dyDescent="0.2">
      <c r="A2122" s="31"/>
      <c r="B2122" s="31"/>
      <c r="C2122" s="31"/>
      <c r="D2122" s="32" t="s">
        <v>4554</v>
      </c>
      <c r="E2122" s="31"/>
      <c r="F2122" s="31"/>
      <c r="G2122" s="31"/>
      <c r="H2122" s="31"/>
      <c r="I2122" s="31"/>
      <c r="J2122" s="31"/>
    </row>
    <row r="2123" spans="1:10" x14ac:dyDescent="0.2">
      <c r="A2123" s="33">
        <v>1866</v>
      </c>
      <c r="B2123" s="34" t="s">
        <v>13112</v>
      </c>
      <c r="C2123" s="34" t="s">
        <v>13111</v>
      </c>
      <c r="D2123" s="34" t="s">
        <v>4560</v>
      </c>
      <c r="E2123" s="35" t="s">
        <v>11309</v>
      </c>
      <c r="F2123" s="35"/>
      <c r="G2123" s="36">
        <v>23.05</v>
      </c>
      <c r="H2123" s="36">
        <v>3750</v>
      </c>
      <c r="I2123" s="36">
        <v>4610</v>
      </c>
      <c r="J2123" s="36">
        <v>23.05</v>
      </c>
    </row>
    <row r="2124" spans="1:10" x14ac:dyDescent="0.2">
      <c r="A2124" s="33">
        <v>1867</v>
      </c>
      <c r="B2124" s="34" t="s">
        <v>4555</v>
      </c>
      <c r="C2124" s="34" t="s">
        <v>4556</v>
      </c>
      <c r="D2124" s="34" t="s">
        <v>4557</v>
      </c>
      <c r="E2124" s="35" t="s">
        <v>2825</v>
      </c>
      <c r="F2124" s="35"/>
      <c r="G2124" s="36">
        <v>4176</v>
      </c>
      <c r="H2124" s="36">
        <v>3750</v>
      </c>
      <c r="I2124" s="36">
        <v>4176</v>
      </c>
      <c r="J2124" s="36">
        <v>4176</v>
      </c>
    </row>
    <row r="2125" spans="1:10" x14ac:dyDescent="0.2">
      <c r="A2125" s="33">
        <v>1868</v>
      </c>
      <c r="B2125" s="34" t="s">
        <v>13110</v>
      </c>
      <c r="C2125" s="34" t="s">
        <v>13109</v>
      </c>
      <c r="D2125" s="34" t="s">
        <v>4560</v>
      </c>
      <c r="E2125" s="35" t="s">
        <v>11309</v>
      </c>
      <c r="F2125" s="35"/>
      <c r="G2125" s="36">
        <v>23.05</v>
      </c>
      <c r="H2125" s="36">
        <v>3750</v>
      </c>
      <c r="I2125" s="36">
        <v>4610</v>
      </c>
      <c r="J2125" s="36">
        <v>23.05</v>
      </c>
    </row>
    <row r="2126" spans="1:10" x14ac:dyDescent="0.2">
      <c r="A2126" s="33">
        <v>1869</v>
      </c>
      <c r="B2126" s="34" t="s">
        <v>4558</v>
      </c>
      <c r="C2126" s="34" t="s">
        <v>4559</v>
      </c>
      <c r="D2126" s="34" t="s">
        <v>14412</v>
      </c>
      <c r="E2126" s="35" t="s">
        <v>1853</v>
      </c>
      <c r="F2126" s="35"/>
      <c r="G2126" s="36">
        <v>25.45</v>
      </c>
      <c r="H2126" s="36">
        <v>3750</v>
      </c>
      <c r="I2126" s="36">
        <v>5090</v>
      </c>
      <c r="J2126" s="36">
        <v>25.45</v>
      </c>
    </row>
    <row r="2127" spans="1:10" x14ac:dyDescent="0.2">
      <c r="A2127" s="33">
        <v>1870</v>
      </c>
      <c r="B2127" s="34" t="s">
        <v>4561</v>
      </c>
      <c r="C2127" s="34" t="s">
        <v>4562</v>
      </c>
      <c r="D2127" s="34" t="s">
        <v>4563</v>
      </c>
      <c r="E2127" s="35" t="s">
        <v>2032</v>
      </c>
      <c r="F2127" s="35"/>
      <c r="G2127" s="36">
        <v>6028</v>
      </c>
      <c r="H2127" s="36">
        <v>3750</v>
      </c>
      <c r="I2127" s="36">
        <v>6028</v>
      </c>
      <c r="J2127" s="36">
        <v>6028</v>
      </c>
    </row>
    <row r="2128" spans="1:10" x14ac:dyDescent="0.2">
      <c r="A2128" s="33">
        <v>1871</v>
      </c>
      <c r="B2128" s="34" t="s">
        <v>13824</v>
      </c>
      <c r="C2128" s="34" t="s">
        <v>13823</v>
      </c>
      <c r="D2128" s="34" t="s">
        <v>4560</v>
      </c>
      <c r="E2128" s="35" t="s">
        <v>13975</v>
      </c>
      <c r="F2128" s="35"/>
      <c r="G2128" s="36">
        <v>23.05</v>
      </c>
      <c r="H2128" s="36">
        <v>3750</v>
      </c>
      <c r="I2128" s="36">
        <v>4610</v>
      </c>
      <c r="J2128" s="36">
        <v>23.05</v>
      </c>
    </row>
    <row r="2129" spans="1:10" x14ac:dyDescent="0.2">
      <c r="A2129" s="33">
        <v>1872</v>
      </c>
      <c r="B2129" s="34" t="s">
        <v>4566</v>
      </c>
      <c r="C2129" s="34" t="s">
        <v>4567</v>
      </c>
      <c r="D2129" s="34" t="s">
        <v>14412</v>
      </c>
      <c r="E2129" s="35" t="s">
        <v>645</v>
      </c>
      <c r="F2129" s="35"/>
      <c r="G2129" s="36">
        <v>25.45</v>
      </c>
      <c r="H2129" s="36">
        <v>3750</v>
      </c>
      <c r="I2129" s="36">
        <v>5090</v>
      </c>
      <c r="J2129" s="36">
        <v>25.45</v>
      </c>
    </row>
    <row r="2130" spans="1:10" x14ac:dyDescent="0.2">
      <c r="A2130" s="33">
        <v>1873</v>
      </c>
      <c r="B2130" s="34" t="s">
        <v>4568</v>
      </c>
      <c r="C2130" s="34" t="s">
        <v>4569</v>
      </c>
      <c r="D2130" s="34" t="s">
        <v>4570</v>
      </c>
      <c r="E2130" s="35" t="s">
        <v>2825</v>
      </c>
      <c r="F2130" s="35"/>
      <c r="G2130" s="36">
        <v>27.66</v>
      </c>
      <c r="H2130" s="36">
        <v>3750</v>
      </c>
      <c r="I2130" s="36">
        <v>5532</v>
      </c>
      <c r="J2130" s="36">
        <v>27.66</v>
      </c>
    </row>
    <row r="2131" spans="1:10" x14ac:dyDescent="0.2">
      <c r="A2131" s="31"/>
      <c r="B2131" s="31"/>
      <c r="C2131" s="31"/>
      <c r="D2131" s="32" t="s">
        <v>4574</v>
      </c>
      <c r="E2131" s="31"/>
      <c r="F2131" s="31"/>
      <c r="G2131" s="31"/>
      <c r="H2131" s="31"/>
      <c r="I2131" s="31"/>
      <c r="J2131" s="31"/>
    </row>
    <row r="2132" spans="1:10" x14ac:dyDescent="0.2">
      <c r="A2132" s="33">
        <v>1874</v>
      </c>
      <c r="B2132" s="34" t="s">
        <v>4575</v>
      </c>
      <c r="C2132" s="34" t="s">
        <v>4576</v>
      </c>
      <c r="D2132" s="34" t="s">
        <v>4577</v>
      </c>
      <c r="E2132" s="35" t="s">
        <v>171</v>
      </c>
      <c r="F2132" s="35"/>
      <c r="G2132" s="36">
        <v>5800</v>
      </c>
      <c r="H2132" s="36">
        <v>4700</v>
      </c>
      <c r="I2132" s="36">
        <v>5800</v>
      </c>
      <c r="J2132" s="36">
        <v>5800</v>
      </c>
    </row>
    <row r="2133" spans="1:10" x14ac:dyDescent="0.2">
      <c r="A2133" s="33">
        <v>1875</v>
      </c>
      <c r="B2133" s="34" t="s">
        <v>4578</v>
      </c>
      <c r="C2133" s="34" t="s">
        <v>4579</v>
      </c>
      <c r="D2133" s="34" t="s">
        <v>4580</v>
      </c>
      <c r="E2133" s="35" t="s">
        <v>3998</v>
      </c>
      <c r="F2133" s="35"/>
      <c r="G2133" s="36">
        <v>3830</v>
      </c>
      <c r="H2133" s="36">
        <v>3750</v>
      </c>
      <c r="I2133" s="36">
        <v>3830</v>
      </c>
      <c r="J2133" s="36">
        <v>3830</v>
      </c>
    </row>
    <row r="2134" spans="1:10" x14ac:dyDescent="0.2">
      <c r="A2134" s="33">
        <v>1876</v>
      </c>
      <c r="B2134" s="34" t="s">
        <v>4581</v>
      </c>
      <c r="C2134" s="34" t="s">
        <v>4582</v>
      </c>
      <c r="D2134" s="34" t="s">
        <v>4583</v>
      </c>
      <c r="E2134" s="35" t="s">
        <v>3087</v>
      </c>
      <c r="F2134" s="35"/>
      <c r="G2134" s="36">
        <v>6500</v>
      </c>
      <c r="H2134" s="36">
        <v>4050</v>
      </c>
      <c r="I2134" s="36">
        <v>6500</v>
      </c>
      <c r="J2134" s="36">
        <v>6500</v>
      </c>
    </row>
    <row r="2135" spans="1:10" x14ac:dyDescent="0.2">
      <c r="A2135" s="33">
        <v>1877</v>
      </c>
      <c r="B2135" s="34" t="s">
        <v>4584</v>
      </c>
      <c r="C2135" s="34" t="s">
        <v>4585</v>
      </c>
      <c r="D2135" s="34" t="s">
        <v>14413</v>
      </c>
      <c r="E2135" s="35" t="s">
        <v>3861</v>
      </c>
      <c r="F2135" s="35"/>
      <c r="G2135" s="36">
        <v>10735</v>
      </c>
      <c r="H2135" s="36">
        <v>9400</v>
      </c>
      <c r="I2135" s="36">
        <v>10735</v>
      </c>
      <c r="J2135" s="36">
        <v>10735</v>
      </c>
    </row>
    <row r="2136" spans="1:10" x14ac:dyDescent="0.2">
      <c r="A2136" s="31"/>
      <c r="B2136" s="31"/>
      <c r="C2136" s="31"/>
      <c r="D2136" s="32" t="s">
        <v>4586</v>
      </c>
      <c r="E2136" s="31"/>
      <c r="F2136" s="31"/>
      <c r="G2136" s="31"/>
      <c r="H2136" s="31"/>
      <c r="I2136" s="31"/>
      <c r="J2136" s="31"/>
    </row>
    <row r="2137" spans="1:10" x14ac:dyDescent="0.2">
      <c r="A2137" s="33">
        <v>1878</v>
      </c>
      <c r="B2137" s="34" t="s">
        <v>4587</v>
      </c>
      <c r="C2137" s="34" t="s">
        <v>4588</v>
      </c>
      <c r="D2137" s="34" t="s">
        <v>4589</v>
      </c>
      <c r="E2137" s="35" t="s">
        <v>3362</v>
      </c>
      <c r="F2137" s="35"/>
      <c r="G2137" s="36">
        <v>23.41</v>
      </c>
      <c r="H2137" s="36">
        <v>3750</v>
      </c>
      <c r="I2137" s="36">
        <v>4213.8</v>
      </c>
      <c r="J2137" s="36">
        <v>23.41</v>
      </c>
    </row>
    <row r="2138" spans="1:10" x14ac:dyDescent="0.2">
      <c r="A2138" s="33">
        <v>1879</v>
      </c>
      <c r="B2138" s="34" t="s">
        <v>4590</v>
      </c>
      <c r="C2138" s="34" t="s">
        <v>4591</v>
      </c>
      <c r="D2138" s="34" t="s">
        <v>14414</v>
      </c>
      <c r="E2138" s="35" t="s">
        <v>4592</v>
      </c>
      <c r="F2138" s="35"/>
      <c r="G2138" s="36">
        <v>30.22</v>
      </c>
      <c r="H2138" s="36">
        <v>4000</v>
      </c>
      <c r="I2138" s="36">
        <v>5439.6</v>
      </c>
      <c r="J2138" s="36">
        <v>30.22</v>
      </c>
    </row>
    <row r="2139" spans="1:10" x14ac:dyDescent="0.2">
      <c r="A2139" s="33">
        <v>1880</v>
      </c>
      <c r="B2139" s="34" t="s">
        <v>4593</v>
      </c>
      <c r="C2139" s="34" t="s">
        <v>4594</v>
      </c>
      <c r="D2139" s="34" t="s">
        <v>14415</v>
      </c>
      <c r="E2139" s="35" t="s">
        <v>265</v>
      </c>
      <c r="F2139" s="35"/>
      <c r="G2139" s="36">
        <v>9075</v>
      </c>
      <c r="H2139" s="36">
        <v>4100</v>
      </c>
      <c r="I2139" s="36">
        <v>9075</v>
      </c>
      <c r="J2139" s="36">
        <v>9075</v>
      </c>
    </row>
    <row r="2140" spans="1:10" x14ac:dyDescent="0.2">
      <c r="A2140" s="33">
        <v>1881</v>
      </c>
      <c r="B2140" s="34" t="s">
        <v>4595</v>
      </c>
      <c r="C2140" s="34" t="s">
        <v>4596</v>
      </c>
      <c r="D2140" s="34" t="s">
        <v>14414</v>
      </c>
      <c r="E2140" s="35" t="s">
        <v>4597</v>
      </c>
      <c r="F2140" s="35"/>
      <c r="G2140" s="36">
        <v>30.22</v>
      </c>
      <c r="H2140" s="36">
        <v>4000</v>
      </c>
      <c r="I2140" s="36">
        <v>5439.6</v>
      </c>
      <c r="J2140" s="36">
        <v>30.22</v>
      </c>
    </row>
    <row r="2141" spans="1:10" x14ac:dyDescent="0.2">
      <c r="A2141" s="33">
        <v>1882</v>
      </c>
      <c r="B2141" s="34" t="s">
        <v>13085</v>
      </c>
      <c r="C2141" s="34" t="s">
        <v>13084</v>
      </c>
      <c r="D2141" s="34" t="s">
        <v>14416</v>
      </c>
      <c r="E2141" s="35" t="s">
        <v>14167</v>
      </c>
      <c r="F2141" s="35"/>
      <c r="G2141" s="36">
        <v>28.06</v>
      </c>
      <c r="H2141" s="36">
        <v>3900</v>
      </c>
      <c r="I2141" s="36">
        <v>5050.8</v>
      </c>
      <c r="J2141" s="36">
        <v>28.06</v>
      </c>
    </row>
    <row r="2142" spans="1:10" x14ac:dyDescent="0.2">
      <c r="A2142" s="33">
        <v>1883</v>
      </c>
      <c r="B2142" s="34" t="s">
        <v>4599</v>
      </c>
      <c r="C2142" s="34" t="s">
        <v>4600</v>
      </c>
      <c r="D2142" s="34" t="s">
        <v>4601</v>
      </c>
      <c r="E2142" s="35" t="s">
        <v>700</v>
      </c>
      <c r="F2142" s="35"/>
      <c r="G2142" s="36">
        <v>21.28</v>
      </c>
      <c r="H2142" s="36">
        <v>3750</v>
      </c>
      <c r="I2142" s="36">
        <v>3830.4</v>
      </c>
      <c r="J2142" s="36">
        <v>21.28</v>
      </c>
    </row>
    <row r="2143" spans="1:10" x14ac:dyDescent="0.2">
      <c r="A2143" s="33">
        <v>1884</v>
      </c>
      <c r="B2143" s="34" t="s">
        <v>4602</v>
      </c>
      <c r="C2143" s="34" t="s">
        <v>4603</v>
      </c>
      <c r="D2143" s="34" t="s">
        <v>14414</v>
      </c>
      <c r="E2143" s="35" t="s">
        <v>2641</v>
      </c>
      <c r="F2143" s="35"/>
      <c r="G2143" s="36">
        <v>30.22</v>
      </c>
      <c r="H2143" s="36">
        <v>4000</v>
      </c>
      <c r="I2143" s="36">
        <v>5439.6</v>
      </c>
      <c r="J2143" s="36">
        <v>30.22</v>
      </c>
    </row>
    <row r="2144" spans="1:10" x14ac:dyDescent="0.2">
      <c r="A2144" s="33">
        <v>1885</v>
      </c>
      <c r="B2144" s="34" t="s">
        <v>4604</v>
      </c>
      <c r="C2144" s="34" t="s">
        <v>4605</v>
      </c>
      <c r="D2144" s="34" t="s">
        <v>4606</v>
      </c>
      <c r="E2144" s="35" t="s">
        <v>75</v>
      </c>
      <c r="F2144" s="35"/>
      <c r="G2144" s="36">
        <v>36</v>
      </c>
      <c r="H2144" s="36">
        <v>3800</v>
      </c>
      <c r="I2144" s="36">
        <v>6480</v>
      </c>
      <c r="J2144" s="36">
        <v>36</v>
      </c>
    </row>
    <row r="2145" spans="1:10" x14ac:dyDescent="0.2">
      <c r="A2145" s="33">
        <v>1886</v>
      </c>
      <c r="B2145" s="34" t="s">
        <v>4607</v>
      </c>
      <c r="C2145" s="34" t="s">
        <v>4608</v>
      </c>
      <c r="D2145" s="34" t="s">
        <v>14416</v>
      </c>
      <c r="E2145" s="35" t="s">
        <v>1702</v>
      </c>
      <c r="F2145" s="35"/>
      <c r="G2145" s="36">
        <v>28.06</v>
      </c>
      <c r="H2145" s="36">
        <v>4000</v>
      </c>
      <c r="I2145" s="36">
        <v>3870.24</v>
      </c>
      <c r="J2145" s="36">
        <v>21.99</v>
      </c>
    </row>
    <row r="2146" spans="1:10" x14ac:dyDescent="0.2">
      <c r="A2146" s="33">
        <v>1887</v>
      </c>
      <c r="B2146" s="34" t="s">
        <v>4609</v>
      </c>
      <c r="C2146" s="34" t="s">
        <v>4610</v>
      </c>
      <c r="D2146" s="34" t="s">
        <v>4606</v>
      </c>
      <c r="E2146" s="35" t="s">
        <v>1554</v>
      </c>
      <c r="F2146" s="35"/>
      <c r="G2146" s="36">
        <v>36</v>
      </c>
      <c r="H2146" s="36">
        <v>3800</v>
      </c>
      <c r="I2146" s="36">
        <v>6480</v>
      </c>
      <c r="J2146" s="36">
        <v>36</v>
      </c>
    </row>
    <row r="2147" spans="1:10" x14ac:dyDescent="0.2">
      <c r="A2147" s="31"/>
      <c r="B2147" s="31"/>
      <c r="C2147" s="31"/>
      <c r="D2147" s="32" t="s">
        <v>4611</v>
      </c>
      <c r="E2147" s="31"/>
      <c r="F2147" s="31"/>
      <c r="G2147" s="31"/>
      <c r="H2147" s="31"/>
      <c r="I2147" s="31"/>
      <c r="J2147" s="31"/>
    </row>
    <row r="2148" spans="1:10" x14ac:dyDescent="0.2">
      <c r="A2148" s="33">
        <v>1888</v>
      </c>
      <c r="B2148" s="34" t="s">
        <v>13097</v>
      </c>
      <c r="C2148" s="34" t="s">
        <v>13096</v>
      </c>
      <c r="D2148" s="34" t="s">
        <v>14417</v>
      </c>
      <c r="E2148" s="35" t="s">
        <v>14025</v>
      </c>
      <c r="F2148" s="35"/>
      <c r="G2148" s="36">
        <v>33.83</v>
      </c>
      <c r="H2148" s="36">
        <v>3800</v>
      </c>
      <c r="I2148" s="36">
        <v>6089.4</v>
      </c>
      <c r="J2148" s="36">
        <v>33.83</v>
      </c>
    </row>
    <row r="2149" spans="1:10" x14ac:dyDescent="0.2">
      <c r="A2149" s="33">
        <v>1889</v>
      </c>
      <c r="B2149" s="34" t="s">
        <v>4612</v>
      </c>
      <c r="C2149" s="34" t="s">
        <v>4613</v>
      </c>
      <c r="D2149" s="34" t="s">
        <v>4614</v>
      </c>
      <c r="E2149" s="35" t="s">
        <v>4615</v>
      </c>
      <c r="F2149" s="35"/>
      <c r="G2149" s="36">
        <v>21.78</v>
      </c>
      <c r="H2149" s="36">
        <v>3750</v>
      </c>
      <c r="I2149" s="36">
        <v>3920.4</v>
      </c>
      <c r="J2149" s="36">
        <v>21.78</v>
      </c>
    </row>
    <row r="2150" spans="1:10" x14ac:dyDescent="0.2">
      <c r="A2150" s="33">
        <v>1890</v>
      </c>
      <c r="B2150" s="34" t="s">
        <v>13095</v>
      </c>
      <c r="C2150" s="34" t="s">
        <v>13094</v>
      </c>
      <c r="D2150" s="34" t="s">
        <v>14417</v>
      </c>
      <c r="E2150" s="35" t="s">
        <v>14007</v>
      </c>
      <c r="F2150" s="35"/>
      <c r="G2150" s="36">
        <v>33.83</v>
      </c>
      <c r="H2150" s="36">
        <v>3800</v>
      </c>
      <c r="I2150" s="36">
        <v>6089.4</v>
      </c>
      <c r="J2150" s="36">
        <v>33.83</v>
      </c>
    </row>
    <row r="2151" spans="1:10" x14ac:dyDescent="0.2">
      <c r="A2151" s="33">
        <v>1891</v>
      </c>
      <c r="B2151" s="34" t="s">
        <v>4616</v>
      </c>
      <c r="C2151" s="34" t="s">
        <v>4617</v>
      </c>
      <c r="D2151" s="34" t="s">
        <v>4618</v>
      </c>
      <c r="E2151" s="35" t="s">
        <v>1954</v>
      </c>
      <c r="F2151" s="35"/>
      <c r="G2151" s="36">
        <v>26.13</v>
      </c>
      <c r="H2151" s="36">
        <v>3750</v>
      </c>
      <c r="I2151" s="36">
        <v>4703.3999999999996</v>
      </c>
      <c r="J2151" s="36">
        <v>26.13</v>
      </c>
    </row>
    <row r="2152" spans="1:10" x14ac:dyDescent="0.2">
      <c r="A2152" s="33">
        <v>1892</v>
      </c>
      <c r="B2152" s="34" t="s">
        <v>4619</v>
      </c>
      <c r="C2152" s="34" t="s">
        <v>4620</v>
      </c>
      <c r="D2152" s="34" t="s">
        <v>4618</v>
      </c>
      <c r="E2152" s="35" t="s">
        <v>939</v>
      </c>
      <c r="F2152" s="35"/>
      <c r="G2152" s="36">
        <v>26.13</v>
      </c>
      <c r="H2152" s="36">
        <v>3750</v>
      </c>
      <c r="I2152" s="36">
        <v>4703.3999999999996</v>
      </c>
      <c r="J2152" s="36">
        <v>26.13</v>
      </c>
    </row>
    <row r="2153" spans="1:10" x14ac:dyDescent="0.2">
      <c r="A2153" s="31"/>
      <c r="B2153" s="31"/>
      <c r="C2153" s="31"/>
      <c r="D2153" s="32" t="s">
        <v>4621</v>
      </c>
      <c r="E2153" s="31"/>
      <c r="F2153" s="31"/>
      <c r="G2153" s="31"/>
      <c r="H2153" s="31"/>
      <c r="I2153" s="31"/>
      <c r="J2153" s="31"/>
    </row>
    <row r="2154" spans="1:10" x14ac:dyDescent="0.2">
      <c r="A2154" s="33">
        <v>1893</v>
      </c>
      <c r="B2154" s="34" t="s">
        <v>4630</v>
      </c>
      <c r="C2154" s="34" t="s">
        <v>14418</v>
      </c>
      <c r="D2154" s="34" t="s">
        <v>4629</v>
      </c>
      <c r="E2154" s="35" t="s">
        <v>4329</v>
      </c>
      <c r="F2154" s="35"/>
      <c r="G2154" s="36">
        <v>29</v>
      </c>
      <c r="H2154" s="36">
        <v>3800</v>
      </c>
      <c r="I2154" s="36">
        <v>5220</v>
      </c>
      <c r="J2154" s="36">
        <v>29</v>
      </c>
    </row>
    <row r="2155" spans="1:10" x14ac:dyDescent="0.2">
      <c r="A2155" s="33">
        <v>1894</v>
      </c>
      <c r="B2155" s="34" t="s">
        <v>14419</v>
      </c>
      <c r="C2155" s="34" t="s">
        <v>14420</v>
      </c>
      <c r="D2155" s="34" t="s">
        <v>4622</v>
      </c>
      <c r="E2155" s="35" t="s">
        <v>13981</v>
      </c>
      <c r="F2155" s="35"/>
      <c r="G2155" s="36">
        <v>26.11</v>
      </c>
      <c r="H2155" s="36">
        <v>3750</v>
      </c>
      <c r="I2155" s="36">
        <v>4699.8</v>
      </c>
      <c r="J2155" s="36">
        <v>26.11</v>
      </c>
    </row>
    <row r="2156" spans="1:10" x14ac:dyDescent="0.2">
      <c r="A2156" s="33">
        <v>1895</v>
      </c>
      <c r="B2156" s="34" t="s">
        <v>4625</v>
      </c>
      <c r="C2156" s="34" t="s">
        <v>4626</v>
      </c>
      <c r="D2156" s="34" t="s">
        <v>4622</v>
      </c>
      <c r="E2156" s="35" t="s">
        <v>1674</v>
      </c>
      <c r="F2156" s="35"/>
      <c r="G2156" s="36">
        <v>26.11</v>
      </c>
      <c r="H2156" s="36">
        <v>3202</v>
      </c>
      <c r="I2156" s="36">
        <v>4699.8</v>
      </c>
      <c r="J2156" s="36">
        <v>26.11</v>
      </c>
    </row>
    <row r="2157" spans="1:10" x14ac:dyDescent="0.2">
      <c r="A2157" s="33">
        <v>1896</v>
      </c>
      <c r="B2157" s="34" t="s">
        <v>14421</v>
      </c>
      <c r="C2157" s="34" t="s">
        <v>14422</v>
      </c>
      <c r="D2157" s="34" t="s">
        <v>4622</v>
      </c>
      <c r="E2157" s="35" t="s">
        <v>14423</v>
      </c>
      <c r="F2157" s="35"/>
      <c r="G2157" s="36">
        <v>26.11</v>
      </c>
      <c r="H2157" s="36">
        <v>3750</v>
      </c>
      <c r="I2157" s="36">
        <v>4699.8</v>
      </c>
      <c r="J2157" s="36">
        <v>26.11</v>
      </c>
    </row>
    <row r="2158" spans="1:10" x14ac:dyDescent="0.2">
      <c r="A2158" s="33">
        <v>1897</v>
      </c>
      <c r="B2158" s="34" t="s">
        <v>13069</v>
      </c>
      <c r="C2158" s="34" t="s">
        <v>13068</v>
      </c>
      <c r="D2158" s="34" t="s">
        <v>4622</v>
      </c>
      <c r="E2158" s="35" t="s">
        <v>14084</v>
      </c>
      <c r="F2158" s="35"/>
      <c r="G2158" s="36">
        <v>26.11</v>
      </c>
      <c r="H2158" s="36">
        <v>3750</v>
      </c>
      <c r="I2158" s="36">
        <v>4699.8</v>
      </c>
      <c r="J2158" s="36">
        <v>26.11</v>
      </c>
    </row>
    <row r="2159" spans="1:10" x14ac:dyDescent="0.2">
      <c r="A2159" s="33">
        <v>1898</v>
      </c>
      <c r="B2159" s="34" t="s">
        <v>13067</v>
      </c>
      <c r="C2159" s="34" t="s">
        <v>13066</v>
      </c>
      <c r="D2159" s="34" t="s">
        <v>4622</v>
      </c>
      <c r="E2159" s="35" t="s">
        <v>13915</v>
      </c>
      <c r="F2159" s="35"/>
      <c r="G2159" s="36">
        <v>26.11</v>
      </c>
      <c r="H2159" s="36">
        <v>3750</v>
      </c>
      <c r="I2159" s="36">
        <v>4699.8</v>
      </c>
      <c r="J2159" s="36">
        <v>26.11</v>
      </c>
    </row>
    <row r="2160" spans="1:10" x14ac:dyDescent="0.2">
      <c r="A2160" s="33">
        <v>1899</v>
      </c>
      <c r="B2160" s="34" t="s">
        <v>13847</v>
      </c>
      <c r="C2160" s="34" t="s">
        <v>13846</v>
      </c>
      <c r="D2160" s="34" t="s">
        <v>4622</v>
      </c>
      <c r="E2160" s="35" t="s">
        <v>13975</v>
      </c>
      <c r="F2160" s="35"/>
      <c r="G2160" s="36">
        <v>26.11</v>
      </c>
      <c r="H2160" s="36">
        <v>3750</v>
      </c>
      <c r="I2160" s="36">
        <v>4699.8</v>
      </c>
      <c r="J2160" s="36">
        <v>26.11</v>
      </c>
    </row>
    <row r="2161" spans="1:10" x14ac:dyDescent="0.2">
      <c r="A2161" s="33">
        <v>1900</v>
      </c>
      <c r="B2161" s="34" t="s">
        <v>13065</v>
      </c>
      <c r="C2161" s="34" t="s">
        <v>13064</v>
      </c>
      <c r="D2161" s="34" t="s">
        <v>4622</v>
      </c>
      <c r="E2161" s="35" t="s">
        <v>14008</v>
      </c>
      <c r="F2161" s="35"/>
      <c r="G2161" s="36">
        <v>26.11</v>
      </c>
      <c r="H2161" s="36">
        <v>3750</v>
      </c>
      <c r="I2161" s="36">
        <v>4699.8</v>
      </c>
      <c r="J2161" s="36">
        <v>26.11</v>
      </c>
    </row>
    <row r="2162" spans="1:10" x14ac:dyDescent="0.2">
      <c r="A2162" s="33">
        <v>1901</v>
      </c>
      <c r="B2162" s="34" t="s">
        <v>13063</v>
      </c>
      <c r="C2162" s="34" t="s">
        <v>13062</v>
      </c>
      <c r="D2162" s="34" t="s">
        <v>4622</v>
      </c>
      <c r="E2162" s="35" t="s">
        <v>13922</v>
      </c>
      <c r="F2162" s="35"/>
      <c r="G2162" s="36">
        <v>26.11</v>
      </c>
      <c r="H2162" s="36">
        <v>3750</v>
      </c>
      <c r="I2162" s="36">
        <v>4699.8</v>
      </c>
      <c r="J2162" s="36">
        <v>26.11</v>
      </c>
    </row>
    <row r="2163" spans="1:10" x14ac:dyDescent="0.2">
      <c r="A2163" s="33">
        <v>1902</v>
      </c>
      <c r="B2163" s="34" t="s">
        <v>13849</v>
      </c>
      <c r="C2163" s="34" t="s">
        <v>13848</v>
      </c>
      <c r="D2163" s="34" t="s">
        <v>4622</v>
      </c>
      <c r="E2163" s="35" t="s">
        <v>13975</v>
      </c>
      <c r="F2163" s="35"/>
      <c r="G2163" s="36">
        <v>26.11</v>
      </c>
      <c r="H2163" s="36">
        <v>3750</v>
      </c>
      <c r="I2163" s="36">
        <v>4699.8</v>
      </c>
      <c r="J2163" s="36">
        <v>26.11</v>
      </c>
    </row>
    <row r="2164" spans="1:10" x14ac:dyDescent="0.2">
      <c r="A2164" s="33">
        <v>1903</v>
      </c>
      <c r="B2164" s="34" t="s">
        <v>13061</v>
      </c>
      <c r="C2164" s="34" t="s">
        <v>4631</v>
      </c>
      <c r="D2164" s="34" t="s">
        <v>4622</v>
      </c>
      <c r="E2164" s="35" t="s">
        <v>13916</v>
      </c>
      <c r="F2164" s="35"/>
      <c r="G2164" s="36">
        <v>26.11</v>
      </c>
      <c r="H2164" s="36">
        <v>3750</v>
      </c>
      <c r="I2164" s="36">
        <v>4699.8</v>
      </c>
      <c r="J2164" s="36">
        <v>26.11</v>
      </c>
    </row>
    <row r="2165" spans="1:10" x14ac:dyDescent="0.2">
      <c r="A2165" s="33">
        <v>1904</v>
      </c>
      <c r="B2165" s="34" t="s">
        <v>4632</v>
      </c>
      <c r="C2165" s="34" t="s">
        <v>4633</v>
      </c>
      <c r="D2165" s="34" t="s">
        <v>4629</v>
      </c>
      <c r="E2165" s="35" t="s">
        <v>2763</v>
      </c>
      <c r="F2165" s="35"/>
      <c r="G2165" s="36">
        <v>29</v>
      </c>
      <c r="H2165" s="36">
        <v>3200</v>
      </c>
      <c r="I2165" s="36">
        <v>5220</v>
      </c>
      <c r="J2165" s="36">
        <v>29</v>
      </c>
    </row>
    <row r="2166" spans="1:10" x14ac:dyDescent="0.2">
      <c r="A2166" s="33">
        <v>1905</v>
      </c>
      <c r="B2166" s="34" t="s">
        <v>4634</v>
      </c>
      <c r="C2166" s="34" t="s">
        <v>4635</v>
      </c>
      <c r="D2166" s="34" t="s">
        <v>4629</v>
      </c>
      <c r="E2166" s="35" t="s">
        <v>139</v>
      </c>
      <c r="F2166" s="35"/>
      <c r="G2166" s="36">
        <v>29</v>
      </c>
      <c r="H2166" s="36">
        <v>3800</v>
      </c>
      <c r="I2166" s="36">
        <v>5220</v>
      </c>
      <c r="J2166" s="36">
        <v>29</v>
      </c>
    </row>
    <row r="2167" spans="1:10" x14ac:dyDescent="0.2">
      <c r="A2167" s="33">
        <v>1906</v>
      </c>
      <c r="B2167" s="34" t="s">
        <v>4636</v>
      </c>
      <c r="C2167" s="34" t="s">
        <v>4637</v>
      </c>
      <c r="D2167" s="34" t="s">
        <v>4622</v>
      </c>
      <c r="E2167" s="35" t="s">
        <v>1149</v>
      </c>
      <c r="F2167" s="35"/>
      <c r="G2167" s="36">
        <v>26.11</v>
      </c>
      <c r="H2167" s="36">
        <v>3750</v>
      </c>
      <c r="I2167" s="36">
        <v>4699.8</v>
      </c>
      <c r="J2167" s="36">
        <v>26.11</v>
      </c>
    </row>
    <row r="2168" spans="1:10" x14ac:dyDescent="0.2">
      <c r="A2168" s="33">
        <v>1907</v>
      </c>
      <c r="B2168" s="34" t="s">
        <v>13070</v>
      </c>
      <c r="C2168" s="34" t="s">
        <v>4718</v>
      </c>
      <c r="D2168" s="34" t="s">
        <v>4629</v>
      </c>
      <c r="E2168" s="35" t="s">
        <v>14043</v>
      </c>
      <c r="F2168" s="35"/>
      <c r="G2168" s="36">
        <v>29</v>
      </c>
      <c r="H2168" s="36">
        <v>3800</v>
      </c>
      <c r="I2168" s="36">
        <v>4698</v>
      </c>
      <c r="J2168" s="36">
        <v>26.1</v>
      </c>
    </row>
    <row r="2169" spans="1:10" x14ac:dyDescent="0.2">
      <c r="A2169" s="33">
        <v>1908</v>
      </c>
      <c r="B2169" s="34" t="s">
        <v>4641</v>
      </c>
      <c r="C2169" s="34" t="s">
        <v>4642</v>
      </c>
      <c r="D2169" s="34" t="s">
        <v>4622</v>
      </c>
      <c r="E2169" s="35" t="s">
        <v>4643</v>
      </c>
      <c r="F2169" s="35"/>
      <c r="G2169" s="36">
        <v>26.11</v>
      </c>
      <c r="H2169" s="36">
        <v>3750</v>
      </c>
      <c r="I2169" s="36">
        <v>4699.8</v>
      </c>
      <c r="J2169" s="36">
        <v>26.11</v>
      </c>
    </row>
    <row r="2170" spans="1:10" x14ac:dyDescent="0.2">
      <c r="A2170" s="33">
        <v>1909</v>
      </c>
      <c r="B2170" s="34" t="s">
        <v>4644</v>
      </c>
      <c r="C2170" s="34" t="s">
        <v>4645</v>
      </c>
      <c r="D2170" s="34" t="s">
        <v>4622</v>
      </c>
      <c r="E2170" s="35" t="s">
        <v>331</v>
      </c>
      <c r="F2170" s="35"/>
      <c r="G2170" s="36">
        <v>26.11</v>
      </c>
      <c r="H2170" s="36">
        <v>3750</v>
      </c>
      <c r="I2170" s="36">
        <v>4699.8</v>
      </c>
      <c r="J2170" s="36">
        <v>26.11</v>
      </c>
    </row>
    <row r="2171" spans="1:10" x14ac:dyDescent="0.2">
      <c r="A2171" s="33">
        <v>1910</v>
      </c>
      <c r="B2171" s="34" t="s">
        <v>13060</v>
      </c>
      <c r="C2171" s="34" t="s">
        <v>13059</v>
      </c>
      <c r="D2171" s="34" t="s">
        <v>4622</v>
      </c>
      <c r="E2171" s="35" t="s">
        <v>13990</v>
      </c>
      <c r="F2171" s="35"/>
      <c r="G2171" s="36">
        <v>26.11</v>
      </c>
      <c r="H2171" s="36">
        <v>3750</v>
      </c>
      <c r="I2171" s="36">
        <v>4699.8</v>
      </c>
      <c r="J2171" s="36">
        <v>26.11</v>
      </c>
    </row>
    <row r="2172" spans="1:10" x14ac:dyDescent="0.2">
      <c r="A2172" s="33">
        <v>1911</v>
      </c>
      <c r="B2172" s="34" t="s">
        <v>4646</v>
      </c>
      <c r="C2172" s="34" t="s">
        <v>4647</v>
      </c>
      <c r="D2172" s="34" t="s">
        <v>4622</v>
      </c>
      <c r="E2172" s="35" t="s">
        <v>2716</v>
      </c>
      <c r="F2172" s="35"/>
      <c r="G2172" s="36">
        <v>26.11</v>
      </c>
      <c r="H2172" s="36">
        <v>3750</v>
      </c>
      <c r="I2172" s="36">
        <v>4699.8</v>
      </c>
      <c r="J2172" s="36">
        <v>26.11</v>
      </c>
    </row>
    <row r="2173" spans="1:10" x14ac:dyDescent="0.2">
      <c r="A2173" s="33">
        <v>1912</v>
      </c>
      <c r="B2173" s="34" t="s">
        <v>4648</v>
      </c>
      <c r="C2173" s="34" t="s">
        <v>4649</v>
      </c>
      <c r="D2173" s="34" t="s">
        <v>4622</v>
      </c>
      <c r="E2173" s="35" t="s">
        <v>612</v>
      </c>
      <c r="F2173" s="35"/>
      <c r="G2173" s="36">
        <v>26.11</v>
      </c>
      <c r="H2173" s="36">
        <v>3750</v>
      </c>
      <c r="I2173" s="36">
        <v>4699.8</v>
      </c>
      <c r="J2173" s="36">
        <v>26.11</v>
      </c>
    </row>
    <row r="2174" spans="1:10" x14ac:dyDescent="0.2">
      <c r="A2174" s="33">
        <v>1913</v>
      </c>
      <c r="B2174" s="34" t="s">
        <v>13058</v>
      </c>
      <c r="C2174" s="34" t="s">
        <v>13057</v>
      </c>
      <c r="D2174" s="34" t="s">
        <v>4622</v>
      </c>
      <c r="E2174" s="35" t="s">
        <v>11309</v>
      </c>
      <c r="F2174" s="35"/>
      <c r="G2174" s="36">
        <v>26.11</v>
      </c>
      <c r="H2174" s="36">
        <v>3750</v>
      </c>
      <c r="I2174" s="36">
        <v>4699.8</v>
      </c>
      <c r="J2174" s="36">
        <v>26.11</v>
      </c>
    </row>
    <row r="2175" spans="1:10" x14ac:dyDescent="0.2">
      <c r="A2175" s="33">
        <v>1914</v>
      </c>
      <c r="B2175" s="34" t="s">
        <v>4650</v>
      </c>
      <c r="C2175" s="34" t="s">
        <v>4651</v>
      </c>
      <c r="D2175" s="34" t="s">
        <v>4622</v>
      </c>
      <c r="E2175" s="35" t="s">
        <v>4652</v>
      </c>
      <c r="F2175" s="35"/>
      <c r="G2175" s="36">
        <v>26.11</v>
      </c>
      <c r="H2175" s="36">
        <v>3750</v>
      </c>
      <c r="I2175" s="36">
        <v>4699.8</v>
      </c>
      <c r="J2175" s="36">
        <v>26.11</v>
      </c>
    </row>
    <row r="2176" spans="1:10" x14ac:dyDescent="0.2">
      <c r="A2176" s="31"/>
      <c r="B2176" s="31"/>
      <c r="C2176" s="31"/>
      <c r="D2176" s="32" t="s">
        <v>4653</v>
      </c>
      <c r="E2176" s="31"/>
      <c r="F2176" s="31"/>
      <c r="G2176" s="31"/>
      <c r="H2176" s="31"/>
      <c r="I2176" s="31"/>
      <c r="J2176" s="31"/>
    </row>
    <row r="2177" spans="1:10" x14ac:dyDescent="0.2">
      <c r="A2177" s="33">
        <v>1915</v>
      </c>
      <c r="B2177" s="34" t="s">
        <v>4654</v>
      </c>
      <c r="C2177" s="34" t="s">
        <v>4655</v>
      </c>
      <c r="D2177" s="34" t="s">
        <v>14424</v>
      </c>
      <c r="E2177" s="35" t="s">
        <v>2825</v>
      </c>
      <c r="F2177" s="35"/>
      <c r="G2177" s="36">
        <v>27.66</v>
      </c>
      <c r="H2177" s="36">
        <v>3750</v>
      </c>
      <c r="I2177" s="36">
        <v>5532</v>
      </c>
      <c r="J2177" s="36">
        <v>27.66</v>
      </c>
    </row>
    <row r="2178" spans="1:10" x14ac:dyDescent="0.2">
      <c r="A2178" s="33">
        <v>1916</v>
      </c>
      <c r="B2178" s="34" t="s">
        <v>14425</v>
      </c>
      <c r="C2178" s="34" t="s">
        <v>14426</v>
      </c>
      <c r="D2178" s="34" t="s">
        <v>14427</v>
      </c>
      <c r="E2178" s="35" t="s">
        <v>14022</v>
      </c>
      <c r="F2178" s="35"/>
      <c r="G2178" s="36">
        <v>23.05</v>
      </c>
      <c r="H2178" s="36">
        <v>3750</v>
      </c>
      <c r="I2178" s="36">
        <v>4610</v>
      </c>
      <c r="J2178" s="36">
        <v>23.05</v>
      </c>
    </row>
    <row r="2179" spans="1:10" x14ac:dyDescent="0.2">
      <c r="A2179" s="33">
        <v>1917</v>
      </c>
      <c r="B2179" s="34" t="s">
        <v>4656</v>
      </c>
      <c r="C2179" s="34" t="s">
        <v>4657</v>
      </c>
      <c r="D2179" s="34" t="s">
        <v>14428</v>
      </c>
      <c r="E2179" s="35" t="s">
        <v>1067</v>
      </c>
      <c r="F2179" s="35"/>
      <c r="G2179" s="36">
        <v>28</v>
      </c>
      <c r="H2179" s="36">
        <v>3750</v>
      </c>
      <c r="I2179" s="36">
        <v>5600</v>
      </c>
      <c r="J2179" s="36">
        <v>28</v>
      </c>
    </row>
    <row r="2180" spans="1:10" x14ac:dyDescent="0.2">
      <c r="A2180" s="33">
        <v>1918</v>
      </c>
      <c r="B2180" s="34" t="s">
        <v>4658</v>
      </c>
      <c r="C2180" s="34" t="s">
        <v>4659</v>
      </c>
      <c r="D2180" s="34" t="s">
        <v>4660</v>
      </c>
      <c r="E2180" s="35" t="s">
        <v>4661</v>
      </c>
      <c r="F2180" s="35"/>
      <c r="G2180" s="36">
        <v>6028</v>
      </c>
      <c r="H2180" s="36">
        <v>3750</v>
      </c>
      <c r="I2180" s="36">
        <v>6028</v>
      </c>
      <c r="J2180" s="36">
        <v>6028</v>
      </c>
    </row>
    <row r="2181" spans="1:10" x14ac:dyDescent="0.2">
      <c r="A2181" s="33">
        <v>1919</v>
      </c>
      <c r="B2181" s="34" t="s">
        <v>13833</v>
      </c>
      <c r="C2181" s="34" t="s">
        <v>13832</v>
      </c>
      <c r="D2181" s="34" t="s">
        <v>14427</v>
      </c>
      <c r="E2181" s="35" t="s">
        <v>13975</v>
      </c>
      <c r="F2181" s="35"/>
      <c r="G2181" s="36">
        <v>23.05</v>
      </c>
      <c r="H2181" s="36">
        <v>3750</v>
      </c>
      <c r="I2181" s="36">
        <v>4610</v>
      </c>
      <c r="J2181" s="36">
        <v>23.05</v>
      </c>
    </row>
    <row r="2182" spans="1:10" x14ac:dyDescent="0.2">
      <c r="A2182" s="31"/>
      <c r="B2182" s="31"/>
      <c r="C2182" s="31"/>
      <c r="D2182" s="32" t="s">
        <v>4663</v>
      </c>
      <c r="E2182" s="31"/>
      <c r="F2182" s="31"/>
      <c r="G2182" s="31"/>
      <c r="H2182" s="31"/>
      <c r="I2182" s="31"/>
      <c r="J2182" s="31"/>
    </row>
    <row r="2183" spans="1:10" x14ac:dyDescent="0.2">
      <c r="A2183" s="33">
        <v>1920</v>
      </c>
      <c r="B2183" s="34" t="s">
        <v>4664</v>
      </c>
      <c r="C2183" s="34" t="s">
        <v>14429</v>
      </c>
      <c r="D2183" s="34" t="s">
        <v>4665</v>
      </c>
      <c r="E2183" s="35" t="s">
        <v>4666</v>
      </c>
      <c r="F2183" s="35"/>
      <c r="G2183" s="36">
        <v>21.78</v>
      </c>
      <c r="H2183" s="36">
        <v>3750</v>
      </c>
      <c r="I2183" s="36">
        <v>3920.4</v>
      </c>
      <c r="J2183" s="36">
        <v>21.78</v>
      </c>
    </row>
    <row r="2184" spans="1:10" x14ac:dyDescent="0.2">
      <c r="A2184" s="33">
        <v>1921</v>
      </c>
      <c r="B2184" s="34" t="s">
        <v>4667</v>
      </c>
      <c r="C2184" s="34" t="s">
        <v>4668</v>
      </c>
      <c r="D2184" s="34" t="s">
        <v>4669</v>
      </c>
      <c r="E2184" s="35" t="s">
        <v>1630</v>
      </c>
      <c r="F2184" s="35"/>
      <c r="G2184" s="36">
        <v>23.96</v>
      </c>
      <c r="H2184" s="36">
        <v>3750</v>
      </c>
      <c r="I2184" s="36">
        <v>4312.8</v>
      </c>
      <c r="J2184" s="36">
        <v>23.96</v>
      </c>
    </row>
    <row r="2185" spans="1:10" x14ac:dyDescent="0.2">
      <c r="A2185" s="33">
        <v>1922</v>
      </c>
      <c r="B2185" s="34" t="s">
        <v>4670</v>
      </c>
      <c r="C2185" s="34" t="s">
        <v>4671</v>
      </c>
      <c r="D2185" s="34" t="s">
        <v>4672</v>
      </c>
      <c r="E2185" s="35" t="s">
        <v>4673</v>
      </c>
      <c r="F2185" s="35"/>
      <c r="G2185" s="36">
        <v>21.78</v>
      </c>
      <c r="H2185" s="36">
        <v>3200</v>
      </c>
      <c r="I2185" s="36">
        <v>3920.4</v>
      </c>
      <c r="J2185" s="36">
        <v>21.78</v>
      </c>
    </row>
    <row r="2186" spans="1:10" x14ac:dyDescent="0.2">
      <c r="A2186" s="33">
        <v>1923</v>
      </c>
      <c r="B2186" s="34" t="s">
        <v>4674</v>
      </c>
      <c r="C2186" s="34" t="s">
        <v>4675</v>
      </c>
      <c r="D2186" s="34" t="s">
        <v>4672</v>
      </c>
      <c r="E2186" s="35" t="s">
        <v>1328</v>
      </c>
      <c r="F2186" s="35"/>
      <c r="G2186" s="36">
        <v>21.78</v>
      </c>
      <c r="H2186" s="36">
        <v>3200</v>
      </c>
      <c r="I2186" s="36">
        <v>3920.4</v>
      </c>
      <c r="J2186" s="36">
        <v>21.78</v>
      </c>
    </row>
    <row r="2187" spans="1:10" x14ac:dyDescent="0.2">
      <c r="A2187" s="31"/>
      <c r="B2187" s="31"/>
      <c r="C2187" s="31"/>
      <c r="D2187" s="32" t="s">
        <v>4676</v>
      </c>
      <c r="E2187" s="31"/>
      <c r="F2187" s="31"/>
      <c r="G2187" s="31"/>
      <c r="H2187" s="31"/>
      <c r="I2187" s="31"/>
      <c r="J2187" s="31"/>
    </row>
    <row r="2188" spans="1:10" x14ac:dyDescent="0.2">
      <c r="A2188" s="33">
        <v>1924</v>
      </c>
      <c r="B2188" s="34" t="s">
        <v>4677</v>
      </c>
      <c r="C2188" s="34" t="s">
        <v>4678</v>
      </c>
      <c r="D2188" s="34" t="s">
        <v>14430</v>
      </c>
      <c r="E2188" s="35" t="s">
        <v>3192</v>
      </c>
      <c r="F2188" s="35"/>
      <c r="G2188" s="36">
        <v>7440</v>
      </c>
      <c r="H2188" s="36">
        <v>6500</v>
      </c>
      <c r="I2188" s="36">
        <v>7440</v>
      </c>
      <c r="J2188" s="36">
        <v>7440</v>
      </c>
    </row>
    <row r="2189" spans="1:10" x14ac:dyDescent="0.2">
      <c r="A2189" s="33">
        <v>1925</v>
      </c>
      <c r="B2189" s="34" t="s">
        <v>4679</v>
      </c>
      <c r="C2189" s="34" t="s">
        <v>4680</v>
      </c>
      <c r="D2189" s="34" t="s">
        <v>14431</v>
      </c>
      <c r="E2189" s="35" t="s">
        <v>2825</v>
      </c>
      <c r="F2189" s="35"/>
      <c r="G2189" s="36">
        <v>5900</v>
      </c>
      <c r="H2189" s="36">
        <v>4700</v>
      </c>
      <c r="I2189" s="36">
        <v>5900</v>
      </c>
      <c r="J2189" s="36">
        <v>5900</v>
      </c>
    </row>
    <row r="2190" spans="1:10" x14ac:dyDescent="0.2">
      <c r="A2190" s="33">
        <v>1926</v>
      </c>
      <c r="B2190" s="34" t="s">
        <v>4638</v>
      </c>
      <c r="C2190" s="34" t="s">
        <v>4639</v>
      </c>
      <c r="D2190" s="34" t="s">
        <v>14431</v>
      </c>
      <c r="E2190" s="35" t="s">
        <v>4640</v>
      </c>
      <c r="F2190" s="35"/>
      <c r="G2190" s="36">
        <v>5900</v>
      </c>
      <c r="H2190" s="36">
        <v>3800</v>
      </c>
      <c r="I2190" s="36">
        <v>5900</v>
      </c>
      <c r="J2190" s="36">
        <v>5900</v>
      </c>
    </row>
    <row r="2191" spans="1:10" x14ac:dyDescent="0.2">
      <c r="A2191" s="31"/>
      <c r="B2191" s="31"/>
      <c r="C2191" s="31"/>
      <c r="D2191" s="32" t="s">
        <v>4681</v>
      </c>
      <c r="E2191" s="31"/>
      <c r="F2191" s="31"/>
      <c r="G2191" s="31"/>
      <c r="H2191" s="31"/>
      <c r="I2191" s="31"/>
      <c r="J2191" s="31"/>
    </row>
    <row r="2192" spans="1:10" x14ac:dyDescent="0.2">
      <c r="A2192" s="33">
        <v>1927</v>
      </c>
      <c r="B2192" s="34" t="s">
        <v>4682</v>
      </c>
      <c r="C2192" s="34" t="s">
        <v>4683</v>
      </c>
      <c r="D2192" s="34" t="s">
        <v>4684</v>
      </c>
      <c r="E2192" s="35" t="s">
        <v>546</v>
      </c>
      <c r="F2192" s="35"/>
      <c r="G2192" s="36">
        <v>19.760000000000002</v>
      </c>
      <c r="H2192" s="36">
        <v>3750</v>
      </c>
      <c r="I2192" s="36">
        <v>3260.4</v>
      </c>
      <c r="J2192" s="36">
        <v>19.760000000000002</v>
      </c>
    </row>
    <row r="2193" spans="1:10" x14ac:dyDescent="0.2">
      <c r="A2193" s="33">
        <v>1928</v>
      </c>
      <c r="B2193" s="34" t="s">
        <v>4685</v>
      </c>
      <c r="C2193" s="34" t="s">
        <v>4686</v>
      </c>
      <c r="D2193" s="34" t="s">
        <v>4684</v>
      </c>
      <c r="E2193" s="35" t="s">
        <v>341</v>
      </c>
      <c r="F2193" s="35"/>
      <c r="G2193" s="36">
        <v>19.760000000000002</v>
      </c>
      <c r="H2193" s="36">
        <v>3750</v>
      </c>
      <c r="I2193" s="36">
        <v>3260.4</v>
      </c>
      <c r="J2193" s="36">
        <v>19.760000000000002</v>
      </c>
    </row>
    <row r="2194" spans="1:10" x14ac:dyDescent="0.2">
      <c r="A2194" s="33">
        <v>1929</v>
      </c>
      <c r="B2194" s="34" t="s">
        <v>13056</v>
      </c>
      <c r="C2194" s="34" t="s">
        <v>13055</v>
      </c>
      <c r="D2194" s="34" t="s">
        <v>4684</v>
      </c>
      <c r="E2194" s="35" t="s">
        <v>13985</v>
      </c>
      <c r="F2194" s="35"/>
      <c r="G2194" s="36">
        <v>19.760000000000002</v>
      </c>
      <c r="H2194" s="36">
        <v>3750</v>
      </c>
      <c r="I2194" s="36">
        <v>3260.4</v>
      </c>
      <c r="J2194" s="36">
        <v>19.760000000000002</v>
      </c>
    </row>
    <row r="2195" spans="1:10" x14ac:dyDescent="0.2">
      <c r="A2195" s="31"/>
      <c r="B2195" s="31"/>
      <c r="C2195" s="31"/>
      <c r="D2195" s="32" t="s">
        <v>4687</v>
      </c>
      <c r="E2195" s="31"/>
      <c r="F2195" s="31"/>
      <c r="G2195" s="31"/>
      <c r="H2195" s="31"/>
      <c r="I2195" s="31"/>
      <c r="J2195" s="31"/>
    </row>
    <row r="2196" spans="1:10" x14ac:dyDescent="0.2">
      <c r="A2196" s="33">
        <v>1930</v>
      </c>
      <c r="B2196" s="34" t="s">
        <v>4688</v>
      </c>
      <c r="C2196" s="34" t="s">
        <v>4689</v>
      </c>
      <c r="D2196" s="34" t="s">
        <v>4690</v>
      </c>
      <c r="E2196" s="35" t="s">
        <v>2957</v>
      </c>
      <c r="F2196" s="35"/>
      <c r="G2196" s="36">
        <v>26.11</v>
      </c>
      <c r="H2196" s="36">
        <v>3850</v>
      </c>
      <c r="I2196" s="36">
        <v>4699.8</v>
      </c>
      <c r="J2196" s="36">
        <v>26.11</v>
      </c>
    </row>
    <row r="2197" spans="1:10" x14ac:dyDescent="0.2">
      <c r="A2197" s="33">
        <v>1931</v>
      </c>
      <c r="B2197" s="34" t="s">
        <v>4691</v>
      </c>
      <c r="C2197" s="34" t="s">
        <v>4692</v>
      </c>
      <c r="D2197" s="34" t="s">
        <v>4690</v>
      </c>
      <c r="E2197" s="35" t="s">
        <v>3290</v>
      </c>
      <c r="F2197" s="35"/>
      <c r="G2197" s="36">
        <v>26.11</v>
      </c>
      <c r="H2197" s="36">
        <v>3850</v>
      </c>
      <c r="I2197" s="36">
        <v>4699.8</v>
      </c>
      <c r="J2197" s="36">
        <v>26.11</v>
      </c>
    </row>
    <row r="2198" spans="1:10" x14ac:dyDescent="0.2">
      <c r="A2198" s="31"/>
      <c r="B2198" s="31"/>
      <c r="C2198" s="31"/>
      <c r="D2198" s="32" t="s">
        <v>4693</v>
      </c>
      <c r="E2198" s="31"/>
      <c r="F2198" s="31"/>
      <c r="G2198" s="31"/>
      <c r="H2198" s="31"/>
      <c r="I2198" s="31"/>
      <c r="J2198" s="31"/>
    </row>
    <row r="2199" spans="1:10" x14ac:dyDescent="0.2">
      <c r="A2199" s="33">
        <v>1932</v>
      </c>
      <c r="B2199" s="34" t="s">
        <v>4694</v>
      </c>
      <c r="C2199" s="34" t="s">
        <v>4695</v>
      </c>
      <c r="D2199" s="34" t="s">
        <v>4696</v>
      </c>
      <c r="E2199" s="35" t="s">
        <v>4697</v>
      </c>
      <c r="F2199" s="35"/>
      <c r="G2199" s="36">
        <v>26.11</v>
      </c>
      <c r="H2199" s="36">
        <v>3750</v>
      </c>
      <c r="I2199" s="36">
        <v>4699.8</v>
      </c>
      <c r="J2199" s="36">
        <v>26.11</v>
      </c>
    </row>
    <row r="2200" spans="1:10" x14ac:dyDescent="0.2">
      <c r="A2200" s="33">
        <v>1933</v>
      </c>
      <c r="B2200" s="34" t="s">
        <v>4700</v>
      </c>
      <c r="C2200" s="34" t="s">
        <v>4701</v>
      </c>
      <c r="D2200" s="34" t="s">
        <v>4702</v>
      </c>
      <c r="E2200" s="35" t="s">
        <v>3233</v>
      </c>
      <c r="F2200" s="35"/>
      <c r="G2200" s="36">
        <v>29</v>
      </c>
      <c r="H2200" s="36">
        <v>3800</v>
      </c>
      <c r="I2200" s="36">
        <v>5220</v>
      </c>
      <c r="J2200" s="36">
        <v>29</v>
      </c>
    </row>
    <row r="2201" spans="1:10" x14ac:dyDescent="0.2">
      <c r="A2201" s="33">
        <v>1934</v>
      </c>
      <c r="B2201" s="34" t="s">
        <v>13046</v>
      </c>
      <c r="C2201" s="34" t="s">
        <v>13045</v>
      </c>
      <c r="D2201" s="34" t="s">
        <v>4696</v>
      </c>
      <c r="E2201" s="35" t="s">
        <v>13946</v>
      </c>
      <c r="F2201" s="35"/>
      <c r="G2201" s="36">
        <v>26.11</v>
      </c>
      <c r="H2201" s="36">
        <v>3750</v>
      </c>
      <c r="I2201" s="36">
        <v>4699.8</v>
      </c>
      <c r="J2201" s="36">
        <v>26.11</v>
      </c>
    </row>
    <row r="2202" spans="1:10" x14ac:dyDescent="0.2">
      <c r="A2202" s="33">
        <v>1935</v>
      </c>
      <c r="B2202" s="34" t="s">
        <v>4703</v>
      </c>
      <c r="C2202" s="34" t="s">
        <v>4704</v>
      </c>
      <c r="D2202" s="34" t="s">
        <v>4696</v>
      </c>
      <c r="E2202" s="35" t="s">
        <v>4705</v>
      </c>
      <c r="F2202" s="35"/>
      <c r="G2202" s="36">
        <v>26.11</v>
      </c>
      <c r="H2202" s="36">
        <v>3750</v>
      </c>
      <c r="I2202" s="36">
        <v>4699.8</v>
      </c>
      <c r="J2202" s="36">
        <v>26.11</v>
      </c>
    </row>
    <row r="2203" spans="1:10" x14ac:dyDescent="0.2">
      <c r="A2203" s="33">
        <v>1936</v>
      </c>
      <c r="B2203" s="34" t="s">
        <v>4706</v>
      </c>
      <c r="C2203" s="34" t="s">
        <v>4707</v>
      </c>
      <c r="D2203" s="34" t="s">
        <v>4696</v>
      </c>
      <c r="E2203" s="35" t="s">
        <v>270</v>
      </c>
      <c r="F2203" s="35"/>
      <c r="G2203" s="36">
        <v>26.11</v>
      </c>
      <c r="H2203" s="36">
        <v>3750</v>
      </c>
      <c r="I2203" s="36">
        <v>4699.8</v>
      </c>
      <c r="J2203" s="36">
        <v>26.11</v>
      </c>
    </row>
    <row r="2204" spans="1:10" x14ac:dyDescent="0.2">
      <c r="A2204" s="33">
        <v>1937</v>
      </c>
      <c r="B2204" s="34" t="s">
        <v>4708</v>
      </c>
      <c r="C2204" s="34" t="s">
        <v>4709</v>
      </c>
      <c r="D2204" s="34" t="s">
        <v>4710</v>
      </c>
      <c r="E2204" s="35" t="s">
        <v>3456</v>
      </c>
      <c r="F2204" s="35"/>
      <c r="G2204" s="36">
        <v>24.67</v>
      </c>
      <c r="H2204" s="36">
        <v>3200</v>
      </c>
      <c r="I2204" s="36">
        <v>4440.6000000000004</v>
      </c>
      <c r="J2204" s="36">
        <v>24.67</v>
      </c>
    </row>
    <row r="2205" spans="1:10" x14ac:dyDescent="0.2">
      <c r="A2205" s="33">
        <v>1938</v>
      </c>
      <c r="B2205" s="34" t="s">
        <v>14432</v>
      </c>
      <c r="C2205" s="34" t="s">
        <v>14433</v>
      </c>
      <c r="D2205" s="34" t="s">
        <v>4696</v>
      </c>
      <c r="E2205" s="35" t="s">
        <v>13918</v>
      </c>
      <c r="F2205" s="35"/>
      <c r="G2205" s="36">
        <v>26.11</v>
      </c>
      <c r="H2205" s="36">
        <v>3750</v>
      </c>
      <c r="I2205" s="36">
        <v>4699.8</v>
      </c>
      <c r="J2205" s="36">
        <v>26.11</v>
      </c>
    </row>
    <row r="2206" spans="1:10" x14ac:dyDescent="0.2">
      <c r="A2206" s="33">
        <v>1939</v>
      </c>
      <c r="B2206" s="34" t="s">
        <v>4739</v>
      </c>
      <c r="C2206" s="34" t="s">
        <v>4740</v>
      </c>
      <c r="D2206" s="34" t="s">
        <v>4696</v>
      </c>
      <c r="E2206" s="35" t="s">
        <v>590</v>
      </c>
      <c r="F2206" s="35"/>
      <c r="G2206" s="36">
        <v>26.11</v>
      </c>
      <c r="H2206" s="36">
        <v>3750</v>
      </c>
      <c r="I2206" s="36">
        <v>4699.8</v>
      </c>
      <c r="J2206" s="36">
        <v>26.11</v>
      </c>
    </row>
    <row r="2207" spans="1:10" x14ac:dyDescent="0.2">
      <c r="A2207" s="33">
        <v>1940</v>
      </c>
      <c r="B2207" s="34" t="s">
        <v>4711</v>
      </c>
      <c r="C2207" s="34" t="s">
        <v>4712</v>
      </c>
      <c r="D2207" s="34" t="s">
        <v>4710</v>
      </c>
      <c r="E2207" s="35" t="s">
        <v>4713</v>
      </c>
      <c r="F2207" s="35"/>
      <c r="G2207" s="36">
        <v>24.67</v>
      </c>
      <c r="H2207" s="36">
        <v>3202</v>
      </c>
      <c r="I2207" s="36">
        <v>4440.6000000000004</v>
      </c>
      <c r="J2207" s="36">
        <v>24.67</v>
      </c>
    </row>
    <row r="2208" spans="1:10" x14ac:dyDescent="0.2">
      <c r="A2208" s="33">
        <v>1941</v>
      </c>
      <c r="B2208" s="34" t="s">
        <v>4714</v>
      </c>
      <c r="C2208" s="34" t="s">
        <v>4715</v>
      </c>
      <c r="D2208" s="34" t="s">
        <v>4696</v>
      </c>
      <c r="E2208" s="35" t="s">
        <v>3564</v>
      </c>
      <c r="F2208" s="35"/>
      <c r="G2208" s="36">
        <v>26.11</v>
      </c>
      <c r="H2208" s="36">
        <v>3201</v>
      </c>
      <c r="I2208" s="36">
        <v>4699.8</v>
      </c>
      <c r="J2208" s="36">
        <v>26.11</v>
      </c>
    </row>
    <row r="2209" spans="1:10" x14ac:dyDescent="0.2">
      <c r="A2209" s="33">
        <v>1942</v>
      </c>
      <c r="B2209" s="34" t="s">
        <v>3204</v>
      </c>
      <c r="C2209" s="34" t="s">
        <v>3205</v>
      </c>
      <c r="D2209" s="34" t="s">
        <v>4696</v>
      </c>
      <c r="E2209" s="35" t="s">
        <v>270</v>
      </c>
      <c r="F2209" s="35"/>
      <c r="G2209" s="36">
        <v>26.11</v>
      </c>
      <c r="H2209" s="36">
        <v>3750</v>
      </c>
      <c r="I2209" s="36">
        <v>4699.8</v>
      </c>
      <c r="J2209" s="36">
        <v>26.11</v>
      </c>
    </row>
    <row r="2210" spans="1:10" x14ac:dyDescent="0.2">
      <c r="A2210" s="33">
        <v>1943</v>
      </c>
      <c r="B2210" s="34" t="s">
        <v>13044</v>
      </c>
      <c r="C2210" s="34" t="s">
        <v>13043</v>
      </c>
      <c r="D2210" s="34" t="s">
        <v>4696</v>
      </c>
      <c r="E2210" s="35" t="s">
        <v>14085</v>
      </c>
      <c r="F2210" s="35"/>
      <c r="G2210" s="36">
        <v>26.11</v>
      </c>
      <c r="H2210" s="36">
        <v>3750</v>
      </c>
      <c r="I2210" s="36">
        <v>4699.8</v>
      </c>
      <c r="J2210" s="36">
        <v>26.11</v>
      </c>
    </row>
    <row r="2211" spans="1:10" x14ac:dyDescent="0.2">
      <c r="A2211" s="33">
        <v>1944</v>
      </c>
      <c r="B2211" s="34" t="s">
        <v>14434</v>
      </c>
      <c r="C2211" s="34" t="s">
        <v>14435</v>
      </c>
      <c r="D2211" s="34" t="s">
        <v>4696</v>
      </c>
      <c r="E2211" s="35" t="s">
        <v>13986</v>
      </c>
      <c r="F2211" s="35"/>
      <c r="G2211" s="36">
        <v>26.11</v>
      </c>
      <c r="H2211" s="36">
        <v>3750</v>
      </c>
      <c r="I2211" s="36">
        <v>4699.8</v>
      </c>
      <c r="J2211" s="36">
        <v>26.11</v>
      </c>
    </row>
    <row r="2212" spans="1:10" x14ac:dyDescent="0.2">
      <c r="A2212" s="33">
        <v>1945</v>
      </c>
      <c r="B2212" s="34" t="s">
        <v>4716</v>
      </c>
      <c r="C2212" s="34" t="s">
        <v>4717</v>
      </c>
      <c r="D2212" s="34" t="s">
        <v>4696</v>
      </c>
      <c r="E2212" s="35" t="s">
        <v>1540</v>
      </c>
      <c r="F2212" s="35"/>
      <c r="G2212" s="36">
        <v>26.11</v>
      </c>
      <c r="H2212" s="36">
        <v>3750</v>
      </c>
      <c r="I2212" s="36">
        <v>4699.8</v>
      </c>
      <c r="J2212" s="36">
        <v>26.11</v>
      </c>
    </row>
    <row r="2213" spans="1:10" x14ac:dyDescent="0.2">
      <c r="A2213" s="33">
        <v>1946</v>
      </c>
      <c r="B2213" s="34" t="s">
        <v>4719</v>
      </c>
      <c r="C2213" s="34" t="s">
        <v>4720</v>
      </c>
      <c r="D2213" s="34" t="s">
        <v>4696</v>
      </c>
      <c r="E2213" s="35" t="s">
        <v>4721</v>
      </c>
      <c r="F2213" s="35"/>
      <c r="G2213" s="36">
        <v>26.11</v>
      </c>
      <c r="H2213" s="36">
        <v>3750</v>
      </c>
      <c r="I2213" s="36">
        <v>4699.8</v>
      </c>
      <c r="J2213" s="36">
        <v>26.11</v>
      </c>
    </row>
    <row r="2214" spans="1:10" x14ac:dyDescent="0.2">
      <c r="A2214" s="33">
        <v>1947</v>
      </c>
      <c r="B2214" s="34" t="s">
        <v>4722</v>
      </c>
      <c r="C2214" s="34" t="s">
        <v>4723</v>
      </c>
      <c r="D2214" s="34" t="s">
        <v>4696</v>
      </c>
      <c r="E2214" s="35" t="s">
        <v>270</v>
      </c>
      <c r="F2214" s="35"/>
      <c r="G2214" s="36">
        <v>26.11</v>
      </c>
      <c r="H2214" s="36">
        <v>3201</v>
      </c>
      <c r="I2214" s="36">
        <v>4699.8</v>
      </c>
      <c r="J2214" s="36">
        <v>26.11</v>
      </c>
    </row>
    <row r="2215" spans="1:10" x14ac:dyDescent="0.2">
      <c r="A2215" s="33">
        <v>1948</v>
      </c>
      <c r="B2215" s="34" t="s">
        <v>4724</v>
      </c>
      <c r="C2215" s="34" t="s">
        <v>4725</v>
      </c>
      <c r="D2215" s="34" t="s">
        <v>4696</v>
      </c>
      <c r="E2215" s="35" t="s">
        <v>2069</v>
      </c>
      <c r="F2215" s="35"/>
      <c r="G2215" s="36">
        <v>26.11</v>
      </c>
      <c r="H2215" s="36">
        <v>3750</v>
      </c>
      <c r="I2215" s="36">
        <v>4699.8</v>
      </c>
      <c r="J2215" s="36">
        <v>26.11</v>
      </c>
    </row>
    <row r="2216" spans="1:10" x14ac:dyDescent="0.2">
      <c r="A2216" s="33">
        <v>1949</v>
      </c>
      <c r="B2216" s="34" t="s">
        <v>4726</v>
      </c>
      <c r="C2216" s="34" t="s">
        <v>4727</v>
      </c>
      <c r="D2216" s="34" t="s">
        <v>4696</v>
      </c>
      <c r="E2216" s="35" t="s">
        <v>2440</v>
      </c>
      <c r="F2216" s="35"/>
      <c r="G2216" s="36">
        <v>26.11</v>
      </c>
      <c r="H2216" s="36">
        <v>3750</v>
      </c>
      <c r="I2216" s="36">
        <v>4699.8</v>
      </c>
      <c r="J2216" s="36">
        <v>26.11</v>
      </c>
    </row>
    <row r="2217" spans="1:10" x14ac:dyDescent="0.2">
      <c r="A2217" s="33">
        <v>1950</v>
      </c>
      <c r="B2217" s="34" t="s">
        <v>4728</v>
      </c>
      <c r="C2217" s="34" t="s">
        <v>4729</v>
      </c>
      <c r="D2217" s="34" t="s">
        <v>4696</v>
      </c>
      <c r="E2217" s="35" t="s">
        <v>1242</v>
      </c>
      <c r="F2217" s="35"/>
      <c r="G2217" s="36">
        <v>26.11</v>
      </c>
      <c r="H2217" s="36">
        <v>3750</v>
      </c>
      <c r="I2217" s="36">
        <v>4699.8</v>
      </c>
      <c r="J2217" s="36">
        <v>26.11</v>
      </c>
    </row>
    <row r="2218" spans="1:10" x14ac:dyDescent="0.2">
      <c r="A2218" s="33">
        <v>1951</v>
      </c>
      <c r="B2218" s="34" t="s">
        <v>4730</v>
      </c>
      <c r="C2218" s="34" t="s">
        <v>4731</v>
      </c>
      <c r="D2218" s="34" t="s">
        <v>4696</v>
      </c>
      <c r="E2218" s="35" t="s">
        <v>1540</v>
      </c>
      <c r="F2218" s="35"/>
      <c r="G2218" s="36">
        <v>26.11</v>
      </c>
      <c r="H2218" s="36">
        <v>3750</v>
      </c>
      <c r="I2218" s="36">
        <v>4699.8</v>
      </c>
      <c r="J2218" s="36">
        <v>26.11</v>
      </c>
    </row>
    <row r="2219" spans="1:10" x14ac:dyDescent="0.2">
      <c r="A2219" s="31"/>
      <c r="B2219" s="31"/>
      <c r="C2219" s="31"/>
      <c r="D2219" s="32" t="s">
        <v>4732</v>
      </c>
      <c r="E2219" s="31"/>
      <c r="F2219" s="31"/>
      <c r="G2219" s="31"/>
      <c r="H2219" s="31"/>
      <c r="I2219" s="31"/>
      <c r="J2219" s="31"/>
    </row>
    <row r="2220" spans="1:10" x14ac:dyDescent="0.2">
      <c r="A2220" s="33">
        <v>1952</v>
      </c>
      <c r="B2220" s="34" t="s">
        <v>4733</v>
      </c>
      <c r="C2220" s="34" t="s">
        <v>4734</v>
      </c>
      <c r="D2220" s="34" t="s">
        <v>4735</v>
      </c>
      <c r="E2220" s="35" t="s">
        <v>1067</v>
      </c>
      <c r="F2220" s="35"/>
      <c r="G2220" s="36">
        <v>25.45</v>
      </c>
      <c r="H2220" s="36">
        <v>3750</v>
      </c>
      <c r="I2220" s="36">
        <v>5090</v>
      </c>
      <c r="J2220" s="36">
        <v>25.45</v>
      </c>
    </row>
    <row r="2221" spans="1:10" x14ac:dyDescent="0.2">
      <c r="A2221" s="33">
        <v>1953</v>
      </c>
      <c r="B2221" s="34" t="s">
        <v>13851</v>
      </c>
      <c r="C2221" s="34" t="s">
        <v>13850</v>
      </c>
      <c r="D2221" s="34" t="s">
        <v>4741</v>
      </c>
      <c r="E2221" s="35" t="s">
        <v>13975</v>
      </c>
      <c r="F2221" s="35"/>
      <c r="G2221" s="36">
        <v>23.05</v>
      </c>
      <c r="H2221" s="36">
        <v>3750</v>
      </c>
      <c r="I2221" s="36">
        <v>4610</v>
      </c>
      <c r="J2221" s="36">
        <v>23.05</v>
      </c>
    </row>
    <row r="2222" spans="1:10" x14ac:dyDescent="0.2">
      <c r="A2222" s="33">
        <v>1954</v>
      </c>
      <c r="B2222" s="34" t="s">
        <v>13054</v>
      </c>
      <c r="C2222" s="34" t="s">
        <v>13053</v>
      </c>
      <c r="D2222" s="34" t="s">
        <v>4741</v>
      </c>
      <c r="E2222" s="35" t="s">
        <v>14093</v>
      </c>
      <c r="F2222" s="35"/>
      <c r="G2222" s="36">
        <v>23.05</v>
      </c>
      <c r="H2222" s="36">
        <v>3750</v>
      </c>
      <c r="I2222" s="36">
        <v>4610</v>
      </c>
      <c r="J2222" s="36">
        <v>23.05</v>
      </c>
    </row>
    <row r="2223" spans="1:10" x14ac:dyDescent="0.2">
      <c r="A2223" s="33">
        <v>1955</v>
      </c>
      <c r="B2223" s="34" t="s">
        <v>4736</v>
      </c>
      <c r="C2223" s="34" t="s">
        <v>4737</v>
      </c>
      <c r="D2223" s="34" t="s">
        <v>4738</v>
      </c>
      <c r="E2223" s="35" t="s">
        <v>3927</v>
      </c>
      <c r="F2223" s="35"/>
      <c r="G2223" s="36">
        <v>25.36</v>
      </c>
      <c r="H2223" s="36">
        <v>3750</v>
      </c>
      <c r="I2223" s="36">
        <v>5072</v>
      </c>
      <c r="J2223" s="36">
        <v>25.36</v>
      </c>
    </row>
    <row r="2224" spans="1:10" x14ac:dyDescent="0.2">
      <c r="A2224" s="33">
        <v>1956</v>
      </c>
      <c r="B2224" s="34" t="s">
        <v>4742</v>
      </c>
      <c r="C2224" s="34" t="s">
        <v>4743</v>
      </c>
      <c r="D2224" s="34" t="s">
        <v>4741</v>
      </c>
      <c r="E2224" s="35" t="s">
        <v>4744</v>
      </c>
      <c r="F2224" s="35"/>
      <c r="G2224" s="36">
        <v>23.05</v>
      </c>
      <c r="H2224" s="36">
        <v>3750</v>
      </c>
      <c r="I2224" s="36">
        <v>4610</v>
      </c>
      <c r="J2224" s="36">
        <v>23.05</v>
      </c>
    </row>
    <row r="2225" spans="1:10" x14ac:dyDescent="0.2">
      <c r="A2225" s="33">
        <v>1957</v>
      </c>
      <c r="B2225" s="34" t="s">
        <v>14436</v>
      </c>
      <c r="C2225" s="34" t="s">
        <v>14437</v>
      </c>
      <c r="D2225" s="34" t="s">
        <v>4741</v>
      </c>
      <c r="E2225" s="35" t="s">
        <v>13990</v>
      </c>
      <c r="F2225" s="35"/>
      <c r="G2225" s="36">
        <v>23.05</v>
      </c>
      <c r="H2225" s="36">
        <v>3750</v>
      </c>
      <c r="I2225" s="36">
        <v>4610</v>
      </c>
      <c r="J2225" s="36">
        <v>23.05</v>
      </c>
    </row>
    <row r="2226" spans="1:10" x14ac:dyDescent="0.2">
      <c r="A2226" s="33">
        <v>1958</v>
      </c>
      <c r="B2226" s="34" t="s">
        <v>4745</v>
      </c>
      <c r="C2226" s="34" t="s">
        <v>4746</v>
      </c>
      <c r="D2226" s="34" t="s">
        <v>14438</v>
      </c>
      <c r="E2226" s="35" t="s">
        <v>1466</v>
      </c>
      <c r="F2226" s="35"/>
      <c r="G2226" s="36">
        <v>5480</v>
      </c>
      <c r="H2226" s="36">
        <v>3750</v>
      </c>
      <c r="I2226" s="36">
        <v>5480</v>
      </c>
      <c r="J2226" s="36">
        <v>5480</v>
      </c>
    </row>
    <row r="2227" spans="1:10" x14ac:dyDescent="0.2">
      <c r="A2227" s="31"/>
      <c r="B2227" s="31"/>
      <c r="C2227" s="31"/>
      <c r="D2227" s="32" t="s">
        <v>4747</v>
      </c>
      <c r="E2227" s="31"/>
      <c r="F2227" s="31"/>
      <c r="G2227" s="31"/>
      <c r="H2227" s="31"/>
      <c r="I2227" s="31"/>
      <c r="J2227" s="31"/>
    </row>
    <row r="2228" spans="1:10" x14ac:dyDescent="0.2">
      <c r="A2228" s="33">
        <v>1959</v>
      </c>
      <c r="B2228" s="34" t="s">
        <v>4748</v>
      </c>
      <c r="C2228" s="34" t="s">
        <v>4749</v>
      </c>
      <c r="D2228" s="34" t="s">
        <v>4750</v>
      </c>
      <c r="E2228" s="35" t="s">
        <v>4751</v>
      </c>
      <c r="F2228" s="35"/>
      <c r="G2228" s="36">
        <v>21.78</v>
      </c>
      <c r="H2228" s="36">
        <v>3750</v>
      </c>
      <c r="I2228" s="36">
        <v>3920.4</v>
      </c>
      <c r="J2228" s="36">
        <v>21.78</v>
      </c>
    </row>
    <row r="2229" spans="1:10" x14ac:dyDescent="0.2">
      <c r="A2229" s="33">
        <v>1960</v>
      </c>
      <c r="B2229" s="34" t="s">
        <v>4752</v>
      </c>
      <c r="C2229" s="34" t="s">
        <v>4753</v>
      </c>
      <c r="D2229" s="34" t="s">
        <v>4754</v>
      </c>
      <c r="E2229" s="35" t="s">
        <v>4755</v>
      </c>
      <c r="F2229" s="35"/>
      <c r="G2229" s="36">
        <v>21.78</v>
      </c>
      <c r="H2229" s="36">
        <v>3200</v>
      </c>
      <c r="I2229" s="36">
        <v>3920.4</v>
      </c>
      <c r="J2229" s="36">
        <v>21.78</v>
      </c>
    </row>
    <row r="2230" spans="1:10" x14ac:dyDescent="0.2">
      <c r="A2230" s="33">
        <v>1961</v>
      </c>
      <c r="B2230" s="34" t="s">
        <v>4756</v>
      </c>
      <c r="C2230" s="34" t="s">
        <v>4757</v>
      </c>
      <c r="D2230" s="34" t="s">
        <v>4750</v>
      </c>
      <c r="E2230" s="35" t="s">
        <v>2779</v>
      </c>
      <c r="F2230" s="35"/>
      <c r="G2230" s="36">
        <v>21.78</v>
      </c>
      <c r="H2230" s="36">
        <v>3750</v>
      </c>
      <c r="I2230" s="36">
        <v>3920.4</v>
      </c>
      <c r="J2230" s="36">
        <v>21.78</v>
      </c>
    </row>
    <row r="2231" spans="1:10" x14ac:dyDescent="0.2">
      <c r="A2231" s="33">
        <v>1962</v>
      </c>
      <c r="B2231" s="34" t="s">
        <v>4758</v>
      </c>
      <c r="C2231" s="34" t="s">
        <v>4759</v>
      </c>
      <c r="D2231" s="34" t="s">
        <v>4754</v>
      </c>
      <c r="E2231" s="35" t="s">
        <v>4760</v>
      </c>
      <c r="F2231" s="35"/>
      <c r="G2231" s="36">
        <v>21.78</v>
      </c>
      <c r="H2231" s="36">
        <v>3200</v>
      </c>
      <c r="I2231" s="36">
        <v>3920.4</v>
      </c>
      <c r="J2231" s="36">
        <v>21.78</v>
      </c>
    </row>
    <row r="2232" spans="1:10" x14ac:dyDescent="0.2">
      <c r="A2232" s="33">
        <v>1963</v>
      </c>
      <c r="B2232" s="34" t="s">
        <v>4761</v>
      </c>
      <c r="C2232" s="34" t="s">
        <v>4762</v>
      </c>
      <c r="D2232" s="34" t="s">
        <v>4754</v>
      </c>
      <c r="E2232" s="35" t="s">
        <v>4763</v>
      </c>
      <c r="F2232" s="35"/>
      <c r="G2232" s="36">
        <v>21.78</v>
      </c>
      <c r="H2232" s="36">
        <v>3750</v>
      </c>
      <c r="I2232" s="36">
        <v>3920.4</v>
      </c>
      <c r="J2232" s="36">
        <v>21.78</v>
      </c>
    </row>
    <row r="2233" spans="1:10" x14ac:dyDescent="0.2">
      <c r="A2233" s="33">
        <v>1964</v>
      </c>
      <c r="B2233" s="34" t="s">
        <v>13042</v>
      </c>
      <c r="C2233" s="34" t="s">
        <v>13041</v>
      </c>
      <c r="D2233" s="34" t="s">
        <v>4750</v>
      </c>
      <c r="E2233" s="35" t="s">
        <v>13946</v>
      </c>
      <c r="F2233" s="35"/>
      <c r="G2233" s="36">
        <v>21.78</v>
      </c>
      <c r="H2233" s="36">
        <v>3750</v>
      </c>
      <c r="I2233" s="36">
        <v>3920.4</v>
      </c>
      <c r="J2233" s="36">
        <v>21.78</v>
      </c>
    </row>
    <row r="2234" spans="1:10" x14ac:dyDescent="0.2">
      <c r="A2234" s="31"/>
      <c r="B2234" s="31"/>
      <c r="C2234" s="31"/>
      <c r="D2234" s="32" t="s">
        <v>4764</v>
      </c>
      <c r="E2234" s="31"/>
      <c r="F2234" s="31"/>
      <c r="G2234" s="31"/>
      <c r="H2234" s="31"/>
      <c r="I2234" s="31"/>
      <c r="J2234" s="31"/>
    </row>
    <row r="2235" spans="1:10" x14ac:dyDescent="0.2">
      <c r="A2235" s="33">
        <v>1965</v>
      </c>
      <c r="B2235" s="34" t="s">
        <v>13052</v>
      </c>
      <c r="C2235" s="34" t="s">
        <v>13051</v>
      </c>
      <c r="D2235" s="34" t="s">
        <v>14439</v>
      </c>
      <c r="E2235" s="35" t="s">
        <v>14018</v>
      </c>
      <c r="F2235" s="35"/>
      <c r="G2235" s="36">
        <v>5900</v>
      </c>
      <c r="H2235" s="36">
        <v>4100</v>
      </c>
      <c r="I2235" s="36">
        <v>5900</v>
      </c>
      <c r="J2235" s="36">
        <v>5900</v>
      </c>
    </row>
    <row r="2236" spans="1:10" x14ac:dyDescent="0.2">
      <c r="A2236" s="33">
        <v>1966</v>
      </c>
      <c r="B2236" s="34" t="s">
        <v>3524</v>
      </c>
      <c r="C2236" s="34" t="s">
        <v>3525</v>
      </c>
      <c r="D2236" s="34" t="s">
        <v>14440</v>
      </c>
      <c r="E2236" s="35" t="s">
        <v>3526</v>
      </c>
      <c r="F2236" s="35"/>
      <c r="G2236" s="36">
        <v>9500</v>
      </c>
      <c r="H2236" s="36">
        <v>7000</v>
      </c>
      <c r="I2236" s="36">
        <v>9500</v>
      </c>
      <c r="J2236" s="36">
        <v>9500</v>
      </c>
    </row>
    <row r="2237" spans="1:10" x14ac:dyDescent="0.2">
      <c r="A2237" s="31"/>
      <c r="B2237" s="31"/>
      <c r="C2237" s="31"/>
      <c r="D2237" s="32" t="s">
        <v>4767</v>
      </c>
      <c r="E2237" s="31"/>
      <c r="F2237" s="31"/>
      <c r="G2237" s="31"/>
      <c r="H2237" s="31"/>
      <c r="I2237" s="31"/>
      <c r="J2237" s="31"/>
    </row>
    <row r="2238" spans="1:10" x14ac:dyDescent="0.2">
      <c r="A2238" s="33">
        <v>1967</v>
      </c>
      <c r="B2238" s="34" t="s">
        <v>4768</v>
      </c>
      <c r="C2238" s="34" t="s">
        <v>4769</v>
      </c>
      <c r="D2238" s="34" t="s">
        <v>4770</v>
      </c>
      <c r="E2238" s="35" t="s">
        <v>612</v>
      </c>
      <c r="F2238" s="35"/>
      <c r="G2238" s="36">
        <v>19.760000000000002</v>
      </c>
      <c r="H2238" s="36">
        <v>3750</v>
      </c>
      <c r="I2238" s="36">
        <v>3260.4</v>
      </c>
      <c r="J2238" s="36">
        <v>19.760000000000002</v>
      </c>
    </row>
    <row r="2239" spans="1:10" x14ac:dyDescent="0.2">
      <c r="A2239" s="33">
        <v>1968</v>
      </c>
      <c r="B2239" s="34" t="s">
        <v>13040</v>
      </c>
      <c r="C2239" s="34" t="s">
        <v>13039</v>
      </c>
      <c r="D2239" s="34" t="s">
        <v>4770</v>
      </c>
      <c r="E2239" s="35" t="s">
        <v>13997</v>
      </c>
      <c r="F2239" s="35"/>
      <c r="G2239" s="36">
        <v>19.760000000000002</v>
      </c>
      <c r="H2239" s="36">
        <v>3750</v>
      </c>
      <c r="I2239" s="36">
        <v>3260.4</v>
      </c>
      <c r="J2239" s="36">
        <v>19.760000000000002</v>
      </c>
    </row>
    <row r="2240" spans="1:10" x14ac:dyDescent="0.2">
      <c r="A2240" s="33">
        <v>1969</v>
      </c>
      <c r="B2240" s="34" t="s">
        <v>13038</v>
      </c>
      <c r="C2240" s="34" t="s">
        <v>13037</v>
      </c>
      <c r="D2240" s="34" t="s">
        <v>4770</v>
      </c>
      <c r="E2240" s="35" t="s">
        <v>14101</v>
      </c>
      <c r="F2240" s="35"/>
      <c r="G2240" s="36">
        <v>19.760000000000002</v>
      </c>
      <c r="H2240" s="36">
        <v>3750</v>
      </c>
      <c r="I2240" s="36">
        <v>3260.4</v>
      </c>
      <c r="J2240" s="36">
        <v>19.760000000000002</v>
      </c>
    </row>
    <row r="2241" spans="1:10" x14ac:dyDescent="0.2">
      <c r="A2241" s="33">
        <v>1970</v>
      </c>
      <c r="B2241" s="34" t="s">
        <v>4771</v>
      </c>
      <c r="C2241" s="34" t="s">
        <v>4772</v>
      </c>
      <c r="D2241" s="34" t="s">
        <v>4770</v>
      </c>
      <c r="E2241" s="35" t="s">
        <v>2825</v>
      </c>
      <c r="F2241" s="35"/>
      <c r="G2241" s="36">
        <v>19.760000000000002</v>
      </c>
      <c r="H2241" s="36">
        <v>3750</v>
      </c>
      <c r="I2241" s="36">
        <v>3260.4</v>
      </c>
      <c r="J2241" s="36">
        <v>19.760000000000002</v>
      </c>
    </row>
    <row r="2242" spans="1:10" x14ac:dyDescent="0.2">
      <c r="A2242" s="33">
        <v>1971</v>
      </c>
      <c r="B2242" s="34" t="s">
        <v>4773</v>
      </c>
      <c r="C2242" s="34" t="s">
        <v>4774</v>
      </c>
      <c r="D2242" s="34" t="s">
        <v>4770</v>
      </c>
      <c r="E2242" s="35" t="s">
        <v>142</v>
      </c>
      <c r="F2242" s="35"/>
      <c r="G2242" s="36">
        <v>19.760000000000002</v>
      </c>
      <c r="H2242" s="36">
        <v>3750</v>
      </c>
      <c r="I2242" s="36">
        <v>3260.4</v>
      </c>
      <c r="J2242" s="36">
        <v>19.760000000000002</v>
      </c>
    </row>
    <row r="2243" spans="1:10" x14ac:dyDescent="0.2">
      <c r="A2243" s="31"/>
      <c r="B2243" s="31"/>
      <c r="C2243" s="31"/>
      <c r="D2243" s="32" t="s">
        <v>4775</v>
      </c>
      <c r="E2243" s="31"/>
      <c r="F2243" s="31"/>
      <c r="G2243" s="31"/>
      <c r="H2243" s="31"/>
      <c r="I2243" s="31"/>
      <c r="J2243" s="31"/>
    </row>
    <row r="2244" spans="1:10" x14ac:dyDescent="0.2">
      <c r="A2244" s="33">
        <v>1972</v>
      </c>
      <c r="B2244" s="34" t="s">
        <v>4776</v>
      </c>
      <c r="C2244" s="34" t="s">
        <v>4777</v>
      </c>
      <c r="D2244" s="34" t="s">
        <v>14441</v>
      </c>
      <c r="E2244" s="35" t="s">
        <v>4652</v>
      </c>
      <c r="F2244" s="35"/>
      <c r="G2244" s="36">
        <v>28.06</v>
      </c>
      <c r="H2244" s="36">
        <v>3900</v>
      </c>
      <c r="I2244" s="36">
        <v>5050.8</v>
      </c>
      <c r="J2244" s="36">
        <v>28.06</v>
      </c>
    </row>
    <row r="2245" spans="1:10" x14ac:dyDescent="0.2">
      <c r="A2245" s="33">
        <v>1973</v>
      </c>
      <c r="B2245" s="34" t="s">
        <v>4778</v>
      </c>
      <c r="C2245" s="34" t="s">
        <v>4779</v>
      </c>
      <c r="D2245" s="34" t="s">
        <v>14441</v>
      </c>
      <c r="E2245" s="35" t="s">
        <v>518</v>
      </c>
      <c r="F2245" s="35"/>
      <c r="G2245" s="36">
        <v>28.06</v>
      </c>
      <c r="H2245" s="36">
        <v>3900</v>
      </c>
      <c r="I2245" s="36">
        <v>5050.8</v>
      </c>
      <c r="J2245" s="36">
        <v>28.06</v>
      </c>
    </row>
    <row r="2246" spans="1:10" x14ac:dyDescent="0.2">
      <c r="A2246" s="33">
        <v>1974</v>
      </c>
      <c r="B2246" s="34" t="s">
        <v>4780</v>
      </c>
      <c r="C2246" s="34" t="s">
        <v>4781</v>
      </c>
      <c r="D2246" s="34" t="s">
        <v>4782</v>
      </c>
      <c r="E2246" s="35" t="s">
        <v>4755</v>
      </c>
      <c r="F2246" s="35"/>
      <c r="G2246" s="36">
        <v>30.22</v>
      </c>
      <c r="H2246" s="36">
        <v>4000</v>
      </c>
      <c r="I2246" s="36">
        <v>5439.6</v>
      </c>
      <c r="J2246" s="36">
        <v>30.22</v>
      </c>
    </row>
    <row r="2247" spans="1:10" x14ac:dyDescent="0.2">
      <c r="A2247" s="33">
        <v>1975</v>
      </c>
      <c r="B2247" s="34" t="s">
        <v>13048</v>
      </c>
      <c r="C2247" s="34" t="s">
        <v>13047</v>
      </c>
      <c r="D2247" s="34" t="s">
        <v>14441</v>
      </c>
      <c r="E2247" s="35" t="s">
        <v>13923</v>
      </c>
      <c r="F2247" s="35"/>
      <c r="G2247" s="36">
        <v>28.06</v>
      </c>
      <c r="H2247" s="36">
        <v>3900</v>
      </c>
      <c r="I2247" s="36">
        <v>5050.8</v>
      </c>
      <c r="J2247" s="36">
        <v>28.06</v>
      </c>
    </row>
    <row r="2248" spans="1:10" x14ac:dyDescent="0.2">
      <c r="A2248" s="31"/>
      <c r="B2248" s="31"/>
      <c r="C2248" s="31"/>
      <c r="D2248" s="32" t="s">
        <v>4783</v>
      </c>
      <c r="E2248" s="31"/>
      <c r="F2248" s="31"/>
      <c r="G2248" s="31"/>
      <c r="H2248" s="31"/>
      <c r="I2248" s="31"/>
      <c r="J2248" s="31"/>
    </row>
    <row r="2249" spans="1:10" x14ac:dyDescent="0.2">
      <c r="A2249" s="33">
        <v>1976</v>
      </c>
      <c r="B2249" s="34" t="s">
        <v>4784</v>
      </c>
      <c r="C2249" s="34" t="s">
        <v>4785</v>
      </c>
      <c r="D2249" s="34" t="s">
        <v>4786</v>
      </c>
      <c r="E2249" s="35" t="s">
        <v>4329</v>
      </c>
      <c r="F2249" s="35"/>
      <c r="G2249" s="36">
        <v>27.22</v>
      </c>
      <c r="H2249" s="36">
        <v>3200</v>
      </c>
      <c r="I2249" s="36">
        <v>4899.6000000000004</v>
      </c>
      <c r="J2249" s="36">
        <v>27.22</v>
      </c>
    </row>
    <row r="2250" spans="1:10" x14ac:dyDescent="0.2">
      <c r="A2250" s="33">
        <v>1977</v>
      </c>
      <c r="B2250" s="34" t="s">
        <v>4787</v>
      </c>
      <c r="C2250" s="34" t="s">
        <v>4788</v>
      </c>
      <c r="D2250" s="34" t="s">
        <v>4803</v>
      </c>
      <c r="E2250" s="35" t="s">
        <v>3696</v>
      </c>
      <c r="F2250" s="35"/>
      <c r="G2250" s="36">
        <v>30</v>
      </c>
      <c r="H2250" s="36">
        <v>3850</v>
      </c>
      <c r="I2250" s="36">
        <v>5400</v>
      </c>
      <c r="J2250" s="36">
        <v>30</v>
      </c>
    </row>
    <row r="2251" spans="1:10" x14ac:dyDescent="0.2">
      <c r="A2251" s="33">
        <v>1978</v>
      </c>
      <c r="B2251" s="34" t="s">
        <v>4790</v>
      </c>
      <c r="C2251" s="34" t="s">
        <v>4791</v>
      </c>
      <c r="D2251" s="34" t="s">
        <v>4792</v>
      </c>
      <c r="E2251" s="35" t="s">
        <v>2516</v>
      </c>
      <c r="F2251" s="35"/>
      <c r="G2251" s="36">
        <v>41.39</v>
      </c>
      <c r="H2251" s="36">
        <v>3800</v>
      </c>
      <c r="I2251" s="36">
        <v>7450.2</v>
      </c>
      <c r="J2251" s="36">
        <v>41.39</v>
      </c>
    </row>
    <row r="2252" spans="1:10" x14ac:dyDescent="0.2">
      <c r="A2252" s="33">
        <v>1979</v>
      </c>
      <c r="B2252" s="34" t="s">
        <v>4793</v>
      </c>
      <c r="C2252" s="34" t="s">
        <v>4794</v>
      </c>
      <c r="D2252" s="34" t="s">
        <v>4795</v>
      </c>
      <c r="E2252" s="35" t="s">
        <v>1414</v>
      </c>
      <c r="F2252" s="35"/>
      <c r="G2252" s="36">
        <v>32.5</v>
      </c>
      <c r="H2252" s="36">
        <v>3900</v>
      </c>
      <c r="I2252" s="36">
        <v>5850</v>
      </c>
      <c r="J2252" s="36">
        <v>32.5</v>
      </c>
    </row>
    <row r="2253" spans="1:10" x14ac:dyDescent="0.2">
      <c r="A2253" s="33">
        <v>1980</v>
      </c>
      <c r="B2253" s="34" t="s">
        <v>4796</v>
      </c>
      <c r="C2253" s="34" t="s">
        <v>4797</v>
      </c>
      <c r="D2253" s="34" t="s">
        <v>4792</v>
      </c>
      <c r="E2253" s="35" t="s">
        <v>4798</v>
      </c>
      <c r="F2253" s="35"/>
      <c r="G2253" s="36">
        <v>41.39</v>
      </c>
      <c r="H2253" s="36">
        <v>3800</v>
      </c>
      <c r="I2253" s="36">
        <v>7450.2</v>
      </c>
      <c r="J2253" s="36">
        <v>41.39</v>
      </c>
    </row>
    <row r="2254" spans="1:10" x14ac:dyDescent="0.2">
      <c r="A2254" s="33">
        <v>1981</v>
      </c>
      <c r="B2254" s="34" t="s">
        <v>4799</v>
      </c>
      <c r="C2254" s="34" t="s">
        <v>4800</v>
      </c>
      <c r="D2254" s="34" t="s">
        <v>4786</v>
      </c>
      <c r="E2254" s="35" t="s">
        <v>1652</v>
      </c>
      <c r="F2254" s="35"/>
      <c r="G2254" s="36">
        <v>27.22</v>
      </c>
      <c r="H2254" s="36">
        <v>3800</v>
      </c>
      <c r="I2254" s="36">
        <v>4899.6000000000004</v>
      </c>
      <c r="J2254" s="36">
        <v>27.22</v>
      </c>
    </row>
    <row r="2255" spans="1:10" x14ac:dyDescent="0.2">
      <c r="A2255" s="33">
        <v>1982</v>
      </c>
      <c r="B2255" s="34" t="s">
        <v>4801</v>
      </c>
      <c r="C2255" s="34" t="s">
        <v>4802</v>
      </c>
      <c r="D2255" s="34" t="s">
        <v>4803</v>
      </c>
      <c r="E2255" s="35" t="s">
        <v>1378</v>
      </c>
      <c r="F2255" s="35"/>
      <c r="G2255" s="36">
        <v>30</v>
      </c>
      <c r="H2255" s="36">
        <v>3850</v>
      </c>
      <c r="I2255" s="36">
        <v>5400</v>
      </c>
      <c r="J2255" s="36">
        <v>30</v>
      </c>
    </row>
    <row r="2256" spans="1:10" x14ac:dyDescent="0.2">
      <c r="A2256" s="33">
        <v>1983</v>
      </c>
      <c r="B2256" s="34" t="s">
        <v>4804</v>
      </c>
      <c r="C2256" s="34" t="s">
        <v>4805</v>
      </c>
      <c r="D2256" s="34" t="s">
        <v>4789</v>
      </c>
      <c r="E2256" s="35" t="s">
        <v>313</v>
      </c>
      <c r="F2256" s="35"/>
      <c r="G2256" s="36">
        <v>25</v>
      </c>
      <c r="H2256" s="36">
        <v>3750</v>
      </c>
      <c r="I2256" s="36">
        <v>4500</v>
      </c>
      <c r="J2256" s="36">
        <v>25</v>
      </c>
    </row>
    <row r="2257" spans="1:10" x14ac:dyDescent="0.2">
      <c r="A2257" s="33">
        <v>1984</v>
      </c>
      <c r="B2257" s="34" t="s">
        <v>12990</v>
      </c>
      <c r="C2257" s="34" t="s">
        <v>12989</v>
      </c>
      <c r="D2257" s="34" t="s">
        <v>4789</v>
      </c>
      <c r="E2257" s="35" t="s">
        <v>13920</v>
      </c>
      <c r="F2257" s="35"/>
      <c r="G2257" s="36">
        <v>25</v>
      </c>
      <c r="H2257" s="36">
        <v>3750</v>
      </c>
      <c r="I2257" s="36">
        <v>4500</v>
      </c>
      <c r="J2257" s="36">
        <v>25</v>
      </c>
    </row>
    <row r="2258" spans="1:10" x14ac:dyDescent="0.2">
      <c r="A2258" s="33">
        <v>1985</v>
      </c>
      <c r="B2258" s="34" t="s">
        <v>4806</v>
      </c>
      <c r="C2258" s="34" t="s">
        <v>4807</v>
      </c>
      <c r="D2258" s="34" t="s">
        <v>4803</v>
      </c>
      <c r="E2258" s="35" t="s">
        <v>4808</v>
      </c>
      <c r="F2258" s="35"/>
      <c r="G2258" s="36">
        <v>30</v>
      </c>
      <c r="H2258" s="36">
        <v>3850</v>
      </c>
      <c r="I2258" s="36">
        <v>5400</v>
      </c>
      <c r="J2258" s="36">
        <v>30</v>
      </c>
    </row>
    <row r="2259" spans="1:10" x14ac:dyDescent="0.2">
      <c r="A2259" s="33">
        <v>1986</v>
      </c>
      <c r="B2259" s="34" t="s">
        <v>4809</v>
      </c>
      <c r="C2259" s="34" t="s">
        <v>4810</v>
      </c>
      <c r="D2259" s="34" t="s">
        <v>4789</v>
      </c>
      <c r="E2259" s="35" t="s">
        <v>4811</v>
      </c>
      <c r="F2259" s="35"/>
      <c r="G2259" s="36">
        <v>25</v>
      </c>
      <c r="H2259" s="36">
        <v>3750</v>
      </c>
      <c r="I2259" s="36">
        <v>4500</v>
      </c>
      <c r="J2259" s="36">
        <v>25</v>
      </c>
    </row>
    <row r="2260" spans="1:10" x14ac:dyDescent="0.2">
      <c r="A2260" s="33">
        <v>1987</v>
      </c>
      <c r="B2260" s="34" t="s">
        <v>4812</v>
      </c>
      <c r="C2260" s="34" t="s">
        <v>4813</v>
      </c>
      <c r="D2260" s="34" t="s">
        <v>14442</v>
      </c>
      <c r="E2260" s="35" t="s">
        <v>4814</v>
      </c>
      <c r="F2260" s="35"/>
      <c r="G2260" s="36">
        <v>8250</v>
      </c>
      <c r="H2260" s="36">
        <v>4700</v>
      </c>
      <c r="I2260" s="36">
        <v>8250</v>
      </c>
      <c r="J2260" s="36">
        <v>8250</v>
      </c>
    </row>
    <row r="2261" spans="1:10" x14ac:dyDescent="0.2">
      <c r="A2261" s="33">
        <v>1988</v>
      </c>
      <c r="B2261" s="34" t="s">
        <v>12986</v>
      </c>
      <c r="C2261" s="34" t="s">
        <v>12985</v>
      </c>
      <c r="D2261" s="34" t="s">
        <v>4789</v>
      </c>
      <c r="E2261" s="35" t="s">
        <v>13941</v>
      </c>
      <c r="F2261" s="35"/>
      <c r="G2261" s="36">
        <v>25</v>
      </c>
      <c r="H2261" s="36">
        <v>3750</v>
      </c>
      <c r="I2261" s="36">
        <v>4500</v>
      </c>
      <c r="J2261" s="36">
        <v>25</v>
      </c>
    </row>
    <row r="2262" spans="1:10" x14ac:dyDescent="0.2">
      <c r="A2262" s="31"/>
      <c r="B2262" s="31"/>
      <c r="C2262" s="31"/>
      <c r="D2262" s="32" t="s">
        <v>4815</v>
      </c>
      <c r="E2262" s="31"/>
      <c r="F2262" s="31"/>
      <c r="G2262" s="31"/>
      <c r="H2262" s="31"/>
      <c r="I2262" s="31"/>
      <c r="J2262" s="31"/>
    </row>
    <row r="2263" spans="1:10" x14ac:dyDescent="0.2">
      <c r="A2263" s="33">
        <v>1989</v>
      </c>
      <c r="B2263" s="34" t="s">
        <v>4816</v>
      </c>
      <c r="C2263" s="34" t="s">
        <v>4817</v>
      </c>
      <c r="D2263" s="34" t="s">
        <v>14443</v>
      </c>
      <c r="E2263" s="35" t="s">
        <v>3665</v>
      </c>
      <c r="F2263" s="35"/>
      <c r="G2263" s="36">
        <v>35.67</v>
      </c>
      <c r="H2263" s="36">
        <v>3800</v>
      </c>
      <c r="I2263" s="36">
        <v>6420.6</v>
      </c>
      <c r="J2263" s="36">
        <v>35.67</v>
      </c>
    </row>
    <row r="2264" spans="1:10" x14ac:dyDescent="0.2">
      <c r="A2264" s="33">
        <v>1990</v>
      </c>
      <c r="B2264" s="34" t="s">
        <v>4852</v>
      </c>
      <c r="C2264" s="34" t="s">
        <v>4853</v>
      </c>
      <c r="D2264" s="34" t="s">
        <v>14444</v>
      </c>
      <c r="E2264" s="35" t="s">
        <v>3474</v>
      </c>
      <c r="F2264" s="35"/>
      <c r="G2264" s="36">
        <v>30</v>
      </c>
      <c r="H2264" s="36">
        <v>3750</v>
      </c>
      <c r="I2264" s="36">
        <v>5400</v>
      </c>
      <c r="J2264" s="36">
        <v>30</v>
      </c>
    </row>
    <row r="2265" spans="1:10" x14ac:dyDescent="0.2">
      <c r="A2265" s="33">
        <v>1991</v>
      </c>
      <c r="B2265" s="34" t="s">
        <v>4818</v>
      </c>
      <c r="C2265" s="34" t="s">
        <v>4819</v>
      </c>
      <c r="D2265" s="34" t="s">
        <v>4820</v>
      </c>
      <c r="E2265" s="35" t="s">
        <v>3743</v>
      </c>
      <c r="F2265" s="35"/>
      <c r="G2265" s="36">
        <v>25</v>
      </c>
      <c r="H2265" s="36">
        <v>3750</v>
      </c>
      <c r="I2265" s="36">
        <v>4500</v>
      </c>
      <c r="J2265" s="36">
        <v>25</v>
      </c>
    </row>
    <row r="2266" spans="1:10" x14ac:dyDescent="0.2">
      <c r="A2266" s="31"/>
      <c r="B2266" s="31"/>
      <c r="C2266" s="31"/>
      <c r="D2266" s="32" t="s">
        <v>4823</v>
      </c>
      <c r="E2266" s="31"/>
      <c r="F2266" s="31"/>
      <c r="G2266" s="31"/>
      <c r="H2266" s="31"/>
      <c r="I2266" s="31"/>
      <c r="J2266" s="31"/>
    </row>
    <row r="2267" spans="1:10" x14ac:dyDescent="0.2">
      <c r="A2267" s="33">
        <v>1992</v>
      </c>
      <c r="B2267" s="34" t="s">
        <v>4824</v>
      </c>
      <c r="C2267" s="34" t="s">
        <v>4825</v>
      </c>
      <c r="D2267" s="34" t="s">
        <v>4826</v>
      </c>
      <c r="E2267" s="35" t="s">
        <v>4798</v>
      </c>
      <c r="F2267" s="35"/>
      <c r="G2267" s="36">
        <v>27.5</v>
      </c>
      <c r="H2267" s="36">
        <v>3750</v>
      </c>
      <c r="I2267" s="36">
        <v>4950</v>
      </c>
      <c r="J2267" s="36">
        <v>27.5</v>
      </c>
    </row>
    <row r="2268" spans="1:10" x14ac:dyDescent="0.2">
      <c r="A2268" s="33">
        <v>1993</v>
      </c>
      <c r="B2268" s="34" t="s">
        <v>4827</v>
      </c>
      <c r="C2268" s="34" t="s">
        <v>4828</v>
      </c>
      <c r="D2268" s="34" t="s">
        <v>4826</v>
      </c>
      <c r="E2268" s="35" t="s">
        <v>609</v>
      </c>
      <c r="F2268" s="35"/>
      <c r="G2268" s="36">
        <v>27.5</v>
      </c>
      <c r="H2268" s="36">
        <v>3750</v>
      </c>
      <c r="I2268" s="36">
        <v>4950</v>
      </c>
      <c r="J2268" s="36">
        <v>27.5</v>
      </c>
    </row>
    <row r="2269" spans="1:10" x14ac:dyDescent="0.2">
      <c r="A2269" s="33">
        <v>1994</v>
      </c>
      <c r="B2269" s="34" t="s">
        <v>4829</v>
      </c>
      <c r="C2269" s="34" t="s">
        <v>4830</v>
      </c>
      <c r="D2269" s="34" t="s">
        <v>4831</v>
      </c>
      <c r="E2269" s="35" t="s">
        <v>4832</v>
      </c>
      <c r="F2269" s="35"/>
      <c r="G2269" s="36">
        <v>32.69</v>
      </c>
      <c r="H2269" s="36">
        <v>3800</v>
      </c>
      <c r="I2269" s="36">
        <v>5884.2</v>
      </c>
      <c r="J2269" s="36">
        <v>32.69</v>
      </c>
    </row>
    <row r="2270" spans="1:10" x14ac:dyDescent="0.2">
      <c r="A2270" s="33">
        <v>1995</v>
      </c>
      <c r="B2270" s="34" t="s">
        <v>4833</v>
      </c>
      <c r="C2270" s="34" t="s">
        <v>4834</v>
      </c>
      <c r="D2270" s="34" t="s">
        <v>4835</v>
      </c>
      <c r="E2270" s="35" t="s">
        <v>68</v>
      </c>
      <c r="F2270" s="35"/>
      <c r="G2270" s="36">
        <v>25</v>
      </c>
      <c r="H2270" s="36">
        <v>3750</v>
      </c>
      <c r="I2270" s="36">
        <v>4500</v>
      </c>
      <c r="J2270" s="36">
        <v>25</v>
      </c>
    </row>
    <row r="2271" spans="1:10" x14ac:dyDescent="0.2">
      <c r="A2271" s="31"/>
      <c r="B2271" s="31"/>
      <c r="C2271" s="31"/>
      <c r="D2271" s="32" t="s">
        <v>4836</v>
      </c>
      <c r="E2271" s="31"/>
      <c r="F2271" s="31"/>
      <c r="G2271" s="31"/>
      <c r="H2271" s="31"/>
      <c r="I2271" s="31"/>
      <c r="J2271" s="31"/>
    </row>
    <row r="2272" spans="1:10" x14ac:dyDescent="0.2">
      <c r="A2272" s="33">
        <v>1996</v>
      </c>
      <c r="B2272" s="34" t="s">
        <v>13016</v>
      </c>
      <c r="C2272" s="34" t="s">
        <v>13015</v>
      </c>
      <c r="D2272" s="34" t="s">
        <v>14445</v>
      </c>
      <c r="E2272" s="35" t="s">
        <v>13993</v>
      </c>
      <c r="F2272" s="35"/>
      <c r="G2272" s="36">
        <v>8200</v>
      </c>
      <c r="H2272" s="36">
        <v>4200</v>
      </c>
      <c r="I2272" s="36">
        <v>8200</v>
      </c>
      <c r="J2272" s="36">
        <v>8200</v>
      </c>
    </row>
    <row r="2273" spans="1:10" x14ac:dyDescent="0.2">
      <c r="A2273" s="33">
        <v>1997</v>
      </c>
      <c r="B2273" s="34" t="s">
        <v>13012</v>
      </c>
      <c r="C2273" s="34" t="s">
        <v>13011</v>
      </c>
      <c r="D2273" s="34" t="s">
        <v>4842</v>
      </c>
      <c r="E2273" s="35" t="s">
        <v>11309</v>
      </c>
      <c r="F2273" s="35"/>
      <c r="G2273" s="36">
        <v>22.95</v>
      </c>
      <c r="H2273" s="36">
        <v>3750</v>
      </c>
      <c r="I2273" s="36">
        <v>5049</v>
      </c>
      <c r="J2273" s="36">
        <v>22.95</v>
      </c>
    </row>
    <row r="2274" spans="1:10" x14ac:dyDescent="0.2">
      <c r="A2274" s="33">
        <v>1998</v>
      </c>
      <c r="B2274" s="34" t="s">
        <v>4837</v>
      </c>
      <c r="C2274" s="34" t="s">
        <v>4838</v>
      </c>
      <c r="D2274" s="34" t="s">
        <v>4839</v>
      </c>
      <c r="E2274" s="35" t="s">
        <v>1154</v>
      </c>
      <c r="F2274" s="35"/>
      <c r="G2274" s="36">
        <v>22.95</v>
      </c>
      <c r="H2274" s="36">
        <v>3750</v>
      </c>
      <c r="I2274" s="36">
        <v>5049</v>
      </c>
      <c r="J2274" s="36">
        <v>22.95</v>
      </c>
    </row>
    <row r="2275" spans="1:10" x14ac:dyDescent="0.2">
      <c r="A2275" s="33">
        <v>1999</v>
      </c>
      <c r="B2275" s="34" t="s">
        <v>4840</v>
      </c>
      <c r="C2275" s="34" t="s">
        <v>4841</v>
      </c>
      <c r="D2275" s="34" t="s">
        <v>4842</v>
      </c>
      <c r="E2275" s="35" t="s">
        <v>4185</v>
      </c>
      <c r="F2275" s="35"/>
      <c r="G2275" s="36">
        <v>22.95</v>
      </c>
      <c r="H2275" s="36">
        <v>3750</v>
      </c>
      <c r="I2275" s="36">
        <v>5049</v>
      </c>
      <c r="J2275" s="36">
        <v>22.95</v>
      </c>
    </row>
    <row r="2276" spans="1:10" x14ac:dyDescent="0.2">
      <c r="A2276" s="33">
        <v>2000</v>
      </c>
      <c r="B2276" s="34" t="s">
        <v>13010</v>
      </c>
      <c r="C2276" s="34" t="s">
        <v>13009</v>
      </c>
      <c r="D2276" s="34" t="s">
        <v>4842</v>
      </c>
      <c r="E2276" s="35" t="s">
        <v>14075</v>
      </c>
      <c r="F2276" s="35"/>
      <c r="G2276" s="36">
        <v>22.95</v>
      </c>
      <c r="H2276" s="36">
        <v>3750</v>
      </c>
      <c r="I2276" s="36">
        <v>5049</v>
      </c>
      <c r="J2276" s="36">
        <v>22.95</v>
      </c>
    </row>
    <row r="2277" spans="1:10" x14ac:dyDescent="0.2">
      <c r="A2277" s="33">
        <v>2001</v>
      </c>
      <c r="B2277" s="34" t="s">
        <v>4843</v>
      </c>
      <c r="C2277" s="34" t="s">
        <v>4844</v>
      </c>
      <c r="D2277" s="34" t="s">
        <v>4839</v>
      </c>
      <c r="E2277" s="35" t="s">
        <v>113</v>
      </c>
      <c r="F2277" s="35"/>
      <c r="G2277" s="36">
        <v>22.95</v>
      </c>
      <c r="H2277" s="36">
        <v>3750</v>
      </c>
      <c r="I2277" s="36">
        <v>5049</v>
      </c>
      <c r="J2277" s="36">
        <v>22.95</v>
      </c>
    </row>
    <row r="2278" spans="1:10" x14ac:dyDescent="0.2">
      <c r="A2278" s="33">
        <v>2002</v>
      </c>
      <c r="B2278" s="34" t="s">
        <v>13008</v>
      </c>
      <c r="C2278" s="34" t="s">
        <v>13007</v>
      </c>
      <c r="D2278" s="34" t="s">
        <v>4842</v>
      </c>
      <c r="E2278" s="35" t="s">
        <v>13915</v>
      </c>
      <c r="F2278" s="35"/>
      <c r="G2278" s="36">
        <v>22.95</v>
      </c>
      <c r="H2278" s="36">
        <v>3750</v>
      </c>
      <c r="I2278" s="36">
        <v>5049</v>
      </c>
      <c r="J2278" s="36">
        <v>22.95</v>
      </c>
    </row>
    <row r="2279" spans="1:10" x14ac:dyDescent="0.2">
      <c r="A2279" s="33">
        <v>2003</v>
      </c>
      <c r="B2279" s="34" t="s">
        <v>13006</v>
      </c>
      <c r="C2279" s="34" t="s">
        <v>13005</v>
      </c>
      <c r="D2279" s="34" t="s">
        <v>4842</v>
      </c>
      <c r="E2279" s="35" t="s">
        <v>13997</v>
      </c>
      <c r="F2279" s="35"/>
      <c r="G2279" s="36">
        <v>22.95</v>
      </c>
      <c r="H2279" s="36">
        <v>3750</v>
      </c>
      <c r="I2279" s="36">
        <v>5049</v>
      </c>
      <c r="J2279" s="36">
        <v>22.95</v>
      </c>
    </row>
    <row r="2280" spans="1:10" x14ac:dyDescent="0.2">
      <c r="A2280" s="33">
        <v>2004</v>
      </c>
      <c r="B2280" s="34" t="s">
        <v>13004</v>
      </c>
      <c r="C2280" s="34" t="s">
        <v>13003</v>
      </c>
      <c r="D2280" s="34" t="s">
        <v>4842</v>
      </c>
      <c r="E2280" s="35" t="s">
        <v>14043</v>
      </c>
      <c r="F2280" s="35"/>
      <c r="G2280" s="36">
        <v>22.95</v>
      </c>
      <c r="H2280" s="36">
        <v>3900</v>
      </c>
      <c r="I2280" s="36">
        <v>5049</v>
      </c>
      <c r="J2280" s="36">
        <v>22.95</v>
      </c>
    </row>
    <row r="2281" spans="1:10" x14ac:dyDescent="0.2">
      <c r="A2281" s="33">
        <v>2005</v>
      </c>
      <c r="B2281" s="34" t="s">
        <v>4849</v>
      </c>
      <c r="C2281" s="34" t="s">
        <v>4850</v>
      </c>
      <c r="D2281" s="34" t="s">
        <v>4848</v>
      </c>
      <c r="E2281" s="35" t="s">
        <v>113</v>
      </c>
      <c r="F2281" s="35"/>
      <c r="G2281" s="36">
        <v>25.45</v>
      </c>
      <c r="H2281" s="36">
        <v>3850</v>
      </c>
      <c r="I2281" s="36">
        <v>5599</v>
      </c>
      <c r="J2281" s="36">
        <v>25.45</v>
      </c>
    </row>
    <row r="2282" spans="1:10" x14ac:dyDescent="0.2">
      <c r="A2282" s="31"/>
      <c r="B2282" s="31"/>
      <c r="C2282" s="31"/>
      <c r="D2282" s="32" t="s">
        <v>4851</v>
      </c>
      <c r="E2282" s="31"/>
      <c r="F2282" s="31"/>
      <c r="G2282" s="31"/>
      <c r="H2282" s="31"/>
      <c r="I2282" s="31"/>
      <c r="J2282" s="31"/>
    </row>
    <row r="2283" spans="1:10" x14ac:dyDescent="0.2">
      <c r="A2283" s="33">
        <v>2006</v>
      </c>
      <c r="B2283" s="34" t="s">
        <v>12994</v>
      </c>
      <c r="C2283" s="34" t="s">
        <v>12993</v>
      </c>
      <c r="D2283" s="34" t="s">
        <v>14446</v>
      </c>
      <c r="E2283" s="35" t="s">
        <v>13995</v>
      </c>
      <c r="F2283" s="35"/>
      <c r="G2283" s="36">
        <v>25</v>
      </c>
      <c r="H2283" s="36">
        <v>3750</v>
      </c>
      <c r="I2283" s="36">
        <v>4500</v>
      </c>
      <c r="J2283" s="36">
        <v>25</v>
      </c>
    </row>
    <row r="2284" spans="1:10" x14ac:dyDescent="0.2">
      <c r="A2284" s="33">
        <v>2007</v>
      </c>
      <c r="B2284" s="34" t="s">
        <v>12992</v>
      </c>
      <c r="C2284" s="34" t="s">
        <v>12991</v>
      </c>
      <c r="D2284" s="34" t="s">
        <v>14446</v>
      </c>
      <c r="E2284" s="35" t="s">
        <v>13982</v>
      </c>
      <c r="F2284" s="35"/>
      <c r="G2284" s="36">
        <v>25</v>
      </c>
      <c r="H2284" s="36">
        <v>3750</v>
      </c>
      <c r="I2284" s="36">
        <v>4500</v>
      </c>
      <c r="J2284" s="36">
        <v>25</v>
      </c>
    </row>
    <row r="2285" spans="1:10" x14ac:dyDescent="0.2">
      <c r="A2285" s="31"/>
      <c r="B2285" s="31"/>
      <c r="C2285" s="31"/>
      <c r="D2285" s="32" t="s">
        <v>4854</v>
      </c>
      <c r="E2285" s="31"/>
      <c r="F2285" s="31"/>
      <c r="G2285" s="31"/>
      <c r="H2285" s="31"/>
      <c r="I2285" s="31"/>
      <c r="J2285" s="31"/>
    </row>
    <row r="2286" spans="1:10" x14ac:dyDescent="0.2">
      <c r="A2286" s="33">
        <v>2008</v>
      </c>
      <c r="B2286" s="34" t="s">
        <v>12998</v>
      </c>
      <c r="C2286" s="34" t="s">
        <v>12997</v>
      </c>
      <c r="D2286" s="34" t="s">
        <v>4857</v>
      </c>
      <c r="E2286" s="35" t="s">
        <v>13970</v>
      </c>
      <c r="F2286" s="35"/>
      <c r="G2286" s="36">
        <v>26.89</v>
      </c>
      <c r="H2286" s="36">
        <v>3750</v>
      </c>
      <c r="I2286" s="36">
        <v>4840.2</v>
      </c>
      <c r="J2286" s="36">
        <v>26.89</v>
      </c>
    </row>
    <row r="2287" spans="1:10" x14ac:dyDescent="0.2">
      <c r="A2287" s="31"/>
      <c r="B2287" s="31"/>
      <c r="C2287" s="31"/>
      <c r="D2287" s="32" t="s">
        <v>4859</v>
      </c>
      <c r="E2287" s="31"/>
      <c r="F2287" s="31"/>
      <c r="G2287" s="31"/>
      <c r="H2287" s="31"/>
      <c r="I2287" s="31"/>
      <c r="J2287" s="31"/>
    </row>
    <row r="2288" spans="1:10" x14ac:dyDescent="0.2">
      <c r="A2288" s="33">
        <v>2009</v>
      </c>
      <c r="B2288" s="34" t="s">
        <v>4860</v>
      </c>
      <c r="C2288" s="34" t="s">
        <v>4861</v>
      </c>
      <c r="D2288" s="34" t="s">
        <v>4862</v>
      </c>
      <c r="E2288" s="35" t="s">
        <v>55</v>
      </c>
      <c r="F2288" s="35"/>
      <c r="G2288" s="36">
        <v>24.44</v>
      </c>
      <c r="H2288" s="36">
        <v>3750</v>
      </c>
      <c r="I2288" s="36">
        <v>4399.2</v>
      </c>
      <c r="J2288" s="36">
        <v>24.44</v>
      </c>
    </row>
    <row r="2289" spans="1:10" x14ac:dyDescent="0.2">
      <c r="A2289" s="33">
        <v>2010</v>
      </c>
      <c r="B2289" s="34" t="s">
        <v>4863</v>
      </c>
      <c r="C2289" s="34" t="s">
        <v>4864</v>
      </c>
      <c r="D2289" s="34" t="s">
        <v>4865</v>
      </c>
      <c r="E2289" s="35" t="s">
        <v>1729</v>
      </c>
      <c r="F2289" s="35"/>
      <c r="G2289" s="36">
        <v>26.89</v>
      </c>
      <c r="H2289" s="36">
        <v>3750</v>
      </c>
      <c r="I2289" s="36">
        <v>4840.2</v>
      </c>
      <c r="J2289" s="36">
        <v>26.89</v>
      </c>
    </row>
    <row r="2290" spans="1:10" x14ac:dyDescent="0.2">
      <c r="A2290" s="33">
        <v>2011</v>
      </c>
      <c r="B2290" s="34" t="s">
        <v>4855</v>
      </c>
      <c r="C2290" s="34" t="s">
        <v>4856</v>
      </c>
      <c r="D2290" s="34" t="s">
        <v>14447</v>
      </c>
      <c r="E2290" s="35" t="s">
        <v>4858</v>
      </c>
      <c r="F2290" s="35"/>
      <c r="G2290" s="36">
        <v>28.72</v>
      </c>
      <c r="H2290" s="36">
        <v>3800</v>
      </c>
      <c r="I2290" s="36">
        <v>5169.6000000000004</v>
      </c>
      <c r="J2290" s="36">
        <v>28.72</v>
      </c>
    </row>
    <row r="2291" spans="1:10" x14ac:dyDescent="0.2">
      <c r="A2291" s="31"/>
      <c r="B2291" s="31"/>
      <c r="C2291" s="31"/>
      <c r="D2291" s="32" t="s">
        <v>4866</v>
      </c>
      <c r="E2291" s="31"/>
      <c r="F2291" s="31"/>
      <c r="G2291" s="31"/>
      <c r="H2291" s="31"/>
      <c r="I2291" s="31"/>
      <c r="J2291" s="31"/>
    </row>
    <row r="2292" spans="1:10" x14ac:dyDescent="0.2">
      <c r="A2292" s="33">
        <v>2012</v>
      </c>
      <c r="B2292" s="34" t="s">
        <v>14448</v>
      </c>
      <c r="C2292" s="34" t="s">
        <v>14449</v>
      </c>
      <c r="D2292" s="34" t="s">
        <v>4867</v>
      </c>
      <c r="E2292" s="35" t="s">
        <v>14228</v>
      </c>
      <c r="F2292" s="35"/>
      <c r="G2292" s="36">
        <v>24.44</v>
      </c>
      <c r="H2292" s="36">
        <v>3750</v>
      </c>
      <c r="I2292" s="36">
        <v>4399.2</v>
      </c>
      <c r="J2292" s="36">
        <v>24.44</v>
      </c>
    </row>
    <row r="2293" spans="1:10" x14ac:dyDescent="0.2">
      <c r="A2293" s="31"/>
      <c r="B2293" s="31"/>
      <c r="C2293" s="31"/>
      <c r="D2293" s="32" t="s">
        <v>4868</v>
      </c>
      <c r="E2293" s="31"/>
      <c r="F2293" s="31"/>
      <c r="G2293" s="31"/>
      <c r="H2293" s="31"/>
      <c r="I2293" s="31"/>
      <c r="J2293" s="31"/>
    </row>
    <row r="2294" spans="1:10" x14ac:dyDescent="0.2">
      <c r="A2294" s="33">
        <v>2013</v>
      </c>
      <c r="B2294" s="34" t="s">
        <v>13026</v>
      </c>
      <c r="C2294" s="34" t="s">
        <v>11320</v>
      </c>
      <c r="D2294" s="34" t="s">
        <v>4871</v>
      </c>
      <c r="E2294" s="35" t="s">
        <v>13946</v>
      </c>
      <c r="F2294" s="35"/>
      <c r="G2294" s="36">
        <v>28.33</v>
      </c>
      <c r="H2294" s="36">
        <v>3800</v>
      </c>
      <c r="I2294" s="36">
        <v>5099.3999999999996</v>
      </c>
      <c r="J2294" s="36">
        <v>28.33</v>
      </c>
    </row>
    <row r="2295" spans="1:10" x14ac:dyDescent="0.2">
      <c r="A2295" s="33">
        <v>2014</v>
      </c>
      <c r="B2295" s="34" t="s">
        <v>4869</v>
      </c>
      <c r="C2295" s="34" t="s">
        <v>4870</v>
      </c>
      <c r="D2295" s="34" t="s">
        <v>4871</v>
      </c>
      <c r="E2295" s="35" t="s">
        <v>1875</v>
      </c>
      <c r="F2295" s="35"/>
      <c r="G2295" s="36">
        <v>28.33</v>
      </c>
      <c r="H2295" s="36">
        <v>3800</v>
      </c>
      <c r="I2295" s="36">
        <v>5099.3999999999996</v>
      </c>
      <c r="J2295" s="36">
        <v>28.33</v>
      </c>
    </row>
    <row r="2296" spans="1:10" x14ac:dyDescent="0.2">
      <c r="A2296" s="33">
        <v>2015</v>
      </c>
      <c r="B2296" s="34" t="s">
        <v>4872</v>
      </c>
      <c r="C2296" s="34" t="s">
        <v>4873</v>
      </c>
      <c r="D2296" s="34" t="s">
        <v>4871</v>
      </c>
      <c r="E2296" s="35" t="s">
        <v>1267</v>
      </c>
      <c r="F2296" s="35"/>
      <c r="G2296" s="36">
        <v>28.33</v>
      </c>
      <c r="H2296" s="36">
        <v>3800</v>
      </c>
      <c r="I2296" s="36">
        <v>5099.3999999999996</v>
      </c>
      <c r="J2296" s="36">
        <v>28.33</v>
      </c>
    </row>
    <row r="2297" spans="1:10" x14ac:dyDescent="0.2">
      <c r="A2297" s="33">
        <v>2016</v>
      </c>
      <c r="B2297" s="34" t="s">
        <v>4874</v>
      </c>
      <c r="C2297" s="34" t="s">
        <v>4875</v>
      </c>
      <c r="D2297" s="34" t="s">
        <v>4871</v>
      </c>
      <c r="E2297" s="35" t="s">
        <v>270</v>
      </c>
      <c r="F2297" s="35"/>
      <c r="G2297" s="36">
        <v>28.33</v>
      </c>
      <c r="H2297" s="36">
        <v>3800</v>
      </c>
      <c r="I2297" s="36">
        <v>5099.3999999999996</v>
      </c>
      <c r="J2297" s="36">
        <v>28.33</v>
      </c>
    </row>
    <row r="2298" spans="1:10" x14ac:dyDescent="0.2">
      <c r="A2298" s="33">
        <v>2017</v>
      </c>
      <c r="B2298" s="34" t="s">
        <v>4877</v>
      </c>
      <c r="C2298" s="34" t="s">
        <v>4878</v>
      </c>
      <c r="D2298" s="34" t="s">
        <v>4871</v>
      </c>
      <c r="E2298" s="35" t="s">
        <v>202</v>
      </c>
      <c r="F2298" s="35"/>
      <c r="G2298" s="36">
        <v>28.33</v>
      </c>
      <c r="H2298" s="36">
        <v>3800</v>
      </c>
      <c r="I2298" s="36">
        <v>5099.3999999999996</v>
      </c>
      <c r="J2298" s="36">
        <v>28.33</v>
      </c>
    </row>
    <row r="2299" spans="1:10" x14ac:dyDescent="0.2">
      <c r="A2299" s="33">
        <v>2018</v>
      </c>
      <c r="B2299" s="34" t="s">
        <v>4879</v>
      </c>
      <c r="C2299" s="34" t="s">
        <v>4880</v>
      </c>
      <c r="D2299" s="34" t="s">
        <v>4881</v>
      </c>
      <c r="E2299" s="35" t="s">
        <v>4882</v>
      </c>
      <c r="F2299" s="35"/>
      <c r="G2299" s="36">
        <v>29.44</v>
      </c>
      <c r="H2299" s="36">
        <v>3850</v>
      </c>
      <c r="I2299" s="36">
        <v>5299.2</v>
      </c>
      <c r="J2299" s="36">
        <v>29.44</v>
      </c>
    </row>
    <row r="2300" spans="1:10" x14ac:dyDescent="0.2">
      <c r="A2300" s="33">
        <v>2019</v>
      </c>
      <c r="B2300" s="34" t="s">
        <v>4885</v>
      </c>
      <c r="C2300" s="34" t="s">
        <v>4886</v>
      </c>
      <c r="D2300" s="34" t="s">
        <v>4871</v>
      </c>
      <c r="E2300" s="35" t="s">
        <v>3514</v>
      </c>
      <c r="F2300" s="35"/>
      <c r="G2300" s="36">
        <v>28.33</v>
      </c>
      <c r="H2300" s="36">
        <v>3800</v>
      </c>
      <c r="I2300" s="36">
        <v>5099.3999999999996</v>
      </c>
      <c r="J2300" s="36">
        <v>28.33</v>
      </c>
    </row>
    <row r="2301" spans="1:10" x14ac:dyDescent="0.2">
      <c r="A2301" s="33">
        <v>2020</v>
      </c>
      <c r="B2301" s="34" t="s">
        <v>4887</v>
      </c>
      <c r="C2301" s="34" t="s">
        <v>4888</v>
      </c>
      <c r="D2301" s="34" t="s">
        <v>4871</v>
      </c>
      <c r="E2301" s="35" t="s">
        <v>94</v>
      </c>
      <c r="F2301" s="35"/>
      <c r="G2301" s="36">
        <v>28.33</v>
      </c>
      <c r="H2301" s="36">
        <v>3800</v>
      </c>
      <c r="I2301" s="36">
        <v>5099.3999999999996</v>
      </c>
      <c r="J2301" s="36">
        <v>28.33</v>
      </c>
    </row>
    <row r="2302" spans="1:10" x14ac:dyDescent="0.2">
      <c r="A2302" s="33">
        <v>2021</v>
      </c>
      <c r="B2302" s="34" t="s">
        <v>13025</v>
      </c>
      <c r="C2302" s="34" t="s">
        <v>13024</v>
      </c>
      <c r="D2302" s="34" t="s">
        <v>4871</v>
      </c>
      <c r="E2302" s="35" t="s">
        <v>13943</v>
      </c>
      <c r="F2302" s="35"/>
      <c r="G2302" s="36">
        <v>28.33</v>
      </c>
      <c r="H2302" s="36">
        <v>3800</v>
      </c>
      <c r="I2302" s="36">
        <v>5099.3999999999996</v>
      </c>
      <c r="J2302" s="36">
        <v>28.33</v>
      </c>
    </row>
    <row r="2303" spans="1:10" x14ac:dyDescent="0.2">
      <c r="A2303" s="33">
        <v>2022</v>
      </c>
      <c r="B2303" s="34" t="s">
        <v>4889</v>
      </c>
      <c r="C2303" s="34" t="s">
        <v>4890</v>
      </c>
      <c r="D2303" s="34" t="s">
        <v>14450</v>
      </c>
      <c r="E2303" s="35" t="s">
        <v>4324</v>
      </c>
      <c r="F2303" s="35"/>
      <c r="G2303" s="36">
        <v>33.33</v>
      </c>
      <c r="H2303" s="36">
        <v>4000</v>
      </c>
      <c r="I2303" s="36">
        <v>5999.4</v>
      </c>
      <c r="J2303" s="36">
        <v>33.33</v>
      </c>
    </row>
    <row r="2304" spans="1:10" x14ac:dyDescent="0.2">
      <c r="A2304" s="33">
        <v>2023</v>
      </c>
      <c r="B2304" s="34" t="s">
        <v>4891</v>
      </c>
      <c r="C2304" s="34" t="s">
        <v>4892</v>
      </c>
      <c r="D2304" s="34" t="s">
        <v>4871</v>
      </c>
      <c r="E2304" s="35" t="s">
        <v>4329</v>
      </c>
      <c r="F2304" s="35"/>
      <c r="G2304" s="36">
        <v>28.33</v>
      </c>
      <c r="H2304" s="36">
        <v>3800</v>
      </c>
      <c r="I2304" s="36">
        <v>5099.3999999999996</v>
      </c>
      <c r="J2304" s="36">
        <v>28.33</v>
      </c>
    </row>
    <row r="2305" spans="1:10" x14ac:dyDescent="0.2">
      <c r="A2305" s="33">
        <v>2024</v>
      </c>
      <c r="B2305" s="34" t="s">
        <v>4893</v>
      </c>
      <c r="C2305" s="34" t="s">
        <v>4894</v>
      </c>
      <c r="D2305" s="34" t="s">
        <v>4881</v>
      </c>
      <c r="E2305" s="35" t="s">
        <v>1214</v>
      </c>
      <c r="F2305" s="35"/>
      <c r="G2305" s="36">
        <v>29.44</v>
      </c>
      <c r="H2305" s="36">
        <v>3850</v>
      </c>
      <c r="I2305" s="36">
        <v>5299.2</v>
      </c>
      <c r="J2305" s="36">
        <v>29.44</v>
      </c>
    </row>
    <row r="2306" spans="1:10" x14ac:dyDescent="0.2">
      <c r="A2306" s="33">
        <v>2025</v>
      </c>
      <c r="B2306" s="34" t="s">
        <v>13853</v>
      </c>
      <c r="C2306" s="34" t="s">
        <v>13852</v>
      </c>
      <c r="D2306" s="34" t="s">
        <v>4871</v>
      </c>
      <c r="E2306" s="35" t="s">
        <v>13977</v>
      </c>
      <c r="F2306" s="35"/>
      <c r="G2306" s="36">
        <v>28.33</v>
      </c>
      <c r="H2306" s="36">
        <v>3800</v>
      </c>
      <c r="I2306" s="36">
        <v>5099.3999999999996</v>
      </c>
      <c r="J2306" s="36">
        <v>28.33</v>
      </c>
    </row>
    <row r="2307" spans="1:10" x14ac:dyDescent="0.2">
      <c r="A2307" s="33">
        <v>2026</v>
      </c>
      <c r="B2307" s="34" t="s">
        <v>13023</v>
      </c>
      <c r="C2307" s="34" t="s">
        <v>11314</v>
      </c>
      <c r="D2307" s="34" t="s">
        <v>4871</v>
      </c>
      <c r="E2307" s="35" t="s">
        <v>13946</v>
      </c>
      <c r="F2307" s="35"/>
      <c r="G2307" s="36">
        <v>28.33</v>
      </c>
      <c r="H2307" s="36">
        <v>3800</v>
      </c>
      <c r="I2307" s="36">
        <v>5099.3999999999996</v>
      </c>
      <c r="J2307" s="36">
        <v>28.33</v>
      </c>
    </row>
    <row r="2308" spans="1:10" x14ac:dyDescent="0.2">
      <c r="A2308" s="33">
        <v>2027</v>
      </c>
      <c r="B2308" s="34" t="s">
        <v>4895</v>
      </c>
      <c r="C2308" s="34" t="s">
        <v>4896</v>
      </c>
      <c r="D2308" s="34" t="s">
        <v>4871</v>
      </c>
      <c r="E2308" s="35" t="s">
        <v>706</v>
      </c>
      <c r="F2308" s="35"/>
      <c r="G2308" s="36">
        <v>28.33</v>
      </c>
      <c r="H2308" s="36">
        <v>3800</v>
      </c>
      <c r="I2308" s="36">
        <v>5099.3999999999996</v>
      </c>
      <c r="J2308" s="36">
        <v>28.33</v>
      </c>
    </row>
    <row r="2309" spans="1:10" x14ac:dyDescent="0.2">
      <c r="A2309" s="33">
        <v>2028</v>
      </c>
      <c r="B2309" s="34" t="s">
        <v>14451</v>
      </c>
      <c r="C2309" s="34" t="s">
        <v>14452</v>
      </c>
      <c r="D2309" s="34" t="s">
        <v>4871</v>
      </c>
      <c r="E2309" s="35" t="s">
        <v>13981</v>
      </c>
      <c r="F2309" s="35"/>
      <c r="G2309" s="36">
        <v>28.33</v>
      </c>
      <c r="H2309" s="36">
        <v>3800</v>
      </c>
      <c r="I2309" s="36">
        <v>5099.3999999999996</v>
      </c>
      <c r="J2309" s="36">
        <v>28.33</v>
      </c>
    </row>
    <row r="2310" spans="1:10" x14ac:dyDescent="0.2">
      <c r="A2310" s="33">
        <v>2029</v>
      </c>
      <c r="B2310" s="34" t="s">
        <v>4897</v>
      </c>
      <c r="C2310" s="34" t="s">
        <v>4898</v>
      </c>
      <c r="D2310" s="34" t="s">
        <v>4871</v>
      </c>
      <c r="E2310" s="35" t="s">
        <v>4899</v>
      </c>
      <c r="F2310" s="35"/>
      <c r="G2310" s="36">
        <v>28.33</v>
      </c>
      <c r="H2310" s="36">
        <v>3800</v>
      </c>
      <c r="I2310" s="36">
        <v>5099.3999999999996</v>
      </c>
      <c r="J2310" s="36">
        <v>28.33</v>
      </c>
    </row>
    <row r="2311" spans="1:10" x14ac:dyDescent="0.2">
      <c r="A2311" s="33">
        <v>2030</v>
      </c>
      <c r="B2311" s="34" t="s">
        <v>13030</v>
      </c>
      <c r="C2311" s="34" t="s">
        <v>13029</v>
      </c>
      <c r="D2311" s="34" t="s">
        <v>4876</v>
      </c>
      <c r="E2311" s="35" t="s">
        <v>14052</v>
      </c>
      <c r="F2311" s="35"/>
      <c r="G2311" s="36">
        <v>33.33</v>
      </c>
      <c r="H2311" s="36">
        <v>4000</v>
      </c>
      <c r="I2311" s="36">
        <v>5999.4</v>
      </c>
      <c r="J2311" s="36">
        <v>33.33</v>
      </c>
    </row>
    <row r="2312" spans="1:10" x14ac:dyDescent="0.2">
      <c r="A2312" s="33">
        <v>2031</v>
      </c>
      <c r="B2312" s="34" t="s">
        <v>4900</v>
      </c>
      <c r="C2312" s="34" t="s">
        <v>4901</v>
      </c>
      <c r="D2312" s="34" t="s">
        <v>4871</v>
      </c>
      <c r="E2312" s="35" t="s">
        <v>3111</v>
      </c>
      <c r="F2312" s="35"/>
      <c r="G2312" s="36">
        <v>28.33</v>
      </c>
      <c r="H2312" s="36">
        <v>3800</v>
      </c>
      <c r="I2312" s="36">
        <v>5099.3999999999996</v>
      </c>
      <c r="J2312" s="36">
        <v>28.33</v>
      </c>
    </row>
    <row r="2313" spans="1:10" x14ac:dyDescent="0.2">
      <c r="A2313" s="33">
        <v>2032</v>
      </c>
      <c r="B2313" s="34" t="s">
        <v>14453</v>
      </c>
      <c r="C2313" s="34" t="s">
        <v>14454</v>
      </c>
      <c r="D2313" s="34" t="s">
        <v>4871</v>
      </c>
      <c r="E2313" s="35" t="s">
        <v>13963</v>
      </c>
      <c r="F2313" s="35"/>
      <c r="G2313" s="36">
        <v>28.33</v>
      </c>
      <c r="H2313" s="36">
        <v>3800</v>
      </c>
      <c r="I2313" s="36">
        <v>5099.3999999999996</v>
      </c>
      <c r="J2313" s="36">
        <v>28.33</v>
      </c>
    </row>
    <row r="2314" spans="1:10" x14ac:dyDescent="0.2">
      <c r="A2314" s="33">
        <v>2033</v>
      </c>
      <c r="B2314" s="34" t="s">
        <v>2524</v>
      </c>
      <c r="C2314" s="34" t="s">
        <v>2525</v>
      </c>
      <c r="D2314" s="34" t="s">
        <v>4871</v>
      </c>
      <c r="E2314" s="35" t="s">
        <v>630</v>
      </c>
      <c r="F2314" s="35"/>
      <c r="G2314" s="36">
        <v>28.33</v>
      </c>
      <c r="H2314" s="36">
        <v>3800</v>
      </c>
      <c r="I2314" s="36">
        <v>5099.3999999999996</v>
      </c>
      <c r="J2314" s="36">
        <v>28.33</v>
      </c>
    </row>
    <row r="2315" spans="1:10" x14ac:dyDescent="0.2">
      <c r="A2315" s="33">
        <v>2034</v>
      </c>
      <c r="B2315" s="34" t="s">
        <v>14455</v>
      </c>
      <c r="C2315" s="34" t="s">
        <v>14456</v>
      </c>
      <c r="D2315" s="34" t="s">
        <v>4871</v>
      </c>
      <c r="E2315" s="35" t="s">
        <v>14101</v>
      </c>
      <c r="F2315" s="35"/>
      <c r="G2315" s="36">
        <v>28.33</v>
      </c>
      <c r="H2315" s="36">
        <v>3800</v>
      </c>
      <c r="I2315" s="36">
        <v>5099.3999999999996</v>
      </c>
      <c r="J2315" s="36">
        <v>28.33</v>
      </c>
    </row>
    <row r="2316" spans="1:10" x14ac:dyDescent="0.2">
      <c r="A2316" s="33">
        <v>2035</v>
      </c>
      <c r="B2316" s="34" t="s">
        <v>13022</v>
      </c>
      <c r="C2316" s="34" t="s">
        <v>13021</v>
      </c>
      <c r="D2316" s="34" t="s">
        <v>4871</v>
      </c>
      <c r="E2316" s="35" t="s">
        <v>14025</v>
      </c>
      <c r="F2316" s="35"/>
      <c r="G2316" s="36">
        <v>28.33</v>
      </c>
      <c r="H2316" s="36">
        <v>3800</v>
      </c>
      <c r="I2316" s="36">
        <v>5099.3999999999996</v>
      </c>
      <c r="J2316" s="36">
        <v>28.33</v>
      </c>
    </row>
    <row r="2317" spans="1:10" x14ac:dyDescent="0.2">
      <c r="A2317" s="33">
        <v>2036</v>
      </c>
      <c r="B2317" s="34" t="s">
        <v>13020</v>
      </c>
      <c r="C2317" s="34" t="s">
        <v>13019</v>
      </c>
      <c r="D2317" s="34" t="s">
        <v>4871</v>
      </c>
      <c r="E2317" s="35" t="s">
        <v>13946</v>
      </c>
      <c r="F2317" s="35"/>
      <c r="G2317" s="36">
        <v>28.33</v>
      </c>
      <c r="H2317" s="36">
        <v>3800</v>
      </c>
      <c r="I2317" s="36">
        <v>5099.3999999999996</v>
      </c>
      <c r="J2317" s="36">
        <v>28.33</v>
      </c>
    </row>
    <row r="2318" spans="1:10" x14ac:dyDescent="0.2">
      <c r="A2318" s="33">
        <v>2037</v>
      </c>
      <c r="B2318" s="34" t="s">
        <v>4904</v>
      </c>
      <c r="C2318" s="34" t="s">
        <v>4905</v>
      </c>
      <c r="D2318" s="34" t="s">
        <v>4871</v>
      </c>
      <c r="E2318" s="35" t="s">
        <v>270</v>
      </c>
      <c r="F2318" s="35"/>
      <c r="G2318" s="36">
        <v>28.33</v>
      </c>
      <c r="H2318" s="36">
        <v>3201</v>
      </c>
      <c r="I2318" s="36">
        <v>5099.3999999999996</v>
      </c>
      <c r="J2318" s="36">
        <v>28.33</v>
      </c>
    </row>
    <row r="2319" spans="1:10" x14ac:dyDescent="0.2">
      <c r="A2319" s="33">
        <v>2038</v>
      </c>
      <c r="B2319" s="34" t="s">
        <v>13028</v>
      </c>
      <c r="C2319" s="34" t="s">
        <v>13027</v>
      </c>
      <c r="D2319" s="34" t="s">
        <v>4876</v>
      </c>
      <c r="E2319" s="35" t="s">
        <v>13950</v>
      </c>
      <c r="F2319" s="35"/>
      <c r="G2319" s="36">
        <v>33.33</v>
      </c>
      <c r="H2319" s="36">
        <v>4000</v>
      </c>
      <c r="I2319" s="36">
        <v>5999.4</v>
      </c>
      <c r="J2319" s="36">
        <v>33.33</v>
      </c>
    </row>
    <row r="2320" spans="1:10" x14ac:dyDescent="0.2">
      <c r="A2320" s="31"/>
      <c r="B2320" s="31"/>
      <c r="C2320" s="31"/>
      <c r="D2320" s="32" t="s">
        <v>4906</v>
      </c>
      <c r="E2320" s="31"/>
      <c r="F2320" s="31"/>
      <c r="G2320" s="31"/>
      <c r="H2320" s="31"/>
      <c r="I2320" s="31"/>
      <c r="J2320" s="31"/>
    </row>
    <row r="2321" spans="1:10" x14ac:dyDescent="0.2">
      <c r="A2321" s="33">
        <v>2039</v>
      </c>
      <c r="B2321" s="34" t="s">
        <v>12996</v>
      </c>
      <c r="C2321" s="34" t="s">
        <v>12995</v>
      </c>
      <c r="D2321" s="34" t="s">
        <v>4912</v>
      </c>
      <c r="E2321" s="35" t="s">
        <v>13918</v>
      </c>
      <c r="F2321" s="35"/>
      <c r="G2321" s="36">
        <v>26.67</v>
      </c>
      <c r="H2321" s="36">
        <v>3750</v>
      </c>
      <c r="I2321" s="36">
        <v>4800.6000000000004</v>
      </c>
      <c r="J2321" s="36">
        <v>26.67</v>
      </c>
    </row>
    <row r="2322" spans="1:10" x14ac:dyDescent="0.2">
      <c r="A2322" s="33">
        <v>2040</v>
      </c>
      <c r="B2322" s="34" t="s">
        <v>4907</v>
      </c>
      <c r="C2322" s="34" t="s">
        <v>4908</v>
      </c>
      <c r="D2322" s="34" t="s">
        <v>4909</v>
      </c>
      <c r="E2322" s="35" t="s">
        <v>533</v>
      </c>
      <c r="F2322" s="35"/>
      <c r="G2322" s="36">
        <v>37.58</v>
      </c>
      <c r="H2322" s="36">
        <v>3800</v>
      </c>
      <c r="I2322" s="36">
        <v>6764.4</v>
      </c>
      <c r="J2322" s="36">
        <v>37.58</v>
      </c>
    </row>
    <row r="2323" spans="1:10" x14ac:dyDescent="0.2">
      <c r="A2323" s="33">
        <v>2041</v>
      </c>
      <c r="B2323" s="34" t="s">
        <v>4910</v>
      </c>
      <c r="C2323" s="34" t="s">
        <v>4911</v>
      </c>
      <c r="D2323" s="34" t="s">
        <v>4912</v>
      </c>
      <c r="E2323" s="35" t="s">
        <v>2962</v>
      </c>
      <c r="F2323" s="35"/>
      <c r="G2323" s="36">
        <v>26.67</v>
      </c>
      <c r="H2323" s="36">
        <v>3750</v>
      </c>
      <c r="I2323" s="36">
        <v>4800.6000000000004</v>
      </c>
      <c r="J2323" s="36">
        <v>26.67</v>
      </c>
    </row>
    <row r="2324" spans="1:10" x14ac:dyDescent="0.2">
      <c r="A2324" s="31"/>
      <c r="B2324" s="31"/>
      <c r="C2324" s="31"/>
      <c r="D2324" s="32" t="s">
        <v>4913</v>
      </c>
      <c r="E2324" s="31"/>
      <c r="F2324" s="31"/>
      <c r="G2324" s="31"/>
      <c r="H2324" s="31"/>
      <c r="I2324" s="31"/>
      <c r="J2324" s="31"/>
    </row>
    <row r="2325" spans="1:10" x14ac:dyDescent="0.2">
      <c r="A2325" s="33">
        <v>2042</v>
      </c>
      <c r="B2325" s="34" t="s">
        <v>4914</v>
      </c>
      <c r="C2325" s="34" t="s">
        <v>4915</v>
      </c>
      <c r="D2325" s="34" t="s">
        <v>14457</v>
      </c>
      <c r="E2325" s="35" t="s">
        <v>1472</v>
      </c>
      <c r="F2325" s="35"/>
      <c r="G2325" s="36">
        <v>7700</v>
      </c>
      <c r="H2325" s="36">
        <v>4500</v>
      </c>
      <c r="I2325" s="36">
        <v>7700</v>
      </c>
      <c r="J2325" s="36">
        <v>7700</v>
      </c>
    </row>
    <row r="2326" spans="1:10" x14ac:dyDescent="0.2">
      <c r="A2326" s="31"/>
      <c r="B2326" s="31"/>
      <c r="C2326" s="31"/>
      <c r="D2326" s="32" t="s">
        <v>4916</v>
      </c>
      <c r="E2326" s="31"/>
      <c r="F2326" s="31"/>
      <c r="G2326" s="31"/>
      <c r="H2326" s="31"/>
      <c r="I2326" s="31"/>
      <c r="J2326" s="31"/>
    </row>
    <row r="2327" spans="1:10" x14ac:dyDescent="0.2">
      <c r="A2327" s="33">
        <v>2043</v>
      </c>
      <c r="B2327" s="34" t="s">
        <v>6670</v>
      </c>
      <c r="C2327" s="34" t="s">
        <v>6671</v>
      </c>
      <c r="D2327" s="34" t="s">
        <v>14458</v>
      </c>
      <c r="E2327" s="35" t="s">
        <v>2447</v>
      </c>
      <c r="F2327" s="35"/>
      <c r="G2327" s="36">
        <v>7700</v>
      </c>
      <c r="H2327" s="36">
        <v>5900</v>
      </c>
      <c r="I2327" s="36">
        <v>7700</v>
      </c>
      <c r="J2327" s="36">
        <v>7700</v>
      </c>
    </row>
    <row r="2328" spans="1:10" x14ac:dyDescent="0.2">
      <c r="A2328" s="31"/>
      <c r="B2328" s="31"/>
      <c r="C2328" s="31"/>
      <c r="D2328" s="32" t="s">
        <v>4919</v>
      </c>
      <c r="E2328" s="31"/>
      <c r="F2328" s="31"/>
      <c r="G2328" s="31"/>
      <c r="H2328" s="31"/>
      <c r="I2328" s="31"/>
      <c r="J2328" s="31"/>
    </row>
    <row r="2329" spans="1:10" x14ac:dyDescent="0.2">
      <c r="A2329" s="33">
        <v>2044</v>
      </c>
      <c r="B2329" s="34" t="s">
        <v>13018</v>
      </c>
      <c r="C2329" s="34" t="s">
        <v>13017</v>
      </c>
      <c r="D2329" s="34" t="s">
        <v>14459</v>
      </c>
      <c r="E2329" s="35" t="s">
        <v>13994</v>
      </c>
      <c r="F2329" s="35"/>
      <c r="G2329" s="36">
        <v>29.25</v>
      </c>
      <c r="H2329" s="36">
        <v>3750</v>
      </c>
      <c r="I2329" s="36">
        <v>5850</v>
      </c>
      <c r="J2329" s="36">
        <v>29.25</v>
      </c>
    </row>
    <row r="2330" spans="1:10" x14ac:dyDescent="0.2">
      <c r="A2330" s="33">
        <v>2045</v>
      </c>
      <c r="B2330" s="34" t="s">
        <v>4920</v>
      </c>
      <c r="C2330" s="34" t="s">
        <v>4921</v>
      </c>
      <c r="D2330" s="34" t="s">
        <v>4922</v>
      </c>
      <c r="E2330" s="35" t="s">
        <v>2825</v>
      </c>
      <c r="F2330" s="35"/>
      <c r="G2330" s="36">
        <v>29.15</v>
      </c>
      <c r="H2330" s="36">
        <v>3750</v>
      </c>
      <c r="I2330" s="36">
        <v>5830</v>
      </c>
      <c r="J2330" s="36">
        <v>29.15</v>
      </c>
    </row>
    <row r="2331" spans="1:10" x14ac:dyDescent="0.2">
      <c r="A2331" s="33">
        <v>2046</v>
      </c>
      <c r="B2331" s="34" t="s">
        <v>4923</v>
      </c>
      <c r="C2331" s="34" t="s">
        <v>4924</v>
      </c>
      <c r="D2331" s="34" t="s">
        <v>4925</v>
      </c>
      <c r="E2331" s="35" t="s">
        <v>3166</v>
      </c>
      <c r="F2331" s="35"/>
      <c r="G2331" s="36">
        <v>32.18</v>
      </c>
      <c r="H2331" s="36">
        <v>3750</v>
      </c>
      <c r="I2331" s="36">
        <v>6436</v>
      </c>
      <c r="J2331" s="36">
        <v>32.18</v>
      </c>
    </row>
    <row r="2332" spans="1:10" x14ac:dyDescent="0.2">
      <c r="A2332" s="33">
        <v>2047</v>
      </c>
      <c r="B2332" s="34" t="s">
        <v>14460</v>
      </c>
      <c r="C2332" s="34" t="s">
        <v>14461</v>
      </c>
      <c r="D2332" s="34" t="s">
        <v>14459</v>
      </c>
      <c r="E2332" s="35" t="s">
        <v>14137</v>
      </c>
      <c r="F2332" s="35"/>
      <c r="G2332" s="36">
        <v>29.25</v>
      </c>
      <c r="H2332" s="36">
        <v>3750</v>
      </c>
      <c r="I2332" s="36">
        <v>5850</v>
      </c>
      <c r="J2332" s="36">
        <v>29.25</v>
      </c>
    </row>
    <row r="2333" spans="1:10" x14ac:dyDescent="0.2">
      <c r="A2333" s="33">
        <v>2048</v>
      </c>
      <c r="B2333" s="34" t="s">
        <v>13036</v>
      </c>
      <c r="C2333" s="34" t="s">
        <v>13035</v>
      </c>
      <c r="D2333" s="34" t="s">
        <v>4928</v>
      </c>
      <c r="E2333" s="35" t="s">
        <v>13955</v>
      </c>
      <c r="F2333" s="35"/>
      <c r="G2333" s="36">
        <v>26.5</v>
      </c>
      <c r="H2333" s="36">
        <v>3750</v>
      </c>
      <c r="I2333" s="36">
        <v>5300</v>
      </c>
      <c r="J2333" s="36">
        <v>26.5</v>
      </c>
    </row>
    <row r="2334" spans="1:10" x14ac:dyDescent="0.2">
      <c r="A2334" s="33">
        <v>2049</v>
      </c>
      <c r="B2334" s="34" t="s">
        <v>13034</v>
      </c>
      <c r="C2334" s="34" t="s">
        <v>13033</v>
      </c>
      <c r="D2334" s="34" t="s">
        <v>4928</v>
      </c>
      <c r="E2334" s="35" t="s">
        <v>13985</v>
      </c>
      <c r="F2334" s="35"/>
      <c r="G2334" s="36">
        <v>26.5</v>
      </c>
      <c r="H2334" s="36">
        <v>3750</v>
      </c>
      <c r="I2334" s="36">
        <v>5300</v>
      </c>
      <c r="J2334" s="36">
        <v>26.5</v>
      </c>
    </row>
    <row r="2335" spans="1:10" x14ac:dyDescent="0.2">
      <c r="A2335" s="33">
        <v>2050</v>
      </c>
      <c r="B2335" s="34" t="s">
        <v>4821</v>
      </c>
      <c r="C2335" s="34" t="s">
        <v>4822</v>
      </c>
      <c r="D2335" s="34" t="s">
        <v>14462</v>
      </c>
      <c r="E2335" s="35" t="s">
        <v>4798</v>
      </c>
      <c r="F2335" s="35"/>
      <c r="G2335" s="36">
        <v>7000</v>
      </c>
      <c r="H2335" s="36">
        <v>4000</v>
      </c>
      <c r="I2335" s="36">
        <v>7000</v>
      </c>
      <c r="J2335" s="36">
        <v>7000</v>
      </c>
    </row>
    <row r="2336" spans="1:10" x14ac:dyDescent="0.2">
      <c r="A2336" s="33">
        <v>2051</v>
      </c>
      <c r="B2336" s="34" t="s">
        <v>4930</v>
      </c>
      <c r="C2336" s="34" t="s">
        <v>4931</v>
      </c>
      <c r="D2336" s="34" t="s">
        <v>4932</v>
      </c>
      <c r="E2336" s="35" t="s">
        <v>2825</v>
      </c>
      <c r="F2336" s="35"/>
      <c r="G2336" s="36">
        <v>4400</v>
      </c>
      <c r="H2336" s="36">
        <v>3750</v>
      </c>
      <c r="I2336" s="36">
        <v>4400</v>
      </c>
      <c r="J2336" s="36">
        <v>4400</v>
      </c>
    </row>
    <row r="2337" spans="1:10" x14ac:dyDescent="0.2">
      <c r="A2337" s="33">
        <v>2052</v>
      </c>
      <c r="B2337" s="34" t="s">
        <v>13032</v>
      </c>
      <c r="C2337" s="34" t="s">
        <v>13031</v>
      </c>
      <c r="D2337" s="34" t="s">
        <v>4928</v>
      </c>
      <c r="E2337" s="35" t="s">
        <v>13927</v>
      </c>
      <c r="F2337" s="35"/>
      <c r="G2337" s="36">
        <v>26.5</v>
      </c>
      <c r="H2337" s="36">
        <v>3750</v>
      </c>
      <c r="I2337" s="36">
        <v>5300</v>
      </c>
      <c r="J2337" s="36">
        <v>26.5</v>
      </c>
    </row>
    <row r="2338" spans="1:10" x14ac:dyDescent="0.2">
      <c r="A2338" s="33">
        <v>2053</v>
      </c>
      <c r="B2338" s="34" t="s">
        <v>13014</v>
      </c>
      <c r="C2338" s="34" t="s">
        <v>13013</v>
      </c>
      <c r="D2338" s="34" t="s">
        <v>14463</v>
      </c>
      <c r="E2338" s="35" t="s">
        <v>14025</v>
      </c>
      <c r="F2338" s="35"/>
      <c r="G2338" s="36">
        <v>4000</v>
      </c>
      <c r="H2338" s="36">
        <v>3750</v>
      </c>
      <c r="I2338" s="36">
        <v>4000</v>
      </c>
      <c r="J2338" s="36">
        <v>4000</v>
      </c>
    </row>
    <row r="2339" spans="1:10" x14ac:dyDescent="0.2">
      <c r="A2339" s="33">
        <v>2054</v>
      </c>
      <c r="B2339" s="34" t="s">
        <v>4933</v>
      </c>
      <c r="C2339" s="34" t="s">
        <v>4934</v>
      </c>
      <c r="D2339" s="34" t="s">
        <v>4935</v>
      </c>
      <c r="E2339" s="35" t="s">
        <v>2825</v>
      </c>
      <c r="F2339" s="35"/>
      <c r="G2339" s="36">
        <v>7700</v>
      </c>
      <c r="H2339" s="36">
        <v>4000</v>
      </c>
      <c r="I2339" s="36">
        <v>7700</v>
      </c>
      <c r="J2339" s="36">
        <v>7700</v>
      </c>
    </row>
    <row r="2340" spans="1:10" x14ac:dyDescent="0.2">
      <c r="A2340" s="31"/>
      <c r="B2340" s="31"/>
      <c r="C2340" s="31"/>
      <c r="D2340" s="32" t="s">
        <v>4936</v>
      </c>
      <c r="E2340" s="31"/>
      <c r="F2340" s="31"/>
      <c r="G2340" s="31"/>
      <c r="H2340" s="31"/>
      <c r="I2340" s="31"/>
      <c r="J2340" s="31"/>
    </row>
    <row r="2341" spans="1:10" x14ac:dyDescent="0.2">
      <c r="A2341" s="33">
        <v>2055</v>
      </c>
      <c r="B2341" s="34" t="s">
        <v>12984</v>
      </c>
      <c r="C2341" s="34" t="s">
        <v>12983</v>
      </c>
      <c r="D2341" s="34" t="s">
        <v>14464</v>
      </c>
      <c r="E2341" s="35" t="s">
        <v>14090</v>
      </c>
      <c r="F2341" s="35"/>
      <c r="G2341" s="36">
        <v>12131</v>
      </c>
      <c r="H2341" s="36">
        <v>6500</v>
      </c>
      <c r="I2341" s="36">
        <v>12131</v>
      </c>
      <c r="J2341" s="36">
        <v>12131</v>
      </c>
    </row>
    <row r="2342" spans="1:10" x14ac:dyDescent="0.2">
      <c r="A2342" s="33">
        <v>2056</v>
      </c>
      <c r="B2342" s="34" t="s">
        <v>4940</v>
      </c>
      <c r="C2342" s="34" t="s">
        <v>4941</v>
      </c>
      <c r="D2342" s="34" t="s">
        <v>4942</v>
      </c>
      <c r="E2342" s="35" t="s">
        <v>4943</v>
      </c>
      <c r="F2342" s="35"/>
      <c r="G2342" s="36">
        <v>5800</v>
      </c>
      <c r="H2342" s="36">
        <v>4700</v>
      </c>
      <c r="I2342" s="36">
        <v>5800</v>
      </c>
      <c r="J2342" s="36">
        <v>5800</v>
      </c>
    </row>
    <row r="2343" spans="1:10" x14ac:dyDescent="0.2">
      <c r="A2343" s="31"/>
      <c r="B2343" s="31"/>
      <c r="C2343" s="31"/>
      <c r="D2343" s="32" t="s">
        <v>4944</v>
      </c>
      <c r="E2343" s="31"/>
      <c r="F2343" s="31"/>
      <c r="G2343" s="31"/>
      <c r="H2343" s="31"/>
      <c r="I2343" s="31"/>
      <c r="J2343" s="31"/>
    </row>
    <row r="2344" spans="1:10" x14ac:dyDescent="0.2">
      <c r="A2344" s="33">
        <v>2057</v>
      </c>
      <c r="B2344" s="34" t="s">
        <v>4945</v>
      </c>
      <c r="C2344" s="34" t="s">
        <v>4946</v>
      </c>
      <c r="D2344" s="34" t="s">
        <v>4947</v>
      </c>
      <c r="E2344" s="35" t="s">
        <v>562</v>
      </c>
      <c r="F2344" s="35"/>
      <c r="G2344" s="36">
        <v>41.39</v>
      </c>
      <c r="H2344" s="36">
        <v>3800</v>
      </c>
      <c r="I2344" s="36">
        <v>7450.2</v>
      </c>
      <c r="J2344" s="36">
        <v>41.39</v>
      </c>
    </row>
    <row r="2345" spans="1:10" x14ac:dyDescent="0.2">
      <c r="A2345" s="33">
        <v>2058</v>
      </c>
      <c r="B2345" s="34" t="s">
        <v>13002</v>
      </c>
      <c r="C2345" s="34" t="s">
        <v>13001</v>
      </c>
      <c r="D2345" s="34" t="s">
        <v>14465</v>
      </c>
      <c r="E2345" s="35" t="s">
        <v>14189</v>
      </c>
      <c r="F2345" s="35"/>
      <c r="G2345" s="36">
        <v>32.22</v>
      </c>
      <c r="H2345" s="36">
        <v>3900</v>
      </c>
      <c r="I2345" s="36">
        <v>5799.6</v>
      </c>
      <c r="J2345" s="36">
        <v>32.22</v>
      </c>
    </row>
    <row r="2346" spans="1:10" x14ac:dyDescent="0.2">
      <c r="A2346" s="33">
        <v>2059</v>
      </c>
      <c r="B2346" s="34" t="s">
        <v>4948</v>
      </c>
      <c r="C2346" s="34" t="s">
        <v>4949</v>
      </c>
      <c r="D2346" s="34" t="s">
        <v>4950</v>
      </c>
      <c r="E2346" s="35" t="s">
        <v>4951</v>
      </c>
      <c r="F2346" s="35"/>
      <c r="G2346" s="36">
        <v>34.72</v>
      </c>
      <c r="H2346" s="36">
        <v>4000</v>
      </c>
      <c r="I2346" s="36">
        <v>6249.6</v>
      </c>
      <c r="J2346" s="36">
        <v>34.72</v>
      </c>
    </row>
    <row r="2347" spans="1:10" x14ac:dyDescent="0.2">
      <c r="A2347" s="33">
        <v>2060</v>
      </c>
      <c r="B2347" s="34" t="s">
        <v>13000</v>
      </c>
      <c r="C2347" s="34" t="s">
        <v>12999</v>
      </c>
      <c r="D2347" s="34" t="s">
        <v>14465</v>
      </c>
      <c r="E2347" s="35" t="s">
        <v>14148</v>
      </c>
      <c r="F2347" s="35"/>
      <c r="G2347" s="36">
        <v>32.22</v>
      </c>
      <c r="H2347" s="36">
        <v>3900</v>
      </c>
      <c r="I2347" s="36">
        <v>5799.6</v>
      </c>
      <c r="J2347" s="36">
        <v>32.22</v>
      </c>
    </row>
    <row r="2348" spans="1:10" x14ac:dyDescent="0.2">
      <c r="A2348" s="33">
        <v>2061</v>
      </c>
      <c r="B2348" s="34" t="s">
        <v>13768</v>
      </c>
      <c r="C2348" s="34" t="s">
        <v>13769</v>
      </c>
      <c r="D2348" s="34" t="s">
        <v>14465</v>
      </c>
      <c r="E2348" s="35" t="s">
        <v>13975</v>
      </c>
      <c r="F2348" s="35"/>
      <c r="G2348" s="36">
        <v>32.22</v>
      </c>
      <c r="H2348" s="36">
        <v>3900</v>
      </c>
      <c r="I2348" s="36">
        <v>5799.6</v>
      </c>
      <c r="J2348" s="36">
        <v>32.22</v>
      </c>
    </row>
    <row r="2349" spans="1:10" x14ac:dyDescent="0.2">
      <c r="A2349" s="33">
        <v>2062</v>
      </c>
      <c r="B2349" s="34" t="s">
        <v>4952</v>
      </c>
      <c r="C2349" s="34" t="s">
        <v>4953</v>
      </c>
      <c r="D2349" s="34" t="s">
        <v>4947</v>
      </c>
      <c r="E2349" s="35" t="s">
        <v>4798</v>
      </c>
      <c r="F2349" s="35"/>
      <c r="G2349" s="36">
        <v>41.39</v>
      </c>
      <c r="H2349" s="36">
        <v>3800</v>
      </c>
      <c r="I2349" s="36">
        <v>7450.2</v>
      </c>
      <c r="J2349" s="36">
        <v>41.39</v>
      </c>
    </row>
    <row r="2350" spans="1:10" x14ac:dyDescent="0.2">
      <c r="A2350" s="33">
        <v>2063</v>
      </c>
      <c r="B2350" s="34" t="s">
        <v>4954</v>
      </c>
      <c r="C2350" s="34" t="s">
        <v>4955</v>
      </c>
      <c r="D2350" s="34" t="s">
        <v>4950</v>
      </c>
      <c r="E2350" s="35" t="s">
        <v>829</v>
      </c>
      <c r="F2350" s="35"/>
      <c r="G2350" s="36">
        <v>34.72</v>
      </c>
      <c r="H2350" s="36">
        <v>4000</v>
      </c>
      <c r="I2350" s="36">
        <v>6249.6</v>
      </c>
      <c r="J2350" s="36">
        <v>34.72</v>
      </c>
    </row>
    <row r="2351" spans="1:10" x14ac:dyDescent="0.2">
      <c r="A2351" s="33">
        <v>2064</v>
      </c>
      <c r="B2351" s="34" t="s">
        <v>4956</v>
      </c>
      <c r="C2351" s="34" t="s">
        <v>4957</v>
      </c>
      <c r="D2351" s="34" t="s">
        <v>4950</v>
      </c>
      <c r="E2351" s="35" t="s">
        <v>4798</v>
      </c>
      <c r="F2351" s="35"/>
      <c r="G2351" s="36">
        <v>34.72</v>
      </c>
      <c r="H2351" s="36">
        <v>4000</v>
      </c>
      <c r="I2351" s="36">
        <v>6249.6</v>
      </c>
      <c r="J2351" s="36">
        <v>34.72</v>
      </c>
    </row>
    <row r="2352" spans="1:10" x14ac:dyDescent="0.2">
      <c r="A2352" s="33">
        <v>2065</v>
      </c>
      <c r="B2352" s="34" t="s">
        <v>4958</v>
      </c>
      <c r="C2352" s="34" t="s">
        <v>4959</v>
      </c>
      <c r="D2352" s="34" t="s">
        <v>14466</v>
      </c>
      <c r="E2352" s="35" t="s">
        <v>4798</v>
      </c>
      <c r="F2352" s="35"/>
      <c r="G2352" s="36">
        <v>37.78</v>
      </c>
      <c r="H2352" s="36">
        <v>4200</v>
      </c>
      <c r="I2352" s="36">
        <v>6800.4</v>
      </c>
      <c r="J2352" s="36">
        <v>37.78</v>
      </c>
    </row>
    <row r="2353" spans="1:10" x14ac:dyDescent="0.2">
      <c r="A2353" s="33">
        <v>2066</v>
      </c>
      <c r="B2353" s="34" t="s">
        <v>4960</v>
      </c>
      <c r="C2353" s="34" t="s">
        <v>4961</v>
      </c>
      <c r="D2353" s="34" t="s">
        <v>14466</v>
      </c>
      <c r="E2353" s="35" t="s">
        <v>1739</v>
      </c>
      <c r="F2353" s="35"/>
      <c r="G2353" s="36">
        <v>37.78</v>
      </c>
      <c r="H2353" s="36">
        <v>4200</v>
      </c>
      <c r="I2353" s="36">
        <v>6800.4</v>
      </c>
      <c r="J2353" s="36">
        <v>37.78</v>
      </c>
    </row>
    <row r="2354" spans="1:10" x14ac:dyDescent="0.2">
      <c r="A2354" s="31"/>
      <c r="B2354" s="31"/>
      <c r="C2354" s="31"/>
      <c r="D2354" s="32" t="s">
        <v>4962</v>
      </c>
      <c r="E2354" s="31"/>
      <c r="F2354" s="31"/>
      <c r="G2354" s="31"/>
      <c r="H2354" s="31"/>
      <c r="I2354" s="31"/>
      <c r="J2354" s="31"/>
    </row>
    <row r="2355" spans="1:10" x14ac:dyDescent="0.2">
      <c r="A2355" s="33">
        <v>2067</v>
      </c>
      <c r="B2355" s="34" t="s">
        <v>4963</v>
      </c>
      <c r="C2355" s="34" t="s">
        <v>4964</v>
      </c>
      <c r="D2355" s="34" t="s">
        <v>14467</v>
      </c>
      <c r="E2355" s="35" t="s">
        <v>4965</v>
      </c>
      <c r="F2355" s="35"/>
      <c r="G2355" s="36">
        <v>27.5</v>
      </c>
      <c r="H2355" s="36">
        <v>3750</v>
      </c>
      <c r="I2355" s="36">
        <v>4950</v>
      </c>
      <c r="J2355" s="36">
        <v>27.5</v>
      </c>
    </row>
    <row r="2356" spans="1:10" x14ac:dyDescent="0.2">
      <c r="A2356" s="33">
        <v>2068</v>
      </c>
      <c r="B2356" s="34" t="s">
        <v>4967</v>
      </c>
      <c r="C2356" s="34" t="s">
        <v>4968</v>
      </c>
      <c r="D2356" s="34" t="s">
        <v>14467</v>
      </c>
      <c r="E2356" s="35" t="s">
        <v>1900</v>
      </c>
      <c r="F2356" s="35"/>
      <c r="G2356" s="36">
        <v>27.5</v>
      </c>
      <c r="H2356" s="36">
        <v>3750</v>
      </c>
      <c r="I2356" s="36">
        <v>4950</v>
      </c>
      <c r="J2356" s="36">
        <v>27.5</v>
      </c>
    </row>
    <row r="2357" spans="1:10" x14ac:dyDescent="0.2">
      <c r="A2357" s="33">
        <v>2069</v>
      </c>
      <c r="B2357" s="34" t="s">
        <v>4969</v>
      </c>
      <c r="C2357" s="34" t="s">
        <v>4970</v>
      </c>
      <c r="D2357" s="34" t="s">
        <v>14468</v>
      </c>
      <c r="E2357" s="35" t="s">
        <v>4121</v>
      </c>
      <c r="F2357" s="35"/>
      <c r="G2357" s="36">
        <v>30</v>
      </c>
      <c r="H2357" s="36">
        <v>3850</v>
      </c>
      <c r="I2357" s="36">
        <v>5400</v>
      </c>
      <c r="J2357" s="36">
        <v>30</v>
      </c>
    </row>
    <row r="2358" spans="1:10" x14ac:dyDescent="0.2">
      <c r="A2358" s="33">
        <v>2070</v>
      </c>
      <c r="B2358" s="34" t="s">
        <v>12988</v>
      </c>
      <c r="C2358" s="34" t="s">
        <v>12987</v>
      </c>
      <c r="D2358" s="34" t="s">
        <v>14469</v>
      </c>
      <c r="E2358" s="35" t="s">
        <v>13990</v>
      </c>
      <c r="F2358" s="35"/>
      <c r="G2358" s="36">
        <v>25</v>
      </c>
      <c r="H2358" s="36">
        <v>3750</v>
      </c>
      <c r="I2358" s="36">
        <v>4500</v>
      </c>
      <c r="J2358" s="36">
        <v>25</v>
      </c>
    </row>
    <row r="2359" spans="1:10" x14ac:dyDescent="0.2">
      <c r="A2359" s="33">
        <v>2071</v>
      </c>
      <c r="B2359" s="34" t="s">
        <v>4971</v>
      </c>
      <c r="C2359" s="34" t="s">
        <v>4972</v>
      </c>
      <c r="D2359" s="34" t="s">
        <v>14470</v>
      </c>
      <c r="E2359" s="35" t="s">
        <v>4973</v>
      </c>
      <c r="F2359" s="35"/>
      <c r="G2359" s="36">
        <v>8250</v>
      </c>
      <c r="H2359" s="36">
        <v>4700</v>
      </c>
      <c r="I2359" s="36">
        <v>8250</v>
      </c>
      <c r="J2359" s="36">
        <v>8250</v>
      </c>
    </row>
    <row r="2360" spans="1:10" x14ac:dyDescent="0.2">
      <c r="A2360" s="33">
        <v>2072</v>
      </c>
      <c r="B2360" s="34" t="s">
        <v>4974</v>
      </c>
      <c r="C2360" s="34" t="s">
        <v>4975</v>
      </c>
      <c r="D2360" s="34" t="s">
        <v>14471</v>
      </c>
      <c r="E2360" s="35" t="s">
        <v>1906</v>
      </c>
      <c r="F2360" s="35"/>
      <c r="G2360" s="36">
        <v>46.67</v>
      </c>
      <c r="H2360" s="36">
        <v>3800</v>
      </c>
      <c r="I2360" s="36">
        <v>8400.6</v>
      </c>
      <c r="J2360" s="36">
        <v>46.67</v>
      </c>
    </row>
    <row r="2361" spans="1:10" x14ac:dyDescent="0.2">
      <c r="A2361" s="33">
        <v>2073</v>
      </c>
      <c r="B2361" s="34" t="s">
        <v>4976</v>
      </c>
      <c r="C2361" s="34" t="s">
        <v>4977</v>
      </c>
      <c r="D2361" s="34" t="s">
        <v>4966</v>
      </c>
      <c r="E2361" s="35" t="s">
        <v>617</v>
      </c>
      <c r="F2361" s="35"/>
      <c r="G2361" s="36">
        <v>38.89</v>
      </c>
      <c r="H2361" s="36">
        <v>3800</v>
      </c>
      <c r="I2361" s="36">
        <v>7000.2</v>
      </c>
      <c r="J2361" s="36">
        <v>38.89</v>
      </c>
    </row>
    <row r="2362" spans="1:10" x14ac:dyDescent="0.2">
      <c r="A2362" s="31"/>
      <c r="B2362" s="31"/>
      <c r="C2362" s="31"/>
      <c r="D2362" s="32" t="s">
        <v>4978</v>
      </c>
      <c r="E2362" s="31"/>
      <c r="F2362" s="31"/>
      <c r="G2362" s="31"/>
      <c r="H2362" s="31"/>
      <c r="I2362" s="31"/>
      <c r="J2362" s="31"/>
    </row>
    <row r="2363" spans="1:10" x14ac:dyDescent="0.2">
      <c r="A2363" s="33">
        <v>2074</v>
      </c>
      <c r="B2363" s="34" t="s">
        <v>4996</v>
      </c>
      <c r="C2363" s="34" t="s">
        <v>4997</v>
      </c>
      <c r="D2363" s="34" t="s">
        <v>4981</v>
      </c>
      <c r="E2363" s="35" t="s">
        <v>1042</v>
      </c>
      <c r="F2363" s="35"/>
      <c r="G2363" s="36">
        <v>40.56</v>
      </c>
      <c r="H2363" s="36">
        <v>3800</v>
      </c>
      <c r="I2363" s="36">
        <v>7300.8</v>
      </c>
      <c r="J2363" s="36">
        <v>40.56</v>
      </c>
    </row>
    <row r="2364" spans="1:10" x14ac:dyDescent="0.2">
      <c r="A2364" s="33">
        <v>2075</v>
      </c>
      <c r="B2364" s="34" t="s">
        <v>5029</v>
      </c>
      <c r="C2364" s="34" t="s">
        <v>5030</v>
      </c>
      <c r="D2364" s="34" t="s">
        <v>14472</v>
      </c>
      <c r="E2364" s="35" t="s">
        <v>4147</v>
      </c>
      <c r="F2364" s="35"/>
      <c r="G2364" s="36">
        <v>30</v>
      </c>
      <c r="H2364" s="36">
        <v>3850</v>
      </c>
      <c r="I2364" s="36">
        <v>5400</v>
      </c>
      <c r="J2364" s="36">
        <v>30</v>
      </c>
    </row>
    <row r="2365" spans="1:10" x14ac:dyDescent="0.2">
      <c r="A2365" s="33">
        <v>2076</v>
      </c>
      <c r="B2365" s="34" t="s">
        <v>4979</v>
      </c>
      <c r="C2365" s="34" t="s">
        <v>4980</v>
      </c>
      <c r="D2365" s="34" t="s">
        <v>4981</v>
      </c>
      <c r="E2365" s="35" t="s">
        <v>2935</v>
      </c>
      <c r="F2365" s="35"/>
      <c r="G2365" s="36">
        <v>40.56</v>
      </c>
      <c r="H2365" s="36">
        <v>3800</v>
      </c>
      <c r="I2365" s="36">
        <v>7300.8</v>
      </c>
      <c r="J2365" s="36">
        <v>40.56</v>
      </c>
    </row>
    <row r="2366" spans="1:10" x14ac:dyDescent="0.2">
      <c r="A2366" s="33">
        <v>2077</v>
      </c>
      <c r="B2366" s="34" t="s">
        <v>4986</v>
      </c>
      <c r="C2366" s="34" t="s">
        <v>4987</v>
      </c>
      <c r="D2366" s="34" t="s">
        <v>14472</v>
      </c>
      <c r="E2366" s="35" t="s">
        <v>4988</v>
      </c>
      <c r="F2366" s="35"/>
      <c r="G2366" s="36">
        <v>30</v>
      </c>
      <c r="H2366" s="36">
        <v>3850</v>
      </c>
      <c r="I2366" s="36">
        <v>5400</v>
      </c>
      <c r="J2366" s="36">
        <v>30</v>
      </c>
    </row>
    <row r="2367" spans="1:10" x14ac:dyDescent="0.2">
      <c r="A2367" s="33">
        <v>2078</v>
      </c>
      <c r="B2367" s="34" t="s">
        <v>5037</v>
      </c>
      <c r="C2367" s="34" t="s">
        <v>5038</v>
      </c>
      <c r="D2367" s="34" t="s">
        <v>14473</v>
      </c>
      <c r="E2367" s="35" t="s">
        <v>4185</v>
      </c>
      <c r="F2367" s="35"/>
      <c r="G2367" s="36">
        <v>27.22</v>
      </c>
      <c r="H2367" s="36">
        <v>3800</v>
      </c>
      <c r="I2367" s="36">
        <v>4899.6000000000004</v>
      </c>
      <c r="J2367" s="36">
        <v>27.22</v>
      </c>
    </row>
    <row r="2368" spans="1:10" x14ac:dyDescent="0.2">
      <c r="A2368" s="31"/>
      <c r="B2368" s="31"/>
      <c r="C2368" s="31"/>
      <c r="D2368" s="32" t="s">
        <v>4992</v>
      </c>
      <c r="E2368" s="31"/>
      <c r="F2368" s="31"/>
      <c r="G2368" s="31"/>
      <c r="H2368" s="31"/>
      <c r="I2368" s="31"/>
      <c r="J2368" s="31"/>
    </row>
    <row r="2369" spans="1:10" x14ac:dyDescent="0.2">
      <c r="A2369" s="33">
        <v>2079</v>
      </c>
      <c r="B2369" s="34" t="s">
        <v>4993</v>
      </c>
      <c r="C2369" s="34" t="s">
        <v>4994</v>
      </c>
      <c r="D2369" s="34" t="s">
        <v>4995</v>
      </c>
      <c r="E2369" s="35" t="s">
        <v>313</v>
      </c>
      <c r="F2369" s="35"/>
      <c r="G2369" s="36">
        <v>30</v>
      </c>
      <c r="H2369" s="36">
        <v>3750</v>
      </c>
      <c r="I2369" s="36">
        <v>5400</v>
      </c>
      <c r="J2369" s="36">
        <v>30</v>
      </c>
    </row>
    <row r="2370" spans="1:10" x14ac:dyDescent="0.2">
      <c r="A2370" s="33">
        <v>2080</v>
      </c>
      <c r="B2370" s="34" t="s">
        <v>12737</v>
      </c>
      <c r="C2370" s="34" t="s">
        <v>12736</v>
      </c>
      <c r="D2370" s="34" t="s">
        <v>4995</v>
      </c>
      <c r="E2370" s="35" t="s">
        <v>13943</v>
      </c>
      <c r="F2370" s="35"/>
      <c r="G2370" s="36">
        <v>30</v>
      </c>
      <c r="H2370" s="36">
        <v>3750</v>
      </c>
      <c r="I2370" s="36">
        <v>5400</v>
      </c>
      <c r="J2370" s="36">
        <v>30</v>
      </c>
    </row>
    <row r="2371" spans="1:10" x14ac:dyDescent="0.2">
      <c r="A2371" s="33">
        <v>2081</v>
      </c>
      <c r="B2371" s="34" t="s">
        <v>12976</v>
      </c>
      <c r="C2371" s="34" t="s">
        <v>12975</v>
      </c>
      <c r="D2371" s="34" t="s">
        <v>4995</v>
      </c>
      <c r="E2371" s="35" t="s">
        <v>13946</v>
      </c>
      <c r="F2371" s="35"/>
      <c r="G2371" s="36">
        <v>30</v>
      </c>
      <c r="H2371" s="36">
        <v>3750</v>
      </c>
      <c r="I2371" s="36">
        <v>5400</v>
      </c>
      <c r="J2371" s="36">
        <v>30</v>
      </c>
    </row>
    <row r="2372" spans="1:10" x14ac:dyDescent="0.2">
      <c r="A2372" s="33">
        <v>2082</v>
      </c>
      <c r="B2372" s="34" t="s">
        <v>12982</v>
      </c>
      <c r="C2372" s="34" t="s">
        <v>12981</v>
      </c>
      <c r="D2372" s="34" t="s">
        <v>5012</v>
      </c>
      <c r="E2372" s="35" t="s">
        <v>13914</v>
      </c>
      <c r="F2372" s="35"/>
      <c r="G2372" s="36">
        <v>33.33</v>
      </c>
      <c r="H2372" s="36">
        <v>3800</v>
      </c>
      <c r="I2372" s="36">
        <v>5400</v>
      </c>
      <c r="J2372" s="36">
        <v>30</v>
      </c>
    </row>
    <row r="2373" spans="1:10" x14ac:dyDescent="0.2">
      <c r="A2373" s="33">
        <v>2083</v>
      </c>
      <c r="B2373" s="34" t="s">
        <v>5000</v>
      </c>
      <c r="C2373" s="34" t="s">
        <v>5001</v>
      </c>
      <c r="D2373" s="34" t="s">
        <v>14474</v>
      </c>
      <c r="E2373" s="35" t="s">
        <v>1176</v>
      </c>
      <c r="F2373" s="35"/>
      <c r="G2373" s="36">
        <v>33.33</v>
      </c>
      <c r="H2373" s="36">
        <v>3800</v>
      </c>
      <c r="I2373" s="36">
        <v>5999.4</v>
      </c>
      <c r="J2373" s="36">
        <v>33.33</v>
      </c>
    </row>
    <row r="2374" spans="1:10" x14ac:dyDescent="0.2">
      <c r="A2374" s="33">
        <v>2084</v>
      </c>
      <c r="B2374" s="34" t="s">
        <v>11282</v>
      </c>
      <c r="C2374" s="34" t="s">
        <v>11283</v>
      </c>
      <c r="D2374" s="34" t="s">
        <v>5012</v>
      </c>
      <c r="E2374" s="35" t="s">
        <v>6435</v>
      </c>
      <c r="F2374" s="35"/>
      <c r="G2374" s="36">
        <v>33.33</v>
      </c>
      <c r="H2374" s="36">
        <v>3800</v>
      </c>
      <c r="I2374" s="36">
        <v>5999.4</v>
      </c>
      <c r="J2374" s="36">
        <v>33.33</v>
      </c>
    </row>
    <row r="2375" spans="1:10" x14ac:dyDescent="0.2">
      <c r="A2375" s="33">
        <v>2085</v>
      </c>
      <c r="B2375" s="34" t="s">
        <v>5002</v>
      </c>
      <c r="C2375" s="34" t="s">
        <v>5003</v>
      </c>
      <c r="D2375" s="34" t="s">
        <v>4995</v>
      </c>
      <c r="E2375" s="35" t="s">
        <v>1037</v>
      </c>
      <c r="F2375" s="35"/>
      <c r="G2375" s="36">
        <v>30</v>
      </c>
      <c r="H2375" s="36">
        <v>3750</v>
      </c>
      <c r="I2375" s="36">
        <v>5400</v>
      </c>
      <c r="J2375" s="36">
        <v>30</v>
      </c>
    </row>
    <row r="2376" spans="1:10" x14ac:dyDescent="0.2">
      <c r="A2376" s="33">
        <v>2086</v>
      </c>
      <c r="B2376" s="34" t="s">
        <v>12974</v>
      </c>
      <c r="C2376" s="34" t="s">
        <v>12973</v>
      </c>
      <c r="D2376" s="34" t="s">
        <v>4995</v>
      </c>
      <c r="E2376" s="35" t="s">
        <v>14120</v>
      </c>
      <c r="F2376" s="35"/>
      <c r="G2376" s="36">
        <v>30</v>
      </c>
      <c r="H2376" s="36">
        <v>3750</v>
      </c>
      <c r="I2376" s="36">
        <v>5400</v>
      </c>
      <c r="J2376" s="36">
        <v>30</v>
      </c>
    </row>
    <row r="2377" spans="1:10" x14ac:dyDescent="0.2">
      <c r="A2377" s="33">
        <v>2087</v>
      </c>
      <c r="B2377" s="34" t="s">
        <v>4998</v>
      </c>
      <c r="C2377" s="34" t="s">
        <v>14475</v>
      </c>
      <c r="D2377" s="34" t="s">
        <v>4995</v>
      </c>
      <c r="E2377" s="35" t="s">
        <v>4999</v>
      </c>
      <c r="F2377" s="35"/>
      <c r="G2377" s="36">
        <v>30</v>
      </c>
      <c r="H2377" s="36">
        <v>3202</v>
      </c>
      <c r="I2377" s="36">
        <v>5400</v>
      </c>
      <c r="J2377" s="36">
        <v>30</v>
      </c>
    </row>
    <row r="2378" spans="1:10" x14ac:dyDescent="0.2">
      <c r="A2378" s="33">
        <v>2088</v>
      </c>
      <c r="B2378" s="34" t="s">
        <v>5006</v>
      </c>
      <c r="C2378" s="34" t="s">
        <v>5007</v>
      </c>
      <c r="D2378" s="34" t="s">
        <v>4995</v>
      </c>
      <c r="E2378" s="35" t="s">
        <v>1067</v>
      </c>
      <c r="F2378" s="35"/>
      <c r="G2378" s="36">
        <v>30</v>
      </c>
      <c r="H2378" s="36">
        <v>3750</v>
      </c>
      <c r="I2378" s="36">
        <v>5400</v>
      </c>
      <c r="J2378" s="36">
        <v>30</v>
      </c>
    </row>
    <row r="2379" spans="1:10" x14ac:dyDescent="0.2">
      <c r="A2379" s="33">
        <v>2089</v>
      </c>
      <c r="B2379" s="34" t="s">
        <v>5008</v>
      </c>
      <c r="C2379" s="34" t="s">
        <v>5009</v>
      </c>
      <c r="D2379" s="34" t="s">
        <v>5010</v>
      </c>
      <c r="E2379" s="35" t="s">
        <v>5011</v>
      </c>
      <c r="F2379" s="35"/>
      <c r="G2379" s="36">
        <v>28.33</v>
      </c>
      <c r="H2379" s="36">
        <v>3800</v>
      </c>
      <c r="I2379" s="36">
        <v>5099.3999999999996</v>
      </c>
      <c r="J2379" s="36">
        <v>28.33</v>
      </c>
    </row>
    <row r="2380" spans="1:10" x14ac:dyDescent="0.2">
      <c r="A2380" s="33">
        <v>2090</v>
      </c>
      <c r="B2380" s="34" t="s">
        <v>5013</v>
      </c>
      <c r="C2380" s="34" t="s">
        <v>5014</v>
      </c>
      <c r="D2380" s="34" t="s">
        <v>5012</v>
      </c>
      <c r="E2380" s="35" t="s">
        <v>4798</v>
      </c>
      <c r="F2380" s="35"/>
      <c r="G2380" s="36">
        <v>33.33</v>
      </c>
      <c r="H2380" s="36">
        <v>3800</v>
      </c>
      <c r="I2380" s="36">
        <v>5999.4</v>
      </c>
      <c r="J2380" s="36">
        <v>33.33</v>
      </c>
    </row>
    <row r="2381" spans="1:10" x14ac:dyDescent="0.2">
      <c r="A2381" s="33">
        <v>2091</v>
      </c>
      <c r="B2381" s="34" t="s">
        <v>5015</v>
      </c>
      <c r="C2381" s="34" t="s">
        <v>5016</v>
      </c>
      <c r="D2381" s="34" t="s">
        <v>4995</v>
      </c>
      <c r="E2381" s="35" t="s">
        <v>1042</v>
      </c>
      <c r="F2381" s="35"/>
      <c r="G2381" s="36">
        <v>30</v>
      </c>
      <c r="H2381" s="36">
        <v>3750</v>
      </c>
      <c r="I2381" s="36">
        <v>5400</v>
      </c>
      <c r="J2381" s="36">
        <v>30</v>
      </c>
    </row>
    <row r="2382" spans="1:10" x14ac:dyDescent="0.2">
      <c r="A2382" s="33">
        <v>2092</v>
      </c>
      <c r="B2382" s="34" t="s">
        <v>12970</v>
      </c>
      <c r="C2382" s="34" t="s">
        <v>12969</v>
      </c>
      <c r="D2382" s="34" t="s">
        <v>4995</v>
      </c>
      <c r="E2382" s="35" t="s">
        <v>14018</v>
      </c>
      <c r="F2382" s="35"/>
      <c r="G2382" s="36">
        <v>30</v>
      </c>
      <c r="H2382" s="36">
        <v>3750</v>
      </c>
      <c r="I2382" s="36">
        <v>5400</v>
      </c>
      <c r="J2382" s="36">
        <v>30</v>
      </c>
    </row>
    <row r="2383" spans="1:10" x14ac:dyDescent="0.2">
      <c r="A2383" s="31"/>
      <c r="B2383" s="31"/>
      <c r="C2383" s="31"/>
      <c r="D2383" s="32" t="s">
        <v>5017</v>
      </c>
      <c r="E2383" s="31"/>
      <c r="F2383" s="31"/>
      <c r="G2383" s="31"/>
      <c r="H2383" s="31"/>
      <c r="I2383" s="31"/>
      <c r="J2383" s="31"/>
    </row>
    <row r="2384" spans="1:10" x14ac:dyDescent="0.2">
      <c r="A2384" s="33">
        <v>2093</v>
      </c>
      <c r="B2384" s="34" t="s">
        <v>5019</v>
      </c>
      <c r="C2384" s="34" t="s">
        <v>5020</v>
      </c>
      <c r="D2384" s="34" t="s">
        <v>5021</v>
      </c>
      <c r="E2384" s="35" t="s">
        <v>617</v>
      </c>
      <c r="F2384" s="35"/>
      <c r="G2384" s="36">
        <v>29.25</v>
      </c>
      <c r="H2384" s="36">
        <v>3750</v>
      </c>
      <c r="I2384" s="36">
        <v>5850</v>
      </c>
      <c r="J2384" s="36">
        <v>29.25</v>
      </c>
    </row>
    <row r="2385" spans="1:10" x14ac:dyDescent="0.2">
      <c r="A2385" s="33">
        <v>2094</v>
      </c>
      <c r="B2385" s="34" t="s">
        <v>12978</v>
      </c>
      <c r="C2385" s="34" t="s">
        <v>12977</v>
      </c>
      <c r="D2385" s="34" t="s">
        <v>14476</v>
      </c>
      <c r="E2385" s="35" t="s">
        <v>13997</v>
      </c>
      <c r="F2385" s="35"/>
      <c r="G2385" s="36">
        <v>32.18</v>
      </c>
      <c r="H2385" s="36">
        <v>3750</v>
      </c>
      <c r="I2385" s="36">
        <v>6436</v>
      </c>
      <c r="J2385" s="36">
        <v>32.18</v>
      </c>
    </row>
    <row r="2386" spans="1:10" x14ac:dyDescent="0.2">
      <c r="A2386" s="33">
        <v>2095</v>
      </c>
      <c r="B2386" s="34" t="s">
        <v>5022</v>
      </c>
      <c r="C2386" s="34" t="s">
        <v>5023</v>
      </c>
      <c r="D2386" s="34" t="s">
        <v>5024</v>
      </c>
      <c r="E2386" s="35" t="s">
        <v>4527</v>
      </c>
      <c r="F2386" s="35"/>
      <c r="G2386" s="36">
        <v>6930</v>
      </c>
      <c r="H2386" s="36">
        <v>3750</v>
      </c>
      <c r="I2386" s="36">
        <v>6930</v>
      </c>
      <c r="J2386" s="36">
        <v>6930</v>
      </c>
    </row>
    <row r="2387" spans="1:10" x14ac:dyDescent="0.2">
      <c r="A2387" s="33">
        <v>2096</v>
      </c>
      <c r="B2387" s="34" t="s">
        <v>191</v>
      </c>
      <c r="C2387" s="34" t="s">
        <v>192</v>
      </c>
      <c r="D2387" s="34" t="s">
        <v>14477</v>
      </c>
      <c r="E2387" s="35" t="s">
        <v>193</v>
      </c>
      <c r="F2387" s="35"/>
      <c r="G2387" s="36">
        <v>4800</v>
      </c>
      <c r="H2387" s="36">
        <v>3750</v>
      </c>
      <c r="I2387" s="36">
        <v>4800</v>
      </c>
      <c r="J2387" s="36">
        <v>4800</v>
      </c>
    </row>
    <row r="2388" spans="1:10" x14ac:dyDescent="0.2">
      <c r="A2388" s="33">
        <v>2097</v>
      </c>
      <c r="B2388" s="34" t="s">
        <v>5026</v>
      </c>
      <c r="C2388" s="34" t="s">
        <v>5027</v>
      </c>
      <c r="D2388" s="34" t="s">
        <v>5025</v>
      </c>
      <c r="E2388" s="35" t="s">
        <v>2716</v>
      </c>
      <c r="F2388" s="35"/>
      <c r="G2388" s="36">
        <v>26.5</v>
      </c>
      <c r="H2388" s="36">
        <v>3750</v>
      </c>
      <c r="I2388" s="36">
        <v>5300</v>
      </c>
      <c r="J2388" s="36">
        <v>26.5</v>
      </c>
    </row>
    <row r="2389" spans="1:10" x14ac:dyDescent="0.2">
      <c r="A2389" s="33">
        <v>2098</v>
      </c>
      <c r="B2389" s="34" t="s">
        <v>12980</v>
      </c>
      <c r="C2389" s="34" t="s">
        <v>12979</v>
      </c>
      <c r="D2389" s="34" t="s">
        <v>5018</v>
      </c>
      <c r="E2389" s="35" t="s">
        <v>11309</v>
      </c>
      <c r="F2389" s="35"/>
      <c r="G2389" s="36">
        <v>29.15</v>
      </c>
      <c r="H2389" s="36">
        <v>3750</v>
      </c>
      <c r="I2389" s="36">
        <v>5830</v>
      </c>
      <c r="J2389" s="36">
        <v>29.15</v>
      </c>
    </row>
    <row r="2390" spans="1:10" x14ac:dyDescent="0.2">
      <c r="A2390" s="31"/>
      <c r="B2390" s="31"/>
      <c r="C2390" s="31"/>
      <c r="D2390" s="32" t="s">
        <v>5028</v>
      </c>
      <c r="E2390" s="31"/>
      <c r="F2390" s="31"/>
      <c r="G2390" s="31"/>
      <c r="H2390" s="31"/>
      <c r="I2390" s="31"/>
      <c r="J2390" s="31"/>
    </row>
    <row r="2391" spans="1:10" x14ac:dyDescent="0.2">
      <c r="A2391" s="33">
        <v>2099</v>
      </c>
      <c r="B2391" s="34" t="s">
        <v>12968</v>
      </c>
      <c r="C2391" s="34" t="s">
        <v>12967</v>
      </c>
      <c r="D2391" s="34" t="s">
        <v>5034</v>
      </c>
      <c r="E2391" s="35" t="s">
        <v>14075</v>
      </c>
      <c r="F2391" s="35"/>
      <c r="G2391" s="36">
        <v>25</v>
      </c>
      <c r="H2391" s="36">
        <v>3750</v>
      </c>
      <c r="I2391" s="36">
        <v>4500</v>
      </c>
      <c r="J2391" s="36">
        <v>25</v>
      </c>
    </row>
    <row r="2392" spans="1:10" x14ac:dyDescent="0.2">
      <c r="A2392" s="33">
        <v>2100</v>
      </c>
      <c r="B2392" s="34" t="s">
        <v>5032</v>
      </c>
      <c r="C2392" s="34" t="s">
        <v>5033</v>
      </c>
      <c r="D2392" s="34" t="s">
        <v>5031</v>
      </c>
      <c r="E2392" s="35" t="s">
        <v>3493</v>
      </c>
      <c r="F2392" s="35"/>
      <c r="G2392" s="36">
        <v>27.5</v>
      </c>
      <c r="H2392" s="36">
        <v>3750</v>
      </c>
      <c r="I2392" s="36">
        <v>4950</v>
      </c>
      <c r="J2392" s="36">
        <v>27.5</v>
      </c>
    </row>
    <row r="2393" spans="1:10" x14ac:dyDescent="0.2">
      <c r="A2393" s="33">
        <v>2101</v>
      </c>
      <c r="B2393" s="34" t="s">
        <v>5035</v>
      </c>
      <c r="C2393" s="34" t="s">
        <v>5036</v>
      </c>
      <c r="D2393" s="34" t="s">
        <v>5031</v>
      </c>
      <c r="E2393" s="35" t="s">
        <v>3873</v>
      </c>
      <c r="F2393" s="35"/>
      <c r="G2393" s="36">
        <v>27.5</v>
      </c>
      <c r="H2393" s="36">
        <v>3750</v>
      </c>
      <c r="I2393" s="36">
        <v>4950</v>
      </c>
      <c r="J2393" s="36">
        <v>27.5</v>
      </c>
    </row>
    <row r="2394" spans="1:10" x14ac:dyDescent="0.2">
      <c r="A2394" s="33">
        <v>2102</v>
      </c>
      <c r="B2394" s="34" t="s">
        <v>12966</v>
      </c>
      <c r="C2394" s="34" t="s">
        <v>12965</v>
      </c>
      <c r="D2394" s="34" t="s">
        <v>5034</v>
      </c>
      <c r="E2394" s="35" t="s">
        <v>13933</v>
      </c>
      <c r="F2394" s="35"/>
      <c r="G2394" s="36">
        <v>25</v>
      </c>
      <c r="H2394" s="36">
        <v>3750</v>
      </c>
      <c r="I2394" s="36">
        <v>4500</v>
      </c>
      <c r="J2394" s="36">
        <v>25</v>
      </c>
    </row>
    <row r="2395" spans="1:10" x14ac:dyDescent="0.2">
      <c r="A2395" s="31"/>
      <c r="B2395" s="31"/>
      <c r="C2395" s="31"/>
      <c r="D2395" s="32" t="s">
        <v>5039</v>
      </c>
      <c r="E2395" s="31"/>
      <c r="F2395" s="31"/>
      <c r="G2395" s="31"/>
      <c r="H2395" s="31"/>
      <c r="I2395" s="31"/>
      <c r="J2395" s="31"/>
    </row>
    <row r="2396" spans="1:10" x14ac:dyDescent="0.2">
      <c r="A2396" s="33">
        <v>2103</v>
      </c>
      <c r="B2396" s="34" t="s">
        <v>3897</v>
      </c>
      <c r="C2396" s="34" t="s">
        <v>3898</v>
      </c>
      <c r="D2396" s="34" t="s">
        <v>14478</v>
      </c>
      <c r="E2396" s="35" t="s">
        <v>3899</v>
      </c>
      <c r="F2396" s="35"/>
      <c r="G2396" s="36">
        <v>6500</v>
      </c>
      <c r="H2396" s="36">
        <v>4050</v>
      </c>
      <c r="I2396" s="36">
        <v>6500</v>
      </c>
      <c r="J2396" s="36">
        <v>6500</v>
      </c>
    </row>
    <row r="2397" spans="1:10" x14ac:dyDescent="0.2">
      <c r="A2397" s="33">
        <v>2104</v>
      </c>
      <c r="B2397" s="34" t="s">
        <v>5044</v>
      </c>
      <c r="C2397" s="34" t="s">
        <v>5045</v>
      </c>
      <c r="D2397" s="34" t="s">
        <v>14479</v>
      </c>
      <c r="E2397" s="35" t="s">
        <v>139</v>
      </c>
      <c r="F2397" s="35"/>
      <c r="G2397" s="36">
        <v>5900</v>
      </c>
      <c r="H2397" s="36">
        <v>4500</v>
      </c>
      <c r="I2397" s="36">
        <v>5900</v>
      </c>
      <c r="J2397" s="36">
        <v>5900</v>
      </c>
    </row>
    <row r="2398" spans="1:10" x14ac:dyDescent="0.2">
      <c r="A2398" s="31"/>
      <c r="B2398" s="31"/>
      <c r="C2398" s="31"/>
      <c r="D2398" s="32" t="s">
        <v>5048</v>
      </c>
      <c r="E2398" s="31"/>
      <c r="F2398" s="31"/>
      <c r="G2398" s="31"/>
      <c r="H2398" s="31"/>
      <c r="I2398" s="31"/>
      <c r="J2398" s="31"/>
    </row>
    <row r="2399" spans="1:10" x14ac:dyDescent="0.2">
      <c r="A2399" s="33">
        <v>2105</v>
      </c>
      <c r="B2399" s="34" t="s">
        <v>12964</v>
      </c>
      <c r="C2399" s="34" t="s">
        <v>12963</v>
      </c>
      <c r="D2399" s="34" t="s">
        <v>5051</v>
      </c>
      <c r="E2399" s="35" t="s">
        <v>14206</v>
      </c>
      <c r="F2399" s="35"/>
      <c r="G2399" s="36">
        <v>22.73</v>
      </c>
      <c r="H2399" s="36">
        <v>3750</v>
      </c>
      <c r="I2399" s="36">
        <v>3750.45</v>
      </c>
      <c r="J2399" s="36">
        <v>22.73</v>
      </c>
    </row>
    <row r="2400" spans="1:10" x14ac:dyDescent="0.2">
      <c r="A2400" s="33">
        <v>2106</v>
      </c>
      <c r="B2400" s="34" t="s">
        <v>5049</v>
      </c>
      <c r="C2400" s="34" t="s">
        <v>5050</v>
      </c>
      <c r="D2400" s="34" t="s">
        <v>5051</v>
      </c>
      <c r="E2400" s="35" t="s">
        <v>2243</v>
      </c>
      <c r="F2400" s="35"/>
      <c r="G2400" s="36">
        <v>22.73</v>
      </c>
      <c r="H2400" s="36">
        <v>3750</v>
      </c>
      <c r="I2400" s="36">
        <v>3750.45</v>
      </c>
      <c r="J2400" s="36">
        <v>22.73</v>
      </c>
    </row>
    <row r="2401" spans="1:10" x14ac:dyDescent="0.2">
      <c r="A2401" s="33">
        <v>2107</v>
      </c>
      <c r="B2401" s="34" t="s">
        <v>5053</v>
      </c>
      <c r="C2401" s="34" t="s">
        <v>5054</v>
      </c>
      <c r="D2401" s="34" t="s">
        <v>5051</v>
      </c>
      <c r="E2401" s="35" t="s">
        <v>2825</v>
      </c>
      <c r="F2401" s="35"/>
      <c r="G2401" s="36">
        <v>22.73</v>
      </c>
      <c r="H2401" s="36">
        <v>3750</v>
      </c>
      <c r="I2401" s="36">
        <v>3750.45</v>
      </c>
      <c r="J2401" s="36">
        <v>22.73</v>
      </c>
    </row>
    <row r="2402" spans="1:10" x14ac:dyDescent="0.2">
      <c r="A2402" s="31"/>
      <c r="B2402" s="31"/>
      <c r="C2402" s="31"/>
      <c r="D2402" s="32" t="s">
        <v>5055</v>
      </c>
      <c r="E2402" s="31"/>
      <c r="F2402" s="31"/>
      <c r="G2402" s="31"/>
      <c r="H2402" s="31"/>
      <c r="I2402" s="31"/>
      <c r="J2402" s="31"/>
    </row>
    <row r="2403" spans="1:10" x14ac:dyDescent="0.2">
      <c r="A2403" s="33">
        <v>2108</v>
      </c>
      <c r="B2403" s="34" t="s">
        <v>4984</v>
      </c>
      <c r="C2403" s="34" t="s">
        <v>4985</v>
      </c>
      <c r="D2403" s="34" t="s">
        <v>14480</v>
      </c>
      <c r="E2403" s="35" t="s">
        <v>3363</v>
      </c>
      <c r="F2403" s="35"/>
      <c r="G2403" s="36">
        <v>32.22</v>
      </c>
      <c r="H2403" s="36">
        <v>3900</v>
      </c>
      <c r="I2403" s="36">
        <v>5799.6</v>
      </c>
      <c r="J2403" s="36">
        <v>32.22</v>
      </c>
    </row>
    <row r="2404" spans="1:10" x14ac:dyDescent="0.2">
      <c r="A2404" s="33">
        <v>2109</v>
      </c>
      <c r="B2404" s="34" t="s">
        <v>5056</v>
      </c>
      <c r="C2404" s="34" t="s">
        <v>5057</v>
      </c>
      <c r="D2404" s="34" t="s">
        <v>14481</v>
      </c>
      <c r="E2404" s="35" t="s">
        <v>5058</v>
      </c>
      <c r="F2404" s="35"/>
      <c r="G2404" s="36">
        <v>40.56</v>
      </c>
      <c r="H2404" s="36">
        <v>3800</v>
      </c>
      <c r="I2404" s="36">
        <v>7300.8</v>
      </c>
      <c r="J2404" s="36">
        <v>40.56</v>
      </c>
    </row>
    <row r="2405" spans="1:10" x14ac:dyDescent="0.2">
      <c r="A2405" s="33">
        <v>2110</v>
      </c>
      <c r="B2405" s="34" t="s">
        <v>5059</v>
      </c>
      <c r="C2405" s="34" t="s">
        <v>5060</v>
      </c>
      <c r="D2405" s="34" t="s">
        <v>14481</v>
      </c>
      <c r="E2405" s="35" t="s">
        <v>1937</v>
      </c>
      <c r="F2405" s="35"/>
      <c r="G2405" s="36">
        <v>40.56</v>
      </c>
      <c r="H2405" s="36">
        <v>3800</v>
      </c>
      <c r="I2405" s="36">
        <v>7300.8</v>
      </c>
      <c r="J2405" s="36">
        <v>40.56</v>
      </c>
    </row>
    <row r="2406" spans="1:10" x14ac:dyDescent="0.2">
      <c r="A2406" s="33">
        <v>2111</v>
      </c>
      <c r="B2406" s="34" t="s">
        <v>5061</v>
      </c>
      <c r="C2406" s="34" t="s">
        <v>5062</v>
      </c>
      <c r="D2406" s="34" t="s">
        <v>14480</v>
      </c>
      <c r="E2406" s="35" t="s">
        <v>5063</v>
      </c>
      <c r="F2406" s="35"/>
      <c r="G2406" s="36">
        <v>32.22</v>
      </c>
      <c r="H2406" s="36">
        <v>3900</v>
      </c>
      <c r="I2406" s="36">
        <v>5799.6</v>
      </c>
      <c r="J2406" s="36">
        <v>32.22</v>
      </c>
    </row>
    <row r="2407" spans="1:10" x14ac:dyDescent="0.2">
      <c r="A2407" s="31"/>
      <c r="B2407" s="31"/>
      <c r="C2407" s="31"/>
      <c r="D2407" s="32" t="s">
        <v>5068</v>
      </c>
      <c r="E2407" s="31"/>
      <c r="F2407" s="31"/>
      <c r="G2407" s="31"/>
      <c r="H2407" s="31"/>
      <c r="I2407" s="31"/>
      <c r="J2407" s="31"/>
    </row>
    <row r="2408" spans="1:10" x14ac:dyDescent="0.2">
      <c r="A2408" s="33">
        <v>2112</v>
      </c>
      <c r="B2408" s="34" t="s">
        <v>5069</v>
      </c>
      <c r="C2408" s="34" t="s">
        <v>5070</v>
      </c>
      <c r="D2408" s="34" t="s">
        <v>5071</v>
      </c>
      <c r="E2408" s="35" t="s">
        <v>20</v>
      </c>
      <c r="F2408" s="35"/>
      <c r="G2408" s="36">
        <v>30</v>
      </c>
      <c r="H2408" s="36">
        <v>3750</v>
      </c>
      <c r="I2408" s="36">
        <v>5400</v>
      </c>
      <c r="J2408" s="36">
        <v>30</v>
      </c>
    </row>
    <row r="2409" spans="1:10" x14ac:dyDescent="0.2">
      <c r="A2409" s="33">
        <v>2113</v>
      </c>
      <c r="B2409" s="34" t="s">
        <v>5072</v>
      </c>
      <c r="C2409" s="34" t="s">
        <v>5073</v>
      </c>
      <c r="D2409" s="34" t="s">
        <v>5074</v>
      </c>
      <c r="E2409" s="35" t="s">
        <v>5075</v>
      </c>
      <c r="F2409" s="35"/>
      <c r="G2409" s="36">
        <v>33.33</v>
      </c>
      <c r="H2409" s="36">
        <v>3800</v>
      </c>
      <c r="I2409" s="36">
        <v>5999.4</v>
      </c>
      <c r="J2409" s="36">
        <v>33.33</v>
      </c>
    </row>
    <row r="2410" spans="1:10" x14ac:dyDescent="0.2">
      <c r="A2410" s="33">
        <v>2114</v>
      </c>
      <c r="B2410" s="34" t="s">
        <v>14482</v>
      </c>
      <c r="C2410" s="34" t="s">
        <v>14483</v>
      </c>
      <c r="D2410" s="34" t="s">
        <v>5071</v>
      </c>
      <c r="E2410" s="35" t="s">
        <v>14092</v>
      </c>
      <c r="F2410" s="35"/>
      <c r="G2410" s="36">
        <v>30</v>
      </c>
      <c r="H2410" s="36">
        <v>3750</v>
      </c>
      <c r="I2410" s="36">
        <v>5400</v>
      </c>
      <c r="J2410" s="36">
        <v>30</v>
      </c>
    </row>
    <row r="2411" spans="1:10" x14ac:dyDescent="0.2">
      <c r="A2411" s="33">
        <v>2115</v>
      </c>
      <c r="B2411" s="34" t="s">
        <v>14484</v>
      </c>
      <c r="C2411" s="34" t="s">
        <v>14485</v>
      </c>
      <c r="D2411" s="34" t="s">
        <v>5071</v>
      </c>
      <c r="E2411" s="35" t="s">
        <v>13918</v>
      </c>
      <c r="F2411" s="35"/>
      <c r="G2411" s="36">
        <v>30</v>
      </c>
      <c r="H2411" s="36">
        <v>3750</v>
      </c>
      <c r="I2411" s="36">
        <v>5400</v>
      </c>
      <c r="J2411" s="36">
        <v>30</v>
      </c>
    </row>
    <row r="2412" spans="1:10" x14ac:dyDescent="0.2">
      <c r="A2412" s="33">
        <v>2116</v>
      </c>
      <c r="B2412" s="34" t="s">
        <v>12960</v>
      </c>
      <c r="C2412" s="34" t="s">
        <v>12959</v>
      </c>
      <c r="D2412" s="34" t="s">
        <v>5071</v>
      </c>
      <c r="E2412" s="35" t="s">
        <v>13927</v>
      </c>
      <c r="F2412" s="35"/>
      <c r="G2412" s="36">
        <v>30</v>
      </c>
      <c r="H2412" s="36">
        <v>3750</v>
      </c>
      <c r="I2412" s="36">
        <v>5400</v>
      </c>
      <c r="J2412" s="36">
        <v>30</v>
      </c>
    </row>
    <row r="2413" spans="1:10" x14ac:dyDescent="0.2">
      <c r="A2413" s="33">
        <v>2117</v>
      </c>
      <c r="B2413" s="34" t="s">
        <v>12958</v>
      </c>
      <c r="C2413" s="34" t="s">
        <v>12957</v>
      </c>
      <c r="D2413" s="34" t="s">
        <v>5071</v>
      </c>
      <c r="E2413" s="35" t="s">
        <v>13986</v>
      </c>
      <c r="F2413" s="35"/>
      <c r="G2413" s="36">
        <v>30</v>
      </c>
      <c r="H2413" s="36">
        <v>3750</v>
      </c>
      <c r="I2413" s="36">
        <v>5400</v>
      </c>
      <c r="J2413" s="36">
        <v>30</v>
      </c>
    </row>
    <row r="2414" spans="1:10" x14ac:dyDescent="0.2">
      <c r="A2414" s="33">
        <v>2118</v>
      </c>
      <c r="B2414" s="34" t="s">
        <v>5077</v>
      </c>
      <c r="C2414" s="34" t="s">
        <v>5078</v>
      </c>
      <c r="D2414" s="34" t="s">
        <v>5071</v>
      </c>
      <c r="E2414" s="35" t="s">
        <v>3532</v>
      </c>
      <c r="F2414" s="35"/>
      <c r="G2414" s="36">
        <v>30</v>
      </c>
      <c r="H2414" s="36">
        <v>3750</v>
      </c>
      <c r="I2414" s="36">
        <v>5400</v>
      </c>
      <c r="J2414" s="36">
        <v>30</v>
      </c>
    </row>
    <row r="2415" spans="1:10" x14ac:dyDescent="0.2">
      <c r="A2415" s="33">
        <v>2119</v>
      </c>
      <c r="B2415" s="34" t="s">
        <v>5079</v>
      </c>
      <c r="C2415" s="34" t="s">
        <v>5080</v>
      </c>
      <c r="D2415" s="34" t="s">
        <v>5071</v>
      </c>
      <c r="E2415" s="35" t="s">
        <v>1406</v>
      </c>
      <c r="F2415" s="35"/>
      <c r="G2415" s="36">
        <v>30</v>
      </c>
      <c r="H2415" s="36">
        <v>3750</v>
      </c>
      <c r="I2415" s="36">
        <v>5400</v>
      </c>
      <c r="J2415" s="36">
        <v>30</v>
      </c>
    </row>
    <row r="2416" spans="1:10" x14ac:dyDescent="0.2">
      <c r="A2416" s="33">
        <v>2120</v>
      </c>
      <c r="B2416" s="34" t="s">
        <v>5081</v>
      </c>
      <c r="C2416" s="34" t="s">
        <v>5082</v>
      </c>
      <c r="D2416" s="34" t="s">
        <v>5071</v>
      </c>
      <c r="E2416" s="35" t="s">
        <v>1451</v>
      </c>
      <c r="F2416" s="35"/>
      <c r="G2416" s="36">
        <v>30</v>
      </c>
      <c r="H2416" s="36">
        <v>3750</v>
      </c>
      <c r="I2416" s="36">
        <v>5400</v>
      </c>
      <c r="J2416" s="36">
        <v>30</v>
      </c>
    </row>
    <row r="2417" spans="1:10" x14ac:dyDescent="0.2">
      <c r="A2417" s="33">
        <v>2121</v>
      </c>
      <c r="B2417" s="34" t="s">
        <v>5085</v>
      </c>
      <c r="C2417" s="34" t="s">
        <v>5086</v>
      </c>
      <c r="D2417" s="34" t="s">
        <v>5074</v>
      </c>
      <c r="E2417" s="35" t="s">
        <v>5011</v>
      </c>
      <c r="F2417" s="35"/>
      <c r="G2417" s="36">
        <v>33.33</v>
      </c>
      <c r="H2417" s="36">
        <v>3800</v>
      </c>
      <c r="I2417" s="36">
        <v>5999.4</v>
      </c>
      <c r="J2417" s="36">
        <v>33.33</v>
      </c>
    </row>
    <row r="2418" spans="1:10" x14ac:dyDescent="0.2">
      <c r="A2418" s="33">
        <v>2122</v>
      </c>
      <c r="B2418" s="34" t="s">
        <v>5087</v>
      </c>
      <c r="C2418" s="34" t="s">
        <v>5088</v>
      </c>
      <c r="D2418" s="34" t="s">
        <v>5071</v>
      </c>
      <c r="E2418" s="35" t="s">
        <v>5089</v>
      </c>
      <c r="F2418" s="35"/>
      <c r="G2418" s="36">
        <v>30</v>
      </c>
      <c r="H2418" s="36">
        <v>3750</v>
      </c>
      <c r="I2418" s="36">
        <v>5400</v>
      </c>
      <c r="J2418" s="36">
        <v>30</v>
      </c>
    </row>
    <row r="2419" spans="1:10" x14ac:dyDescent="0.2">
      <c r="A2419" s="33">
        <v>2123</v>
      </c>
      <c r="B2419" s="34" t="s">
        <v>5090</v>
      </c>
      <c r="C2419" s="34" t="s">
        <v>5091</v>
      </c>
      <c r="D2419" s="34" t="s">
        <v>5092</v>
      </c>
      <c r="E2419" s="35" t="s">
        <v>5093</v>
      </c>
      <c r="F2419" s="35"/>
      <c r="G2419" s="36">
        <v>28.33</v>
      </c>
      <c r="H2419" s="36">
        <v>3800</v>
      </c>
      <c r="I2419" s="36">
        <v>5099.3999999999996</v>
      </c>
      <c r="J2419" s="36">
        <v>28.33</v>
      </c>
    </row>
    <row r="2420" spans="1:10" x14ac:dyDescent="0.2">
      <c r="A2420" s="33">
        <v>2124</v>
      </c>
      <c r="B2420" s="34" t="s">
        <v>5094</v>
      </c>
      <c r="C2420" s="34" t="s">
        <v>5095</v>
      </c>
      <c r="D2420" s="34" t="s">
        <v>5071</v>
      </c>
      <c r="E2420" s="35" t="s">
        <v>4121</v>
      </c>
      <c r="F2420" s="35"/>
      <c r="G2420" s="36">
        <v>30</v>
      </c>
      <c r="H2420" s="36">
        <v>3750</v>
      </c>
      <c r="I2420" s="36">
        <v>5400</v>
      </c>
      <c r="J2420" s="36">
        <v>30</v>
      </c>
    </row>
    <row r="2421" spans="1:10" x14ac:dyDescent="0.2">
      <c r="A2421" s="33">
        <v>2125</v>
      </c>
      <c r="B2421" s="34" t="s">
        <v>5096</v>
      </c>
      <c r="C2421" s="34" t="s">
        <v>5097</v>
      </c>
      <c r="D2421" s="34" t="s">
        <v>5092</v>
      </c>
      <c r="E2421" s="35" t="s">
        <v>529</v>
      </c>
      <c r="F2421" s="35"/>
      <c r="G2421" s="36">
        <v>28.33</v>
      </c>
      <c r="H2421" s="36">
        <v>3800</v>
      </c>
      <c r="I2421" s="36">
        <v>5099.3999999999996</v>
      </c>
      <c r="J2421" s="36">
        <v>28.33</v>
      </c>
    </row>
    <row r="2422" spans="1:10" x14ac:dyDescent="0.2">
      <c r="A2422" s="33">
        <v>2126</v>
      </c>
      <c r="B2422" s="34" t="s">
        <v>12956</v>
      </c>
      <c r="C2422" s="34" t="s">
        <v>12955</v>
      </c>
      <c r="D2422" s="34" t="s">
        <v>5071</v>
      </c>
      <c r="E2422" s="35" t="s">
        <v>13977</v>
      </c>
      <c r="F2422" s="35"/>
      <c r="G2422" s="36">
        <v>30</v>
      </c>
      <c r="H2422" s="36">
        <v>3750</v>
      </c>
      <c r="I2422" s="36">
        <v>5400</v>
      </c>
      <c r="J2422" s="36">
        <v>30</v>
      </c>
    </row>
    <row r="2423" spans="1:10" x14ac:dyDescent="0.2">
      <c r="A2423" s="31"/>
      <c r="B2423" s="31"/>
      <c r="C2423" s="31"/>
      <c r="D2423" s="32" t="s">
        <v>5098</v>
      </c>
      <c r="E2423" s="31"/>
      <c r="F2423" s="31"/>
      <c r="G2423" s="31"/>
      <c r="H2423" s="31"/>
      <c r="I2423" s="31"/>
      <c r="J2423" s="31"/>
    </row>
    <row r="2424" spans="1:10" x14ac:dyDescent="0.2">
      <c r="A2424" s="33">
        <v>2127</v>
      </c>
      <c r="B2424" s="34" t="s">
        <v>5100</v>
      </c>
      <c r="C2424" s="34" t="s">
        <v>5101</v>
      </c>
      <c r="D2424" s="34" t="s">
        <v>5102</v>
      </c>
      <c r="E2424" s="35" t="s">
        <v>2825</v>
      </c>
      <c r="F2424" s="35"/>
      <c r="G2424" s="36">
        <v>4000</v>
      </c>
      <c r="H2424" s="36">
        <v>3200</v>
      </c>
      <c r="I2424" s="36">
        <v>4000</v>
      </c>
      <c r="J2424" s="36">
        <v>4000</v>
      </c>
    </row>
    <row r="2425" spans="1:10" x14ac:dyDescent="0.2">
      <c r="A2425" s="33">
        <v>2128</v>
      </c>
      <c r="B2425" s="34" t="s">
        <v>5103</v>
      </c>
      <c r="C2425" s="34" t="s">
        <v>5104</v>
      </c>
      <c r="D2425" s="34" t="s">
        <v>5105</v>
      </c>
      <c r="E2425" s="35" t="s">
        <v>1203</v>
      </c>
      <c r="F2425" s="35"/>
      <c r="G2425" s="36">
        <v>6300</v>
      </c>
      <c r="H2425" s="36">
        <v>3750</v>
      </c>
      <c r="I2425" s="36">
        <v>6300</v>
      </c>
      <c r="J2425" s="36">
        <v>6300</v>
      </c>
    </row>
    <row r="2426" spans="1:10" x14ac:dyDescent="0.2">
      <c r="A2426" s="33">
        <v>2129</v>
      </c>
      <c r="B2426" s="34" t="s">
        <v>5106</v>
      </c>
      <c r="C2426" s="34" t="s">
        <v>5107</v>
      </c>
      <c r="D2426" s="34" t="s">
        <v>5099</v>
      </c>
      <c r="E2426" s="35" t="s">
        <v>789</v>
      </c>
      <c r="F2426" s="35"/>
      <c r="G2426" s="36">
        <v>29.15</v>
      </c>
      <c r="H2426" s="36">
        <v>3750</v>
      </c>
      <c r="I2426" s="36">
        <v>5830</v>
      </c>
      <c r="J2426" s="36">
        <v>29.15</v>
      </c>
    </row>
    <row r="2427" spans="1:10" x14ac:dyDescent="0.2">
      <c r="A2427" s="33">
        <v>2130</v>
      </c>
      <c r="B2427" s="34" t="s">
        <v>5108</v>
      </c>
      <c r="C2427" s="34" t="s">
        <v>5109</v>
      </c>
      <c r="D2427" s="34" t="s">
        <v>5110</v>
      </c>
      <c r="E2427" s="35" t="s">
        <v>2038</v>
      </c>
      <c r="F2427" s="35"/>
      <c r="G2427" s="36">
        <v>32.18</v>
      </c>
      <c r="H2427" s="36">
        <v>3750</v>
      </c>
      <c r="I2427" s="36">
        <v>6436</v>
      </c>
      <c r="J2427" s="36">
        <v>32.18</v>
      </c>
    </row>
    <row r="2428" spans="1:10" x14ac:dyDescent="0.2">
      <c r="A2428" s="33">
        <v>2131</v>
      </c>
      <c r="B2428" s="34" t="s">
        <v>5111</v>
      </c>
      <c r="C2428" s="34" t="s">
        <v>5112</v>
      </c>
      <c r="D2428" s="34" t="s">
        <v>5099</v>
      </c>
      <c r="E2428" s="35" t="s">
        <v>4063</v>
      </c>
      <c r="F2428" s="35"/>
      <c r="G2428" s="36">
        <v>29.15</v>
      </c>
      <c r="H2428" s="36">
        <v>3750</v>
      </c>
      <c r="I2428" s="36">
        <v>5830</v>
      </c>
      <c r="J2428" s="36">
        <v>29.15</v>
      </c>
    </row>
    <row r="2429" spans="1:10" x14ac:dyDescent="0.2">
      <c r="A2429" s="31"/>
      <c r="B2429" s="31"/>
      <c r="C2429" s="31"/>
      <c r="D2429" s="32" t="s">
        <v>5113</v>
      </c>
      <c r="E2429" s="31"/>
      <c r="F2429" s="31"/>
      <c r="G2429" s="31"/>
      <c r="H2429" s="31"/>
      <c r="I2429" s="31"/>
      <c r="J2429" s="31"/>
    </row>
    <row r="2430" spans="1:10" x14ac:dyDescent="0.2">
      <c r="A2430" s="33">
        <v>2132</v>
      </c>
      <c r="B2430" s="34" t="s">
        <v>5115</v>
      </c>
      <c r="C2430" s="34" t="s">
        <v>5116</v>
      </c>
      <c r="D2430" s="34" t="s">
        <v>5117</v>
      </c>
      <c r="E2430" s="35" t="s">
        <v>3852</v>
      </c>
      <c r="F2430" s="35"/>
      <c r="G2430" s="36">
        <v>27.5</v>
      </c>
      <c r="H2430" s="36">
        <v>3750</v>
      </c>
      <c r="I2430" s="36">
        <v>4950</v>
      </c>
      <c r="J2430" s="36">
        <v>27.5</v>
      </c>
    </row>
    <row r="2431" spans="1:10" x14ac:dyDescent="0.2">
      <c r="A2431" s="33">
        <v>2133</v>
      </c>
      <c r="B2431" s="34" t="s">
        <v>1749</v>
      </c>
      <c r="C2431" s="34" t="s">
        <v>1750</v>
      </c>
      <c r="D2431" s="34" t="s">
        <v>5117</v>
      </c>
      <c r="E2431" s="35" t="s">
        <v>1751</v>
      </c>
      <c r="F2431" s="35"/>
      <c r="G2431" s="36">
        <v>27.5</v>
      </c>
      <c r="H2431" s="36">
        <v>3750</v>
      </c>
      <c r="I2431" s="36">
        <v>4950</v>
      </c>
      <c r="J2431" s="36">
        <v>27.5</v>
      </c>
    </row>
    <row r="2432" spans="1:10" x14ac:dyDescent="0.2">
      <c r="A2432" s="33">
        <v>2134</v>
      </c>
      <c r="B2432" s="34" t="s">
        <v>12954</v>
      </c>
      <c r="C2432" s="34" t="s">
        <v>5118</v>
      </c>
      <c r="D2432" s="34" t="s">
        <v>5119</v>
      </c>
      <c r="E2432" s="35" t="s">
        <v>14189</v>
      </c>
      <c r="F2432" s="35"/>
      <c r="G2432" s="36">
        <v>25</v>
      </c>
      <c r="H2432" s="36">
        <v>3750</v>
      </c>
      <c r="I2432" s="36">
        <v>4500</v>
      </c>
      <c r="J2432" s="36">
        <v>25</v>
      </c>
    </row>
    <row r="2433" spans="1:10" x14ac:dyDescent="0.2">
      <c r="A2433" s="33">
        <v>2135</v>
      </c>
      <c r="B2433" s="34" t="s">
        <v>5120</v>
      </c>
      <c r="C2433" s="34" t="s">
        <v>5121</v>
      </c>
      <c r="D2433" s="34" t="s">
        <v>5122</v>
      </c>
      <c r="E2433" s="35" t="s">
        <v>5123</v>
      </c>
      <c r="F2433" s="35"/>
      <c r="G2433" s="36">
        <v>30</v>
      </c>
      <c r="H2433" s="36">
        <v>3750</v>
      </c>
      <c r="I2433" s="36">
        <v>5400</v>
      </c>
      <c r="J2433" s="36">
        <v>30</v>
      </c>
    </row>
    <row r="2434" spans="1:10" x14ac:dyDescent="0.2">
      <c r="A2434" s="31"/>
      <c r="B2434" s="31"/>
      <c r="C2434" s="31"/>
      <c r="D2434" s="32" t="s">
        <v>5124</v>
      </c>
      <c r="E2434" s="31"/>
      <c r="F2434" s="31"/>
      <c r="G2434" s="31"/>
      <c r="H2434" s="31"/>
      <c r="I2434" s="31"/>
      <c r="J2434" s="31"/>
    </row>
    <row r="2435" spans="1:10" x14ac:dyDescent="0.2">
      <c r="A2435" s="33">
        <v>2136</v>
      </c>
      <c r="B2435" s="34" t="s">
        <v>12962</v>
      </c>
      <c r="C2435" s="34" t="s">
        <v>12961</v>
      </c>
      <c r="D2435" s="34" t="s">
        <v>14486</v>
      </c>
      <c r="E2435" s="35" t="s">
        <v>13943</v>
      </c>
      <c r="F2435" s="35"/>
      <c r="G2435" s="36">
        <v>5900</v>
      </c>
      <c r="H2435" s="36">
        <v>5000</v>
      </c>
      <c r="I2435" s="36">
        <v>5900</v>
      </c>
      <c r="J2435" s="36">
        <v>5900</v>
      </c>
    </row>
    <row r="2436" spans="1:10" x14ac:dyDescent="0.2">
      <c r="A2436" s="33">
        <v>2137</v>
      </c>
      <c r="B2436" s="34" t="s">
        <v>3448</v>
      </c>
      <c r="C2436" s="34" t="s">
        <v>3449</v>
      </c>
      <c r="D2436" s="34" t="s">
        <v>14487</v>
      </c>
      <c r="E2436" s="35" t="s">
        <v>1164</v>
      </c>
      <c r="F2436" s="35"/>
      <c r="G2436" s="36">
        <v>6500</v>
      </c>
      <c r="H2436" s="36">
        <v>4050</v>
      </c>
      <c r="I2436" s="36">
        <v>6500</v>
      </c>
      <c r="J2436" s="36">
        <v>6500</v>
      </c>
    </row>
    <row r="2437" spans="1:10" x14ac:dyDescent="0.2">
      <c r="A2437" s="33">
        <v>2138</v>
      </c>
      <c r="B2437" s="34" t="s">
        <v>5127</v>
      </c>
      <c r="C2437" s="34" t="s">
        <v>5128</v>
      </c>
      <c r="D2437" s="34" t="s">
        <v>14488</v>
      </c>
      <c r="E2437" s="35" t="s">
        <v>5129</v>
      </c>
      <c r="F2437" s="35"/>
      <c r="G2437" s="36">
        <v>7440</v>
      </c>
      <c r="H2437" s="36">
        <v>6500</v>
      </c>
      <c r="I2437" s="36">
        <v>7440</v>
      </c>
      <c r="J2437" s="36">
        <v>7440</v>
      </c>
    </row>
    <row r="2438" spans="1:10" x14ac:dyDescent="0.2">
      <c r="A2438" s="31"/>
      <c r="B2438" s="31"/>
      <c r="C2438" s="31"/>
      <c r="D2438" s="32" t="s">
        <v>5130</v>
      </c>
      <c r="E2438" s="31"/>
      <c r="F2438" s="31"/>
      <c r="G2438" s="31"/>
      <c r="H2438" s="31"/>
      <c r="I2438" s="31"/>
      <c r="J2438" s="31"/>
    </row>
    <row r="2439" spans="1:10" x14ac:dyDescent="0.2">
      <c r="A2439" s="33">
        <v>2139</v>
      </c>
      <c r="B2439" s="34" t="s">
        <v>12953</v>
      </c>
      <c r="C2439" s="34" t="s">
        <v>12952</v>
      </c>
      <c r="D2439" s="34" t="s">
        <v>5131</v>
      </c>
      <c r="E2439" s="35" t="s">
        <v>13925</v>
      </c>
      <c r="F2439" s="35"/>
      <c r="G2439" s="36">
        <v>22.73</v>
      </c>
      <c r="H2439" s="36">
        <v>3750</v>
      </c>
      <c r="I2439" s="36">
        <v>3750.45</v>
      </c>
      <c r="J2439" s="36">
        <v>22.73</v>
      </c>
    </row>
    <row r="2440" spans="1:10" x14ac:dyDescent="0.2">
      <c r="A2440" s="31"/>
      <c r="B2440" s="31"/>
      <c r="C2440" s="31"/>
      <c r="D2440" s="32" t="s">
        <v>5132</v>
      </c>
      <c r="E2440" s="31"/>
      <c r="F2440" s="31"/>
      <c r="G2440" s="31"/>
      <c r="H2440" s="31"/>
      <c r="I2440" s="31"/>
      <c r="J2440" s="31"/>
    </row>
    <row r="2441" spans="1:10" x14ac:dyDescent="0.2">
      <c r="A2441" s="33">
        <v>2140</v>
      </c>
      <c r="B2441" s="34" t="s">
        <v>5133</v>
      </c>
      <c r="C2441" s="34" t="s">
        <v>5134</v>
      </c>
      <c r="D2441" s="34" t="s">
        <v>14489</v>
      </c>
      <c r="E2441" s="35" t="s">
        <v>501</v>
      </c>
      <c r="F2441" s="35"/>
      <c r="G2441" s="36">
        <v>32.22</v>
      </c>
      <c r="H2441" s="36">
        <v>3900</v>
      </c>
      <c r="I2441" s="36">
        <v>5799.6</v>
      </c>
      <c r="J2441" s="36">
        <v>32.22</v>
      </c>
    </row>
    <row r="2442" spans="1:10" x14ac:dyDescent="0.2">
      <c r="A2442" s="33">
        <v>2141</v>
      </c>
      <c r="B2442" s="34" t="s">
        <v>5135</v>
      </c>
      <c r="C2442" s="34" t="s">
        <v>5136</v>
      </c>
      <c r="D2442" s="34" t="s">
        <v>5137</v>
      </c>
      <c r="E2442" s="35" t="s">
        <v>5138</v>
      </c>
      <c r="F2442" s="35"/>
      <c r="G2442" s="36">
        <v>40.56</v>
      </c>
      <c r="H2442" s="36">
        <v>3800</v>
      </c>
      <c r="I2442" s="36">
        <v>7300.8</v>
      </c>
      <c r="J2442" s="36">
        <v>40.56</v>
      </c>
    </row>
    <row r="2443" spans="1:10" x14ac:dyDescent="0.2">
      <c r="A2443" s="33">
        <v>2142</v>
      </c>
      <c r="B2443" s="34" t="s">
        <v>6559</v>
      </c>
      <c r="C2443" s="34" t="s">
        <v>6560</v>
      </c>
      <c r="D2443" s="34" t="s">
        <v>14489</v>
      </c>
      <c r="E2443" s="35" t="s">
        <v>1929</v>
      </c>
      <c r="F2443" s="35"/>
      <c r="G2443" s="36">
        <v>32.22</v>
      </c>
      <c r="H2443" s="36">
        <v>3900</v>
      </c>
      <c r="I2443" s="36">
        <v>5799.6</v>
      </c>
      <c r="J2443" s="36">
        <v>32.22</v>
      </c>
    </row>
    <row r="2444" spans="1:10" x14ac:dyDescent="0.2">
      <c r="A2444" s="33">
        <v>2143</v>
      </c>
      <c r="B2444" s="34" t="s">
        <v>5141</v>
      </c>
      <c r="C2444" s="34" t="s">
        <v>13770</v>
      </c>
      <c r="D2444" s="34" t="s">
        <v>5137</v>
      </c>
      <c r="E2444" s="35" t="s">
        <v>636</v>
      </c>
      <c r="F2444" s="35"/>
      <c r="G2444" s="36">
        <v>40.56</v>
      </c>
      <c r="H2444" s="36">
        <v>3800</v>
      </c>
      <c r="I2444" s="36">
        <v>7300.8</v>
      </c>
      <c r="J2444" s="36">
        <v>40.56</v>
      </c>
    </row>
    <row r="2445" spans="1:10" x14ac:dyDescent="0.2">
      <c r="A2445" s="31"/>
      <c r="B2445" s="31"/>
      <c r="C2445" s="31"/>
      <c r="D2445" s="32" t="s">
        <v>5142</v>
      </c>
      <c r="E2445" s="31"/>
      <c r="F2445" s="31"/>
      <c r="G2445" s="31"/>
      <c r="H2445" s="31"/>
      <c r="I2445" s="31"/>
      <c r="J2445" s="31"/>
    </row>
    <row r="2446" spans="1:10" x14ac:dyDescent="0.2">
      <c r="A2446" s="33">
        <v>2144</v>
      </c>
      <c r="B2446" s="34" t="s">
        <v>5143</v>
      </c>
      <c r="C2446" s="34" t="s">
        <v>5144</v>
      </c>
      <c r="D2446" s="34" t="s">
        <v>5145</v>
      </c>
      <c r="E2446" s="35" t="s">
        <v>1218</v>
      </c>
      <c r="F2446" s="35"/>
      <c r="G2446" s="36">
        <v>25</v>
      </c>
      <c r="H2446" s="36">
        <v>3750</v>
      </c>
      <c r="I2446" s="36">
        <v>4500</v>
      </c>
      <c r="J2446" s="36">
        <v>25</v>
      </c>
    </row>
    <row r="2447" spans="1:10" x14ac:dyDescent="0.2">
      <c r="A2447" s="33">
        <v>2145</v>
      </c>
      <c r="B2447" s="34" t="s">
        <v>5146</v>
      </c>
      <c r="C2447" s="34" t="s">
        <v>5147</v>
      </c>
      <c r="D2447" s="34" t="s">
        <v>5148</v>
      </c>
      <c r="E2447" s="35" t="s">
        <v>5149</v>
      </c>
      <c r="F2447" s="35"/>
      <c r="G2447" s="36">
        <v>41.39</v>
      </c>
      <c r="H2447" s="36">
        <v>3800</v>
      </c>
      <c r="I2447" s="36">
        <v>7450.2</v>
      </c>
      <c r="J2447" s="36">
        <v>41.39</v>
      </c>
    </row>
    <row r="2448" spans="1:10" x14ac:dyDescent="0.2">
      <c r="A2448" s="33">
        <v>2146</v>
      </c>
      <c r="B2448" s="34" t="s">
        <v>14490</v>
      </c>
      <c r="C2448" s="34" t="s">
        <v>14491</v>
      </c>
      <c r="D2448" s="34" t="s">
        <v>14492</v>
      </c>
      <c r="E2448" s="35" t="s">
        <v>14167</v>
      </c>
      <c r="F2448" s="35"/>
      <c r="G2448" s="36">
        <v>27.22</v>
      </c>
      <c r="H2448" s="36">
        <v>3800</v>
      </c>
      <c r="I2448" s="36">
        <v>4899.6000000000004</v>
      </c>
      <c r="J2448" s="36">
        <v>27.22</v>
      </c>
    </row>
    <row r="2449" spans="1:10" x14ac:dyDescent="0.2">
      <c r="A2449" s="33">
        <v>2147</v>
      </c>
      <c r="B2449" s="34" t="s">
        <v>5150</v>
      </c>
      <c r="C2449" s="34" t="s">
        <v>5151</v>
      </c>
      <c r="D2449" s="34" t="s">
        <v>5152</v>
      </c>
      <c r="E2449" s="35" t="s">
        <v>5153</v>
      </c>
      <c r="F2449" s="35"/>
      <c r="G2449" s="36">
        <v>30</v>
      </c>
      <c r="H2449" s="36">
        <v>3850</v>
      </c>
      <c r="I2449" s="36">
        <v>5400</v>
      </c>
      <c r="J2449" s="36">
        <v>30</v>
      </c>
    </row>
    <row r="2450" spans="1:10" x14ac:dyDescent="0.2">
      <c r="A2450" s="33">
        <v>2148</v>
      </c>
      <c r="B2450" s="34" t="s">
        <v>5154</v>
      </c>
      <c r="C2450" s="34" t="s">
        <v>5155</v>
      </c>
      <c r="D2450" s="34" t="s">
        <v>5148</v>
      </c>
      <c r="E2450" s="35" t="s">
        <v>5156</v>
      </c>
      <c r="F2450" s="35"/>
      <c r="G2450" s="36">
        <v>41.39</v>
      </c>
      <c r="H2450" s="36">
        <v>3800</v>
      </c>
      <c r="I2450" s="36">
        <v>7450.2</v>
      </c>
      <c r="J2450" s="36">
        <v>41.39</v>
      </c>
    </row>
    <row r="2451" spans="1:10" x14ac:dyDescent="0.2">
      <c r="A2451" s="33">
        <v>2149</v>
      </c>
      <c r="B2451" s="34" t="s">
        <v>5157</v>
      </c>
      <c r="C2451" s="34" t="s">
        <v>5158</v>
      </c>
      <c r="D2451" s="34" t="s">
        <v>5159</v>
      </c>
      <c r="E2451" s="35" t="s">
        <v>778</v>
      </c>
      <c r="F2451" s="35"/>
      <c r="G2451" s="36">
        <v>25</v>
      </c>
      <c r="H2451" s="36">
        <v>3750</v>
      </c>
      <c r="I2451" s="36">
        <v>4500</v>
      </c>
      <c r="J2451" s="36">
        <v>25</v>
      </c>
    </row>
    <row r="2452" spans="1:10" x14ac:dyDescent="0.2">
      <c r="A2452" s="33">
        <v>2150</v>
      </c>
      <c r="B2452" s="34" t="s">
        <v>5160</v>
      </c>
      <c r="C2452" s="34" t="s">
        <v>5161</v>
      </c>
      <c r="D2452" s="34" t="s">
        <v>5152</v>
      </c>
      <c r="E2452" s="35" t="s">
        <v>429</v>
      </c>
      <c r="F2452" s="35"/>
      <c r="G2452" s="36">
        <v>30</v>
      </c>
      <c r="H2452" s="36">
        <v>3850</v>
      </c>
      <c r="I2452" s="36">
        <v>5400</v>
      </c>
      <c r="J2452" s="36">
        <v>30</v>
      </c>
    </row>
    <row r="2453" spans="1:10" x14ac:dyDescent="0.2">
      <c r="A2453" s="33">
        <v>2151</v>
      </c>
      <c r="B2453" s="34" t="s">
        <v>5162</v>
      </c>
      <c r="C2453" s="34" t="s">
        <v>5163</v>
      </c>
      <c r="D2453" s="34" t="s">
        <v>5152</v>
      </c>
      <c r="E2453" s="35" t="s">
        <v>5164</v>
      </c>
      <c r="F2453" s="35"/>
      <c r="G2453" s="36">
        <v>30</v>
      </c>
      <c r="H2453" s="36">
        <v>3201</v>
      </c>
      <c r="I2453" s="36">
        <v>5400</v>
      </c>
      <c r="J2453" s="36">
        <v>30</v>
      </c>
    </row>
    <row r="2454" spans="1:10" x14ac:dyDescent="0.2">
      <c r="A2454" s="33">
        <v>2152</v>
      </c>
      <c r="B2454" s="34" t="s">
        <v>5165</v>
      </c>
      <c r="C2454" s="34" t="s">
        <v>5166</v>
      </c>
      <c r="D2454" s="34" t="s">
        <v>5152</v>
      </c>
      <c r="E2454" s="35" t="s">
        <v>1117</v>
      </c>
      <c r="F2454" s="35"/>
      <c r="G2454" s="36">
        <v>30</v>
      </c>
      <c r="H2454" s="36">
        <v>3850</v>
      </c>
      <c r="I2454" s="36">
        <v>5400</v>
      </c>
      <c r="J2454" s="36">
        <v>30</v>
      </c>
    </row>
    <row r="2455" spans="1:10" x14ac:dyDescent="0.2">
      <c r="A2455" s="33">
        <v>2153</v>
      </c>
      <c r="B2455" s="34" t="s">
        <v>5167</v>
      </c>
      <c r="C2455" s="34" t="s">
        <v>5168</v>
      </c>
      <c r="D2455" s="34" t="s">
        <v>5169</v>
      </c>
      <c r="E2455" s="35" t="s">
        <v>4592</v>
      </c>
      <c r="F2455" s="35"/>
      <c r="G2455" s="36">
        <v>41.39</v>
      </c>
      <c r="H2455" s="36">
        <v>3800</v>
      </c>
      <c r="I2455" s="36">
        <v>7450.2</v>
      </c>
      <c r="J2455" s="36">
        <v>41.39</v>
      </c>
    </row>
    <row r="2456" spans="1:10" x14ac:dyDescent="0.2">
      <c r="A2456" s="31"/>
      <c r="B2456" s="31"/>
      <c r="C2456" s="31"/>
      <c r="D2456" s="32" t="s">
        <v>5170</v>
      </c>
      <c r="E2456" s="31"/>
      <c r="F2456" s="31"/>
      <c r="G2456" s="31"/>
      <c r="H2456" s="31"/>
      <c r="I2456" s="31"/>
      <c r="J2456" s="31"/>
    </row>
    <row r="2457" spans="1:10" x14ac:dyDescent="0.2">
      <c r="A2457" s="33">
        <v>2154</v>
      </c>
      <c r="B2457" s="34" t="s">
        <v>5171</v>
      </c>
      <c r="C2457" s="34" t="s">
        <v>5172</v>
      </c>
      <c r="D2457" s="34" t="s">
        <v>5173</v>
      </c>
      <c r="E2457" s="35" t="s">
        <v>905</v>
      </c>
      <c r="F2457" s="35"/>
      <c r="G2457" s="36">
        <v>28.33</v>
      </c>
      <c r="H2457" s="36">
        <v>3800</v>
      </c>
      <c r="I2457" s="36">
        <v>5099.3999999999996</v>
      </c>
      <c r="J2457" s="36">
        <v>28.33</v>
      </c>
    </row>
    <row r="2458" spans="1:10" x14ac:dyDescent="0.2">
      <c r="A2458" s="33">
        <v>2155</v>
      </c>
      <c r="B2458" s="34" t="s">
        <v>5174</v>
      </c>
      <c r="C2458" s="34" t="s">
        <v>5175</v>
      </c>
      <c r="D2458" s="34" t="s">
        <v>5176</v>
      </c>
      <c r="E2458" s="35" t="s">
        <v>5177</v>
      </c>
      <c r="F2458" s="35"/>
      <c r="G2458" s="36">
        <v>29.44</v>
      </c>
      <c r="H2458" s="36">
        <v>3850</v>
      </c>
      <c r="I2458" s="36">
        <v>5299.2</v>
      </c>
      <c r="J2458" s="36">
        <v>29.44</v>
      </c>
    </row>
    <row r="2459" spans="1:10" x14ac:dyDescent="0.2">
      <c r="A2459" s="33">
        <v>2156</v>
      </c>
      <c r="B2459" s="34" t="s">
        <v>5178</v>
      </c>
      <c r="C2459" s="34" t="s">
        <v>5179</v>
      </c>
      <c r="D2459" s="34" t="s">
        <v>5173</v>
      </c>
      <c r="E2459" s="35" t="s">
        <v>2923</v>
      </c>
      <c r="F2459" s="35"/>
      <c r="G2459" s="36">
        <v>28.33</v>
      </c>
      <c r="H2459" s="36">
        <v>3800</v>
      </c>
      <c r="I2459" s="36">
        <v>5099.3999999999996</v>
      </c>
      <c r="J2459" s="36">
        <v>28.33</v>
      </c>
    </row>
    <row r="2460" spans="1:10" x14ac:dyDescent="0.2">
      <c r="A2460" s="33">
        <v>2157</v>
      </c>
      <c r="B2460" s="34" t="s">
        <v>5180</v>
      </c>
      <c r="C2460" s="34" t="s">
        <v>5181</v>
      </c>
      <c r="D2460" s="34" t="s">
        <v>5173</v>
      </c>
      <c r="E2460" s="35" t="s">
        <v>270</v>
      </c>
      <c r="F2460" s="35"/>
      <c r="G2460" s="36">
        <v>28.33</v>
      </c>
      <c r="H2460" s="36">
        <v>3800</v>
      </c>
      <c r="I2460" s="36">
        <v>5099.3999999999996</v>
      </c>
      <c r="J2460" s="36">
        <v>28.33</v>
      </c>
    </row>
    <row r="2461" spans="1:10" x14ac:dyDescent="0.2">
      <c r="A2461" s="33">
        <v>2158</v>
      </c>
      <c r="B2461" s="34" t="s">
        <v>5182</v>
      </c>
      <c r="C2461" s="34" t="s">
        <v>5183</v>
      </c>
      <c r="D2461" s="34" t="s">
        <v>14493</v>
      </c>
      <c r="E2461" s="35" t="s">
        <v>728</v>
      </c>
      <c r="F2461" s="35"/>
      <c r="G2461" s="36">
        <v>36.67</v>
      </c>
      <c r="H2461" s="36">
        <v>4000</v>
      </c>
      <c r="I2461" s="36">
        <v>6600.6</v>
      </c>
      <c r="J2461" s="36">
        <v>36.67</v>
      </c>
    </row>
    <row r="2462" spans="1:10" x14ac:dyDescent="0.2">
      <c r="A2462" s="33">
        <v>2159</v>
      </c>
      <c r="B2462" s="34" t="s">
        <v>5184</v>
      </c>
      <c r="C2462" s="34" t="s">
        <v>5185</v>
      </c>
      <c r="D2462" s="34" t="s">
        <v>14493</v>
      </c>
      <c r="E2462" s="35" t="s">
        <v>5186</v>
      </c>
      <c r="F2462" s="35"/>
      <c r="G2462" s="36">
        <v>36.67</v>
      </c>
      <c r="H2462" s="36">
        <v>4000</v>
      </c>
      <c r="I2462" s="36">
        <v>6600.6</v>
      </c>
      <c r="J2462" s="36">
        <v>36.67</v>
      </c>
    </row>
    <row r="2463" spans="1:10" x14ac:dyDescent="0.2">
      <c r="A2463" s="33">
        <v>2160</v>
      </c>
      <c r="B2463" s="34" t="s">
        <v>5187</v>
      </c>
      <c r="C2463" s="34" t="s">
        <v>5188</v>
      </c>
      <c r="D2463" s="34" t="s">
        <v>5173</v>
      </c>
      <c r="E2463" s="35" t="s">
        <v>396</v>
      </c>
      <c r="F2463" s="35"/>
      <c r="G2463" s="36">
        <v>28.33</v>
      </c>
      <c r="H2463" s="36">
        <v>3800</v>
      </c>
      <c r="I2463" s="36">
        <v>5099.3999999999996</v>
      </c>
      <c r="J2463" s="36">
        <v>28.33</v>
      </c>
    </row>
    <row r="2464" spans="1:10" x14ac:dyDescent="0.2">
      <c r="A2464" s="33">
        <v>2161</v>
      </c>
      <c r="B2464" s="34" t="s">
        <v>12949</v>
      </c>
      <c r="C2464" s="34" t="s">
        <v>12948</v>
      </c>
      <c r="D2464" s="34" t="s">
        <v>5173</v>
      </c>
      <c r="E2464" s="35" t="s">
        <v>13995</v>
      </c>
      <c r="F2464" s="35"/>
      <c r="G2464" s="36">
        <v>28.33</v>
      </c>
      <c r="H2464" s="36">
        <v>3800</v>
      </c>
      <c r="I2464" s="36">
        <v>5099.3999999999996</v>
      </c>
      <c r="J2464" s="36">
        <v>28.33</v>
      </c>
    </row>
    <row r="2465" spans="1:10" x14ac:dyDescent="0.2">
      <c r="A2465" s="33">
        <v>2162</v>
      </c>
      <c r="B2465" s="34" t="s">
        <v>5189</v>
      </c>
      <c r="C2465" s="34" t="s">
        <v>5190</v>
      </c>
      <c r="D2465" s="34" t="s">
        <v>5173</v>
      </c>
      <c r="E2465" s="35" t="s">
        <v>270</v>
      </c>
      <c r="F2465" s="35"/>
      <c r="G2465" s="36">
        <v>28.33</v>
      </c>
      <c r="H2465" s="36">
        <v>3800</v>
      </c>
      <c r="I2465" s="36">
        <v>5099.3999999999996</v>
      </c>
      <c r="J2465" s="36">
        <v>28.33</v>
      </c>
    </row>
    <row r="2466" spans="1:10" x14ac:dyDescent="0.2">
      <c r="A2466" s="33">
        <v>2163</v>
      </c>
      <c r="B2466" s="34" t="s">
        <v>5191</v>
      </c>
      <c r="C2466" s="34" t="s">
        <v>5192</v>
      </c>
      <c r="D2466" s="34" t="s">
        <v>5176</v>
      </c>
      <c r="E2466" s="35" t="s">
        <v>5193</v>
      </c>
      <c r="F2466" s="35"/>
      <c r="G2466" s="36">
        <v>29.44</v>
      </c>
      <c r="H2466" s="36">
        <v>3200</v>
      </c>
      <c r="I2466" s="36">
        <v>5299.2</v>
      </c>
      <c r="J2466" s="36">
        <v>29.44</v>
      </c>
    </row>
    <row r="2467" spans="1:10" x14ac:dyDescent="0.2">
      <c r="A2467" s="33">
        <v>2164</v>
      </c>
      <c r="B2467" s="34" t="s">
        <v>5194</v>
      </c>
      <c r="C2467" s="34" t="s">
        <v>5195</v>
      </c>
      <c r="D2467" s="34" t="s">
        <v>5173</v>
      </c>
      <c r="E2467" s="35" t="s">
        <v>5196</v>
      </c>
      <c r="F2467" s="35"/>
      <c r="G2467" s="36">
        <v>28.33</v>
      </c>
      <c r="H2467" s="36">
        <v>3800</v>
      </c>
      <c r="I2467" s="36">
        <v>5099.3999999999996</v>
      </c>
      <c r="J2467" s="36">
        <v>28.33</v>
      </c>
    </row>
    <row r="2468" spans="1:10" x14ac:dyDescent="0.2">
      <c r="A2468" s="33">
        <v>2165</v>
      </c>
      <c r="B2468" s="34" t="s">
        <v>5197</v>
      </c>
      <c r="C2468" s="34" t="s">
        <v>5198</v>
      </c>
      <c r="D2468" s="34" t="s">
        <v>5173</v>
      </c>
      <c r="E2468" s="35" t="s">
        <v>270</v>
      </c>
      <c r="F2468" s="35"/>
      <c r="G2468" s="36">
        <v>28.33</v>
      </c>
      <c r="H2468" s="36">
        <v>3800</v>
      </c>
      <c r="I2468" s="36">
        <v>5099.3999999999996</v>
      </c>
      <c r="J2468" s="36">
        <v>28.33</v>
      </c>
    </row>
    <row r="2469" spans="1:10" x14ac:dyDescent="0.2">
      <c r="A2469" s="33">
        <v>2166</v>
      </c>
      <c r="B2469" s="34" t="s">
        <v>5199</v>
      </c>
      <c r="C2469" s="34" t="s">
        <v>5200</v>
      </c>
      <c r="D2469" s="34" t="s">
        <v>14493</v>
      </c>
      <c r="E2469" s="35" t="s">
        <v>5201</v>
      </c>
      <c r="F2469" s="35"/>
      <c r="G2469" s="36">
        <v>36.67</v>
      </c>
      <c r="H2469" s="36">
        <v>4000</v>
      </c>
      <c r="I2469" s="36">
        <v>6600.6</v>
      </c>
      <c r="J2469" s="36">
        <v>36.67</v>
      </c>
    </row>
    <row r="2470" spans="1:10" x14ac:dyDescent="0.2">
      <c r="A2470" s="33">
        <v>2167</v>
      </c>
      <c r="B2470" s="34" t="s">
        <v>5202</v>
      </c>
      <c r="C2470" s="34" t="s">
        <v>5203</v>
      </c>
      <c r="D2470" s="34" t="s">
        <v>5173</v>
      </c>
      <c r="E2470" s="35" t="s">
        <v>5204</v>
      </c>
      <c r="F2470" s="35"/>
      <c r="G2470" s="36">
        <v>28.33</v>
      </c>
      <c r="H2470" s="36">
        <v>3800</v>
      </c>
      <c r="I2470" s="36">
        <v>5099.3999999999996</v>
      </c>
      <c r="J2470" s="36">
        <v>28.33</v>
      </c>
    </row>
    <row r="2471" spans="1:10" x14ac:dyDescent="0.2">
      <c r="A2471" s="33">
        <v>2168</v>
      </c>
      <c r="B2471" s="34" t="s">
        <v>5205</v>
      </c>
      <c r="C2471" s="34" t="s">
        <v>5206</v>
      </c>
      <c r="D2471" s="34" t="s">
        <v>5176</v>
      </c>
      <c r="E2471" s="35" t="s">
        <v>717</v>
      </c>
      <c r="F2471" s="35"/>
      <c r="G2471" s="36">
        <v>29.44</v>
      </c>
      <c r="H2471" s="36">
        <v>3850</v>
      </c>
      <c r="I2471" s="36">
        <v>5299.2</v>
      </c>
      <c r="J2471" s="36">
        <v>29.44</v>
      </c>
    </row>
    <row r="2472" spans="1:10" x14ac:dyDescent="0.2">
      <c r="A2472" s="33">
        <v>2169</v>
      </c>
      <c r="B2472" s="34" t="s">
        <v>5207</v>
      </c>
      <c r="C2472" s="34" t="s">
        <v>5208</v>
      </c>
      <c r="D2472" s="34" t="s">
        <v>5173</v>
      </c>
      <c r="E2472" s="35" t="s">
        <v>5209</v>
      </c>
      <c r="F2472" s="35"/>
      <c r="G2472" s="36">
        <v>28.33</v>
      </c>
      <c r="H2472" s="36">
        <v>3800</v>
      </c>
      <c r="I2472" s="36">
        <v>5099.3999999999996</v>
      </c>
      <c r="J2472" s="36">
        <v>28.33</v>
      </c>
    </row>
    <row r="2473" spans="1:10" x14ac:dyDescent="0.2">
      <c r="A2473" s="33">
        <v>2170</v>
      </c>
      <c r="B2473" s="34" t="s">
        <v>5210</v>
      </c>
      <c r="C2473" s="34" t="s">
        <v>5211</v>
      </c>
      <c r="D2473" s="34" t="s">
        <v>14493</v>
      </c>
      <c r="E2473" s="35" t="s">
        <v>5212</v>
      </c>
      <c r="F2473" s="35"/>
      <c r="G2473" s="36">
        <v>36.67</v>
      </c>
      <c r="H2473" s="36">
        <v>4000</v>
      </c>
      <c r="I2473" s="36">
        <v>6600.6</v>
      </c>
      <c r="J2473" s="36">
        <v>36.67</v>
      </c>
    </row>
    <row r="2474" spans="1:10" x14ac:dyDescent="0.2">
      <c r="A2474" s="33">
        <v>2171</v>
      </c>
      <c r="B2474" s="34" t="s">
        <v>5213</v>
      </c>
      <c r="C2474" s="34" t="s">
        <v>5214</v>
      </c>
      <c r="D2474" s="34" t="s">
        <v>5173</v>
      </c>
      <c r="E2474" s="35" t="s">
        <v>5215</v>
      </c>
      <c r="F2474" s="35"/>
      <c r="G2474" s="36">
        <v>28.33</v>
      </c>
      <c r="H2474" s="36">
        <v>3800</v>
      </c>
      <c r="I2474" s="36">
        <v>5099.3999999999996</v>
      </c>
      <c r="J2474" s="36">
        <v>28.33</v>
      </c>
    </row>
    <row r="2475" spans="1:10" x14ac:dyDescent="0.2">
      <c r="A2475" s="33">
        <v>2172</v>
      </c>
      <c r="B2475" s="34" t="s">
        <v>5216</v>
      </c>
      <c r="C2475" s="34" t="s">
        <v>5217</v>
      </c>
      <c r="D2475" s="34" t="s">
        <v>5173</v>
      </c>
      <c r="E2475" s="35" t="s">
        <v>617</v>
      </c>
      <c r="F2475" s="35"/>
      <c r="G2475" s="36">
        <v>28.33</v>
      </c>
      <c r="H2475" s="36">
        <v>3800</v>
      </c>
      <c r="I2475" s="36">
        <v>5099.3999999999996</v>
      </c>
      <c r="J2475" s="36">
        <v>28.33</v>
      </c>
    </row>
    <row r="2476" spans="1:10" x14ac:dyDescent="0.2">
      <c r="A2476" s="33">
        <v>2173</v>
      </c>
      <c r="B2476" s="34" t="s">
        <v>5218</v>
      </c>
      <c r="C2476" s="34" t="s">
        <v>5219</v>
      </c>
      <c r="D2476" s="34" t="s">
        <v>5173</v>
      </c>
      <c r="E2476" s="35" t="s">
        <v>5209</v>
      </c>
      <c r="F2476" s="35"/>
      <c r="G2476" s="36">
        <v>28.33</v>
      </c>
      <c r="H2476" s="36">
        <v>3800</v>
      </c>
      <c r="I2476" s="36">
        <v>5099.3999999999996</v>
      </c>
      <c r="J2476" s="36">
        <v>28.33</v>
      </c>
    </row>
    <row r="2477" spans="1:10" x14ac:dyDescent="0.2">
      <c r="A2477" s="33">
        <v>2174</v>
      </c>
      <c r="B2477" s="34" t="s">
        <v>5220</v>
      </c>
      <c r="C2477" s="34" t="s">
        <v>5221</v>
      </c>
      <c r="D2477" s="34" t="s">
        <v>5173</v>
      </c>
      <c r="E2477" s="35" t="s">
        <v>5222</v>
      </c>
      <c r="F2477" s="35"/>
      <c r="G2477" s="36">
        <v>28.33</v>
      </c>
      <c r="H2477" s="36">
        <v>3800</v>
      </c>
      <c r="I2477" s="36">
        <v>5099.3999999999996</v>
      </c>
      <c r="J2477" s="36">
        <v>28.33</v>
      </c>
    </row>
    <row r="2478" spans="1:10" x14ac:dyDescent="0.2">
      <c r="A2478" s="33">
        <v>2175</v>
      </c>
      <c r="B2478" s="34" t="s">
        <v>5223</v>
      </c>
      <c r="C2478" s="34" t="s">
        <v>5224</v>
      </c>
      <c r="D2478" s="34" t="s">
        <v>5173</v>
      </c>
      <c r="E2478" s="35" t="s">
        <v>2440</v>
      </c>
      <c r="F2478" s="35"/>
      <c r="G2478" s="36">
        <v>28.33</v>
      </c>
      <c r="H2478" s="36">
        <v>3800</v>
      </c>
      <c r="I2478" s="36">
        <v>5099.3999999999996</v>
      </c>
      <c r="J2478" s="36">
        <v>28.33</v>
      </c>
    </row>
    <row r="2479" spans="1:10" x14ac:dyDescent="0.2">
      <c r="A2479" s="33">
        <v>2176</v>
      </c>
      <c r="B2479" s="34" t="s">
        <v>5225</v>
      </c>
      <c r="C2479" s="34" t="s">
        <v>5226</v>
      </c>
      <c r="D2479" s="34" t="s">
        <v>5173</v>
      </c>
      <c r="E2479" s="35" t="s">
        <v>270</v>
      </c>
      <c r="F2479" s="35"/>
      <c r="G2479" s="36">
        <v>28.33</v>
      </c>
      <c r="H2479" s="36">
        <v>3800</v>
      </c>
      <c r="I2479" s="36">
        <v>5099.3999999999996</v>
      </c>
      <c r="J2479" s="36">
        <v>28.33</v>
      </c>
    </row>
    <row r="2480" spans="1:10" x14ac:dyDescent="0.2">
      <c r="A2480" s="31"/>
      <c r="B2480" s="31"/>
      <c r="C2480" s="31"/>
      <c r="D2480" s="32" t="s">
        <v>5227</v>
      </c>
      <c r="E2480" s="31"/>
      <c r="F2480" s="31"/>
      <c r="G2480" s="31"/>
      <c r="H2480" s="31"/>
      <c r="I2480" s="31"/>
      <c r="J2480" s="31"/>
    </row>
    <row r="2481" spans="1:10" x14ac:dyDescent="0.2">
      <c r="A2481" s="33">
        <v>2177</v>
      </c>
      <c r="B2481" s="34" t="s">
        <v>5228</v>
      </c>
      <c r="C2481" s="34" t="s">
        <v>5229</v>
      </c>
      <c r="D2481" s="34" t="s">
        <v>5230</v>
      </c>
      <c r="E2481" s="35" t="s">
        <v>5231</v>
      </c>
      <c r="F2481" s="35"/>
      <c r="G2481" s="36">
        <v>30</v>
      </c>
      <c r="H2481" s="36">
        <v>3750</v>
      </c>
      <c r="I2481" s="36">
        <v>5400</v>
      </c>
      <c r="J2481" s="36">
        <v>30</v>
      </c>
    </row>
    <row r="2482" spans="1:10" x14ac:dyDescent="0.2">
      <c r="A2482" s="33">
        <v>2178</v>
      </c>
      <c r="B2482" s="34" t="s">
        <v>5232</v>
      </c>
      <c r="C2482" s="34" t="s">
        <v>5233</v>
      </c>
      <c r="D2482" s="34" t="s">
        <v>5230</v>
      </c>
      <c r="E2482" s="35" t="s">
        <v>5209</v>
      </c>
      <c r="F2482" s="35"/>
      <c r="G2482" s="36">
        <v>30</v>
      </c>
      <c r="H2482" s="36">
        <v>3750</v>
      </c>
      <c r="I2482" s="36">
        <v>5400</v>
      </c>
      <c r="J2482" s="36">
        <v>30</v>
      </c>
    </row>
    <row r="2483" spans="1:10" x14ac:dyDescent="0.2">
      <c r="A2483" s="33">
        <v>2179</v>
      </c>
      <c r="B2483" s="34" t="s">
        <v>5235</v>
      </c>
      <c r="C2483" s="34" t="s">
        <v>5236</v>
      </c>
      <c r="D2483" s="34" t="s">
        <v>5237</v>
      </c>
      <c r="E2483" s="35" t="s">
        <v>5238</v>
      </c>
      <c r="F2483" s="35"/>
      <c r="G2483" s="36">
        <v>35.67</v>
      </c>
      <c r="H2483" s="36">
        <v>3800</v>
      </c>
      <c r="I2483" s="36">
        <v>6420.6</v>
      </c>
      <c r="J2483" s="36">
        <v>35.67</v>
      </c>
    </row>
    <row r="2484" spans="1:10" x14ac:dyDescent="0.2">
      <c r="A2484" s="33">
        <v>2180</v>
      </c>
      <c r="B2484" s="34" t="s">
        <v>13771</v>
      </c>
      <c r="C2484" s="34" t="s">
        <v>13772</v>
      </c>
      <c r="D2484" s="34" t="s">
        <v>5248</v>
      </c>
      <c r="E2484" s="35" t="s">
        <v>13975</v>
      </c>
      <c r="F2484" s="35"/>
      <c r="G2484" s="36">
        <v>25</v>
      </c>
      <c r="H2484" s="36">
        <v>3750</v>
      </c>
      <c r="I2484" s="36">
        <v>4500</v>
      </c>
      <c r="J2484" s="36">
        <v>25</v>
      </c>
    </row>
    <row r="2485" spans="1:10" x14ac:dyDescent="0.2">
      <c r="A2485" s="33">
        <v>2181</v>
      </c>
      <c r="B2485" s="34" t="s">
        <v>12945</v>
      </c>
      <c r="C2485" s="34" t="s">
        <v>12944</v>
      </c>
      <c r="D2485" s="34" t="s">
        <v>5248</v>
      </c>
      <c r="E2485" s="35" t="s">
        <v>13923</v>
      </c>
      <c r="F2485" s="35"/>
      <c r="G2485" s="36">
        <v>25</v>
      </c>
      <c r="H2485" s="36">
        <v>3750</v>
      </c>
      <c r="I2485" s="36">
        <v>4500</v>
      </c>
      <c r="J2485" s="36">
        <v>25</v>
      </c>
    </row>
    <row r="2486" spans="1:10" x14ac:dyDescent="0.2">
      <c r="A2486" s="33">
        <v>2182</v>
      </c>
      <c r="B2486" s="34" t="s">
        <v>5239</v>
      </c>
      <c r="C2486" s="34" t="s">
        <v>5240</v>
      </c>
      <c r="D2486" s="34" t="s">
        <v>14494</v>
      </c>
      <c r="E2486" s="35" t="s">
        <v>5241</v>
      </c>
      <c r="F2486" s="35"/>
      <c r="G2486" s="36">
        <v>5900</v>
      </c>
      <c r="H2486" s="36">
        <v>4500</v>
      </c>
      <c r="I2486" s="36">
        <v>5900</v>
      </c>
      <c r="J2486" s="36">
        <v>5900</v>
      </c>
    </row>
    <row r="2487" spans="1:10" x14ac:dyDescent="0.2">
      <c r="A2487" s="33">
        <v>2183</v>
      </c>
      <c r="B2487" s="34" t="s">
        <v>5242</v>
      </c>
      <c r="C2487" s="34" t="s">
        <v>5243</v>
      </c>
      <c r="D2487" s="34" t="s">
        <v>5230</v>
      </c>
      <c r="E2487" s="35" t="s">
        <v>4047</v>
      </c>
      <c r="F2487" s="35"/>
      <c r="G2487" s="36">
        <v>30</v>
      </c>
      <c r="H2487" s="36">
        <v>3750</v>
      </c>
      <c r="I2487" s="36">
        <v>5400</v>
      </c>
      <c r="J2487" s="36">
        <v>30</v>
      </c>
    </row>
    <row r="2488" spans="1:10" x14ac:dyDescent="0.2">
      <c r="A2488" s="33">
        <v>2184</v>
      </c>
      <c r="B2488" s="34" t="s">
        <v>5244</v>
      </c>
      <c r="C2488" s="34" t="s">
        <v>5245</v>
      </c>
      <c r="D2488" s="34" t="s">
        <v>5234</v>
      </c>
      <c r="E2488" s="35" t="s">
        <v>2320</v>
      </c>
      <c r="F2488" s="35"/>
      <c r="G2488" s="36">
        <v>27.5</v>
      </c>
      <c r="H2488" s="36">
        <v>3750</v>
      </c>
      <c r="I2488" s="36">
        <v>4950</v>
      </c>
      <c r="J2488" s="36">
        <v>27.5</v>
      </c>
    </row>
    <row r="2489" spans="1:10" x14ac:dyDescent="0.2">
      <c r="A2489" s="33">
        <v>2185</v>
      </c>
      <c r="B2489" s="34" t="s">
        <v>5246</v>
      </c>
      <c r="C2489" s="34" t="s">
        <v>5247</v>
      </c>
      <c r="D2489" s="34" t="s">
        <v>5248</v>
      </c>
      <c r="E2489" s="35" t="s">
        <v>5249</v>
      </c>
      <c r="F2489" s="35"/>
      <c r="G2489" s="36">
        <v>25</v>
      </c>
      <c r="H2489" s="36">
        <v>3750</v>
      </c>
      <c r="I2489" s="36">
        <v>4500</v>
      </c>
      <c r="J2489" s="36">
        <v>25</v>
      </c>
    </row>
    <row r="2490" spans="1:10" x14ac:dyDescent="0.2">
      <c r="A2490" s="33">
        <v>2186</v>
      </c>
      <c r="B2490" s="34" t="s">
        <v>5250</v>
      </c>
      <c r="C2490" s="34" t="s">
        <v>5251</v>
      </c>
      <c r="D2490" s="34" t="s">
        <v>5234</v>
      </c>
      <c r="E2490" s="35" t="s">
        <v>5252</v>
      </c>
      <c r="F2490" s="35"/>
      <c r="G2490" s="36">
        <v>27.5</v>
      </c>
      <c r="H2490" s="36">
        <v>3750</v>
      </c>
      <c r="I2490" s="36">
        <v>4950</v>
      </c>
      <c r="J2490" s="36">
        <v>27.5</v>
      </c>
    </row>
    <row r="2491" spans="1:10" x14ac:dyDescent="0.2">
      <c r="A2491" s="31"/>
      <c r="B2491" s="31"/>
      <c r="C2491" s="31"/>
      <c r="D2491" s="32" t="s">
        <v>5253</v>
      </c>
      <c r="E2491" s="31"/>
      <c r="F2491" s="31"/>
      <c r="G2491" s="31"/>
      <c r="H2491" s="31"/>
      <c r="I2491" s="31"/>
      <c r="J2491" s="31"/>
    </row>
    <row r="2492" spans="1:10" x14ac:dyDescent="0.2">
      <c r="A2492" s="33">
        <v>2187</v>
      </c>
      <c r="B2492" s="34" t="s">
        <v>5254</v>
      </c>
      <c r="C2492" s="34" t="s">
        <v>5255</v>
      </c>
      <c r="D2492" s="34" t="s">
        <v>5256</v>
      </c>
      <c r="E2492" s="35" t="s">
        <v>3783</v>
      </c>
      <c r="F2492" s="35"/>
      <c r="G2492" s="36">
        <v>29.33</v>
      </c>
      <c r="H2492" s="36">
        <v>3750</v>
      </c>
      <c r="I2492" s="36">
        <v>5279.4</v>
      </c>
      <c r="J2492" s="36">
        <v>29.33</v>
      </c>
    </row>
    <row r="2493" spans="1:10" x14ac:dyDescent="0.2">
      <c r="A2493" s="33">
        <v>2188</v>
      </c>
      <c r="B2493" s="34" t="s">
        <v>5257</v>
      </c>
      <c r="C2493" s="34" t="s">
        <v>5258</v>
      </c>
      <c r="D2493" s="34" t="s">
        <v>14495</v>
      </c>
      <c r="E2493" s="35" t="s">
        <v>5259</v>
      </c>
      <c r="F2493" s="35"/>
      <c r="G2493" s="36">
        <v>7853</v>
      </c>
      <c r="H2493" s="36">
        <v>4500</v>
      </c>
      <c r="I2493" s="36">
        <v>7853</v>
      </c>
      <c r="J2493" s="36">
        <v>7853</v>
      </c>
    </row>
    <row r="2494" spans="1:10" x14ac:dyDescent="0.2">
      <c r="A2494" s="33">
        <v>2189</v>
      </c>
      <c r="B2494" s="34" t="s">
        <v>5260</v>
      </c>
      <c r="C2494" s="34" t="s">
        <v>5261</v>
      </c>
      <c r="D2494" s="34" t="s">
        <v>5262</v>
      </c>
      <c r="E2494" s="35" t="s">
        <v>5263</v>
      </c>
      <c r="F2494" s="35"/>
      <c r="G2494" s="36">
        <v>24.44</v>
      </c>
      <c r="H2494" s="36">
        <v>3750</v>
      </c>
      <c r="I2494" s="36">
        <v>4399.2</v>
      </c>
      <c r="J2494" s="36">
        <v>24.44</v>
      </c>
    </row>
    <row r="2495" spans="1:10" x14ac:dyDescent="0.2">
      <c r="A2495" s="33">
        <v>2190</v>
      </c>
      <c r="B2495" s="34" t="s">
        <v>5264</v>
      </c>
      <c r="C2495" s="34" t="s">
        <v>5265</v>
      </c>
      <c r="D2495" s="34" t="s">
        <v>5266</v>
      </c>
      <c r="E2495" s="35" t="s">
        <v>5267</v>
      </c>
      <c r="F2495" s="35"/>
      <c r="G2495" s="36">
        <v>26.89</v>
      </c>
      <c r="H2495" s="36">
        <v>3750</v>
      </c>
      <c r="I2495" s="36">
        <v>4840.2</v>
      </c>
      <c r="J2495" s="36">
        <v>26.89</v>
      </c>
    </row>
    <row r="2496" spans="1:10" x14ac:dyDescent="0.2">
      <c r="A2496" s="33">
        <v>2191</v>
      </c>
      <c r="B2496" s="34" t="s">
        <v>5268</v>
      </c>
      <c r="C2496" s="34" t="s">
        <v>5269</v>
      </c>
      <c r="D2496" s="34" t="s">
        <v>5266</v>
      </c>
      <c r="E2496" s="35" t="s">
        <v>1226</v>
      </c>
      <c r="F2496" s="35"/>
      <c r="G2496" s="36">
        <v>26.89</v>
      </c>
      <c r="H2496" s="36">
        <v>3750</v>
      </c>
      <c r="I2496" s="36">
        <v>4840.2</v>
      </c>
      <c r="J2496" s="36">
        <v>26.89</v>
      </c>
    </row>
    <row r="2497" spans="1:10" x14ac:dyDescent="0.2">
      <c r="A2497" s="33">
        <v>2192</v>
      </c>
      <c r="B2497" s="34" t="s">
        <v>12943</v>
      </c>
      <c r="C2497" s="34" t="s">
        <v>12942</v>
      </c>
      <c r="D2497" s="34" t="s">
        <v>5262</v>
      </c>
      <c r="E2497" s="35" t="s">
        <v>14075</v>
      </c>
      <c r="F2497" s="35"/>
      <c r="G2497" s="36">
        <v>24.44</v>
      </c>
      <c r="H2497" s="36">
        <v>3750</v>
      </c>
      <c r="I2497" s="36">
        <v>4399.2</v>
      </c>
      <c r="J2497" s="36">
        <v>24.44</v>
      </c>
    </row>
    <row r="2498" spans="1:10" x14ac:dyDescent="0.2">
      <c r="A2498" s="33">
        <v>2193</v>
      </c>
      <c r="B2498" s="34" t="s">
        <v>5270</v>
      </c>
      <c r="C2498" s="34" t="s">
        <v>5271</v>
      </c>
      <c r="D2498" s="34" t="s">
        <v>5266</v>
      </c>
      <c r="E2498" s="35" t="s">
        <v>4540</v>
      </c>
      <c r="F2498" s="35"/>
      <c r="G2498" s="36">
        <v>26.89</v>
      </c>
      <c r="H2498" s="36">
        <v>3750</v>
      </c>
      <c r="I2498" s="36">
        <v>4840.2</v>
      </c>
      <c r="J2498" s="36">
        <v>26.89</v>
      </c>
    </row>
    <row r="2499" spans="1:10" x14ac:dyDescent="0.2">
      <c r="A2499" s="33">
        <v>2194</v>
      </c>
      <c r="B2499" s="34" t="s">
        <v>12941</v>
      </c>
      <c r="C2499" s="34" t="s">
        <v>12940</v>
      </c>
      <c r="D2499" s="34" t="s">
        <v>5262</v>
      </c>
      <c r="E2499" s="35" t="s">
        <v>14127</v>
      </c>
      <c r="F2499" s="35"/>
      <c r="G2499" s="36">
        <v>24.44</v>
      </c>
      <c r="H2499" s="36">
        <v>3750</v>
      </c>
      <c r="I2499" s="36">
        <v>4399.2</v>
      </c>
      <c r="J2499" s="36">
        <v>24.44</v>
      </c>
    </row>
    <row r="2500" spans="1:10" x14ac:dyDescent="0.2">
      <c r="A2500" s="33">
        <v>2195</v>
      </c>
      <c r="B2500" s="34" t="s">
        <v>12939</v>
      </c>
      <c r="C2500" s="34" t="s">
        <v>12938</v>
      </c>
      <c r="D2500" s="34" t="s">
        <v>5262</v>
      </c>
      <c r="E2500" s="35" t="s">
        <v>13955</v>
      </c>
      <c r="F2500" s="35"/>
      <c r="G2500" s="36">
        <v>24.44</v>
      </c>
      <c r="H2500" s="36">
        <v>3750</v>
      </c>
      <c r="I2500" s="36">
        <v>4399.2</v>
      </c>
      <c r="J2500" s="36">
        <v>24.44</v>
      </c>
    </row>
    <row r="2501" spans="1:10" x14ac:dyDescent="0.2">
      <c r="A2501" s="33">
        <v>2196</v>
      </c>
      <c r="B2501" s="34" t="s">
        <v>5272</v>
      </c>
      <c r="C2501" s="34" t="s">
        <v>5273</v>
      </c>
      <c r="D2501" s="34" t="s">
        <v>14496</v>
      </c>
      <c r="E2501" s="35" t="s">
        <v>783</v>
      </c>
      <c r="F2501" s="35"/>
      <c r="G2501" s="36">
        <v>34.47</v>
      </c>
      <c r="H2501" s="36">
        <v>3800</v>
      </c>
      <c r="I2501" s="36">
        <v>6204.6</v>
      </c>
      <c r="J2501" s="36">
        <v>34.47</v>
      </c>
    </row>
    <row r="2502" spans="1:10" x14ac:dyDescent="0.2">
      <c r="A2502" s="31"/>
      <c r="B2502" s="31"/>
      <c r="C2502" s="31"/>
      <c r="D2502" s="32" t="s">
        <v>5274</v>
      </c>
      <c r="E2502" s="31"/>
      <c r="F2502" s="31"/>
      <c r="G2502" s="31"/>
      <c r="H2502" s="31"/>
      <c r="I2502" s="31"/>
      <c r="J2502" s="31"/>
    </row>
    <row r="2503" spans="1:10" x14ac:dyDescent="0.2">
      <c r="A2503" s="33">
        <v>2197</v>
      </c>
      <c r="B2503" s="34" t="s">
        <v>5275</v>
      </c>
      <c r="C2503" s="34" t="s">
        <v>5276</v>
      </c>
      <c r="D2503" s="34" t="s">
        <v>5277</v>
      </c>
      <c r="E2503" s="35" t="s">
        <v>2825</v>
      </c>
      <c r="F2503" s="35"/>
      <c r="G2503" s="36">
        <v>29.15</v>
      </c>
      <c r="H2503" s="36">
        <v>3750</v>
      </c>
      <c r="I2503" s="36">
        <v>5830</v>
      </c>
      <c r="J2503" s="36">
        <v>29.15</v>
      </c>
    </row>
    <row r="2504" spans="1:10" x14ac:dyDescent="0.2">
      <c r="A2504" s="33">
        <v>2198</v>
      </c>
      <c r="B2504" s="34" t="s">
        <v>5278</v>
      </c>
      <c r="C2504" s="34" t="s">
        <v>5279</v>
      </c>
      <c r="D2504" s="34" t="s">
        <v>5277</v>
      </c>
      <c r="E2504" s="35" t="s">
        <v>767</v>
      </c>
      <c r="F2504" s="35"/>
      <c r="G2504" s="36">
        <v>29.15</v>
      </c>
      <c r="H2504" s="36">
        <v>3750</v>
      </c>
      <c r="I2504" s="36">
        <v>5830</v>
      </c>
      <c r="J2504" s="36">
        <v>29.15</v>
      </c>
    </row>
    <row r="2505" spans="1:10" x14ac:dyDescent="0.2">
      <c r="A2505" s="33">
        <v>2199</v>
      </c>
      <c r="B2505" s="34" t="s">
        <v>5280</v>
      </c>
      <c r="C2505" s="34" t="s">
        <v>5281</v>
      </c>
      <c r="D2505" s="34" t="s">
        <v>5282</v>
      </c>
      <c r="E2505" s="35" t="s">
        <v>2825</v>
      </c>
      <c r="F2505" s="35"/>
      <c r="G2505" s="36">
        <v>4800</v>
      </c>
      <c r="H2505" s="36">
        <v>3750</v>
      </c>
      <c r="I2505" s="36">
        <v>4800</v>
      </c>
      <c r="J2505" s="36">
        <v>4800</v>
      </c>
    </row>
    <row r="2506" spans="1:10" x14ac:dyDescent="0.2">
      <c r="A2506" s="33">
        <v>2200</v>
      </c>
      <c r="B2506" s="34" t="s">
        <v>5283</v>
      </c>
      <c r="C2506" s="34" t="s">
        <v>5284</v>
      </c>
      <c r="D2506" s="34" t="s">
        <v>5277</v>
      </c>
      <c r="E2506" s="35" t="s">
        <v>2825</v>
      </c>
      <c r="F2506" s="35"/>
      <c r="G2506" s="36">
        <v>29.15</v>
      </c>
      <c r="H2506" s="36">
        <v>3750</v>
      </c>
      <c r="I2506" s="36">
        <v>5830</v>
      </c>
      <c r="J2506" s="36">
        <v>29.15</v>
      </c>
    </row>
    <row r="2507" spans="1:10" x14ac:dyDescent="0.2">
      <c r="A2507" s="33">
        <v>2201</v>
      </c>
      <c r="B2507" s="34" t="s">
        <v>12951</v>
      </c>
      <c r="C2507" s="34" t="s">
        <v>12950</v>
      </c>
      <c r="D2507" s="34" t="s">
        <v>5292</v>
      </c>
      <c r="E2507" s="35" t="s">
        <v>14077</v>
      </c>
      <c r="F2507" s="35"/>
      <c r="G2507" s="36">
        <v>26.5</v>
      </c>
      <c r="H2507" s="36">
        <v>3750</v>
      </c>
      <c r="I2507" s="36">
        <v>5300</v>
      </c>
      <c r="J2507" s="36">
        <v>26.5</v>
      </c>
    </row>
    <row r="2508" spans="1:10" x14ac:dyDescent="0.2">
      <c r="A2508" s="33">
        <v>2202</v>
      </c>
      <c r="B2508" s="34" t="s">
        <v>5285</v>
      </c>
      <c r="C2508" s="34" t="s">
        <v>5286</v>
      </c>
      <c r="D2508" s="34" t="s">
        <v>14497</v>
      </c>
      <c r="E2508" s="35" t="s">
        <v>2825</v>
      </c>
      <c r="F2508" s="35"/>
      <c r="G2508" s="36">
        <v>7560</v>
      </c>
      <c r="H2508" s="36">
        <v>3750</v>
      </c>
      <c r="I2508" s="36">
        <v>7560</v>
      </c>
      <c r="J2508" s="36">
        <v>7560</v>
      </c>
    </row>
    <row r="2509" spans="1:10" x14ac:dyDescent="0.2">
      <c r="A2509" s="33">
        <v>2203</v>
      </c>
      <c r="B2509" s="34" t="s">
        <v>5287</v>
      </c>
      <c r="C2509" s="34" t="s">
        <v>5288</v>
      </c>
      <c r="D2509" s="34" t="s">
        <v>5277</v>
      </c>
      <c r="E2509" s="35" t="s">
        <v>5289</v>
      </c>
      <c r="F2509" s="35"/>
      <c r="G2509" s="36">
        <v>29.15</v>
      </c>
      <c r="H2509" s="36">
        <v>3750</v>
      </c>
      <c r="I2509" s="36">
        <v>5830</v>
      </c>
      <c r="J2509" s="36">
        <v>29.15</v>
      </c>
    </row>
    <row r="2510" spans="1:10" x14ac:dyDescent="0.2">
      <c r="A2510" s="33">
        <v>2204</v>
      </c>
      <c r="B2510" s="34" t="s">
        <v>5290</v>
      </c>
      <c r="C2510" s="34" t="s">
        <v>5291</v>
      </c>
      <c r="D2510" s="34" t="s">
        <v>5292</v>
      </c>
      <c r="E2510" s="35" t="s">
        <v>1179</v>
      </c>
      <c r="F2510" s="35"/>
      <c r="G2510" s="36">
        <v>26.5</v>
      </c>
      <c r="H2510" s="36">
        <v>3750</v>
      </c>
      <c r="I2510" s="36">
        <v>5300</v>
      </c>
      <c r="J2510" s="36">
        <v>26.5</v>
      </c>
    </row>
    <row r="2511" spans="1:10" x14ac:dyDescent="0.2">
      <c r="A2511" s="33">
        <v>2205</v>
      </c>
      <c r="B2511" s="34" t="s">
        <v>5293</v>
      </c>
      <c r="C2511" s="34" t="s">
        <v>5294</v>
      </c>
      <c r="D2511" s="34" t="s">
        <v>5297</v>
      </c>
      <c r="E2511" s="35" t="s">
        <v>4662</v>
      </c>
      <c r="F2511" s="35"/>
      <c r="G2511" s="36">
        <v>32.18</v>
      </c>
      <c r="H2511" s="36">
        <v>3750</v>
      </c>
      <c r="I2511" s="36">
        <v>6436</v>
      </c>
      <c r="J2511" s="36">
        <v>32.18</v>
      </c>
    </row>
    <row r="2512" spans="1:10" x14ac:dyDescent="0.2">
      <c r="A2512" s="33">
        <v>2206</v>
      </c>
      <c r="B2512" s="34" t="s">
        <v>5295</v>
      </c>
      <c r="C2512" s="34" t="s">
        <v>5296</v>
      </c>
      <c r="D2512" s="34" t="s">
        <v>5297</v>
      </c>
      <c r="E2512" s="35" t="s">
        <v>5298</v>
      </c>
      <c r="F2512" s="35"/>
      <c r="G2512" s="36">
        <v>32.18</v>
      </c>
      <c r="H2512" s="36">
        <v>3750</v>
      </c>
      <c r="I2512" s="36">
        <v>6436</v>
      </c>
      <c r="J2512" s="36">
        <v>32.18</v>
      </c>
    </row>
    <row r="2513" spans="1:10" x14ac:dyDescent="0.2">
      <c r="A2513" s="31"/>
      <c r="B2513" s="31"/>
      <c r="C2513" s="31"/>
      <c r="D2513" s="32" t="s">
        <v>5299</v>
      </c>
      <c r="E2513" s="31"/>
      <c r="F2513" s="31"/>
      <c r="G2513" s="31"/>
      <c r="H2513" s="31"/>
      <c r="I2513" s="31"/>
      <c r="J2513" s="31"/>
    </row>
    <row r="2514" spans="1:10" x14ac:dyDescent="0.2">
      <c r="A2514" s="33">
        <v>2207</v>
      </c>
      <c r="B2514" s="34" t="s">
        <v>5300</v>
      </c>
      <c r="C2514" s="34" t="s">
        <v>5301</v>
      </c>
      <c r="D2514" s="34" t="s">
        <v>5302</v>
      </c>
      <c r="E2514" s="35" t="s">
        <v>2006</v>
      </c>
      <c r="F2514" s="35"/>
      <c r="G2514" s="36">
        <v>5800</v>
      </c>
      <c r="H2514" s="36">
        <v>4700</v>
      </c>
      <c r="I2514" s="36">
        <v>5800</v>
      </c>
      <c r="J2514" s="36">
        <v>5800</v>
      </c>
    </row>
    <row r="2515" spans="1:10" x14ac:dyDescent="0.2">
      <c r="A2515" s="33">
        <v>2208</v>
      </c>
      <c r="B2515" s="34" t="s">
        <v>5303</v>
      </c>
      <c r="C2515" s="34" t="s">
        <v>5304</v>
      </c>
      <c r="D2515" s="34" t="s">
        <v>14498</v>
      </c>
      <c r="E2515" s="35" t="s">
        <v>1896</v>
      </c>
      <c r="F2515" s="35"/>
      <c r="G2515" s="36">
        <v>9500</v>
      </c>
      <c r="H2515" s="36">
        <v>7000</v>
      </c>
      <c r="I2515" s="36">
        <v>9500</v>
      </c>
      <c r="J2515" s="36">
        <v>9500</v>
      </c>
    </row>
    <row r="2516" spans="1:10" x14ac:dyDescent="0.2">
      <c r="A2516" s="31"/>
      <c r="B2516" s="31"/>
      <c r="C2516" s="31"/>
      <c r="D2516" s="32" t="s">
        <v>5305</v>
      </c>
      <c r="E2516" s="31"/>
      <c r="F2516" s="31"/>
      <c r="G2516" s="31"/>
      <c r="H2516" s="31"/>
      <c r="I2516" s="31"/>
      <c r="J2516" s="31"/>
    </row>
    <row r="2517" spans="1:10" x14ac:dyDescent="0.2">
      <c r="A2517" s="33">
        <v>2209</v>
      </c>
      <c r="B2517" s="34" t="s">
        <v>5306</v>
      </c>
      <c r="C2517" s="34" t="s">
        <v>5307</v>
      </c>
      <c r="D2517" s="34" t="s">
        <v>5308</v>
      </c>
      <c r="E2517" s="35" t="s">
        <v>485</v>
      </c>
      <c r="F2517" s="35"/>
      <c r="G2517" s="36">
        <v>41.39</v>
      </c>
      <c r="H2517" s="36">
        <v>3800</v>
      </c>
      <c r="I2517" s="36">
        <v>7450.2</v>
      </c>
      <c r="J2517" s="36">
        <v>41.39</v>
      </c>
    </row>
    <row r="2518" spans="1:10" x14ac:dyDescent="0.2">
      <c r="A2518" s="33">
        <v>2210</v>
      </c>
      <c r="B2518" s="34" t="s">
        <v>5309</v>
      </c>
      <c r="C2518" s="34" t="s">
        <v>5310</v>
      </c>
      <c r="D2518" s="34" t="s">
        <v>14499</v>
      </c>
      <c r="E2518" s="35" t="s">
        <v>2397</v>
      </c>
      <c r="F2518" s="35"/>
      <c r="G2518" s="36">
        <v>32.22</v>
      </c>
      <c r="H2518" s="36">
        <v>3900</v>
      </c>
      <c r="I2518" s="36">
        <v>5799.6</v>
      </c>
      <c r="J2518" s="36">
        <v>32.22</v>
      </c>
    </row>
    <row r="2519" spans="1:10" x14ac:dyDescent="0.2">
      <c r="A2519" s="33">
        <v>2211</v>
      </c>
      <c r="B2519" s="34" t="s">
        <v>5311</v>
      </c>
      <c r="C2519" s="34" t="s">
        <v>5312</v>
      </c>
      <c r="D2519" s="34" t="s">
        <v>14499</v>
      </c>
      <c r="E2519" s="35" t="s">
        <v>5313</v>
      </c>
      <c r="F2519" s="35"/>
      <c r="G2519" s="36">
        <v>32.22</v>
      </c>
      <c r="H2519" s="36">
        <v>3900</v>
      </c>
      <c r="I2519" s="36">
        <v>5799.6</v>
      </c>
      <c r="J2519" s="36">
        <v>32.22</v>
      </c>
    </row>
    <row r="2520" spans="1:10" x14ac:dyDescent="0.2">
      <c r="A2520" s="33">
        <v>2212</v>
      </c>
      <c r="B2520" s="34" t="s">
        <v>5314</v>
      </c>
      <c r="C2520" s="34" t="s">
        <v>5315</v>
      </c>
      <c r="D2520" s="34" t="s">
        <v>14499</v>
      </c>
      <c r="E2520" s="35" t="s">
        <v>2372</v>
      </c>
      <c r="F2520" s="35"/>
      <c r="G2520" s="36">
        <v>32.22</v>
      </c>
      <c r="H2520" s="36">
        <v>3900</v>
      </c>
      <c r="I2520" s="36">
        <v>5799.6</v>
      </c>
      <c r="J2520" s="36">
        <v>32.22</v>
      </c>
    </row>
    <row r="2521" spans="1:10" x14ac:dyDescent="0.2">
      <c r="A2521" s="33">
        <v>2213</v>
      </c>
      <c r="B2521" s="34" t="s">
        <v>5316</v>
      </c>
      <c r="C2521" s="34" t="s">
        <v>5317</v>
      </c>
      <c r="D2521" s="34" t="s">
        <v>14499</v>
      </c>
      <c r="E2521" s="35" t="s">
        <v>3493</v>
      </c>
      <c r="F2521" s="35"/>
      <c r="G2521" s="36">
        <v>32.22</v>
      </c>
      <c r="H2521" s="36">
        <v>3900</v>
      </c>
      <c r="I2521" s="36">
        <v>5799.6</v>
      </c>
      <c r="J2521" s="36">
        <v>32.22</v>
      </c>
    </row>
    <row r="2522" spans="1:10" x14ac:dyDescent="0.2">
      <c r="A2522" s="33">
        <v>2214</v>
      </c>
      <c r="B2522" s="34" t="s">
        <v>5321</v>
      </c>
      <c r="C2522" s="34" t="s">
        <v>5322</v>
      </c>
      <c r="D2522" s="34" t="s">
        <v>14500</v>
      </c>
      <c r="E2522" s="35" t="s">
        <v>1739</v>
      </c>
      <c r="F2522" s="35"/>
      <c r="G2522" s="36">
        <v>8250</v>
      </c>
      <c r="H2522" s="36">
        <v>4700</v>
      </c>
      <c r="I2522" s="36">
        <v>8250</v>
      </c>
      <c r="J2522" s="36">
        <v>8250</v>
      </c>
    </row>
    <row r="2523" spans="1:10" x14ac:dyDescent="0.2">
      <c r="A2523" s="33">
        <v>2215</v>
      </c>
      <c r="B2523" s="34" t="s">
        <v>5323</v>
      </c>
      <c r="C2523" s="34" t="s">
        <v>5324</v>
      </c>
      <c r="D2523" s="34" t="s">
        <v>5308</v>
      </c>
      <c r="E2523" s="35" t="s">
        <v>1896</v>
      </c>
      <c r="F2523" s="35"/>
      <c r="G2523" s="36">
        <v>41.39</v>
      </c>
      <c r="H2523" s="36">
        <v>3800</v>
      </c>
      <c r="I2523" s="36">
        <v>7450.2</v>
      </c>
      <c r="J2523" s="36">
        <v>41.39</v>
      </c>
    </row>
    <row r="2524" spans="1:10" x14ac:dyDescent="0.2">
      <c r="A2524" s="33">
        <v>2216</v>
      </c>
      <c r="B2524" s="34" t="s">
        <v>5325</v>
      </c>
      <c r="C2524" s="34" t="s">
        <v>5326</v>
      </c>
      <c r="D2524" s="34" t="s">
        <v>14499</v>
      </c>
      <c r="E2524" s="35" t="s">
        <v>5327</v>
      </c>
      <c r="F2524" s="35"/>
      <c r="G2524" s="36">
        <v>32.22</v>
      </c>
      <c r="H2524" s="36">
        <v>3900</v>
      </c>
      <c r="I2524" s="36">
        <v>5799.6</v>
      </c>
      <c r="J2524" s="36">
        <v>32.22</v>
      </c>
    </row>
    <row r="2525" spans="1:10" x14ac:dyDescent="0.2">
      <c r="A2525" s="33">
        <v>2217</v>
      </c>
      <c r="B2525" s="34" t="s">
        <v>5328</v>
      </c>
      <c r="C2525" s="34" t="s">
        <v>5329</v>
      </c>
      <c r="D2525" s="34" t="s">
        <v>14499</v>
      </c>
      <c r="E2525" s="35" t="s">
        <v>5011</v>
      </c>
      <c r="F2525" s="35"/>
      <c r="G2525" s="36">
        <v>32.22</v>
      </c>
      <c r="H2525" s="36">
        <v>3900</v>
      </c>
      <c r="I2525" s="36">
        <v>5799.6</v>
      </c>
      <c r="J2525" s="36">
        <v>32.22</v>
      </c>
    </row>
    <row r="2526" spans="1:10" x14ac:dyDescent="0.2">
      <c r="A2526" s="33">
        <v>2218</v>
      </c>
      <c r="B2526" s="34" t="s">
        <v>5330</v>
      </c>
      <c r="C2526" s="34" t="s">
        <v>5331</v>
      </c>
      <c r="D2526" s="34" t="s">
        <v>14499</v>
      </c>
      <c r="E2526" s="35" t="s">
        <v>4192</v>
      </c>
      <c r="F2526" s="35"/>
      <c r="G2526" s="36">
        <v>32.22</v>
      </c>
      <c r="H2526" s="36">
        <v>3900</v>
      </c>
      <c r="I2526" s="36">
        <v>5799.6</v>
      </c>
      <c r="J2526" s="36">
        <v>32.22</v>
      </c>
    </row>
    <row r="2527" spans="1:10" x14ac:dyDescent="0.2">
      <c r="A2527" s="33">
        <v>2219</v>
      </c>
      <c r="B2527" s="34" t="s">
        <v>12947</v>
      </c>
      <c r="C2527" s="34" t="s">
        <v>12946</v>
      </c>
      <c r="D2527" s="34" t="s">
        <v>14499</v>
      </c>
      <c r="E2527" s="35" t="s">
        <v>14056</v>
      </c>
      <c r="F2527" s="35"/>
      <c r="G2527" s="36">
        <v>32.22</v>
      </c>
      <c r="H2527" s="36">
        <v>3900</v>
      </c>
      <c r="I2527" s="36">
        <v>5799.6</v>
      </c>
      <c r="J2527" s="36">
        <v>32.22</v>
      </c>
    </row>
    <row r="2528" spans="1:10" x14ac:dyDescent="0.2">
      <c r="A2528" s="31"/>
      <c r="B2528" s="31"/>
      <c r="C2528" s="31"/>
      <c r="D2528" s="32" t="s">
        <v>5332</v>
      </c>
      <c r="E2528" s="31"/>
      <c r="F2528" s="31"/>
      <c r="G2528" s="31"/>
      <c r="H2528" s="31"/>
      <c r="I2528" s="31"/>
      <c r="J2528" s="31"/>
    </row>
    <row r="2529" spans="1:10" x14ac:dyDescent="0.2">
      <c r="A2529" s="33">
        <v>2220</v>
      </c>
      <c r="B2529" s="34" t="s">
        <v>5333</v>
      </c>
      <c r="C2529" s="34" t="s">
        <v>5334</v>
      </c>
      <c r="D2529" s="34" t="s">
        <v>5335</v>
      </c>
      <c r="E2529" s="35" t="s">
        <v>588</v>
      </c>
      <c r="F2529" s="35"/>
      <c r="G2529" s="36">
        <v>25</v>
      </c>
      <c r="H2529" s="36">
        <v>3750</v>
      </c>
      <c r="I2529" s="36">
        <v>4500</v>
      </c>
      <c r="J2529" s="36">
        <v>25</v>
      </c>
    </row>
    <row r="2530" spans="1:10" x14ac:dyDescent="0.2">
      <c r="A2530" s="33">
        <v>2221</v>
      </c>
      <c r="B2530" s="34" t="s">
        <v>5336</v>
      </c>
      <c r="C2530" s="34" t="s">
        <v>5337</v>
      </c>
      <c r="D2530" s="34" t="s">
        <v>5338</v>
      </c>
      <c r="E2530" s="35" t="s">
        <v>5204</v>
      </c>
      <c r="F2530" s="35"/>
      <c r="G2530" s="36">
        <v>41.94</v>
      </c>
      <c r="H2530" s="36">
        <v>3800</v>
      </c>
      <c r="I2530" s="36">
        <v>7549.2</v>
      </c>
      <c r="J2530" s="36">
        <v>41.94</v>
      </c>
    </row>
    <row r="2531" spans="1:10" x14ac:dyDescent="0.2">
      <c r="A2531" s="33">
        <v>2222</v>
      </c>
      <c r="B2531" s="34" t="s">
        <v>12425</v>
      </c>
      <c r="C2531" s="34" t="s">
        <v>12424</v>
      </c>
      <c r="D2531" s="34" t="s">
        <v>5339</v>
      </c>
      <c r="E2531" s="35" t="s">
        <v>13985</v>
      </c>
      <c r="F2531" s="35"/>
      <c r="G2531" s="36">
        <v>30</v>
      </c>
      <c r="H2531" s="36">
        <v>3850</v>
      </c>
      <c r="I2531" s="36">
        <v>5400</v>
      </c>
      <c r="J2531" s="36">
        <v>30</v>
      </c>
    </row>
    <row r="2532" spans="1:10" x14ac:dyDescent="0.2">
      <c r="A2532" s="33">
        <v>2223</v>
      </c>
      <c r="B2532" s="34" t="s">
        <v>12937</v>
      </c>
      <c r="C2532" s="34" t="s">
        <v>12936</v>
      </c>
      <c r="D2532" s="34" t="s">
        <v>5335</v>
      </c>
      <c r="E2532" s="35" t="s">
        <v>13920</v>
      </c>
      <c r="F2532" s="35"/>
      <c r="G2532" s="36">
        <v>25</v>
      </c>
      <c r="H2532" s="36">
        <v>3750</v>
      </c>
      <c r="I2532" s="36">
        <v>4500</v>
      </c>
      <c r="J2532" s="36">
        <v>25</v>
      </c>
    </row>
    <row r="2533" spans="1:10" x14ac:dyDescent="0.2">
      <c r="A2533" s="33">
        <v>2224</v>
      </c>
      <c r="B2533" s="34" t="s">
        <v>5340</v>
      </c>
      <c r="C2533" s="34" t="s">
        <v>5341</v>
      </c>
      <c r="D2533" s="34" t="s">
        <v>5339</v>
      </c>
      <c r="E2533" s="35" t="s">
        <v>1896</v>
      </c>
      <c r="F2533" s="35"/>
      <c r="G2533" s="36">
        <v>30</v>
      </c>
      <c r="H2533" s="36">
        <v>3850</v>
      </c>
      <c r="I2533" s="36">
        <v>5400</v>
      </c>
      <c r="J2533" s="36">
        <v>30</v>
      </c>
    </row>
    <row r="2534" spans="1:10" x14ac:dyDescent="0.2">
      <c r="A2534" s="31"/>
      <c r="B2534" s="31"/>
      <c r="C2534" s="31"/>
      <c r="D2534" s="32" t="s">
        <v>5342</v>
      </c>
      <c r="E2534" s="31"/>
      <c r="F2534" s="31"/>
      <c r="G2534" s="31"/>
      <c r="H2534" s="31"/>
      <c r="I2534" s="31"/>
      <c r="J2534" s="31"/>
    </row>
    <row r="2535" spans="1:10" x14ac:dyDescent="0.2">
      <c r="A2535" s="33">
        <v>2225</v>
      </c>
      <c r="B2535" s="34" t="s">
        <v>12922</v>
      </c>
      <c r="C2535" s="34" t="s">
        <v>12921</v>
      </c>
      <c r="D2535" s="34" t="s">
        <v>5348</v>
      </c>
      <c r="E2535" s="35" t="s">
        <v>14008</v>
      </c>
      <c r="F2535" s="35"/>
      <c r="G2535" s="36">
        <v>37.78</v>
      </c>
      <c r="H2535" s="36">
        <v>4200</v>
      </c>
      <c r="I2535" s="36">
        <v>6800.4</v>
      </c>
      <c r="J2535" s="36">
        <v>37.78</v>
      </c>
    </row>
    <row r="2536" spans="1:10" x14ac:dyDescent="0.2">
      <c r="A2536" s="33">
        <v>2226</v>
      </c>
      <c r="B2536" s="34" t="s">
        <v>12918</v>
      </c>
      <c r="C2536" s="34" t="s">
        <v>12917</v>
      </c>
      <c r="D2536" s="34" t="s">
        <v>5345</v>
      </c>
      <c r="E2536" s="35" t="s">
        <v>14127</v>
      </c>
      <c r="F2536" s="35"/>
      <c r="G2536" s="36">
        <v>37.78</v>
      </c>
      <c r="H2536" s="36">
        <v>3900</v>
      </c>
      <c r="I2536" s="36">
        <v>6800.4</v>
      </c>
      <c r="J2536" s="36">
        <v>37.78</v>
      </c>
    </row>
    <row r="2537" spans="1:10" x14ac:dyDescent="0.2">
      <c r="A2537" s="33">
        <v>2227</v>
      </c>
      <c r="B2537" s="34" t="s">
        <v>12920</v>
      </c>
      <c r="C2537" s="34" t="s">
        <v>12919</v>
      </c>
      <c r="D2537" s="34" t="s">
        <v>14501</v>
      </c>
      <c r="E2537" s="35" t="s">
        <v>13916</v>
      </c>
      <c r="F2537" s="35"/>
      <c r="G2537" s="36">
        <v>37.78</v>
      </c>
      <c r="H2537" s="36">
        <v>3900</v>
      </c>
      <c r="I2537" s="36">
        <v>6800.4</v>
      </c>
      <c r="J2537" s="36">
        <v>37.78</v>
      </c>
    </row>
    <row r="2538" spans="1:10" x14ac:dyDescent="0.2">
      <c r="A2538" s="33">
        <v>2228</v>
      </c>
      <c r="B2538" s="34" t="s">
        <v>5343</v>
      </c>
      <c r="C2538" s="34" t="s">
        <v>5344</v>
      </c>
      <c r="D2538" s="34" t="s">
        <v>14501</v>
      </c>
      <c r="E2538" s="35" t="s">
        <v>5177</v>
      </c>
      <c r="F2538" s="35"/>
      <c r="G2538" s="36">
        <v>37.78</v>
      </c>
      <c r="H2538" s="36">
        <v>3900</v>
      </c>
      <c r="I2538" s="36">
        <v>6800.4</v>
      </c>
      <c r="J2538" s="36">
        <v>37.78</v>
      </c>
    </row>
    <row r="2539" spans="1:10" x14ac:dyDescent="0.2">
      <c r="A2539" s="33">
        <v>2229</v>
      </c>
      <c r="B2539" s="34" t="s">
        <v>5346</v>
      </c>
      <c r="C2539" s="34" t="s">
        <v>5347</v>
      </c>
      <c r="D2539" s="34" t="s">
        <v>5348</v>
      </c>
      <c r="E2539" s="35" t="s">
        <v>1779</v>
      </c>
      <c r="F2539" s="35"/>
      <c r="G2539" s="36">
        <v>37.78</v>
      </c>
      <c r="H2539" s="36">
        <v>4200</v>
      </c>
      <c r="I2539" s="36">
        <v>6800.4</v>
      </c>
      <c r="J2539" s="36">
        <v>37.78</v>
      </c>
    </row>
    <row r="2540" spans="1:10" x14ac:dyDescent="0.2">
      <c r="A2540" s="33">
        <v>2230</v>
      </c>
      <c r="B2540" s="34" t="s">
        <v>12900</v>
      </c>
      <c r="C2540" s="34" t="s">
        <v>12899</v>
      </c>
      <c r="D2540" s="34" t="s">
        <v>14502</v>
      </c>
      <c r="E2540" s="35" t="s">
        <v>13994</v>
      </c>
      <c r="F2540" s="35"/>
      <c r="G2540" s="36">
        <v>25</v>
      </c>
      <c r="H2540" s="36">
        <v>3750</v>
      </c>
      <c r="I2540" s="36">
        <v>4500</v>
      </c>
      <c r="J2540" s="36">
        <v>25</v>
      </c>
    </row>
    <row r="2541" spans="1:10" x14ac:dyDescent="0.2">
      <c r="A2541" s="33">
        <v>2231</v>
      </c>
      <c r="B2541" s="34" t="s">
        <v>5349</v>
      </c>
      <c r="C2541" s="34" t="s">
        <v>5350</v>
      </c>
      <c r="D2541" s="34" t="s">
        <v>5348</v>
      </c>
      <c r="E2541" s="35" t="s">
        <v>1067</v>
      </c>
      <c r="F2541" s="35"/>
      <c r="G2541" s="36">
        <v>37.78</v>
      </c>
      <c r="H2541" s="36">
        <v>4200</v>
      </c>
      <c r="I2541" s="36">
        <v>6800.4</v>
      </c>
      <c r="J2541" s="36">
        <v>37.78</v>
      </c>
    </row>
    <row r="2542" spans="1:10" x14ac:dyDescent="0.2">
      <c r="A2542" s="33">
        <v>2232</v>
      </c>
      <c r="B2542" s="34" t="s">
        <v>5351</v>
      </c>
      <c r="C2542" s="34" t="s">
        <v>5352</v>
      </c>
      <c r="D2542" s="34" t="s">
        <v>5353</v>
      </c>
      <c r="E2542" s="35" t="s">
        <v>5354</v>
      </c>
      <c r="F2542" s="35"/>
      <c r="G2542" s="36">
        <v>40.56</v>
      </c>
      <c r="H2542" s="36">
        <v>4000</v>
      </c>
      <c r="I2542" s="36">
        <v>7300.8</v>
      </c>
      <c r="J2542" s="36">
        <v>40.56</v>
      </c>
    </row>
    <row r="2543" spans="1:10" x14ac:dyDescent="0.2">
      <c r="A2543" s="33">
        <v>2233</v>
      </c>
      <c r="B2543" s="34" t="s">
        <v>5355</v>
      </c>
      <c r="C2543" s="34" t="s">
        <v>5356</v>
      </c>
      <c r="D2543" s="34" t="s">
        <v>5348</v>
      </c>
      <c r="E2543" s="35" t="s">
        <v>5357</v>
      </c>
      <c r="F2543" s="35"/>
      <c r="G2543" s="36">
        <v>37.78</v>
      </c>
      <c r="H2543" s="36">
        <v>4200</v>
      </c>
      <c r="I2543" s="36">
        <v>6800.4</v>
      </c>
      <c r="J2543" s="36">
        <v>37.78</v>
      </c>
    </row>
    <row r="2544" spans="1:10" x14ac:dyDescent="0.2">
      <c r="A2544" s="33">
        <v>2234</v>
      </c>
      <c r="B2544" s="34" t="s">
        <v>5358</v>
      </c>
      <c r="C2544" s="34" t="s">
        <v>5359</v>
      </c>
      <c r="D2544" s="34" t="s">
        <v>5360</v>
      </c>
      <c r="E2544" s="35" t="s">
        <v>1017</v>
      </c>
      <c r="F2544" s="35"/>
      <c r="G2544" s="36">
        <v>34.72</v>
      </c>
      <c r="H2544" s="36">
        <v>3800</v>
      </c>
      <c r="I2544" s="36">
        <v>6249.6</v>
      </c>
      <c r="J2544" s="36">
        <v>34.72</v>
      </c>
    </row>
    <row r="2545" spans="1:10" x14ac:dyDescent="0.2">
      <c r="A2545" s="33">
        <v>2235</v>
      </c>
      <c r="B2545" s="34" t="s">
        <v>5361</v>
      </c>
      <c r="C2545" s="34" t="s">
        <v>5362</v>
      </c>
      <c r="D2545" s="34" t="s">
        <v>5363</v>
      </c>
      <c r="E2545" s="35" t="s">
        <v>5364</v>
      </c>
      <c r="F2545" s="35"/>
      <c r="G2545" s="36">
        <v>27.5</v>
      </c>
      <c r="H2545" s="36">
        <v>3750</v>
      </c>
      <c r="I2545" s="36">
        <v>4950</v>
      </c>
      <c r="J2545" s="36">
        <v>27.5</v>
      </c>
    </row>
    <row r="2546" spans="1:10" x14ac:dyDescent="0.2">
      <c r="A2546" s="33">
        <v>2236</v>
      </c>
      <c r="B2546" s="34" t="s">
        <v>5365</v>
      </c>
      <c r="C2546" s="34" t="s">
        <v>5366</v>
      </c>
      <c r="D2546" s="34" t="s">
        <v>5367</v>
      </c>
      <c r="E2546" s="35" t="s">
        <v>2503</v>
      </c>
      <c r="F2546" s="35"/>
      <c r="G2546" s="36">
        <v>41.39</v>
      </c>
      <c r="H2546" s="36">
        <v>3800</v>
      </c>
      <c r="I2546" s="36">
        <v>7450.2</v>
      </c>
      <c r="J2546" s="36">
        <v>41.39</v>
      </c>
    </row>
    <row r="2547" spans="1:10" x14ac:dyDescent="0.2">
      <c r="A2547" s="33">
        <v>2237</v>
      </c>
      <c r="B2547" s="34" t="s">
        <v>5368</v>
      </c>
      <c r="C2547" s="34" t="s">
        <v>5369</v>
      </c>
      <c r="D2547" s="34" t="s">
        <v>5367</v>
      </c>
      <c r="E2547" s="35" t="s">
        <v>5370</v>
      </c>
      <c r="F2547" s="35"/>
      <c r="G2547" s="36">
        <v>41.39</v>
      </c>
      <c r="H2547" s="36">
        <v>3800</v>
      </c>
      <c r="I2547" s="36">
        <v>7450.2</v>
      </c>
      <c r="J2547" s="36">
        <v>41.39</v>
      </c>
    </row>
    <row r="2548" spans="1:10" x14ac:dyDescent="0.2">
      <c r="A2548" s="33">
        <v>2238</v>
      </c>
      <c r="B2548" s="34" t="s">
        <v>5371</v>
      </c>
      <c r="C2548" s="34" t="s">
        <v>5372</v>
      </c>
      <c r="D2548" s="34" t="s">
        <v>14501</v>
      </c>
      <c r="E2548" s="35" t="s">
        <v>229</v>
      </c>
      <c r="F2548" s="35"/>
      <c r="G2548" s="36">
        <v>37.78</v>
      </c>
      <c r="H2548" s="36">
        <v>3900</v>
      </c>
      <c r="I2548" s="36">
        <v>6800.4</v>
      </c>
      <c r="J2548" s="36">
        <v>37.78</v>
      </c>
    </row>
    <row r="2549" spans="1:10" x14ac:dyDescent="0.2">
      <c r="A2549" s="31"/>
      <c r="B2549" s="31"/>
      <c r="C2549" s="31"/>
      <c r="D2549" s="32" t="s">
        <v>5373</v>
      </c>
      <c r="E2549" s="31"/>
      <c r="F2549" s="31"/>
      <c r="G2549" s="31"/>
      <c r="H2549" s="31"/>
      <c r="I2549" s="31"/>
      <c r="J2549" s="31"/>
    </row>
    <row r="2550" spans="1:10" x14ac:dyDescent="0.2">
      <c r="A2550" s="33">
        <v>2239</v>
      </c>
      <c r="B2550" s="34" t="s">
        <v>5503</v>
      </c>
      <c r="C2550" s="34" t="s">
        <v>5504</v>
      </c>
      <c r="D2550" s="34" t="s">
        <v>5386</v>
      </c>
      <c r="E2550" s="35" t="s">
        <v>546</v>
      </c>
      <c r="F2550" s="35"/>
      <c r="G2550" s="36">
        <v>25</v>
      </c>
      <c r="H2550" s="36">
        <v>3750</v>
      </c>
      <c r="I2550" s="36">
        <v>4500</v>
      </c>
      <c r="J2550" s="36">
        <v>25</v>
      </c>
    </row>
    <row r="2551" spans="1:10" x14ac:dyDescent="0.2">
      <c r="A2551" s="33">
        <v>2240</v>
      </c>
      <c r="B2551" s="34" t="s">
        <v>5374</v>
      </c>
      <c r="C2551" s="34" t="s">
        <v>5375</v>
      </c>
      <c r="D2551" s="34" t="s">
        <v>5376</v>
      </c>
      <c r="E2551" s="35" t="s">
        <v>5377</v>
      </c>
      <c r="F2551" s="35"/>
      <c r="G2551" s="36">
        <v>30</v>
      </c>
      <c r="H2551" s="36">
        <v>3850</v>
      </c>
      <c r="I2551" s="36">
        <v>5400</v>
      </c>
      <c r="J2551" s="36">
        <v>30</v>
      </c>
    </row>
    <row r="2552" spans="1:10" x14ac:dyDescent="0.2">
      <c r="A2552" s="33">
        <v>2241</v>
      </c>
      <c r="B2552" s="34" t="s">
        <v>5378</v>
      </c>
      <c r="C2552" s="34" t="s">
        <v>5379</v>
      </c>
      <c r="D2552" s="34" t="s">
        <v>5380</v>
      </c>
      <c r="E2552" s="35" t="s">
        <v>5377</v>
      </c>
      <c r="F2552" s="35"/>
      <c r="G2552" s="36">
        <v>32.5</v>
      </c>
      <c r="H2552" s="36">
        <v>3900</v>
      </c>
      <c r="I2552" s="36">
        <v>5850</v>
      </c>
      <c r="J2552" s="36">
        <v>32.5</v>
      </c>
    </row>
    <row r="2553" spans="1:10" x14ac:dyDescent="0.2">
      <c r="A2553" s="33">
        <v>2242</v>
      </c>
      <c r="B2553" s="34" t="s">
        <v>5381</v>
      </c>
      <c r="C2553" s="34" t="s">
        <v>5382</v>
      </c>
      <c r="D2553" s="34" t="s">
        <v>5383</v>
      </c>
      <c r="E2553" s="35" t="s">
        <v>4673</v>
      </c>
      <c r="F2553" s="35"/>
      <c r="G2553" s="36">
        <v>41.39</v>
      </c>
      <c r="H2553" s="36">
        <v>3800</v>
      </c>
      <c r="I2553" s="36">
        <v>7450.2</v>
      </c>
      <c r="J2553" s="36">
        <v>41.39</v>
      </c>
    </row>
    <row r="2554" spans="1:10" x14ac:dyDescent="0.2">
      <c r="A2554" s="33">
        <v>2243</v>
      </c>
      <c r="B2554" s="34" t="s">
        <v>12910</v>
      </c>
      <c r="C2554" s="34" t="s">
        <v>12909</v>
      </c>
      <c r="D2554" s="34" t="s">
        <v>14503</v>
      </c>
      <c r="E2554" s="35" t="s">
        <v>14052</v>
      </c>
      <c r="F2554" s="35"/>
      <c r="G2554" s="36">
        <v>27.22</v>
      </c>
      <c r="H2554" s="36">
        <v>3800</v>
      </c>
      <c r="I2554" s="36">
        <v>4899.6000000000004</v>
      </c>
      <c r="J2554" s="36">
        <v>27.22</v>
      </c>
    </row>
    <row r="2555" spans="1:10" x14ac:dyDescent="0.2">
      <c r="A2555" s="33">
        <v>2244</v>
      </c>
      <c r="B2555" s="34" t="s">
        <v>12896</v>
      </c>
      <c r="C2555" s="34" t="s">
        <v>12895</v>
      </c>
      <c r="D2555" s="34" t="s">
        <v>5386</v>
      </c>
      <c r="E2555" s="35" t="s">
        <v>13943</v>
      </c>
      <c r="F2555" s="35"/>
      <c r="G2555" s="36">
        <v>25</v>
      </c>
      <c r="H2555" s="36">
        <v>4100</v>
      </c>
      <c r="I2555" s="36">
        <v>4500</v>
      </c>
      <c r="J2555" s="36">
        <v>25</v>
      </c>
    </row>
    <row r="2556" spans="1:10" x14ac:dyDescent="0.2">
      <c r="A2556" s="33">
        <v>2245</v>
      </c>
      <c r="B2556" s="34" t="s">
        <v>5384</v>
      </c>
      <c r="C2556" s="34" t="s">
        <v>5385</v>
      </c>
      <c r="D2556" s="34" t="s">
        <v>5386</v>
      </c>
      <c r="E2556" s="35" t="s">
        <v>1819</v>
      </c>
      <c r="F2556" s="35"/>
      <c r="G2556" s="36">
        <v>25</v>
      </c>
      <c r="H2556" s="36">
        <v>3750</v>
      </c>
      <c r="I2556" s="36">
        <v>4500</v>
      </c>
      <c r="J2556" s="36">
        <v>25</v>
      </c>
    </row>
    <row r="2557" spans="1:10" x14ac:dyDescent="0.2">
      <c r="A2557" s="33">
        <v>2246</v>
      </c>
      <c r="B2557" s="34" t="s">
        <v>5387</v>
      </c>
      <c r="C2557" s="34" t="s">
        <v>5388</v>
      </c>
      <c r="D2557" s="34" t="s">
        <v>5376</v>
      </c>
      <c r="E2557" s="35" t="s">
        <v>1733</v>
      </c>
      <c r="F2557" s="35"/>
      <c r="G2557" s="36">
        <v>30</v>
      </c>
      <c r="H2557" s="36">
        <v>3850</v>
      </c>
      <c r="I2557" s="36">
        <v>5400</v>
      </c>
      <c r="J2557" s="36">
        <v>30</v>
      </c>
    </row>
    <row r="2558" spans="1:10" x14ac:dyDescent="0.2">
      <c r="A2558" s="33">
        <v>2247</v>
      </c>
      <c r="B2558" s="34" t="s">
        <v>12931</v>
      </c>
      <c r="C2558" s="34" t="s">
        <v>12930</v>
      </c>
      <c r="D2558" s="34" t="s">
        <v>14504</v>
      </c>
      <c r="E2558" s="35" t="s">
        <v>14052</v>
      </c>
      <c r="F2558" s="35"/>
      <c r="G2558" s="36">
        <v>7500</v>
      </c>
      <c r="H2558" s="36">
        <v>4700</v>
      </c>
      <c r="I2558" s="36">
        <v>7500</v>
      </c>
      <c r="J2558" s="36">
        <v>7500</v>
      </c>
    </row>
    <row r="2559" spans="1:10" x14ac:dyDescent="0.2">
      <c r="A2559" s="33">
        <v>2248</v>
      </c>
      <c r="B2559" s="34" t="s">
        <v>5389</v>
      </c>
      <c r="C2559" s="34" t="s">
        <v>5390</v>
      </c>
      <c r="D2559" s="34" t="s">
        <v>5380</v>
      </c>
      <c r="E2559" s="35" t="s">
        <v>5377</v>
      </c>
      <c r="F2559" s="35"/>
      <c r="G2559" s="36">
        <v>32.5</v>
      </c>
      <c r="H2559" s="36">
        <v>3900</v>
      </c>
      <c r="I2559" s="36">
        <v>5850</v>
      </c>
      <c r="J2559" s="36">
        <v>32.5</v>
      </c>
    </row>
    <row r="2560" spans="1:10" x14ac:dyDescent="0.2">
      <c r="A2560" s="33">
        <v>2249</v>
      </c>
      <c r="B2560" s="34" t="s">
        <v>5391</v>
      </c>
      <c r="C2560" s="34" t="s">
        <v>5392</v>
      </c>
      <c r="D2560" s="34" t="s">
        <v>5376</v>
      </c>
      <c r="E2560" s="35" t="s">
        <v>1621</v>
      </c>
      <c r="F2560" s="35"/>
      <c r="G2560" s="36">
        <v>30</v>
      </c>
      <c r="H2560" s="36">
        <v>3850</v>
      </c>
      <c r="I2560" s="36">
        <v>5400</v>
      </c>
      <c r="J2560" s="36">
        <v>30</v>
      </c>
    </row>
    <row r="2561" spans="1:10" x14ac:dyDescent="0.2">
      <c r="A2561" s="33">
        <v>2250</v>
      </c>
      <c r="B2561" s="34" t="s">
        <v>5393</v>
      </c>
      <c r="C2561" s="34" t="s">
        <v>5394</v>
      </c>
      <c r="D2561" s="34" t="s">
        <v>5383</v>
      </c>
      <c r="E2561" s="35" t="s">
        <v>2125</v>
      </c>
      <c r="F2561" s="35"/>
      <c r="G2561" s="36">
        <v>41.39</v>
      </c>
      <c r="H2561" s="36">
        <v>3800</v>
      </c>
      <c r="I2561" s="36">
        <v>7450.2</v>
      </c>
      <c r="J2561" s="36">
        <v>41.39</v>
      </c>
    </row>
    <row r="2562" spans="1:10" x14ac:dyDescent="0.2">
      <c r="A2562" s="31"/>
      <c r="B2562" s="31"/>
      <c r="C2562" s="31"/>
      <c r="D2562" s="32" t="s">
        <v>5395</v>
      </c>
      <c r="E2562" s="31"/>
      <c r="F2562" s="31"/>
      <c r="G2562" s="31"/>
      <c r="H2562" s="31"/>
      <c r="I2562" s="31"/>
      <c r="J2562" s="31"/>
    </row>
    <row r="2563" spans="1:10" x14ac:dyDescent="0.2">
      <c r="A2563" s="33">
        <v>2251</v>
      </c>
      <c r="B2563" s="34" t="s">
        <v>5459</v>
      </c>
      <c r="C2563" s="34" t="s">
        <v>5460</v>
      </c>
      <c r="D2563" s="34" t="s">
        <v>14505</v>
      </c>
      <c r="E2563" s="35" t="s">
        <v>607</v>
      </c>
      <c r="F2563" s="35"/>
      <c r="G2563" s="36">
        <v>25</v>
      </c>
      <c r="H2563" s="36">
        <v>3750</v>
      </c>
      <c r="I2563" s="36">
        <v>4500</v>
      </c>
      <c r="J2563" s="36">
        <v>25</v>
      </c>
    </row>
    <row r="2564" spans="1:10" x14ac:dyDescent="0.2">
      <c r="A2564" s="33">
        <v>2252</v>
      </c>
      <c r="B2564" s="34" t="s">
        <v>5397</v>
      </c>
      <c r="C2564" s="34" t="s">
        <v>5398</v>
      </c>
      <c r="D2564" s="34" t="s">
        <v>5396</v>
      </c>
      <c r="E2564" s="35" t="s">
        <v>2951</v>
      </c>
      <c r="F2564" s="35"/>
      <c r="G2564" s="36">
        <v>27.5</v>
      </c>
      <c r="H2564" s="36">
        <v>3750</v>
      </c>
      <c r="I2564" s="36">
        <v>4950</v>
      </c>
      <c r="J2564" s="36">
        <v>27.5</v>
      </c>
    </row>
    <row r="2565" spans="1:10" x14ac:dyDescent="0.2">
      <c r="A2565" s="31"/>
      <c r="B2565" s="31"/>
      <c r="C2565" s="31"/>
      <c r="D2565" s="32" t="s">
        <v>5399</v>
      </c>
      <c r="E2565" s="31"/>
      <c r="F2565" s="31"/>
      <c r="G2565" s="31"/>
      <c r="H2565" s="31"/>
      <c r="I2565" s="31"/>
      <c r="J2565" s="31"/>
    </row>
    <row r="2566" spans="1:10" x14ac:dyDescent="0.2">
      <c r="A2566" s="33">
        <v>2253</v>
      </c>
      <c r="B2566" s="34" t="s">
        <v>5452</v>
      </c>
      <c r="C2566" s="34" t="s">
        <v>5453</v>
      </c>
      <c r="D2566" s="34" t="s">
        <v>14506</v>
      </c>
      <c r="E2566" s="35" t="s">
        <v>1283</v>
      </c>
      <c r="F2566" s="35"/>
      <c r="G2566" s="36">
        <v>25</v>
      </c>
      <c r="H2566" s="36">
        <v>3750</v>
      </c>
      <c r="I2566" s="36">
        <v>4500</v>
      </c>
      <c r="J2566" s="36">
        <v>25</v>
      </c>
    </row>
    <row r="2567" spans="1:10" x14ac:dyDescent="0.2">
      <c r="A2567" s="33">
        <v>2254</v>
      </c>
      <c r="B2567" s="34" t="s">
        <v>5400</v>
      </c>
      <c r="C2567" s="34" t="s">
        <v>5401</v>
      </c>
      <c r="D2567" s="34" t="s">
        <v>5402</v>
      </c>
      <c r="E2567" s="35" t="s">
        <v>4020</v>
      </c>
      <c r="F2567" s="35"/>
      <c r="G2567" s="36">
        <v>32.69</v>
      </c>
      <c r="H2567" s="36">
        <v>3800</v>
      </c>
      <c r="I2567" s="36">
        <v>5884.2</v>
      </c>
      <c r="J2567" s="36">
        <v>32.69</v>
      </c>
    </row>
    <row r="2568" spans="1:10" x14ac:dyDescent="0.2">
      <c r="A2568" s="33">
        <v>2255</v>
      </c>
      <c r="B2568" s="34" t="s">
        <v>12906</v>
      </c>
      <c r="C2568" s="34" t="s">
        <v>12905</v>
      </c>
      <c r="D2568" s="34" t="s">
        <v>14506</v>
      </c>
      <c r="E2568" s="35" t="s">
        <v>13954</v>
      </c>
      <c r="F2568" s="35"/>
      <c r="G2568" s="36">
        <v>25</v>
      </c>
      <c r="H2568" s="36">
        <v>3750</v>
      </c>
      <c r="I2568" s="36">
        <v>4500</v>
      </c>
      <c r="J2568" s="36">
        <v>25</v>
      </c>
    </row>
    <row r="2569" spans="1:10" x14ac:dyDescent="0.2">
      <c r="A2569" s="33">
        <v>2256</v>
      </c>
      <c r="B2569" s="34" t="s">
        <v>14507</v>
      </c>
      <c r="C2569" s="34" t="s">
        <v>14508</v>
      </c>
      <c r="D2569" s="34" t="s">
        <v>14506</v>
      </c>
      <c r="E2569" s="35" t="s">
        <v>13984</v>
      </c>
      <c r="F2569" s="35"/>
      <c r="G2569" s="36">
        <v>25</v>
      </c>
      <c r="H2569" s="36">
        <v>3750</v>
      </c>
      <c r="I2569" s="36">
        <v>4500</v>
      </c>
      <c r="J2569" s="36">
        <v>25</v>
      </c>
    </row>
    <row r="2570" spans="1:10" x14ac:dyDescent="0.2">
      <c r="A2570" s="31"/>
      <c r="B2570" s="31"/>
      <c r="C2570" s="31"/>
      <c r="D2570" s="32" t="s">
        <v>5405</v>
      </c>
      <c r="E2570" s="31"/>
      <c r="F2570" s="31"/>
      <c r="G2570" s="31"/>
      <c r="H2570" s="31"/>
      <c r="I2570" s="31"/>
      <c r="J2570" s="31"/>
    </row>
    <row r="2571" spans="1:10" x14ac:dyDescent="0.2">
      <c r="A2571" s="33">
        <v>2257</v>
      </c>
      <c r="B2571" s="34" t="s">
        <v>5406</v>
      </c>
      <c r="C2571" s="34" t="s">
        <v>5407</v>
      </c>
      <c r="D2571" s="34" t="s">
        <v>5408</v>
      </c>
      <c r="E2571" s="35" t="s">
        <v>617</v>
      </c>
      <c r="F2571" s="35"/>
      <c r="G2571" s="36">
        <v>22.95</v>
      </c>
      <c r="H2571" s="36">
        <v>3750</v>
      </c>
      <c r="I2571" s="36">
        <v>5049</v>
      </c>
      <c r="J2571" s="36">
        <v>22.95</v>
      </c>
    </row>
    <row r="2572" spans="1:10" x14ac:dyDescent="0.2">
      <c r="A2572" s="33">
        <v>2258</v>
      </c>
      <c r="B2572" s="34" t="s">
        <v>5410</v>
      </c>
      <c r="C2572" s="34" t="s">
        <v>5411</v>
      </c>
      <c r="D2572" s="34" t="s">
        <v>5412</v>
      </c>
      <c r="E2572" s="35" t="s">
        <v>113</v>
      </c>
      <c r="F2572" s="35"/>
      <c r="G2572" s="36">
        <v>22.95</v>
      </c>
      <c r="H2572" s="36">
        <v>3750</v>
      </c>
      <c r="I2572" s="36">
        <v>5049</v>
      </c>
      <c r="J2572" s="36">
        <v>22.95</v>
      </c>
    </row>
    <row r="2573" spans="1:10" x14ac:dyDescent="0.2">
      <c r="A2573" s="33">
        <v>2259</v>
      </c>
      <c r="B2573" s="34" t="s">
        <v>5414</v>
      </c>
      <c r="C2573" s="34" t="s">
        <v>5415</v>
      </c>
      <c r="D2573" s="34" t="s">
        <v>5408</v>
      </c>
      <c r="E2573" s="35" t="s">
        <v>3363</v>
      </c>
      <c r="F2573" s="35"/>
      <c r="G2573" s="36">
        <v>22.95</v>
      </c>
      <c r="H2573" s="36">
        <v>3750</v>
      </c>
      <c r="I2573" s="36">
        <v>5049</v>
      </c>
      <c r="J2573" s="36">
        <v>22.95</v>
      </c>
    </row>
    <row r="2574" spans="1:10" x14ac:dyDescent="0.2">
      <c r="A2574" s="33">
        <v>2260</v>
      </c>
      <c r="B2574" s="34" t="s">
        <v>5416</v>
      </c>
      <c r="C2574" s="34" t="s">
        <v>5417</v>
      </c>
      <c r="D2574" s="34" t="s">
        <v>5409</v>
      </c>
      <c r="E2574" s="35" t="s">
        <v>125</v>
      </c>
      <c r="F2574" s="35"/>
      <c r="G2574" s="36">
        <v>30.91</v>
      </c>
      <c r="H2574" s="36">
        <v>4100</v>
      </c>
      <c r="I2574" s="36">
        <v>6800.2</v>
      </c>
      <c r="J2574" s="36">
        <v>30.91</v>
      </c>
    </row>
    <row r="2575" spans="1:10" x14ac:dyDescent="0.2">
      <c r="A2575" s="33">
        <v>2261</v>
      </c>
      <c r="B2575" s="34" t="s">
        <v>5418</v>
      </c>
      <c r="C2575" s="34" t="s">
        <v>5419</v>
      </c>
      <c r="D2575" s="34" t="s">
        <v>5412</v>
      </c>
      <c r="E2575" s="35" t="s">
        <v>5420</v>
      </c>
      <c r="F2575" s="35"/>
      <c r="G2575" s="36">
        <v>22.95</v>
      </c>
      <c r="H2575" s="36">
        <v>3750</v>
      </c>
      <c r="I2575" s="36">
        <v>5049</v>
      </c>
      <c r="J2575" s="36">
        <v>22.95</v>
      </c>
    </row>
    <row r="2576" spans="1:10" x14ac:dyDescent="0.2">
      <c r="A2576" s="33">
        <v>2262</v>
      </c>
      <c r="B2576" s="34" t="s">
        <v>14509</v>
      </c>
      <c r="C2576" s="34" t="s">
        <v>14510</v>
      </c>
      <c r="D2576" s="34" t="s">
        <v>5408</v>
      </c>
      <c r="E2576" s="35" t="s">
        <v>13916</v>
      </c>
      <c r="F2576" s="35"/>
      <c r="G2576" s="36">
        <v>22.95</v>
      </c>
      <c r="H2576" s="36">
        <v>3750</v>
      </c>
      <c r="I2576" s="36">
        <v>5049</v>
      </c>
      <c r="J2576" s="36">
        <v>22.95</v>
      </c>
    </row>
    <row r="2577" spans="1:10" x14ac:dyDescent="0.2">
      <c r="A2577" s="33">
        <v>2263</v>
      </c>
      <c r="B2577" s="34" t="s">
        <v>12890</v>
      </c>
      <c r="C2577" s="34" t="s">
        <v>12889</v>
      </c>
      <c r="D2577" s="34" t="s">
        <v>5413</v>
      </c>
      <c r="E2577" s="35" t="s">
        <v>14120</v>
      </c>
      <c r="F2577" s="35"/>
      <c r="G2577" s="36">
        <v>25.45</v>
      </c>
      <c r="H2577" s="36">
        <v>4200</v>
      </c>
      <c r="I2577" s="36">
        <v>5599</v>
      </c>
      <c r="J2577" s="36">
        <v>25.45</v>
      </c>
    </row>
    <row r="2578" spans="1:10" x14ac:dyDescent="0.2">
      <c r="A2578" s="33">
        <v>2264</v>
      </c>
      <c r="B2578" s="34" t="s">
        <v>12933</v>
      </c>
      <c r="C2578" s="34" t="s">
        <v>12932</v>
      </c>
      <c r="D2578" s="34" t="s">
        <v>5409</v>
      </c>
      <c r="E2578" s="35" t="s">
        <v>13938</v>
      </c>
      <c r="F2578" s="35"/>
      <c r="G2578" s="36">
        <v>30.91</v>
      </c>
      <c r="H2578" s="36">
        <v>4100</v>
      </c>
      <c r="I2578" s="36">
        <v>6120.4</v>
      </c>
      <c r="J2578" s="36">
        <v>27.82</v>
      </c>
    </row>
    <row r="2579" spans="1:10" x14ac:dyDescent="0.2">
      <c r="A2579" s="31"/>
      <c r="B2579" s="31"/>
      <c r="C2579" s="31"/>
      <c r="D2579" s="32" t="s">
        <v>5421</v>
      </c>
      <c r="E2579" s="31"/>
      <c r="F2579" s="31"/>
      <c r="G2579" s="31"/>
      <c r="H2579" s="31"/>
      <c r="I2579" s="31"/>
      <c r="J2579" s="31"/>
    </row>
    <row r="2580" spans="1:10" x14ac:dyDescent="0.2">
      <c r="A2580" s="33">
        <v>2265</v>
      </c>
      <c r="B2580" s="34" t="s">
        <v>5422</v>
      </c>
      <c r="C2580" s="34" t="s">
        <v>5423</v>
      </c>
      <c r="D2580" s="34" t="s">
        <v>5424</v>
      </c>
      <c r="E2580" s="35" t="s">
        <v>4168</v>
      </c>
      <c r="F2580" s="35"/>
      <c r="G2580" s="36">
        <v>30</v>
      </c>
      <c r="H2580" s="36">
        <v>3750</v>
      </c>
      <c r="I2580" s="36">
        <v>5400</v>
      </c>
      <c r="J2580" s="36">
        <v>30</v>
      </c>
    </row>
    <row r="2581" spans="1:10" x14ac:dyDescent="0.2">
      <c r="A2581" s="33">
        <v>2266</v>
      </c>
      <c r="B2581" s="34" t="s">
        <v>5425</v>
      </c>
      <c r="C2581" s="34" t="s">
        <v>5426</v>
      </c>
      <c r="D2581" s="34" t="s">
        <v>5427</v>
      </c>
      <c r="E2581" s="35" t="s">
        <v>5428</v>
      </c>
      <c r="F2581" s="35"/>
      <c r="G2581" s="36">
        <v>25</v>
      </c>
      <c r="H2581" s="36">
        <v>3200</v>
      </c>
      <c r="I2581" s="36">
        <v>4500</v>
      </c>
      <c r="J2581" s="36">
        <v>25</v>
      </c>
    </row>
    <row r="2582" spans="1:10" x14ac:dyDescent="0.2">
      <c r="A2582" s="33">
        <v>2267</v>
      </c>
      <c r="B2582" s="34" t="s">
        <v>12904</v>
      </c>
      <c r="C2582" s="34" t="s">
        <v>12903</v>
      </c>
      <c r="D2582" s="34" t="s">
        <v>14511</v>
      </c>
      <c r="E2582" s="35" t="s">
        <v>13959</v>
      </c>
      <c r="F2582" s="35"/>
      <c r="G2582" s="36">
        <v>25</v>
      </c>
      <c r="H2582" s="36">
        <v>3750</v>
      </c>
      <c r="I2582" s="36">
        <v>4500</v>
      </c>
      <c r="J2582" s="36">
        <v>25</v>
      </c>
    </row>
    <row r="2583" spans="1:10" x14ac:dyDescent="0.2">
      <c r="A2583" s="33">
        <v>2268</v>
      </c>
      <c r="B2583" s="34" t="s">
        <v>12894</v>
      </c>
      <c r="C2583" s="34" t="s">
        <v>12893</v>
      </c>
      <c r="D2583" s="34" t="s">
        <v>14511</v>
      </c>
      <c r="E2583" s="35" t="s">
        <v>13980</v>
      </c>
      <c r="F2583" s="35"/>
      <c r="G2583" s="36">
        <v>25</v>
      </c>
      <c r="H2583" s="36">
        <v>3750</v>
      </c>
      <c r="I2583" s="36">
        <v>4500</v>
      </c>
      <c r="J2583" s="36">
        <v>25</v>
      </c>
    </row>
    <row r="2584" spans="1:10" x14ac:dyDescent="0.2">
      <c r="A2584" s="33">
        <v>2269</v>
      </c>
      <c r="B2584" s="34" t="s">
        <v>5429</v>
      </c>
      <c r="C2584" s="34" t="s">
        <v>5430</v>
      </c>
      <c r="D2584" s="34" t="s">
        <v>5431</v>
      </c>
      <c r="E2584" s="35" t="s">
        <v>5432</v>
      </c>
      <c r="F2584" s="35"/>
      <c r="G2584" s="36">
        <v>35.67</v>
      </c>
      <c r="H2584" s="36">
        <v>3800</v>
      </c>
      <c r="I2584" s="36">
        <v>6420.6</v>
      </c>
      <c r="J2584" s="36">
        <v>35.67</v>
      </c>
    </row>
    <row r="2585" spans="1:10" x14ac:dyDescent="0.2">
      <c r="A2585" s="33">
        <v>2270</v>
      </c>
      <c r="B2585" s="34" t="s">
        <v>5433</v>
      </c>
      <c r="C2585" s="34" t="s">
        <v>5434</v>
      </c>
      <c r="D2585" s="34" t="s">
        <v>5435</v>
      </c>
      <c r="E2585" s="35" t="s">
        <v>5377</v>
      </c>
      <c r="F2585" s="35"/>
      <c r="G2585" s="36">
        <v>27.5</v>
      </c>
      <c r="H2585" s="36">
        <v>3750</v>
      </c>
      <c r="I2585" s="36">
        <v>4950</v>
      </c>
      <c r="J2585" s="36">
        <v>27.5</v>
      </c>
    </row>
    <row r="2586" spans="1:10" x14ac:dyDescent="0.2">
      <c r="A2586" s="31"/>
      <c r="B2586" s="31"/>
      <c r="C2586" s="31"/>
      <c r="D2586" s="32" t="s">
        <v>5436</v>
      </c>
      <c r="E2586" s="31"/>
      <c r="F2586" s="31"/>
      <c r="G2586" s="31"/>
      <c r="H2586" s="31"/>
      <c r="I2586" s="31"/>
      <c r="J2586" s="31"/>
    </row>
    <row r="2587" spans="1:10" x14ac:dyDescent="0.2">
      <c r="A2587" s="33">
        <v>2271</v>
      </c>
      <c r="B2587" s="34" t="s">
        <v>5437</v>
      </c>
      <c r="C2587" s="34" t="s">
        <v>5438</v>
      </c>
      <c r="D2587" s="34" t="s">
        <v>5439</v>
      </c>
      <c r="E2587" s="35" t="s">
        <v>3043</v>
      </c>
      <c r="F2587" s="35"/>
      <c r="G2587" s="36">
        <v>34.47</v>
      </c>
      <c r="H2587" s="36">
        <v>3800</v>
      </c>
      <c r="I2587" s="36">
        <v>6204.6</v>
      </c>
      <c r="J2587" s="36">
        <v>34.47</v>
      </c>
    </row>
    <row r="2588" spans="1:10" x14ac:dyDescent="0.2">
      <c r="A2588" s="33">
        <v>2272</v>
      </c>
      <c r="B2588" s="34" t="s">
        <v>12892</v>
      </c>
      <c r="C2588" s="34" t="s">
        <v>12891</v>
      </c>
      <c r="D2588" s="34" t="s">
        <v>5440</v>
      </c>
      <c r="E2588" s="35" t="s">
        <v>13969</v>
      </c>
      <c r="F2588" s="35"/>
      <c r="G2588" s="36">
        <v>24.44</v>
      </c>
      <c r="H2588" s="36">
        <v>3750</v>
      </c>
      <c r="I2588" s="36">
        <v>4399.2</v>
      </c>
      <c r="J2588" s="36">
        <v>24.44</v>
      </c>
    </row>
    <row r="2589" spans="1:10" x14ac:dyDescent="0.2">
      <c r="A2589" s="33">
        <v>2273</v>
      </c>
      <c r="B2589" s="34" t="s">
        <v>5441</v>
      </c>
      <c r="C2589" s="34" t="s">
        <v>5442</v>
      </c>
      <c r="D2589" s="34" t="s">
        <v>5443</v>
      </c>
      <c r="E2589" s="35" t="s">
        <v>57</v>
      </c>
      <c r="F2589" s="35"/>
      <c r="G2589" s="36">
        <v>26.89</v>
      </c>
      <c r="H2589" s="36">
        <v>3750</v>
      </c>
      <c r="I2589" s="36">
        <v>4840.2</v>
      </c>
      <c r="J2589" s="36">
        <v>26.89</v>
      </c>
    </row>
    <row r="2590" spans="1:10" x14ac:dyDescent="0.2">
      <c r="A2590" s="33">
        <v>2274</v>
      </c>
      <c r="B2590" s="34" t="s">
        <v>5444</v>
      </c>
      <c r="C2590" s="34" t="s">
        <v>5445</v>
      </c>
      <c r="D2590" s="34" t="s">
        <v>5446</v>
      </c>
      <c r="E2590" s="35" t="s">
        <v>5377</v>
      </c>
      <c r="F2590" s="35"/>
      <c r="G2590" s="36">
        <v>29.33</v>
      </c>
      <c r="H2590" s="36">
        <v>3750</v>
      </c>
      <c r="I2590" s="36">
        <v>5279.4</v>
      </c>
      <c r="J2590" s="36">
        <v>29.33</v>
      </c>
    </row>
    <row r="2591" spans="1:10" x14ac:dyDescent="0.2">
      <c r="A2591" s="31"/>
      <c r="B2591" s="31"/>
      <c r="C2591" s="31"/>
      <c r="D2591" s="32" t="s">
        <v>5447</v>
      </c>
      <c r="E2591" s="31"/>
      <c r="F2591" s="31"/>
      <c r="G2591" s="31"/>
      <c r="H2591" s="31"/>
      <c r="I2591" s="31"/>
      <c r="J2591" s="31"/>
    </row>
    <row r="2592" spans="1:10" x14ac:dyDescent="0.2">
      <c r="A2592" s="33">
        <v>2275</v>
      </c>
      <c r="B2592" s="34" t="s">
        <v>5448</v>
      </c>
      <c r="C2592" s="34" t="s">
        <v>5449</v>
      </c>
      <c r="D2592" s="34" t="s">
        <v>5450</v>
      </c>
      <c r="E2592" s="35" t="s">
        <v>5451</v>
      </c>
      <c r="F2592" s="35"/>
      <c r="G2592" s="36">
        <v>34.47</v>
      </c>
      <c r="H2592" s="36">
        <v>3800</v>
      </c>
      <c r="I2592" s="36">
        <v>6204.6</v>
      </c>
      <c r="J2592" s="36">
        <v>34.47</v>
      </c>
    </row>
    <row r="2593" spans="1:10" x14ac:dyDescent="0.2">
      <c r="A2593" s="33">
        <v>2276</v>
      </c>
      <c r="B2593" s="34" t="s">
        <v>12898</v>
      </c>
      <c r="C2593" s="34" t="s">
        <v>12897</v>
      </c>
      <c r="D2593" s="34" t="s">
        <v>5454</v>
      </c>
      <c r="E2593" s="35" t="s">
        <v>13943</v>
      </c>
      <c r="F2593" s="35"/>
      <c r="G2593" s="36">
        <v>24.44</v>
      </c>
      <c r="H2593" s="36">
        <v>4100</v>
      </c>
      <c r="I2593" s="36">
        <v>4399.2</v>
      </c>
      <c r="J2593" s="36">
        <v>24.44</v>
      </c>
    </row>
    <row r="2594" spans="1:10" x14ac:dyDescent="0.2">
      <c r="A2594" s="31"/>
      <c r="B2594" s="31"/>
      <c r="C2594" s="31"/>
      <c r="D2594" s="32" t="s">
        <v>5455</v>
      </c>
      <c r="E2594" s="31"/>
      <c r="F2594" s="31"/>
      <c r="G2594" s="31"/>
      <c r="H2594" s="31"/>
      <c r="I2594" s="31"/>
      <c r="J2594" s="31"/>
    </row>
    <row r="2595" spans="1:10" x14ac:dyDescent="0.2">
      <c r="A2595" s="33">
        <v>2277</v>
      </c>
      <c r="B2595" s="34" t="s">
        <v>5456</v>
      </c>
      <c r="C2595" s="34" t="s">
        <v>5457</v>
      </c>
      <c r="D2595" s="34" t="s">
        <v>5458</v>
      </c>
      <c r="E2595" s="35" t="s">
        <v>49</v>
      </c>
      <c r="F2595" s="35"/>
      <c r="G2595" s="36">
        <v>26.89</v>
      </c>
      <c r="H2595" s="36">
        <v>3750</v>
      </c>
      <c r="I2595" s="36">
        <v>4840.2</v>
      </c>
      <c r="J2595" s="36">
        <v>26.89</v>
      </c>
    </row>
    <row r="2596" spans="1:10" x14ac:dyDescent="0.2">
      <c r="A2596" s="33">
        <v>2278</v>
      </c>
      <c r="B2596" s="34" t="s">
        <v>14512</v>
      </c>
      <c r="C2596" s="34" t="s">
        <v>14513</v>
      </c>
      <c r="D2596" s="34" t="s">
        <v>14514</v>
      </c>
      <c r="E2596" s="35" t="s">
        <v>14115</v>
      </c>
      <c r="F2596" s="35"/>
      <c r="G2596" s="36">
        <v>24.44</v>
      </c>
      <c r="H2596" s="36">
        <v>3750</v>
      </c>
      <c r="I2596" s="36">
        <v>4399.2</v>
      </c>
      <c r="J2596" s="36">
        <v>24.44</v>
      </c>
    </row>
    <row r="2597" spans="1:10" x14ac:dyDescent="0.2">
      <c r="A2597" s="31"/>
      <c r="B2597" s="31"/>
      <c r="C2597" s="31"/>
      <c r="D2597" s="32" t="s">
        <v>5461</v>
      </c>
      <c r="E2597" s="31"/>
      <c r="F2597" s="31"/>
      <c r="G2597" s="31"/>
      <c r="H2597" s="31"/>
      <c r="I2597" s="31"/>
      <c r="J2597" s="31"/>
    </row>
    <row r="2598" spans="1:10" x14ac:dyDescent="0.2">
      <c r="A2598" s="33">
        <v>2279</v>
      </c>
      <c r="B2598" s="34" t="s">
        <v>5462</v>
      </c>
      <c r="C2598" s="34" t="s">
        <v>5463</v>
      </c>
      <c r="D2598" s="34" t="s">
        <v>5464</v>
      </c>
      <c r="E2598" s="35" t="s">
        <v>253</v>
      </c>
      <c r="F2598" s="35"/>
      <c r="G2598" s="36">
        <v>29.44</v>
      </c>
      <c r="H2598" s="36">
        <v>3850</v>
      </c>
      <c r="I2598" s="36">
        <v>5299.2</v>
      </c>
      <c r="J2598" s="36">
        <v>29.44</v>
      </c>
    </row>
    <row r="2599" spans="1:10" x14ac:dyDescent="0.2">
      <c r="A2599" s="33">
        <v>2280</v>
      </c>
      <c r="B2599" s="34" t="s">
        <v>5465</v>
      </c>
      <c r="C2599" s="34" t="s">
        <v>5466</v>
      </c>
      <c r="D2599" s="34" t="s">
        <v>5467</v>
      </c>
      <c r="E2599" s="35" t="s">
        <v>672</v>
      </c>
      <c r="F2599" s="35"/>
      <c r="G2599" s="36">
        <v>28.33</v>
      </c>
      <c r="H2599" s="36">
        <v>3800</v>
      </c>
      <c r="I2599" s="36">
        <v>5099.3999999999996</v>
      </c>
      <c r="J2599" s="36">
        <v>28.33</v>
      </c>
    </row>
    <row r="2600" spans="1:10" x14ac:dyDescent="0.2">
      <c r="A2600" s="33">
        <v>2281</v>
      </c>
      <c r="B2600" s="34" t="s">
        <v>5468</v>
      </c>
      <c r="C2600" s="34" t="s">
        <v>5469</v>
      </c>
      <c r="D2600" s="34" t="s">
        <v>5464</v>
      </c>
      <c r="E2600" s="35" t="s">
        <v>5186</v>
      </c>
      <c r="F2600" s="35"/>
      <c r="G2600" s="36">
        <v>29.44</v>
      </c>
      <c r="H2600" s="36">
        <v>3201</v>
      </c>
      <c r="I2600" s="36">
        <v>5299.2</v>
      </c>
      <c r="J2600" s="36">
        <v>29.44</v>
      </c>
    </row>
    <row r="2601" spans="1:10" x14ac:dyDescent="0.2">
      <c r="A2601" s="33">
        <v>2282</v>
      </c>
      <c r="B2601" s="34" t="s">
        <v>12908</v>
      </c>
      <c r="C2601" s="34" t="s">
        <v>12907</v>
      </c>
      <c r="D2601" s="34" t="s">
        <v>5483</v>
      </c>
      <c r="E2601" s="35" t="s">
        <v>14085</v>
      </c>
      <c r="F2601" s="35"/>
      <c r="G2601" s="36">
        <v>18.46</v>
      </c>
      <c r="H2601" s="36">
        <v>3750</v>
      </c>
      <c r="I2601" s="36">
        <v>3599.7</v>
      </c>
      <c r="J2601" s="36">
        <v>18.46</v>
      </c>
    </row>
    <row r="2602" spans="1:10" x14ac:dyDescent="0.2">
      <c r="A2602" s="33">
        <v>2283</v>
      </c>
      <c r="B2602" s="34" t="s">
        <v>5470</v>
      </c>
      <c r="C2602" s="34" t="s">
        <v>5471</v>
      </c>
      <c r="D2602" s="34" t="s">
        <v>5467</v>
      </c>
      <c r="E2602" s="35" t="s">
        <v>5472</v>
      </c>
      <c r="F2602" s="35"/>
      <c r="G2602" s="36">
        <v>28.33</v>
      </c>
      <c r="H2602" s="36">
        <v>3800</v>
      </c>
      <c r="I2602" s="36">
        <v>5099.3999999999996</v>
      </c>
      <c r="J2602" s="36">
        <v>28.33</v>
      </c>
    </row>
    <row r="2603" spans="1:10" x14ac:dyDescent="0.2">
      <c r="A2603" s="33">
        <v>2284</v>
      </c>
      <c r="B2603" s="34" t="s">
        <v>5473</v>
      </c>
      <c r="C2603" s="34" t="s">
        <v>5474</v>
      </c>
      <c r="D2603" s="34" t="s">
        <v>14515</v>
      </c>
      <c r="E2603" s="35" t="s">
        <v>1889</v>
      </c>
      <c r="F2603" s="35"/>
      <c r="G2603" s="36">
        <v>36.67</v>
      </c>
      <c r="H2603" s="36">
        <v>4000</v>
      </c>
      <c r="I2603" s="36">
        <v>6600.6</v>
      </c>
      <c r="J2603" s="36">
        <v>36.67</v>
      </c>
    </row>
    <row r="2604" spans="1:10" x14ac:dyDescent="0.2">
      <c r="A2604" s="33">
        <v>2285</v>
      </c>
      <c r="B2604" s="34" t="s">
        <v>14516</v>
      </c>
      <c r="C2604" s="34" t="s">
        <v>14517</v>
      </c>
      <c r="D2604" s="34" t="s">
        <v>5467</v>
      </c>
      <c r="E2604" s="35" t="s">
        <v>13998</v>
      </c>
      <c r="F2604" s="35"/>
      <c r="G2604" s="36">
        <v>28.33</v>
      </c>
      <c r="H2604" s="36">
        <v>3800</v>
      </c>
      <c r="I2604" s="36">
        <v>5099.3999999999996</v>
      </c>
      <c r="J2604" s="36">
        <v>28.33</v>
      </c>
    </row>
    <row r="2605" spans="1:10" x14ac:dyDescent="0.2">
      <c r="A2605" s="33">
        <v>2286</v>
      </c>
      <c r="B2605" s="34" t="s">
        <v>12929</v>
      </c>
      <c r="C2605" s="34" t="s">
        <v>12928</v>
      </c>
      <c r="D2605" s="34" t="s">
        <v>5467</v>
      </c>
      <c r="E2605" s="35" t="s">
        <v>13959</v>
      </c>
      <c r="F2605" s="35"/>
      <c r="G2605" s="36">
        <v>28.33</v>
      </c>
      <c r="H2605" s="36">
        <v>3800</v>
      </c>
      <c r="I2605" s="36">
        <v>5099.3999999999996</v>
      </c>
      <c r="J2605" s="36">
        <v>28.33</v>
      </c>
    </row>
    <row r="2606" spans="1:10" x14ac:dyDescent="0.2">
      <c r="A2606" s="33">
        <v>2287</v>
      </c>
      <c r="B2606" s="34" t="s">
        <v>5475</v>
      </c>
      <c r="C2606" s="34" t="s">
        <v>5476</v>
      </c>
      <c r="D2606" s="34" t="s">
        <v>5467</v>
      </c>
      <c r="E2606" s="35" t="s">
        <v>3069</v>
      </c>
      <c r="F2606" s="35"/>
      <c r="G2606" s="36">
        <v>28.33</v>
      </c>
      <c r="H2606" s="36">
        <v>3800</v>
      </c>
      <c r="I2606" s="36">
        <v>5099.3999999999996</v>
      </c>
      <c r="J2606" s="36">
        <v>28.33</v>
      </c>
    </row>
    <row r="2607" spans="1:10" x14ac:dyDescent="0.2">
      <c r="A2607" s="33">
        <v>2288</v>
      </c>
      <c r="B2607" s="34" t="s">
        <v>5477</v>
      </c>
      <c r="C2607" s="34" t="s">
        <v>5478</v>
      </c>
      <c r="D2607" s="34" t="s">
        <v>5467</v>
      </c>
      <c r="E2607" s="35" t="s">
        <v>1875</v>
      </c>
      <c r="F2607" s="35"/>
      <c r="G2607" s="36">
        <v>28.33</v>
      </c>
      <c r="H2607" s="36">
        <v>3800</v>
      </c>
      <c r="I2607" s="36">
        <v>5099.3999999999996</v>
      </c>
      <c r="J2607" s="36">
        <v>28.33</v>
      </c>
    </row>
    <row r="2608" spans="1:10" x14ac:dyDescent="0.2">
      <c r="A2608" s="33">
        <v>2289</v>
      </c>
      <c r="B2608" s="34" t="s">
        <v>12927</v>
      </c>
      <c r="C2608" s="34" t="s">
        <v>12926</v>
      </c>
      <c r="D2608" s="34" t="s">
        <v>5467</v>
      </c>
      <c r="E2608" s="35" t="s">
        <v>13980</v>
      </c>
      <c r="F2608" s="35"/>
      <c r="G2608" s="36">
        <v>28.33</v>
      </c>
      <c r="H2608" s="36">
        <v>3800</v>
      </c>
      <c r="I2608" s="36">
        <v>5099.3999999999996</v>
      </c>
      <c r="J2608" s="36">
        <v>28.33</v>
      </c>
    </row>
    <row r="2609" spans="1:10" x14ac:dyDescent="0.2">
      <c r="A2609" s="33">
        <v>2290</v>
      </c>
      <c r="B2609" s="34" t="s">
        <v>5479</v>
      </c>
      <c r="C2609" s="34" t="s">
        <v>5480</v>
      </c>
      <c r="D2609" s="34" t="s">
        <v>5464</v>
      </c>
      <c r="E2609" s="35" t="s">
        <v>341</v>
      </c>
      <c r="F2609" s="35"/>
      <c r="G2609" s="36">
        <v>29.44</v>
      </c>
      <c r="H2609" s="36">
        <v>3850</v>
      </c>
      <c r="I2609" s="36">
        <v>5299.2</v>
      </c>
      <c r="J2609" s="36">
        <v>29.44</v>
      </c>
    </row>
    <row r="2610" spans="1:10" x14ac:dyDescent="0.2">
      <c r="A2610" s="33">
        <v>2291</v>
      </c>
      <c r="B2610" s="34" t="s">
        <v>5481</v>
      </c>
      <c r="C2610" s="34" t="s">
        <v>5482</v>
      </c>
      <c r="D2610" s="34" t="s">
        <v>5467</v>
      </c>
      <c r="E2610" s="35" t="s">
        <v>1067</v>
      </c>
      <c r="F2610" s="35"/>
      <c r="G2610" s="36">
        <v>28.33</v>
      </c>
      <c r="H2610" s="36">
        <v>3800</v>
      </c>
      <c r="I2610" s="36">
        <v>5099.3999999999996</v>
      </c>
      <c r="J2610" s="36">
        <v>28.33</v>
      </c>
    </row>
    <row r="2611" spans="1:10" x14ac:dyDescent="0.2">
      <c r="A2611" s="33">
        <v>2292</v>
      </c>
      <c r="B2611" s="34" t="s">
        <v>5484</v>
      </c>
      <c r="C2611" s="34" t="s">
        <v>5485</v>
      </c>
      <c r="D2611" s="34" t="s">
        <v>5467</v>
      </c>
      <c r="E2611" s="35" t="s">
        <v>2503</v>
      </c>
      <c r="F2611" s="35"/>
      <c r="G2611" s="36">
        <v>28.33</v>
      </c>
      <c r="H2611" s="36">
        <v>3800</v>
      </c>
      <c r="I2611" s="36">
        <v>5099.3999999999996</v>
      </c>
      <c r="J2611" s="36">
        <v>28.33</v>
      </c>
    </row>
    <row r="2612" spans="1:10" x14ac:dyDescent="0.2">
      <c r="A2612" s="33">
        <v>2293</v>
      </c>
      <c r="B2612" s="34" t="s">
        <v>14518</v>
      </c>
      <c r="C2612" s="34" t="s">
        <v>14519</v>
      </c>
      <c r="D2612" s="34" t="s">
        <v>5467</v>
      </c>
      <c r="E2612" s="35" t="s">
        <v>13959</v>
      </c>
      <c r="F2612" s="35"/>
      <c r="G2612" s="36">
        <v>28.33</v>
      </c>
      <c r="H2612" s="36">
        <v>3800</v>
      </c>
      <c r="I2612" s="36">
        <v>5099.3999999999996</v>
      </c>
      <c r="J2612" s="36">
        <v>28.33</v>
      </c>
    </row>
    <row r="2613" spans="1:10" x14ac:dyDescent="0.2">
      <c r="A2613" s="33">
        <v>2294</v>
      </c>
      <c r="B2613" s="34" t="s">
        <v>5487</v>
      </c>
      <c r="C2613" s="34" t="s">
        <v>5488</v>
      </c>
      <c r="D2613" s="34" t="s">
        <v>5467</v>
      </c>
      <c r="E2613" s="35" t="s">
        <v>5215</v>
      </c>
      <c r="F2613" s="35"/>
      <c r="G2613" s="36">
        <v>28.33</v>
      </c>
      <c r="H2613" s="36">
        <v>3800</v>
      </c>
      <c r="I2613" s="36">
        <v>5099.3999999999996</v>
      </c>
      <c r="J2613" s="36">
        <v>28.33</v>
      </c>
    </row>
    <row r="2614" spans="1:10" x14ac:dyDescent="0.2">
      <c r="A2614" s="33">
        <v>2295</v>
      </c>
      <c r="B2614" s="34" t="s">
        <v>5489</v>
      </c>
      <c r="C2614" s="34" t="s">
        <v>5490</v>
      </c>
      <c r="D2614" s="34" t="s">
        <v>5491</v>
      </c>
      <c r="E2614" s="35" t="s">
        <v>728</v>
      </c>
      <c r="F2614" s="35"/>
      <c r="G2614" s="36">
        <v>33.33</v>
      </c>
      <c r="H2614" s="36">
        <v>3201</v>
      </c>
      <c r="I2614" s="36">
        <v>5999.4</v>
      </c>
      <c r="J2614" s="36">
        <v>33.33</v>
      </c>
    </row>
    <row r="2615" spans="1:10" x14ac:dyDescent="0.2">
      <c r="A2615" s="33">
        <v>2296</v>
      </c>
      <c r="B2615" s="34" t="s">
        <v>5492</v>
      </c>
      <c r="C2615" s="34" t="s">
        <v>5493</v>
      </c>
      <c r="D2615" s="34" t="s">
        <v>5467</v>
      </c>
      <c r="E2615" s="35" t="s">
        <v>846</v>
      </c>
      <c r="F2615" s="35"/>
      <c r="G2615" s="36">
        <v>28.33</v>
      </c>
      <c r="H2615" s="36">
        <v>3800</v>
      </c>
      <c r="I2615" s="36">
        <v>5099.3999999999996</v>
      </c>
      <c r="J2615" s="36">
        <v>28.33</v>
      </c>
    </row>
    <row r="2616" spans="1:10" x14ac:dyDescent="0.2">
      <c r="A2616" s="33">
        <v>2297</v>
      </c>
      <c r="B2616" s="34" t="s">
        <v>5494</v>
      </c>
      <c r="C2616" s="34" t="s">
        <v>5495</v>
      </c>
      <c r="D2616" s="34" t="s">
        <v>5467</v>
      </c>
      <c r="E2616" s="35" t="s">
        <v>341</v>
      </c>
      <c r="F2616" s="35"/>
      <c r="G2616" s="36">
        <v>28.33</v>
      </c>
      <c r="H2616" s="36">
        <v>3800</v>
      </c>
      <c r="I2616" s="36">
        <v>5099.3999999999996</v>
      </c>
      <c r="J2616" s="36">
        <v>28.33</v>
      </c>
    </row>
    <row r="2617" spans="1:10" x14ac:dyDescent="0.2">
      <c r="A2617" s="33">
        <v>2298</v>
      </c>
      <c r="B2617" s="34" t="s">
        <v>12925</v>
      </c>
      <c r="C2617" s="34" t="s">
        <v>12924</v>
      </c>
      <c r="D2617" s="34" t="s">
        <v>5467</v>
      </c>
      <c r="E2617" s="35" t="s">
        <v>13978</v>
      </c>
      <c r="F2617" s="35"/>
      <c r="G2617" s="36">
        <v>28.33</v>
      </c>
      <c r="H2617" s="36">
        <v>4000</v>
      </c>
      <c r="I2617" s="36">
        <v>5099.3999999999996</v>
      </c>
      <c r="J2617" s="36">
        <v>28.33</v>
      </c>
    </row>
    <row r="2618" spans="1:10" x14ac:dyDescent="0.2">
      <c r="A2618" s="33">
        <v>2299</v>
      </c>
      <c r="B2618" s="34" t="s">
        <v>5486</v>
      </c>
      <c r="C2618" s="34" t="s">
        <v>12923</v>
      </c>
      <c r="D2618" s="34" t="s">
        <v>5467</v>
      </c>
      <c r="E2618" s="35" t="s">
        <v>429</v>
      </c>
      <c r="F2618" s="35"/>
      <c r="G2618" s="36">
        <v>28.33</v>
      </c>
      <c r="H2618" s="36">
        <v>3800</v>
      </c>
      <c r="I2618" s="36">
        <v>5099.3999999999996</v>
      </c>
      <c r="J2618" s="36">
        <v>28.33</v>
      </c>
    </row>
    <row r="2619" spans="1:10" x14ac:dyDescent="0.2">
      <c r="A2619" s="33">
        <v>2300</v>
      </c>
      <c r="B2619" s="34" t="s">
        <v>5496</v>
      </c>
      <c r="C2619" s="34" t="s">
        <v>5497</v>
      </c>
      <c r="D2619" s="34" t="s">
        <v>5467</v>
      </c>
      <c r="E2619" s="35" t="s">
        <v>5498</v>
      </c>
      <c r="F2619" s="35"/>
      <c r="G2619" s="36">
        <v>28.33</v>
      </c>
      <c r="H2619" s="36">
        <v>3800</v>
      </c>
      <c r="I2619" s="36">
        <v>5099.3999999999996</v>
      </c>
      <c r="J2619" s="36">
        <v>28.33</v>
      </c>
    </row>
    <row r="2620" spans="1:10" x14ac:dyDescent="0.2">
      <c r="A2620" s="33">
        <v>2301</v>
      </c>
      <c r="B2620" s="34" t="s">
        <v>5499</v>
      </c>
      <c r="C2620" s="34" t="s">
        <v>5500</v>
      </c>
      <c r="D2620" s="34" t="s">
        <v>14520</v>
      </c>
      <c r="E2620" s="35" t="s">
        <v>5501</v>
      </c>
      <c r="F2620" s="35"/>
      <c r="G2620" s="36">
        <v>33.33</v>
      </c>
      <c r="H2620" s="36">
        <v>4000</v>
      </c>
      <c r="I2620" s="36">
        <v>5999.4</v>
      </c>
      <c r="J2620" s="36">
        <v>33.33</v>
      </c>
    </row>
    <row r="2621" spans="1:10" x14ac:dyDescent="0.2">
      <c r="A2621" s="31"/>
      <c r="B2621" s="31"/>
      <c r="C2621" s="31"/>
      <c r="D2621" s="32" t="s">
        <v>5502</v>
      </c>
      <c r="E2621" s="31"/>
      <c r="F2621" s="31"/>
      <c r="G2621" s="31"/>
      <c r="H2621" s="31"/>
      <c r="I2621" s="31"/>
      <c r="J2621" s="31"/>
    </row>
    <row r="2622" spans="1:10" x14ac:dyDescent="0.2">
      <c r="A2622" s="33">
        <v>2302</v>
      </c>
      <c r="B2622" s="34" t="s">
        <v>5505</v>
      </c>
      <c r="C2622" s="34" t="s">
        <v>5506</v>
      </c>
      <c r="D2622" s="34" t="s">
        <v>5507</v>
      </c>
      <c r="E2622" s="35" t="s">
        <v>1671</v>
      </c>
      <c r="F2622" s="35"/>
      <c r="G2622" s="36">
        <v>26.67</v>
      </c>
      <c r="H2622" s="36">
        <v>3200</v>
      </c>
      <c r="I2622" s="36">
        <v>4800.6000000000004</v>
      </c>
      <c r="J2622" s="36">
        <v>26.67</v>
      </c>
    </row>
    <row r="2623" spans="1:10" x14ac:dyDescent="0.2">
      <c r="A2623" s="33">
        <v>2303</v>
      </c>
      <c r="B2623" s="34" t="s">
        <v>12902</v>
      </c>
      <c r="C2623" s="34" t="s">
        <v>12901</v>
      </c>
      <c r="D2623" s="34" t="s">
        <v>5508</v>
      </c>
      <c r="E2623" s="35" t="s">
        <v>14206</v>
      </c>
      <c r="F2623" s="35"/>
      <c r="G2623" s="36">
        <v>26.67</v>
      </c>
      <c r="H2623" s="36">
        <v>3800</v>
      </c>
      <c r="I2623" s="36">
        <v>4800.6000000000004</v>
      </c>
      <c r="J2623" s="36">
        <v>26.67</v>
      </c>
    </row>
    <row r="2624" spans="1:10" x14ac:dyDescent="0.2">
      <c r="A2624" s="33">
        <v>2304</v>
      </c>
      <c r="B2624" s="34" t="s">
        <v>5403</v>
      </c>
      <c r="C2624" s="34" t="s">
        <v>5404</v>
      </c>
      <c r="D2624" s="34" t="s">
        <v>5508</v>
      </c>
      <c r="E2624" s="35" t="s">
        <v>2186</v>
      </c>
      <c r="F2624" s="35"/>
      <c r="G2624" s="36">
        <v>26.67</v>
      </c>
      <c r="H2624" s="36">
        <v>3750</v>
      </c>
      <c r="I2624" s="36">
        <v>4800.6000000000004</v>
      </c>
      <c r="J2624" s="36">
        <v>26.67</v>
      </c>
    </row>
    <row r="2625" spans="1:10" x14ac:dyDescent="0.2">
      <c r="A2625" s="33">
        <v>2305</v>
      </c>
      <c r="B2625" s="34" t="s">
        <v>5511</v>
      </c>
      <c r="C2625" s="34" t="s">
        <v>5512</v>
      </c>
      <c r="D2625" s="34" t="s">
        <v>5513</v>
      </c>
      <c r="E2625" s="35" t="s">
        <v>5252</v>
      </c>
      <c r="F2625" s="35"/>
      <c r="G2625" s="36">
        <v>34.83</v>
      </c>
      <c r="H2625" s="36">
        <v>3800</v>
      </c>
      <c r="I2625" s="36">
        <v>6269.4</v>
      </c>
      <c r="J2625" s="36">
        <v>34.83</v>
      </c>
    </row>
    <row r="2626" spans="1:10" x14ac:dyDescent="0.2">
      <c r="A2626" s="31"/>
      <c r="B2626" s="31"/>
      <c r="C2626" s="31"/>
      <c r="D2626" s="32" t="s">
        <v>5514</v>
      </c>
      <c r="E2626" s="31"/>
      <c r="F2626" s="31"/>
      <c r="G2626" s="31"/>
      <c r="H2626" s="31"/>
      <c r="I2626" s="31"/>
      <c r="J2626" s="31"/>
    </row>
    <row r="2627" spans="1:10" x14ac:dyDescent="0.2">
      <c r="A2627" s="33">
        <v>2306</v>
      </c>
      <c r="B2627" s="34" t="s">
        <v>5515</v>
      </c>
      <c r="C2627" s="34" t="s">
        <v>5516</v>
      </c>
      <c r="D2627" s="34" t="s">
        <v>14521</v>
      </c>
      <c r="E2627" s="35" t="s">
        <v>1168</v>
      </c>
      <c r="F2627" s="35"/>
      <c r="G2627" s="36">
        <v>7700</v>
      </c>
      <c r="H2627" s="36">
        <v>4700</v>
      </c>
      <c r="I2627" s="36">
        <v>7700</v>
      </c>
      <c r="J2627" s="36">
        <v>7700</v>
      </c>
    </row>
    <row r="2628" spans="1:10" x14ac:dyDescent="0.2">
      <c r="A2628" s="31"/>
      <c r="B2628" s="31"/>
      <c r="C2628" s="31"/>
      <c r="D2628" s="32" t="s">
        <v>5517</v>
      </c>
      <c r="E2628" s="31"/>
      <c r="F2628" s="31"/>
      <c r="G2628" s="31"/>
      <c r="H2628" s="31"/>
      <c r="I2628" s="31"/>
      <c r="J2628" s="31"/>
    </row>
    <row r="2629" spans="1:10" x14ac:dyDescent="0.2">
      <c r="A2629" s="33">
        <v>2307</v>
      </c>
      <c r="B2629" s="34" t="s">
        <v>5518</v>
      </c>
      <c r="C2629" s="34" t="s">
        <v>5519</v>
      </c>
      <c r="D2629" s="34" t="s">
        <v>14522</v>
      </c>
      <c r="E2629" s="35" t="s">
        <v>2289</v>
      </c>
      <c r="F2629" s="35"/>
      <c r="G2629" s="36">
        <v>7700</v>
      </c>
      <c r="H2629" s="36">
        <v>4700</v>
      </c>
      <c r="I2629" s="36">
        <v>7700</v>
      </c>
      <c r="J2629" s="36">
        <v>7700</v>
      </c>
    </row>
    <row r="2630" spans="1:10" x14ac:dyDescent="0.2">
      <c r="A2630" s="31"/>
      <c r="B2630" s="31"/>
      <c r="C2630" s="31"/>
      <c r="D2630" s="32" t="s">
        <v>5520</v>
      </c>
      <c r="E2630" s="31"/>
      <c r="F2630" s="31"/>
      <c r="G2630" s="31"/>
      <c r="H2630" s="31"/>
      <c r="I2630" s="31"/>
      <c r="J2630" s="31"/>
    </row>
    <row r="2631" spans="1:10" x14ac:dyDescent="0.2">
      <c r="A2631" s="33">
        <v>2308</v>
      </c>
      <c r="B2631" s="34" t="s">
        <v>5521</v>
      </c>
      <c r="C2631" s="34" t="s">
        <v>5522</v>
      </c>
      <c r="D2631" s="34" t="s">
        <v>14523</v>
      </c>
      <c r="E2631" s="35" t="s">
        <v>1900</v>
      </c>
      <c r="F2631" s="35"/>
      <c r="G2631" s="36">
        <v>8470</v>
      </c>
      <c r="H2631" s="36">
        <v>4700</v>
      </c>
      <c r="I2631" s="36">
        <v>8470</v>
      </c>
      <c r="J2631" s="36">
        <v>8470</v>
      </c>
    </row>
    <row r="2632" spans="1:10" x14ac:dyDescent="0.2">
      <c r="A2632" s="31"/>
      <c r="B2632" s="31"/>
      <c r="C2632" s="31"/>
      <c r="D2632" s="32" t="s">
        <v>5523</v>
      </c>
      <c r="E2632" s="31"/>
      <c r="F2632" s="31"/>
      <c r="G2632" s="31"/>
      <c r="H2632" s="31"/>
      <c r="I2632" s="31"/>
      <c r="J2632" s="31"/>
    </row>
    <row r="2633" spans="1:10" x14ac:dyDescent="0.2">
      <c r="A2633" s="33">
        <v>2309</v>
      </c>
      <c r="B2633" s="34" t="s">
        <v>5524</v>
      </c>
      <c r="C2633" s="34" t="s">
        <v>5525</v>
      </c>
      <c r="D2633" s="34" t="s">
        <v>5526</v>
      </c>
      <c r="E2633" s="35" t="s">
        <v>2825</v>
      </c>
      <c r="F2633" s="35"/>
      <c r="G2633" s="36">
        <v>4800</v>
      </c>
      <c r="H2633" s="36">
        <v>3750</v>
      </c>
      <c r="I2633" s="36">
        <v>4800</v>
      </c>
      <c r="J2633" s="36">
        <v>4800</v>
      </c>
    </row>
    <row r="2634" spans="1:10" x14ac:dyDescent="0.2">
      <c r="A2634" s="33">
        <v>2310</v>
      </c>
      <c r="B2634" s="34" t="s">
        <v>5527</v>
      </c>
      <c r="C2634" s="34" t="s">
        <v>5528</v>
      </c>
      <c r="D2634" s="34" t="s">
        <v>5529</v>
      </c>
      <c r="E2634" s="35" t="s">
        <v>1748</v>
      </c>
      <c r="F2634" s="35"/>
      <c r="G2634" s="36">
        <v>32.18</v>
      </c>
      <c r="H2634" s="36">
        <v>3750</v>
      </c>
      <c r="I2634" s="36">
        <v>6436</v>
      </c>
      <c r="J2634" s="36">
        <v>32.18</v>
      </c>
    </row>
    <row r="2635" spans="1:10" x14ac:dyDescent="0.2">
      <c r="A2635" s="33">
        <v>2311</v>
      </c>
      <c r="B2635" s="34" t="s">
        <v>5530</v>
      </c>
      <c r="C2635" s="34" t="s">
        <v>5531</v>
      </c>
      <c r="D2635" s="34" t="s">
        <v>5532</v>
      </c>
      <c r="E2635" s="35" t="s">
        <v>4147</v>
      </c>
      <c r="F2635" s="35"/>
      <c r="G2635" s="36">
        <v>31.8</v>
      </c>
      <c r="H2635" s="36">
        <v>3750</v>
      </c>
      <c r="I2635" s="36">
        <v>6360</v>
      </c>
      <c r="J2635" s="36">
        <v>31.8</v>
      </c>
    </row>
    <row r="2636" spans="1:10" x14ac:dyDescent="0.2">
      <c r="A2636" s="33">
        <v>2312</v>
      </c>
      <c r="B2636" s="34" t="s">
        <v>5533</v>
      </c>
      <c r="C2636" s="34" t="s">
        <v>5534</v>
      </c>
      <c r="D2636" s="34" t="s">
        <v>5532</v>
      </c>
      <c r="E2636" s="35" t="s">
        <v>2825</v>
      </c>
      <c r="F2636" s="35"/>
      <c r="G2636" s="36">
        <v>31.8</v>
      </c>
      <c r="H2636" s="36">
        <v>3750</v>
      </c>
      <c r="I2636" s="36">
        <v>6360</v>
      </c>
      <c r="J2636" s="36">
        <v>31.8</v>
      </c>
    </row>
    <row r="2637" spans="1:10" x14ac:dyDescent="0.2">
      <c r="A2637" s="33">
        <v>2313</v>
      </c>
      <c r="B2637" s="34" t="s">
        <v>5535</v>
      </c>
      <c r="C2637" s="34" t="s">
        <v>5536</v>
      </c>
      <c r="D2637" s="34" t="s">
        <v>14524</v>
      </c>
      <c r="E2637" s="35" t="s">
        <v>5537</v>
      </c>
      <c r="F2637" s="35"/>
      <c r="G2637" s="36">
        <v>7000</v>
      </c>
      <c r="H2637" s="36">
        <v>4000</v>
      </c>
      <c r="I2637" s="36">
        <v>7000</v>
      </c>
      <c r="J2637" s="36">
        <v>7000</v>
      </c>
    </row>
    <row r="2638" spans="1:10" x14ac:dyDescent="0.2">
      <c r="A2638" s="33">
        <v>2314</v>
      </c>
      <c r="B2638" s="34" t="s">
        <v>5538</v>
      </c>
      <c r="C2638" s="34" t="s">
        <v>5539</v>
      </c>
      <c r="D2638" s="34" t="s">
        <v>5540</v>
      </c>
      <c r="E2638" s="35" t="s">
        <v>565</v>
      </c>
      <c r="F2638" s="35"/>
      <c r="G2638" s="36">
        <v>29.15</v>
      </c>
      <c r="H2638" s="36">
        <v>3750</v>
      </c>
      <c r="I2638" s="36">
        <v>5830</v>
      </c>
      <c r="J2638" s="36">
        <v>29.15</v>
      </c>
    </row>
    <row r="2639" spans="1:10" x14ac:dyDescent="0.2">
      <c r="A2639" s="33">
        <v>2315</v>
      </c>
      <c r="B2639" s="34" t="s">
        <v>12935</v>
      </c>
      <c r="C2639" s="34" t="s">
        <v>12934</v>
      </c>
      <c r="D2639" s="34" t="s">
        <v>14525</v>
      </c>
      <c r="E2639" s="35" t="s">
        <v>14406</v>
      </c>
      <c r="F2639" s="35"/>
      <c r="G2639" s="36">
        <v>26.5</v>
      </c>
      <c r="H2639" s="36">
        <v>3750</v>
      </c>
      <c r="I2639" s="36">
        <v>5300</v>
      </c>
      <c r="J2639" s="36">
        <v>26.5</v>
      </c>
    </row>
    <row r="2640" spans="1:10" x14ac:dyDescent="0.2">
      <c r="A2640" s="31"/>
      <c r="B2640" s="31"/>
      <c r="C2640" s="31"/>
      <c r="D2640" s="32" t="s">
        <v>5541</v>
      </c>
      <c r="E2640" s="31"/>
      <c r="F2640" s="31"/>
      <c r="G2640" s="31"/>
      <c r="H2640" s="31"/>
      <c r="I2640" s="31"/>
      <c r="J2640" s="31"/>
    </row>
    <row r="2641" spans="1:10" x14ac:dyDescent="0.2">
      <c r="A2641" s="33">
        <v>2316</v>
      </c>
      <c r="B2641" s="34" t="s">
        <v>5542</v>
      </c>
      <c r="C2641" s="34" t="s">
        <v>5543</v>
      </c>
      <c r="D2641" s="34" t="s">
        <v>5544</v>
      </c>
      <c r="E2641" s="35" t="s">
        <v>2432</v>
      </c>
      <c r="F2641" s="35"/>
      <c r="G2641" s="36">
        <v>5800</v>
      </c>
      <c r="H2641" s="36">
        <v>4700</v>
      </c>
      <c r="I2641" s="36">
        <v>5800</v>
      </c>
      <c r="J2641" s="36">
        <v>5800</v>
      </c>
    </row>
    <row r="2642" spans="1:10" x14ac:dyDescent="0.2">
      <c r="A2642" s="33">
        <v>2317</v>
      </c>
      <c r="B2642" s="34" t="s">
        <v>12916</v>
      </c>
      <c r="C2642" s="34" t="s">
        <v>12915</v>
      </c>
      <c r="D2642" s="34" t="s">
        <v>14526</v>
      </c>
      <c r="E2642" s="35" t="s">
        <v>13973</v>
      </c>
      <c r="F2642" s="35"/>
      <c r="G2642" s="36">
        <v>6500</v>
      </c>
      <c r="H2642" s="36">
        <v>4050</v>
      </c>
      <c r="I2642" s="36">
        <v>6500</v>
      </c>
      <c r="J2642" s="36">
        <v>6500</v>
      </c>
    </row>
    <row r="2643" spans="1:10" x14ac:dyDescent="0.2">
      <c r="A2643" s="33">
        <v>2318</v>
      </c>
      <c r="B2643" s="34" t="s">
        <v>5545</v>
      </c>
      <c r="C2643" s="34" t="s">
        <v>5546</v>
      </c>
      <c r="D2643" s="34" t="s">
        <v>14527</v>
      </c>
      <c r="E2643" s="35" t="s">
        <v>4204</v>
      </c>
      <c r="F2643" s="35"/>
      <c r="G2643" s="36">
        <v>10735</v>
      </c>
      <c r="H2643" s="36">
        <v>9400</v>
      </c>
      <c r="I2643" s="36">
        <v>10735</v>
      </c>
      <c r="J2643" s="36">
        <v>10735</v>
      </c>
    </row>
    <row r="2644" spans="1:10" x14ac:dyDescent="0.2">
      <c r="A2644" s="33">
        <v>2319</v>
      </c>
      <c r="B2644" s="34" t="s">
        <v>5547</v>
      </c>
      <c r="C2644" s="34" t="s">
        <v>5548</v>
      </c>
      <c r="D2644" s="34" t="s">
        <v>5549</v>
      </c>
      <c r="E2644" s="35" t="s">
        <v>1563</v>
      </c>
      <c r="F2644" s="35"/>
      <c r="G2644" s="36">
        <v>6500</v>
      </c>
      <c r="H2644" s="36">
        <v>4050</v>
      </c>
      <c r="I2644" s="36">
        <v>6500</v>
      </c>
      <c r="J2644" s="36">
        <v>6500</v>
      </c>
    </row>
    <row r="2645" spans="1:10" x14ac:dyDescent="0.2">
      <c r="A2645" s="33">
        <v>2320</v>
      </c>
      <c r="B2645" s="34" t="s">
        <v>5550</v>
      </c>
      <c r="C2645" s="34" t="s">
        <v>5551</v>
      </c>
      <c r="D2645" s="34" t="s">
        <v>5552</v>
      </c>
      <c r="E2645" s="35" t="s">
        <v>2125</v>
      </c>
      <c r="F2645" s="35"/>
      <c r="G2645" s="36">
        <v>5280</v>
      </c>
      <c r="H2645" s="36">
        <v>3750</v>
      </c>
      <c r="I2645" s="36">
        <v>5280</v>
      </c>
      <c r="J2645" s="36">
        <v>5280</v>
      </c>
    </row>
    <row r="2646" spans="1:10" x14ac:dyDescent="0.2">
      <c r="A2646" s="31"/>
      <c r="B2646" s="31"/>
      <c r="C2646" s="31"/>
      <c r="D2646" s="32" t="s">
        <v>5553</v>
      </c>
      <c r="E2646" s="31"/>
      <c r="F2646" s="31"/>
      <c r="G2646" s="31"/>
      <c r="H2646" s="31"/>
      <c r="I2646" s="31"/>
      <c r="J2646" s="31"/>
    </row>
    <row r="2647" spans="1:10" x14ac:dyDescent="0.2">
      <c r="A2647" s="33">
        <v>2321</v>
      </c>
      <c r="B2647" s="34" t="s">
        <v>5554</v>
      </c>
      <c r="C2647" s="34" t="s">
        <v>5555</v>
      </c>
      <c r="D2647" s="34" t="s">
        <v>5556</v>
      </c>
      <c r="E2647" s="35" t="s">
        <v>5377</v>
      </c>
      <c r="F2647" s="35"/>
      <c r="G2647" s="36">
        <v>37.78</v>
      </c>
      <c r="H2647" s="36">
        <v>4200</v>
      </c>
      <c r="I2647" s="36">
        <v>6800.4</v>
      </c>
      <c r="J2647" s="36">
        <v>37.78</v>
      </c>
    </row>
    <row r="2648" spans="1:10" x14ac:dyDescent="0.2">
      <c r="A2648" s="33">
        <v>2322</v>
      </c>
      <c r="B2648" s="34" t="s">
        <v>5557</v>
      </c>
      <c r="C2648" s="34" t="s">
        <v>5558</v>
      </c>
      <c r="D2648" s="34" t="s">
        <v>5559</v>
      </c>
      <c r="E2648" s="35" t="s">
        <v>24</v>
      </c>
      <c r="F2648" s="35"/>
      <c r="G2648" s="36">
        <v>34.72</v>
      </c>
      <c r="H2648" s="36">
        <v>4000</v>
      </c>
      <c r="I2648" s="36">
        <v>6249.6</v>
      </c>
      <c r="J2648" s="36">
        <v>34.72</v>
      </c>
    </row>
    <row r="2649" spans="1:10" x14ac:dyDescent="0.2">
      <c r="A2649" s="33">
        <v>2323</v>
      </c>
      <c r="B2649" s="34" t="s">
        <v>5561</v>
      </c>
      <c r="C2649" s="34" t="s">
        <v>5562</v>
      </c>
      <c r="D2649" s="34" t="s">
        <v>5563</v>
      </c>
      <c r="E2649" s="35" t="s">
        <v>5564</v>
      </c>
      <c r="F2649" s="35"/>
      <c r="G2649" s="36">
        <v>41.39</v>
      </c>
      <c r="H2649" s="36">
        <v>3800</v>
      </c>
      <c r="I2649" s="36">
        <v>7450.2</v>
      </c>
      <c r="J2649" s="36">
        <v>41.39</v>
      </c>
    </row>
    <row r="2650" spans="1:10" x14ac:dyDescent="0.2">
      <c r="A2650" s="33">
        <v>2324</v>
      </c>
      <c r="B2650" s="34" t="s">
        <v>5565</v>
      </c>
      <c r="C2650" s="34" t="s">
        <v>5566</v>
      </c>
      <c r="D2650" s="34" t="s">
        <v>5567</v>
      </c>
      <c r="E2650" s="35" t="s">
        <v>2073</v>
      </c>
      <c r="F2650" s="35"/>
      <c r="G2650" s="36">
        <v>26.89</v>
      </c>
      <c r="H2650" s="36">
        <v>3750</v>
      </c>
      <c r="I2650" s="36">
        <v>4840.2</v>
      </c>
      <c r="J2650" s="36">
        <v>26.89</v>
      </c>
    </row>
    <row r="2651" spans="1:10" x14ac:dyDescent="0.2">
      <c r="A2651" s="33">
        <v>2325</v>
      </c>
      <c r="B2651" s="34" t="s">
        <v>5569</v>
      </c>
      <c r="C2651" s="34" t="s">
        <v>5570</v>
      </c>
      <c r="D2651" s="34" t="s">
        <v>5559</v>
      </c>
      <c r="E2651" s="35" t="s">
        <v>5177</v>
      </c>
      <c r="F2651" s="35"/>
      <c r="G2651" s="36">
        <v>34.72</v>
      </c>
      <c r="H2651" s="36">
        <v>4000</v>
      </c>
      <c r="I2651" s="36">
        <v>6249.6</v>
      </c>
      <c r="J2651" s="36">
        <v>34.72</v>
      </c>
    </row>
    <row r="2652" spans="1:10" x14ac:dyDescent="0.2">
      <c r="A2652" s="33">
        <v>2326</v>
      </c>
      <c r="B2652" s="34" t="s">
        <v>5571</v>
      </c>
      <c r="C2652" s="34" t="s">
        <v>5572</v>
      </c>
      <c r="D2652" s="34" t="s">
        <v>5560</v>
      </c>
      <c r="E2652" s="35" t="s">
        <v>2372</v>
      </c>
      <c r="F2652" s="35"/>
      <c r="G2652" s="36">
        <v>41.39</v>
      </c>
      <c r="H2652" s="36">
        <v>3800</v>
      </c>
      <c r="I2652" s="36">
        <v>7450.2</v>
      </c>
      <c r="J2652" s="36">
        <v>41.39</v>
      </c>
    </row>
    <row r="2653" spans="1:10" x14ac:dyDescent="0.2">
      <c r="A2653" s="33">
        <v>2327</v>
      </c>
      <c r="B2653" s="34" t="s">
        <v>5573</v>
      </c>
      <c r="C2653" s="34" t="s">
        <v>5574</v>
      </c>
      <c r="D2653" s="34" t="s">
        <v>5559</v>
      </c>
      <c r="E2653" s="35" t="s">
        <v>5377</v>
      </c>
      <c r="F2653" s="35"/>
      <c r="G2653" s="36">
        <v>34.72</v>
      </c>
      <c r="H2653" s="36">
        <v>4000</v>
      </c>
      <c r="I2653" s="36">
        <v>6249.6</v>
      </c>
      <c r="J2653" s="36">
        <v>34.72</v>
      </c>
    </row>
    <row r="2654" spans="1:10" x14ac:dyDescent="0.2">
      <c r="A2654" s="33">
        <v>2328</v>
      </c>
      <c r="B2654" s="34" t="s">
        <v>5575</v>
      </c>
      <c r="C2654" s="34" t="s">
        <v>5576</v>
      </c>
      <c r="D2654" s="34" t="s">
        <v>5559</v>
      </c>
      <c r="E2654" s="35" t="s">
        <v>4705</v>
      </c>
      <c r="F2654" s="35"/>
      <c r="G2654" s="36">
        <v>34.72</v>
      </c>
      <c r="H2654" s="36">
        <v>4000</v>
      </c>
      <c r="I2654" s="36">
        <v>6249.6</v>
      </c>
      <c r="J2654" s="36">
        <v>34.72</v>
      </c>
    </row>
    <row r="2655" spans="1:10" x14ac:dyDescent="0.2">
      <c r="A2655" s="33">
        <v>2329</v>
      </c>
      <c r="B2655" s="34" t="s">
        <v>5577</v>
      </c>
      <c r="C2655" s="34" t="s">
        <v>5578</v>
      </c>
      <c r="D2655" s="34" t="s">
        <v>14528</v>
      </c>
      <c r="E2655" s="35" t="s">
        <v>5579</v>
      </c>
      <c r="F2655" s="35"/>
      <c r="G2655" s="36">
        <v>32.22</v>
      </c>
      <c r="H2655" s="36">
        <v>3900</v>
      </c>
      <c r="I2655" s="36">
        <v>5799.6</v>
      </c>
      <c r="J2655" s="36">
        <v>32.22</v>
      </c>
    </row>
    <row r="2656" spans="1:10" x14ac:dyDescent="0.2">
      <c r="A2656" s="33">
        <v>2330</v>
      </c>
      <c r="B2656" s="34" t="s">
        <v>12912</v>
      </c>
      <c r="C2656" s="34" t="s">
        <v>12911</v>
      </c>
      <c r="D2656" s="34" t="s">
        <v>14528</v>
      </c>
      <c r="E2656" s="35" t="s">
        <v>13986</v>
      </c>
      <c r="F2656" s="35"/>
      <c r="G2656" s="36">
        <v>32.22</v>
      </c>
      <c r="H2656" s="36">
        <v>3900</v>
      </c>
      <c r="I2656" s="36">
        <v>5799.6</v>
      </c>
      <c r="J2656" s="36">
        <v>32.22</v>
      </c>
    </row>
    <row r="2657" spans="1:10" x14ac:dyDescent="0.2">
      <c r="A2657" s="33">
        <v>2331</v>
      </c>
      <c r="B2657" s="34" t="s">
        <v>5580</v>
      </c>
      <c r="C2657" s="34" t="s">
        <v>5581</v>
      </c>
      <c r="D2657" s="34" t="s">
        <v>5556</v>
      </c>
      <c r="E2657" s="35" t="s">
        <v>5377</v>
      </c>
      <c r="F2657" s="35"/>
      <c r="G2657" s="36">
        <v>37.78</v>
      </c>
      <c r="H2657" s="36">
        <v>4200</v>
      </c>
      <c r="I2657" s="36">
        <v>6800.4</v>
      </c>
      <c r="J2657" s="36">
        <v>37.78</v>
      </c>
    </row>
    <row r="2658" spans="1:10" x14ac:dyDescent="0.2">
      <c r="A2658" s="31"/>
      <c r="B2658" s="31"/>
      <c r="C2658" s="31"/>
      <c r="D2658" s="32" t="s">
        <v>5582</v>
      </c>
      <c r="E2658" s="31"/>
      <c r="F2658" s="31"/>
      <c r="G2658" s="31"/>
      <c r="H2658" s="31"/>
      <c r="I2658" s="31"/>
      <c r="J2658" s="31"/>
    </row>
    <row r="2659" spans="1:10" x14ac:dyDescent="0.2">
      <c r="A2659" s="33">
        <v>2332</v>
      </c>
      <c r="B2659" s="34" t="s">
        <v>12914</v>
      </c>
      <c r="C2659" s="34" t="s">
        <v>12913</v>
      </c>
      <c r="D2659" s="34" t="s">
        <v>5595</v>
      </c>
      <c r="E2659" s="35" t="s">
        <v>13927</v>
      </c>
      <c r="F2659" s="35"/>
      <c r="G2659" s="36">
        <v>42.78</v>
      </c>
      <c r="H2659" s="36">
        <v>3800</v>
      </c>
      <c r="I2659" s="36">
        <v>7700.4</v>
      </c>
      <c r="J2659" s="36">
        <v>42.78</v>
      </c>
    </row>
    <row r="2660" spans="1:10" x14ac:dyDescent="0.2">
      <c r="A2660" s="33">
        <v>2333</v>
      </c>
      <c r="B2660" s="34" t="s">
        <v>14529</v>
      </c>
      <c r="C2660" s="34" t="s">
        <v>14530</v>
      </c>
      <c r="D2660" s="34" t="s">
        <v>5585</v>
      </c>
      <c r="E2660" s="35" t="s">
        <v>13943</v>
      </c>
      <c r="F2660" s="35"/>
      <c r="G2660" s="36">
        <v>25</v>
      </c>
      <c r="H2660" s="36">
        <v>4100</v>
      </c>
      <c r="I2660" s="36">
        <v>4500</v>
      </c>
      <c r="J2660" s="36">
        <v>25</v>
      </c>
    </row>
    <row r="2661" spans="1:10" x14ac:dyDescent="0.2">
      <c r="A2661" s="33">
        <v>2334</v>
      </c>
      <c r="B2661" s="34" t="s">
        <v>5586</v>
      </c>
      <c r="C2661" s="34" t="s">
        <v>5587</v>
      </c>
      <c r="D2661" s="34" t="s">
        <v>5588</v>
      </c>
      <c r="E2661" s="35" t="s">
        <v>5589</v>
      </c>
      <c r="F2661" s="35"/>
      <c r="G2661" s="36">
        <v>30</v>
      </c>
      <c r="H2661" s="36">
        <v>3850</v>
      </c>
      <c r="I2661" s="36">
        <v>5400</v>
      </c>
      <c r="J2661" s="36">
        <v>30</v>
      </c>
    </row>
    <row r="2662" spans="1:10" x14ac:dyDescent="0.2">
      <c r="A2662" s="33">
        <v>2335</v>
      </c>
      <c r="B2662" s="34" t="s">
        <v>5590</v>
      </c>
      <c r="C2662" s="34" t="s">
        <v>5591</v>
      </c>
      <c r="D2662" s="34" t="s">
        <v>5592</v>
      </c>
      <c r="E2662" s="35" t="s">
        <v>147</v>
      </c>
      <c r="F2662" s="35"/>
      <c r="G2662" s="36">
        <v>27.5</v>
      </c>
      <c r="H2662" s="36">
        <v>3750</v>
      </c>
      <c r="I2662" s="36">
        <v>4950</v>
      </c>
      <c r="J2662" s="36">
        <v>27.5</v>
      </c>
    </row>
    <row r="2663" spans="1:10" x14ac:dyDescent="0.2">
      <c r="A2663" s="33">
        <v>2336</v>
      </c>
      <c r="B2663" s="34" t="s">
        <v>5593</v>
      </c>
      <c r="C2663" s="34" t="s">
        <v>5594</v>
      </c>
      <c r="D2663" s="34" t="s">
        <v>5595</v>
      </c>
      <c r="E2663" s="35" t="s">
        <v>1397</v>
      </c>
      <c r="F2663" s="35"/>
      <c r="G2663" s="36">
        <v>42.78</v>
      </c>
      <c r="H2663" s="36">
        <v>3800</v>
      </c>
      <c r="I2663" s="36">
        <v>7700.4</v>
      </c>
      <c r="J2663" s="36">
        <v>42.78</v>
      </c>
    </row>
    <row r="2664" spans="1:10" x14ac:dyDescent="0.2">
      <c r="A2664" s="33">
        <v>2337</v>
      </c>
      <c r="B2664" s="34" t="s">
        <v>11481</v>
      </c>
      <c r="C2664" s="34" t="s">
        <v>11480</v>
      </c>
      <c r="D2664" s="34" t="s">
        <v>14531</v>
      </c>
      <c r="E2664" s="35" t="s">
        <v>14085</v>
      </c>
      <c r="F2664" s="35"/>
      <c r="G2664" s="36">
        <v>7500</v>
      </c>
      <c r="H2664" s="36">
        <v>4700</v>
      </c>
      <c r="I2664" s="36">
        <v>7500</v>
      </c>
      <c r="J2664" s="36">
        <v>7500</v>
      </c>
    </row>
    <row r="2665" spans="1:10" x14ac:dyDescent="0.2">
      <c r="A2665" s="31"/>
      <c r="B2665" s="31"/>
      <c r="C2665" s="31"/>
      <c r="D2665" s="32" t="s">
        <v>5596</v>
      </c>
      <c r="E2665" s="31"/>
      <c r="F2665" s="31"/>
      <c r="G2665" s="31"/>
      <c r="H2665" s="31"/>
      <c r="I2665" s="31"/>
      <c r="J2665" s="31"/>
    </row>
    <row r="2666" spans="1:10" x14ac:dyDescent="0.2">
      <c r="A2666" s="33">
        <v>2338</v>
      </c>
      <c r="B2666" s="34" t="s">
        <v>12864</v>
      </c>
      <c r="C2666" s="34" t="s">
        <v>12863</v>
      </c>
      <c r="D2666" s="34" t="s">
        <v>5597</v>
      </c>
      <c r="E2666" s="35" t="s">
        <v>14008</v>
      </c>
      <c r="F2666" s="35"/>
      <c r="G2666" s="36">
        <v>30</v>
      </c>
      <c r="H2666" s="36">
        <v>3850</v>
      </c>
      <c r="I2666" s="36">
        <v>5400</v>
      </c>
      <c r="J2666" s="36">
        <v>30</v>
      </c>
    </row>
    <row r="2667" spans="1:10" x14ac:dyDescent="0.2">
      <c r="A2667" s="33">
        <v>2339</v>
      </c>
      <c r="B2667" s="34" t="s">
        <v>5598</v>
      </c>
      <c r="C2667" s="34" t="s">
        <v>12858</v>
      </c>
      <c r="D2667" s="34" t="s">
        <v>5599</v>
      </c>
      <c r="E2667" s="35" t="s">
        <v>5215</v>
      </c>
      <c r="F2667" s="35"/>
      <c r="G2667" s="36">
        <v>25</v>
      </c>
      <c r="H2667" s="36">
        <v>3750</v>
      </c>
      <c r="I2667" s="36">
        <v>4500</v>
      </c>
      <c r="J2667" s="36">
        <v>25</v>
      </c>
    </row>
    <row r="2668" spans="1:10" x14ac:dyDescent="0.2">
      <c r="A2668" s="33">
        <v>2340</v>
      </c>
      <c r="B2668" s="34" t="s">
        <v>5600</v>
      </c>
      <c r="C2668" s="34" t="s">
        <v>5601</v>
      </c>
      <c r="D2668" s="34" t="s">
        <v>5597</v>
      </c>
      <c r="E2668" s="35" t="s">
        <v>5602</v>
      </c>
      <c r="F2668" s="35"/>
      <c r="G2668" s="36">
        <v>30</v>
      </c>
      <c r="H2668" s="36">
        <v>3850</v>
      </c>
      <c r="I2668" s="36">
        <v>5400</v>
      </c>
      <c r="J2668" s="36">
        <v>30</v>
      </c>
    </row>
    <row r="2669" spans="1:10" x14ac:dyDescent="0.2">
      <c r="A2669" s="33">
        <v>2341</v>
      </c>
      <c r="B2669" s="34" t="s">
        <v>5603</v>
      </c>
      <c r="C2669" s="34" t="s">
        <v>5604</v>
      </c>
      <c r="D2669" s="34" t="s">
        <v>14532</v>
      </c>
      <c r="E2669" s="35" t="s">
        <v>5606</v>
      </c>
      <c r="F2669" s="35"/>
      <c r="G2669" s="36">
        <v>40.56</v>
      </c>
      <c r="H2669" s="36">
        <v>3800</v>
      </c>
      <c r="I2669" s="36">
        <v>7300.8</v>
      </c>
      <c r="J2669" s="36">
        <v>40.56</v>
      </c>
    </row>
    <row r="2670" spans="1:10" x14ac:dyDescent="0.2">
      <c r="A2670" s="33">
        <v>2342</v>
      </c>
      <c r="B2670" s="34" t="s">
        <v>5607</v>
      </c>
      <c r="C2670" s="34" t="s">
        <v>5608</v>
      </c>
      <c r="D2670" s="34" t="s">
        <v>5609</v>
      </c>
      <c r="E2670" s="35" t="s">
        <v>2432</v>
      </c>
      <c r="F2670" s="35"/>
      <c r="G2670" s="36">
        <v>25</v>
      </c>
      <c r="H2670" s="36">
        <v>3750</v>
      </c>
      <c r="I2670" s="36">
        <v>4500</v>
      </c>
      <c r="J2670" s="36">
        <v>25</v>
      </c>
    </row>
    <row r="2671" spans="1:10" x14ac:dyDescent="0.2">
      <c r="A2671" s="33">
        <v>2343</v>
      </c>
      <c r="B2671" s="34" t="s">
        <v>5610</v>
      </c>
      <c r="C2671" s="34" t="s">
        <v>5611</v>
      </c>
      <c r="D2671" s="34" t="s">
        <v>14533</v>
      </c>
      <c r="E2671" s="35" t="s">
        <v>5612</v>
      </c>
      <c r="F2671" s="35"/>
      <c r="G2671" s="36">
        <v>7500</v>
      </c>
      <c r="H2671" s="36">
        <v>4100</v>
      </c>
      <c r="I2671" s="36">
        <v>7500</v>
      </c>
      <c r="J2671" s="36">
        <v>7500</v>
      </c>
    </row>
    <row r="2672" spans="1:10" x14ac:dyDescent="0.2">
      <c r="A2672" s="33">
        <v>2344</v>
      </c>
      <c r="B2672" s="34" t="s">
        <v>5613</v>
      </c>
      <c r="C2672" s="34" t="s">
        <v>5614</v>
      </c>
      <c r="D2672" s="34" t="s">
        <v>5609</v>
      </c>
      <c r="E2672" s="35" t="s">
        <v>1056</v>
      </c>
      <c r="F2672" s="35"/>
      <c r="G2672" s="36">
        <v>25</v>
      </c>
      <c r="H2672" s="36">
        <v>3750</v>
      </c>
      <c r="I2672" s="36">
        <v>4500</v>
      </c>
      <c r="J2672" s="36">
        <v>25</v>
      </c>
    </row>
    <row r="2673" spans="1:10" x14ac:dyDescent="0.2">
      <c r="A2673" s="33">
        <v>2345</v>
      </c>
      <c r="B2673" s="34" t="s">
        <v>12869</v>
      </c>
      <c r="C2673" s="34" t="s">
        <v>12868</v>
      </c>
      <c r="D2673" s="34" t="s">
        <v>5631</v>
      </c>
      <c r="E2673" s="35" t="s">
        <v>11309</v>
      </c>
      <c r="F2673" s="35"/>
      <c r="G2673" s="36">
        <v>27.22</v>
      </c>
      <c r="H2673" s="36">
        <v>3800</v>
      </c>
      <c r="I2673" s="36">
        <v>4899.6000000000004</v>
      </c>
      <c r="J2673" s="36">
        <v>27.22</v>
      </c>
    </row>
    <row r="2674" spans="1:10" x14ac:dyDescent="0.2">
      <c r="A2674" s="33">
        <v>2346</v>
      </c>
      <c r="B2674" s="34" t="s">
        <v>5615</v>
      </c>
      <c r="C2674" s="34" t="s">
        <v>5616</v>
      </c>
      <c r="D2674" s="34" t="s">
        <v>5609</v>
      </c>
      <c r="E2674" s="35" t="s">
        <v>630</v>
      </c>
      <c r="F2674" s="35"/>
      <c r="G2674" s="36">
        <v>25</v>
      </c>
      <c r="H2674" s="36">
        <v>3750</v>
      </c>
      <c r="I2674" s="36">
        <v>4500</v>
      </c>
      <c r="J2674" s="36">
        <v>25</v>
      </c>
    </row>
    <row r="2675" spans="1:10" x14ac:dyDescent="0.2">
      <c r="A2675" s="33">
        <v>2347</v>
      </c>
      <c r="B2675" s="34" t="s">
        <v>14534</v>
      </c>
      <c r="C2675" s="34" t="s">
        <v>14535</v>
      </c>
      <c r="D2675" s="34" t="s">
        <v>5609</v>
      </c>
      <c r="E2675" s="35" t="s">
        <v>14423</v>
      </c>
      <c r="F2675" s="35"/>
      <c r="G2675" s="36">
        <v>25</v>
      </c>
      <c r="H2675" s="36">
        <v>3750</v>
      </c>
      <c r="I2675" s="36">
        <v>4500</v>
      </c>
      <c r="J2675" s="36">
        <v>25</v>
      </c>
    </row>
    <row r="2676" spans="1:10" x14ac:dyDescent="0.2">
      <c r="A2676" s="33">
        <v>2348</v>
      </c>
      <c r="B2676" s="34" t="s">
        <v>5617</v>
      </c>
      <c r="C2676" s="34" t="s">
        <v>5618</v>
      </c>
      <c r="D2676" s="34" t="s">
        <v>14532</v>
      </c>
      <c r="E2676" s="35" t="s">
        <v>2601</v>
      </c>
      <c r="F2676" s="35"/>
      <c r="G2676" s="36">
        <v>40.56</v>
      </c>
      <c r="H2676" s="36">
        <v>3800</v>
      </c>
      <c r="I2676" s="36">
        <v>7300.8</v>
      </c>
      <c r="J2676" s="36">
        <v>40.56</v>
      </c>
    </row>
    <row r="2677" spans="1:10" x14ac:dyDescent="0.2">
      <c r="A2677" s="33">
        <v>2349</v>
      </c>
      <c r="B2677" s="34" t="s">
        <v>5619</v>
      </c>
      <c r="C2677" s="34" t="s">
        <v>5620</v>
      </c>
      <c r="D2677" s="34" t="s">
        <v>5605</v>
      </c>
      <c r="E2677" s="35" t="s">
        <v>3732</v>
      </c>
      <c r="F2677" s="35"/>
      <c r="G2677" s="36">
        <v>34.44</v>
      </c>
      <c r="H2677" s="36">
        <v>3900</v>
      </c>
      <c r="I2677" s="36">
        <v>5250.6</v>
      </c>
      <c r="J2677" s="36">
        <v>29.17</v>
      </c>
    </row>
    <row r="2678" spans="1:10" x14ac:dyDescent="0.2">
      <c r="A2678" s="33">
        <v>2350</v>
      </c>
      <c r="B2678" s="34" t="s">
        <v>5621</v>
      </c>
      <c r="C2678" s="34" t="s">
        <v>5622</v>
      </c>
      <c r="D2678" s="34" t="s">
        <v>5597</v>
      </c>
      <c r="E2678" s="35" t="s">
        <v>5623</v>
      </c>
      <c r="F2678" s="35"/>
      <c r="G2678" s="36">
        <v>30</v>
      </c>
      <c r="H2678" s="36">
        <v>3850</v>
      </c>
      <c r="I2678" s="36">
        <v>5400</v>
      </c>
      <c r="J2678" s="36">
        <v>30</v>
      </c>
    </row>
    <row r="2679" spans="1:10" x14ac:dyDescent="0.2">
      <c r="A2679" s="33">
        <v>2351</v>
      </c>
      <c r="B2679" s="34" t="s">
        <v>12423</v>
      </c>
      <c r="C2679" s="34" t="s">
        <v>12422</v>
      </c>
      <c r="D2679" s="34" t="s">
        <v>5597</v>
      </c>
      <c r="E2679" s="35" t="s">
        <v>13981</v>
      </c>
      <c r="F2679" s="35"/>
      <c r="G2679" s="36">
        <v>30</v>
      </c>
      <c r="H2679" s="36">
        <v>3850</v>
      </c>
      <c r="I2679" s="36">
        <v>5400</v>
      </c>
      <c r="J2679" s="36">
        <v>30</v>
      </c>
    </row>
    <row r="2680" spans="1:10" x14ac:dyDescent="0.2">
      <c r="A2680" s="33">
        <v>2352</v>
      </c>
      <c r="B2680" s="34" t="s">
        <v>5624</v>
      </c>
      <c r="C2680" s="34" t="s">
        <v>5625</v>
      </c>
      <c r="D2680" s="34" t="s">
        <v>14536</v>
      </c>
      <c r="E2680" s="35" t="s">
        <v>5626</v>
      </c>
      <c r="F2680" s="35"/>
      <c r="G2680" s="36">
        <v>32.5</v>
      </c>
      <c r="H2680" s="36">
        <v>3900</v>
      </c>
      <c r="I2680" s="36">
        <v>5850</v>
      </c>
      <c r="J2680" s="36">
        <v>32.5</v>
      </c>
    </row>
    <row r="2681" spans="1:10" x14ac:dyDescent="0.2">
      <c r="A2681" s="33">
        <v>2353</v>
      </c>
      <c r="B2681" s="34" t="s">
        <v>5627</v>
      </c>
      <c r="C2681" s="34" t="s">
        <v>5628</v>
      </c>
      <c r="D2681" s="34" t="s">
        <v>14536</v>
      </c>
      <c r="E2681" s="35" t="s">
        <v>3474</v>
      </c>
      <c r="F2681" s="35"/>
      <c r="G2681" s="36">
        <v>32.5</v>
      </c>
      <c r="H2681" s="36">
        <v>3900</v>
      </c>
      <c r="I2681" s="36">
        <v>5850</v>
      </c>
      <c r="J2681" s="36">
        <v>32.5</v>
      </c>
    </row>
    <row r="2682" spans="1:10" x14ac:dyDescent="0.2">
      <c r="A2682" s="33">
        <v>2354</v>
      </c>
      <c r="B2682" s="34" t="s">
        <v>5629</v>
      </c>
      <c r="C2682" s="34" t="s">
        <v>5630</v>
      </c>
      <c r="D2682" s="34" t="s">
        <v>5631</v>
      </c>
      <c r="E2682" s="35" t="s">
        <v>5632</v>
      </c>
      <c r="F2682" s="35"/>
      <c r="G2682" s="36">
        <v>27.22</v>
      </c>
      <c r="H2682" s="36">
        <v>3200</v>
      </c>
      <c r="I2682" s="36">
        <v>4899.6000000000004</v>
      </c>
      <c r="J2682" s="36">
        <v>27.22</v>
      </c>
    </row>
    <row r="2683" spans="1:10" x14ac:dyDescent="0.2">
      <c r="A2683" s="33">
        <v>2355</v>
      </c>
      <c r="B2683" s="34" t="s">
        <v>5633</v>
      </c>
      <c r="C2683" s="34" t="s">
        <v>5634</v>
      </c>
      <c r="D2683" s="34" t="s">
        <v>5597</v>
      </c>
      <c r="E2683" s="35" t="s">
        <v>700</v>
      </c>
      <c r="F2683" s="35"/>
      <c r="G2683" s="36">
        <v>30</v>
      </c>
      <c r="H2683" s="36">
        <v>3850</v>
      </c>
      <c r="I2683" s="36">
        <v>5400</v>
      </c>
      <c r="J2683" s="36">
        <v>30</v>
      </c>
    </row>
    <row r="2684" spans="1:10" x14ac:dyDescent="0.2">
      <c r="A2684" s="33">
        <v>2356</v>
      </c>
      <c r="B2684" s="34" t="s">
        <v>5635</v>
      </c>
      <c r="C2684" s="34" t="s">
        <v>5636</v>
      </c>
      <c r="D2684" s="34" t="s">
        <v>5605</v>
      </c>
      <c r="E2684" s="35" t="s">
        <v>20</v>
      </c>
      <c r="F2684" s="35"/>
      <c r="G2684" s="36">
        <v>34.44</v>
      </c>
      <c r="H2684" s="36">
        <v>3800</v>
      </c>
      <c r="I2684" s="36">
        <v>6199.2</v>
      </c>
      <c r="J2684" s="36">
        <v>34.44</v>
      </c>
    </row>
    <row r="2685" spans="1:10" x14ac:dyDescent="0.2">
      <c r="A2685" s="33">
        <v>2357</v>
      </c>
      <c r="B2685" s="34" t="s">
        <v>12862</v>
      </c>
      <c r="C2685" s="34" t="s">
        <v>12861</v>
      </c>
      <c r="D2685" s="34" t="s">
        <v>5605</v>
      </c>
      <c r="E2685" s="35" t="s">
        <v>11309</v>
      </c>
      <c r="F2685" s="35"/>
      <c r="G2685" s="36">
        <v>34.44</v>
      </c>
      <c r="H2685" s="36">
        <v>3800</v>
      </c>
      <c r="I2685" s="36">
        <v>6199.2</v>
      </c>
      <c r="J2685" s="36">
        <v>34.44</v>
      </c>
    </row>
    <row r="2686" spans="1:10" x14ac:dyDescent="0.2">
      <c r="A2686" s="33">
        <v>2358</v>
      </c>
      <c r="B2686" s="34" t="s">
        <v>5637</v>
      </c>
      <c r="C2686" s="34" t="s">
        <v>5638</v>
      </c>
      <c r="D2686" s="34" t="s">
        <v>5609</v>
      </c>
      <c r="E2686" s="35" t="s">
        <v>630</v>
      </c>
      <c r="F2686" s="35"/>
      <c r="G2686" s="36">
        <v>25</v>
      </c>
      <c r="H2686" s="36">
        <v>3750</v>
      </c>
      <c r="I2686" s="36">
        <v>4500</v>
      </c>
      <c r="J2686" s="36">
        <v>25</v>
      </c>
    </row>
    <row r="2687" spans="1:10" x14ac:dyDescent="0.2">
      <c r="A2687" s="33">
        <v>2359</v>
      </c>
      <c r="B2687" s="34" t="s">
        <v>5639</v>
      </c>
      <c r="C2687" s="34" t="s">
        <v>5640</v>
      </c>
      <c r="D2687" s="34" t="s">
        <v>5605</v>
      </c>
      <c r="E2687" s="35" t="s">
        <v>1176</v>
      </c>
      <c r="F2687" s="35"/>
      <c r="G2687" s="36">
        <v>34.44</v>
      </c>
      <c r="H2687" s="36">
        <v>3800</v>
      </c>
      <c r="I2687" s="36">
        <v>6199.2</v>
      </c>
      <c r="J2687" s="36">
        <v>34.44</v>
      </c>
    </row>
    <row r="2688" spans="1:10" x14ac:dyDescent="0.2">
      <c r="A2688" s="33">
        <v>2360</v>
      </c>
      <c r="B2688" s="34" t="s">
        <v>5641</v>
      </c>
      <c r="C2688" s="34" t="s">
        <v>5642</v>
      </c>
      <c r="D2688" s="34" t="s">
        <v>14536</v>
      </c>
      <c r="E2688" s="35" t="s">
        <v>403</v>
      </c>
      <c r="F2688" s="35"/>
      <c r="G2688" s="36">
        <v>32.5</v>
      </c>
      <c r="H2688" s="36">
        <v>3900</v>
      </c>
      <c r="I2688" s="36">
        <v>5850</v>
      </c>
      <c r="J2688" s="36">
        <v>32.5</v>
      </c>
    </row>
    <row r="2689" spans="1:10" x14ac:dyDescent="0.2">
      <c r="A2689" s="31"/>
      <c r="B2689" s="31"/>
      <c r="C2689" s="31"/>
      <c r="D2689" s="32" t="s">
        <v>5643</v>
      </c>
      <c r="E2689" s="31"/>
      <c r="F2689" s="31"/>
      <c r="G2689" s="31"/>
      <c r="H2689" s="31"/>
      <c r="I2689" s="31"/>
      <c r="J2689" s="31"/>
    </row>
    <row r="2690" spans="1:10" x14ac:dyDescent="0.2">
      <c r="A2690" s="33">
        <v>2361</v>
      </c>
      <c r="B2690" s="34" t="s">
        <v>5644</v>
      </c>
      <c r="C2690" s="34" t="s">
        <v>5645</v>
      </c>
      <c r="D2690" s="34" t="s">
        <v>5646</v>
      </c>
      <c r="E2690" s="35" t="s">
        <v>609</v>
      </c>
      <c r="F2690" s="35"/>
      <c r="G2690" s="36">
        <v>25</v>
      </c>
      <c r="H2690" s="36">
        <v>3750</v>
      </c>
      <c r="I2690" s="36">
        <v>4500</v>
      </c>
      <c r="J2690" s="36">
        <v>25</v>
      </c>
    </row>
    <row r="2691" spans="1:10" x14ac:dyDescent="0.2">
      <c r="A2691" s="33">
        <v>2362</v>
      </c>
      <c r="B2691" s="34" t="s">
        <v>5647</v>
      </c>
      <c r="C2691" s="34" t="s">
        <v>5648</v>
      </c>
      <c r="D2691" s="34" t="s">
        <v>5649</v>
      </c>
      <c r="E2691" s="35" t="s">
        <v>1509</v>
      </c>
      <c r="F2691" s="35"/>
      <c r="G2691" s="36">
        <v>25</v>
      </c>
      <c r="H2691" s="36">
        <v>3800</v>
      </c>
      <c r="I2691" s="36">
        <v>3700.8</v>
      </c>
      <c r="J2691" s="36">
        <v>20.56</v>
      </c>
    </row>
    <row r="2692" spans="1:10" x14ac:dyDescent="0.2">
      <c r="A2692" s="33">
        <v>2363</v>
      </c>
      <c r="B2692" s="34" t="s">
        <v>5650</v>
      </c>
      <c r="C2692" s="34" t="s">
        <v>5651</v>
      </c>
      <c r="D2692" s="34" t="s">
        <v>5646</v>
      </c>
      <c r="E2692" s="35" t="s">
        <v>5652</v>
      </c>
      <c r="F2692" s="35"/>
      <c r="G2692" s="36">
        <v>25</v>
      </c>
      <c r="H2692" s="36">
        <v>3750</v>
      </c>
      <c r="I2692" s="36">
        <v>4500</v>
      </c>
      <c r="J2692" s="36">
        <v>25</v>
      </c>
    </row>
    <row r="2693" spans="1:10" x14ac:dyDescent="0.2">
      <c r="A2693" s="31"/>
      <c r="B2693" s="31"/>
      <c r="C2693" s="31"/>
      <c r="D2693" s="32" t="s">
        <v>5653</v>
      </c>
      <c r="E2693" s="31"/>
      <c r="F2693" s="31"/>
      <c r="G2693" s="31"/>
      <c r="H2693" s="31"/>
      <c r="I2693" s="31"/>
      <c r="J2693" s="31"/>
    </row>
    <row r="2694" spans="1:10" x14ac:dyDescent="0.2">
      <c r="A2694" s="33">
        <v>2364</v>
      </c>
      <c r="B2694" s="34" t="s">
        <v>5655</v>
      </c>
      <c r="C2694" s="34" t="s">
        <v>5656</v>
      </c>
      <c r="D2694" s="34" t="s">
        <v>5657</v>
      </c>
      <c r="E2694" s="35" t="s">
        <v>744</v>
      </c>
      <c r="F2694" s="35"/>
      <c r="G2694" s="36">
        <v>25</v>
      </c>
      <c r="H2694" s="36">
        <v>3750</v>
      </c>
      <c r="I2694" s="36">
        <v>4500</v>
      </c>
      <c r="J2694" s="36">
        <v>25</v>
      </c>
    </row>
    <row r="2695" spans="1:10" x14ac:dyDescent="0.2">
      <c r="A2695" s="33">
        <v>2365</v>
      </c>
      <c r="B2695" s="34" t="s">
        <v>5658</v>
      </c>
      <c r="C2695" s="34" t="s">
        <v>5659</v>
      </c>
      <c r="D2695" s="34" t="s">
        <v>14537</v>
      </c>
      <c r="E2695" s="35" t="s">
        <v>5252</v>
      </c>
      <c r="F2695" s="35"/>
      <c r="G2695" s="36">
        <v>27.5</v>
      </c>
      <c r="H2695" s="36">
        <v>3750</v>
      </c>
      <c r="I2695" s="36">
        <v>4950</v>
      </c>
      <c r="J2695" s="36">
        <v>27.5</v>
      </c>
    </row>
    <row r="2696" spans="1:10" x14ac:dyDescent="0.2">
      <c r="A2696" s="33">
        <v>2366</v>
      </c>
      <c r="B2696" s="34" t="s">
        <v>5660</v>
      </c>
      <c r="C2696" s="34" t="s">
        <v>5661</v>
      </c>
      <c r="D2696" s="34" t="s">
        <v>14537</v>
      </c>
      <c r="E2696" s="35" t="s">
        <v>2261</v>
      </c>
      <c r="F2696" s="35"/>
      <c r="G2696" s="36">
        <v>27.5</v>
      </c>
      <c r="H2696" s="36">
        <v>3750</v>
      </c>
      <c r="I2696" s="36">
        <v>4950</v>
      </c>
      <c r="J2696" s="36">
        <v>27.5</v>
      </c>
    </row>
    <row r="2697" spans="1:10" x14ac:dyDescent="0.2">
      <c r="A2697" s="33">
        <v>2367</v>
      </c>
      <c r="B2697" s="34" t="s">
        <v>5662</v>
      </c>
      <c r="C2697" s="34" t="s">
        <v>5663</v>
      </c>
      <c r="D2697" s="34" t="s">
        <v>14538</v>
      </c>
      <c r="E2697" s="35" t="s">
        <v>5664</v>
      </c>
      <c r="F2697" s="35"/>
      <c r="G2697" s="36">
        <v>7150</v>
      </c>
      <c r="H2697" s="36">
        <v>4000</v>
      </c>
      <c r="I2697" s="36">
        <v>7150</v>
      </c>
      <c r="J2697" s="36">
        <v>7150</v>
      </c>
    </row>
    <row r="2698" spans="1:10" x14ac:dyDescent="0.2">
      <c r="A2698" s="33">
        <v>2368</v>
      </c>
      <c r="B2698" s="34" t="s">
        <v>974</v>
      </c>
      <c r="C2698" s="34" t="s">
        <v>975</v>
      </c>
      <c r="D2698" s="34" t="s">
        <v>14539</v>
      </c>
      <c r="E2698" s="35" t="s">
        <v>976</v>
      </c>
      <c r="F2698" s="35"/>
      <c r="G2698" s="36">
        <v>31.17</v>
      </c>
      <c r="H2698" s="36">
        <v>3800</v>
      </c>
      <c r="I2698" s="36">
        <v>5610.6</v>
      </c>
      <c r="J2698" s="36">
        <v>31.17</v>
      </c>
    </row>
    <row r="2699" spans="1:10" x14ac:dyDescent="0.2">
      <c r="A2699" s="33">
        <v>2369</v>
      </c>
      <c r="B2699" s="34" t="s">
        <v>5665</v>
      </c>
      <c r="C2699" s="34" t="s">
        <v>5666</v>
      </c>
      <c r="D2699" s="34" t="s">
        <v>5654</v>
      </c>
      <c r="E2699" s="35" t="s">
        <v>5667</v>
      </c>
      <c r="F2699" s="35"/>
      <c r="G2699" s="36">
        <v>25</v>
      </c>
      <c r="H2699" s="36">
        <v>3200</v>
      </c>
      <c r="I2699" s="36">
        <v>4500</v>
      </c>
      <c r="J2699" s="36">
        <v>25</v>
      </c>
    </row>
    <row r="2700" spans="1:10" x14ac:dyDescent="0.2">
      <c r="A2700" s="33">
        <v>2370</v>
      </c>
      <c r="B2700" s="34" t="s">
        <v>5668</v>
      </c>
      <c r="C2700" s="34" t="s">
        <v>5669</v>
      </c>
      <c r="D2700" s="34" t="s">
        <v>5657</v>
      </c>
      <c r="E2700" s="35" t="s">
        <v>5670</v>
      </c>
      <c r="F2700" s="35"/>
      <c r="G2700" s="36">
        <v>25</v>
      </c>
      <c r="H2700" s="36">
        <v>3750</v>
      </c>
      <c r="I2700" s="36">
        <v>4500</v>
      </c>
      <c r="J2700" s="36">
        <v>25</v>
      </c>
    </row>
    <row r="2701" spans="1:10" x14ac:dyDescent="0.2">
      <c r="A2701" s="31"/>
      <c r="B2701" s="31"/>
      <c r="C2701" s="31"/>
      <c r="D2701" s="32" t="s">
        <v>5671</v>
      </c>
      <c r="E2701" s="31"/>
      <c r="F2701" s="31"/>
      <c r="G2701" s="31"/>
      <c r="H2701" s="31"/>
      <c r="I2701" s="31"/>
      <c r="J2701" s="31"/>
    </row>
    <row r="2702" spans="1:10" x14ac:dyDescent="0.2">
      <c r="A2702" s="33">
        <v>2371</v>
      </c>
      <c r="B2702" s="34" t="s">
        <v>5672</v>
      </c>
      <c r="C2702" s="34" t="s">
        <v>5673</v>
      </c>
      <c r="D2702" s="34" t="s">
        <v>5674</v>
      </c>
      <c r="E2702" s="35" t="s">
        <v>113</v>
      </c>
      <c r="F2702" s="35"/>
      <c r="G2702" s="36">
        <v>22.95</v>
      </c>
      <c r="H2702" s="36">
        <v>3750</v>
      </c>
      <c r="I2702" s="36">
        <v>5049</v>
      </c>
      <c r="J2702" s="36">
        <v>22.95</v>
      </c>
    </row>
    <row r="2703" spans="1:10" x14ac:dyDescent="0.2">
      <c r="A2703" s="33">
        <v>2372</v>
      </c>
      <c r="B2703" s="34" t="s">
        <v>5675</v>
      </c>
      <c r="C2703" s="34" t="s">
        <v>5676</v>
      </c>
      <c r="D2703" s="34" t="s">
        <v>5674</v>
      </c>
      <c r="E2703" s="35" t="s">
        <v>113</v>
      </c>
      <c r="F2703" s="35"/>
      <c r="G2703" s="36">
        <v>22.95</v>
      </c>
      <c r="H2703" s="36">
        <v>3750</v>
      </c>
      <c r="I2703" s="36">
        <v>5049</v>
      </c>
      <c r="J2703" s="36">
        <v>22.95</v>
      </c>
    </row>
    <row r="2704" spans="1:10" x14ac:dyDescent="0.2">
      <c r="A2704" s="33">
        <v>2373</v>
      </c>
      <c r="B2704" s="34" t="s">
        <v>12873</v>
      </c>
      <c r="C2704" s="34" t="s">
        <v>12872</v>
      </c>
      <c r="D2704" s="34" t="s">
        <v>5694</v>
      </c>
      <c r="E2704" s="35" t="s">
        <v>14406</v>
      </c>
      <c r="F2704" s="35"/>
      <c r="G2704" s="36">
        <v>22.95</v>
      </c>
      <c r="H2704" s="36">
        <v>3750</v>
      </c>
      <c r="I2704" s="36">
        <v>5049</v>
      </c>
      <c r="J2704" s="36">
        <v>22.95</v>
      </c>
    </row>
    <row r="2705" spans="1:10" x14ac:dyDescent="0.2">
      <c r="A2705" s="33">
        <v>2374</v>
      </c>
      <c r="B2705" s="34" t="s">
        <v>5678</v>
      </c>
      <c r="C2705" s="34" t="s">
        <v>5679</v>
      </c>
      <c r="D2705" s="34" t="s">
        <v>14540</v>
      </c>
      <c r="E2705" s="35" t="s">
        <v>2586</v>
      </c>
      <c r="F2705" s="35"/>
      <c r="G2705" s="36">
        <v>25.45</v>
      </c>
      <c r="H2705" s="36">
        <v>3750</v>
      </c>
      <c r="I2705" s="36">
        <v>5599</v>
      </c>
      <c r="J2705" s="36">
        <v>25.45</v>
      </c>
    </row>
    <row r="2706" spans="1:10" x14ac:dyDescent="0.2">
      <c r="A2706" s="33">
        <v>2375</v>
      </c>
      <c r="B2706" s="34" t="s">
        <v>5680</v>
      </c>
      <c r="C2706" s="34" t="s">
        <v>5681</v>
      </c>
      <c r="D2706" s="34" t="s">
        <v>5677</v>
      </c>
      <c r="E2706" s="35" t="s">
        <v>113</v>
      </c>
      <c r="F2706" s="35"/>
      <c r="G2706" s="36">
        <v>25.45</v>
      </c>
      <c r="H2706" s="36">
        <v>3750</v>
      </c>
      <c r="I2706" s="36">
        <v>5599</v>
      </c>
      <c r="J2706" s="36">
        <v>25.45</v>
      </c>
    </row>
    <row r="2707" spans="1:10" x14ac:dyDescent="0.2">
      <c r="A2707" s="33">
        <v>2376</v>
      </c>
      <c r="B2707" s="34" t="s">
        <v>5682</v>
      </c>
      <c r="C2707" s="34" t="s">
        <v>5683</v>
      </c>
      <c r="D2707" s="34" t="s">
        <v>5684</v>
      </c>
      <c r="E2707" s="35" t="s">
        <v>125</v>
      </c>
      <c r="F2707" s="35"/>
      <c r="G2707" s="36">
        <v>30.91</v>
      </c>
      <c r="H2707" s="36">
        <v>4100</v>
      </c>
      <c r="I2707" s="36">
        <v>6800.2</v>
      </c>
      <c r="J2707" s="36">
        <v>30.91</v>
      </c>
    </row>
    <row r="2708" spans="1:10" x14ac:dyDescent="0.2">
      <c r="A2708" s="33">
        <v>2377</v>
      </c>
      <c r="B2708" s="34" t="s">
        <v>5685</v>
      </c>
      <c r="C2708" s="34" t="s">
        <v>5686</v>
      </c>
      <c r="D2708" s="34" t="s">
        <v>5677</v>
      </c>
      <c r="E2708" s="35" t="s">
        <v>113</v>
      </c>
      <c r="F2708" s="35"/>
      <c r="G2708" s="36">
        <v>25.45</v>
      </c>
      <c r="H2708" s="36">
        <v>3750</v>
      </c>
      <c r="I2708" s="36">
        <v>5599</v>
      </c>
      <c r="J2708" s="36">
        <v>25.45</v>
      </c>
    </row>
    <row r="2709" spans="1:10" x14ac:dyDescent="0.2">
      <c r="A2709" s="33">
        <v>2378</v>
      </c>
      <c r="B2709" s="34" t="s">
        <v>5687</v>
      </c>
      <c r="C2709" s="34" t="s">
        <v>5688</v>
      </c>
      <c r="D2709" s="34" t="s">
        <v>5684</v>
      </c>
      <c r="E2709" s="35" t="s">
        <v>125</v>
      </c>
      <c r="F2709" s="35"/>
      <c r="G2709" s="36">
        <v>30.91</v>
      </c>
      <c r="H2709" s="36">
        <v>4100</v>
      </c>
      <c r="I2709" s="36">
        <v>6800.2</v>
      </c>
      <c r="J2709" s="36">
        <v>30.91</v>
      </c>
    </row>
    <row r="2710" spans="1:10" x14ac:dyDescent="0.2">
      <c r="A2710" s="33">
        <v>2379</v>
      </c>
      <c r="B2710" s="34" t="s">
        <v>12871</v>
      </c>
      <c r="C2710" s="34" t="s">
        <v>12870</v>
      </c>
      <c r="D2710" s="34" t="s">
        <v>5694</v>
      </c>
      <c r="E2710" s="35" t="s">
        <v>13927</v>
      </c>
      <c r="F2710" s="35"/>
      <c r="G2710" s="36">
        <v>22.95</v>
      </c>
      <c r="H2710" s="36">
        <v>3750</v>
      </c>
      <c r="I2710" s="36">
        <v>5049</v>
      </c>
      <c r="J2710" s="36">
        <v>22.95</v>
      </c>
    </row>
    <row r="2711" spans="1:10" x14ac:dyDescent="0.2">
      <c r="A2711" s="33">
        <v>2380</v>
      </c>
      <c r="B2711" s="34" t="s">
        <v>5689</v>
      </c>
      <c r="C2711" s="34" t="s">
        <v>5690</v>
      </c>
      <c r="D2711" s="34" t="s">
        <v>5684</v>
      </c>
      <c r="E2711" s="35" t="s">
        <v>125</v>
      </c>
      <c r="F2711" s="35"/>
      <c r="G2711" s="36">
        <v>30.91</v>
      </c>
      <c r="H2711" s="36">
        <v>4100</v>
      </c>
      <c r="I2711" s="36">
        <v>6800.2</v>
      </c>
      <c r="J2711" s="36">
        <v>30.91</v>
      </c>
    </row>
    <row r="2712" spans="1:10" x14ac:dyDescent="0.2">
      <c r="A2712" s="33">
        <v>2381</v>
      </c>
      <c r="B2712" s="34" t="s">
        <v>5691</v>
      </c>
      <c r="C2712" s="34" t="s">
        <v>5692</v>
      </c>
      <c r="D2712" s="34" t="s">
        <v>5693</v>
      </c>
      <c r="E2712" s="35" t="s">
        <v>113</v>
      </c>
      <c r="F2712" s="35"/>
      <c r="G2712" s="36">
        <v>8200</v>
      </c>
      <c r="H2712" s="36">
        <v>4200</v>
      </c>
      <c r="I2712" s="36">
        <v>8200</v>
      </c>
      <c r="J2712" s="36">
        <v>8200</v>
      </c>
    </row>
    <row r="2713" spans="1:10" x14ac:dyDescent="0.2">
      <c r="A2713" s="33">
        <v>2382</v>
      </c>
      <c r="B2713" s="34" t="s">
        <v>5695</v>
      </c>
      <c r="C2713" s="34" t="s">
        <v>5696</v>
      </c>
      <c r="D2713" s="34" t="s">
        <v>5674</v>
      </c>
      <c r="E2713" s="35" t="s">
        <v>113</v>
      </c>
      <c r="F2713" s="35"/>
      <c r="G2713" s="36">
        <v>22.95</v>
      </c>
      <c r="H2713" s="36">
        <v>3750</v>
      </c>
      <c r="I2713" s="36">
        <v>5049</v>
      </c>
      <c r="J2713" s="36">
        <v>22.95</v>
      </c>
    </row>
    <row r="2714" spans="1:10" x14ac:dyDescent="0.2">
      <c r="A2714" s="33">
        <v>2383</v>
      </c>
      <c r="B2714" s="34" t="s">
        <v>5697</v>
      </c>
      <c r="C2714" s="34" t="s">
        <v>5698</v>
      </c>
      <c r="D2714" s="34" t="s">
        <v>5674</v>
      </c>
      <c r="E2714" s="35" t="s">
        <v>113</v>
      </c>
      <c r="F2714" s="35"/>
      <c r="G2714" s="36">
        <v>22.95</v>
      </c>
      <c r="H2714" s="36">
        <v>3750</v>
      </c>
      <c r="I2714" s="36">
        <v>5049</v>
      </c>
      <c r="J2714" s="36">
        <v>22.95</v>
      </c>
    </row>
    <row r="2715" spans="1:10" x14ac:dyDescent="0.2">
      <c r="A2715" s="31"/>
      <c r="B2715" s="31"/>
      <c r="C2715" s="31"/>
      <c r="D2715" s="32" t="s">
        <v>5699</v>
      </c>
      <c r="E2715" s="31"/>
      <c r="F2715" s="31"/>
      <c r="G2715" s="31"/>
      <c r="H2715" s="31"/>
      <c r="I2715" s="31"/>
      <c r="J2715" s="31"/>
    </row>
    <row r="2716" spans="1:10" x14ac:dyDescent="0.2">
      <c r="A2716" s="33">
        <v>2384</v>
      </c>
      <c r="B2716" s="34" t="s">
        <v>5701</v>
      </c>
      <c r="C2716" s="34" t="s">
        <v>5702</v>
      </c>
      <c r="D2716" s="34" t="s">
        <v>5700</v>
      </c>
      <c r="E2716" s="35" t="s">
        <v>5703</v>
      </c>
      <c r="F2716" s="35"/>
      <c r="G2716" s="36">
        <v>25</v>
      </c>
      <c r="H2716" s="36">
        <v>3750</v>
      </c>
      <c r="I2716" s="36">
        <v>4500</v>
      </c>
      <c r="J2716" s="36">
        <v>25</v>
      </c>
    </row>
    <row r="2717" spans="1:10" x14ac:dyDescent="0.2">
      <c r="A2717" s="33">
        <v>2385</v>
      </c>
      <c r="B2717" s="34" t="s">
        <v>12857</v>
      </c>
      <c r="C2717" s="34" t="s">
        <v>12856</v>
      </c>
      <c r="D2717" s="34" t="s">
        <v>5700</v>
      </c>
      <c r="E2717" s="35" t="s">
        <v>14206</v>
      </c>
      <c r="F2717" s="35"/>
      <c r="G2717" s="36">
        <v>25</v>
      </c>
      <c r="H2717" s="36">
        <v>3750</v>
      </c>
      <c r="I2717" s="36">
        <v>4500</v>
      </c>
      <c r="J2717" s="36">
        <v>25</v>
      </c>
    </row>
    <row r="2718" spans="1:10" x14ac:dyDescent="0.2">
      <c r="A2718" s="33">
        <v>2386</v>
      </c>
      <c r="B2718" s="34" t="s">
        <v>5704</v>
      </c>
      <c r="C2718" s="34" t="s">
        <v>5705</v>
      </c>
      <c r="D2718" s="34" t="s">
        <v>5706</v>
      </c>
      <c r="E2718" s="35" t="s">
        <v>5707</v>
      </c>
      <c r="F2718" s="35"/>
      <c r="G2718" s="36">
        <v>27.5</v>
      </c>
      <c r="H2718" s="36">
        <v>3750</v>
      </c>
      <c r="I2718" s="36">
        <v>4950</v>
      </c>
      <c r="J2718" s="36">
        <v>27.5</v>
      </c>
    </row>
    <row r="2719" spans="1:10" x14ac:dyDescent="0.2">
      <c r="A2719" s="33">
        <v>2387</v>
      </c>
      <c r="B2719" s="34" t="s">
        <v>5708</v>
      </c>
      <c r="C2719" s="34" t="s">
        <v>5709</v>
      </c>
      <c r="D2719" s="34" t="s">
        <v>5700</v>
      </c>
      <c r="E2719" s="35" t="s">
        <v>2301</v>
      </c>
      <c r="F2719" s="35"/>
      <c r="G2719" s="36">
        <v>25</v>
      </c>
      <c r="H2719" s="36">
        <v>3750</v>
      </c>
      <c r="I2719" s="36">
        <v>4500</v>
      </c>
      <c r="J2719" s="36">
        <v>25</v>
      </c>
    </row>
    <row r="2720" spans="1:10" x14ac:dyDescent="0.2">
      <c r="A2720" s="33">
        <v>2388</v>
      </c>
      <c r="B2720" s="34" t="s">
        <v>5710</v>
      </c>
      <c r="C2720" s="34" t="s">
        <v>5711</v>
      </c>
      <c r="D2720" s="34" t="s">
        <v>5712</v>
      </c>
      <c r="E2720" s="35" t="s">
        <v>5713</v>
      </c>
      <c r="F2720" s="35"/>
      <c r="G2720" s="36">
        <v>35.67</v>
      </c>
      <c r="H2720" s="36">
        <v>3800</v>
      </c>
      <c r="I2720" s="36">
        <v>6420.6</v>
      </c>
      <c r="J2720" s="36">
        <v>35.67</v>
      </c>
    </row>
    <row r="2721" spans="1:10" x14ac:dyDescent="0.2">
      <c r="A2721" s="33">
        <v>2389</v>
      </c>
      <c r="B2721" s="34" t="s">
        <v>5714</v>
      </c>
      <c r="C2721" s="34" t="s">
        <v>5715</v>
      </c>
      <c r="D2721" s="34" t="s">
        <v>5700</v>
      </c>
      <c r="E2721" s="35" t="s">
        <v>5716</v>
      </c>
      <c r="F2721" s="35"/>
      <c r="G2721" s="36">
        <v>25</v>
      </c>
      <c r="H2721" s="36">
        <v>3750</v>
      </c>
      <c r="I2721" s="36">
        <v>4500</v>
      </c>
      <c r="J2721" s="36">
        <v>25</v>
      </c>
    </row>
    <row r="2722" spans="1:10" x14ac:dyDescent="0.2">
      <c r="A2722" s="31"/>
      <c r="B2722" s="31"/>
      <c r="C2722" s="31"/>
      <c r="D2722" s="32" t="s">
        <v>5717</v>
      </c>
      <c r="E2722" s="31"/>
      <c r="F2722" s="31"/>
      <c r="G2722" s="31"/>
      <c r="H2722" s="31"/>
      <c r="I2722" s="31"/>
      <c r="J2722" s="31"/>
    </row>
    <row r="2723" spans="1:10" x14ac:dyDescent="0.2">
      <c r="A2723" s="33">
        <v>2390</v>
      </c>
      <c r="B2723" s="34" t="s">
        <v>5718</v>
      </c>
      <c r="C2723" s="34" t="s">
        <v>5719</v>
      </c>
      <c r="D2723" s="34" t="s">
        <v>5720</v>
      </c>
      <c r="E2723" s="35" t="s">
        <v>3366</v>
      </c>
      <c r="F2723" s="35"/>
      <c r="G2723" s="36">
        <v>24.44</v>
      </c>
      <c r="H2723" s="36">
        <v>3750</v>
      </c>
      <c r="I2723" s="36">
        <v>4399.2</v>
      </c>
      <c r="J2723" s="36">
        <v>24.44</v>
      </c>
    </row>
    <row r="2724" spans="1:10" x14ac:dyDescent="0.2">
      <c r="A2724" s="33">
        <v>2391</v>
      </c>
      <c r="B2724" s="34" t="s">
        <v>5721</v>
      </c>
      <c r="C2724" s="34" t="s">
        <v>5722</v>
      </c>
      <c r="D2724" s="34" t="s">
        <v>5720</v>
      </c>
      <c r="E2724" s="35" t="s">
        <v>955</v>
      </c>
      <c r="F2724" s="35"/>
      <c r="G2724" s="36">
        <v>24.44</v>
      </c>
      <c r="H2724" s="36">
        <v>3750</v>
      </c>
      <c r="I2724" s="36">
        <v>4399.2</v>
      </c>
      <c r="J2724" s="36">
        <v>24.44</v>
      </c>
    </row>
    <row r="2725" spans="1:10" x14ac:dyDescent="0.2">
      <c r="A2725" s="33">
        <v>2392</v>
      </c>
      <c r="B2725" s="34" t="s">
        <v>5723</v>
      </c>
      <c r="C2725" s="34" t="s">
        <v>5724</v>
      </c>
      <c r="D2725" s="34" t="s">
        <v>5720</v>
      </c>
      <c r="E2725" s="35" t="s">
        <v>789</v>
      </c>
      <c r="F2725" s="35"/>
      <c r="G2725" s="36">
        <v>24.44</v>
      </c>
      <c r="H2725" s="36">
        <v>3750</v>
      </c>
      <c r="I2725" s="36">
        <v>4399.2</v>
      </c>
      <c r="J2725" s="36">
        <v>24.44</v>
      </c>
    </row>
    <row r="2726" spans="1:10" x14ac:dyDescent="0.2">
      <c r="A2726" s="33">
        <v>2393</v>
      </c>
      <c r="B2726" s="34" t="s">
        <v>12849</v>
      </c>
      <c r="C2726" s="34" t="s">
        <v>12848</v>
      </c>
      <c r="D2726" s="34" t="s">
        <v>5720</v>
      </c>
      <c r="E2726" s="35" t="s">
        <v>13998</v>
      </c>
      <c r="F2726" s="35"/>
      <c r="G2726" s="36">
        <v>24.44</v>
      </c>
      <c r="H2726" s="36">
        <v>3750</v>
      </c>
      <c r="I2726" s="36">
        <v>4399.2</v>
      </c>
      <c r="J2726" s="36">
        <v>24.44</v>
      </c>
    </row>
    <row r="2727" spans="1:10" x14ac:dyDescent="0.2">
      <c r="A2727" s="33">
        <v>2394</v>
      </c>
      <c r="B2727" s="34" t="s">
        <v>14541</v>
      </c>
      <c r="C2727" s="34" t="s">
        <v>14542</v>
      </c>
      <c r="D2727" s="34" t="s">
        <v>5720</v>
      </c>
      <c r="E2727" s="35" t="s">
        <v>14047</v>
      </c>
      <c r="F2727" s="35"/>
      <c r="G2727" s="36">
        <v>24.44</v>
      </c>
      <c r="H2727" s="36">
        <v>3750</v>
      </c>
      <c r="I2727" s="36">
        <v>4399.2</v>
      </c>
      <c r="J2727" s="36">
        <v>24.44</v>
      </c>
    </row>
    <row r="2728" spans="1:10" x14ac:dyDescent="0.2">
      <c r="A2728" s="31"/>
      <c r="B2728" s="31"/>
      <c r="C2728" s="31"/>
      <c r="D2728" s="32" t="s">
        <v>5725</v>
      </c>
      <c r="E2728" s="31"/>
      <c r="F2728" s="31"/>
      <c r="G2728" s="31"/>
      <c r="H2728" s="31"/>
      <c r="I2728" s="31"/>
      <c r="J2728" s="31"/>
    </row>
    <row r="2729" spans="1:10" x14ac:dyDescent="0.2">
      <c r="A2729" s="33">
        <v>2395</v>
      </c>
      <c r="B2729" s="34" t="s">
        <v>5726</v>
      </c>
      <c r="C2729" s="34" t="s">
        <v>5727</v>
      </c>
      <c r="D2729" s="34" t="s">
        <v>5728</v>
      </c>
      <c r="E2729" s="35" t="s">
        <v>139</v>
      </c>
      <c r="F2729" s="35"/>
      <c r="G2729" s="36">
        <v>24.44</v>
      </c>
      <c r="H2729" s="36">
        <v>3750</v>
      </c>
      <c r="I2729" s="36">
        <v>4399.2</v>
      </c>
      <c r="J2729" s="36">
        <v>24.44</v>
      </c>
    </row>
    <row r="2730" spans="1:10" x14ac:dyDescent="0.2">
      <c r="A2730" s="33">
        <v>2396</v>
      </c>
      <c r="B2730" s="34" t="s">
        <v>12855</v>
      </c>
      <c r="C2730" s="34" t="s">
        <v>12854</v>
      </c>
      <c r="D2730" s="34" t="s">
        <v>5728</v>
      </c>
      <c r="E2730" s="35" t="s">
        <v>13920</v>
      </c>
      <c r="F2730" s="35"/>
      <c r="G2730" s="36">
        <v>24.44</v>
      </c>
      <c r="H2730" s="36">
        <v>3750</v>
      </c>
      <c r="I2730" s="36">
        <v>4399.2</v>
      </c>
      <c r="J2730" s="36">
        <v>24.44</v>
      </c>
    </row>
    <row r="2731" spans="1:10" x14ac:dyDescent="0.2">
      <c r="A2731" s="33">
        <v>2397</v>
      </c>
      <c r="B2731" s="34" t="s">
        <v>5729</v>
      </c>
      <c r="C2731" s="34" t="s">
        <v>5730</v>
      </c>
      <c r="D2731" s="34" t="s">
        <v>5731</v>
      </c>
      <c r="E2731" s="35" t="s">
        <v>190</v>
      </c>
      <c r="F2731" s="35"/>
      <c r="G2731" s="36">
        <v>34.47</v>
      </c>
      <c r="H2731" s="36">
        <v>3800</v>
      </c>
      <c r="I2731" s="36">
        <v>6204.6</v>
      </c>
      <c r="J2731" s="36">
        <v>34.47</v>
      </c>
    </row>
    <row r="2732" spans="1:10" x14ac:dyDescent="0.2">
      <c r="A2732" s="33">
        <v>2398</v>
      </c>
      <c r="B2732" s="34" t="s">
        <v>5732</v>
      </c>
      <c r="C2732" s="34" t="s">
        <v>5733</v>
      </c>
      <c r="D2732" s="34" t="s">
        <v>5734</v>
      </c>
      <c r="E2732" s="35" t="s">
        <v>642</v>
      </c>
      <c r="F2732" s="35"/>
      <c r="G2732" s="36">
        <v>24.44</v>
      </c>
      <c r="H2732" s="36">
        <v>3750</v>
      </c>
      <c r="I2732" s="36">
        <v>4399.2</v>
      </c>
      <c r="J2732" s="36">
        <v>24.44</v>
      </c>
    </row>
    <row r="2733" spans="1:10" x14ac:dyDescent="0.2">
      <c r="A2733" s="33">
        <v>2399</v>
      </c>
      <c r="B2733" s="34" t="s">
        <v>5735</v>
      </c>
      <c r="C2733" s="34" t="s">
        <v>5736</v>
      </c>
      <c r="D2733" s="34" t="s">
        <v>5728</v>
      </c>
      <c r="E2733" s="35" t="s">
        <v>700</v>
      </c>
      <c r="F2733" s="35"/>
      <c r="G2733" s="36">
        <v>24.44</v>
      </c>
      <c r="H2733" s="36">
        <v>3750</v>
      </c>
      <c r="I2733" s="36">
        <v>4399.2</v>
      </c>
      <c r="J2733" s="36">
        <v>24.44</v>
      </c>
    </row>
    <row r="2734" spans="1:10" x14ac:dyDescent="0.2">
      <c r="A2734" s="33">
        <v>2400</v>
      </c>
      <c r="B2734" s="34" t="s">
        <v>12853</v>
      </c>
      <c r="C2734" s="34" t="s">
        <v>12852</v>
      </c>
      <c r="D2734" s="34" t="s">
        <v>5728</v>
      </c>
      <c r="E2734" s="35" t="s">
        <v>14047</v>
      </c>
      <c r="F2734" s="35"/>
      <c r="G2734" s="36">
        <v>24.44</v>
      </c>
      <c r="H2734" s="36">
        <v>3750</v>
      </c>
      <c r="I2734" s="36">
        <v>4399.2</v>
      </c>
      <c r="J2734" s="36">
        <v>24.44</v>
      </c>
    </row>
    <row r="2735" spans="1:10" x14ac:dyDescent="0.2">
      <c r="A2735" s="33">
        <v>2401</v>
      </c>
      <c r="B2735" s="34" t="s">
        <v>12851</v>
      </c>
      <c r="C2735" s="34" t="s">
        <v>12850</v>
      </c>
      <c r="D2735" s="34" t="s">
        <v>5728</v>
      </c>
      <c r="E2735" s="35" t="s">
        <v>13984</v>
      </c>
      <c r="F2735" s="35"/>
      <c r="G2735" s="36">
        <v>24.44</v>
      </c>
      <c r="H2735" s="36">
        <v>3750</v>
      </c>
      <c r="I2735" s="36">
        <v>4399.2</v>
      </c>
      <c r="J2735" s="36">
        <v>24.44</v>
      </c>
    </row>
    <row r="2736" spans="1:10" x14ac:dyDescent="0.2">
      <c r="A2736" s="33">
        <v>2402</v>
      </c>
      <c r="B2736" s="34" t="s">
        <v>5737</v>
      </c>
      <c r="C2736" s="34" t="s">
        <v>5738</v>
      </c>
      <c r="D2736" s="34" t="s">
        <v>5728</v>
      </c>
      <c r="E2736" s="35" t="s">
        <v>2651</v>
      </c>
      <c r="F2736" s="35"/>
      <c r="G2736" s="36">
        <v>24.44</v>
      </c>
      <c r="H2736" s="36">
        <v>3750</v>
      </c>
      <c r="I2736" s="36">
        <v>4399.2</v>
      </c>
      <c r="J2736" s="36">
        <v>24.44</v>
      </c>
    </row>
    <row r="2737" spans="1:10" x14ac:dyDescent="0.2">
      <c r="A2737" s="31"/>
      <c r="B2737" s="31"/>
      <c r="C2737" s="31"/>
      <c r="D2737" s="32" t="s">
        <v>5739</v>
      </c>
      <c r="E2737" s="31"/>
      <c r="F2737" s="31"/>
      <c r="G2737" s="31"/>
      <c r="H2737" s="31"/>
      <c r="I2737" s="31"/>
      <c r="J2737" s="31"/>
    </row>
    <row r="2738" spans="1:10" x14ac:dyDescent="0.2">
      <c r="A2738" s="33">
        <v>2403</v>
      </c>
      <c r="B2738" s="34" t="s">
        <v>5740</v>
      </c>
      <c r="C2738" s="34" t="s">
        <v>5741</v>
      </c>
      <c r="D2738" s="34" t="s">
        <v>5742</v>
      </c>
      <c r="E2738" s="35" t="s">
        <v>204</v>
      </c>
      <c r="F2738" s="35"/>
      <c r="G2738" s="36">
        <v>24.44</v>
      </c>
      <c r="H2738" s="36">
        <v>3750</v>
      </c>
      <c r="I2738" s="36">
        <v>4399.2</v>
      </c>
      <c r="J2738" s="36">
        <v>24.44</v>
      </c>
    </row>
    <row r="2739" spans="1:10" x14ac:dyDescent="0.2">
      <c r="A2739" s="33">
        <v>2404</v>
      </c>
      <c r="B2739" s="34" t="s">
        <v>5743</v>
      </c>
      <c r="C2739" s="34" t="s">
        <v>5744</v>
      </c>
      <c r="D2739" s="34" t="s">
        <v>5745</v>
      </c>
      <c r="E2739" s="35" t="s">
        <v>2172</v>
      </c>
      <c r="F2739" s="35"/>
      <c r="G2739" s="36">
        <v>27.5</v>
      </c>
      <c r="H2739" s="36">
        <v>3201</v>
      </c>
      <c r="I2739" s="36">
        <v>4950</v>
      </c>
      <c r="J2739" s="36">
        <v>27.5</v>
      </c>
    </row>
    <row r="2740" spans="1:10" x14ac:dyDescent="0.2">
      <c r="A2740" s="33">
        <v>2405</v>
      </c>
      <c r="B2740" s="34" t="s">
        <v>5746</v>
      </c>
      <c r="C2740" s="34" t="s">
        <v>5747</v>
      </c>
      <c r="D2740" s="34" t="s">
        <v>14543</v>
      </c>
      <c r="E2740" s="35" t="s">
        <v>5748</v>
      </c>
      <c r="F2740" s="35"/>
      <c r="G2740" s="36">
        <v>6600</v>
      </c>
      <c r="H2740" s="36">
        <v>4000</v>
      </c>
      <c r="I2740" s="36">
        <v>6600</v>
      </c>
      <c r="J2740" s="36">
        <v>6600</v>
      </c>
    </row>
    <row r="2741" spans="1:10" x14ac:dyDescent="0.2">
      <c r="A2741" s="33">
        <v>2406</v>
      </c>
      <c r="B2741" s="34" t="s">
        <v>5749</v>
      </c>
      <c r="C2741" s="34" t="s">
        <v>5750</v>
      </c>
      <c r="D2741" s="34" t="s">
        <v>5751</v>
      </c>
      <c r="E2741" s="35" t="s">
        <v>5752</v>
      </c>
      <c r="F2741" s="35"/>
      <c r="G2741" s="36">
        <v>26.89</v>
      </c>
      <c r="H2741" s="36">
        <v>3750</v>
      </c>
      <c r="I2741" s="36">
        <v>4840.2</v>
      </c>
      <c r="J2741" s="36">
        <v>26.89</v>
      </c>
    </row>
    <row r="2742" spans="1:10" x14ac:dyDescent="0.2">
      <c r="A2742" s="33">
        <v>2407</v>
      </c>
      <c r="B2742" s="34" t="s">
        <v>5753</v>
      </c>
      <c r="C2742" s="34" t="s">
        <v>5754</v>
      </c>
      <c r="D2742" s="34" t="s">
        <v>5755</v>
      </c>
      <c r="E2742" s="35" t="s">
        <v>219</v>
      </c>
      <c r="F2742" s="35"/>
      <c r="G2742" s="36">
        <v>30.25</v>
      </c>
      <c r="H2742" s="36">
        <v>3800</v>
      </c>
      <c r="I2742" s="36">
        <v>5445</v>
      </c>
      <c r="J2742" s="36">
        <v>30.25</v>
      </c>
    </row>
    <row r="2743" spans="1:10" x14ac:dyDescent="0.2">
      <c r="A2743" s="31"/>
      <c r="B2743" s="31"/>
      <c r="C2743" s="31"/>
      <c r="D2743" s="32" t="s">
        <v>5756</v>
      </c>
      <c r="E2743" s="31"/>
      <c r="F2743" s="31"/>
      <c r="G2743" s="31"/>
      <c r="H2743" s="31"/>
      <c r="I2743" s="31"/>
      <c r="J2743" s="31"/>
    </row>
    <row r="2744" spans="1:10" x14ac:dyDescent="0.2">
      <c r="A2744" s="33">
        <v>2408</v>
      </c>
      <c r="B2744" s="34" t="s">
        <v>5758</v>
      </c>
      <c r="C2744" s="34" t="s">
        <v>5759</v>
      </c>
      <c r="D2744" s="34" t="s">
        <v>5757</v>
      </c>
      <c r="E2744" s="35" t="s">
        <v>313</v>
      </c>
      <c r="F2744" s="35"/>
      <c r="G2744" s="36">
        <v>28.33</v>
      </c>
      <c r="H2744" s="36">
        <v>3800</v>
      </c>
      <c r="I2744" s="36">
        <v>5099.3999999999996</v>
      </c>
      <c r="J2744" s="36">
        <v>28.33</v>
      </c>
    </row>
    <row r="2745" spans="1:10" x14ac:dyDescent="0.2">
      <c r="A2745" s="33">
        <v>2409</v>
      </c>
      <c r="B2745" s="34" t="s">
        <v>5760</v>
      </c>
      <c r="C2745" s="34" t="s">
        <v>5761</v>
      </c>
      <c r="D2745" s="34" t="s">
        <v>5757</v>
      </c>
      <c r="E2745" s="35" t="s">
        <v>5762</v>
      </c>
      <c r="F2745" s="35"/>
      <c r="G2745" s="36">
        <v>28.33</v>
      </c>
      <c r="H2745" s="36">
        <v>3800</v>
      </c>
      <c r="I2745" s="36">
        <v>5099.3999999999996</v>
      </c>
      <c r="J2745" s="36">
        <v>28.33</v>
      </c>
    </row>
    <row r="2746" spans="1:10" x14ac:dyDescent="0.2">
      <c r="A2746" s="33">
        <v>2410</v>
      </c>
      <c r="B2746" s="34" t="s">
        <v>5763</v>
      </c>
      <c r="C2746" s="34" t="s">
        <v>5764</v>
      </c>
      <c r="D2746" s="34" t="s">
        <v>5757</v>
      </c>
      <c r="E2746" s="35" t="s">
        <v>5602</v>
      </c>
      <c r="F2746" s="35"/>
      <c r="G2746" s="36">
        <v>28.33</v>
      </c>
      <c r="H2746" s="36">
        <v>3800</v>
      </c>
      <c r="I2746" s="36">
        <v>5099.3999999999996</v>
      </c>
      <c r="J2746" s="36">
        <v>28.33</v>
      </c>
    </row>
    <row r="2747" spans="1:10" x14ac:dyDescent="0.2">
      <c r="A2747" s="33">
        <v>2411</v>
      </c>
      <c r="B2747" s="34" t="s">
        <v>5765</v>
      </c>
      <c r="C2747" s="34" t="s">
        <v>5766</v>
      </c>
      <c r="D2747" s="34" t="s">
        <v>5757</v>
      </c>
      <c r="E2747" s="35" t="s">
        <v>5767</v>
      </c>
      <c r="F2747" s="35"/>
      <c r="G2747" s="36">
        <v>28.33</v>
      </c>
      <c r="H2747" s="36">
        <v>3800</v>
      </c>
      <c r="I2747" s="36">
        <v>5099.3999999999996</v>
      </c>
      <c r="J2747" s="36">
        <v>28.33</v>
      </c>
    </row>
    <row r="2748" spans="1:10" x14ac:dyDescent="0.2">
      <c r="A2748" s="33">
        <v>2412</v>
      </c>
      <c r="B2748" s="34" t="s">
        <v>5768</v>
      </c>
      <c r="C2748" s="34" t="s">
        <v>5769</v>
      </c>
      <c r="D2748" s="34" t="s">
        <v>5757</v>
      </c>
      <c r="E2748" s="35" t="s">
        <v>285</v>
      </c>
      <c r="F2748" s="35"/>
      <c r="G2748" s="36">
        <v>28.33</v>
      </c>
      <c r="H2748" s="36">
        <v>3800</v>
      </c>
      <c r="I2748" s="36">
        <v>5099.3999999999996</v>
      </c>
      <c r="J2748" s="36">
        <v>28.33</v>
      </c>
    </row>
    <row r="2749" spans="1:10" x14ac:dyDescent="0.2">
      <c r="A2749" s="33">
        <v>2413</v>
      </c>
      <c r="B2749" s="34" t="s">
        <v>5770</v>
      </c>
      <c r="C2749" s="34" t="s">
        <v>5771</v>
      </c>
      <c r="D2749" s="34" t="s">
        <v>5757</v>
      </c>
      <c r="E2749" s="35" t="s">
        <v>2127</v>
      </c>
      <c r="F2749" s="35"/>
      <c r="G2749" s="36">
        <v>28.33</v>
      </c>
      <c r="H2749" s="36">
        <v>3800</v>
      </c>
      <c r="I2749" s="36">
        <v>5099.3999999999996</v>
      </c>
      <c r="J2749" s="36">
        <v>28.33</v>
      </c>
    </row>
    <row r="2750" spans="1:10" x14ac:dyDescent="0.2">
      <c r="A2750" s="33">
        <v>2414</v>
      </c>
      <c r="B2750" s="34" t="s">
        <v>12860</v>
      </c>
      <c r="C2750" s="34" t="s">
        <v>12859</v>
      </c>
      <c r="D2750" s="34" t="s">
        <v>5772</v>
      </c>
      <c r="E2750" s="35" t="s">
        <v>13934</v>
      </c>
      <c r="F2750" s="35"/>
      <c r="G2750" s="36">
        <v>18.46</v>
      </c>
      <c r="H2750" s="36">
        <v>3750</v>
      </c>
      <c r="I2750" s="36">
        <v>3599.7</v>
      </c>
      <c r="J2750" s="36">
        <v>18.46</v>
      </c>
    </row>
    <row r="2751" spans="1:10" x14ac:dyDescent="0.2">
      <c r="A2751" s="33">
        <v>2415</v>
      </c>
      <c r="B2751" s="34" t="s">
        <v>14544</v>
      </c>
      <c r="C2751" s="34" t="s">
        <v>14545</v>
      </c>
      <c r="D2751" s="34" t="s">
        <v>5757</v>
      </c>
      <c r="E2751" s="35" t="s">
        <v>13941</v>
      </c>
      <c r="F2751" s="35"/>
      <c r="G2751" s="36">
        <v>28.33</v>
      </c>
      <c r="H2751" s="36">
        <v>3800</v>
      </c>
      <c r="I2751" s="36">
        <v>5099.3999999999996</v>
      </c>
      <c r="J2751" s="36">
        <v>28.33</v>
      </c>
    </row>
    <row r="2752" spans="1:10" x14ac:dyDescent="0.2">
      <c r="A2752" s="33">
        <v>2416</v>
      </c>
      <c r="B2752" s="34" t="s">
        <v>5773</v>
      </c>
      <c r="C2752" s="34" t="s">
        <v>5774</v>
      </c>
      <c r="D2752" s="34" t="s">
        <v>5772</v>
      </c>
      <c r="E2752" s="35" t="s">
        <v>1176</v>
      </c>
      <c r="F2752" s="35"/>
      <c r="G2752" s="36">
        <v>18.46</v>
      </c>
      <c r="H2752" s="36">
        <v>3750</v>
      </c>
      <c r="I2752" s="36">
        <v>3599.7</v>
      </c>
      <c r="J2752" s="36">
        <v>18.46</v>
      </c>
    </row>
    <row r="2753" spans="1:10" x14ac:dyDescent="0.2">
      <c r="A2753" s="33">
        <v>2417</v>
      </c>
      <c r="B2753" s="34" t="s">
        <v>5775</v>
      </c>
      <c r="C2753" s="34" t="s">
        <v>5776</v>
      </c>
      <c r="D2753" s="34" t="s">
        <v>5777</v>
      </c>
      <c r="E2753" s="35" t="s">
        <v>2065</v>
      </c>
      <c r="F2753" s="35"/>
      <c r="G2753" s="36">
        <v>29.44</v>
      </c>
      <c r="H2753" s="36">
        <v>3850</v>
      </c>
      <c r="I2753" s="36">
        <v>5299.2</v>
      </c>
      <c r="J2753" s="36">
        <v>29.44</v>
      </c>
    </row>
    <row r="2754" spans="1:10" x14ac:dyDescent="0.2">
      <c r="A2754" s="33">
        <v>2418</v>
      </c>
      <c r="B2754" s="34" t="s">
        <v>5778</v>
      </c>
      <c r="C2754" s="34" t="s">
        <v>5779</v>
      </c>
      <c r="D2754" s="34" t="s">
        <v>5757</v>
      </c>
      <c r="E2754" s="35" t="s">
        <v>5780</v>
      </c>
      <c r="F2754" s="35"/>
      <c r="G2754" s="36">
        <v>28.33</v>
      </c>
      <c r="H2754" s="36">
        <v>3800</v>
      </c>
      <c r="I2754" s="36">
        <v>5099.3999999999996</v>
      </c>
      <c r="J2754" s="36">
        <v>28.33</v>
      </c>
    </row>
    <row r="2755" spans="1:10" x14ac:dyDescent="0.2">
      <c r="A2755" s="33">
        <v>2419</v>
      </c>
      <c r="B2755" s="34" t="s">
        <v>5781</v>
      </c>
      <c r="C2755" s="34" t="s">
        <v>5782</v>
      </c>
      <c r="D2755" s="34" t="s">
        <v>5757</v>
      </c>
      <c r="E2755" s="35" t="s">
        <v>1862</v>
      </c>
      <c r="F2755" s="35"/>
      <c r="G2755" s="36">
        <v>28.33</v>
      </c>
      <c r="H2755" s="36">
        <v>3800</v>
      </c>
      <c r="I2755" s="36">
        <v>5099.3999999999996</v>
      </c>
      <c r="J2755" s="36">
        <v>28.33</v>
      </c>
    </row>
    <row r="2756" spans="1:10" x14ac:dyDescent="0.2">
      <c r="A2756" s="33">
        <v>2420</v>
      </c>
      <c r="B2756" s="34" t="s">
        <v>12880</v>
      </c>
      <c r="C2756" s="34" t="s">
        <v>6431</v>
      </c>
      <c r="D2756" s="34" t="s">
        <v>5757</v>
      </c>
      <c r="E2756" s="35" t="s">
        <v>14008</v>
      </c>
      <c r="F2756" s="35"/>
      <c r="G2756" s="36">
        <v>28.33</v>
      </c>
      <c r="H2756" s="36">
        <v>3800</v>
      </c>
      <c r="I2756" s="36">
        <v>5099.3999999999996</v>
      </c>
      <c r="J2756" s="36">
        <v>28.33</v>
      </c>
    </row>
    <row r="2757" spans="1:10" x14ac:dyDescent="0.2">
      <c r="A2757" s="33">
        <v>2421</v>
      </c>
      <c r="B2757" s="34" t="s">
        <v>5783</v>
      </c>
      <c r="C2757" s="34" t="s">
        <v>5784</v>
      </c>
      <c r="D2757" s="34" t="s">
        <v>5757</v>
      </c>
      <c r="E2757" s="35" t="s">
        <v>270</v>
      </c>
      <c r="F2757" s="35"/>
      <c r="G2757" s="36">
        <v>28.33</v>
      </c>
      <c r="H2757" s="36">
        <v>3800</v>
      </c>
      <c r="I2757" s="36">
        <v>5099.3999999999996</v>
      </c>
      <c r="J2757" s="36">
        <v>28.33</v>
      </c>
    </row>
    <row r="2758" spans="1:10" x14ac:dyDescent="0.2">
      <c r="A2758" s="33">
        <v>2422</v>
      </c>
      <c r="B2758" s="34" t="s">
        <v>12879</v>
      </c>
      <c r="C2758" s="34" t="s">
        <v>12878</v>
      </c>
      <c r="D2758" s="34" t="s">
        <v>5757</v>
      </c>
      <c r="E2758" s="35" t="s">
        <v>13969</v>
      </c>
      <c r="F2758" s="35"/>
      <c r="G2758" s="36">
        <v>28.33</v>
      </c>
      <c r="H2758" s="36">
        <v>3800</v>
      </c>
      <c r="I2758" s="36">
        <v>5099.3999999999996</v>
      </c>
      <c r="J2758" s="36">
        <v>28.33</v>
      </c>
    </row>
    <row r="2759" spans="1:10" x14ac:dyDescent="0.2">
      <c r="A2759" s="33">
        <v>2423</v>
      </c>
      <c r="B2759" s="34" t="s">
        <v>5785</v>
      </c>
      <c r="C2759" s="34" t="s">
        <v>5786</v>
      </c>
      <c r="D2759" s="34" t="s">
        <v>5757</v>
      </c>
      <c r="E2759" s="35" t="s">
        <v>270</v>
      </c>
      <c r="F2759" s="35"/>
      <c r="G2759" s="36">
        <v>28.33</v>
      </c>
      <c r="H2759" s="36">
        <v>3800</v>
      </c>
      <c r="I2759" s="36">
        <v>5099.3999999999996</v>
      </c>
      <c r="J2759" s="36">
        <v>28.33</v>
      </c>
    </row>
    <row r="2760" spans="1:10" x14ac:dyDescent="0.2">
      <c r="A2760" s="33">
        <v>2424</v>
      </c>
      <c r="B2760" s="34" t="s">
        <v>5787</v>
      </c>
      <c r="C2760" s="34" t="s">
        <v>5788</v>
      </c>
      <c r="D2760" s="34" t="s">
        <v>14546</v>
      </c>
      <c r="E2760" s="35" t="s">
        <v>5789</v>
      </c>
      <c r="F2760" s="35"/>
      <c r="G2760" s="36">
        <v>36.67</v>
      </c>
      <c r="H2760" s="36">
        <v>4000</v>
      </c>
      <c r="I2760" s="36">
        <v>6600.6</v>
      </c>
      <c r="J2760" s="36">
        <v>36.67</v>
      </c>
    </row>
    <row r="2761" spans="1:10" x14ac:dyDescent="0.2">
      <c r="A2761" s="33">
        <v>2425</v>
      </c>
      <c r="B2761" s="34" t="s">
        <v>5790</v>
      </c>
      <c r="C2761" s="34" t="s">
        <v>5791</v>
      </c>
      <c r="D2761" s="34" t="s">
        <v>5772</v>
      </c>
      <c r="E2761" s="35" t="s">
        <v>5792</v>
      </c>
      <c r="F2761" s="35"/>
      <c r="G2761" s="36">
        <v>18.46</v>
      </c>
      <c r="H2761" s="36">
        <v>3750</v>
      </c>
      <c r="I2761" s="36">
        <v>3599.7</v>
      </c>
      <c r="J2761" s="36">
        <v>18.46</v>
      </c>
    </row>
    <row r="2762" spans="1:10" x14ac:dyDescent="0.2">
      <c r="A2762" s="33">
        <v>2426</v>
      </c>
      <c r="B2762" s="34" t="s">
        <v>5793</v>
      </c>
      <c r="C2762" s="34" t="s">
        <v>5794</v>
      </c>
      <c r="D2762" s="34" t="s">
        <v>5757</v>
      </c>
      <c r="E2762" s="35" t="s">
        <v>270</v>
      </c>
      <c r="F2762" s="35"/>
      <c r="G2762" s="36">
        <v>28.33</v>
      </c>
      <c r="H2762" s="36">
        <v>3800</v>
      </c>
      <c r="I2762" s="36">
        <v>5099.3999999999996</v>
      </c>
      <c r="J2762" s="36">
        <v>28.33</v>
      </c>
    </row>
    <row r="2763" spans="1:10" x14ac:dyDescent="0.2">
      <c r="A2763" s="33">
        <v>2427</v>
      </c>
      <c r="B2763" s="34" t="s">
        <v>5795</v>
      </c>
      <c r="C2763" s="34" t="s">
        <v>5796</v>
      </c>
      <c r="D2763" s="34" t="s">
        <v>5757</v>
      </c>
      <c r="E2763" s="35" t="s">
        <v>5797</v>
      </c>
      <c r="F2763" s="35"/>
      <c r="G2763" s="36">
        <v>28.33</v>
      </c>
      <c r="H2763" s="36">
        <v>3800</v>
      </c>
      <c r="I2763" s="36">
        <v>5099.3999999999996</v>
      </c>
      <c r="J2763" s="36">
        <v>28.33</v>
      </c>
    </row>
    <row r="2764" spans="1:10" x14ac:dyDescent="0.2">
      <c r="A2764" s="33">
        <v>2428</v>
      </c>
      <c r="B2764" s="34" t="s">
        <v>1099</v>
      </c>
      <c r="C2764" s="34" t="s">
        <v>1100</v>
      </c>
      <c r="D2764" s="34" t="s">
        <v>5757</v>
      </c>
      <c r="E2764" s="35" t="s">
        <v>1101</v>
      </c>
      <c r="F2764" s="35"/>
      <c r="G2764" s="36">
        <v>28.33</v>
      </c>
      <c r="H2764" s="36">
        <v>3800</v>
      </c>
      <c r="I2764" s="36">
        <v>5099.3999999999996</v>
      </c>
      <c r="J2764" s="36">
        <v>28.33</v>
      </c>
    </row>
    <row r="2765" spans="1:10" x14ac:dyDescent="0.2">
      <c r="A2765" s="33">
        <v>2429</v>
      </c>
      <c r="B2765" s="34" t="s">
        <v>5798</v>
      </c>
      <c r="C2765" s="34" t="s">
        <v>5799</v>
      </c>
      <c r="D2765" s="34" t="s">
        <v>5757</v>
      </c>
      <c r="E2765" s="35" t="s">
        <v>4329</v>
      </c>
      <c r="F2765" s="35"/>
      <c r="G2765" s="36">
        <v>28.33</v>
      </c>
      <c r="H2765" s="36">
        <v>3800</v>
      </c>
      <c r="I2765" s="36">
        <v>5099.3999999999996</v>
      </c>
      <c r="J2765" s="36">
        <v>28.33</v>
      </c>
    </row>
    <row r="2766" spans="1:10" x14ac:dyDescent="0.2">
      <c r="A2766" s="33">
        <v>2430</v>
      </c>
      <c r="B2766" s="34" t="s">
        <v>5800</v>
      </c>
      <c r="C2766" s="34" t="s">
        <v>5801</v>
      </c>
      <c r="D2766" s="34" t="s">
        <v>5757</v>
      </c>
      <c r="E2766" s="35" t="s">
        <v>5802</v>
      </c>
      <c r="F2766" s="35"/>
      <c r="G2766" s="36">
        <v>28.33</v>
      </c>
      <c r="H2766" s="36">
        <v>3202</v>
      </c>
      <c r="I2766" s="36">
        <v>5099.3999999999996</v>
      </c>
      <c r="J2766" s="36">
        <v>28.33</v>
      </c>
    </row>
    <row r="2767" spans="1:10" x14ac:dyDescent="0.2">
      <c r="A2767" s="33">
        <v>2431</v>
      </c>
      <c r="B2767" s="34" t="s">
        <v>5803</v>
      </c>
      <c r="C2767" s="34" t="s">
        <v>5804</v>
      </c>
      <c r="D2767" s="34" t="s">
        <v>14546</v>
      </c>
      <c r="E2767" s="35" t="s">
        <v>5805</v>
      </c>
      <c r="F2767" s="35"/>
      <c r="G2767" s="36">
        <v>36.67</v>
      </c>
      <c r="H2767" s="36">
        <v>4000</v>
      </c>
      <c r="I2767" s="36">
        <v>6600.6</v>
      </c>
      <c r="J2767" s="36">
        <v>36.67</v>
      </c>
    </row>
    <row r="2768" spans="1:10" x14ac:dyDescent="0.2">
      <c r="A2768" s="33">
        <v>2432</v>
      </c>
      <c r="B2768" s="34" t="s">
        <v>5806</v>
      </c>
      <c r="C2768" s="34" t="s">
        <v>5807</v>
      </c>
      <c r="D2768" s="34" t="s">
        <v>5777</v>
      </c>
      <c r="E2768" s="35" t="s">
        <v>5808</v>
      </c>
      <c r="F2768" s="35"/>
      <c r="G2768" s="36">
        <v>29.44</v>
      </c>
      <c r="H2768" s="36">
        <v>3850</v>
      </c>
      <c r="I2768" s="36">
        <v>5299.2</v>
      </c>
      <c r="J2768" s="36">
        <v>29.44</v>
      </c>
    </row>
    <row r="2769" spans="1:10" x14ac:dyDescent="0.2">
      <c r="A2769" s="33">
        <v>2433</v>
      </c>
      <c r="B2769" s="34" t="s">
        <v>5809</v>
      </c>
      <c r="C2769" s="34" t="s">
        <v>5810</v>
      </c>
      <c r="D2769" s="34" t="s">
        <v>5757</v>
      </c>
      <c r="E2769" s="35" t="s">
        <v>5811</v>
      </c>
      <c r="F2769" s="35"/>
      <c r="G2769" s="36">
        <v>28.33</v>
      </c>
      <c r="H2769" s="36">
        <v>3800</v>
      </c>
      <c r="I2769" s="36">
        <v>5099.3999999999996</v>
      </c>
      <c r="J2769" s="36">
        <v>28.33</v>
      </c>
    </row>
    <row r="2770" spans="1:10" x14ac:dyDescent="0.2">
      <c r="A2770" s="33">
        <v>2434</v>
      </c>
      <c r="B2770" s="34" t="s">
        <v>12877</v>
      </c>
      <c r="C2770" s="34" t="s">
        <v>12876</v>
      </c>
      <c r="D2770" s="34" t="s">
        <v>5757</v>
      </c>
      <c r="E2770" s="35" t="s">
        <v>13995</v>
      </c>
      <c r="F2770" s="35"/>
      <c r="G2770" s="36">
        <v>28.33</v>
      </c>
      <c r="H2770" s="36">
        <v>3800</v>
      </c>
      <c r="I2770" s="36">
        <v>5099.3999999999996</v>
      </c>
      <c r="J2770" s="36">
        <v>28.33</v>
      </c>
    </row>
    <row r="2771" spans="1:10" x14ac:dyDescent="0.2">
      <c r="A2771" s="33">
        <v>2435</v>
      </c>
      <c r="B2771" s="34" t="s">
        <v>12875</v>
      </c>
      <c r="C2771" s="34" t="s">
        <v>12874</v>
      </c>
      <c r="D2771" s="34" t="s">
        <v>5757</v>
      </c>
      <c r="E2771" s="35" t="s">
        <v>14008</v>
      </c>
      <c r="F2771" s="35"/>
      <c r="G2771" s="36">
        <v>28.33</v>
      </c>
      <c r="H2771" s="36">
        <v>3800</v>
      </c>
      <c r="I2771" s="36">
        <v>5099.3999999999996</v>
      </c>
      <c r="J2771" s="36">
        <v>28.33</v>
      </c>
    </row>
    <row r="2772" spans="1:10" x14ac:dyDescent="0.2">
      <c r="A2772" s="33">
        <v>2436</v>
      </c>
      <c r="B2772" s="34" t="s">
        <v>5818</v>
      </c>
      <c r="C2772" s="34" t="s">
        <v>5819</v>
      </c>
      <c r="D2772" s="34" t="s">
        <v>5757</v>
      </c>
      <c r="E2772" s="35" t="s">
        <v>5820</v>
      </c>
      <c r="F2772" s="35"/>
      <c r="G2772" s="36">
        <v>28.33</v>
      </c>
      <c r="H2772" s="36">
        <v>3800</v>
      </c>
      <c r="I2772" s="36">
        <v>5099.3999999999996</v>
      </c>
      <c r="J2772" s="36">
        <v>28.33</v>
      </c>
    </row>
    <row r="2773" spans="1:10" x14ac:dyDescent="0.2">
      <c r="A2773" s="33">
        <v>2437</v>
      </c>
      <c r="B2773" s="34" t="s">
        <v>5821</v>
      </c>
      <c r="C2773" s="34" t="s">
        <v>5822</v>
      </c>
      <c r="D2773" s="34" t="s">
        <v>14547</v>
      </c>
      <c r="E2773" s="35" t="s">
        <v>5823</v>
      </c>
      <c r="F2773" s="35"/>
      <c r="G2773" s="36">
        <v>33.33</v>
      </c>
      <c r="H2773" s="36">
        <v>4000</v>
      </c>
      <c r="I2773" s="36">
        <v>5999.4</v>
      </c>
      <c r="J2773" s="36">
        <v>33.33</v>
      </c>
    </row>
    <row r="2774" spans="1:10" x14ac:dyDescent="0.2">
      <c r="A2774" s="33">
        <v>2438</v>
      </c>
      <c r="B2774" s="34" t="s">
        <v>5824</v>
      </c>
      <c r="C2774" s="34" t="s">
        <v>5825</v>
      </c>
      <c r="D2774" s="34" t="s">
        <v>5757</v>
      </c>
      <c r="E2774" s="35" t="s">
        <v>5826</v>
      </c>
      <c r="F2774" s="35"/>
      <c r="G2774" s="36">
        <v>28.33</v>
      </c>
      <c r="H2774" s="36">
        <v>3800</v>
      </c>
      <c r="I2774" s="36">
        <v>5099.3999999999996</v>
      </c>
      <c r="J2774" s="36">
        <v>28.33</v>
      </c>
    </row>
    <row r="2775" spans="1:10" x14ac:dyDescent="0.2">
      <c r="A2775" s="33">
        <v>2439</v>
      </c>
      <c r="B2775" s="34" t="s">
        <v>5827</v>
      </c>
      <c r="C2775" s="34" t="s">
        <v>5828</v>
      </c>
      <c r="D2775" s="34" t="s">
        <v>5757</v>
      </c>
      <c r="E2775" s="35" t="s">
        <v>270</v>
      </c>
      <c r="F2775" s="35"/>
      <c r="G2775" s="36">
        <v>28.33</v>
      </c>
      <c r="H2775" s="36">
        <v>3800</v>
      </c>
      <c r="I2775" s="36">
        <v>5099.3999999999996</v>
      </c>
      <c r="J2775" s="36">
        <v>28.33</v>
      </c>
    </row>
    <row r="2776" spans="1:10" x14ac:dyDescent="0.2">
      <c r="A2776" s="33">
        <v>2440</v>
      </c>
      <c r="B2776" s="34" t="s">
        <v>5829</v>
      </c>
      <c r="C2776" s="34" t="s">
        <v>5830</v>
      </c>
      <c r="D2776" s="34" t="s">
        <v>5757</v>
      </c>
      <c r="E2776" s="35" t="s">
        <v>4662</v>
      </c>
      <c r="F2776" s="35"/>
      <c r="G2776" s="36">
        <v>28.33</v>
      </c>
      <c r="H2776" s="36">
        <v>3800</v>
      </c>
      <c r="I2776" s="36">
        <v>5099.3999999999996</v>
      </c>
      <c r="J2776" s="36">
        <v>28.33</v>
      </c>
    </row>
    <row r="2777" spans="1:10" x14ac:dyDescent="0.2">
      <c r="A2777" s="33">
        <v>2441</v>
      </c>
      <c r="B2777" s="34" t="s">
        <v>1128</v>
      </c>
      <c r="C2777" s="34" t="s">
        <v>1129</v>
      </c>
      <c r="D2777" s="34" t="s">
        <v>14547</v>
      </c>
      <c r="E2777" s="35" t="s">
        <v>681</v>
      </c>
      <c r="F2777" s="35"/>
      <c r="G2777" s="36">
        <v>33.33</v>
      </c>
      <c r="H2777" s="36">
        <v>4000</v>
      </c>
      <c r="I2777" s="36">
        <v>5999.4</v>
      </c>
      <c r="J2777" s="36">
        <v>33.33</v>
      </c>
    </row>
    <row r="2778" spans="1:10" x14ac:dyDescent="0.2">
      <c r="A2778" s="33">
        <v>2442</v>
      </c>
      <c r="B2778" s="34" t="s">
        <v>5831</v>
      </c>
      <c r="C2778" s="34" t="s">
        <v>5832</v>
      </c>
      <c r="D2778" s="34" t="s">
        <v>5757</v>
      </c>
      <c r="E2778" s="35" t="s">
        <v>5833</v>
      </c>
      <c r="F2778" s="35"/>
      <c r="G2778" s="36">
        <v>28.33</v>
      </c>
      <c r="H2778" s="36">
        <v>3800</v>
      </c>
      <c r="I2778" s="36">
        <v>5099.3999999999996</v>
      </c>
      <c r="J2778" s="36">
        <v>28.33</v>
      </c>
    </row>
    <row r="2779" spans="1:10" x14ac:dyDescent="0.2">
      <c r="A2779" s="33">
        <v>2443</v>
      </c>
      <c r="B2779" s="34" t="s">
        <v>14548</v>
      </c>
      <c r="C2779" s="34" t="s">
        <v>14549</v>
      </c>
      <c r="D2779" s="34" t="s">
        <v>5757</v>
      </c>
      <c r="E2779" s="35" t="s">
        <v>13938</v>
      </c>
      <c r="F2779" s="35"/>
      <c r="G2779" s="36">
        <v>28.33</v>
      </c>
      <c r="H2779" s="36">
        <v>3800</v>
      </c>
      <c r="I2779" s="36">
        <v>5099.3999999999996</v>
      </c>
      <c r="J2779" s="36">
        <v>28.33</v>
      </c>
    </row>
    <row r="2780" spans="1:10" x14ac:dyDescent="0.2">
      <c r="A2780" s="31"/>
      <c r="B2780" s="31"/>
      <c r="C2780" s="31"/>
      <c r="D2780" s="32" t="s">
        <v>5834</v>
      </c>
      <c r="E2780" s="31"/>
      <c r="F2780" s="31"/>
      <c r="G2780" s="31"/>
      <c r="H2780" s="31"/>
      <c r="I2780" s="31"/>
      <c r="J2780" s="31"/>
    </row>
    <row r="2781" spans="1:10" x14ac:dyDescent="0.2">
      <c r="A2781" s="33">
        <v>2444</v>
      </c>
      <c r="B2781" s="34" t="s">
        <v>5835</v>
      </c>
      <c r="C2781" s="34" t="s">
        <v>5836</v>
      </c>
      <c r="D2781" s="34" t="s">
        <v>5837</v>
      </c>
      <c r="E2781" s="35" t="s">
        <v>5838</v>
      </c>
      <c r="F2781" s="35"/>
      <c r="G2781" s="36">
        <v>34.83</v>
      </c>
      <c r="H2781" s="36">
        <v>3800</v>
      </c>
      <c r="I2781" s="36">
        <v>6269.4</v>
      </c>
      <c r="J2781" s="36">
        <v>34.83</v>
      </c>
    </row>
    <row r="2782" spans="1:10" x14ac:dyDescent="0.2">
      <c r="A2782" s="33">
        <v>2445</v>
      </c>
      <c r="B2782" s="34" t="s">
        <v>12888</v>
      </c>
      <c r="C2782" s="34" t="s">
        <v>12887</v>
      </c>
      <c r="D2782" s="34" t="s">
        <v>14550</v>
      </c>
      <c r="E2782" s="35" t="s">
        <v>13943</v>
      </c>
      <c r="F2782" s="35"/>
      <c r="G2782" s="36">
        <v>34.17</v>
      </c>
      <c r="H2782" s="36">
        <v>3800</v>
      </c>
      <c r="I2782" s="36">
        <v>6150.6</v>
      </c>
      <c r="J2782" s="36">
        <v>34.17</v>
      </c>
    </row>
    <row r="2783" spans="1:10" x14ac:dyDescent="0.2">
      <c r="A2783" s="33">
        <v>2446</v>
      </c>
      <c r="B2783" s="34" t="s">
        <v>5839</v>
      </c>
      <c r="C2783" s="34" t="s">
        <v>5840</v>
      </c>
      <c r="D2783" s="34" t="s">
        <v>5841</v>
      </c>
      <c r="E2783" s="35" t="s">
        <v>5842</v>
      </c>
      <c r="F2783" s="35"/>
      <c r="G2783" s="36">
        <v>32</v>
      </c>
      <c r="H2783" s="36">
        <v>3750</v>
      </c>
      <c r="I2783" s="36">
        <v>5760</v>
      </c>
      <c r="J2783" s="36">
        <v>32</v>
      </c>
    </row>
    <row r="2784" spans="1:10" x14ac:dyDescent="0.2">
      <c r="A2784" s="33">
        <v>2447</v>
      </c>
      <c r="B2784" s="34" t="s">
        <v>5843</v>
      </c>
      <c r="C2784" s="34" t="s">
        <v>5844</v>
      </c>
      <c r="D2784" s="34" t="s">
        <v>5845</v>
      </c>
      <c r="E2784" s="35" t="s">
        <v>396</v>
      </c>
      <c r="F2784" s="35"/>
      <c r="G2784" s="36">
        <v>26.67</v>
      </c>
      <c r="H2784" s="36">
        <v>3750</v>
      </c>
      <c r="I2784" s="36">
        <v>4800.6000000000004</v>
      </c>
      <c r="J2784" s="36">
        <v>26.67</v>
      </c>
    </row>
    <row r="2785" spans="1:10" x14ac:dyDescent="0.2">
      <c r="A2785" s="33">
        <v>2448</v>
      </c>
      <c r="B2785" s="34" t="s">
        <v>5846</v>
      </c>
      <c r="C2785" s="34" t="s">
        <v>5847</v>
      </c>
      <c r="D2785" s="34" t="s">
        <v>14551</v>
      </c>
      <c r="E2785" s="35" t="s">
        <v>5848</v>
      </c>
      <c r="F2785" s="35"/>
      <c r="G2785" s="36">
        <v>10981</v>
      </c>
      <c r="H2785" s="36">
        <v>5900</v>
      </c>
      <c r="I2785" s="36">
        <v>10981</v>
      </c>
      <c r="J2785" s="36">
        <v>10981</v>
      </c>
    </row>
    <row r="2786" spans="1:10" x14ac:dyDescent="0.2">
      <c r="A2786" s="33">
        <v>2449</v>
      </c>
      <c r="B2786" s="34" t="s">
        <v>5851</v>
      </c>
      <c r="C2786" s="34" t="s">
        <v>5852</v>
      </c>
      <c r="D2786" s="34" t="s">
        <v>5853</v>
      </c>
      <c r="E2786" s="35" t="s">
        <v>5854</v>
      </c>
      <c r="F2786" s="35"/>
      <c r="G2786" s="36">
        <v>29.33</v>
      </c>
      <c r="H2786" s="36">
        <v>3750</v>
      </c>
      <c r="I2786" s="36">
        <v>5279.4</v>
      </c>
      <c r="J2786" s="36">
        <v>29.33</v>
      </c>
    </row>
    <row r="2787" spans="1:10" x14ac:dyDescent="0.2">
      <c r="A2787" s="33">
        <v>2450</v>
      </c>
      <c r="B2787" s="34" t="s">
        <v>5855</v>
      </c>
      <c r="C2787" s="34" t="s">
        <v>5856</v>
      </c>
      <c r="D2787" s="34" t="s">
        <v>5853</v>
      </c>
      <c r="E2787" s="35" t="s">
        <v>5857</v>
      </c>
      <c r="F2787" s="35"/>
      <c r="G2787" s="36">
        <v>29.33</v>
      </c>
      <c r="H2787" s="36">
        <v>3750</v>
      </c>
      <c r="I2787" s="36">
        <v>5279.4</v>
      </c>
      <c r="J2787" s="36">
        <v>29.33</v>
      </c>
    </row>
    <row r="2788" spans="1:10" x14ac:dyDescent="0.2">
      <c r="A2788" s="31"/>
      <c r="B2788" s="31"/>
      <c r="C2788" s="31"/>
      <c r="D2788" s="32" t="s">
        <v>5858</v>
      </c>
      <c r="E2788" s="31"/>
      <c r="F2788" s="31"/>
      <c r="G2788" s="31"/>
      <c r="H2788" s="31"/>
      <c r="I2788" s="31"/>
      <c r="J2788" s="31"/>
    </row>
    <row r="2789" spans="1:10" x14ac:dyDescent="0.2">
      <c r="A2789" s="33">
        <v>2451</v>
      </c>
      <c r="B2789" s="34" t="s">
        <v>5859</v>
      </c>
      <c r="C2789" s="34" t="s">
        <v>5860</v>
      </c>
      <c r="D2789" s="34" t="s">
        <v>14552</v>
      </c>
      <c r="E2789" s="35" t="s">
        <v>5861</v>
      </c>
      <c r="F2789" s="35"/>
      <c r="G2789" s="36">
        <v>8470</v>
      </c>
      <c r="H2789" s="36">
        <v>5900</v>
      </c>
      <c r="I2789" s="36">
        <v>8470</v>
      </c>
      <c r="J2789" s="36">
        <v>8470</v>
      </c>
    </row>
    <row r="2790" spans="1:10" x14ac:dyDescent="0.2">
      <c r="A2790" s="31"/>
      <c r="B2790" s="31"/>
      <c r="C2790" s="31"/>
      <c r="D2790" s="32" t="s">
        <v>5862</v>
      </c>
      <c r="E2790" s="31"/>
      <c r="F2790" s="31"/>
      <c r="G2790" s="31"/>
      <c r="H2790" s="31"/>
      <c r="I2790" s="31"/>
      <c r="J2790" s="31"/>
    </row>
    <row r="2791" spans="1:10" x14ac:dyDescent="0.2">
      <c r="A2791" s="33">
        <v>2452</v>
      </c>
      <c r="B2791" s="34" t="s">
        <v>5863</v>
      </c>
      <c r="C2791" s="34" t="s">
        <v>5864</v>
      </c>
      <c r="D2791" s="34" t="s">
        <v>14553</v>
      </c>
      <c r="E2791" s="35" t="s">
        <v>2763</v>
      </c>
      <c r="F2791" s="35"/>
      <c r="G2791" s="36">
        <v>8470</v>
      </c>
      <c r="H2791" s="36">
        <v>5900</v>
      </c>
      <c r="I2791" s="36">
        <v>8470</v>
      </c>
      <c r="J2791" s="36">
        <v>8470</v>
      </c>
    </row>
    <row r="2792" spans="1:10" x14ac:dyDescent="0.2">
      <c r="A2792" s="31"/>
      <c r="B2792" s="31"/>
      <c r="C2792" s="31"/>
      <c r="D2792" s="32" t="s">
        <v>5865</v>
      </c>
      <c r="E2792" s="31"/>
      <c r="F2792" s="31"/>
      <c r="G2792" s="31"/>
      <c r="H2792" s="31"/>
      <c r="I2792" s="31"/>
      <c r="J2792" s="31"/>
    </row>
    <row r="2793" spans="1:10" x14ac:dyDescent="0.2">
      <c r="A2793" s="33">
        <v>2453</v>
      </c>
      <c r="B2793" s="34" t="s">
        <v>5866</v>
      </c>
      <c r="C2793" s="34" t="s">
        <v>5867</v>
      </c>
      <c r="D2793" s="34" t="s">
        <v>5868</v>
      </c>
      <c r="E2793" s="35" t="s">
        <v>273</v>
      </c>
      <c r="F2793" s="35"/>
      <c r="G2793" s="36">
        <v>32.18</v>
      </c>
      <c r="H2793" s="36">
        <v>3750</v>
      </c>
      <c r="I2793" s="36">
        <v>6436</v>
      </c>
      <c r="J2793" s="36">
        <v>32.18</v>
      </c>
    </row>
    <row r="2794" spans="1:10" x14ac:dyDescent="0.2">
      <c r="A2794" s="33">
        <v>2454</v>
      </c>
      <c r="B2794" s="34" t="s">
        <v>5869</v>
      </c>
      <c r="C2794" s="34" t="s">
        <v>5870</v>
      </c>
      <c r="D2794" s="34" t="s">
        <v>5871</v>
      </c>
      <c r="E2794" s="35" t="s">
        <v>3017</v>
      </c>
      <c r="F2794" s="35"/>
      <c r="G2794" s="36">
        <v>26.5</v>
      </c>
      <c r="H2794" s="36">
        <v>3750</v>
      </c>
      <c r="I2794" s="36">
        <v>5300</v>
      </c>
      <c r="J2794" s="36">
        <v>26.5</v>
      </c>
    </row>
    <row r="2795" spans="1:10" x14ac:dyDescent="0.2">
      <c r="A2795" s="33">
        <v>2455</v>
      </c>
      <c r="B2795" s="34" t="s">
        <v>5872</v>
      </c>
      <c r="C2795" s="34" t="s">
        <v>5873</v>
      </c>
      <c r="D2795" s="34" t="s">
        <v>5874</v>
      </c>
      <c r="E2795" s="35" t="s">
        <v>5875</v>
      </c>
      <c r="F2795" s="35"/>
      <c r="G2795" s="36">
        <v>5390</v>
      </c>
      <c r="H2795" s="36">
        <v>3800</v>
      </c>
      <c r="I2795" s="36">
        <v>5390</v>
      </c>
      <c r="J2795" s="36">
        <v>5390</v>
      </c>
    </row>
    <row r="2796" spans="1:10" x14ac:dyDescent="0.2">
      <c r="A2796" s="33">
        <v>2456</v>
      </c>
      <c r="B2796" s="34" t="s">
        <v>5877</v>
      </c>
      <c r="C2796" s="34" t="s">
        <v>5878</v>
      </c>
      <c r="D2796" s="34" t="s">
        <v>5879</v>
      </c>
      <c r="E2796" s="35" t="s">
        <v>2825</v>
      </c>
      <c r="F2796" s="35"/>
      <c r="G2796" s="36">
        <v>7700</v>
      </c>
      <c r="H2796" s="36">
        <v>4000</v>
      </c>
      <c r="I2796" s="36">
        <v>7700</v>
      </c>
      <c r="J2796" s="36">
        <v>7700</v>
      </c>
    </row>
    <row r="2797" spans="1:10" x14ac:dyDescent="0.2">
      <c r="A2797" s="33">
        <v>2457</v>
      </c>
      <c r="B2797" s="34" t="s">
        <v>5880</v>
      </c>
      <c r="C2797" s="34" t="s">
        <v>5881</v>
      </c>
      <c r="D2797" s="34" t="s">
        <v>5882</v>
      </c>
      <c r="E2797" s="35" t="s">
        <v>5883</v>
      </c>
      <c r="F2797" s="35"/>
      <c r="G2797" s="36">
        <v>29.15</v>
      </c>
      <c r="H2797" s="36">
        <v>3750</v>
      </c>
      <c r="I2797" s="36">
        <v>5830</v>
      </c>
      <c r="J2797" s="36">
        <v>29.15</v>
      </c>
    </row>
    <row r="2798" spans="1:10" x14ac:dyDescent="0.2">
      <c r="A2798" s="33">
        <v>2458</v>
      </c>
      <c r="B2798" s="34" t="s">
        <v>12886</v>
      </c>
      <c r="C2798" s="34" t="s">
        <v>12885</v>
      </c>
      <c r="D2798" s="34" t="s">
        <v>5871</v>
      </c>
      <c r="E2798" s="35" t="s">
        <v>14025</v>
      </c>
      <c r="F2798" s="35"/>
      <c r="G2798" s="36">
        <v>26.5</v>
      </c>
      <c r="H2798" s="36">
        <v>3750</v>
      </c>
      <c r="I2798" s="36">
        <v>5300</v>
      </c>
      <c r="J2798" s="36">
        <v>26.5</v>
      </c>
    </row>
    <row r="2799" spans="1:10" x14ac:dyDescent="0.2">
      <c r="A2799" s="33">
        <v>2459</v>
      </c>
      <c r="B2799" s="34" t="s">
        <v>5884</v>
      </c>
      <c r="C2799" s="34" t="s">
        <v>5885</v>
      </c>
      <c r="D2799" s="34" t="s">
        <v>5868</v>
      </c>
      <c r="E2799" s="35" t="s">
        <v>273</v>
      </c>
      <c r="F2799" s="35"/>
      <c r="G2799" s="36">
        <v>32.18</v>
      </c>
      <c r="H2799" s="36">
        <v>3750</v>
      </c>
      <c r="I2799" s="36">
        <v>6436</v>
      </c>
      <c r="J2799" s="36">
        <v>32.18</v>
      </c>
    </row>
    <row r="2800" spans="1:10" x14ac:dyDescent="0.2">
      <c r="A2800" s="33">
        <v>2460</v>
      </c>
      <c r="B2800" s="34" t="s">
        <v>5886</v>
      </c>
      <c r="C2800" s="34" t="s">
        <v>5887</v>
      </c>
      <c r="D2800" s="34" t="s">
        <v>5882</v>
      </c>
      <c r="E2800" s="35" t="s">
        <v>2093</v>
      </c>
      <c r="F2800" s="35"/>
      <c r="G2800" s="36">
        <v>29.15</v>
      </c>
      <c r="H2800" s="36">
        <v>3750</v>
      </c>
      <c r="I2800" s="36">
        <v>5830</v>
      </c>
      <c r="J2800" s="36">
        <v>29.15</v>
      </c>
    </row>
    <row r="2801" spans="1:10" x14ac:dyDescent="0.2">
      <c r="A2801" s="33">
        <v>2461</v>
      </c>
      <c r="B2801" s="34" t="s">
        <v>12884</v>
      </c>
      <c r="C2801" s="34" t="s">
        <v>12883</v>
      </c>
      <c r="D2801" s="34" t="s">
        <v>5871</v>
      </c>
      <c r="E2801" s="35" t="s">
        <v>14115</v>
      </c>
      <c r="F2801" s="35"/>
      <c r="G2801" s="36">
        <v>26.5</v>
      </c>
      <c r="H2801" s="36">
        <v>3750</v>
      </c>
      <c r="I2801" s="36">
        <v>5300</v>
      </c>
      <c r="J2801" s="36">
        <v>26.5</v>
      </c>
    </row>
    <row r="2802" spans="1:10" x14ac:dyDescent="0.2">
      <c r="A2802" s="33">
        <v>2462</v>
      </c>
      <c r="B2802" s="34" t="s">
        <v>5888</v>
      </c>
      <c r="C2802" s="34" t="s">
        <v>5889</v>
      </c>
      <c r="D2802" s="34" t="s">
        <v>5871</v>
      </c>
      <c r="E2802" s="35" t="s">
        <v>4858</v>
      </c>
      <c r="F2802" s="35"/>
      <c r="G2802" s="36">
        <v>26.5</v>
      </c>
      <c r="H2802" s="36">
        <v>3750</v>
      </c>
      <c r="I2802" s="36">
        <v>5300</v>
      </c>
      <c r="J2802" s="36">
        <v>26.5</v>
      </c>
    </row>
    <row r="2803" spans="1:10" x14ac:dyDescent="0.2">
      <c r="A2803" s="31"/>
      <c r="B2803" s="31"/>
      <c r="C2803" s="31"/>
      <c r="D2803" s="32" t="s">
        <v>5890</v>
      </c>
      <c r="E2803" s="31"/>
      <c r="F2803" s="31"/>
      <c r="G2803" s="31"/>
      <c r="H2803" s="31"/>
      <c r="I2803" s="31"/>
      <c r="J2803" s="31"/>
    </row>
    <row r="2804" spans="1:10" x14ac:dyDescent="0.2">
      <c r="A2804" s="33">
        <v>2463</v>
      </c>
      <c r="B2804" s="34" t="s">
        <v>11376</v>
      </c>
      <c r="C2804" s="34" t="s">
        <v>11375</v>
      </c>
      <c r="D2804" s="34" t="s">
        <v>14554</v>
      </c>
      <c r="E2804" s="35" t="s">
        <v>13938</v>
      </c>
      <c r="F2804" s="35"/>
      <c r="G2804" s="36">
        <v>6500</v>
      </c>
      <c r="H2804" s="36">
        <v>4050</v>
      </c>
      <c r="I2804" s="36">
        <v>5850</v>
      </c>
      <c r="J2804" s="36">
        <v>5850</v>
      </c>
    </row>
    <row r="2805" spans="1:10" x14ac:dyDescent="0.2">
      <c r="A2805" s="33">
        <v>2464</v>
      </c>
      <c r="B2805" s="34" t="s">
        <v>5891</v>
      </c>
      <c r="C2805" s="34" t="s">
        <v>5892</v>
      </c>
      <c r="D2805" s="34" t="s">
        <v>14555</v>
      </c>
      <c r="E2805" s="35" t="s">
        <v>4246</v>
      </c>
      <c r="F2805" s="35"/>
      <c r="G2805" s="36">
        <v>15489</v>
      </c>
      <c r="H2805" s="36">
        <v>9400</v>
      </c>
      <c r="I2805" s="36">
        <v>15489</v>
      </c>
      <c r="J2805" s="36">
        <v>15489</v>
      </c>
    </row>
    <row r="2806" spans="1:10" x14ac:dyDescent="0.2">
      <c r="A2806" s="33">
        <v>2465</v>
      </c>
      <c r="B2806" s="34" t="s">
        <v>5893</v>
      </c>
      <c r="C2806" s="34" t="s">
        <v>5894</v>
      </c>
      <c r="D2806" s="34" t="s">
        <v>5895</v>
      </c>
      <c r="E2806" s="35" t="s">
        <v>607</v>
      </c>
      <c r="F2806" s="35"/>
      <c r="G2806" s="36">
        <v>4840</v>
      </c>
      <c r="H2806" s="36">
        <v>3750</v>
      </c>
      <c r="I2806" s="36">
        <v>4840</v>
      </c>
      <c r="J2806" s="36">
        <v>4840</v>
      </c>
    </row>
    <row r="2807" spans="1:10" x14ac:dyDescent="0.2">
      <c r="A2807" s="33">
        <v>2466</v>
      </c>
      <c r="B2807" s="34" t="s">
        <v>5896</v>
      </c>
      <c r="C2807" s="34" t="s">
        <v>5897</v>
      </c>
      <c r="D2807" s="34" t="s">
        <v>5898</v>
      </c>
      <c r="E2807" s="35" t="s">
        <v>5899</v>
      </c>
      <c r="F2807" s="35"/>
      <c r="G2807" s="36">
        <v>5800</v>
      </c>
      <c r="H2807" s="36">
        <v>4700</v>
      </c>
      <c r="I2807" s="36">
        <v>5800</v>
      </c>
      <c r="J2807" s="36">
        <v>5800</v>
      </c>
    </row>
    <row r="2808" spans="1:10" x14ac:dyDescent="0.2">
      <c r="A2808" s="31"/>
      <c r="B2808" s="31"/>
      <c r="C2808" s="31"/>
      <c r="D2808" s="32" t="s">
        <v>14556</v>
      </c>
      <c r="E2808" s="31"/>
      <c r="F2808" s="31"/>
      <c r="G2808" s="31"/>
      <c r="H2808" s="31"/>
      <c r="I2808" s="31"/>
      <c r="J2808" s="31"/>
    </row>
    <row r="2809" spans="1:10" x14ac:dyDescent="0.2">
      <c r="A2809" s="33">
        <v>2467</v>
      </c>
      <c r="B2809" s="34" t="s">
        <v>5900</v>
      </c>
      <c r="C2809" s="34" t="s">
        <v>5901</v>
      </c>
      <c r="D2809" s="34" t="s">
        <v>5902</v>
      </c>
      <c r="E2809" s="35" t="s">
        <v>5903</v>
      </c>
      <c r="F2809" s="35"/>
      <c r="G2809" s="36">
        <v>37.78</v>
      </c>
      <c r="H2809" s="36">
        <v>4200</v>
      </c>
      <c r="I2809" s="36">
        <v>6800.4</v>
      </c>
      <c r="J2809" s="36">
        <v>37.78</v>
      </c>
    </row>
    <row r="2810" spans="1:10" x14ac:dyDescent="0.2">
      <c r="A2810" s="33">
        <v>2468</v>
      </c>
      <c r="B2810" s="34" t="s">
        <v>5904</v>
      </c>
      <c r="C2810" s="34" t="s">
        <v>5905</v>
      </c>
      <c r="D2810" s="34" t="s">
        <v>5906</v>
      </c>
      <c r="E2810" s="35" t="s">
        <v>5907</v>
      </c>
      <c r="F2810" s="35"/>
      <c r="G2810" s="36">
        <v>34.72</v>
      </c>
      <c r="H2810" s="36">
        <v>4000</v>
      </c>
      <c r="I2810" s="36">
        <v>6249.6</v>
      </c>
      <c r="J2810" s="36">
        <v>34.72</v>
      </c>
    </row>
    <row r="2811" spans="1:10" x14ac:dyDescent="0.2">
      <c r="A2811" s="33">
        <v>2469</v>
      </c>
      <c r="B2811" s="34" t="s">
        <v>5908</v>
      </c>
      <c r="C2811" s="34" t="s">
        <v>5909</v>
      </c>
      <c r="D2811" s="34" t="s">
        <v>5906</v>
      </c>
      <c r="E2811" s="35" t="s">
        <v>5910</v>
      </c>
      <c r="F2811" s="35"/>
      <c r="G2811" s="36">
        <v>34.72</v>
      </c>
      <c r="H2811" s="36">
        <v>4000</v>
      </c>
      <c r="I2811" s="36">
        <v>6249.6</v>
      </c>
      <c r="J2811" s="36">
        <v>34.72</v>
      </c>
    </row>
    <row r="2812" spans="1:10" x14ac:dyDescent="0.2">
      <c r="A2812" s="33">
        <v>2470</v>
      </c>
      <c r="B2812" s="34" t="s">
        <v>5911</v>
      </c>
      <c r="C2812" s="34" t="s">
        <v>5912</v>
      </c>
      <c r="D2812" s="34" t="s">
        <v>5913</v>
      </c>
      <c r="E2812" s="35" t="s">
        <v>4159</v>
      </c>
      <c r="F2812" s="35"/>
      <c r="G2812" s="36">
        <v>26.89</v>
      </c>
      <c r="H2812" s="36">
        <v>3750</v>
      </c>
      <c r="I2812" s="36">
        <v>4840.2</v>
      </c>
      <c r="J2812" s="36">
        <v>26.89</v>
      </c>
    </row>
    <row r="2813" spans="1:10" x14ac:dyDescent="0.2">
      <c r="A2813" s="33">
        <v>2471</v>
      </c>
      <c r="B2813" s="34" t="s">
        <v>5914</v>
      </c>
      <c r="C2813" s="34" t="s">
        <v>5915</v>
      </c>
      <c r="D2813" s="34" t="s">
        <v>5916</v>
      </c>
      <c r="E2813" s="35" t="s">
        <v>5917</v>
      </c>
      <c r="F2813" s="35"/>
      <c r="G2813" s="36">
        <v>32.22</v>
      </c>
      <c r="H2813" s="36">
        <v>3900</v>
      </c>
      <c r="I2813" s="36">
        <v>5799.6</v>
      </c>
      <c r="J2813" s="36">
        <v>32.22</v>
      </c>
    </row>
    <row r="2814" spans="1:10" x14ac:dyDescent="0.2">
      <c r="A2814" s="33">
        <v>2472</v>
      </c>
      <c r="B2814" s="34" t="s">
        <v>5918</v>
      </c>
      <c r="C2814" s="34" t="s">
        <v>5919</v>
      </c>
      <c r="D2814" s="34" t="s">
        <v>5902</v>
      </c>
      <c r="E2814" s="35" t="s">
        <v>2069</v>
      </c>
      <c r="F2814" s="35"/>
      <c r="G2814" s="36">
        <v>37.78</v>
      </c>
      <c r="H2814" s="36">
        <v>4200</v>
      </c>
      <c r="I2814" s="36">
        <v>6800.4</v>
      </c>
      <c r="J2814" s="36">
        <v>37.78</v>
      </c>
    </row>
    <row r="2815" spans="1:10" x14ac:dyDescent="0.2">
      <c r="A2815" s="33">
        <v>2473</v>
      </c>
      <c r="B2815" s="34" t="s">
        <v>5920</v>
      </c>
      <c r="C2815" s="34" t="s">
        <v>5921</v>
      </c>
      <c r="D2815" s="34" t="s">
        <v>5916</v>
      </c>
      <c r="E2815" s="35" t="s">
        <v>5922</v>
      </c>
      <c r="F2815" s="35"/>
      <c r="G2815" s="36">
        <v>32.22</v>
      </c>
      <c r="H2815" s="36">
        <v>3900</v>
      </c>
      <c r="I2815" s="36">
        <v>5799.6</v>
      </c>
      <c r="J2815" s="36">
        <v>32.22</v>
      </c>
    </row>
    <row r="2816" spans="1:10" x14ac:dyDescent="0.2">
      <c r="A2816" s="33">
        <v>2474</v>
      </c>
      <c r="B2816" s="34" t="s">
        <v>5923</v>
      </c>
      <c r="C2816" s="34" t="s">
        <v>5924</v>
      </c>
      <c r="D2816" s="34" t="s">
        <v>5916</v>
      </c>
      <c r="E2816" s="35" t="s">
        <v>2516</v>
      </c>
      <c r="F2816" s="35"/>
      <c r="G2816" s="36">
        <v>32.22</v>
      </c>
      <c r="H2816" s="36">
        <v>3900</v>
      </c>
      <c r="I2816" s="36">
        <v>5799.6</v>
      </c>
      <c r="J2816" s="36">
        <v>32.22</v>
      </c>
    </row>
    <row r="2817" spans="1:10" x14ac:dyDescent="0.2">
      <c r="A2817" s="33">
        <v>2475</v>
      </c>
      <c r="B2817" s="34" t="s">
        <v>5925</v>
      </c>
      <c r="C2817" s="34" t="s">
        <v>5926</v>
      </c>
      <c r="D2817" s="34" t="s">
        <v>5927</v>
      </c>
      <c r="E2817" s="35" t="s">
        <v>1937</v>
      </c>
      <c r="F2817" s="35"/>
      <c r="G2817" s="36">
        <v>40.56</v>
      </c>
      <c r="H2817" s="36">
        <v>3800</v>
      </c>
      <c r="I2817" s="36">
        <v>7300.8</v>
      </c>
      <c r="J2817" s="36">
        <v>40.56</v>
      </c>
    </row>
    <row r="2818" spans="1:10" x14ac:dyDescent="0.2">
      <c r="A2818" s="33">
        <v>2476</v>
      </c>
      <c r="B2818" s="34" t="s">
        <v>5928</v>
      </c>
      <c r="C2818" s="34" t="s">
        <v>5929</v>
      </c>
      <c r="D2818" s="34" t="s">
        <v>5930</v>
      </c>
      <c r="E2818" s="35" t="s">
        <v>5931</v>
      </c>
      <c r="F2818" s="35"/>
      <c r="G2818" s="36">
        <v>32.22</v>
      </c>
      <c r="H2818" s="36">
        <v>3200</v>
      </c>
      <c r="I2818" s="36">
        <v>5799.6</v>
      </c>
      <c r="J2818" s="36">
        <v>32.22</v>
      </c>
    </row>
    <row r="2819" spans="1:10" x14ac:dyDescent="0.2">
      <c r="A2819" s="33">
        <v>2477</v>
      </c>
      <c r="B2819" s="34" t="s">
        <v>5932</v>
      </c>
      <c r="C2819" s="34" t="s">
        <v>5933</v>
      </c>
      <c r="D2819" s="34" t="s">
        <v>5927</v>
      </c>
      <c r="E2819" s="35" t="s">
        <v>5934</v>
      </c>
      <c r="F2819" s="35"/>
      <c r="G2819" s="36">
        <v>40.56</v>
      </c>
      <c r="H2819" s="36">
        <v>3800</v>
      </c>
      <c r="I2819" s="36">
        <v>7300.8</v>
      </c>
      <c r="J2819" s="36">
        <v>40.56</v>
      </c>
    </row>
    <row r="2820" spans="1:10" x14ac:dyDescent="0.2">
      <c r="A2820" s="33">
        <v>2478</v>
      </c>
      <c r="B2820" s="34" t="s">
        <v>5935</v>
      </c>
      <c r="C2820" s="34" t="s">
        <v>5936</v>
      </c>
      <c r="D2820" s="34" t="s">
        <v>5902</v>
      </c>
      <c r="E2820" s="35" t="s">
        <v>4244</v>
      </c>
      <c r="F2820" s="35"/>
      <c r="G2820" s="36">
        <v>37.78</v>
      </c>
      <c r="H2820" s="36">
        <v>4200</v>
      </c>
      <c r="I2820" s="36">
        <v>6800.4</v>
      </c>
      <c r="J2820" s="36">
        <v>37.78</v>
      </c>
    </row>
    <row r="2821" spans="1:10" x14ac:dyDescent="0.2">
      <c r="A2821" s="33">
        <v>2479</v>
      </c>
      <c r="B2821" s="34" t="s">
        <v>5937</v>
      </c>
      <c r="C2821" s="34" t="s">
        <v>5938</v>
      </c>
      <c r="D2821" s="34" t="s">
        <v>5913</v>
      </c>
      <c r="E2821" s="35" t="s">
        <v>4439</v>
      </c>
      <c r="F2821" s="35"/>
      <c r="G2821" s="36">
        <v>26.89</v>
      </c>
      <c r="H2821" s="36">
        <v>3750</v>
      </c>
      <c r="I2821" s="36">
        <v>4840.2</v>
      </c>
      <c r="J2821" s="36">
        <v>26.89</v>
      </c>
    </row>
    <row r="2822" spans="1:10" x14ac:dyDescent="0.2">
      <c r="A2822" s="33">
        <v>2480</v>
      </c>
      <c r="B2822" s="34" t="s">
        <v>5939</v>
      </c>
      <c r="C2822" s="34" t="s">
        <v>5940</v>
      </c>
      <c r="D2822" s="34" t="s">
        <v>5906</v>
      </c>
      <c r="E2822" s="35" t="s">
        <v>5941</v>
      </c>
      <c r="F2822" s="35"/>
      <c r="G2822" s="36">
        <v>34.72</v>
      </c>
      <c r="H2822" s="36">
        <v>4000</v>
      </c>
      <c r="I2822" s="36">
        <v>6249.6</v>
      </c>
      <c r="J2822" s="36">
        <v>34.72</v>
      </c>
    </row>
    <row r="2823" spans="1:10" x14ac:dyDescent="0.2">
      <c r="A2823" s="33">
        <v>2481</v>
      </c>
      <c r="B2823" s="34" t="s">
        <v>5942</v>
      </c>
      <c r="C2823" s="34" t="s">
        <v>5943</v>
      </c>
      <c r="D2823" s="34" t="s">
        <v>5902</v>
      </c>
      <c r="E2823" s="35" t="s">
        <v>2483</v>
      </c>
      <c r="F2823" s="35"/>
      <c r="G2823" s="36">
        <v>37.78</v>
      </c>
      <c r="H2823" s="36">
        <v>4200</v>
      </c>
      <c r="I2823" s="36">
        <v>6800.4</v>
      </c>
      <c r="J2823" s="36">
        <v>37.78</v>
      </c>
    </row>
    <row r="2824" spans="1:10" x14ac:dyDescent="0.2">
      <c r="A2824" s="33">
        <v>2482</v>
      </c>
      <c r="B2824" s="34" t="s">
        <v>5944</v>
      </c>
      <c r="C2824" s="34" t="s">
        <v>5945</v>
      </c>
      <c r="D2824" s="34" t="s">
        <v>5906</v>
      </c>
      <c r="E2824" s="35" t="s">
        <v>5946</v>
      </c>
      <c r="F2824" s="35"/>
      <c r="G2824" s="36">
        <v>34.72</v>
      </c>
      <c r="H2824" s="36">
        <v>4000</v>
      </c>
      <c r="I2824" s="36">
        <v>6249.6</v>
      </c>
      <c r="J2824" s="36">
        <v>34.72</v>
      </c>
    </row>
    <row r="2825" spans="1:10" x14ac:dyDescent="0.2">
      <c r="A2825" s="33">
        <v>2483</v>
      </c>
      <c r="B2825" s="34" t="s">
        <v>5947</v>
      </c>
      <c r="C2825" s="34" t="s">
        <v>5948</v>
      </c>
      <c r="D2825" s="34" t="s">
        <v>14557</v>
      </c>
      <c r="E2825" s="35" t="s">
        <v>5949</v>
      </c>
      <c r="F2825" s="35"/>
      <c r="G2825" s="36">
        <v>7500</v>
      </c>
      <c r="H2825" s="36">
        <v>4100</v>
      </c>
      <c r="I2825" s="36">
        <v>7500</v>
      </c>
      <c r="J2825" s="36">
        <v>7500</v>
      </c>
    </row>
    <row r="2826" spans="1:10" x14ac:dyDescent="0.2">
      <c r="A2826" s="33">
        <v>2484</v>
      </c>
      <c r="B2826" s="34" t="s">
        <v>5950</v>
      </c>
      <c r="C2826" s="34" t="s">
        <v>5951</v>
      </c>
      <c r="D2826" s="34" t="s">
        <v>5906</v>
      </c>
      <c r="E2826" s="35" t="s">
        <v>5952</v>
      </c>
      <c r="F2826" s="35"/>
      <c r="G2826" s="36">
        <v>34.72</v>
      </c>
      <c r="H2826" s="36">
        <v>4000</v>
      </c>
      <c r="I2826" s="36">
        <v>6249.6</v>
      </c>
      <c r="J2826" s="36">
        <v>34.72</v>
      </c>
    </row>
    <row r="2827" spans="1:10" x14ac:dyDescent="0.2">
      <c r="A2827" s="31"/>
      <c r="B2827" s="31"/>
      <c r="C2827" s="31"/>
      <c r="D2827" s="32" t="s">
        <v>5953</v>
      </c>
      <c r="E2827" s="31"/>
      <c r="F2827" s="31"/>
      <c r="G2827" s="31"/>
      <c r="H2827" s="31"/>
      <c r="I2827" s="31"/>
      <c r="J2827" s="31"/>
    </row>
    <row r="2828" spans="1:10" x14ac:dyDescent="0.2">
      <c r="A2828" s="33">
        <v>2485</v>
      </c>
      <c r="B2828" s="34" t="s">
        <v>5954</v>
      </c>
      <c r="C2828" s="34" t="s">
        <v>5955</v>
      </c>
      <c r="D2828" s="34" t="s">
        <v>5956</v>
      </c>
      <c r="E2828" s="35" t="s">
        <v>5957</v>
      </c>
      <c r="F2828" s="35"/>
      <c r="G2828" s="36">
        <v>30</v>
      </c>
      <c r="H2828" s="36">
        <v>3750</v>
      </c>
      <c r="I2828" s="36">
        <v>5400</v>
      </c>
      <c r="J2828" s="36">
        <v>30</v>
      </c>
    </row>
    <row r="2829" spans="1:10" x14ac:dyDescent="0.2">
      <c r="A2829" s="33">
        <v>2486</v>
      </c>
      <c r="B2829" s="34" t="s">
        <v>5959</v>
      </c>
      <c r="C2829" s="34" t="s">
        <v>5960</v>
      </c>
      <c r="D2829" s="34" t="s">
        <v>5958</v>
      </c>
      <c r="E2829" s="35" t="s">
        <v>5961</v>
      </c>
      <c r="F2829" s="35"/>
      <c r="G2829" s="36">
        <v>27.5</v>
      </c>
      <c r="H2829" s="36">
        <v>3750</v>
      </c>
      <c r="I2829" s="36">
        <v>4950</v>
      </c>
      <c r="J2829" s="36">
        <v>27.5</v>
      </c>
    </row>
    <row r="2830" spans="1:10" x14ac:dyDescent="0.2">
      <c r="A2830" s="33">
        <v>2487</v>
      </c>
      <c r="B2830" s="34" t="s">
        <v>5962</v>
      </c>
      <c r="C2830" s="34" t="s">
        <v>5963</v>
      </c>
      <c r="D2830" s="34" t="s">
        <v>5964</v>
      </c>
      <c r="E2830" s="35" t="s">
        <v>5965</v>
      </c>
      <c r="F2830" s="35"/>
      <c r="G2830" s="36">
        <v>41.94</v>
      </c>
      <c r="H2830" s="36">
        <v>3800</v>
      </c>
      <c r="I2830" s="36">
        <v>7549.2</v>
      </c>
      <c r="J2830" s="36">
        <v>41.94</v>
      </c>
    </row>
    <row r="2831" spans="1:10" x14ac:dyDescent="0.2">
      <c r="A2831" s="33">
        <v>2488</v>
      </c>
      <c r="B2831" s="34" t="s">
        <v>5966</v>
      </c>
      <c r="C2831" s="34" t="s">
        <v>5967</v>
      </c>
      <c r="D2831" s="34" t="s">
        <v>5968</v>
      </c>
      <c r="E2831" s="35" t="s">
        <v>5969</v>
      </c>
      <c r="F2831" s="35"/>
      <c r="G2831" s="36">
        <v>30</v>
      </c>
      <c r="H2831" s="36">
        <v>3200</v>
      </c>
      <c r="I2831" s="36">
        <v>5400</v>
      </c>
      <c r="J2831" s="36">
        <v>30</v>
      </c>
    </row>
    <row r="2832" spans="1:10" x14ac:dyDescent="0.2">
      <c r="A2832" s="33">
        <v>2489</v>
      </c>
      <c r="B2832" s="34" t="s">
        <v>5970</v>
      </c>
      <c r="C2832" s="34" t="s">
        <v>5971</v>
      </c>
      <c r="D2832" s="34" t="s">
        <v>5972</v>
      </c>
      <c r="E2832" s="35" t="s">
        <v>5973</v>
      </c>
      <c r="F2832" s="35"/>
      <c r="G2832" s="36">
        <v>46.67</v>
      </c>
      <c r="H2832" s="36">
        <v>3800</v>
      </c>
      <c r="I2832" s="36">
        <v>8400.6</v>
      </c>
      <c r="J2832" s="36">
        <v>46.67</v>
      </c>
    </row>
    <row r="2833" spans="1:10" x14ac:dyDescent="0.2">
      <c r="A2833" s="33">
        <v>2490</v>
      </c>
      <c r="B2833" s="34" t="s">
        <v>5974</v>
      </c>
      <c r="C2833" s="34" t="s">
        <v>5975</v>
      </c>
      <c r="D2833" s="34" t="s">
        <v>5976</v>
      </c>
      <c r="E2833" s="35" t="s">
        <v>5977</v>
      </c>
      <c r="F2833" s="35"/>
      <c r="G2833" s="36">
        <v>30</v>
      </c>
      <c r="H2833" s="36">
        <v>3850</v>
      </c>
      <c r="I2833" s="36">
        <v>5400</v>
      </c>
      <c r="J2833" s="36">
        <v>30</v>
      </c>
    </row>
    <row r="2834" spans="1:10" x14ac:dyDescent="0.2">
      <c r="A2834" s="31"/>
      <c r="B2834" s="31"/>
      <c r="C2834" s="31"/>
      <c r="D2834" s="32" t="s">
        <v>5978</v>
      </c>
      <c r="E2834" s="31"/>
      <c r="F2834" s="31"/>
      <c r="G2834" s="31"/>
      <c r="H2834" s="31"/>
      <c r="I2834" s="31"/>
      <c r="J2834" s="31"/>
    </row>
    <row r="2835" spans="1:10" x14ac:dyDescent="0.2">
      <c r="A2835" s="33">
        <v>2491</v>
      </c>
      <c r="B2835" s="34" t="s">
        <v>5979</v>
      </c>
      <c r="C2835" s="34" t="s">
        <v>5980</v>
      </c>
      <c r="D2835" s="34" t="s">
        <v>5981</v>
      </c>
      <c r="E2835" s="35" t="s">
        <v>1896</v>
      </c>
      <c r="F2835" s="35"/>
      <c r="G2835" s="36">
        <v>25</v>
      </c>
      <c r="H2835" s="36">
        <v>3200</v>
      </c>
      <c r="I2835" s="36">
        <v>4500</v>
      </c>
      <c r="J2835" s="36">
        <v>25</v>
      </c>
    </row>
    <row r="2836" spans="1:10" x14ac:dyDescent="0.2">
      <c r="A2836" s="33">
        <v>2492</v>
      </c>
      <c r="B2836" s="34" t="s">
        <v>5982</v>
      </c>
      <c r="C2836" s="34" t="s">
        <v>5983</v>
      </c>
      <c r="D2836" s="34" t="s">
        <v>5984</v>
      </c>
      <c r="E2836" s="35" t="s">
        <v>5985</v>
      </c>
      <c r="F2836" s="35"/>
      <c r="G2836" s="36">
        <v>37.78</v>
      </c>
      <c r="H2836" s="36">
        <v>4200</v>
      </c>
      <c r="I2836" s="36">
        <v>6800.4</v>
      </c>
      <c r="J2836" s="36">
        <v>37.78</v>
      </c>
    </row>
    <row r="2837" spans="1:10" x14ac:dyDescent="0.2">
      <c r="A2837" s="33">
        <v>2493</v>
      </c>
      <c r="B2837" s="34" t="s">
        <v>5987</v>
      </c>
      <c r="C2837" s="34" t="s">
        <v>5988</v>
      </c>
      <c r="D2837" s="34" t="s">
        <v>5989</v>
      </c>
      <c r="E2837" s="35" t="s">
        <v>5767</v>
      </c>
      <c r="F2837" s="35"/>
      <c r="G2837" s="36">
        <v>41.39</v>
      </c>
      <c r="H2837" s="36">
        <v>3800</v>
      </c>
      <c r="I2837" s="36">
        <v>7450.2</v>
      </c>
      <c r="J2837" s="36">
        <v>41.39</v>
      </c>
    </row>
    <row r="2838" spans="1:10" x14ac:dyDescent="0.2">
      <c r="A2838" s="33">
        <v>2494</v>
      </c>
      <c r="B2838" s="34" t="s">
        <v>5990</v>
      </c>
      <c r="C2838" s="34" t="s">
        <v>5991</v>
      </c>
      <c r="D2838" s="34" t="s">
        <v>5992</v>
      </c>
      <c r="E2838" s="35" t="s">
        <v>2616</v>
      </c>
      <c r="F2838" s="35"/>
      <c r="G2838" s="36">
        <v>30</v>
      </c>
      <c r="H2838" s="36">
        <v>3750</v>
      </c>
      <c r="I2838" s="36">
        <v>5400</v>
      </c>
      <c r="J2838" s="36">
        <v>30</v>
      </c>
    </row>
    <row r="2839" spans="1:10" x14ac:dyDescent="0.2">
      <c r="A2839" s="33">
        <v>2495</v>
      </c>
      <c r="B2839" s="34" t="s">
        <v>12816</v>
      </c>
      <c r="C2839" s="34" t="s">
        <v>12815</v>
      </c>
      <c r="D2839" s="34" t="s">
        <v>5986</v>
      </c>
      <c r="E2839" s="35" t="s">
        <v>13986</v>
      </c>
      <c r="F2839" s="35"/>
      <c r="G2839" s="36">
        <v>25</v>
      </c>
      <c r="H2839" s="36">
        <v>3750</v>
      </c>
      <c r="I2839" s="36">
        <v>4500</v>
      </c>
      <c r="J2839" s="36">
        <v>25</v>
      </c>
    </row>
    <row r="2840" spans="1:10" x14ac:dyDescent="0.2">
      <c r="A2840" s="33">
        <v>2496</v>
      </c>
      <c r="B2840" s="34" t="s">
        <v>5993</v>
      </c>
      <c r="C2840" s="34" t="s">
        <v>5994</v>
      </c>
      <c r="D2840" s="34" t="s">
        <v>5989</v>
      </c>
      <c r="E2840" s="35" t="s">
        <v>3411</v>
      </c>
      <c r="F2840" s="35"/>
      <c r="G2840" s="36">
        <v>41.39</v>
      </c>
      <c r="H2840" s="36">
        <v>3800</v>
      </c>
      <c r="I2840" s="36">
        <v>7450.2</v>
      </c>
      <c r="J2840" s="36">
        <v>41.39</v>
      </c>
    </row>
    <row r="2841" spans="1:10" x14ac:dyDescent="0.2">
      <c r="A2841" s="33">
        <v>2497</v>
      </c>
      <c r="B2841" s="34" t="s">
        <v>5995</v>
      </c>
      <c r="C2841" s="34" t="s">
        <v>5996</v>
      </c>
      <c r="D2841" s="34" t="s">
        <v>5981</v>
      </c>
      <c r="E2841" s="35" t="s">
        <v>5997</v>
      </c>
      <c r="F2841" s="35"/>
      <c r="G2841" s="36">
        <v>25</v>
      </c>
      <c r="H2841" s="36">
        <v>3202</v>
      </c>
      <c r="I2841" s="36">
        <v>4500</v>
      </c>
      <c r="J2841" s="36">
        <v>25</v>
      </c>
    </row>
    <row r="2842" spans="1:10" x14ac:dyDescent="0.2">
      <c r="A2842" s="33">
        <v>2498</v>
      </c>
      <c r="B2842" s="34" t="s">
        <v>5998</v>
      </c>
      <c r="C2842" s="34" t="s">
        <v>5999</v>
      </c>
      <c r="D2842" s="34" t="s">
        <v>6000</v>
      </c>
      <c r="E2842" s="35" t="s">
        <v>3411</v>
      </c>
      <c r="F2842" s="35"/>
      <c r="G2842" s="36">
        <v>37.78</v>
      </c>
      <c r="H2842" s="36">
        <v>3900</v>
      </c>
      <c r="I2842" s="36">
        <v>6800.4</v>
      </c>
      <c r="J2842" s="36">
        <v>37.78</v>
      </c>
    </row>
    <row r="2843" spans="1:10" x14ac:dyDescent="0.2">
      <c r="A2843" s="31"/>
      <c r="B2843" s="31"/>
      <c r="C2843" s="31"/>
      <c r="D2843" s="32" t="s">
        <v>6001</v>
      </c>
      <c r="E2843" s="31"/>
      <c r="F2843" s="31"/>
      <c r="G2843" s="31"/>
      <c r="H2843" s="31"/>
      <c r="I2843" s="31"/>
      <c r="J2843" s="31"/>
    </row>
    <row r="2844" spans="1:10" x14ac:dyDescent="0.2">
      <c r="A2844" s="33">
        <v>2499</v>
      </c>
      <c r="B2844" s="34" t="s">
        <v>6002</v>
      </c>
      <c r="C2844" s="34" t="s">
        <v>6003</v>
      </c>
      <c r="D2844" s="34" t="s">
        <v>6004</v>
      </c>
      <c r="E2844" s="35" t="s">
        <v>2195</v>
      </c>
      <c r="F2844" s="35"/>
      <c r="G2844" s="36">
        <v>30</v>
      </c>
      <c r="H2844" s="36">
        <v>3850</v>
      </c>
      <c r="I2844" s="36">
        <v>5400</v>
      </c>
      <c r="J2844" s="36">
        <v>30</v>
      </c>
    </row>
    <row r="2845" spans="1:10" x14ac:dyDescent="0.2">
      <c r="A2845" s="33">
        <v>2500</v>
      </c>
      <c r="B2845" s="34" t="s">
        <v>6005</v>
      </c>
      <c r="C2845" s="34" t="s">
        <v>6006</v>
      </c>
      <c r="D2845" s="34" t="s">
        <v>6007</v>
      </c>
      <c r="E2845" s="35" t="s">
        <v>5252</v>
      </c>
      <c r="F2845" s="35"/>
      <c r="G2845" s="36">
        <v>41.39</v>
      </c>
      <c r="H2845" s="36">
        <v>3800</v>
      </c>
      <c r="I2845" s="36">
        <v>7450.2</v>
      </c>
      <c r="J2845" s="36">
        <v>41.39</v>
      </c>
    </row>
    <row r="2846" spans="1:10" x14ac:dyDescent="0.2">
      <c r="A2846" s="33">
        <v>2501</v>
      </c>
      <c r="B2846" s="34" t="s">
        <v>12830</v>
      </c>
      <c r="C2846" s="34" t="s">
        <v>11321</v>
      </c>
      <c r="D2846" s="34" t="s">
        <v>14558</v>
      </c>
      <c r="E2846" s="35" t="s">
        <v>13993</v>
      </c>
      <c r="F2846" s="35"/>
      <c r="G2846" s="36">
        <v>27.22</v>
      </c>
      <c r="H2846" s="36">
        <v>3800</v>
      </c>
      <c r="I2846" s="36">
        <v>4899.6000000000004</v>
      </c>
      <c r="J2846" s="36">
        <v>27.22</v>
      </c>
    </row>
    <row r="2847" spans="1:10" x14ac:dyDescent="0.2">
      <c r="A2847" s="33">
        <v>2502</v>
      </c>
      <c r="B2847" s="34" t="s">
        <v>6008</v>
      </c>
      <c r="C2847" s="34" t="s">
        <v>6009</v>
      </c>
      <c r="D2847" s="34" t="s">
        <v>14559</v>
      </c>
      <c r="E2847" s="35" t="s">
        <v>6010</v>
      </c>
      <c r="F2847" s="35"/>
      <c r="G2847" s="36">
        <v>7500</v>
      </c>
      <c r="H2847" s="36">
        <v>4700</v>
      </c>
      <c r="I2847" s="36">
        <v>7500</v>
      </c>
      <c r="J2847" s="36">
        <v>7500</v>
      </c>
    </row>
    <row r="2848" spans="1:10" x14ac:dyDescent="0.2">
      <c r="A2848" s="33">
        <v>2503</v>
      </c>
      <c r="B2848" s="34" t="s">
        <v>6011</v>
      </c>
      <c r="C2848" s="34" t="s">
        <v>6012</v>
      </c>
      <c r="D2848" s="34" t="s">
        <v>6007</v>
      </c>
      <c r="E2848" s="35" t="s">
        <v>2870</v>
      </c>
      <c r="F2848" s="35"/>
      <c r="G2848" s="36">
        <v>41.39</v>
      </c>
      <c r="H2848" s="36">
        <v>3800</v>
      </c>
      <c r="I2848" s="36">
        <v>7450.2</v>
      </c>
      <c r="J2848" s="36">
        <v>41.39</v>
      </c>
    </row>
    <row r="2849" spans="1:10" x14ac:dyDescent="0.2">
      <c r="A2849" s="33">
        <v>2504</v>
      </c>
      <c r="B2849" s="34" t="s">
        <v>6013</v>
      </c>
      <c r="C2849" s="34" t="s">
        <v>6014</v>
      </c>
      <c r="D2849" s="34" t="s">
        <v>6015</v>
      </c>
      <c r="E2849" s="35" t="s">
        <v>3852</v>
      </c>
      <c r="F2849" s="35"/>
      <c r="G2849" s="36">
        <v>27.5</v>
      </c>
      <c r="H2849" s="36">
        <v>3750</v>
      </c>
      <c r="I2849" s="36">
        <v>4950</v>
      </c>
      <c r="J2849" s="36">
        <v>27.5</v>
      </c>
    </row>
    <row r="2850" spans="1:10" x14ac:dyDescent="0.2">
      <c r="A2850" s="33">
        <v>2505</v>
      </c>
      <c r="B2850" s="34" t="s">
        <v>6016</v>
      </c>
      <c r="C2850" s="34" t="s">
        <v>6017</v>
      </c>
      <c r="D2850" s="34" t="s">
        <v>6018</v>
      </c>
      <c r="E2850" s="35" t="s">
        <v>5215</v>
      </c>
      <c r="F2850" s="35"/>
      <c r="G2850" s="36">
        <v>32.5</v>
      </c>
      <c r="H2850" s="36">
        <v>3900</v>
      </c>
      <c r="I2850" s="36">
        <v>5850</v>
      </c>
      <c r="J2850" s="36">
        <v>32.5</v>
      </c>
    </row>
    <row r="2851" spans="1:10" x14ac:dyDescent="0.2">
      <c r="A2851" s="33">
        <v>2506</v>
      </c>
      <c r="B2851" s="34" t="s">
        <v>6019</v>
      </c>
      <c r="C2851" s="34" t="s">
        <v>6020</v>
      </c>
      <c r="D2851" s="34" t="s">
        <v>6021</v>
      </c>
      <c r="E2851" s="35" t="s">
        <v>2432</v>
      </c>
      <c r="F2851" s="35"/>
      <c r="G2851" s="36">
        <v>25</v>
      </c>
      <c r="H2851" s="36">
        <v>3750</v>
      </c>
      <c r="I2851" s="36">
        <v>4500</v>
      </c>
      <c r="J2851" s="36">
        <v>25</v>
      </c>
    </row>
    <row r="2852" spans="1:10" x14ac:dyDescent="0.2">
      <c r="A2852" s="33">
        <v>2507</v>
      </c>
      <c r="B2852" s="34" t="s">
        <v>6022</v>
      </c>
      <c r="C2852" s="34" t="s">
        <v>6023</v>
      </c>
      <c r="D2852" s="34" t="s">
        <v>6024</v>
      </c>
      <c r="E2852" s="35" t="s">
        <v>2620</v>
      </c>
      <c r="F2852" s="35"/>
      <c r="G2852" s="36">
        <v>32.5</v>
      </c>
      <c r="H2852" s="36">
        <v>3900</v>
      </c>
      <c r="I2852" s="36">
        <v>5850</v>
      </c>
      <c r="J2852" s="36">
        <v>32.5</v>
      </c>
    </row>
    <row r="2853" spans="1:10" x14ac:dyDescent="0.2">
      <c r="A2853" s="33">
        <v>2508</v>
      </c>
      <c r="B2853" s="34" t="s">
        <v>6025</v>
      </c>
      <c r="C2853" s="34" t="s">
        <v>6026</v>
      </c>
      <c r="D2853" s="34" t="s">
        <v>6027</v>
      </c>
      <c r="E2853" s="35" t="s">
        <v>1896</v>
      </c>
      <c r="F2853" s="35"/>
      <c r="G2853" s="36">
        <v>41.39</v>
      </c>
      <c r="H2853" s="36">
        <v>3800</v>
      </c>
      <c r="I2853" s="36">
        <v>7450.2</v>
      </c>
      <c r="J2853" s="36">
        <v>41.39</v>
      </c>
    </row>
    <row r="2854" spans="1:10" x14ac:dyDescent="0.2">
      <c r="A2854" s="31"/>
      <c r="B2854" s="31"/>
      <c r="C2854" s="31"/>
      <c r="D2854" s="32" t="s">
        <v>6028</v>
      </c>
      <c r="E2854" s="31"/>
      <c r="F2854" s="31"/>
      <c r="G2854" s="31"/>
      <c r="H2854" s="31"/>
      <c r="I2854" s="31"/>
      <c r="J2854" s="31"/>
    </row>
    <row r="2855" spans="1:10" x14ac:dyDescent="0.2">
      <c r="A2855" s="33">
        <v>2509</v>
      </c>
      <c r="B2855" s="34" t="s">
        <v>6029</v>
      </c>
      <c r="C2855" s="34" t="s">
        <v>6030</v>
      </c>
      <c r="D2855" s="34" t="s">
        <v>6031</v>
      </c>
      <c r="E2855" s="35" t="s">
        <v>6032</v>
      </c>
      <c r="F2855" s="35"/>
      <c r="G2855" s="36">
        <v>25</v>
      </c>
      <c r="H2855" s="36">
        <v>3200</v>
      </c>
      <c r="I2855" s="36">
        <v>4500</v>
      </c>
      <c r="J2855" s="36">
        <v>25</v>
      </c>
    </row>
    <row r="2856" spans="1:10" x14ac:dyDescent="0.2">
      <c r="A2856" s="33">
        <v>2510</v>
      </c>
      <c r="B2856" s="34" t="s">
        <v>6033</v>
      </c>
      <c r="C2856" s="34" t="s">
        <v>6034</v>
      </c>
      <c r="D2856" s="34" t="s">
        <v>6035</v>
      </c>
      <c r="E2856" s="35" t="s">
        <v>5129</v>
      </c>
      <c r="F2856" s="35"/>
      <c r="G2856" s="36">
        <v>30</v>
      </c>
      <c r="H2856" s="36">
        <v>3750</v>
      </c>
      <c r="I2856" s="36">
        <v>5400</v>
      </c>
      <c r="J2856" s="36">
        <v>30</v>
      </c>
    </row>
    <row r="2857" spans="1:10" x14ac:dyDescent="0.2">
      <c r="A2857" s="31"/>
      <c r="B2857" s="31"/>
      <c r="C2857" s="31"/>
      <c r="D2857" s="32" t="s">
        <v>6036</v>
      </c>
      <c r="E2857" s="31"/>
      <c r="F2857" s="31"/>
      <c r="G2857" s="31"/>
      <c r="H2857" s="31"/>
      <c r="I2857" s="31"/>
      <c r="J2857" s="31"/>
    </row>
    <row r="2858" spans="1:10" x14ac:dyDescent="0.2">
      <c r="A2858" s="33">
        <v>2511</v>
      </c>
      <c r="B2858" s="34" t="s">
        <v>6037</v>
      </c>
      <c r="C2858" s="34" t="s">
        <v>6038</v>
      </c>
      <c r="D2858" s="34" t="s">
        <v>6039</v>
      </c>
      <c r="E2858" s="35" t="s">
        <v>2073</v>
      </c>
      <c r="F2858" s="35"/>
      <c r="G2858" s="36">
        <v>27.5</v>
      </c>
      <c r="H2858" s="36">
        <v>3750</v>
      </c>
      <c r="I2858" s="36">
        <v>4950</v>
      </c>
      <c r="J2858" s="36">
        <v>27.5</v>
      </c>
    </row>
    <row r="2859" spans="1:10" x14ac:dyDescent="0.2">
      <c r="A2859" s="33">
        <v>2512</v>
      </c>
      <c r="B2859" s="34" t="s">
        <v>6040</v>
      </c>
      <c r="C2859" s="34" t="s">
        <v>6041</v>
      </c>
      <c r="D2859" s="34" t="s">
        <v>6042</v>
      </c>
      <c r="E2859" s="35" t="s">
        <v>2422</v>
      </c>
      <c r="F2859" s="35"/>
      <c r="G2859" s="36">
        <v>35.67</v>
      </c>
      <c r="H2859" s="36">
        <v>3800</v>
      </c>
      <c r="I2859" s="36">
        <v>6420.6</v>
      </c>
      <c r="J2859" s="36">
        <v>35.67</v>
      </c>
    </row>
    <row r="2860" spans="1:10" x14ac:dyDescent="0.2">
      <c r="A2860" s="33">
        <v>2513</v>
      </c>
      <c r="B2860" s="34" t="s">
        <v>12827</v>
      </c>
      <c r="C2860" s="34" t="s">
        <v>12826</v>
      </c>
      <c r="D2860" s="34" t="s">
        <v>14560</v>
      </c>
      <c r="E2860" s="35" t="s">
        <v>14049</v>
      </c>
      <c r="F2860" s="35"/>
      <c r="G2860" s="36">
        <v>30</v>
      </c>
      <c r="H2860" s="36">
        <v>3750</v>
      </c>
      <c r="I2860" s="36">
        <v>5400</v>
      </c>
      <c r="J2860" s="36">
        <v>30</v>
      </c>
    </row>
    <row r="2861" spans="1:10" x14ac:dyDescent="0.2">
      <c r="A2861" s="33">
        <v>2514</v>
      </c>
      <c r="B2861" s="34" t="s">
        <v>6043</v>
      </c>
      <c r="C2861" s="34" t="s">
        <v>6044</v>
      </c>
      <c r="D2861" s="34" t="s">
        <v>6039</v>
      </c>
      <c r="E2861" s="35" t="s">
        <v>4324</v>
      </c>
      <c r="F2861" s="35"/>
      <c r="G2861" s="36">
        <v>27.5</v>
      </c>
      <c r="H2861" s="36">
        <v>3750</v>
      </c>
      <c r="I2861" s="36">
        <v>4950</v>
      </c>
      <c r="J2861" s="36">
        <v>27.5</v>
      </c>
    </row>
    <row r="2862" spans="1:10" x14ac:dyDescent="0.2">
      <c r="A2862" s="31"/>
      <c r="B2862" s="31"/>
      <c r="C2862" s="31"/>
      <c r="D2862" s="32" t="s">
        <v>6045</v>
      </c>
      <c r="E2862" s="31"/>
      <c r="F2862" s="31"/>
      <c r="G2862" s="31"/>
      <c r="H2862" s="31"/>
      <c r="I2862" s="31"/>
      <c r="J2862" s="31"/>
    </row>
    <row r="2863" spans="1:10" x14ac:dyDescent="0.2">
      <c r="A2863" s="33">
        <v>2515</v>
      </c>
      <c r="B2863" s="34" t="s">
        <v>6046</v>
      </c>
      <c r="C2863" s="34" t="s">
        <v>6047</v>
      </c>
      <c r="D2863" s="34" t="s">
        <v>6048</v>
      </c>
      <c r="E2863" s="35" t="s">
        <v>113</v>
      </c>
      <c r="F2863" s="35"/>
      <c r="G2863" s="36">
        <v>25.45</v>
      </c>
      <c r="H2863" s="36">
        <v>3750</v>
      </c>
      <c r="I2863" s="36">
        <v>5599</v>
      </c>
      <c r="J2863" s="36">
        <v>25.45</v>
      </c>
    </row>
    <row r="2864" spans="1:10" x14ac:dyDescent="0.2">
      <c r="A2864" s="33">
        <v>2516</v>
      </c>
      <c r="B2864" s="34" t="s">
        <v>6049</v>
      </c>
      <c r="C2864" s="34" t="s">
        <v>6050</v>
      </c>
      <c r="D2864" s="34" t="s">
        <v>6051</v>
      </c>
      <c r="E2864" s="35" t="s">
        <v>125</v>
      </c>
      <c r="F2864" s="35"/>
      <c r="G2864" s="36">
        <v>30.91</v>
      </c>
      <c r="H2864" s="36">
        <v>4100</v>
      </c>
      <c r="I2864" s="36">
        <v>6800.2</v>
      </c>
      <c r="J2864" s="36">
        <v>30.91</v>
      </c>
    </row>
    <row r="2865" spans="1:10" x14ac:dyDescent="0.2">
      <c r="A2865" s="33">
        <v>2517</v>
      </c>
      <c r="B2865" s="34" t="s">
        <v>6052</v>
      </c>
      <c r="C2865" s="34" t="s">
        <v>6053</v>
      </c>
      <c r="D2865" s="34" t="s">
        <v>6060</v>
      </c>
      <c r="E2865" s="35" t="s">
        <v>20</v>
      </c>
      <c r="F2865" s="35"/>
      <c r="G2865" s="36">
        <v>25.45</v>
      </c>
      <c r="H2865" s="36">
        <v>3850</v>
      </c>
      <c r="I2865" s="36">
        <v>5599</v>
      </c>
      <c r="J2865" s="36">
        <v>25.45</v>
      </c>
    </row>
    <row r="2866" spans="1:10" x14ac:dyDescent="0.2">
      <c r="A2866" s="33">
        <v>2518</v>
      </c>
      <c r="B2866" s="34" t="s">
        <v>6055</v>
      </c>
      <c r="C2866" s="34" t="s">
        <v>6056</v>
      </c>
      <c r="D2866" s="34" t="s">
        <v>6051</v>
      </c>
      <c r="E2866" s="35" t="s">
        <v>125</v>
      </c>
      <c r="F2866" s="35"/>
      <c r="G2866" s="36">
        <v>30.91</v>
      </c>
      <c r="H2866" s="36">
        <v>4100</v>
      </c>
      <c r="I2866" s="36">
        <v>6800.2</v>
      </c>
      <c r="J2866" s="36">
        <v>30.91</v>
      </c>
    </row>
    <row r="2867" spans="1:10" x14ac:dyDescent="0.2">
      <c r="A2867" s="33">
        <v>2519</v>
      </c>
      <c r="B2867" s="34" t="s">
        <v>12812</v>
      </c>
      <c r="C2867" s="34" t="s">
        <v>12811</v>
      </c>
      <c r="D2867" s="34" t="s">
        <v>6060</v>
      </c>
      <c r="E2867" s="35" t="s">
        <v>13916</v>
      </c>
      <c r="F2867" s="35"/>
      <c r="G2867" s="36">
        <v>25.45</v>
      </c>
      <c r="H2867" s="36">
        <v>3850</v>
      </c>
      <c r="I2867" s="36">
        <v>5599</v>
      </c>
      <c r="J2867" s="36">
        <v>25.45</v>
      </c>
    </row>
    <row r="2868" spans="1:10" x14ac:dyDescent="0.2">
      <c r="A2868" s="33">
        <v>2520</v>
      </c>
      <c r="B2868" s="34" t="s">
        <v>6061</v>
      </c>
      <c r="C2868" s="34" t="s">
        <v>6062</v>
      </c>
      <c r="D2868" s="34" t="s">
        <v>6063</v>
      </c>
      <c r="E2868" s="35" t="s">
        <v>388</v>
      </c>
      <c r="F2868" s="35"/>
      <c r="G2868" s="36">
        <v>22.95</v>
      </c>
      <c r="H2868" s="36">
        <v>3750</v>
      </c>
      <c r="I2868" s="36">
        <v>5049</v>
      </c>
      <c r="J2868" s="36">
        <v>22.95</v>
      </c>
    </row>
    <row r="2869" spans="1:10" x14ac:dyDescent="0.2">
      <c r="A2869" s="33">
        <v>2521</v>
      </c>
      <c r="B2869" s="34" t="s">
        <v>12832</v>
      </c>
      <c r="C2869" s="34" t="s">
        <v>12831</v>
      </c>
      <c r="D2869" s="34" t="s">
        <v>6063</v>
      </c>
      <c r="E2869" s="35" t="s">
        <v>13975</v>
      </c>
      <c r="F2869" s="35"/>
      <c r="G2869" s="36">
        <v>22.95</v>
      </c>
      <c r="H2869" s="36">
        <v>3750</v>
      </c>
      <c r="I2869" s="36">
        <v>5049</v>
      </c>
      <c r="J2869" s="36">
        <v>22.95</v>
      </c>
    </row>
    <row r="2870" spans="1:10" x14ac:dyDescent="0.2">
      <c r="A2870" s="33">
        <v>2522</v>
      </c>
      <c r="B2870" s="34" t="s">
        <v>12834</v>
      </c>
      <c r="C2870" s="34" t="s">
        <v>12833</v>
      </c>
      <c r="D2870" s="34" t="s">
        <v>6059</v>
      </c>
      <c r="E2870" s="35" t="s">
        <v>14167</v>
      </c>
      <c r="F2870" s="35"/>
      <c r="G2870" s="36">
        <v>8200</v>
      </c>
      <c r="H2870" s="36">
        <v>4200</v>
      </c>
      <c r="I2870" s="36">
        <v>7380</v>
      </c>
      <c r="J2870" s="36">
        <v>7380</v>
      </c>
    </row>
    <row r="2871" spans="1:10" x14ac:dyDescent="0.2">
      <c r="A2871" s="33">
        <v>2523</v>
      </c>
      <c r="B2871" s="34" t="s">
        <v>6064</v>
      </c>
      <c r="C2871" s="34" t="s">
        <v>6065</v>
      </c>
      <c r="D2871" s="34" t="s">
        <v>6054</v>
      </c>
      <c r="E2871" s="35" t="s">
        <v>113</v>
      </c>
      <c r="F2871" s="35"/>
      <c r="G2871" s="36">
        <v>22.95</v>
      </c>
      <c r="H2871" s="36">
        <v>3750</v>
      </c>
      <c r="I2871" s="36">
        <v>5049</v>
      </c>
      <c r="J2871" s="36">
        <v>22.95</v>
      </c>
    </row>
    <row r="2872" spans="1:10" x14ac:dyDescent="0.2">
      <c r="A2872" s="33">
        <v>2524</v>
      </c>
      <c r="B2872" s="34" t="s">
        <v>6066</v>
      </c>
      <c r="C2872" s="34" t="s">
        <v>6067</v>
      </c>
      <c r="D2872" s="34" t="s">
        <v>6051</v>
      </c>
      <c r="E2872" s="35" t="s">
        <v>125</v>
      </c>
      <c r="F2872" s="35"/>
      <c r="G2872" s="36">
        <v>30.91</v>
      </c>
      <c r="H2872" s="36">
        <v>4100</v>
      </c>
      <c r="I2872" s="36">
        <v>6800.2</v>
      </c>
      <c r="J2872" s="36">
        <v>30.91</v>
      </c>
    </row>
    <row r="2873" spans="1:10" x14ac:dyDescent="0.2">
      <c r="A2873" s="33">
        <v>2525</v>
      </c>
      <c r="B2873" s="34" t="s">
        <v>6068</v>
      </c>
      <c r="C2873" s="34" t="s">
        <v>6069</v>
      </c>
      <c r="D2873" s="34" t="s">
        <v>6054</v>
      </c>
      <c r="E2873" s="35" t="s">
        <v>1017</v>
      </c>
      <c r="F2873" s="35"/>
      <c r="G2873" s="36">
        <v>22.95</v>
      </c>
      <c r="H2873" s="36">
        <v>3750</v>
      </c>
      <c r="I2873" s="36">
        <v>5049</v>
      </c>
      <c r="J2873" s="36">
        <v>22.95</v>
      </c>
    </row>
    <row r="2874" spans="1:10" x14ac:dyDescent="0.2">
      <c r="A2874" s="33">
        <v>2526</v>
      </c>
      <c r="B2874" s="34" t="s">
        <v>6070</v>
      </c>
      <c r="C2874" s="34" t="s">
        <v>6071</v>
      </c>
      <c r="D2874" s="34" t="s">
        <v>6054</v>
      </c>
      <c r="E2874" s="35" t="s">
        <v>113</v>
      </c>
      <c r="F2874" s="35"/>
      <c r="G2874" s="36">
        <v>22.95</v>
      </c>
      <c r="H2874" s="36">
        <v>3750</v>
      </c>
      <c r="I2874" s="36">
        <v>5049</v>
      </c>
      <c r="J2874" s="36">
        <v>22.95</v>
      </c>
    </row>
    <row r="2875" spans="1:10" x14ac:dyDescent="0.2">
      <c r="A2875" s="31"/>
      <c r="B2875" s="31"/>
      <c r="C2875" s="31"/>
      <c r="D2875" s="32" t="s">
        <v>6074</v>
      </c>
      <c r="E2875" s="31"/>
      <c r="F2875" s="31"/>
      <c r="G2875" s="31"/>
      <c r="H2875" s="31"/>
      <c r="I2875" s="31"/>
      <c r="J2875" s="31"/>
    </row>
    <row r="2876" spans="1:10" x14ac:dyDescent="0.2">
      <c r="A2876" s="33">
        <v>2527</v>
      </c>
      <c r="B2876" s="34" t="s">
        <v>6075</v>
      </c>
      <c r="C2876" s="34" t="s">
        <v>6076</v>
      </c>
      <c r="D2876" s="34" t="s">
        <v>6077</v>
      </c>
      <c r="E2876" s="35" t="s">
        <v>1397</v>
      </c>
      <c r="F2876" s="35"/>
      <c r="G2876" s="36">
        <v>27.5</v>
      </c>
      <c r="H2876" s="36">
        <v>3750</v>
      </c>
      <c r="I2876" s="36">
        <v>4950</v>
      </c>
      <c r="J2876" s="36">
        <v>27.5</v>
      </c>
    </row>
    <row r="2877" spans="1:10" x14ac:dyDescent="0.2">
      <c r="A2877" s="33">
        <v>2528</v>
      </c>
      <c r="B2877" s="34" t="s">
        <v>6078</v>
      </c>
      <c r="C2877" s="34" t="s">
        <v>6079</v>
      </c>
      <c r="D2877" s="34" t="s">
        <v>6080</v>
      </c>
      <c r="E2877" s="35" t="s">
        <v>6032</v>
      </c>
      <c r="F2877" s="35"/>
      <c r="G2877" s="36">
        <v>30</v>
      </c>
      <c r="H2877" s="36">
        <v>3750</v>
      </c>
      <c r="I2877" s="36">
        <v>5400</v>
      </c>
      <c r="J2877" s="36">
        <v>30</v>
      </c>
    </row>
    <row r="2878" spans="1:10" x14ac:dyDescent="0.2">
      <c r="A2878" s="33">
        <v>2529</v>
      </c>
      <c r="B2878" s="34" t="s">
        <v>6083</v>
      </c>
      <c r="C2878" s="34" t="s">
        <v>6084</v>
      </c>
      <c r="D2878" s="34" t="s">
        <v>6085</v>
      </c>
      <c r="E2878" s="35" t="s">
        <v>5212</v>
      </c>
      <c r="F2878" s="35"/>
      <c r="G2878" s="36">
        <v>25</v>
      </c>
      <c r="H2878" s="36">
        <v>3200</v>
      </c>
      <c r="I2878" s="36">
        <v>4500</v>
      </c>
      <c r="J2878" s="36">
        <v>25</v>
      </c>
    </row>
    <row r="2879" spans="1:10" x14ac:dyDescent="0.2">
      <c r="A2879" s="33">
        <v>2530</v>
      </c>
      <c r="B2879" s="34" t="s">
        <v>6086</v>
      </c>
      <c r="C2879" s="34" t="s">
        <v>6087</v>
      </c>
      <c r="D2879" s="34" t="s">
        <v>6088</v>
      </c>
      <c r="E2879" s="35" t="s">
        <v>429</v>
      </c>
      <c r="F2879" s="35"/>
      <c r="G2879" s="36">
        <v>35.67</v>
      </c>
      <c r="H2879" s="36">
        <v>3800</v>
      </c>
      <c r="I2879" s="36">
        <v>6420.6</v>
      </c>
      <c r="J2879" s="36">
        <v>35.67</v>
      </c>
    </row>
    <row r="2880" spans="1:10" x14ac:dyDescent="0.2">
      <c r="A2880" s="33">
        <v>2531</v>
      </c>
      <c r="B2880" s="34" t="s">
        <v>6089</v>
      </c>
      <c r="C2880" s="34" t="s">
        <v>6090</v>
      </c>
      <c r="D2880" s="34" t="s">
        <v>6077</v>
      </c>
      <c r="E2880" s="35" t="s">
        <v>2477</v>
      </c>
      <c r="F2880" s="35"/>
      <c r="G2880" s="36">
        <v>27.5</v>
      </c>
      <c r="H2880" s="36">
        <v>3750</v>
      </c>
      <c r="I2880" s="36">
        <v>4950</v>
      </c>
      <c r="J2880" s="36">
        <v>27.5</v>
      </c>
    </row>
    <row r="2881" spans="1:10" x14ac:dyDescent="0.2">
      <c r="A2881" s="31"/>
      <c r="B2881" s="31"/>
      <c r="C2881" s="31"/>
      <c r="D2881" s="32" t="s">
        <v>6091</v>
      </c>
      <c r="E2881" s="31"/>
      <c r="F2881" s="31"/>
      <c r="G2881" s="31"/>
      <c r="H2881" s="31"/>
      <c r="I2881" s="31"/>
      <c r="J2881" s="31"/>
    </row>
    <row r="2882" spans="1:10" x14ac:dyDescent="0.2">
      <c r="A2882" s="33">
        <v>2532</v>
      </c>
      <c r="B2882" s="34" t="s">
        <v>6094</v>
      </c>
      <c r="C2882" s="34" t="s">
        <v>6095</v>
      </c>
      <c r="D2882" s="34" t="s">
        <v>14561</v>
      </c>
      <c r="E2882" s="35" t="s">
        <v>1117</v>
      </c>
      <c r="F2882" s="35"/>
      <c r="G2882" s="36">
        <v>26.89</v>
      </c>
      <c r="H2882" s="36">
        <v>3750</v>
      </c>
      <c r="I2882" s="36">
        <v>4840.2</v>
      </c>
      <c r="J2882" s="36">
        <v>26.89</v>
      </c>
    </row>
    <row r="2883" spans="1:10" x14ac:dyDescent="0.2">
      <c r="A2883" s="33">
        <v>2533</v>
      </c>
      <c r="B2883" s="34" t="s">
        <v>12820</v>
      </c>
      <c r="C2883" s="34" t="s">
        <v>12819</v>
      </c>
      <c r="D2883" s="34" t="s">
        <v>6092</v>
      </c>
      <c r="E2883" s="35" t="s">
        <v>14056</v>
      </c>
      <c r="F2883" s="35"/>
      <c r="G2883" s="36">
        <v>24.44</v>
      </c>
      <c r="H2883" s="36">
        <v>3750</v>
      </c>
      <c r="I2883" s="36">
        <v>4399.2</v>
      </c>
      <c r="J2883" s="36">
        <v>24.44</v>
      </c>
    </row>
    <row r="2884" spans="1:10" x14ac:dyDescent="0.2">
      <c r="A2884" s="33">
        <v>2534</v>
      </c>
      <c r="B2884" s="34" t="s">
        <v>6104</v>
      </c>
      <c r="C2884" s="34" t="s">
        <v>6105</v>
      </c>
      <c r="D2884" s="34" t="s">
        <v>14562</v>
      </c>
      <c r="E2884" s="35" t="s">
        <v>1239</v>
      </c>
      <c r="F2884" s="35"/>
      <c r="G2884" s="36">
        <v>31.59</v>
      </c>
      <c r="H2884" s="36">
        <v>3800</v>
      </c>
      <c r="I2884" s="36">
        <v>5686.2</v>
      </c>
      <c r="J2884" s="36">
        <v>31.59</v>
      </c>
    </row>
    <row r="2885" spans="1:10" x14ac:dyDescent="0.2">
      <c r="A2885" s="31"/>
      <c r="B2885" s="31"/>
      <c r="C2885" s="31"/>
      <c r="D2885" s="32" t="s">
        <v>6093</v>
      </c>
      <c r="E2885" s="31"/>
      <c r="F2885" s="31"/>
      <c r="G2885" s="31"/>
      <c r="H2885" s="31"/>
      <c r="I2885" s="31"/>
      <c r="J2885" s="31"/>
    </row>
    <row r="2886" spans="1:10" x14ac:dyDescent="0.2">
      <c r="A2886" s="33">
        <v>2535</v>
      </c>
      <c r="B2886" s="34" t="s">
        <v>6097</v>
      </c>
      <c r="C2886" s="34" t="s">
        <v>6098</v>
      </c>
      <c r="D2886" s="34" t="s">
        <v>14563</v>
      </c>
      <c r="E2886" s="35" t="s">
        <v>2881</v>
      </c>
      <c r="F2886" s="35"/>
      <c r="G2886" s="36">
        <v>34.47</v>
      </c>
      <c r="H2886" s="36">
        <v>3800</v>
      </c>
      <c r="I2886" s="36">
        <v>6204.6</v>
      </c>
      <c r="J2886" s="36">
        <v>34.47</v>
      </c>
    </row>
    <row r="2887" spans="1:10" x14ac:dyDescent="0.2">
      <c r="A2887" s="33">
        <v>2536</v>
      </c>
      <c r="B2887" s="34" t="s">
        <v>12822</v>
      </c>
      <c r="C2887" s="34" t="s">
        <v>12821</v>
      </c>
      <c r="D2887" s="34" t="s">
        <v>6096</v>
      </c>
      <c r="E2887" s="35" t="s">
        <v>13980</v>
      </c>
      <c r="F2887" s="35"/>
      <c r="G2887" s="36">
        <v>24.44</v>
      </c>
      <c r="H2887" s="36">
        <v>3750</v>
      </c>
      <c r="I2887" s="36">
        <v>4399.2</v>
      </c>
      <c r="J2887" s="36">
        <v>24.44</v>
      </c>
    </row>
    <row r="2888" spans="1:10" x14ac:dyDescent="0.2">
      <c r="A2888" s="33">
        <v>2537</v>
      </c>
      <c r="B2888" s="34" t="s">
        <v>6099</v>
      </c>
      <c r="C2888" s="34" t="s">
        <v>6100</v>
      </c>
      <c r="D2888" s="34" t="s">
        <v>6101</v>
      </c>
      <c r="E2888" s="35" t="s">
        <v>929</v>
      </c>
      <c r="F2888" s="35"/>
      <c r="G2888" s="36">
        <v>26.89</v>
      </c>
      <c r="H2888" s="36">
        <v>3750</v>
      </c>
      <c r="I2888" s="36">
        <v>4840.2</v>
      </c>
      <c r="J2888" s="36">
        <v>26.89</v>
      </c>
    </row>
    <row r="2889" spans="1:10" x14ac:dyDescent="0.2">
      <c r="A2889" s="31"/>
      <c r="B2889" s="31"/>
      <c r="C2889" s="31"/>
      <c r="D2889" s="32" t="s">
        <v>6102</v>
      </c>
      <c r="E2889" s="31"/>
      <c r="F2889" s="31"/>
      <c r="G2889" s="31"/>
      <c r="H2889" s="31"/>
      <c r="I2889" s="31"/>
      <c r="J2889" s="31"/>
    </row>
    <row r="2890" spans="1:10" x14ac:dyDescent="0.2">
      <c r="A2890" s="33">
        <v>2538</v>
      </c>
      <c r="B2890" s="34" t="s">
        <v>12829</v>
      </c>
      <c r="C2890" s="34" t="s">
        <v>12828</v>
      </c>
      <c r="D2890" s="34" t="s">
        <v>14564</v>
      </c>
      <c r="E2890" s="35" t="s">
        <v>13935</v>
      </c>
      <c r="F2890" s="35"/>
      <c r="G2890" s="36">
        <v>24.44</v>
      </c>
      <c r="H2890" s="36">
        <v>3750</v>
      </c>
      <c r="I2890" s="36">
        <v>4399.2</v>
      </c>
      <c r="J2890" s="36">
        <v>24.44</v>
      </c>
    </row>
    <row r="2891" spans="1:10" x14ac:dyDescent="0.2">
      <c r="A2891" s="31"/>
      <c r="B2891" s="31"/>
      <c r="C2891" s="31"/>
      <c r="D2891" s="32" t="s">
        <v>6106</v>
      </c>
      <c r="E2891" s="31"/>
      <c r="F2891" s="31"/>
      <c r="G2891" s="31"/>
      <c r="H2891" s="31"/>
      <c r="I2891" s="31"/>
      <c r="J2891" s="31"/>
    </row>
    <row r="2892" spans="1:10" x14ac:dyDescent="0.2">
      <c r="A2892" s="33">
        <v>2539</v>
      </c>
      <c r="B2892" s="34" t="s">
        <v>6107</v>
      </c>
      <c r="C2892" s="34" t="s">
        <v>6108</v>
      </c>
      <c r="D2892" s="34" t="s">
        <v>6109</v>
      </c>
      <c r="E2892" s="35" t="s">
        <v>1712</v>
      </c>
      <c r="F2892" s="35"/>
      <c r="G2892" s="36">
        <v>28.33</v>
      </c>
      <c r="H2892" s="36">
        <v>3800</v>
      </c>
      <c r="I2892" s="36">
        <v>5099.3999999999996</v>
      </c>
      <c r="J2892" s="36">
        <v>28.33</v>
      </c>
    </row>
    <row r="2893" spans="1:10" x14ac:dyDescent="0.2">
      <c r="A2893" s="33">
        <v>2540</v>
      </c>
      <c r="B2893" s="34" t="s">
        <v>6110</v>
      </c>
      <c r="C2893" s="34" t="s">
        <v>6111</v>
      </c>
      <c r="D2893" s="34" t="s">
        <v>6112</v>
      </c>
      <c r="E2893" s="35" t="s">
        <v>3411</v>
      </c>
      <c r="F2893" s="35"/>
      <c r="G2893" s="36">
        <v>29.44</v>
      </c>
      <c r="H2893" s="36">
        <v>3850</v>
      </c>
      <c r="I2893" s="36">
        <v>5299.2</v>
      </c>
      <c r="J2893" s="36">
        <v>29.44</v>
      </c>
    </row>
    <row r="2894" spans="1:10" x14ac:dyDescent="0.2">
      <c r="A2894" s="33">
        <v>2541</v>
      </c>
      <c r="B2894" s="34" t="s">
        <v>12843</v>
      </c>
      <c r="C2894" s="34" t="s">
        <v>12842</v>
      </c>
      <c r="D2894" s="34" t="s">
        <v>6109</v>
      </c>
      <c r="E2894" s="35" t="s">
        <v>13946</v>
      </c>
      <c r="F2894" s="35"/>
      <c r="G2894" s="36">
        <v>28.33</v>
      </c>
      <c r="H2894" s="36">
        <v>3800</v>
      </c>
      <c r="I2894" s="36">
        <v>5099.3999999999996</v>
      </c>
      <c r="J2894" s="36">
        <v>28.33</v>
      </c>
    </row>
    <row r="2895" spans="1:10" x14ac:dyDescent="0.2">
      <c r="A2895" s="33">
        <v>2542</v>
      </c>
      <c r="B2895" s="34" t="s">
        <v>6113</v>
      </c>
      <c r="C2895" s="34" t="s">
        <v>6114</v>
      </c>
      <c r="D2895" s="34" t="s">
        <v>14565</v>
      </c>
      <c r="E2895" s="35" t="s">
        <v>529</v>
      </c>
      <c r="F2895" s="35"/>
      <c r="G2895" s="36">
        <v>33.33</v>
      </c>
      <c r="H2895" s="36">
        <v>4000</v>
      </c>
      <c r="I2895" s="36">
        <v>5999.4</v>
      </c>
      <c r="J2895" s="36">
        <v>33.33</v>
      </c>
    </row>
    <row r="2896" spans="1:10" x14ac:dyDescent="0.2">
      <c r="A2896" s="33">
        <v>2543</v>
      </c>
      <c r="B2896" s="34" t="s">
        <v>6115</v>
      </c>
      <c r="C2896" s="34" t="s">
        <v>6116</v>
      </c>
      <c r="D2896" s="34" t="s">
        <v>6112</v>
      </c>
      <c r="E2896" s="35" t="s">
        <v>6117</v>
      </c>
      <c r="F2896" s="35"/>
      <c r="G2896" s="36">
        <v>29.44</v>
      </c>
      <c r="H2896" s="36">
        <v>3850</v>
      </c>
      <c r="I2896" s="36">
        <v>5299.2</v>
      </c>
      <c r="J2896" s="36">
        <v>29.44</v>
      </c>
    </row>
    <row r="2897" spans="1:10" x14ac:dyDescent="0.2">
      <c r="A2897" s="33">
        <v>2544</v>
      </c>
      <c r="B2897" s="34" t="s">
        <v>6118</v>
      </c>
      <c r="C2897" s="34" t="s">
        <v>6119</v>
      </c>
      <c r="D2897" s="34" t="s">
        <v>6109</v>
      </c>
      <c r="E2897" s="35" t="s">
        <v>270</v>
      </c>
      <c r="F2897" s="35"/>
      <c r="G2897" s="36">
        <v>28.33</v>
      </c>
      <c r="H2897" s="36">
        <v>3800</v>
      </c>
      <c r="I2897" s="36">
        <v>5099.3999999999996</v>
      </c>
      <c r="J2897" s="36">
        <v>28.33</v>
      </c>
    </row>
    <row r="2898" spans="1:10" x14ac:dyDescent="0.2">
      <c r="A2898" s="33">
        <v>2545</v>
      </c>
      <c r="B2898" s="34" t="s">
        <v>6120</v>
      </c>
      <c r="C2898" s="34" t="s">
        <v>6121</v>
      </c>
      <c r="D2898" s="34" t="s">
        <v>6109</v>
      </c>
      <c r="E2898" s="35" t="s">
        <v>6122</v>
      </c>
      <c r="F2898" s="35"/>
      <c r="G2898" s="36">
        <v>28.33</v>
      </c>
      <c r="H2898" s="36">
        <v>3800</v>
      </c>
      <c r="I2898" s="36">
        <v>5099.3999999999996</v>
      </c>
      <c r="J2898" s="36">
        <v>28.33</v>
      </c>
    </row>
    <row r="2899" spans="1:10" x14ac:dyDescent="0.2">
      <c r="A2899" s="33">
        <v>2546</v>
      </c>
      <c r="B2899" s="34" t="s">
        <v>12841</v>
      </c>
      <c r="C2899" s="34" t="s">
        <v>6123</v>
      </c>
      <c r="D2899" s="34" t="s">
        <v>6109</v>
      </c>
      <c r="E2899" s="35" t="s">
        <v>14167</v>
      </c>
      <c r="F2899" s="35"/>
      <c r="G2899" s="36">
        <v>28.33</v>
      </c>
      <c r="H2899" s="36">
        <v>3800</v>
      </c>
      <c r="I2899" s="36">
        <v>5099.3999999999996</v>
      </c>
      <c r="J2899" s="36">
        <v>28.33</v>
      </c>
    </row>
    <row r="2900" spans="1:10" x14ac:dyDescent="0.2">
      <c r="A2900" s="33">
        <v>2547</v>
      </c>
      <c r="B2900" s="34" t="s">
        <v>6124</v>
      </c>
      <c r="C2900" s="34" t="s">
        <v>6125</v>
      </c>
      <c r="D2900" s="34" t="s">
        <v>6109</v>
      </c>
      <c r="E2900" s="35" t="s">
        <v>5215</v>
      </c>
      <c r="F2900" s="35"/>
      <c r="G2900" s="36">
        <v>28.33</v>
      </c>
      <c r="H2900" s="36">
        <v>3800</v>
      </c>
      <c r="I2900" s="36">
        <v>5099.3999999999996</v>
      </c>
      <c r="J2900" s="36">
        <v>28.33</v>
      </c>
    </row>
    <row r="2901" spans="1:10" x14ac:dyDescent="0.2">
      <c r="A2901" s="33">
        <v>2548</v>
      </c>
      <c r="B2901" s="34" t="s">
        <v>6126</v>
      </c>
      <c r="C2901" s="34" t="s">
        <v>6127</v>
      </c>
      <c r="D2901" s="34" t="s">
        <v>6109</v>
      </c>
      <c r="E2901" s="35" t="s">
        <v>2186</v>
      </c>
      <c r="F2901" s="35"/>
      <c r="G2901" s="36">
        <v>28.33</v>
      </c>
      <c r="H2901" s="36">
        <v>3800</v>
      </c>
      <c r="I2901" s="36">
        <v>5099.3999999999996</v>
      </c>
      <c r="J2901" s="36">
        <v>28.33</v>
      </c>
    </row>
    <row r="2902" spans="1:10" x14ac:dyDescent="0.2">
      <c r="A2902" s="33">
        <v>2549</v>
      </c>
      <c r="B2902" s="34" t="s">
        <v>6128</v>
      </c>
      <c r="C2902" s="34" t="s">
        <v>6129</v>
      </c>
      <c r="D2902" s="34" t="s">
        <v>6109</v>
      </c>
      <c r="E2902" s="35" t="s">
        <v>1289</v>
      </c>
      <c r="F2902" s="35"/>
      <c r="G2902" s="36">
        <v>28.33</v>
      </c>
      <c r="H2902" s="35"/>
      <c r="I2902" s="36">
        <v>5099.3999999999996</v>
      </c>
      <c r="J2902" s="36">
        <v>28.33</v>
      </c>
    </row>
    <row r="2903" spans="1:10" x14ac:dyDescent="0.2">
      <c r="A2903" s="33">
        <v>2550</v>
      </c>
      <c r="B2903" s="34" t="s">
        <v>6130</v>
      </c>
      <c r="C2903" s="34" t="s">
        <v>6131</v>
      </c>
      <c r="D2903" s="34" t="s">
        <v>6109</v>
      </c>
      <c r="E2903" s="35" t="s">
        <v>154</v>
      </c>
      <c r="F2903" s="35"/>
      <c r="G2903" s="36">
        <v>28.33</v>
      </c>
      <c r="H2903" s="36">
        <v>3800</v>
      </c>
      <c r="I2903" s="36">
        <v>5099.3999999999996</v>
      </c>
      <c r="J2903" s="36">
        <v>28.33</v>
      </c>
    </row>
    <row r="2904" spans="1:10" x14ac:dyDescent="0.2">
      <c r="A2904" s="33">
        <v>2551</v>
      </c>
      <c r="B2904" s="34" t="s">
        <v>6132</v>
      </c>
      <c r="C2904" s="34" t="s">
        <v>6133</v>
      </c>
      <c r="D2904" s="34" t="s">
        <v>6109</v>
      </c>
      <c r="E2904" s="35" t="s">
        <v>334</v>
      </c>
      <c r="F2904" s="35"/>
      <c r="G2904" s="36">
        <v>28.33</v>
      </c>
      <c r="H2904" s="36">
        <v>3800</v>
      </c>
      <c r="I2904" s="36">
        <v>5099.3999999999996</v>
      </c>
      <c r="J2904" s="36">
        <v>28.33</v>
      </c>
    </row>
    <row r="2905" spans="1:10" x14ac:dyDescent="0.2">
      <c r="A2905" s="33">
        <v>2552</v>
      </c>
      <c r="B2905" s="34" t="s">
        <v>12840</v>
      </c>
      <c r="C2905" s="34" t="s">
        <v>12839</v>
      </c>
      <c r="D2905" s="34" t="s">
        <v>6109</v>
      </c>
      <c r="E2905" s="35" t="s">
        <v>13980</v>
      </c>
      <c r="F2905" s="35"/>
      <c r="G2905" s="36">
        <v>28.33</v>
      </c>
      <c r="H2905" s="36">
        <v>3800</v>
      </c>
      <c r="I2905" s="36">
        <v>5099.3999999999996</v>
      </c>
      <c r="J2905" s="36">
        <v>28.33</v>
      </c>
    </row>
    <row r="2906" spans="1:10" x14ac:dyDescent="0.2">
      <c r="A2906" s="33">
        <v>2553</v>
      </c>
      <c r="B2906" s="34" t="s">
        <v>6134</v>
      </c>
      <c r="C2906" s="34" t="s">
        <v>6135</v>
      </c>
      <c r="D2906" s="34" t="s">
        <v>14566</v>
      </c>
      <c r="E2906" s="35" t="s">
        <v>371</v>
      </c>
      <c r="F2906" s="35"/>
      <c r="G2906" s="36">
        <v>36.67</v>
      </c>
      <c r="H2906" s="36">
        <v>4000</v>
      </c>
      <c r="I2906" s="36">
        <v>6600.6</v>
      </c>
      <c r="J2906" s="36">
        <v>36.67</v>
      </c>
    </row>
    <row r="2907" spans="1:10" x14ac:dyDescent="0.2">
      <c r="A2907" s="33">
        <v>2554</v>
      </c>
      <c r="B2907" s="34" t="s">
        <v>6136</v>
      </c>
      <c r="C2907" s="34" t="s">
        <v>6137</v>
      </c>
      <c r="D2907" s="34" t="s">
        <v>6109</v>
      </c>
      <c r="E2907" s="35" t="s">
        <v>270</v>
      </c>
      <c r="F2907" s="35"/>
      <c r="G2907" s="36">
        <v>28.33</v>
      </c>
      <c r="H2907" s="36">
        <v>3800</v>
      </c>
      <c r="I2907" s="36">
        <v>5099.3999999999996</v>
      </c>
      <c r="J2907" s="36">
        <v>28.33</v>
      </c>
    </row>
    <row r="2908" spans="1:10" x14ac:dyDescent="0.2">
      <c r="A2908" s="33">
        <v>2555</v>
      </c>
      <c r="B2908" s="34" t="s">
        <v>12845</v>
      </c>
      <c r="C2908" s="34" t="s">
        <v>12844</v>
      </c>
      <c r="D2908" s="34" t="s">
        <v>14565</v>
      </c>
      <c r="E2908" s="35" t="s">
        <v>14090</v>
      </c>
      <c r="F2908" s="35"/>
      <c r="G2908" s="36">
        <v>33.33</v>
      </c>
      <c r="H2908" s="36">
        <v>4000</v>
      </c>
      <c r="I2908" s="36">
        <v>5999.4</v>
      </c>
      <c r="J2908" s="36">
        <v>33.33</v>
      </c>
    </row>
    <row r="2909" spans="1:10" x14ac:dyDescent="0.2">
      <c r="A2909" s="33">
        <v>2556</v>
      </c>
      <c r="B2909" s="34" t="s">
        <v>6138</v>
      </c>
      <c r="C2909" s="34" t="s">
        <v>6139</v>
      </c>
      <c r="D2909" s="34" t="s">
        <v>6109</v>
      </c>
      <c r="E2909" s="35" t="s">
        <v>609</v>
      </c>
      <c r="F2909" s="35"/>
      <c r="G2909" s="36">
        <v>28.33</v>
      </c>
      <c r="H2909" s="36">
        <v>3800</v>
      </c>
      <c r="I2909" s="36">
        <v>5099.3999999999996</v>
      </c>
      <c r="J2909" s="36">
        <v>28.33</v>
      </c>
    </row>
    <row r="2910" spans="1:10" x14ac:dyDescent="0.2">
      <c r="A2910" s="33">
        <v>2557</v>
      </c>
      <c r="B2910" s="34" t="s">
        <v>12838</v>
      </c>
      <c r="C2910" s="34" t="s">
        <v>12837</v>
      </c>
      <c r="D2910" s="34" t="s">
        <v>6109</v>
      </c>
      <c r="E2910" s="35" t="s">
        <v>13971</v>
      </c>
      <c r="F2910" s="35"/>
      <c r="G2910" s="36">
        <v>28.33</v>
      </c>
      <c r="H2910" s="36">
        <v>3800</v>
      </c>
      <c r="I2910" s="36">
        <v>5099.3999999999996</v>
      </c>
      <c r="J2910" s="36">
        <v>28.33</v>
      </c>
    </row>
    <row r="2911" spans="1:10" x14ac:dyDescent="0.2">
      <c r="A2911" s="33">
        <v>2558</v>
      </c>
      <c r="B2911" s="34" t="s">
        <v>6140</v>
      </c>
      <c r="C2911" s="34" t="s">
        <v>6141</v>
      </c>
      <c r="D2911" s="34" t="s">
        <v>6112</v>
      </c>
      <c r="E2911" s="35" t="s">
        <v>368</v>
      </c>
      <c r="F2911" s="35"/>
      <c r="G2911" s="36">
        <v>29.44</v>
      </c>
      <c r="H2911" s="36">
        <v>3850</v>
      </c>
      <c r="I2911" s="36">
        <v>5299.2</v>
      </c>
      <c r="J2911" s="36">
        <v>29.44</v>
      </c>
    </row>
    <row r="2912" spans="1:10" x14ac:dyDescent="0.2">
      <c r="A2912" s="33">
        <v>2559</v>
      </c>
      <c r="B2912" s="34" t="s">
        <v>6142</v>
      </c>
      <c r="C2912" s="34" t="s">
        <v>6143</v>
      </c>
      <c r="D2912" s="34" t="s">
        <v>6109</v>
      </c>
      <c r="E2912" s="35" t="s">
        <v>270</v>
      </c>
      <c r="F2912" s="35"/>
      <c r="G2912" s="36">
        <v>28.33</v>
      </c>
      <c r="H2912" s="36">
        <v>3800</v>
      </c>
      <c r="I2912" s="36">
        <v>5099.3999999999996</v>
      </c>
      <c r="J2912" s="36">
        <v>28.33</v>
      </c>
    </row>
    <row r="2913" spans="1:10" x14ac:dyDescent="0.2">
      <c r="A2913" s="33">
        <v>2560</v>
      </c>
      <c r="B2913" s="34" t="s">
        <v>6144</v>
      </c>
      <c r="C2913" s="34" t="s">
        <v>6145</v>
      </c>
      <c r="D2913" s="34" t="s">
        <v>6109</v>
      </c>
      <c r="E2913" s="35" t="s">
        <v>2586</v>
      </c>
      <c r="F2913" s="35"/>
      <c r="G2913" s="36">
        <v>28.33</v>
      </c>
      <c r="H2913" s="36">
        <v>3800</v>
      </c>
      <c r="I2913" s="36">
        <v>5099.3999999999996</v>
      </c>
      <c r="J2913" s="36">
        <v>28.33</v>
      </c>
    </row>
    <row r="2914" spans="1:10" x14ac:dyDescent="0.2">
      <c r="A2914" s="33">
        <v>2561</v>
      </c>
      <c r="B2914" s="34" t="s">
        <v>6146</v>
      </c>
      <c r="C2914" s="34" t="s">
        <v>6147</v>
      </c>
      <c r="D2914" s="34" t="s">
        <v>14565</v>
      </c>
      <c r="E2914" s="35" t="s">
        <v>1233</v>
      </c>
      <c r="F2914" s="35"/>
      <c r="G2914" s="36">
        <v>33.33</v>
      </c>
      <c r="H2914" s="36">
        <v>4000</v>
      </c>
      <c r="I2914" s="36">
        <v>5999.4</v>
      </c>
      <c r="J2914" s="36">
        <v>33.33</v>
      </c>
    </row>
    <row r="2915" spans="1:10" x14ac:dyDescent="0.2">
      <c r="A2915" s="31"/>
      <c r="B2915" s="31"/>
      <c r="C2915" s="31"/>
      <c r="D2915" s="32" t="s">
        <v>6148</v>
      </c>
      <c r="E2915" s="31"/>
      <c r="F2915" s="31"/>
      <c r="G2915" s="31"/>
      <c r="H2915" s="31"/>
      <c r="I2915" s="31"/>
      <c r="J2915" s="31"/>
    </row>
    <row r="2916" spans="1:10" x14ac:dyDescent="0.2">
      <c r="A2916" s="33">
        <v>2562</v>
      </c>
      <c r="B2916" s="34" t="s">
        <v>6150</v>
      </c>
      <c r="C2916" s="34" t="s">
        <v>6151</v>
      </c>
      <c r="D2916" s="34" t="s">
        <v>6152</v>
      </c>
      <c r="E2916" s="35" t="s">
        <v>132</v>
      </c>
      <c r="F2916" s="35"/>
      <c r="G2916" s="36">
        <v>31.67</v>
      </c>
      <c r="H2916" s="36">
        <v>3800</v>
      </c>
      <c r="I2916" s="36">
        <v>5700.6</v>
      </c>
      <c r="J2916" s="36">
        <v>31.67</v>
      </c>
    </row>
    <row r="2917" spans="1:10" x14ac:dyDescent="0.2">
      <c r="A2917" s="33">
        <v>2563</v>
      </c>
      <c r="B2917" s="34" t="s">
        <v>12818</v>
      </c>
      <c r="C2917" s="34" t="s">
        <v>12817</v>
      </c>
      <c r="D2917" s="34" t="s">
        <v>14567</v>
      </c>
      <c r="E2917" s="35" t="s">
        <v>13920</v>
      </c>
      <c r="F2917" s="35"/>
      <c r="G2917" s="36">
        <v>26.67</v>
      </c>
      <c r="H2917" s="36">
        <v>3750</v>
      </c>
      <c r="I2917" s="36">
        <v>4800.6000000000004</v>
      </c>
      <c r="J2917" s="36">
        <v>26.67</v>
      </c>
    </row>
    <row r="2918" spans="1:10" x14ac:dyDescent="0.2">
      <c r="A2918" s="33">
        <v>2564</v>
      </c>
      <c r="B2918" s="34" t="s">
        <v>6153</v>
      </c>
      <c r="C2918" s="34" t="s">
        <v>6154</v>
      </c>
      <c r="D2918" s="34" t="s">
        <v>6155</v>
      </c>
      <c r="E2918" s="35" t="s">
        <v>6156</v>
      </c>
      <c r="F2918" s="35"/>
      <c r="G2918" s="36">
        <v>37.58</v>
      </c>
      <c r="H2918" s="36">
        <v>3800</v>
      </c>
      <c r="I2918" s="36">
        <v>6764.4</v>
      </c>
      <c r="J2918" s="36">
        <v>37.58</v>
      </c>
    </row>
    <row r="2919" spans="1:10" x14ac:dyDescent="0.2">
      <c r="A2919" s="33">
        <v>2565</v>
      </c>
      <c r="B2919" s="34" t="s">
        <v>12814</v>
      </c>
      <c r="C2919" s="34" t="s">
        <v>12813</v>
      </c>
      <c r="D2919" s="34" t="s">
        <v>14567</v>
      </c>
      <c r="E2919" s="35" t="s">
        <v>14127</v>
      </c>
      <c r="F2919" s="35"/>
      <c r="G2919" s="36">
        <v>26.67</v>
      </c>
      <c r="H2919" s="36">
        <v>3750</v>
      </c>
      <c r="I2919" s="36">
        <v>4800.6000000000004</v>
      </c>
      <c r="J2919" s="36">
        <v>26.67</v>
      </c>
    </row>
    <row r="2920" spans="1:10" x14ac:dyDescent="0.2">
      <c r="A2920" s="33">
        <v>2566</v>
      </c>
      <c r="B2920" s="34" t="s">
        <v>12824</v>
      </c>
      <c r="C2920" s="34" t="s">
        <v>12823</v>
      </c>
      <c r="D2920" s="34" t="s">
        <v>6149</v>
      </c>
      <c r="E2920" s="35" t="s">
        <v>13922</v>
      </c>
      <c r="F2920" s="35"/>
      <c r="G2920" s="36">
        <v>29.33</v>
      </c>
      <c r="H2920" s="36">
        <v>3750</v>
      </c>
      <c r="I2920" s="36">
        <v>5279.4</v>
      </c>
      <c r="J2920" s="36">
        <v>29.33</v>
      </c>
    </row>
    <row r="2921" spans="1:10" x14ac:dyDescent="0.2">
      <c r="A2921" s="31"/>
      <c r="B2921" s="31"/>
      <c r="C2921" s="31"/>
      <c r="D2921" s="32" t="s">
        <v>6157</v>
      </c>
      <c r="E2921" s="31"/>
      <c r="F2921" s="31"/>
      <c r="G2921" s="31"/>
      <c r="H2921" s="31"/>
      <c r="I2921" s="31"/>
      <c r="J2921" s="31"/>
    </row>
    <row r="2922" spans="1:10" x14ac:dyDescent="0.2">
      <c r="A2922" s="33">
        <v>2567</v>
      </c>
      <c r="B2922" s="34" t="s">
        <v>6158</v>
      </c>
      <c r="C2922" s="34" t="s">
        <v>6159</v>
      </c>
      <c r="D2922" s="34" t="s">
        <v>14568</v>
      </c>
      <c r="E2922" s="35" t="s">
        <v>273</v>
      </c>
      <c r="F2922" s="35"/>
      <c r="G2922" s="36">
        <v>8470</v>
      </c>
      <c r="H2922" s="36">
        <v>4700</v>
      </c>
      <c r="I2922" s="36">
        <v>8470</v>
      </c>
      <c r="J2922" s="36">
        <v>8470</v>
      </c>
    </row>
    <row r="2923" spans="1:10" x14ac:dyDescent="0.2">
      <c r="A2923" s="31"/>
      <c r="B2923" s="31"/>
      <c r="C2923" s="31"/>
      <c r="D2923" s="32" t="s">
        <v>6160</v>
      </c>
      <c r="E2923" s="31"/>
      <c r="F2923" s="31"/>
      <c r="G2923" s="31"/>
      <c r="H2923" s="31"/>
      <c r="I2923" s="31"/>
      <c r="J2923" s="31"/>
    </row>
    <row r="2924" spans="1:10" x14ac:dyDescent="0.2">
      <c r="A2924" s="33">
        <v>2568</v>
      </c>
      <c r="B2924" s="34" t="s">
        <v>6161</v>
      </c>
      <c r="C2924" s="34" t="s">
        <v>6162</v>
      </c>
      <c r="D2924" s="34" t="s">
        <v>14569</v>
      </c>
      <c r="E2924" s="35" t="s">
        <v>6163</v>
      </c>
      <c r="F2924" s="35"/>
      <c r="G2924" s="36">
        <v>7700</v>
      </c>
      <c r="H2924" s="36">
        <v>4700</v>
      </c>
      <c r="I2924" s="36">
        <v>7700</v>
      </c>
      <c r="J2924" s="36">
        <v>7700</v>
      </c>
    </row>
    <row r="2925" spans="1:10" x14ac:dyDescent="0.2">
      <c r="A2925" s="31"/>
      <c r="B2925" s="31"/>
      <c r="C2925" s="31"/>
      <c r="D2925" s="32" t="s">
        <v>6164</v>
      </c>
      <c r="E2925" s="31"/>
      <c r="F2925" s="31"/>
      <c r="G2925" s="31"/>
      <c r="H2925" s="31"/>
      <c r="I2925" s="31"/>
      <c r="J2925" s="31"/>
    </row>
    <row r="2926" spans="1:10" x14ac:dyDescent="0.2">
      <c r="A2926" s="33">
        <v>2569</v>
      </c>
      <c r="B2926" s="34" t="s">
        <v>6165</v>
      </c>
      <c r="C2926" s="34" t="s">
        <v>6166</v>
      </c>
      <c r="D2926" s="34" t="s">
        <v>6167</v>
      </c>
      <c r="E2926" s="35" t="s">
        <v>6168</v>
      </c>
      <c r="F2926" s="35"/>
      <c r="G2926" s="36">
        <v>7000</v>
      </c>
      <c r="H2926" s="36">
        <v>4700</v>
      </c>
      <c r="I2926" s="36">
        <v>7000</v>
      </c>
      <c r="J2926" s="36">
        <v>7000</v>
      </c>
    </row>
    <row r="2927" spans="1:10" x14ac:dyDescent="0.2">
      <c r="A2927" s="31"/>
      <c r="B2927" s="31"/>
      <c r="C2927" s="31"/>
      <c r="D2927" s="32" t="s">
        <v>6169</v>
      </c>
      <c r="E2927" s="31"/>
      <c r="F2927" s="31"/>
      <c r="G2927" s="31"/>
      <c r="H2927" s="31"/>
      <c r="I2927" s="31"/>
      <c r="J2927" s="31"/>
    </row>
    <row r="2928" spans="1:10" x14ac:dyDescent="0.2">
      <c r="A2928" s="33">
        <v>2570</v>
      </c>
      <c r="B2928" s="34" t="s">
        <v>6170</v>
      </c>
      <c r="C2928" s="34" t="s">
        <v>6171</v>
      </c>
      <c r="D2928" s="34" t="s">
        <v>14570</v>
      </c>
      <c r="E2928" s="35" t="s">
        <v>2825</v>
      </c>
      <c r="F2928" s="35"/>
      <c r="G2928" s="36">
        <v>7700</v>
      </c>
      <c r="H2928" s="36">
        <v>4700</v>
      </c>
      <c r="I2928" s="36">
        <v>7700</v>
      </c>
      <c r="J2928" s="36">
        <v>7700</v>
      </c>
    </row>
    <row r="2929" spans="1:10" x14ac:dyDescent="0.2">
      <c r="A2929" s="31"/>
      <c r="B2929" s="31"/>
      <c r="C2929" s="31"/>
      <c r="D2929" s="32" t="s">
        <v>6172</v>
      </c>
      <c r="E2929" s="31"/>
      <c r="F2929" s="31"/>
      <c r="G2929" s="31"/>
      <c r="H2929" s="31"/>
      <c r="I2929" s="31"/>
      <c r="J2929" s="31"/>
    </row>
    <row r="2930" spans="1:10" x14ac:dyDescent="0.2">
      <c r="A2930" s="33">
        <v>2571</v>
      </c>
      <c r="B2930" s="34" t="s">
        <v>12836</v>
      </c>
      <c r="C2930" s="34" t="s">
        <v>12835</v>
      </c>
      <c r="D2930" s="34" t="s">
        <v>14571</v>
      </c>
      <c r="E2930" s="35" t="s">
        <v>14090</v>
      </c>
      <c r="F2930" s="35"/>
      <c r="G2930" s="36">
        <v>29.25</v>
      </c>
      <c r="H2930" s="36">
        <v>3750</v>
      </c>
      <c r="I2930" s="36">
        <v>5850</v>
      </c>
      <c r="J2930" s="36">
        <v>29.25</v>
      </c>
    </row>
    <row r="2931" spans="1:10" x14ac:dyDescent="0.2">
      <c r="A2931" s="33">
        <v>2572</v>
      </c>
      <c r="B2931" s="34" t="s">
        <v>12847</v>
      </c>
      <c r="C2931" s="34" t="s">
        <v>12846</v>
      </c>
      <c r="D2931" s="34" t="s">
        <v>14572</v>
      </c>
      <c r="E2931" s="35" t="s">
        <v>13986</v>
      </c>
      <c r="F2931" s="35"/>
      <c r="G2931" s="36">
        <v>26.5</v>
      </c>
      <c r="H2931" s="36">
        <v>3750</v>
      </c>
      <c r="I2931" s="36">
        <v>5300</v>
      </c>
      <c r="J2931" s="36">
        <v>26.5</v>
      </c>
    </row>
    <row r="2932" spans="1:10" x14ac:dyDescent="0.2">
      <c r="A2932" s="33">
        <v>2573</v>
      </c>
      <c r="B2932" s="34" t="s">
        <v>6173</v>
      </c>
      <c r="C2932" s="34" t="s">
        <v>6174</v>
      </c>
      <c r="D2932" s="34" t="s">
        <v>6175</v>
      </c>
      <c r="E2932" s="35" t="s">
        <v>1153</v>
      </c>
      <c r="F2932" s="35"/>
      <c r="G2932" s="36">
        <v>29.15</v>
      </c>
      <c r="H2932" s="36">
        <v>3750</v>
      </c>
      <c r="I2932" s="36">
        <v>5830</v>
      </c>
      <c r="J2932" s="36">
        <v>29.15</v>
      </c>
    </row>
    <row r="2933" spans="1:10" x14ac:dyDescent="0.2">
      <c r="A2933" s="33">
        <v>2574</v>
      </c>
      <c r="B2933" s="34" t="s">
        <v>6177</v>
      </c>
      <c r="C2933" s="34" t="s">
        <v>6178</v>
      </c>
      <c r="D2933" s="34" t="s">
        <v>14573</v>
      </c>
      <c r="E2933" s="35" t="s">
        <v>6179</v>
      </c>
      <c r="F2933" s="35"/>
      <c r="G2933" s="36">
        <v>7000</v>
      </c>
      <c r="H2933" s="36">
        <v>4000</v>
      </c>
      <c r="I2933" s="36">
        <v>7000</v>
      </c>
      <c r="J2933" s="36">
        <v>7000</v>
      </c>
    </row>
    <row r="2934" spans="1:10" x14ac:dyDescent="0.2">
      <c r="A2934" s="33">
        <v>2575</v>
      </c>
      <c r="B2934" s="34" t="s">
        <v>6180</v>
      </c>
      <c r="C2934" s="34" t="s">
        <v>6181</v>
      </c>
      <c r="D2934" s="34" t="s">
        <v>14574</v>
      </c>
      <c r="E2934" s="35" t="s">
        <v>273</v>
      </c>
      <c r="F2934" s="35"/>
      <c r="G2934" s="36">
        <v>5390</v>
      </c>
      <c r="H2934" s="36">
        <v>3800</v>
      </c>
      <c r="I2934" s="36">
        <v>5390</v>
      </c>
      <c r="J2934" s="36">
        <v>5390</v>
      </c>
    </row>
    <row r="2935" spans="1:10" x14ac:dyDescent="0.2">
      <c r="A2935" s="31"/>
      <c r="B2935" s="31"/>
      <c r="C2935" s="31"/>
      <c r="D2935" s="32" t="s">
        <v>6182</v>
      </c>
      <c r="E2935" s="31"/>
      <c r="F2935" s="31"/>
      <c r="G2935" s="31"/>
      <c r="H2935" s="31"/>
      <c r="I2935" s="31"/>
      <c r="J2935" s="31"/>
    </row>
    <row r="2936" spans="1:10" x14ac:dyDescent="0.2">
      <c r="A2936" s="33">
        <v>2576</v>
      </c>
      <c r="B2936" s="34" t="s">
        <v>6183</v>
      </c>
      <c r="C2936" s="34" t="s">
        <v>6184</v>
      </c>
      <c r="D2936" s="34" t="s">
        <v>6185</v>
      </c>
      <c r="E2936" s="35" t="s">
        <v>6186</v>
      </c>
      <c r="F2936" s="35"/>
      <c r="G2936" s="36">
        <v>5800</v>
      </c>
      <c r="H2936" s="36">
        <v>4700</v>
      </c>
      <c r="I2936" s="36">
        <v>5800</v>
      </c>
      <c r="J2936" s="36">
        <v>5800</v>
      </c>
    </row>
    <row r="2937" spans="1:10" x14ac:dyDescent="0.2">
      <c r="A2937" s="33">
        <v>2577</v>
      </c>
      <c r="B2937" s="34" t="s">
        <v>6187</v>
      </c>
      <c r="C2937" s="34" t="s">
        <v>6188</v>
      </c>
      <c r="D2937" s="34" t="s">
        <v>14575</v>
      </c>
      <c r="E2937" s="35" t="s">
        <v>6189</v>
      </c>
      <c r="F2937" s="35"/>
      <c r="G2937" s="36">
        <v>12131</v>
      </c>
      <c r="H2937" s="36">
        <v>9400</v>
      </c>
      <c r="I2937" s="36">
        <v>12131</v>
      </c>
      <c r="J2937" s="36">
        <v>12131</v>
      </c>
    </row>
    <row r="2938" spans="1:10" x14ac:dyDescent="0.2">
      <c r="A2938" s="31"/>
      <c r="B2938" s="31"/>
      <c r="C2938" s="31"/>
      <c r="D2938" s="32" t="s">
        <v>6190</v>
      </c>
      <c r="E2938" s="31"/>
      <c r="F2938" s="31"/>
      <c r="G2938" s="31"/>
      <c r="H2938" s="31"/>
      <c r="I2938" s="31"/>
      <c r="J2938" s="31"/>
    </row>
    <row r="2939" spans="1:10" x14ac:dyDescent="0.2">
      <c r="A2939" s="33">
        <v>2578</v>
      </c>
      <c r="B2939" s="34" t="s">
        <v>6191</v>
      </c>
      <c r="C2939" s="34" t="s">
        <v>6192</v>
      </c>
      <c r="D2939" s="34" t="s">
        <v>6193</v>
      </c>
      <c r="E2939" s="35" t="s">
        <v>6194</v>
      </c>
      <c r="F2939" s="35"/>
      <c r="G2939" s="36">
        <v>37.78</v>
      </c>
      <c r="H2939" s="36">
        <v>4200</v>
      </c>
      <c r="I2939" s="36">
        <v>6800.4</v>
      </c>
      <c r="J2939" s="36">
        <v>37.78</v>
      </c>
    </row>
    <row r="2940" spans="1:10" x14ac:dyDescent="0.2">
      <c r="A2940" s="33">
        <v>2579</v>
      </c>
      <c r="B2940" s="34" t="s">
        <v>6195</v>
      </c>
      <c r="C2940" s="34" t="s">
        <v>6196</v>
      </c>
      <c r="D2940" s="34" t="s">
        <v>6197</v>
      </c>
      <c r="E2940" s="35" t="s">
        <v>1563</v>
      </c>
      <c r="F2940" s="35"/>
      <c r="G2940" s="36">
        <v>34.72</v>
      </c>
      <c r="H2940" s="36">
        <v>4000</v>
      </c>
      <c r="I2940" s="36">
        <v>6249.6</v>
      </c>
      <c r="J2940" s="36">
        <v>34.72</v>
      </c>
    </row>
    <row r="2941" spans="1:10" x14ac:dyDescent="0.2">
      <c r="A2941" s="33">
        <v>2580</v>
      </c>
      <c r="B2941" s="34" t="s">
        <v>6198</v>
      </c>
      <c r="C2941" s="34" t="s">
        <v>6199</v>
      </c>
      <c r="D2941" s="34" t="s">
        <v>6197</v>
      </c>
      <c r="E2941" s="35" t="s">
        <v>4250</v>
      </c>
      <c r="F2941" s="35"/>
      <c r="G2941" s="36">
        <v>34.72</v>
      </c>
      <c r="H2941" s="36">
        <v>3200</v>
      </c>
      <c r="I2941" s="36">
        <v>6249.6</v>
      </c>
      <c r="J2941" s="36">
        <v>34.72</v>
      </c>
    </row>
    <row r="2942" spans="1:10" x14ac:dyDescent="0.2">
      <c r="A2942" s="33">
        <v>2581</v>
      </c>
      <c r="B2942" s="34" t="s">
        <v>6200</v>
      </c>
      <c r="C2942" s="34" t="s">
        <v>6201</v>
      </c>
      <c r="D2942" s="34" t="s">
        <v>6202</v>
      </c>
      <c r="E2942" s="35" t="s">
        <v>6203</v>
      </c>
      <c r="F2942" s="35"/>
      <c r="G2942" s="36">
        <v>29.33</v>
      </c>
      <c r="H2942" s="36">
        <v>3750</v>
      </c>
      <c r="I2942" s="36">
        <v>5279.4</v>
      </c>
      <c r="J2942" s="36">
        <v>29.33</v>
      </c>
    </row>
    <row r="2943" spans="1:10" x14ac:dyDescent="0.2">
      <c r="A2943" s="33">
        <v>2582</v>
      </c>
      <c r="B2943" s="34" t="s">
        <v>6204</v>
      </c>
      <c r="C2943" s="34" t="s">
        <v>6205</v>
      </c>
      <c r="D2943" s="34" t="s">
        <v>6215</v>
      </c>
      <c r="E2943" s="35" t="s">
        <v>3043</v>
      </c>
      <c r="F2943" s="35"/>
      <c r="G2943" s="36">
        <v>41.39</v>
      </c>
      <c r="H2943" s="36">
        <v>3800</v>
      </c>
      <c r="I2943" s="36">
        <v>7450.2</v>
      </c>
      <c r="J2943" s="36">
        <v>41.39</v>
      </c>
    </row>
    <row r="2944" spans="1:10" x14ac:dyDescent="0.2">
      <c r="A2944" s="33">
        <v>2583</v>
      </c>
      <c r="B2944" s="34" t="s">
        <v>6206</v>
      </c>
      <c r="C2944" s="34" t="s">
        <v>6207</v>
      </c>
      <c r="D2944" s="34" t="s">
        <v>6193</v>
      </c>
      <c r="E2944" s="35" t="s">
        <v>6208</v>
      </c>
      <c r="F2944" s="35"/>
      <c r="G2944" s="36">
        <v>37.78</v>
      </c>
      <c r="H2944" s="36">
        <v>4200</v>
      </c>
      <c r="I2944" s="36">
        <v>6800.4</v>
      </c>
      <c r="J2944" s="36">
        <v>37.78</v>
      </c>
    </row>
    <row r="2945" spans="1:10" x14ac:dyDescent="0.2">
      <c r="A2945" s="33">
        <v>2584</v>
      </c>
      <c r="B2945" s="34" t="s">
        <v>6209</v>
      </c>
      <c r="C2945" s="34" t="s">
        <v>6210</v>
      </c>
      <c r="D2945" s="34" t="s">
        <v>6197</v>
      </c>
      <c r="E2945" s="35" t="s">
        <v>754</v>
      </c>
      <c r="F2945" s="35"/>
      <c r="G2945" s="36">
        <v>34.72</v>
      </c>
      <c r="H2945" s="36">
        <v>4000</v>
      </c>
      <c r="I2945" s="36">
        <v>6249.6</v>
      </c>
      <c r="J2945" s="36">
        <v>34.72</v>
      </c>
    </row>
    <row r="2946" spans="1:10" x14ac:dyDescent="0.2">
      <c r="A2946" s="33">
        <v>2585</v>
      </c>
      <c r="B2946" s="34" t="s">
        <v>6211</v>
      </c>
      <c r="C2946" s="34" t="s">
        <v>6212</v>
      </c>
      <c r="D2946" s="34" t="s">
        <v>6197</v>
      </c>
      <c r="E2946" s="35" t="s">
        <v>4943</v>
      </c>
      <c r="F2946" s="35"/>
      <c r="G2946" s="36">
        <v>34.72</v>
      </c>
      <c r="H2946" s="36">
        <v>4000</v>
      </c>
      <c r="I2946" s="36">
        <v>6249.6</v>
      </c>
      <c r="J2946" s="36">
        <v>34.72</v>
      </c>
    </row>
    <row r="2947" spans="1:10" x14ac:dyDescent="0.2">
      <c r="A2947" s="33">
        <v>2586</v>
      </c>
      <c r="B2947" s="34" t="s">
        <v>6213</v>
      </c>
      <c r="C2947" s="34" t="s">
        <v>6214</v>
      </c>
      <c r="D2947" s="34" t="s">
        <v>6215</v>
      </c>
      <c r="E2947" s="35" t="s">
        <v>1713</v>
      </c>
      <c r="F2947" s="35"/>
      <c r="G2947" s="36">
        <v>41.39</v>
      </c>
      <c r="H2947" s="36">
        <v>3200</v>
      </c>
      <c r="I2947" s="36">
        <v>7450.2</v>
      </c>
      <c r="J2947" s="36">
        <v>41.39</v>
      </c>
    </row>
    <row r="2948" spans="1:10" x14ac:dyDescent="0.2">
      <c r="A2948" s="33">
        <v>2587</v>
      </c>
      <c r="B2948" s="34" t="s">
        <v>6216</v>
      </c>
      <c r="C2948" s="34" t="s">
        <v>6217</v>
      </c>
      <c r="D2948" s="34" t="s">
        <v>6197</v>
      </c>
      <c r="E2948" s="35" t="s">
        <v>6218</v>
      </c>
      <c r="F2948" s="35"/>
      <c r="G2948" s="36">
        <v>34.72</v>
      </c>
      <c r="H2948" s="36">
        <v>4000</v>
      </c>
      <c r="I2948" s="36">
        <v>6249.6</v>
      </c>
      <c r="J2948" s="36">
        <v>34.72</v>
      </c>
    </row>
    <row r="2949" spans="1:10" x14ac:dyDescent="0.2">
      <c r="A2949" s="33">
        <v>2588</v>
      </c>
      <c r="B2949" s="34" t="s">
        <v>6221</v>
      </c>
      <c r="C2949" s="34" t="s">
        <v>6222</v>
      </c>
      <c r="D2949" s="34" t="s">
        <v>6215</v>
      </c>
      <c r="E2949" s="35" t="s">
        <v>303</v>
      </c>
      <c r="F2949" s="35"/>
      <c r="G2949" s="36">
        <v>41.39</v>
      </c>
      <c r="H2949" s="36">
        <v>3800</v>
      </c>
      <c r="I2949" s="36">
        <v>7450.2</v>
      </c>
      <c r="J2949" s="36">
        <v>41.39</v>
      </c>
    </row>
    <row r="2950" spans="1:10" x14ac:dyDescent="0.2">
      <c r="A2950" s="31"/>
      <c r="B2950" s="31"/>
      <c r="C2950" s="31"/>
      <c r="D2950" s="32" t="s">
        <v>6223</v>
      </c>
      <c r="E2950" s="31"/>
      <c r="F2950" s="31"/>
      <c r="G2950" s="31"/>
      <c r="H2950" s="31"/>
      <c r="I2950" s="31"/>
      <c r="J2950" s="31"/>
    </row>
    <row r="2951" spans="1:10" x14ac:dyDescent="0.2">
      <c r="A2951" s="33">
        <v>2589</v>
      </c>
      <c r="B2951" s="34" t="s">
        <v>6224</v>
      </c>
      <c r="C2951" s="34" t="s">
        <v>6225</v>
      </c>
      <c r="D2951" s="34" t="s">
        <v>6226</v>
      </c>
      <c r="E2951" s="35" t="s">
        <v>777</v>
      </c>
      <c r="F2951" s="35"/>
      <c r="G2951" s="36">
        <v>30</v>
      </c>
      <c r="H2951" s="36">
        <v>3850</v>
      </c>
      <c r="I2951" s="36">
        <v>5400</v>
      </c>
      <c r="J2951" s="36">
        <v>30</v>
      </c>
    </row>
    <row r="2952" spans="1:10" x14ac:dyDescent="0.2">
      <c r="A2952" s="33">
        <v>2590</v>
      </c>
      <c r="B2952" s="34" t="s">
        <v>6227</v>
      </c>
      <c r="C2952" s="34" t="s">
        <v>6228</v>
      </c>
      <c r="D2952" s="34" t="s">
        <v>6229</v>
      </c>
      <c r="E2952" s="35" t="s">
        <v>4248</v>
      </c>
      <c r="F2952" s="35"/>
      <c r="G2952" s="36">
        <v>42.78</v>
      </c>
      <c r="H2952" s="36">
        <v>3800</v>
      </c>
      <c r="I2952" s="36">
        <v>7700.4</v>
      </c>
      <c r="J2952" s="36">
        <v>42.78</v>
      </c>
    </row>
    <row r="2953" spans="1:10" x14ac:dyDescent="0.2">
      <c r="A2953" s="33">
        <v>2591</v>
      </c>
      <c r="B2953" s="34" t="s">
        <v>6230</v>
      </c>
      <c r="C2953" s="34" t="s">
        <v>6231</v>
      </c>
      <c r="D2953" s="34" t="s">
        <v>6232</v>
      </c>
      <c r="E2953" s="35" t="s">
        <v>2503</v>
      </c>
      <c r="F2953" s="35"/>
      <c r="G2953" s="36">
        <v>41.94</v>
      </c>
      <c r="H2953" s="36">
        <v>3800</v>
      </c>
      <c r="I2953" s="36">
        <v>7549.2</v>
      </c>
      <c r="J2953" s="36">
        <v>41.94</v>
      </c>
    </row>
    <row r="2954" spans="1:10" x14ac:dyDescent="0.2">
      <c r="A2954" s="33">
        <v>2592</v>
      </c>
      <c r="B2954" s="34" t="s">
        <v>12825</v>
      </c>
      <c r="C2954" s="34" t="s">
        <v>6233</v>
      </c>
      <c r="D2954" s="34" t="s">
        <v>6234</v>
      </c>
      <c r="E2954" s="35" t="s">
        <v>14043</v>
      </c>
      <c r="F2954" s="35"/>
      <c r="G2954" s="36">
        <v>27.5</v>
      </c>
      <c r="H2954" s="36">
        <v>3750</v>
      </c>
      <c r="I2954" s="36">
        <v>4950</v>
      </c>
      <c r="J2954" s="36">
        <v>27.5</v>
      </c>
    </row>
    <row r="2955" spans="1:10" x14ac:dyDescent="0.2">
      <c r="A2955" s="31"/>
      <c r="B2955" s="31"/>
      <c r="C2955" s="31"/>
      <c r="D2955" s="32" t="s">
        <v>6238</v>
      </c>
      <c r="E2955" s="31"/>
      <c r="F2955" s="31"/>
      <c r="G2955" s="31"/>
      <c r="H2955" s="31"/>
      <c r="I2955" s="31"/>
      <c r="J2955" s="31"/>
    </row>
    <row r="2956" spans="1:10" x14ac:dyDescent="0.2">
      <c r="A2956" s="33">
        <v>2593</v>
      </c>
      <c r="B2956" s="34" t="s">
        <v>6239</v>
      </c>
      <c r="C2956" s="34" t="s">
        <v>6240</v>
      </c>
      <c r="D2956" s="34" t="s">
        <v>14576</v>
      </c>
      <c r="E2956" s="35" t="s">
        <v>403</v>
      </c>
      <c r="F2956" s="35"/>
      <c r="G2956" s="36">
        <v>27.22</v>
      </c>
      <c r="H2956" s="36">
        <v>3800</v>
      </c>
      <c r="I2956" s="36">
        <v>4899.6000000000004</v>
      </c>
      <c r="J2956" s="36">
        <v>27.22</v>
      </c>
    </row>
    <row r="2957" spans="1:10" x14ac:dyDescent="0.2">
      <c r="A2957" s="33">
        <v>2594</v>
      </c>
      <c r="B2957" s="34" t="s">
        <v>6241</v>
      </c>
      <c r="C2957" s="34" t="s">
        <v>6242</v>
      </c>
      <c r="D2957" s="34" t="s">
        <v>6243</v>
      </c>
      <c r="E2957" s="35" t="s">
        <v>113</v>
      </c>
      <c r="F2957" s="35"/>
      <c r="G2957" s="36">
        <v>30</v>
      </c>
      <c r="H2957" s="36">
        <v>3850</v>
      </c>
      <c r="I2957" s="36">
        <v>5400</v>
      </c>
      <c r="J2957" s="36">
        <v>30</v>
      </c>
    </row>
    <row r="2958" spans="1:10" x14ac:dyDescent="0.2">
      <c r="A2958" s="33">
        <v>2595</v>
      </c>
      <c r="B2958" s="34" t="s">
        <v>6244</v>
      </c>
      <c r="C2958" s="34" t="s">
        <v>6245</v>
      </c>
      <c r="D2958" s="34" t="s">
        <v>6243</v>
      </c>
      <c r="E2958" s="35" t="s">
        <v>6246</v>
      </c>
      <c r="F2958" s="35"/>
      <c r="G2958" s="36">
        <v>30</v>
      </c>
      <c r="H2958" s="36">
        <v>3850</v>
      </c>
      <c r="I2958" s="36">
        <v>5400</v>
      </c>
      <c r="J2958" s="36">
        <v>30</v>
      </c>
    </row>
    <row r="2959" spans="1:10" x14ac:dyDescent="0.2">
      <c r="A2959" s="33">
        <v>2596</v>
      </c>
      <c r="B2959" s="34" t="s">
        <v>6247</v>
      </c>
      <c r="C2959" s="34" t="s">
        <v>6248</v>
      </c>
      <c r="D2959" s="34" t="s">
        <v>6243</v>
      </c>
      <c r="E2959" s="35" t="s">
        <v>4259</v>
      </c>
      <c r="F2959" s="35"/>
      <c r="G2959" s="36">
        <v>30</v>
      </c>
      <c r="H2959" s="36">
        <v>3850</v>
      </c>
      <c r="I2959" s="36">
        <v>5400</v>
      </c>
      <c r="J2959" s="36">
        <v>30</v>
      </c>
    </row>
    <row r="2960" spans="1:10" x14ac:dyDescent="0.2">
      <c r="A2960" s="33">
        <v>2597</v>
      </c>
      <c r="B2960" s="34" t="s">
        <v>6299</v>
      </c>
      <c r="C2960" s="34" t="s">
        <v>6300</v>
      </c>
      <c r="D2960" s="34" t="s">
        <v>6251</v>
      </c>
      <c r="E2960" s="35" t="s">
        <v>846</v>
      </c>
      <c r="F2960" s="35"/>
      <c r="G2960" s="36">
        <v>27.5</v>
      </c>
      <c r="H2960" s="36">
        <v>3750</v>
      </c>
      <c r="I2960" s="36">
        <v>4950</v>
      </c>
      <c r="J2960" s="36">
        <v>27.5</v>
      </c>
    </row>
    <row r="2961" spans="1:10" x14ac:dyDescent="0.2">
      <c r="A2961" s="33">
        <v>2598</v>
      </c>
      <c r="B2961" s="34" t="s">
        <v>6249</v>
      </c>
      <c r="C2961" s="34" t="s">
        <v>6250</v>
      </c>
      <c r="D2961" s="34" t="s">
        <v>6251</v>
      </c>
      <c r="E2961" s="35" t="s">
        <v>5252</v>
      </c>
      <c r="F2961" s="35"/>
      <c r="G2961" s="36">
        <v>27.5</v>
      </c>
      <c r="H2961" s="36">
        <v>3750</v>
      </c>
      <c r="I2961" s="36">
        <v>4950</v>
      </c>
      <c r="J2961" s="36">
        <v>27.5</v>
      </c>
    </row>
    <row r="2962" spans="1:10" x14ac:dyDescent="0.2">
      <c r="A2962" s="33">
        <v>2599</v>
      </c>
      <c r="B2962" s="34" t="s">
        <v>12780</v>
      </c>
      <c r="C2962" s="34" t="s">
        <v>12779</v>
      </c>
      <c r="D2962" s="34" t="s">
        <v>14576</v>
      </c>
      <c r="E2962" s="35" t="s">
        <v>14018</v>
      </c>
      <c r="F2962" s="35"/>
      <c r="G2962" s="36">
        <v>27.22</v>
      </c>
      <c r="H2962" s="36">
        <v>3800</v>
      </c>
      <c r="I2962" s="36">
        <v>4899.6000000000004</v>
      </c>
      <c r="J2962" s="36">
        <v>27.22</v>
      </c>
    </row>
    <row r="2963" spans="1:10" x14ac:dyDescent="0.2">
      <c r="A2963" s="31"/>
      <c r="B2963" s="31"/>
      <c r="C2963" s="31"/>
      <c r="D2963" s="32" t="s">
        <v>6252</v>
      </c>
      <c r="E2963" s="31"/>
      <c r="F2963" s="31"/>
      <c r="G2963" s="31"/>
      <c r="H2963" s="31"/>
      <c r="I2963" s="31"/>
      <c r="J2963" s="31"/>
    </row>
    <row r="2964" spans="1:10" x14ac:dyDescent="0.2">
      <c r="A2964" s="33">
        <v>2600</v>
      </c>
      <c r="B2964" s="34" t="s">
        <v>6253</v>
      </c>
      <c r="C2964" s="34" t="s">
        <v>6254</v>
      </c>
      <c r="D2964" s="34" t="s">
        <v>6255</v>
      </c>
      <c r="E2964" s="35" t="s">
        <v>2278</v>
      </c>
      <c r="F2964" s="35"/>
      <c r="G2964" s="36">
        <v>22.95</v>
      </c>
      <c r="H2964" s="36">
        <v>3750</v>
      </c>
      <c r="I2964" s="36">
        <v>5049</v>
      </c>
      <c r="J2964" s="36">
        <v>22.95</v>
      </c>
    </row>
    <row r="2965" spans="1:10" x14ac:dyDescent="0.2">
      <c r="A2965" s="31"/>
      <c r="B2965" s="31"/>
      <c r="C2965" s="31"/>
      <c r="D2965" s="32" t="s">
        <v>6256</v>
      </c>
      <c r="E2965" s="31"/>
      <c r="F2965" s="31"/>
      <c r="G2965" s="31"/>
      <c r="H2965" s="31"/>
      <c r="I2965" s="31"/>
      <c r="J2965" s="31"/>
    </row>
    <row r="2966" spans="1:10" x14ac:dyDescent="0.2">
      <c r="A2966" s="33">
        <v>2601</v>
      </c>
      <c r="B2966" s="34" t="s">
        <v>12806</v>
      </c>
      <c r="C2966" s="34" t="s">
        <v>12805</v>
      </c>
      <c r="D2966" s="34" t="s">
        <v>14577</v>
      </c>
      <c r="E2966" s="35" t="s">
        <v>14032</v>
      </c>
      <c r="F2966" s="35"/>
      <c r="G2966" s="36">
        <v>33.33</v>
      </c>
      <c r="H2966" s="36">
        <v>4000</v>
      </c>
      <c r="I2966" s="36">
        <v>5400</v>
      </c>
      <c r="J2966" s="36">
        <v>30</v>
      </c>
    </row>
    <row r="2967" spans="1:10" x14ac:dyDescent="0.2">
      <c r="A2967" s="33">
        <v>2602</v>
      </c>
      <c r="B2967" s="34" t="s">
        <v>6257</v>
      </c>
      <c r="C2967" s="34" t="s">
        <v>6258</v>
      </c>
      <c r="D2967" s="34" t="s">
        <v>6259</v>
      </c>
      <c r="E2967" s="35" t="s">
        <v>672</v>
      </c>
      <c r="F2967" s="35"/>
      <c r="G2967" s="36">
        <v>28.33</v>
      </c>
      <c r="H2967" s="36">
        <v>3800</v>
      </c>
      <c r="I2967" s="36">
        <v>5099.3999999999996</v>
      </c>
      <c r="J2967" s="36">
        <v>28.33</v>
      </c>
    </row>
    <row r="2968" spans="1:10" x14ac:dyDescent="0.2">
      <c r="A2968" s="33">
        <v>2603</v>
      </c>
      <c r="B2968" s="34" t="s">
        <v>6260</v>
      </c>
      <c r="C2968" s="34" t="s">
        <v>6261</v>
      </c>
      <c r="D2968" s="34" t="s">
        <v>6259</v>
      </c>
      <c r="E2968" s="35" t="s">
        <v>6262</v>
      </c>
      <c r="F2968" s="35"/>
      <c r="G2968" s="36">
        <v>28.33</v>
      </c>
      <c r="H2968" s="36">
        <v>3800</v>
      </c>
      <c r="I2968" s="36">
        <v>5099.3999999999996</v>
      </c>
      <c r="J2968" s="36">
        <v>28.33</v>
      </c>
    </row>
    <row r="2969" spans="1:10" x14ac:dyDescent="0.2">
      <c r="A2969" s="33">
        <v>2604</v>
      </c>
      <c r="B2969" s="34" t="s">
        <v>12804</v>
      </c>
      <c r="C2969" s="34" t="s">
        <v>12803</v>
      </c>
      <c r="D2969" s="34" t="s">
        <v>6259</v>
      </c>
      <c r="E2969" s="35" t="s">
        <v>14127</v>
      </c>
      <c r="F2969" s="35"/>
      <c r="G2969" s="36">
        <v>28.33</v>
      </c>
      <c r="H2969" s="36">
        <v>3800</v>
      </c>
      <c r="I2969" s="36">
        <v>5099.3999999999996</v>
      </c>
      <c r="J2969" s="36">
        <v>28.33</v>
      </c>
    </row>
    <row r="2970" spans="1:10" x14ac:dyDescent="0.2">
      <c r="A2970" s="33">
        <v>2605</v>
      </c>
      <c r="B2970" s="34" t="s">
        <v>6264</v>
      </c>
      <c r="C2970" s="34" t="s">
        <v>6265</v>
      </c>
      <c r="D2970" s="34" t="s">
        <v>6266</v>
      </c>
      <c r="E2970" s="35" t="s">
        <v>6267</v>
      </c>
      <c r="F2970" s="35"/>
      <c r="G2970" s="36">
        <v>29.44</v>
      </c>
      <c r="H2970" s="36">
        <v>3850</v>
      </c>
      <c r="I2970" s="36">
        <v>5299.2</v>
      </c>
      <c r="J2970" s="36">
        <v>29.44</v>
      </c>
    </row>
    <row r="2971" spans="1:10" x14ac:dyDescent="0.2">
      <c r="A2971" s="33">
        <v>2606</v>
      </c>
      <c r="B2971" s="34" t="s">
        <v>6268</v>
      </c>
      <c r="C2971" s="34" t="s">
        <v>6269</v>
      </c>
      <c r="D2971" s="34" t="s">
        <v>14578</v>
      </c>
      <c r="E2971" s="35" t="s">
        <v>270</v>
      </c>
      <c r="F2971" s="35"/>
      <c r="G2971" s="36">
        <v>33.33</v>
      </c>
      <c r="H2971" s="36">
        <v>4000</v>
      </c>
      <c r="I2971" s="36">
        <v>5999.4</v>
      </c>
      <c r="J2971" s="36">
        <v>33.33</v>
      </c>
    </row>
    <row r="2972" spans="1:10" x14ac:dyDescent="0.2">
      <c r="A2972" s="33">
        <v>2607</v>
      </c>
      <c r="B2972" s="34" t="s">
        <v>12802</v>
      </c>
      <c r="C2972" s="34" t="s">
        <v>12801</v>
      </c>
      <c r="D2972" s="34" t="s">
        <v>6259</v>
      </c>
      <c r="E2972" s="35" t="s">
        <v>14406</v>
      </c>
      <c r="F2972" s="35"/>
      <c r="G2972" s="36">
        <v>28.33</v>
      </c>
      <c r="H2972" s="36">
        <v>3800</v>
      </c>
      <c r="I2972" s="36">
        <v>5099.3999999999996</v>
      </c>
      <c r="J2972" s="36">
        <v>28.33</v>
      </c>
    </row>
    <row r="2973" spans="1:10" x14ac:dyDescent="0.2">
      <c r="A2973" s="33">
        <v>2608</v>
      </c>
      <c r="B2973" s="34" t="s">
        <v>12800</v>
      </c>
      <c r="C2973" s="34" t="s">
        <v>12799</v>
      </c>
      <c r="D2973" s="34" t="s">
        <v>6259</v>
      </c>
      <c r="E2973" s="35" t="s">
        <v>13955</v>
      </c>
      <c r="F2973" s="35"/>
      <c r="G2973" s="36">
        <v>28.33</v>
      </c>
      <c r="H2973" s="36">
        <v>3800</v>
      </c>
      <c r="I2973" s="36">
        <v>5099.3999999999996</v>
      </c>
      <c r="J2973" s="36">
        <v>28.33</v>
      </c>
    </row>
    <row r="2974" spans="1:10" x14ac:dyDescent="0.2">
      <c r="A2974" s="33">
        <v>2609</v>
      </c>
      <c r="B2974" s="34" t="s">
        <v>12798</v>
      </c>
      <c r="C2974" s="34" t="s">
        <v>12797</v>
      </c>
      <c r="D2974" s="34" t="s">
        <v>6259</v>
      </c>
      <c r="E2974" s="35" t="s">
        <v>13920</v>
      </c>
      <c r="F2974" s="35"/>
      <c r="G2974" s="36">
        <v>28.33</v>
      </c>
      <c r="H2974" s="36">
        <v>3800</v>
      </c>
      <c r="I2974" s="36">
        <v>5099.3999999999996</v>
      </c>
      <c r="J2974" s="36">
        <v>28.33</v>
      </c>
    </row>
    <row r="2975" spans="1:10" x14ac:dyDescent="0.2">
      <c r="A2975" s="33">
        <v>2610</v>
      </c>
      <c r="B2975" s="34" t="s">
        <v>12796</v>
      </c>
      <c r="C2975" s="34" t="s">
        <v>12795</v>
      </c>
      <c r="D2975" s="34" t="s">
        <v>6259</v>
      </c>
      <c r="E2975" s="35" t="s">
        <v>14101</v>
      </c>
      <c r="F2975" s="35"/>
      <c r="G2975" s="36">
        <v>28.33</v>
      </c>
      <c r="H2975" s="36">
        <v>3800</v>
      </c>
      <c r="I2975" s="36">
        <v>5099.3999999999996</v>
      </c>
      <c r="J2975" s="36">
        <v>28.33</v>
      </c>
    </row>
    <row r="2976" spans="1:10" x14ac:dyDescent="0.2">
      <c r="A2976" s="33">
        <v>2611</v>
      </c>
      <c r="B2976" s="34" t="s">
        <v>6270</v>
      </c>
      <c r="C2976" s="34" t="s">
        <v>6271</v>
      </c>
      <c r="D2976" s="34" t="s">
        <v>14579</v>
      </c>
      <c r="E2976" s="35" t="s">
        <v>2870</v>
      </c>
      <c r="F2976" s="35"/>
      <c r="G2976" s="36">
        <v>36.67</v>
      </c>
      <c r="H2976" s="36">
        <v>4000</v>
      </c>
      <c r="I2976" s="36">
        <v>6600.6</v>
      </c>
      <c r="J2976" s="36">
        <v>36.67</v>
      </c>
    </row>
    <row r="2977" spans="1:10" x14ac:dyDescent="0.2">
      <c r="A2977" s="33">
        <v>2612</v>
      </c>
      <c r="B2977" s="34" t="s">
        <v>12808</v>
      </c>
      <c r="C2977" s="34" t="s">
        <v>12807</v>
      </c>
      <c r="D2977" s="34" t="s">
        <v>14578</v>
      </c>
      <c r="E2977" s="35" t="s">
        <v>14167</v>
      </c>
      <c r="F2977" s="35"/>
      <c r="G2977" s="36">
        <v>33.33</v>
      </c>
      <c r="H2977" s="36">
        <v>4000</v>
      </c>
      <c r="I2977" s="36">
        <v>5400</v>
      </c>
      <c r="J2977" s="36">
        <v>30</v>
      </c>
    </row>
    <row r="2978" spans="1:10" x14ac:dyDescent="0.2">
      <c r="A2978" s="33">
        <v>2613</v>
      </c>
      <c r="B2978" s="34" t="s">
        <v>12794</v>
      </c>
      <c r="C2978" s="34" t="s">
        <v>12793</v>
      </c>
      <c r="D2978" s="34" t="s">
        <v>6259</v>
      </c>
      <c r="E2978" s="35" t="s">
        <v>14406</v>
      </c>
      <c r="F2978" s="35"/>
      <c r="G2978" s="36">
        <v>28.33</v>
      </c>
      <c r="H2978" s="36">
        <v>3800</v>
      </c>
      <c r="I2978" s="36">
        <v>5099.3999999999996</v>
      </c>
      <c r="J2978" s="36">
        <v>28.33</v>
      </c>
    </row>
    <row r="2979" spans="1:10" x14ac:dyDescent="0.2">
      <c r="A2979" s="33">
        <v>2614</v>
      </c>
      <c r="B2979" s="34" t="s">
        <v>6273</v>
      </c>
      <c r="C2979" s="34" t="s">
        <v>6274</v>
      </c>
      <c r="D2979" s="34" t="s">
        <v>6259</v>
      </c>
      <c r="E2979" s="35" t="s">
        <v>992</v>
      </c>
      <c r="F2979" s="35"/>
      <c r="G2979" s="36">
        <v>28.33</v>
      </c>
      <c r="H2979" s="36">
        <v>3800</v>
      </c>
      <c r="I2979" s="36">
        <v>5099.3999999999996</v>
      </c>
      <c r="J2979" s="36">
        <v>28.33</v>
      </c>
    </row>
    <row r="2980" spans="1:10" x14ac:dyDescent="0.2">
      <c r="A2980" s="33">
        <v>2615</v>
      </c>
      <c r="B2980" s="34" t="s">
        <v>12792</v>
      </c>
      <c r="C2980" s="34" t="s">
        <v>12791</v>
      </c>
      <c r="D2980" s="34" t="s">
        <v>6259</v>
      </c>
      <c r="E2980" s="35" t="s">
        <v>14101</v>
      </c>
      <c r="F2980" s="35"/>
      <c r="G2980" s="36">
        <v>28.33</v>
      </c>
      <c r="H2980" s="36">
        <v>3800</v>
      </c>
      <c r="I2980" s="36">
        <v>5099.3999999999996</v>
      </c>
      <c r="J2980" s="36">
        <v>28.33</v>
      </c>
    </row>
    <row r="2981" spans="1:10" x14ac:dyDescent="0.2">
      <c r="A2981" s="33">
        <v>2616</v>
      </c>
      <c r="B2981" s="34" t="s">
        <v>6275</v>
      </c>
      <c r="C2981" s="34" t="s">
        <v>6276</v>
      </c>
      <c r="D2981" s="34" t="s">
        <v>6266</v>
      </c>
      <c r="E2981" s="35" t="s">
        <v>68</v>
      </c>
      <c r="F2981" s="35"/>
      <c r="G2981" s="36">
        <v>29.44</v>
      </c>
      <c r="H2981" s="36">
        <v>3800</v>
      </c>
      <c r="I2981" s="36">
        <v>5299.2</v>
      </c>
      <c r="J2981" s="36">
        <v>29.44</v>
      </c>
    </row>
    <row r="2982" spans="1:10" x14ac:dyDescent="0.2">
      <c r="A2982" s="33">
        <v>2617</v>
      </c>
      <c r="B2982" s="34" t="s">
        <v>14580</v>
      </c>
      <c r="C2982" s="34" t="s">
        <v>14581</v>
      </c>
      <c r="D2982" s="34" t="s">
        <v>6259</v>
      </c>
      <c r="E2982" s="35" t="s">
        <v>13920</v>
      </c>
      <c r="F2982" s="35"/>
      <c r="G2982" s="36">
        <v>28.33</v>
      </c>
      <c r="H2982" s="36">
        <v>3800</v>
      </c>
      <c r="I2982" s="36">
        <v>5099.3999999999996</v>
      </c>
      <c r="J2982" s="36">
        <v>28.33</v>
      </c>
    </row>
    <row r="2983" spans="1:10" x14ac:dyDescent="0.2">
      <c r="A2983" s="33">
        <v>2618</v>
      </c>
      <c r="B2983" s="34" t="s">
        <v>12790</v>
      </c>
      <c r="C2983" s="34" t="s">
        <v>12789</v>
      </c>
      <c r="D2983" s="34" t="s">
        <v>6259</v>
      </c>
      <c r="E2983" s="35" t="s">
        <v>14012</v>
      </c>
      <c r="F2983" s="35"/>
      <c r="G2983" s="36">
        <v>28.33</v>
      </c>
      <c r="H2983" s="36">
        <v>3800</v>
      </c>
      <c r="I2983" s="36">
        <v>5099.3999999999996</v>
      </c>
      <c r="J2983" s="36">
        <v>28.33</v>
      </c>
    </row>
    <row r="2984" spans="1:10" x14ac:dyDescent="0.2">
      <c r="A2984" s="33">
        <v>2619</v>
      </c>
      <c r="B2984" s="34" t="s">
        <v>6277</v>
      </c>
      <c r="C2984" s="34" t="s">
        <v>6278</v>
      </c>
      <c r="D2984" s="34" t="s">
        <v>6259</v>
      </c>
      <c r="E2984" s="35" t="s">
        <v>270</v>
      </c>
      <c r="F2984" s="35"/>
      <c r="G2984" s="36">
        <v>28.33</v>
      </c>
      <c r="H2984" s="36">
        <v>3201</v>
      </c>
      <c r="I2984" s="36">
        <v>5099.3999999999996</v>
      </c>
      <c r="J2984" s="36">
        <v>28.33</v>
      </c>
    </row>
    <row r="2985" spans="1:10" x14ac:dyDescent="0.2">
      <c r="A2985" s="33">
        <v>2620</v>
      </c>
      <c r="B2985" s="34" t="s">
        <v>6279</v>
      </c>
      <c r="C2985" s="34" t="s">
        <v>6280</v>
      </c>
      <c r="D2985" s="34" t="s">
        <v>6259</v>
      </c>
      <c r="E2985" s="35" t="s">
        <v>2951</v>
      </c>
      <c r="F2985" s="35"/>
      <c r="G2985" s="36">
        <v>28.33</v>
      </c>
      <c r="H2985" s="36">
        <v>3200</v>
      </c>
      <c r="I2985" s="36">
        <v>5099.3999999999996</v>
      </c>
      <c r="J2985" s="36">
        <v>28.33</v>
      </c>
    </row>
    <row r="2986" spans="1:10" x14ac:dyDescent="0.2">
      <c r="A2986" s="33">
        <v>2621</v>
      </c>
      <c r="B2986" s="34" t="s">
        <v>12788</v>
      </c>
      <c r="C2986" s="34" t="s">
        <v>12787</v>
      </c>
      <c r="D2986" s="34" t="s">
        <v>6259</v>
      </c>
      <c r="E2986" s="35" t="s">
        <v>13969</v>
      </c>
      <c r="F2986" s="35"/>
      <c r="G2986" s="36">
        <v>28.33</v>
      </c>
      <c r="H2986" s="36">
        <v>3800</v>
      </c>
      <c r="I2986" s="36">
        <v>5099.3999999999996</v>
      </c>
      <c r="J2986" s="36">
        <v>28.33</v>
      </c>
    </row>
    <row r="2987" spans="1:10" x14ac:dyDescent="0.2">
      <c r="A2987" s="33">
        <v>2622</v>
      </c>
      <c r="B2987" s="34" t="s">
        <v>6281</v>
      </c>
      <c r="C2987" s="34" t="s">
        <v>6282</v>
      </c>
      <c r="D2987" s="34" t="s">
        <v>6259</v>
      </c>
      <c r="E2987" s="35" t="s">
        <v>204</v>
      </c>
      <c r="F2987" s="35"/>
      <c r="G2987" s="36">
        <v>28.33</v>
      </c>
      <c r="H2987" s="36">
        <v>3800</v>
      </c>
      <c r="I2987" s="36">
        <v>5099.3999999999996</v>
      </c>
      <c r="J2987" s="36">
        <v>28.33</v>
      </c>
    </row>
    <row r="2988" spans="1:10" x14ac:dyDescent="0.2">
      <c r="A2988" s="33">
        <v>2623</v>
      </c>
      <c r="B2988" s="34" t="s">
        <v>12786</v>
      </c>
      <c r="C2988" s="34" t="s">
        <v>12785</v>
      </c>
      <c r="D2988" s="34" t="s">
        <v>6259</v>
      </c>
      <c r="E2988" s="35" t="s">
        <v>13941</v>
      </c>
      <c r="F2988" s="35"/>
      <c r="G2988" s="36">
        <v>28.33</v>
      </c>
      <c r="H2988" s="36">
        <v>3800</v>
      </c>
      <c r="I2988" s="36">
        <v>5099.3999999999996</v>
      </c>
      <c r="J2988" s="36">
        <v>28.33</v>
      </c>
    </row>
    <row r="2989" spans="1:10" x14ac:dyDescent="0.2">
      <c r="A2989" s="33">
        <v>2624</v>
      </c>
      <c r="B2989" s="34" t="s">
        <v>6283</v>
      </c>
      <c r="C2989" s="34" t="s">
        <v>6284</v>
      </c>
      <c r="D2989" s="34" t="s">
        <v>6259</v>
      </c>
      <c r="E2989" s="35" t="s">
        <v>4047</v>
      </c>
      <c r="F2989" s="35"/>
      <c r="G2989" s="36">
        <v>28.33</v>
      </c>
      <c r="H2989" s="36">
        <v>3200</v>
      </c>
      <c r="I2989" s="36">
        <v>5099.3999999999996</v>
      </c>
      <c r="J2989" s="36">
        <v>28.33</v>
      </c>
    </row>
    <row r="2990" spans="1:10" x14ac:dyDescent="0.2">
      <c r="A2990" s="33">
        <v>2625</v>
      </c>
      <c r="B2990" s="34" t="s">
        <v>6285</v>
      </c>
      <c r="C2990" s="34" t="s">
        <v>6286</v>
      </c>
      <c r="D2990" s="34" t="s">
        <v>6259</v>
      </c>
      <c r="E2990" s="35" t="s">
        <v>612</v>
      </c>
      <c r="F2990" s="35"/>
      <c r="G2990" s="36">
        <v>28.33</v>
      </c>
      <c r="H2990" s="36">
        <v>3800</v>
      </c>
      <c r="I2990" s="36">
        <v>5099.3999999999996</v>
      </c>
      <c r="J2990" s="36">
        <v>28.33</v>
      </c>
    </row>
    <row r="2991" spans="1:10" x14ac:dyDescent="0.2">
      <c r="A2991" s="31"/>
      <c r="B2991" s="31"/>
      <c r="C2991" s="31"/>
      <c r="D2991" s="32" t="s">
        <v>6287</v>
      </c>
      <c r="E2991" s="31"/>
      <c r="F2991" s="31"/>
      <c r="G2991" s="31"/>
      <c r="H2991" s="31"/>
      <c r="I2991" s="31"/>
      <c r="J2991" s="31"/>
    </row>
    <row r="2992" spans="1:10" x14ac:dyDescent="0.2">
      <c r="A2992" s="33">
        <v>2626</v>
      </c>
      <c r="B2992" s="34" t="s">
        <v>6291</v>
      </c>
      <c r="C2992" s="34" t="s">
        <v>6292</v>
      </c>
      <c r="D2992" s="34" t="s">
        <v>6293</v>
      </c>
      <c r="E2992" s="35" t="s">
        <v>630</v>
      </c>
      <c r="F2992" s="35"/>
      <c r="G2992" s="36">
        <v>25</v>
      </c>
      <c r="H2992" s="36">
        <v>3750</v>
      </c>
      <c r="I2992" s="36">
        <v>4500</v>
      </c>
      <c r="J2992" s="36">
        <v>25</v>
      </c>
    </row>
    <row r="2993" spans="1:10" x14ac:dyDescent="0.2">
      <c r="A2993" s="33">
        <v>2627</v>
      </c>
      <c r="B2993" s="34" t="s">
        <v>13817</v>
      </c>
      <c r="C2993" s="34" t="s">
        <v>13816</v>
      </c>
      <c r="D2993" s="34" t="s">
        <v>6293</v>
      </c>
      <c r="E2993" s="35" t="s">
        <v>14137</v>
      </c>
      <c r="F2993" s="35"/>
      <c r="G2993" s="36">
        <v>25</v>
      </c>
      <c r="H2993" s="36">
        <v>3750</v>
      </c>
      <c r="I2993" s="36">
        <v>4500</v>
      </c>
      <c r="J2993" s="36">
        <v>25</v>
      </c>
    </row>
    <row r="2994" spans="1:10" x14ac:dyDescent="0.2">
      <c r="A2994" s="33">
        <v>2628</v>
      </c>
      <c r="B2994" s="34" t="s">
        <v>6294</v>
      </c>
      <c r="C2994" s="34" t="s">
        <v>6295</v>
      </c>
      <c r="D2994" s="34" t="s">
        <v>14582</v>
      </c>
      <c r="E2994" s="35" t="s">
        <v>6296</v>
      </c>
      <c r="F2994" s="35"/>
      <c r="G2994" s="36">
        <v>35.67</v>
      </c>
      <c r="H2994" s="36">
        <v>3800</v>
      </c>
      <c r="I2994" s="36">
        <v>6420.6</v>
      </c>
      <c r="J2994" s="36">
        <v>35.67</v>
      </c>
    </row>
    <row r="2995" spans="1:10" x14ac:dyDescent="0.2">
      <c r="A2995" s="33">
        <v>2629</v>
      </c>
      <c r="B2995" s="34" t="s">
        <v>14583</v>
      </c>
      <c r="C2995" s="34" t="s">
        <v>14584</v>
      </c>
      <c r="D2995" s="34" t="s">
        <v>14585</v>
      </c>
      <c r="E2995" s="35" t="s">
        <v>14056</v>
      </c>
      <c r="F2995" s="35"/>
      <c r="G2995" s="36">
        <v>25</v>
      </c>
      <c r="H2995" s="36">
        <v>3750</v>
      </c>
      <c r="I2995" s="36">
        <v>4500</v>
      </c>
      <c r="J2995" s="36">
        <v>25</v>
      </c>
    </row>
    <row r="2996" spans="1:10" x14ac:dyDescent="0.2">
      <c r="A2996" s="33">
        <v>2630</v>
      </c>
      <c r="B2996" s="34" t="s">
        <v>6297</v>
      </c>
      <c r="C2996" s="34" t="s">
        <v>6298</v>
      </c>
      <c r="D2996" s="34" t="s">
        <v>6303</v>
      </c>
      <c r="E2996" s="35" t="s">
        <v>1104</v>
      </c>
      <c r="F2996" s="35"/>
      <c r="G2996" s="36">
        <v>27.5</v>
      </c>
      <c r="H2996" s="36">
        <v>3750</v>
      </c>
      <c r="I2996" s="36">
        <v>4950</v>
      </c>
      <c r="J2996" s="36">
        <v>27.5</v>
      </c>
    </row>
    <row r="2997" spans="1:10" x14ac:dyDescent="0.2">
      <c r="A2997" s="33">
        <v>2631</v>
      </c>
      <c r="B2997" s="34" t="s">
        <v>12774</v>
      </c>
      <c r="C2997" s="34" t="s">
        <v>12773</v>
      </c>
      <c r="D2997" s="34" t="s">
        <v>6303</v>
      </c>
      <c r="E2997" s="35" t="s">
        <v>13954</v>
      </c>
      <c r="F2997" s="35"/>
      <c r="G2997" s="36">
        <v>27.5</v>
      </c>
      <c r="H2997" s="36">
        <v>3750</v>
      </c>
      <c r="I2997" s="36">
        <v>4950</v>
      </c>
      <c r="J2997" s="36">
        <v>27.5</v>
      </c>
    </row>
    <row r="2998" spans="1:10" x14ac:dyDescent="0.2">
      <c r="A2998" s="33">
        <v>2632</v>
      </c>
      <c r="B2998" s="34" t="s">
        <v>12770</v>
      </c>
      <c r="C2998" s="34" t="s">
        <v>12769</v>
      </c>
      <c r="D2998" s="34" t="s">
        <v>6293</v>
      </c>
      <c r="E2998" s="35" t="s">
        <v>14008</v>
      </c>
      <c r="F2998" s="35"/>
      <c r="G2998" s="36">
        <v>25</v>
      </c>
      <c r="H2998" s="36">
        <v>3750</v>
      </c>
      <c r="I2998" s="36">
        <v>4500</v>
      </c>
      <c r="J2998" s="36">
        <v>25</v>
      </c>
    </row>
    <row r="2999" spans="1:10" x14ac:dyDescent="0.2">
      <c r="A2999" s="33">
        <v>2633</v>
      </c>
      <c r="B2999" s="34" t="s">
        <v>12768</v>
      </c>
      <c r="C2999" s="34" t="s">
        <v>12767</v>
      </c>
      <c r="D2999" s="34" t="s">
        <v>6293</v>
      </c>
      <c r="E2999" s="35" t="s">
        <v>13986</v>
      </c>
      <c r="F2999" s="35"/>
      <c r="G2999" s="36">
        <v>25</v>
      </c>
      <c r="H2999" s="36">
        <v>3750</v>
      </c>
      <c r="I2999" s="36">
        <v>4500</v>
      </c>
      <c r="J2999" s="36">
        <v>25</v>
      </c>
    </row>
    <row r="3000" spans="1:10" x14ac:dyDescent="0.2">
      <c r="A3000" s="33">
        <v>2634</v>
      </c>
      <c r="B3000" s="34" t="s">
        <v>6301</v>
      </c>
      <c r="C3000" s="34" t="s">
        <v>6302</v>
      </c>
      <c r="D3000" s="34" t="s">
        <v>6303</v>
      </c>
      <c r="E3000" s="35" t="s">
        <v>1655</v>
      </c>
      <c r="F3000" s="35"/>
      <c r="G3000" s="36">
        <v>27.5</v>
      </c>
      <c r="H3000" s="36">
        <v>3750</v>
      </c>
      <c r="I3000" s="36">
        <v>4950</v>
      </c>
      <c r="J3000" s="36">
        <v>27.5</v>
      </c>
    </row>
    <row r="3001" spans="1:10" x14ac:dyDescent="0.2">
      <c r="A3001" s="33">
        <v>2635</v>
      </c>
      <c r="B3001" s="34" t="s">
        <v>6304</v>
      </c>
      <c r="C3001" s="34" t="s">
        <v>6305</v>
      </c>
      <c r="D3001" s="34" t="s">
        <v>14586</v>
      </c>
      <c r="E3001" s="35" t="s">
        <v>2055</v>
      </c>
      <c r="F3001" s="35"/>
      <c r="G3001" s="36">
        <v>30</v>
      </c>
      <c r="H3001" s="36">
        <v>3750</v>
      </c>
      <c r="I3001" s="36">
        <v>5400</v>
      </c>
      <c r="J3001" s="36">
        <v>30</v>
      </c>
    </row>
    <row r="3002" spans="1:10" x14ac:dyDescent="0.2">
      <c r="A3002" s="33">
        <v>2636</v>
      </c>
      <c r="B3002" s="34" t="s">
        <v>11571</v>
      </c>
      <c r="C3002" s="34" t="s">
        <v>11570</v>
      </c>
      <c r="D3002" s="34" t="s">
        <v>14587</v>
      </c>
      <c r="E3002" s="35" t="s">
        <v>14148</v>
      </c>
      <c r="F3002" s="35"/>
      <c r="G3002" s="36">
        <v>5900</v>
      </c>
      <c r="H3002" s="36">
        <v>4500</v>
      </c>
      <c r="I3002" s="36">
        <v>6490</v>
      </c>
      <c r="J3002" s="36">
        <v>6490</v>
      </c>
    </row>
    <row r="3003" spans="1:10" x14ac:dyDescent="0.2">
      <c r="A3003" s="33">
        <v>2637</v>
      </c>
      <c r="B3003" s="34" t="s">
        <v>12762</v>
      </c>
      <c r="C3003" s="34" t="s">
        <v>12761</v>
      </c>
      <c r="D3003" s="34" t="s">
        <v>6293</v>
      </c>
      <c r="E3003" s="35" t="s">
        <v>14167</v>
      </c>
      <c r="F3003" s="35"/>
      <c r="G3003" s="36">
        <v>25</v>
      </c>
      <c r="H3003" s="36">
        <v>3750</v>
      </c>
      <c r="I3003" s="36">
        <v>4500</v>
      </c>
      <c r="J3003" s="36">
        <v>25</v>
      </c>
    </row>
    <row r="3004" spans="1:10" x14ac:dyDescent="0.2">
      <c r="A3004" s="33">
        <v>2638</v>
      </c>
      <c r="B3004" s="34" t="s">
        <v>12746</v>
      </c>
      <c r="C3004" s="34" t="s">
        <v>12745</v>
      </c>
      <c r="D3004" s="34" t="s">
        <v>6303</v>
      </c>
      <c r="E3004" s="35" t="s">
        <v>14022</v>
      </c>
      <c r="F3004" s="35"/>
      <c r="G3004" s="36">
        <v>27.5</v>
      </c>
      <c r="H3004" s="36">
        <v>3750</v>
      </c>
      <c r="I3004" s="36">
        <v>4950</v>
      </c>
      <c r="J3004" s="36">
        <v>27.5</v>
      </c>
    </row>
    <row r="3005" spans="1:10" x14ac:dyDescent="0.2">
      <c r="A3005" s="33">
        <v>2639</v>
      </c>
      <c r="B3005" s="34" t="s">
        <v>6308</v>
      </c>
      <c r="C3005" s="34" t="s">
        <v>6309</v>
      </c>
      <c r="D3005" s="34" t="s">
        <v>14582</v>
      </c>
      <c r="E3005" s="35" t="s">
        <v>4156</v>
      </c>
      <c r="F3005" s="35"/>
      <c r="G3005" s="36">
        <v>35.67</v>
      </c>
      <c r="H3005" s="36">
        <v>3800</v>
      </c>
      <c r="I3005" s="36">
        <v>6420.6</v>
      </c>
      <c r="J3005" s="36">
        <v>35.67</v>
      </c>
    </row>
    <row r="3006" spans="1:10" x14ac:dyDescent="0.2">
      <c r="A3006" s="31"/>
      <c r="B3006" s="31"/>
      <c r="C3006" s="31"/>
      <c r="D3006" s="32" t="s">
        <v>6310</v>
      </c>
      <c r="E3006" s="31"/>
      <c r="F3006" s="31"/>
      <c r="G3006" s="31"/>
      <c r="H3006" s="31"/>
      <c r="I3006" s="31"/>
      <c r="J3006" s="31"/>
    </row>
    <row r="3007" spans="1:10" x14ac:dyDescent="0.2">
      <c r="A3007" s="33">
        <v>2640</v>
      </c>
      <c r="B3007" s="34" t="s">
        <v>6311</v>
      </c>
      <c r="C3007" s="34" t="s">
        <v>6312</v>
      </c>
      <c r="D3007" s="34" t="s">
        <v>6313</v>
      </c>
      <c r="E3007" s="35" t="s">
        <v>1101</v>
      </c>
      <c r="F3007" s="35"/>
      <c r="G3007" s="36">
        <v>24.44</v>
      </c>
      <c r="H3007" s="36">
        <v>3750</v>
      </c>
      <c r="I3007" s="36">
        <v>4399.2</v>
      </c>
      <c r="J3007" s="36">
        <v>24.44</v>
      </c>
    </row>
    <row r="3008" spans="1:10" x14ac:dyDescent="0.2">
      <c r="A3008" s="33">
        <v>2641</v>
      </c>
      <c r="B3008" s="34" t="s">
        <v>5040</v>
      </c>
      <c r="C3008" s="34" t="s">
        <v>5041</v>
      </c>
      <c r="D3008" s="34" t="s">
        <v>14588</v>
      </c>
      <c r="E3008" s="35" t="s">
        <v>3735</v>
      </c>
      <c r="F3008" s="35"/>
      <c r="G3008" s="36">
        <v>7139</v>
      </c>
      <c r="H3008" s="36">
        <v>5000</v>
      </c>
      <c r="I3008" s="36">
        <v>7139</v>
      </c>
      <c r="J3008" s="36">
        <v>7139</v>
      </c>
    </row>
    <row r="3009" spans="1:10" x14ac:dyDescent="0.2">
      <c r="A3009" s="33">
        <v>2642</v>
      </c>
      <c r="B3009" s="34" t="s">
        <v>6314</v>
      </c>
      <c r="C3009" s="34" t="s">
        <v>6315</v>
      </c>
      <c r="D3009" s="34" t="s">
        <v>14589</v>
      </c>
      <c r="E3009" s="35" t="s">
        <v>1451</v>
      </c>
      <c r="F3009" s="35"/>
      <c r="G3009" s="36">
        <v>7139</v>
      </c>
      <c r="H3009" s="36">
        <v>5000</v>
      </c>
      <c r="I3009" s="36">
        <v>7139</v>
      </c>
      <c r="J3009" s="36">
        <v>7139</v>
      </c>
    </row>
    <row r="3010" spans="1:10" x14ac:dyDescent="0.2">
      <c r="A3010" s="33">
        <v>2643</v>
      </c>
      <c r="B3010" s="34" t="s">
        <v>6316</v>
      </c>
      <c r="C3010" s="34" t="s">
        <v>6317</v>
      </c>
      <c r="D3010" s="34" t="s">
        <v>6318</v>
      </c>
      <c r="E3010" s="35" t="s">
        <v>6246</v>
      </c>
      <c r="F3010" s="35"/>
      <c r="G3010" s="36">
        <v>28.72</v>
      </c>
      <c r="H3010" s="36">
        <v>3201</v>
      </c>
      <c r="I3010" s="36">
        <v>5169.6000000000004</v>
      </c>
      <c r="J3010" s="36">
        <v>28.72</v>
      </c>
    </row>
    <row r="3011" spans="1:10" x14ac:dyDescent="0.2">
      <c r="A3011" s="33">
        <v>2644</v>
      </c>
      <c r="B3011" s="34" t="s">
        <v>6319</v>
      </c>
      <c r="C3011" s="34" t="s">
        <v>6320</v>
      </c>
      <c r="D3011" s="34" t="s">
        <v>6321</v>
      </c>
      <c r="E3011" s="35" t="s">
        <v>6176</v>
      </c>
      <c r="F3011" s="35"/>
      <c r="G3011" s="36">
        <v>26.89</v>
      </c>
      <c r="H3011" s="36">
        <v>3750</v>
      </c>
      <c r="I3011" s="36">
        <v>4840.2</v>
      </c>
      <c r="J3011" s="36">
        <v>26.89</v>
      </c>
    </row>
    <row r="3012" spans="1:10" x14ac:dyDescent="0.2">
      <c r="A3012" s="33">
        <v>2645</v>
      </c>
      <c r="B3012" s="34" t="s">
        <v>6322</v>
      </c>
      <c r="C3012" s="34" t="s">
        <v>6323</v>
      </c>
      <c r="D3012" s="34" t="s">
        <v>6324</v>
      </c>
      <c r="E3012" s="35" t="s">
        <v>4662</v>
      </c>
      <c r="F3012" s="35"/>
      <c r="G3012" s="36">
        <v>24.44</v>
      </c>
      <c r="H3012" s="36">
        <v>3750</v>
      </c>
      <c r="I3012" s="36">
        <v>4399.2</v>
      </c>
      <c r="J3012" s="36">
        <v>24.44</v>
      </c>
    </row>
    <row r="3013" spans="1:10" x14ac:dyDescent="0.2">
      <c r="A3013" s="33">
        <v>2646</v>
      </c>
      <c r="B3013" s="34" t="s">
        <v>6325</v>
      </c>
      <c r="C3013" s="34" t="s">
        <v>6326</v>
      </c>
      <c r="D3013" s="34" t="s">
        <v>6327</v>
      </c>
      <c r="E3013" s="35" t="s">
        <v>2608</v>
      </c>
      <c r="F3013" s="35"/>
      <c r="G3013" s="36">
        <v>31.59</v>
      </c>
      <c r="H3013" s="36">
        <v>3800</v>
      </c>
      <c r="I3013" s="36">
        <v>5686.2</v>
      </c>
      <c r="J3013" s="36">
        <v>31.59</v>
      </c>
    </row>
    <row r="3014" spans="1:10" x14ac:dyDescent="0.2">
      <c r="A3014" s="33">
        <v>2647</v>
      </c>
      <c r="B3014" s="34" t="s">
        <v>12766</v>
      </c>
      <c r="C3014" s="34" t="s">
        <v>12765</v>
      </c>
      <c r="D3014" s="34" t="s">
        <v>6321</v>
      </c>
      <c r="E3014" s="35" t="s">
        <v>13986</v>
      </c>
      <c r="F3014" s="35"/>
      <c r="G3014" s="36">
        <v>26.89</v>
      </c>
      <c r="H3014" s="36">
        <v>3750</v>
      </c>
      <c r="I3014" s="36">
        <v>4840.2</v>
      </c>
      <c r="J3014" s="36">
        <v>26.89</v>
      </c>
    </row>
    <row r="3015" spans="1:10" x14ac:dyDescent="0.2">
      <c r="A3015" s="33">
        <v>2648</v>
      </c>
      <c r="B3015" s="34" t="s">
        <v>6328</v>
      </c>
      <c r="C3015" s="34" t="s">
        <v>6329</v>
      </c>
      <c r="D3015" s="34" t="s">
        <v>6321</v>
      </c>
      <c r="E3015" s="35" t="s">
        <v>6330</v>
      </c>
      <c r="F3015" s="35"/>
      <c r="G3015" s="36">
        <v>26.89</v>
      </c>
      <c r="H3015" s="36">
        <v>3750</v>
      </c>
      <c r="I3015" s="36">
        <v>4840.2</v>
      </c>
      <c r="J3015" s="36">
        <v>26.89</v>
      </c>
    </row>
    <row r="3016" spans="1:10" x14ac:dyDescent="0.2">
      <c r="A3016" s="33">
        <v>2649</v>
      </c>
      <c r="B3016" s="34" t="s">
        <v>12764</v>
      </c>
      <c r="C3016" s="34" t="s">
        <v>12763</v>
      </c>
      <c r="D3016" s="34" t="s">
        <v>6313</v>
      </c>
      <c r="E3016" s="35" t="s">
        <v>13920</v>
      </c>
      <c r="F3016" s="35"/>
      <c r="G3016" s="36">
        <v>24.44</v>
      </c>
      <c r="H3016" s="36">
        <v>3750</v>
      </c>
      <c r="I3016" s="36">
        <v>4399.2</v>
      </c>
      <c r="J3016" s="36">
        <v>24.44</v>
      </c>
    </row>
    <row r="3017" spans="1:10" x14ac:dyDescent="0.2">
      <c r="A3017" s="33">
        <v>2650</v>
      </c>
      <c r="B3017" s="34" t="s">
        <v>6331</v>
      </c>
      <c r="C3017" s="34" t="s">
        <v>6332</v>
      </c>
      <c r="D3017" s="34" t="s">
        <v>14590</v>
      </c>
      <c r="E3017" s="35" t="s">
        <v>347</v>
      </c>
      <c r="F3017" s="35"/>
      <c r="G3017" s="36">
        <v>29.33</v>
      </c>
      <c r="H3017" s="36">
        <v>3750</v>
      </c>
      <c r="I3017" s="36">
        <v>5279.4</v>
      </c>
      <c r="J3017" s="36">
        <v>29.33</v>
      </c>
    </row>
    <row r="3018" spans="1:10" x14ac:dyDescent="0.2">
      <c r="A3018" s="33">
        <v>2651</v>
      </c>
      <c r="B3018" s="34" t="s">
        <v>6333</v>
      </c>
      <c r="C3018" s="34" t="s">
        <v>6334</v>
      </c>
      <c r="D3018" s="34" t="s">
        <v>14591</v>
      </c>
      <c r="E3018" s="35" t="s">
        <v>3552</v>
      </c>
      <c r="F3018" s="35"/>
      <c r="G3018" s="36">
        <v>34.47</v>
      </c>
      <c r="H3018" s="36">
        <v>3800</v>
      </c>
      <c r="I3018" s="36">
        <v>6204.6</v>
      </c>
      <c r="J3018" s="36">
        <v>34.47</v>
      </c>
    </row>
    <row r="3019" spans="1:10" x14ac:dyDescent="0.2">
      <c r="A3019" s="33">
        <v>2652</v>
      </c>
      <c r="B3019" s="34" t="s">
        <v>6335</v>
      </c>
      <c r="C3019" s="34" t="s">
        <v>6336</v>
      </c>
      <c r="D3019" s="34" t="s">
        <v>6321</v>
      </c>
      <c r="E3019" s="35" t="s">
        <v>3552</v>
      </c>
      <c r="F3019" s="35"/>
      <c r="G3019" s="36">
        <v>26.89</v>
      </c>
      <c r="H3019" s="36">
        <v>3750</v>
      </c>
      <c r="I3019" s="36">
        <v>4840.2</v>
      </c>
      <c r="J3019" s="36">
        <v>26.89</v>
      </c>
    </row>
    <row r="3020" spans="1:10" x14ac:dyDescent="0.2">
      <c r="A3020" s="31"/>
      <c r="B3020" s="31"/>
      <c r="C3020" s="31"/>
      <c r="D3020" s="32" t="s">
        <v>6337</v>
      </c>
      <c r="E3020" s="31"/>
      <c r="F3020" s="31"/>
      <c r="G3020" s="31"/>
      <c r="H3020" s="31"/>
      <c r="I3020" s="31"/>
      <c r="J3020" s="31"/>
    </row>
    <row r="3021" spans="1:10" x14ac:dyDescent="0.2">
      <c r="A3021" s="33">
        <v>2653</v>
      </c>
      <c r="B3021" s="34" t="s">
        <v>6339</v>
      </c>
      <c r="C3021" s="34" t="s">
        <v>6340</v>
      </c>
      <c r="D3021" s="34" t="s">
        <v>6341</v>
      </c>
      <c r="E3021" s="35" t="s">
        <v>2825</v>
      </c>
      <c r="F3021" s="35"/>
      <c r="G3021" s="36">
        <v>29.15</v>
      </c>
      <c r="H3021" s="36">
        <v>3750</v>
      </c>
      <c r="I3021" s="36">
        <v>5830</v>
      </c>
      <c r="J3021" s="36">
        <v>29.15</v>
      </c>
    </row>
    <row r="3022" spans="1:10" x14ac:dyDescent="0.2">
      <c r="A3022" s="33">
        <v>2654</v>
      </c>
      <c r="B3022" s="34" t="s">
        <v>6342</v>
      </c>
      <c r="C3022" s="34" t="s">
        <v>6343</v>
      </c>
      <c r="D3022" s="34" t="s">
        <v>14592</v>
      </c>
      <c r="E3022" s="35" t="s">
        <v>6344</v>
      </c>
      <c r="F3022" s="35"/>
      <c r="G3022" s="36">
        <v>4800</v>
      </c>
      <c r="H3022" s="36">
        <v>3750</v>
      </c>
      <c r="I3022" s="36">
        <v>4800</v>
      </c>
      <c r="J3022" s="36">
        <v>4800</v>
      </c>
    </row>
    <row r="3023" spans="1:10" x14ac:dyDescent="0.2">
      <c r="A3023" s="33">
        <v>2655</v>
      </c>
      <c r="B3023" s="34" t="s">
        <v>6345</v>
      </c>
      <c r="C3023" s="34" t="s">
        <v>6346</v>
      </c>
      <c r="D3023" s="34" t="s">
        <v>6347</v>
      </c>
      <c r="E3023" s="35" t="s">
        <v>1159</v>
      </c>
      <c r="F3023" s="35"/>
      <c r="G3023" s="36">
        <v>6930</v>
      </c>
      <c r="H3023" s="36">
        <v>3750</v>
      </c>
      <c r="I3023" s="36">
        <v>6930</v>
      </c>
      <c r="J3023" s="36">
        <v>6930</v>
      </c>
    </row>
    <row r="3024" spans="1:10" x14ac:dyDescent="0.2">
      <c r="A3024" s="33">
        <v>2656</v>
      </c>
      <c r="B3024" s="34" t="s">
        <v>6348</v>
      </c>
      <c r="C3024" s="34" t="s">
        <v>6349</v>
      </c>
      <c r="D3024" s="34" t="s">
        <v>14593</v>
      </c>
      <c r="E3024" s="35" t="s">
        <v>3991</v>
      </c>
      <c r="F3024" s="35"/>
      <c r="G3024" s="36">
        <v>32.18</v>
      </c>
      <c r="H3024" s="36">
        <v>3750</v>
      </c>
      <c r="I3024" s="36">
        <v>6436</v>
      </c>
      <c r="J3024" s="36">
        <v>32.18</v>
      </c>
    </row>
    <row r="3025" spans="1:10" x14ac:dyDescent="0.2">
      <c r="A3025" s="33">
        <v>2657</v>
      </c>
      <c r="B3025" s="34" t="s">
        <v>6306</v>
      </c>
      <c r="C3025" s="34" t="s">
        <v>6307</v>
      </c>
      <c r="D3025" s="34" t="s">
        <v>6341</v>
      </c>
      <c r="E3025" s="35" t="s">
        <v>5814</v>
      </c>
      <c r="F3025" s="35"/>
      <c r="G3025" s="36">
        <v>29.15</v>
      </c>
      <c r="H3025" s="36">
        <v>3750</v>
      </c>
      <c r="I3025" s="36">
        <v>5830</v>
      </c>
      <c r="J3025" s="36">
        <v>29.15</v>
      </c>
    </row>
    <row r="3026" spans="1:10" x14ac:dyDescent="0.2">
      <c r="A3026" s="33">
        <v>2658</v>
      </c>
      <c r="B3026" s="34" t="s">
        <v>6351</v>
      </c>
      <c r="C3026" s="34" t="s">
        <v>6352</v>
      </c>
      <c r="D3026" s="34" t="s">
        <v>6350</v>
      </c>
      <c r="E3026" s="35" t="s">
        <v>792</v>
      </c>
      <c r="F3026" s="35"/>
      <c r="G3026" s="36">
        <v>29.25</v>
      </c>
      <c r="H3026" s="36">
        <v>3750</v>
      </c>
      <c r="I3026" s="36">
        <v>5850</v>
      </c>
      <c r="J3026" s="36">
        <v>29.25</v>
      </c>
    </row>
    <row r="3027" spans="1:10" x14ac:dyDescent="0.2">
      <c r="A3027" s="33">
        <v>2659</v>
      </c>
      <c r="B3027" s="34" t="s">
        <v>6353</v>
      </c>
      <c r="C3027" s="34" t="s">
        <v>6354</v>
      </c>
      <c r="D3027" s="34" t="s">
        <v>6341</v>
      </c>
      <c r="E3027" s="35" t="s">
        <v>712</v>
      </c>
      <c r="F3027" s="35"/>
      <c r="G3027" s="36">
        <v>29.15</v>
      </c>
      <c r="H3027" s="36">
        <v>3750</v>
      </c>
      <c r="I3027" s="36">
        <v>5830</v>
      </c>
      <c r="J3027" s="36">
        <v>29.15</v>
      </c>
    </row>
    <row r="3028" spans="1:10" x14ac:dyDescent="0.2">
      <c r="A3028" s="33">
        <v>2660</v>
      </c>
      <c r="B3028" s="34" t="s">
        <v>12810</v>
      </c>
      <c r="C3028" s="34" t="s">
        <v>12809</v>
      </c>
      <c r="D3028" s="34" t="s">
        <v>6338</v>
      </c>
      <c r="E3028" s="35" t="s">
        <v>13946</v>
      </c>
      <c r="F3028" s="35"/>
      <c r="G3028" s="36">
        <v>26.5</v>
      </c>
      <c r="H3028" s="36">
        <v>3750</v>
      </c>
      <c r="I3028" s="36">
        <v>5300</v>
      </c>
      <c r="J3028" s="36">
        <v>26.5</v>
      </c>
    </row>
    <row r="3029" spans="1:10" x14ac:dyDescent="0.2">
      <c r="A3029" s="31"/>
      <c r="B3029" s="31"/>
      <c r="C3029" s="31"/>
      <c r="D3029" s="32" t="s">
        <v>6355</v>
      </c>
      <c r="E3029" s="31"/>
      <c r="F3029" s="31"/>
      <c r="G3029" s="31"/>
      <c r="H3029" s="31"/>
      <c r="I3029" s="31"/>
      <c r="J3029" s="31"/>
    </row>
    <row r="3030" spans="1:10" x14ac:dyDescent="0.2">
      <c r="A3030" s="33">
        <v>2661</v>
      </c>
      <c r="B3030" s="34" t="s">
        <v>6356</v>
      </c>
      <c r="C3030" s="34" t="s">
        <v>6357</v>
      </c>
      <c r="D3030" s="34" t="s">
        <v>6358</v>
      </c>
      <c r="E3030" s="35" t="s">
        <v>24</v>
      </c>
      <c r="F3030" s="35"/>
      <c r="G3030" s="36">
        <v>24.44</v>
      </c>
      <c r="H3030" s="36">
        <v>3750</v>
      </c>
      <c r="I3030" s="36">
        <v>4399.2</v>
      </c>
      <c r="J3030" s="36">
        <v>24.44</v>
      </c>
    </row>
    <row r="3031" spans="1:10" x14ac:dyDescent="0.2">
      <c r="A3031" s="31"/>
      <c r="B3031" s="31"/>
      <c r="C3031" s="31"/>
      <c r="D3031" s="32" t="s">
        <v>6359</v>
      </c>
      <c r="E3031" s="31"/>
      <c r="F3031" s="31"/>
      <c r="G3031" s="31"/>
      <c r="H3031" s="31"/>
      <c r="I3031" s="31"/>
      <c r="J3031" s="31"/>
    </row>
    <row r="3032" spans="1:10" x14ac:dyDescent="0.2">
      <c r="A3032" s="33">
        <v>2662</v>
      </c>
      <c r="B3032" s="34" t="s">
        <v>6360</v>
      </c>
      <c r="C3032" s="34" t="s">
        <v>6361</v>
      </c>
      <c r="D3032" s="34" t="s">
        <v>14594</v>
      </c>
      <c r="E3032" s="35" t="s">
        <v>6362</v>
      </c>
      <c r="F3032" s="35"/>
      <c r="G3032" s="36">
        <v>10735</v>
      </c>
      <c r="H3032" s="36">
        <v>9400</v>
      </c>
      <c r="I3032" s="36">
        <v>10735</v>
      </c>
      <c r="J3032" s="36">
        <v>10735</v>
      </c>
    </row>
    <row r="3033" spans="1:10" x14ac:dyDescent="0.2">
      <c r="A3033" s="33">
        <v>2663</v>
      </c>
      <c r="B3033" s="34" t="s">
        <v>6363</v>
      </c>
      <c r="C3033" s="34" t="s">
        <v>6364</v>
      </c>
      <c r="D3033" s="34" t="s">
        <v>6365</v>
      </c>
      <c r="E3033" s="35" t="s">
        <v>396</v>
      </c>
      <c r="F3033" s="35"/>
      <c r="G3033" s="36">
        <v>6500</v>
      </c>
      <c r="H3033" s="36">
        <v>4050</v>
      </c>
      <c r="I3033" s="36">
        <v>6500</v>
      </c>
      <c r="J3033" s="36">
        <v>6500</v>
      </c>
    </row>
    <row r="3034" spans="1:10" x14ac:dyDescent="0.2">
      <c r="A3034" s="31"/>
      <c r="B3034" s="31"/>
      <c r="C3034" s="31"/>
      <c r="D3034" s="32" t="s">
        <v>6366</v>
      </c>
      <c r="E3034" s="31"/>
      <c r="F3034" s="31"/>
      <c r="G3034" s="31"/>
      <c r="H3034" s="31"/>
      <c r="I3034" s="31"/>
      <c r="J3034" s="31"/>
    </row>
    <row r="3035" spans="1:10" x14ac:dyDescent="0.2">
      <c r="A3035" s="33">
        <v>2664</v>
      </c>
      <c r="B3035" s="34" t="s">
        <v>12784</v>
      </c>
      <c r="C3035" s="34" t="s">
        <v>12783</v>
      </c>
      <c r="D3035" s="34" t="s">
        <v>6369</v>
      </c>
      <c r="E3035" s="35" t="s">
        <v>13984</v>
      </c>
      <c r="F3035" s="35"/>
      <c r="G3035" s="36">
        <v>32.22</v>
      </c>
      <c r="H3035" s="36">
        <v>3900</v>
      </c>
      <c r="I3035" s="36">
        <v>5799.6</v>
      </c>
      <c r="J3035" s="36">
        <v>32.22</v>
      </c>
    </row>
    <row r="3036" spans="1:10" x14ac:dyDescent="0.2">
      <c r="A3036" s="33">
        <v>2665</v>
      </c>
      <c r="B3036" s="34" t="s">
        <v>6367</v>
      </c>
      <c r="C3036" s="34" t="s">
        <v>6368</v>
      </c>
      <c r="D3036" s="34" t="s">
        <v>6369</v>
      </c>
      <c r="E3036" s="35" t="s">
        <v>4156</v>
      </c>
      <c r="F3036" s="35"/>
      <c r="G3036" s="36">
        <v>32.22</v>
      </c>
      <c r="H3036" s="36">
        <v>3900</v>
      </c>
      <c r="I3036" s="36">
        <v>5799.6</v>
      </c>
      <c r="J3036" s="36">
        <v>32.22</v>
      </c>
    </row>
    <row r="3037" spans="1:10" x14ac:dyDescent="0.2">
      <c r="A3037" s="33">
        <v>2666</v>
      </c>
      <c r="B3037" s="34" t="s">
        <v>6370</v>
      </c>
      <c r="C3037" s="34" t="s">
        <v>6371</v>
      </c>
      <c r="D3037" s="34" t="s">
        <v>14595</v>
      </c>
      <c r="E3037" s="35" t="s">
        <v>6372</v>
      </c>
      <c r="F3037" s="35"/>
      <c r="G3037" s="36">
        <v>41.39</v>
      </c>
      <c r="H3037" s="36">
        <v>3800</v>
      </c>
      <c r="I3037" s="36">
        <v>7450.2</v>
      </c>
      <c r="J3037" s="36">
        <v>41.39</v>
      </c>
    </row>
    <row r="3038" spans="1:10" x14ac:dyDescent="0.2">
      <c r="A3038" s="33">
        <v>2667</v>
      </c>
      <c r="B3038" s="34" t="s">
        <v>6373</v>
      </c>
      <c r="C3038" s="34" t="s">
        <v>6374</v>
      </c>
      <c r="D3038" s="34" t="s">
        <v>6375</v>
      </c>
      <c r="E3038" s="35" t="s">
        <v>6376</v>
      </c>
      <c r="F3038" s="35"/>
      <c r="G3038" s="36">
        <v>26.89</v>
      </c>
      <c r="H3038" s="36">
        <v>3750</v>
      </c>
      <c r="I3038" s="36">
        <v>4840.2</v>
      </c>
      <c r="J3038" s="36">
        <v>26.89</v>
      </c>
    </row>
    <row r="3039" spans="1:10" x14ac:dyDescent="0.2">
      <c r="A3039" s="33">
        <v>2668</v>
      </c>
      <c r="B3039" s="34" t="s">
        <v>6377</v>
      </c>
      <c r="C3039" s="34" t="s">
        <v>6378</v>
      </c>
      <c r="D3039" s="34" t="s">
        <v>6379</v>
      </c>
      <c r="E3039" s="35" t="s">
        <v>374</v>
      </c>
      <c r="F3039" s="35"/>
      <c r="G3039" s="36">
        <v>19.27</v>
      </c>
      <c r="H3039" s="36">
        <v>3800</v>
      </c>
      <c r="I3039" s="36">
        <v>3468.6</v>
      </c>
      <c r="J3039" s="36">
        <v>19.27</v>
      </c>
    </row>
    <row r="3040" spans="1:10" x14ac:dyDescent="0.2">
      <c r="A3040" s="33">
        <v>2669</v>
      </c>
      <c r="B3040" s="34" t="s">
        <v>6380</v>
      </c>
      <c r="C3040" s="34" t="s">
        <v>6381</v>
      </c>
      <c r="D3040" s="34" t="s">
        <v>6379</v>
      </c>
      <c r="E3040" s="35" t="s">
        <v>5327</v>
      </c>
      <c r="F3040" s="35"/>
      <c r="G3040" s="36">
        <v>19.27</v>
      </c>
      <c r="H3040" s="36">
        <v>3800</v>
      </c>
      <c r="I3040" s="36">
        <v>3468.6</v>
      </c>
      <c r="J3040" s="36">
        <v>19.27</v>
      </c>
    </row>
    <row r="3041" spans="1:10" x14ac:dyDescent="0.2">
      <c r="A3041" s="33">
        <v>2670</v>
      </c>
      <c r="B3041" s="34" t="s">
        <v>6382</v>
      </c>
      <c r="C3041" s="34" t="s">
        <v>6383</v>
      </c>
      <c r="D3041" s="34" t="s">
        <v>14596</v>
      </c>
      <c r="E3041" s="35" t="s">
        <v>2115</v>
      </c>
      <c r="F3041" s="35"/>
      <c r="G3041" s="36">
        <v>8250</v>
      </c>
      <c r="H3041" s="36">
        <v>4500</v>
      </c>
      <c r="I3041" s="36">
        <v>8250</v>
      </c>
      <c r="J3041" s="36">
        <v>8250</v>
      </c>
    </row>
    <row r="3042" spans="1:10" x14ac:dyDescent="0.2">
      <c r="A3042" s="33">
        <v>2671</v>
      </c>
      <c r="B3042" s="34" t="s">
        <v>6384</v>
      </c>
      <c r="C3042" s="34" t="s">
        <v>6385</v>
      </c>
      <c r="D3042" s="34" t="s">
        <v>6369</v>
      </c>
      <c r="E3042" s="35" t="s">
        <v>3038</v>
      </c>
      <c r="F3042" s="35"/>
      <c r="G3042" s="36">
        <v>32.22</v>
      </c>
      <c r="H3042" s="36">
        <v>3900</v>
      </c>
      <c r="I3042" s="36">
        <v>5799.6</v>
      </c>
      <c r="J3042" s="36">
        <v>32.22</v>
      </c>
    </row>
    <row r="3043" spans="1:10" x14ac:dyDescent="0.2">
      <c r="A3043" s="33">
        <v>2672</v>
      </c>
      <c r="B3043" s="34" t="s">
        <v>6386</v>
      </c>
      <c r="C3043" s="34" t="s">
        <v>6387</v>
      </c>
      <c r="D3043" s="34" t="s">
        <v>6369</v>
      </c>
      <c r="E3043" s="35" t="s">
        <v>4156</v>
      </c>
      <c r="F3043" s="35"/>
      <c r="G3043" s="36">
        <v>32.22</v>
      </c>
      <c r="H3043" s="36">
        <v>3900</v>
      </c>
      <c r="I3043" s="36">
        <v>5799.6</v>
      </c>
      <c r="J3043" s="36">
        <v>32.22</v>
      </c>
    </row>
    <row r="3044" spans="1:10" x14ac:dyDescent="0.2">
      <c r="A3044" s="33">
        <v>2673</v>
      </c>
      <c r="B3044" s="34" t="s">
        <v>6388</v>
      </c>
      <c r="C3044" s="34" t="s">
        <v>6389</v>
      </c>
      <c r="D3044" s="34" t="s">
        <v>6369</v>
      </c>
      <c r="E3044" s="35" t="s">
        <v>4482</v>
      </c>
      <c r="F3044" s="35"/>
      <c r="G3044" s="36">
        <v>32.22</v>
      </c>
      <c r="H3044" s="36">
        <v>3900</v>
      </c>
      <c r="I3044" s="36">
        <v>5799.6</v>
      </c>
      <c r="J3044" s="36">
        <v>32.22</v>
      </c>
    </row>
    <row r="3045" spans="1:10" x14ac:dyDescent="0.2">
      <c r="A3045" s="33">
        <v>2674</v>
      </c>
      <c r="B3045" s="34" t="s">
        <v>6392</v>
      </c>
      <c r="C3045" s="34" t="s">
        <v>6393</v>
      </c>
      <c r="D3045" s="34" t="s">
        <v>14595</v>
      </c>
      <c r="E3045" s="35" t="s">
        <v>4259</v>
      </c>
      <c r="F3045" s="35"/>
      <c r="G3045" s="36">
        <v>41.39</v>
      </c>
      <c r="H3045" s="36">
        <v>3800</v>
      </c>
      <c r="I3045" s="36">
        <v>7450.2</v>
      </c>
      <c r="J3045" s="36">
        <v>41.39</v>
      </c>
    </row>
    <row r="3046" spans="1:10" x14ac:dyDescent="0.2">
      <c r="A3046" s="33">
        <v>2675</v>
      </c>
      <c r="B3046" s="34" t="s">
        <v>12782</v>
      </c>
      <c r="C3046" s="34" t="s">
        <v>12781</v>
      </c>
      <c r="D3046" s="34" t="s">
        <v>6369</v>
      </c>
      <c r="E3046" s="35" t="s">
        <v>13944</v>
      </c>
      <c r="F3046" s="35"/>
      <c r="G3046" s="36">
        <v>32.22</v>
      </c>
      <c r="H3046" s="36">
        <v>3900</v>
      </c>
      <c r="I3046" s="36">
        <v>5799.6</v>
      </c>
      <c r="J3046" s="36">
        <v>32.22</v>
      </c>
    </row>
    <row r="3047" spans="1:10" x14ac:dyDescent="0.2">
      <c r="A3047" s="33">
        <v>2676</v>
      </c>
      <c r="B3047" s="34" t="s">
        <v>6394</v>
      </c>
      <c r="C3047" s="34" t="s">
        <v>6395</v>
      </c>
      <c r="D3047" s="34" t="s">
        <v>6369</v>
      </c>
      <c r="E3047" s="35" t="s">
        <v>5177</v>
      </c>
      <c r="F3047" s="35"/>
      <c r="G3047" s="36">
        <v>32.22</v>
      </c>
      <c r="H3047" s="36">
        <v>3900</v>
      </c>
      <c r="I3047" s="36">
        <v>5799.6</v>
      </c>
      <c r="J3047" s="36">
        <v>32.22</v>
      </c>
    </row>
    <row r="3048" spans="1:10" x14ac:dyDescent="0.2">
      <c r="A3048" s="31"/>
      <c r="B3048" s="31"/>
      <c r="C3048" s="31"/>
      <c r="D3048" s="32" t="s">
        <v>6396</v>
      </c>
      <c r="E3048" s="31"/>
      <c r="F3048" s="31"/>
      <c r="G3048" s="31"/>
      <c r="H3048" s="31"/>
      <c r="I3048" s="31"/>
      <c r="J3048" s="31"/>
    </row>
    <row r="3049" spans="1:10" x14ac:dyDescent="0.2">
      <c r="A3049" s="33">
        <v>2677</v>
      </c>
      <c r="B3049" s="34" t="s">
        <v>12778</v>
      </c>
      <c r="C3049" s="34" t="s">
        <v>12777</v>
      </c>
      <c r="D3049" s="34" t="s">
        <v>6403</v>
      </c>
      <c r="E3049" s="35" t="s">
        <v>13920</v>
      </c>
      <c r="F3049" s="35"/>
      <c r="G3049" s="36">
        <v>30</v>
      </c>
      <c r="H3049" s="36">
        <v>3850</v>
      </c>
      <c r="I3049" s="36">
        <v>5400</v>
      </c>
      <c r="J3049" s="36">
        <v>30</v>
      </c>
    </row>
    <row r="3050" spans="1:10" x14ac:dyDescent="0.2">
      <c r="A3050" s="33">
        <v>2678</v>
      </c>
      <c r="B3050" s="34" t="s">
        <v>12772</v>
      </c>
      <c r="C3050" s="34" t="s">
        <v>12771</v>
      </c>
      <c r="D3050" s="34" t="s">
        <v>6400</v>
      </c>
      <c r="E3050" s="35" t="s">
        <v>14047</v>
      </c>
      <c r="F3050" s="35"/>
      <c r="G3050" s="36">
        <v>25</v>
      </c>
      <c r="H3050" s="36">
        <v>3750</v>
      </c>
      <c r="I3050" s="36">
        <v>4500</v>
      </c>
      <c r="J3050" s="36">
        <v>25</v>
      </c>
    </row>
    <row r="3051" spans="1:10" x14ac:dyDescent="0.2">
      <c r="A3051" s="33">
        <v>2679</v>
      </c>
      <c r="B3051" s="34" t="s">
        <v>6397</v>
      </c>
      <c r="C3051" s="34" t="s">
        <v>6398</v>
      </c>
      <c r="D3051" s="34" t="s">
        <v>6399</v>
      </c>
      <c r="E3051" s="35" t="s">
        <v>4156</v>
      </c>
      <c r="F3051" s="35"/>
      <c r="G3051" s="36">
        <v>30</v>
      </c>
      <c r="H3051" s="36">
        <v>3750</v>
      </c>
      <c r="I3051" s="36">
        <v>5400</v>
      </c>
      <c r="J3051" s="36">
        <v>30</v>
      </c>
    </row>
    <row r="3052" spans="1:10" x14ac:dyDescent="0.2">
      <c r="A3052" s="33">
        <v>2680</v>
      </c>
      <c r="B3052" s="34" t="s">
        <v>12776</v>
      </c>
      <c r="C3052" s="34" t="s">
        <v>12775</v>
      </c>
      <c r="D3052" s="34" t="s">
        <v>6403</v>
      </c>
      <c r="E3052" s="35" t="s">
        <v>11309</v>
      </c>
      <c r="F3052" s="35"/>
      <c r="G3052" s="36">
        <v>30</v>
      </c>
      <c r="H3052" s="36">
        <v>3850</v>
      </c>
      <c r="I3052" s="36">
        <v>5400</v>
      </c>
      <c r="J3052" s="36">
        <v>30</v>
      </c>
    </row>
    <row r="3053" spans="1:10" x14ac:dyDescent="0.2">
      <c r="A3053" s="33">
        <v>2681</v>
      </c>
      <c r="B3053" s="34" t="s">
        <v>6404</v>
      </c>
      <c r="C3053" s="34" t="s">
        <v>6405</v>
      </c>
      <c r="D3053" s="34" t="s">
        <v>6406</v>
      </c>
      <c r="E3053" s="35" t="s">
        <v>219</v>
      </c>
      <c r="F3053" s="35"/>
      <c r="G3053" s="36">
        <v>41.94</v>
      </c>
      <c r="H3053" s="36">
        <v>3800</v>
      </c>
      <c r="I3053" s="36">
        <v>7549.2</v>
      </c>
      <c r="J3053" s="36">
        <v>41.94</v>
      </c>
    </row>
    <row r="3054" spans="1:10" x14ac:dyDescent="0.2">
      <c r="A3054" s="33">
        <v>2682</v>
      </c>
      <c r="B3054" s="34" t="s">
        <v>14597</v>
      </c>
      <c r="C3054" s="34" t="s">
        <v>14598</v>
      </c>
      <c r="D3054" s="34" t="s">
        <v>6403</v>
      </c>
      <c r="E3054" s="35" t="s">
        <v>13941</v>
      </c>
      <c r="F3054" s="35"/>
      <c r="G3054" s="36">
        <v>30</v>
      </c>
      <c r="H3054" s="36">
        <v>3850</v>
      </c>
      <c r="I3054" s="36">
        <v>5400</v>
      </c>
      <c r="J3054" s="36">
        <v>30</v>
      </c>
    </row>
    <row r="3055" spans="1:10" x14ac:dyDescent="0.2">
      <c r="A3055" s="31"/>
      <c r="B3055" s="31"/>
      <c r="C3055" s="31"/>
      <c r="D3055" s="32" t="s">
        <v>6407</v>
      </c>
      <c r="E3055" s="31"/>
      <c r="F3055" s="31"/>
      <c r="G3055" s="31"/>
      <c r="H3055" s="31"/>
      <c r="I3055" s="31"/>
      <c r="J3055" s="31"/>
    </row>
    <row r="3056" spans="1:10" x14ac:dyDescent="0.2">
      <c r="A3056" s="33">
        <v>2683</v>
      </c>
      <c r="B3056" s="34" t="s">
        <v>6408</v>
      </c>
      <c r="C3056" s="34" t="s">
        <v>6409</v>
      </c>
      <c r="D3056" s="34" t="s">
        <v>6410</v>
      </c>
      <c r="E3056" s="35" t="s">
        <v>919</v>
      </c>
      <c r="F3056" s="35"/>
      <c r="G3056" s="36">
        <v>30</v>
      </c>
      <c r="H3056" s="36">
        <v>3850</v>
      </c>
      <c r="I3056" s="36">
        <v>5400</v>
      </c>
      <c r="J3056" s="36">
        <v>30</v>
      </c>
    </row>
    <row r="3057" spans="1:10" x14ac:dyDescent="0.2">
      <c r="A3057" s="33">
        <v>2684</v>
      </c>
      <c r="B3057" s="34" t="s">
        <v>6411</v>
      </c>
      <c r="C3057" s="34" t="s">
        <v>6412</v>
      </c>
      <c r="D3057" s="34" t="s">
        <v>6413</v>
      </c>
      <c r="E3057" s="35" t="s">
        <v>6414</v>
      </c>
      <c r="F3057" s="35"/>
      <c r="G3057" s="36">
        <v>25</v>
      </c>
      <c r="H3057" s="36">
        <v>3202</v>
      </c>
      <c r="I3057" s="36">
        <v>4500</v>
      </c>
      <c r="J3057" s="36">
        <v>25</v>
      </c>
    </row>
    <row r="3058" spans="1:10" x14ac:dyDescent="0.2">
      <c r="A3058" s="33">
        <v>2685</v>
      </c>
      <c r="B3058" s="34" t="s">
        <v>6418</v>
      </c>
      <c r="C3058" s="34" t="s">
        <v>6419</v>
      </c>
      <c r="D3058" s="34" t="s">
        <v>6413</v>
      </c>
      <c r="E3058" s="35" t="s">
        <v>5703</v>
      </c>
      <c r="F3058" s="35"/>
      <c r="G3058" s="36">
        <v>25</v>
      </c>
      <c r="H3058" s="36">
        <v>3750</v>
      </c>
      <c r="I3058" s="36">
        <v>4500</v>
      </c>
      <c r="J3058" s="36">
        <v>25</v>
      </c>
    </row>
    <row r="3059" spans="1:10" x14ac:dyDescent="0.2">
      <c r="A3059" s="33">
        <v>2686</v>
      </c>
      <c r="B3059" s="34" t="s">
        <v>6420</v>
      </c>
      <c r="C3059" s="34" t="s">
        <v>6421</v>
      </c>
      <c r="D3059" s="34" t="s">
        <v>6422</v>
      </c>
      <c r="E3059" s="35" t="s">
        <v>1896</v>
      </c>
      <c r="F3059" s="35"/>
      <c r="G3059" s="36">
        <v>40.56</v>
      </c>
      <c r="H3059" s="36">
        <v>3800</v>
      </c>
      <c r="I3059" s="36">
        <v>7300.8</v>
      </c>
      <c r="J3059" s="36">
        <v>40.56</v>
      </c>
    </row>
    <row r="3060" spans="1:10" x14ac:dyDescent="0.2">
      <c r="A3060" s="33">
        <v>2687</v>
      </c>
      <c r="B3060" s="34" t="s">
        <v>6423</v>
      </c>
      <c r="C3060" s="34" t="s">
        <v>6424</v>
      </c>
      <c r="D3060" s="34" t="s">
        <v>6413</v>
      </c>
      <c r="E3060" s="35" t="s">
        <v>161</v>
      </c>
      <c r="F3060" s="35"/>
      <c r="G3060" s="36">
        <v>25</v>
      </c>
      <c r="H3060" s="36">
        <v>3750</v>
      </c>
      <c r="I3060" s="36">
        <v>4500</v>
      </c>
      <c r="J3060" s="36">
        <v>25</v>
      </c>
    </row>
    <row r="3061" spans="1:10" x14ac:dyDescent="0.2">
      <c r="A3061" s="33">
        <v>2688</v>
      </c>
      <c r="B3061" s="34" t="s">
        <v>6425</v>
      </c>
      <c r="C3061" s="34" t="s">
        <v>6426</v>
      </c>
      <c r="D3061" s="34" t="s">
        <v>6422</v>
      </c>
      <c r="E3061" s="35" t="s">
        <v>1609</v>
      </c>
      <c r="F3061" s="35"/>
      <c r="G3061" s="36">
        <v>40.56</v>
      </c>
      <c r="H3061" s="36">
        <v>3800</v>
      </c>
      <c r="I3061" s="36">
        <v>7300.8</v>
      </c>
      <c r="J3061" s="36">
        <v>40.56</v>
      </c>
    </row>
    <row r="3062" spans="1:10" x14ac:dyDescent="0.2">
      <c r="A3062" s="31"/>
      <c r="B3062" s="31"/>
      <c r="C3062" s="31"/>
      <c r="D3062" s="32" t="s">
        <v>6427</v>
      </c>
      <c r="E3062" s="31"/>
      <c r="F3062" s="31"/>
      <c r="G3062" s="31"/>
      <c r="H3062" s="31"/>
      <c r="I3062" s="31"/>
      <c r="J3062" s="31"/>
    </row>
    <row r="3063" spans="1:10" x14ac:dyDescent="0.2">
      <c r="A3063" s="33">
        <v>2689</v>
      </c>
      <c r="B3063" s="34" t="s">
        <v>6428</v>
      </c>
      <c r="C3063" s="34" t="s">
        <v>6429</v>
      </c>
      <c r="D3063" s="34" t="s">
        <v>6430</v>
      </c>
      <c r="E3063" s="35" t="s">
        <v>270</v>
      </c>
      <c r="F3063" s="35"/>
      <c r="G3063" s="36">
        <v>28.33</v>
      </c>
      <c r="H3063" s="36">
        <v>3800</v>
      </c>
      <c r="I3063" s="36">
        <v>5099.3999999999996</v>
      </c>
      <c r="J3063" s="36">
        <v>28.33</v>
      </c>
    </row>
    <row r="3064" spans="1:10" x14ac:dyDescent="0.2">
      <c r="A3064" s="33">
        <v>2690</v>
      </c>
      <c r="B3064" s="34" t="s">
        <v>6433</v>
      </c>
      <c r="C3064" s="34" t="s">
        <v>6434</v>
      </c>
      <c r="D3064" s="34" t="s">
        <v>6430</v>
      </c>
      <c r="E3064" s="35" t="s">
        <v>6435</v>
      </c>
      <c r="F3064" s="35"/>
      <c r="G3064" s="36">
        <v>28.33</v>
      </c>
      <c r="H3064" s="36">
        <v>3800</v>
      </c>
      <c r="I3064" s="36">
        <v>5099.3999999999996</v>
      </c>
      <c r="J3064" s="36">
        <v>28.33</v>
      </c>
    </row>
    <row r="3065" spans="1:10" x14ac:dyDescent="0.2">
      <c r="A3065" s="33">
        <v>2691</v>
      </c>
      <c r="B3065" s="34" t="s">
        <v>6436</v>
      </c>
      <c r="C3065" s="34" t="s">
        <v>6437</v>
      </c>
      <c r="D3065" s="34" t="s">
        <v>6430</v>
      </c>
      <c r="E3065" s="35" t="s">
        <v>1283</v>
      </c>
      <c r="F3065" s="35"/>
      <c r="G3065" s="36">
        <v>28.33</v>
      </c>
      <c r="H3065" s="36">
        <v>3800</v>
      </c>
      <c r="I3065" s="36">
        <v>5099.3999999999996</v>
      </c>
      <c r="J3065" s="36">
        <v>28.33</v>
      </c>
    </row>
    <row r="3066" spans="1:10" x14ac:dyDescent="0.2">
      <c r="A3066" s="33">
        <v>2692</v>
      </c>
      <c r="B3066" s="34" t="s">
        <v>6438</v>
      </c>
      <c r="C3066" s="34" t="s">
        <v>6439</v>
      </c>
      <c r="D3066" s="34" t="s">
        <v>14599</v>
      </c>
      <c r="E3066" s="35" t="s">
        <v>3198</v>
      </c>
      <c r="F3066" s="35"/>
      <c r="G3066" s="36">
        <v>40</v>
      </c>
      <c r="H3066" s="36">
        <v>4000</v>
      </c>
      <c r="I3066" s="36">
        <v>7200</v>
      </c>
      <c r="J3066" s="36">
        <v>40</v>
      </c>
    </row>
    <row r="3067" spans="1:10" x14ac:dyDescent="0.2">
      <c r="A3067" s="33">
        <v>2693</v>
      </c>
      <c r="B3067" s="34" t="s">
        <v>6440</v>
      </c>
      <c r="C3067" s="34" t="s">
        <v>6441</v>
      </c>
      <c r="D3067" s="34" t="s">
        <v>6430</v>
      </c>
      <c r="E3067" s="35" t="s">
        <v>1929</v>
      </c>
      <c r="F3067" s="35"/>
      <c r="G3067" s="36">
        <v>28.33</v>
      </c>
      <c r="H3067" s="36">
        <v>3800</v>
      </c>
      <c r="I3067" s="36">
        <v>5099.3999999999996</v>
      </c>
      <c r="J3067" s="36">
        <v>28.33</v>
      </c>
    </row>
    <row r="3068" spans="1:10" x14ac:dyDescent="0.2">
      <c r="A3068" s="33">
        <v>2694</v>
      </c>
      <c r="B3068" s="34" t="s">
        <v>12758</v>
      </c>
      <c r="C3068" s="34" t="s">
        <v>12757</v>
      </c>
      <c r="D3068" s="34" t="s">
        <v>6430</v>
      </c>
      <c r="E3068" s="35" t="s">
        <v>13980</v>
      </c>
      <c r="F3068" s="35"/>
      <c r="G3068" s="36">
        <v>28.33</v>
      </c>
      <c r="H3068" s="36">
        <v>3800</v>
      </c>
      <c r="I3068" s="36">
        <v>5099.3999999999996</v>
      </c>
      <c r="J3068" s="36">
        <v>28.33</v>
      </c>
    </row>
    <row r="3069" spans="1:10" x14ac:dyDescent="0.2">
      <c r="A3069" s="33">
        <v>2695</v>
      </c>
      <c r="B3069" s="34" t="s">
        <v>6442</v>
      </c>
      <c r="C3069" s="34" t="s">
        <v>6443</v>
      </c>
      <c r="D3069" s="34" t="s">
        <v>6430</v>
      </c>
      <c r="E3069" s="35" t="s">
        <v>270</v>
      </c>
      <c r="F3069" s="35"/>
      <c r="G3069" s="36">
        <v>28.33</v>
      </c>
      <c r="H3069" s="36">
        <v>3800</v>
      </c>
      <c r="I3069" s="36">
        <v>5099.3999999999996</v>
      </c>
      <c r="J3069" s="36">
        <v>28.33</v>
      </c>
    </row>
    <row r="3070" spans="1:10" x14ac:dyDescent="0.2">
      <c r="A3070" s="33">
        <v>2696</v>
      </c>
      <c r="B3070" s="34" t="s">
        <v>12756</v>
      </c>
      <c r="C3070" s="34" t="s">
        <v>12755</v>
      </c>
      <c r="D3070" s="34" t="s">
        <v>6430</v>
      </c>
      <c r="E3070" s="35" t="s">
        <v>13916</v>
      </c>
      <c r="F3070" s="35"/>
      <c r="G3070" s="36">
        <v>28.33</v>
      </c>
      <c r="H3070" s="36">
        <v>3800</v>
      </c>
      <c r="I3070" s="36">
        <v>5099.3999999999996</v>
      </c>
      <c r="J3070" s="36">
        <v>28.33</v>
      </c>
    </row>
    <row r="3071" spans="1:10" x14ac:dyDescent="0.2">
      <c r="A3071" s="33">
        <v>2697</v>
      </c>
      <c r="B3071" s="34" t="s">
        <v>6444</v>
      </c>
      <c r="C3071" s="34" t="s">
        <v>6445</v>
      </c>
      <c r="D3071" s="34" t="s">
        <v>6430</v>
      </c>
      <c r="E3071" s="35" t="s">
        <v>270</v>
      </c>
      <c r="F3071" s="35"/>
      <c r="G3071" s="36">
        <v>28.33</v>
      </c>
      <c r="H3071" s="36">
        <v>3800</v>
      </c>
      <c r="I3071" s="36">
        <v>5099.3999999999996</v>
      </c>
      <c r="J3071" s="36">
        <v>28.33</v>
      </c>
    </row>
    <row r="3072" spans="1:10" x14ac:dyDescent="0.2">
      <c r="A3072" s="33">
        <v>2698</v>
      </c>
      <c r="B3072" s="34" t="s">
        <v>6446</v>
      </c>
      <c r="C3072" s="34" t="s">
        <v>6447</v>
      </c>
      <c r="D3072" s="34" t="s">
        <v>6432</v>
      </c>
      <c r="E3072" s="35" t="s">
        <v>700</v>
      </c>
      <c r="F3072" s="35"/>
      <c r="G3072" s="36">
        <v>33.33</v>
      </c>
      <c r="H3072" s="36">
        <v>4000</v>
      </c>
      <c r="I3072" s="36">
        <v>5999.4</v>
      </c>
      <c r="J3072" s="36">
        <v>33.33</v>
      </c>
    </row>
    <row r="3073" spans="1:10" x14ac:dyDescent="0.2">
      <c r="A3073" s="33">
        <v>2699</v>
      </c>
      <c r="B3073" s="34" t="s">
        <v>6448</v>
      </c>
      <c r="C3073" s="34" t="s">
        <v>6449</v>
      </c>
      <c r="D3073" s="34" t="s">
        <v>6430</v>
      </c>
      <c r="E3073" s="35" t="s">
        <v>546</v>
      </c>
      <c r="F3073" s="35"/>
      <c r="G3073" s="36">
        <v>28.33</v>
      </c>
      <c r="H3073" s="35"/>
      <c r="I3073" s="36">
        <v>5099.3999999999996</v>
      </c>
      <c r="J3073" s="36">
        <v>28.33</v>
      </c>
    </row>
    <row r="3074" spans="1:10" x14ac:dyDescent="0.2">
      <c r="A3074" s="33">
        <v>2700</v>
      </c>
      <c r="B3074" s="34" t="s">
        <v>6450</v>
      </c>
      <c r="C3074" s="34" t="s">
        <v>6451</v>
      </c>
      <c r="D3074" s="34" t="s">
        <v>6430</v>
      </c>
      <c r="E3074" s="35" t="s">
        <v>270</v>
      </c>
      <c r="F3074" s="35"/>
      <c r="G3074" s="36">
        <v>28.33</v>
      </c>
      <c r="H3074" s="36">
        <v>3800</v>
      </c>
      <c r="I3074" s="36">
        <v>5099.3999999999996</v>
      </c>
      <c r="J3074" s="36">
        <v>28.33</v>
      </c>
    </row>
    <row r="3075" spans="1:10" x14ac:dyDescent="0.2">
      <c r="A3075" s="31"/>
      <c r="B3075" s="31"/>
      <c r="C3075" s="31"/>
      <c r="D3075" s="32" t="s">
        <v>6452</v>
      </c>
      <c r="E3075" s="31"/>
      <c r="F3075" s="31"/>
      <c r="G3075" s="31"/>
      <c r="H3075" s="31"/>
      <c r="I3075" s="31"/>
      <c r="J3075" s="31"/>
    </row>
    <row r="3076" spans="1:10" x14ac:dyDescent="0.2">
      <c r="A3076" s="33">
        <v>2701</v>
      </c>
      <c r="B3076" s="34" t="s">
        <v>12760</v>
      </c>
      <c r="C3076" s="34" t="s">
        <v>12759</v>
      </c>
      <c r="D3076" s="34" t="s">
        <v>14600</v>
      </c>
      <c r="E3076" s="35" t="s">
        <v>13938</v>
      </c>
      <c r="F3076" s="35"/>
      <c r="G3076" s="36">
        <v>26.5</v>
      </c>
      <c r="H3076" s="36">
        <v>3750</v>
      </c>
      <c r="I3076" s="36">
        <v>5300</v>
      </c>
      <c r="J3076" s="36">
        <v>26.5</v>
      </c>
    </row>
    <row r="3077" spans="1:10" x14ac:dyDescent="0.2">
      <c r="A3077" s="33">
        <v>2702</v>
      </c>
      <c r="B3077" s="34" t="s">
        <v>12754</v>
      </c>
      <c r="C3077" s="34" t="s">
        <v>12753</v>
      </c>
      <c r="D3077" s="34" t="s">
        <v>14601</v>
      </c>
      <c r="E3077" s="35" t="s">
        <v>13943</v>
      </c>
      <c r="F3077" s="35"/>
      <c r="G3077" s="36">
        <v>4000</v>
      </c>
      <c r="H3077" s="36">
        <v>3750</v>
      </c>
      <c r="I3077" s="36">
        <v>4000</v>
      </c>
      <c r="J3077" s="36">
        <v>4000</v>
      </c>
    </row>
    <row r="3078" spans="1:10" x14ac:dyDescent="0.2">
      <c r="A3078" s="33">
        <v>2703</v>
      </c>
      <c r="B3078" s="34" t="s">
        <v>6453</v>
      </c>
      <c r="C3078" s="34" t="s">
        <v>6454</v>
      </c>
      <c r="D3078" s="34" t="s">
        <v>14600</v>
      </c>
      <c r="E3078" s="35" t="s">
        <v>1509</v>
      </c>
      <c r="F3078" s="35"/>
      <c r="G3078" s="36">
        <v>26.5</v>
      </c>
      <c r="H3078" s="36">
        <v>3750</v>
      </c>
      <c r="I3078" s="36">
        <v>5300</v>
      </c>
      <c r="J3078" s="36">
        <v>26.5</v>
      </c>
    </row>
    <row r="3079" spans="1:10" x14ac:dyDescent="0.2">
      <c r="A3079" s="33">
        <v>2704</v>
      </c>
      <c r="B3079" s="34" t="s">
        <v>6455</v>
      </c>
      <c r="C3079" s="34" t="s">
        <v>6456</v>
      </c>
      <c r="D3079" s="34" t="s">
        <v>14602</v>
      </c>
      <c r="E3079" s="35" t="s">
        <v>273</v>
      </c>
      <c r="F3079" s="35"/>
      <c r="G3079" s="36">
        <v>6300</v>
      </c>
      <c r="H3079" s="36">
        <v>3750</v>
      </c>
      <c r="I3079" s="36">
        <v>6300</v>
      </c>
      <c r="J3079" s="36">
        <v>6300</v>
      </c>
    </row>
    <row r="3080" spans="1:10" x14ac:dyDescent="0.2">
      <c r="A3080" s="33">
        <v>2705</v>
      </c>
      <c r="B3080" s="34" t="s">
        <v>6457</v>
      </c>
      <c r="C3080" s="34" t="s">
        <v>6458</v>
      </c>
      <c r="D3080" s="34" t="s">
        <v>6459</v>
      </c>
      <c r="E3080" s="35" t="s">
        <v>2825</v>
      </c>
      <c r="F3080" s="35"/>
      <c r="G3080" s="36">
        <v>35.1</v>
      </c>
      <c r="H3080" s="36">
        <v>3750</v>
      </c>
      <c r="I3080" s="36">
        <v>7020</v>
      </c>
      <c r="J3080" s="36">
        <v>35.1</v>
      </c>
    </row>
    <row r="3081" spans="1:10" x14ac:dyDescent="0.2">
      <c r="A3081" s="33">
        <v>2706</v>
      </c>
      <c r="B3081" s="34" t="s">
        <v>13773</v>
      </c>
      <c r="C3081" s="34" t="s">
        <v>13774</v>
      </c>
      <c r="D3081" s="34" t="s">
        <v>14600</v>
      </c>
      <c r="E3081" s="35" t="s">
        <v>13975</v>
      </c>
      <c r="F3081" s="35"/>
      <c r="G3081" s="36">
        <v>26.5</v>
      </c>
      <c r="H3081" s="36">
        <v>3750</v>
      </c>
      <c r="I3081" s="36">
        <v>5300</v>
      </c>
      <c r="J3081" s="36">
        <v>26.5</v>
      </c>
    </row>
    <row r="3082" spans="1:10" x14ac:dyDescent="0.2">
      <c r="A3082" s="31"/>
      <c r="B3082" s="31"/>
      <c r="C3082" s="31"/>
      <c r="D3082" s="32" t="s">
        <v>6460</v>
      </c>
      <c r="E3082" s="31"/>
      <c r="F3082" s="31"/>
      <c r="G3082" s="31"/>
      <c r="H3082" s="31"/>
      <c r="I3082" s="31"/>
      <c r="J3082" s="31"/>
    </row>
    <row r="3083" spans="1:10" x14ac:dyDescent="0.2">
      <c r="A3083" s="33">
        <v>2707</v>
      </c>
      <c r="B3083" s="34" t="s">
        <v>6463</v>
      </c>
      <c r="C3083" s="34" t="s">
        <v>6464</v>
      </c>
      <c r="D3083" s="34" t="s">
        <v>6465</v>
      </c>
      <c r="E3083" s="35" t="s">
        <v>2503</v>
      </c>
      <c r="F3083" s="35"/>
      <c r="G3083" s="36">
        <v>29.33</v>
      </c>
      <c r="H3083" s="36">
        <v>3750</v>
      </c>
      <c r="I3083" s="36">
        <v>5279.4</v>
      </c>
      <c r="J3083" s="36">
        <v>29.33</v>
      </c>
    </row>
    <row r="3084" spans="1:10" x14ac:dyDescent="0.2">
      <c r="A3084" s="33">
        <v>2708</v>
      </c>
      <c r="B3084" s="34" t="s">
        <v>6466</v>
      </c>
      <c r="C3084" s="34" t="s">
        <v>6467</v>
      </c>
      <c r="D3084" s="34" t="s">
        <v>6461</v>
      </c>
      <c r="E3084" s="35" t="s">
        <v>591</v>
      </c>
      <c r="F3084" s="35"/>
      <c r="G3084" s="36">
        <v>26.89</v>
      </c>
      <c r="H3084" s="36">
        <v>3750</v>
      </c>
      <c r="I3084" s="36">
        <v>4840.2</v>
      </c>
      <c r="J3084" s="36">
        <v>26.89</v>
      </c>
    </row>
    <row r="3085" spans="1:10" x14ac:dyDescent="0.2">
      <c r="A3085" s="33">
        <v>2709</v>
      </c>
      <c r="B3085" s="34" t="s">
        <v>6468</v>
      </c>
      <c r="C3085" s="34" t="s">
        <v>6469</v>
      </c>
      <c r="D3085" s="34" t="s">
        <v>6461</v>
      </c>
      <c r="E3085" s="35" t="s">
        <v>767</v>
      </c>
      <c r="F3085" s="35"/>
      <c r="G3085" s="36">
        <v>26.89</v>
      </c>
      <c r="H3085" s="36">
        <v>3750</v>
      </c>
      <c r="I3085" s="36">
        <v>4840.2</v>
      </c>
      <c r="J3085" s="36">
        <v>26.89</v>
      </c>
    </row>
    <row r="3086" spans="1:10" x14ac:dyDescent="0.2">
      <c r="A3086" s="33">
        <v>2710</v>
      </c>
      <c r="B3086" s="34" t="s">
        <v>6470</v>
      </c>
      <c r="C3086" s="34" t="s">
        <v>6471</v>
      </c>
      <c r="D3086" s="34" t="s">
        <v>6465</v>
      </c>
      <c r="E3086" s="35" t="s">
        <v>1896</v>
      </c>
      <c r="F3086" s="35"/>
      <c r="G3086" s="36">
        <v>29.33</v>
      </c>
      <c r="H3086" s="36">
        <v>3750</v>
      </c>
      <c r="I3086" s="36">
        <v>5279.4</v>
      </c>
      <c r="J3086" s="36">
        <v>29.33</v>
      </c>
    </row>
    <row r="3087" spans="1:10" x14ac:dyDescent="0.2">
      <c r="A3087" s="33">
        <v>2711</v>
      </c>
      <c r="B3087" s="34" t="s">
        <v>6415</v>
      </c>
      <c r="C3087" s="34" t="s">
        <v>6416</v>
      </c>
      <c r="D3087" s="34" t="s">
        <v>6478</v>
      </c>
      <c r="E3087" s="35" t="s">
        <v>1587</v>
      </c>
      <c r="F3087" s="35"/>
      <c r="G3087" s="36">
        <v>24.44</v>
      </c>
      <c r="H3087" s="36">
        <v>3750</v>
      </c>
      <c r="I3087" s="36">
        <v>4399.2</v>
      </c>
      <c r="J3087" s="36">
        <v>24.44</v>
      </c>
    </row>
    <row r="3088" spans="1:10" x14ac:dyDescent="0.2">
      <c r="A3088" s="33">
        <v>2712</v>
      </c>
      <c r="B3088" s="34" t="s">
        <v>6472</v>
      </c>
      <c r="C3088" s="34" t="s">
        <v>6473</v>
      </c>
      <c r="D3088" s="34" t="s">
        <v>14603</v>
      </c>
      <c r="E3088" s="35" t="s">
        <v>6474</v>
      </c>
      <c r="F3088" s="35"/>
      <c r="G3088" s="36">
        <v>28.33</v>
      </c>
      <c r="H3088" s="36">
        <v>3800</v>
      </c>
      <c r="I3088" s="36">
        <v>5099.3999999999996</v>
      </c>
      <c r="J3088" s="36">
        <v>28.33</v>
      </c>
    </row>
    <row r="3089" spans="1:10" x14ac:dyDescent="0.2">
      <c r="A3089" s="33">
        <v>2713</v>
      </c>
      <c r="B3089" s="34" t="s">
        <v>6475</v>
      </c>
      <c r="C3089" s="34" t="s">
        <v>6476</v>
      </c>
      <c r="D3089" s="34" t="s">
        <v>6477</v>
      </c>
      <c r="E3089" s="35" t="s">
        <v>3411</v>
      </c>
      <c r="F3089" s="35"/>
      <c r="G3089" s="36">
        <v>34</v>
      </c>
      <c r="H3089" s="36">
        <v>3800</v>
      </c>
      <c r="I3089" s="36">
        <v>6120</v>
      </c>
      <c r="J3089" s="36">
        <v>34</v>
      </c>
    </row>
    <row r="3090" spans="1:10" x14ac:dyDescent="0.2">
      <c r="A3090" s="33">
        <v>2714</v>
      </c>
      <c r="B3090" s="34" t="s">
        <v>12750</v>
      </c>
      <c r="C3090" s="34" t="s">
        <v>12749</v>
      </c>
      <c r="D3090" s="34" t="s">
        <v>6478</v>
      </c>
      <c r="E3090" s="35" t="s">
        <v>13922</v>
      </c>
      <c r="F3090" s="35"/>
      <c r="G3090" s="36">
        <v>24.44</v>
      </c>
      <c r="H3090" s="36">
        <v>3750</v>
      </c>
      <c r="I3090" s="36">
        <v>4399.2</v>
      </c>
      <c r="J3090" s="36">
        <v>24.44</v>
      </c>
    </row>
    <row r="3091" spans="1:10" x14ac:dyDescent="0.2">
      <c r="A3091" s="33">
        <v>2715</v>
      </c>
      <c r="B3091" s="34" t="s">
        <v>12748</v>
      </c>
      <c r="C3091" s="34" t="s">
        <v>12747</v>
      </c>
      <c r="D3091" s="34" t="s">
        <v>6478</v>
      </c>
      <c r="E3091" s="35" t="s">
        <v>14148</v>
      </c>
      <c r="F3091" s="35"/>
      <c r="G3091" s="36">
        <v>24.44</v>
      </c>
      <c r="H3091" s="36">
        <v>3750</v>
      </c>
      <c r="I3091" s="36">
        <v>4399.2</v>
      </c>
      <c r="J3091" s="36">
        <v>24.44</v>
      </c>
    </row>
    <row r="3092" spans="1:10" x14ac:dyDescent="0.2">
      <c r="A3092" s="33">
        <v>2716</v>
      </c>
      <c r="B3092" s="34" t="s">
        <v>6479</v>
      </c>
      <c r="C3092" s="34" t="s">
        <v>6480</v>
      </c>
      <c r="D3092" s="34" t="s">
        <v>6478</v>
      </c>
      <c r="E3092" s="35" t="s">
        <v>2477</v>
      </c>
      <c r="F3092" s="35"/>
      <c r="G3092" s="36">
        <v>24.44</v>
      </c>
      <c r="H3092" s="36">
        <v>3750</v>
      </c>
      <c r="I3092" s="36">
        <v>4399.2</v>
      </c>
      <c r="J3092" s="36">
        <v>24.44</v>
      </c>
    </row>
    <row r="3093" spans="1:10" x14ac:dyDescent="0.2">
      <c r="A3093" s="31"/>
      <c r="B3093" s="31"/>
      <c r="C3093" s="31"/>
      <c r="D3093" s="32" t="s">
        <v>6481</v>
      </c>
      <c r="E3093" s="31"/>
      <c r="F3093" s="31"/>
      <c r="G3093" s="31"/>
      <c r="H3093" s="31"/>
      <c r="I3093" s="31"/>
      <c r="J3093" s="31"/>
    </row>
    <row r="3094" spans="1:10" x14ac:dyDescent="0.2">
      <c r="A3094" s="33">
        <v>2717</v>
      </c>
      <c r="B3094" s="34" t="s">
        <v>6482</v>
      </c>
      <c r="C3094" s="34" t="s">
        <v>6483</v>
      </c>
      <c r="D3094" s="34" t="s">
        <v>14604</v>
      </c>
      <c r="E3094" s="35" t="s">
        <v>5209</v>
      </c>
      <c r="F3094" s="35"/>
      <c r="G3094" s="36">
        <v>7853</v>
      </c>
      <c r="H3094" s="36">
        <v>4500</v>
      </c>
      <c r="I3094" s="36">
        <v>7853</v>
      </c>
      <c r="J3094" s="36">
        <v>7853</v>
      </c>
    </row>
    <row r="3095" spans="1:10" x14ac:dyDescent="0.2">
      <c r="A3095" s="33">
        <v>2718</v>
      </c>
      <c r="B3095" s="34" t="s">
        <v>6484</v>
      </c>
      <c r="C3095" s="34" t="s">
        <v>6485</v>
      </c>
      <c r="D3095" s="34" t="s">
        <v>14605</v>
      </c>
      <c r="E3095" s="35" t="s">
        <v>6486</v>
      </c>
      <c r="F3095" s="35"/>
      <c r="G3095" s="36">
        <v>8407</v>
      </c>
      <c r="H3095" s="36">
        <v>6500</v>
      </c>
      <c r="I3095" s="36">
        <v>8407</v>
      </c>
      <c r="J3095" s="36">
        <v>8407</v>
      </c>
    </row>
    <row r="3096" spans="1:10" x14ac:dyDescent="0.2">
      <c r="A3096" s="31"/>
      <c r="B3096" s="31"/>
      <c r="C3096" s="31"/>
      <c r="D3096" s="32" t="s">
        <v>6487</v>
      </c>
      <c r="E3096" s="31"/>
      <c r="F3096" s="31"/>
      <c r="G3096" s="31"/>
      <c r="H3096" s="31"/>
      <c r="I3096" s="31"/>
      <c r="J3096" s="31"/>
    </row>
    <row r="3097" spans="1:10" x14ac:dyDescent="0.2">
      <c r="A3097" s="33">
        <v>2719</v>
      </c>
      <c r="B3097" s="34" t="s">
        <v>6488</v>
      </c>
      <c r="C3097" s="34" t="s">
        <v>6489</v>
      </c>
      <c r="D3097" s="34" t="s">
        <v>6490</v>
      </c>
      <c r="E3097" s="35" t="s">
        <v>3411</v>
      </c>
      <c r="F3097" s="35"/>
      <c r="G3097" s="36">
        <v>40.56</v>
      </c>
      <c r="H3097" s="36">
        <v>3800</v>
      </c>
      <c r="I3097" s="36">
        <v>7300.8</v>
      </c>
      <c r="J3097" s="36">
        <v>40.56</v>
      </c>
    </row>
    <row r="3098" spans="1:10" x14ac:dyDescent="0.2">
      <c r="A3098" s="33">
        <v>2720</v>
      </c>
      <c r="B3098" s="34" t="s">
        <v>6491</v>
      </c>
      <c r="C3098" s="34" t="s">
        <v>6492</v>
      </c>
      <c r="D3098" s="34" t="s">
        <v>6493</v>
      </c>
      <c r="E3098" s="35" t="s">
        <v>4347</v>
      </c>
      <c r="F3098" s="35"/>
      <c r="G3098" s="36">
        <v>32.22</v>
      </c>
      <c r="H3098" s="36">
        <v>3900</v>
      </c>
      <c r="I3098" s="36">
        <v>5799.6</v>
      </c>
      <c r="J3098" s="36">
        <v>32.22</v>
      </c>
    </row>
    <row r="3099" spans="1:10" x14ac:dyDescent="0.2">
      <c r="A3099" s="33">
        <v>2721</v>
      </c>
      <c r="B3099" s="34" t="s">
        <v>5318</v>
      </c>
      <c r="C3099" s="34" t="s">
        <v>5319</v>
      </c>
      <c r="D3099" s="34" t="s">
        <v>6490</v>
      </c>
      <c r="E3099" s="35" t="s">
        <v>5320</v>
      </c>
      <c r="F3099" s="35"/>
      <c r="G3099" s="36">
        <v>40.56</v>
      </c>
      <c r="H3099" s="36">
        <v>3800</v>
      </c>
      <c r="I3099" s="36">
        <v>7300.8</v>
      </c>
      <c r="J3099" s="36">
        <v>40.56</v>
      </c>
    </row>
    <row r="3100" spans="1:10" x14ac:dyDescent="0.2">
      <c r="A3100" s="33">
        <v>2722</v>
      </c>
      <c r="B3100" s="34" t="s">
        <v>13775</v>
      </c>
      <c r="C3100" s="34" t="s">
        <v>13776</v>
      </c>
      <c r="D3100" s="34" t="s">
        <v>6493</v>
      </c>
      <c r="E3100" s="35" t="s">
        <v>13916</v>
      </c>
      <c r="F3100" s="35"/>
      <c r="G3100" s="36">
        <v>32.22</v>
      </c>
      <c r="H3100" s="36">
        <v>3900</v>
      </c>
      <c r="I3100" s="36">
        <v>5799.6</v>
      </c>
      <c r="J3100" s="36">
        <v>32.22</v>
      </c>
    </row>
    <row r="3101" spans="1:10" x14ac:dyDescent="0.2">
      <c r="A3101" s="33">
        <v>2723</v>
      </c>
      <c r="B3101" s="34" t="s">
        <v>12752</v>
      </c>
      <c r="C3101" s="34" t="s">
        <v>12751</v>
      </c>
      <c r="D3101" s="34" t="s">
        <v>6493</v>
      </c>
      <c r="E3101" s="35" t="s">
        <v>14077</v>
      </c>
      <c r="F3101" s="35"/>
      <c r="G3101" s="36">
        <v>32.22</v>
      </c>
      <c r="H3101" s="36">
        <v>3900</v>
      </c>
      <c r="I3101" s="36">
        <v>5799.6</v>
      </c>
      <c r="J3101" s="36">
        <v>32.22</v>
      </c>
    </row>
    <row r="3102" spans="1:10" x14ac:dyDescent="0.2">
      <c r="A3102" s="31"/>
      <c r="B3102" s="31"/>
      <c r="C3102" s="31"/>
      <c r="D3102" s="32" t="s">
        <v>6494</v>
      </c>
      <c r="E3102" s="31"/>
      <c r="F3102" s="31"/>
      <c r="G3102" s="31"/>
      <c r="H3102" s="31"/>
      <c r="I3102" s="31"/>
      <c r="J3102" s="31"/>
    </row>
    <row r="3103" spans="1:10" x14ac:dyDescent="0.2">
      <c r="A3103" s="33">
        <v>2724</v>
      </c>
      <c r="B3103" s="34" t="s">
        <v>6495</v>
      </c>
      <c r="C3103" s="34" t="s">
        <v>6496</v>
      </c>
      <c r="D3103" s="34" t="s">
        <v>14606</v>
      </c>
      <c r="E3103" s="35" t="s">
        <v>6497</v>
      </c>
      <c r="F3103" s="35"/>
      <c r="G3103" s="36">
        <v>30</v>
      </c>
      <c r="H3103" s="36">
        <v>3850</v>
      </c>
      <c r="I3103" s="36">
        <v>5400</v>
      </c>
      <c r="J3103" s="36">
        <v>30</v>
      </c>
    </row>
    <row r="3104" spans="1:10" x14ac:dyDescent="0.2">
      <c r="A3104" s="31"/>
      <c r="B3104" s="31"/>
      <c r="C3104" s="31"/>
      <c r="D3104" s="32" t="s">
        <v>6498</v>
      </c>
      <c r="E3104" s="31"/>
      <c r="F3104" s="31"/>
      <c r="G3104" s="31"/>
      <c r="H3104" s="31"/>
      <c r="I3104" s="31"/>
      <c r="J3104" s="31"/>
    </row>
    <row r="3105" spans="1:10" x14ac:dyDescent="0.2">
      <c r="A3105" s="33">
        <v>2725</v>
      </c>
      <c r="B3105" s="34" t="s">
        <v>6499</v>
      </c>
      <c r="C3105" s="34" t="s">
        <v>6500</v>
      </c>
      <c r="D3105" s="34" t="s">
        <v>6501</v>
      </c>
      <c r="E3105" s="35" t="s">
        <v>5215</v>
      </c>
      <c r="F3105" s="35"/>
      <c r="G3105" s="36">
        <v>33.33</v>
      </c>
      <c r="H3105" s="36">
        <v>3200</v>
      </c>
      <c r="I3105" s="36">
        <v>5999.4</v>
      </c>
      <c r="J3105" s="36">
        <v>33.33</v>
      </c>
    </row>
    <row r="3106" spans="1:10" x14ac:dyDescent="0.2">
      <c r="A3106" s="33">
        <v>2726</v>
      </c>
      <c r="B3106" s="34" t="s">
        <v>6505</v>
      </c>
      <c r="C3106" s="34" t="s">
        <v>6506</v>
      </c>
      <c r="D3106" s="34" t="s">
        <v>6501</v>
      </c>
      <c r="E3106" s="35" t="s">
        <v>2716</v>
      </c>
      <c r="F3106" s="35"/>
      <c r="G3106" s="36">
        <v>33.33</v>
      </c>
      <c r="H3106" s="36">
        <v>3800</v>
      </c>
      <c r="I3106" s="36">
        <v>5999.4</v>
      </c>
      <c r="J3106" s="36">
        <v>33.33</v>
      </c>
    </row>
    <row r="3107" spans="1:10" x14ac:dyDescent="0.2">
      <c r="A3107" s="33">
        <v>2727</v>
      </c>
      <c r="B3107" s="34" t="s">
        <v>6507</v>
      </c>
      <c r="C3107" s="34" t="s">
        <v>6508</v>
      </c>
      <c r="D3107" s="34" t="s">
        <v>6501</v>
      </c>
      <c r="E3107" s="35" t="s">
        <v>6509</v>
      </c>
      <c r="F3107" s="35"/>
      <c r="G3107" s="36">
        <v>33.33</v>
      </c>
      <c r="H3107" s="36">
        <v>3800</v>
      </c>
      <c r="I3107" s="36">
        <v>5999.4</v>
      </c>
      <c r="J3107" s="36">
        <v>33.33</v>
      </c>
    </row>
    <row r="3108" spans="1:10" x14ac:dyDescent="0.2">
      <c r="A3108" s="33">
        <v>2728</v>
      </c>
      <c r="B3108" s="34" t="s">
        <v>6510</v>
      </c>
      <c r="C3108" s="34" t="s">
        <v>6511</v>
      </c>
      <c r="D3108" s="34" t="s">
        <v>6504</v>
      </c>
      <c r="E3108" s="35" t="s">
        <v>4156</v>
      </c>
      <c r="F3108" s="35"/>
      <c r="G3108" s="36">
        <v>30</v>
      </c>
      <c r="H3108" s="36">
        <v>3750</v>
      </c>
      <c r="I3108" s="36">
        <v>5400</v>
      </c>
      <c r="J3108" s="36">
        <v>30</v>
      </c>
    </row>
    <row r="3109" spans="1:10" x14ac:dyDescent="0.2">
      <c r="A3109" s="33">
        <v>2729</v>
      </c>
      <c r="B3109" s="34" t="s">
        <v>12735</v>
      </c>
      <c r="C3109" s="34" t="s">
        <v>12734</v>
      </c>
      <c r="D3109" s="34" t="s">
        <v>6504</v>
      </c>
      <c r="E3109" s="35" t="s">
        <v>13944</v>
      </c>
      <c r="F3109" s="35"/>
      <c r="G3109" s="36">
        <v>30</v>
      </c>
      <c r="H3109" s="36">
        <v>3750</v>
      </c>
      <c r="I3109" s="36">
        <v>5400</v>
      </c>
      <c r="J3109" s="36">
        <v>30</v>
      </c>
    </row>
    <row r="3110" spans="1:10" x14ac:dyDescent="0.2">
      <c r="A3110" s="33">
        <v>2730</v>
      </c>
      <c r="B3110" s="34" t="s">
        <v>5083</v>
      </c>
      <c r="C3110" s="34" t="s">
        <v>5084</v>
      </c>
      <c r="D3110" s="34" t="s">
        <v>6504</v>
      </c>
      <c r="E3110" s="35" t="s">
        <v>2130</v>
      </c>
      <c r="F3110" s="35"/>
      <c r="G3110" s="36">
        <v>30</v>
      </c>
      <c r="H3110" s="36">
        <v>3750</v>
      </c>
      <c r="I3110" s="36">
        <v>5400</v>
      </c>
      <c r="J3110" s="36">
        <v>30</v>
      </c>
    </row>
    <row r="3111" spans="1:10" x14ac:dyDescent="0.2">
      <c r="A3111" s="33">
        <v>2731</v>
      </c>
      <c r="B3111" s="34" t="s">
        <v>6514</v>
      </c>
      <c r="C3111" s="34" t="s">
        <v>6515</v>
      </c>
      <c r="D3111" s="34" t="s">
        <v>6504</v>
      </c>
      <c r="E3111" s="35" t="s">
        <v>270</v>
      </c>
      <c r="F3111" s="35"/>
      <c r="G3111" s="36">
        <v>30</v>
      </c>
      <c r="H3111" s="36">
        <v>3750</v>
      </c>
      <c r="I3111" s="36">
        <v>5400</v>
      </c>
      <c r="J3111" s="36">
        <v>30</v>
      </c>
    </row>
    <row r="3112" spans="1:10" x14ac:dyDescent="0.2">
      <c r="A3112" s="33">
        <v>2732</v>
      </c>
      <c r="B3112" s="34" t="s">
        <v>6516</v>
      </c>
      <c r="C3112" s="34" t="s">
        <v>6517</v>
      </c>
      <c r="D3112" s="34" t="s">
        <v>6504</v>
      </c>
      <c r="E3112" s="35" t="s">
        <v>6518</v>
      </c>
      <c r="F3112" s="35"/>
      <c r="G3112" s="36">
        <v>30</v>
      </c>
      <c r="H3112" s="36">
        <v>3750</v>
      </c>
      <c r="I3112" s="36">
        <v>5400</v>
      </c>
      <c r="J3112" s="36">
        <v>30</v>
      </c>
    </row>
    <row r="3113" spans="1:10" x14ac:dyDescent="0.2">
      <c r="A3113" s="33">
        <v>2733</v>
      </c>
      <c r="B3113" s="34" t="s">
        <v>6519</v>
      </c>
      <c r="C3113" s="34" t="s">
        <v>6520</v>
      </c>
      <c r="D3113" s="34" t="s">
        <v>6504</v>
      </c>
      <c r="E3113" s="35" t="s">
        <v>1853</v>
      </c>
      <c r="F3113" s="35"/>
      <c r="G3113" s="36">
        <v>30</v>
      </c>
      <c r="H3113" s="36">
        <v>3750</v>
      </c>
      <c r="I3113" s="36">
        <v>5400</v>
      </c>
      <c r="J3113" s="36">
        <v>30</v>
      </c>
    </row>
    <row r="3114" spans="1:10" x14ac:dyDescent="0.2">
      <c r="A3114" s="33">
        <v>2734</v>
      </c>
      <c r="B3114" s="34" t="s">
        <v>6521</v>
      </c>
      <c r="C3114" s="34" t="s">
        <v>6522</v>
      </c>
      <c r="D3114" s="34" t="s">
        <v>6504</v>
      </c>
      <c r="E3114" s="35" t="s">
        <v>368</v>
      </c>
      <c r="F3114" s="35"/>
      <c r="G3114" s="36">
        <v>30</v>
      </c>
      <c r="H3114" s="36">
        <v>3750</v>
      </c>
      <c r="I3114" s="36">
        <v>5400</v>
      </c>
      <c r="J3114" s="36">
        <v>30</v>
      </c>
    </row>
    <row r="3115" spans="1:10" x14ac:dyDescent="0.2">
      <c r="A3115" s="33">
        <v>2735</v>
      </c>
      <c r="B3115" s="34" t="s">
        <v>12744</v>
      </c>
      <c r="C3115" s="34" t="s">
        <v>12743</v>
      </c>
      <c r="D3115" s="34" t="s">
        <v>6501</v>
      </c>
      <c r="E3115" s="35" t="s">
        <v>13944</v>
      </c>
      <c r="F3115" s="35"/>
      <c r="G3115" s="36">
        <v>33.33</v>
      </c>
      <c r="H3115" s="36">
        <v>3800</v>
      </c>
      <c r="I3115" s="36">
        <v>5999.4</v>
      </c>
      <c r="J3115" s="36">
        <v>33.33</v>
      </c>
    </row>
    <row r="3116" spans="1:10" x14ac:dyDescent="0.2">
      <c r="A3116" s="33">
        <v>2736</v>
      </c>
      <c r="B3116" s="34" t="s">
        <v>6523</v>
      </c>
      <c r="C3116" s="34" t="s">
        <v>6524</v>
      </c>
      <c r="D3116" s="34" t="s">
        <v>6504</v>
      </c>
      <c r="E3116" s="35" t="s">
        <v>347</v>
      </c>
      <c r="F3116" s="35"/>
      <c r="G3116" s="36">
        <v>30</v>
      </c>
      <c r="H3116" s="36">
        <v>3750</v>
      </c>
      <c r="I3116" s="36">
        <v>5400</v>
      </c>
      <c r="J3116" s="36">
        <v>30</v>
      </c>
    </row>
    <row r="3117" spans="1:10" x14ac:dyDescent="0.2">
      <c r="A3117" s="33">
        <v>2737</v>
      </c>
      <c r="B3117" s="34" t="s">
        <v>6527</v>
      </c>
      <c r="C3117" s="34" t="s">
        <v>6528</v>
      </c>
      <c r="D3117" s="34" t="s">
        <v>6504</v>
      </c>
      <c r="E3117" s="35" t="s">
        <v>3493</v>
      </c>
      <c r="F3117" s="35"/>
      <c r="G3117" s="36">
        <v>30</v>
      </c>
      <c r="H3117" s="36">
        <v>3750</v>
      </c>
      <c r="I3117" s="36">
        <v>5400</v>
      </c>
      <c r="J3117" s="36">
        <v>30</v>
      </c>
    </row>
    <row r="3118" spans="1:10" x14ac:dyDescent="0.2">
      <c r="A3118" s="31"/>
      <c r="B3118" s="31"/>
      <c r="C3118" s="31"/>
      <c r="D3118" s="32" t="s">
        <v>6529</v>
      </c>
      <c r="E3118" s="31"/>
      <c r="F3118" s="31"/>
      <c r="G3118" s="31"/>
      <c r="H3118" s="31"/>
      <c r="I3118" s="31"/>
      <c r="J3118" s="31"/>
    </row>
    <row r="3119" spans="1:10" x14ac:dyDescent="0.2">
      <c r="A3119" s="33">
        <v>2738</v>
      </c>
      <c r="B3119" s="34" t="s">
        <v>6530</v>
      </c>
      <c r="C3119" s="34" t="s">
        <v>6531</v>
      </c>
      <c r="D3119" s="34" t="s">
        <v>6532</v>
      </c>
      <c r="E3119" s="35" t="s">
        <v>368</v>
      </c>
      <c r="F3119" s="35"/>
      <c r="G3119" s="36">
        <v>29.15</v>
      </c>
      <c r="H3119" s="36">
        <v>3750</v>
      </c>
      <c r="I3119" s="36">
        <v>5830</v>
      </c>
      <c r="J3119" s="36">
        <v>29.15</v>
      </c>
    </row>
    <row r="3120" spans="1:10" x14ac:dyDescent="0.2">
      <c r="A3120" s="33">
        <v>2739</v>
      </c>
      <c r="B3120" s="34" t="s">
        <v>6533</v>
      </c>
      <c r="C3120" s="34" t="s">
        <v>6534</v>
      </c>
      <c r="D3120" s="34" t="s">
        <v>6535</v>
      </c>
      <c r="E3120" s="35" t="s">
        <v>6536</v>
      </c>
      <c r="F3120" s="35"/>
      <c r="G3120" s="36">
        <v>26.5</v>
      </c>
      <c r="H3120" s="36">
        <v>3750</v>
      </c>
      <c r="I3120" s="36">
        <v>5300</v>
      </c>
      <c r="J3120" s="36">
        <v>26.5</v>
      </c>
    </row>
    <row r="3121" spans="1:10" x14ac:dyDescent="0.2">
      <c r="A3121" s="33">
        <v>2740</v>
      </c>
      <c r="B3121" s="34" t="s">
        <v>3310</v>
      </c>
      <c r="C3121" s="34" t="s">
        <v>3311</v>
      </c>
      <c r="D3121" s="34" t="s">
        <v>14607</v>
      </c>
      <c r="E3121" s="35" t="s">
        <v>2825</v>
      </c>
      <c r="F3121" s="35"/>
      <c r="G3121" s="36">
        <v>32.18</v>
      </c>
      <c r="H3121" s="36">
        <v>3750</v>
      </c>
      <c r="I3121" s="36">
        <v>6436</v>
      </c>
      <c r="J3121" s="36">
        <v>32.18</v>
      </c>
    </row>
    <row r="3122" spans="1:10" x14ac:dyDescent="0.2">
      <c r="A3122" s="33">
        <v>2741</v>
      </c>
      <c r="B3122" s="34" t="s">
        <v>6537</v>
      </c>
      <c r="C3122" s="34" t="s">
        <v>6538</v>
      </c>
      <c r="D3122" s="34" t="s">
        <v>6532</v>
      </c>
      <c r="E3122" s="35" t="s">
        <v>2825</v>
      </c>
      <c r="F3122" s="35"/>
      <c r="G3122" s="36">
        <v>29.15</v>
      </c>
      <c r="H3122" s="36">
        <v>3750</v>
      </c>
      <c r="I3122" s="36">
        <v>5830</v>
      </c>
      <c r="J3122" s="36">
        <v>29.15</v>
      </c>
    </row>
    <row r="3123" spans="1:10" x14ac:dyDescent="0.2">
      <c r="A3123" s="33">
        <v>2742</v>
      </c>
      <c r="B3123" s="34" t="s">
        <v>6539</v>
      </c>
      <c r="C3123" s="34" t="s">
        <v>6540</v>
      </c>
      <c r="D3123" s="34" t="s">
        <v>6541</v>
      </c>
      <c r="E3123" s="35" t="s">
        <v>2825</v>
      </c>
      <c r="F3123" s="35"/>
      <c r="G3123" s="36">
        <v>6930</v>
      </c>
      <c r="H3123" s="36">
        <v>3750</v>
      </c>
      <c r="I3123" s="36">
        <v>6930</v>
      </c>
      <c r="J3123" s="36">
        <v>6930</v>
      </c>
    </row>
    <row r="3124" spans="1:10" x14ac:dyDescent="0.2">
      <c r="A3124" s="31"/>
      <c r="B3124" s="31"/>
      <c r="C3124" s="31"/>
      <c r="D3124" s="32" t="s">
        <v>6542</v>
      </c>
      <c r="E3124" s="31"/>
      <c r="F3124" s="31"/>
      <c r="G3124" s="31"/>
      <c r="H3124" s="31"/>
      <c r="I3124" s="31"/>
      <c r="J3124" s="31"/>
    </row>
    <row r="3125" spans="1:10" x14ac:dyDescent="0.2">
      <c r="A3125" s="33">
        <v>2743</v>
      </c>
      <c r="B3125" s="34" t="s">
        <v>6543</v>
      </c>
      <c r="C3125" s="34" t="s">
        <v>6544</v>
      </c>
      <c r="D3125" s="34" t="s">
        <v>14608</v>
      </c>
      <c r="E3125" s="35" t="s">
        <v>5238</v>
      </c>
      <c r="F3125" s="35"/>
      <c r="G3125" s="36">
        <v>27.5</v>
      </c>
      <c r="H3125" s="36">
        <v>3750</v>
      </c>
      <c r="I3125" s="36">
        <v>4950</v>
      </c>
      <c r="J3125" s="36">
        <v>27.5</v>
      </c>
    </row>
    <row r="3126" spans="1:10" x14ac:dyDescent="0.2">
      <c r="A3126" s="33">
        <v>2744</v>
      </c>
      <c r="B3126" s="34" t="s">
        <v>6546</v>
      </c>
      <c r="C3126" s="34" t="s">
        <v>6547</v>
      </c>
      <c r="D3126" s="34" t="s">
        <v>14608</v>
      </c>
      <c r="E3126" s="35" t="s">
        <v>1082</v>
      </c>
      <c r="F3126" s="35"/>
      <c r="G3126" s="36">
        <v>27.5</v>
      </c>
      <c r="H3126" s="36">
        <v>3750</v>
      </c>
      <c r="I3126" s="36">
        <v>4950</v>
      </c>
      <c r="J3126" s="36">
        <v>27.5</v>
      </c>
    </row>
    <row r="3127" spans="1:10" x14ac:dyDescent="0.2">
      <c r="A3127" s="33">
        <v>2745</v>
      </c>
      <c r="B3127" s="34" t="s">
        <v>12733</v>
      </c>
      <c r="C3127" s="34" t="s">
        <v>12732</v>
      </c>
      <c r="D3127" s="34" t="s">
        <v>6545</v>
      </c>
      <c r="E3127" s="35" t="s">
        <v>13920</v>
      </c>
      <c r="F3127" s="35"/>
      <c r="G3127" s="36">
        <v>25</v>
      </c>
      <c r="H3127" s="36">
        <v>3750</v>
      </c>
      <c r="I3127" s="36">
        <v>4500</v>
      </c>
      <c r="J3127" s="36">
        <v>25</v>
      </c>
    </row>
    <row r="3128" spans="1:10" x14ac:dyDescent="0.2">
      <c r="A3128" s="31"/>
      <c r="B3128" s="31"/>
      <c r="C3128" s="31"/>
      <c r="D3128" s="32" t="s">
        <v>6548</v>
      </c>
      <c r="E3128" s="31"/>
      <c r="F3128" s="31"/>
      <c r="G3128" s="31"/>
      <c r="H3128" s="31"/>
      <c r="I3128" s="31"/>
      <c r="J3128" s="31"/>
    </row>
    <row r="3129" spans="1:10" x14ac:dyDescent="0.2">
      <c r="A3129" s="33">
        <v>2746</v>
      </c>
      <c r="B3129" s="34" t="s">
        <v>6549</v>
      </c>
      <c r="C3129" s="34" t="s">
        <v>6550</v>
      </c>
      <c r="D3129" s="34" t="s">
        <v>14609</v>
      </c>
      <c r="E3129" s="35" t="s">
        <v>1983</v>
      </c>
      <c r="F3129" s="35"/>
      <c r="G3129" s="36">
        <v>7440</v>
      </c>
      <c r="H3129" s="36">
        <v>6500</v>
      </c>
      <c r="I3129" s="36">
        <v>7440</v>
      </c>
      <c r="J3129" s="36">
        <v>7440</v>
      </c>
    </row>
    <row r="3130" spans="1:10" x14ac:dyDescent="0.2">
      <c r="A3130" s="31"/>
      <c r="B3130" s="31"/>
      <c r="C3130" s="31"/>
      <c r="D3130" s="32" t="s">
        <v>6553</v>
      </c>
      <c r="E3130" s="31"/>
      <c r="F3130" s="31"/>
      <c r="G3130" s="31"/>
      <c r="H3130" s="31"/>
      <c r="I3130" s="31"/>
      <c r="J3130" s="31"/>
    </row>
    <row r="3131" spans="1:10" x14ac:dyDescent="0.2">
      <c r="A3131" s="33">
        <v>2747</v>
      </c>
      <c r="B3131" s="34" t="s">
        <v>6554</v>
      </c>
      <c r="C3131" s="34" t="s">
        <v>6555</v>
      </c>
      <c r="D3131" s="34" t="s">
        <v>6556</v>
      </c>
      <c r="E3131" s="35" t="s">
        <v>3529</v>
      </c>
      <c r="F3131" s="35"/>
      <c r="G3131" s="36">
        <v>40.56</v>
      </c>
      <c r="H3131" s="36">
        <v>3800</v>
      </c>
      <c r="I3131" s="36">
        <v>7300.8</v>
      </c>
      <c r="J3131" s="36">
        <v>40.56</v>
      </c>
    </row>
    <row r="3132" spans="1:10" x14ac:dyDescent="0.2">
      <c r="A3132" s="33">
        <v>2748</v>
      </c>
      <c r="B3132" s="34" t="s">
        <v>6557</v>
      </c>
      <c r="C3132" s="34" t="s">
        <v>6558</v>
      </c>
      <c r="D3132" s="34" t="s">
        <v>6556</v>
      </c>
      <c r="E3132" s="35" t="s">
        <v>2870</v>
      </c>
      <c r="F3132" s="35"/>
      <c r="G3132" s="36">
        <v>40.56</v>
      </c>
      <c r="H3132" s="36">
        <v>3800</v>
      </c>
      <c r="I3132" s="36">
        <v>7300.8</v>
      </c>
      <c r="J3132" s="36">
        <v>40.56</v>
      </c>
    </row>
    <row r="3133" spans="1:10" x14ac:dyDescent="0.2">
      <c r="A3133" s="33">
        <v>2749</v>
      </c>
      <c r="B3133" s="34" t="s">
        <v>12738</v>
      </c>
      <c r="C3133" s="34" t="s">
        <v>10173</v>
      </c>
      <c r="D3133" s="34" t="s">
        <v>14610</v>
      </c>
      <c r="E3133" s="35" t="s">
        <v>13971</v>
      </c>
      <c r="F3133" s="35"/>
      <c r="G3133" s="36">
        <v>32.22</v>
      </c>
      <c r="H3133" s="36">
        <v>3900</v>
      </c>
      <c r="I3133" s="36">
        <v>5799.6</v>
      </c>
      <c r="J3133" s="36">
        <v>32.22</v>
      </c>
    </row>
    <row r="3134" spans="1:10" x14ac:dyDescent="0.2">
      <c r="A3134" s="33">
        <v>2750</v>
      </c>
      <c r="B3134" s="34" t="s">
        <v>6561</v>
      </c>
      <c r="C3134" s="34" t="s">
        <v>6562</v>
      </c>
      <c r="D3134" s="34" t="s">
        <v>14610</v>
      </c>
      <c r="E3134" s="35" t="s">
        <v>20</v>
      </c>
      <c r="F3134" s="35"/>
      <c r="G3134" s="36">
        <v>32.22</v>
      </c>
      <c r="H3134" s="36">
        <v>3900</v>
      </c>
      <c r="I3134" s="36">
        <v>5799.6</v>
      </c>
      <c r="J3134" s="36">
        <v>32.22</v>
      </c>
    </row>
    <row r="3135" spans="1:10" x14ac:dyDescent="0.2">
      <c r="A3135" s="31"/>
      <c r="B3135" s="31"/>
      <c r="C3135" s="31"/>
      <c r="D3135" s="32" t="s">
        <v>6563</v>
      </c>
      <c r="E3135" s="31"/>
      <c r="F3135" s="31"/>
      <c r="G3135" s="31"/>
      <c r="H3135" s="31"/>
      <c r="I3135" s="31"/>
      <c r="J3135" s="31"/>
    </row>
    <row r="3136" spans="1:10" x14ac:dyDescent="0.2">
      <c r="A3136" s="33">
        <v>2751</v>
      </c>
      <c r="B3136" s="34" t="s">
        <v>6564</v>
      </c>
      <c r="C3136" s="34" t="s">
        <v>6565</v>
      </c>
      <c r="D3136" s="34" t="s">
        <v>14611</v>
      </c>
      <c r="E3136" s="35" t="s">
        <v>749</v>
      </c>
      <c r="F3136" s="35"/>
      <c r="G3136" s="36">
        <v>41.39</v>
      </c>
      <c r="H3136" s="36">
        <v>3800</v>
      </c>
      <c r="I3136" s="36">
        <v>7450.2</v>
      </c>
      <c r="J3136" s="36">
        <v>41.39</v>
      </c>
    </row>
    <row r="3137" spans="1:10" x14ac:dyDescent="0.2">
      <c r="A3137" s="33">
        <v>2752</v>
      </c>
      <c r="B3137" s="34" t="s">
        <v>6566</v>
      </c>
      <c r="C3137" s="34" t="s">
        <v>6567</v>
      </c>
      <c r="D3137" s="34" t="s">
        <v>6568</v>
      </c>
      <c r="E3137" s="35" t="s">
        <v>3529</v>
      </c>
      <c r="F3137" s="35"/>
      <c r="G3137" s="36">
        <v>25</v>
      </c>
      <c r="H3137" s="36">
        <v>3750</v>
      </c>
      <c r="I3137" s="36">
        <v>4500</v>
      </c>
      <c r="J3137" s="36">
        <v>25</v>
      </c>
    </row>
    <row r="3138" spans="1:10" x14ac:dyDescent="0.2">
      <c r="A3138" s="33">
        <v>2753</v>
      </c>
      <c r="B3138" s="34" t="s">
        <v>6569</v>
      </c>
      <c r="C3138" s="34" t="s">
        <v>6570</v>
      </c>
      <c r="D3138" s="34" t="s">
        <v>14612</v>
      </c>
      <c r="E3138" s="35" t="s">
        <v>1769</v>
      </c>
      <c r="F3138" s="35"/>
      <c r="G3138" s="36">
        <v>32.5</v>
      </c>
      <c r="H3138" s="36">
        <v>3900</v>
      </c>
      <c r="I3138" s="36">
        <v>5850</v>
      </c>
      <c r="J3138" s="36">
        <v>32.5</v>
      </c>
    </row>
    <row r="3139" spans="1:10" x14ac:dyDescent="0.2">
      <c r="A3139" s="33">
        <v>2754</v>
      </c>
      <c r="B3139" s="34" t="s">
        <v>6571</v>
      </c>
      <c r="C3139" s="34" t="s">
        <v>6572</v>
      </c>
      <c r="D3139" s="34" t="s">
        <v>6568</v>
      </c>
      <c r="E3139" s="35" t="s">
        <v>245</v>
      </c>
      <c r="F3139" s="35"/>
      <c r="G3139" s="36">
        <v>25</v>
      </c>
      <c r="H3139" s="36">
        <v>3750</v>
      </c>
      <c r="I3139" s="36">
        <v>4500</v>
      </c>
      <c r="J3139" s="36">
        <v>25</v>
      </c>
    </row>
    <row r="3140" spans="1:10" x14ac:dyDescent="0.2">
      <c r="A3140" s="33">
        <v>2755</v>
      </c>
      <c r="B3140" s="34" t="s">
        <v>6573</v>
      </c>
      <c r="C3140" s="34" t="s">
        <v>6574</v>
      </c>
      <c r="D3140" s="34" t="s">
        <v>14612</v>
      </c>
      <c r="E3140" s="35" t="s">
        <v>1233</v>
      </c>
      <c r="F3140" s="35"/>
      <c r="G3140" s="36">
        <v>32.5</v>
      </c>
      <c r="H3140" s="36">
        <v>3900</v>
      </c>
      <c r="I3140" s="36">
        <v>5850</v>
      </c>
      <c r="J3140" s="36">
        <v>32.5</v>
      </c>
    </row>
    <row r="3141" spans="1:10" x14ac:dyDescent="0.2">
      <c r="A3141" s="33">
        <v>2756</v>
      </c>
      <c r="B3141" s="34" t="s">
        <v>6575</v>
      </c>
      <c r="C3141" s="34" t="s">
        <v>6576</v>
      </c>
      <c r="D3141" s="34" t="s">
        <v>14611</v>
      </c>
      <c r="E3141" s="35" t="s">
        <v>3645</v>
      </c>
      <c r="F3141" s="35"/>
      <c r="G3141" s="36">
        <v>41.39</v>
      </c>
      <c r="H3141" s="36">
        <v>3800</v>
      </c>
      <c r="I3141" s="36">
        <v>7450.2</v>
      </c>
      <c r="J3141" s="36">
        <v>41.39</v>
      </c>
    </row>
    <row r="3142" spans="1:10" x14ac:dyDescent="0.2">
      <c r="A3142" s="31"/>
      <c r="B3142" s="31"/>
      <c r="C3142" s="31"/>
      <c r="D3142" s="32" t="s">
        <v>6577</v>
      </c>
      <c r="E3142" s="31"/>
      <c r="F3142" s="31"/>
      <c r="G3142" s="31"/>
      <c r="H3142" s="31"/>
      <c r="I3142" s="31"/>
      <c r="J3142" s="31"/>
    </row>
    <row r="3143" spans="1:10" x14ac:dyDescent="0.2">
      <c r="A3143" s="33">
        <v>2757</v>
      </c>
      <c r="B3143" s="34" t="s">
        <v>6578</v>
      </c>
      <c r="C3143" s="34" t="s">
        <v>6579</v>
      </c>
      <c r="D3143" s="34" t="s">
        <v>6580</v>
      </c>
      <c r="E3143" s="35" t="s">
        <v>113</v>
      </c>
      <c r="F3143" s="35"/>
      <c r="G3143" s="36">
        <v>22.95</v>
      </c>
      <c r="H3143" s="36">
        <v>3750</v>
      </c>
      <c r="I3143" s="36">
        <v>5049</v>
      </c>
      <c r="J3143" s="36">
        <v>22.95</v>
      </c>
    </row>
    <row r="3144" spans="1:10" x14ac:dyDescent="0.2">
      <c r="A3144" s="33">
        <v>2758</v>
      </c>
      <c r="B3144" s="34" t="s">
        <v>6581</v>
      </c>
      <c r="C3144" s="34" t="s">
        <v>6582</v>
      </c>
      <c r="D3144" s="34" t="s">
        <v>6580</v>
      </c>
      <c r="E3144" s="35" t="s">
        <v>113</v>
      </c>
      <c r="F3144" s="35"/>
      <c r="G3144" s="36">
        <v>22.95</v>
      </c>
      <c r="H3144" s="36">
        <v>3750</v>
      </c>
      <c r="I3144" s="36">
        <v>5049</v>
      </c>
      <c r="J3144" s="36">
        <v>22.95</v>
      </c>
    </row>
    <row r="3145" spans="1:10" x14ac:dyDescent="0.2">
      <c r="A3145" s="33">
        <v>2759</v>
      </c>
      <c r="B3145" s="34" t="s">
        <v>6583</v>
      </c>
      <c r="C3145" s="34" t="s">
        <v>6584</v>
      </c>
      <c r="D3145" s="34" t="s">
        <v>6580</v>
      </c>
      <c r="E3145" s="35" t="s">
        <v>113</v>
      </c>
      <c r="F3145" s="35"/>
      <c r="G3145" s="36">
        <v>22.95</v>
      </c>
      <c r="H3145" s="36">
        <v>3750</v>
      </c>
      <c r="I3145" s="36">
        <v>5049</v>
      </c>
      <c r="J3145" s="36">
        <v>22.95</v>
      </c>
    </row>
    <row r="3146" spans="1:10" x14ac:dyDescent="0.2">
      <c r="A3146" s="33">
        <v>2760</v>
      </c>
      <c r="B3146" s="34" t="s">
        <v>6585</v>
      </c>
      <c r="C3146" s="34" t="s">
        <v>6586</v>
      </c>
      <c r="D3146" s="34" t="s">
        <v>6587</v>
      </c>
      <c r="E3146" s="35" t="s">
        <v>125</v>
      </c>
      <c r="F3146" s="35"/>
      <c r="G3146" s="36">
        <v>25.45</v>
      </c>
      <c r="H3146" s="36">
        <v>3850</v>
      </c>
      <c r="I3146" s="36">
        <v>5599</v>
      </c>
      <c r="J3146" s="36">
        <v>25.45</v>
      </c>
    </row>
    <row r="3147" spans="1:10" x14ac:dyDescent="0.2">
      <c r="A3147" s="33">
        <v>2761</v>
      </c>
      <c r="B3147" s="34" t="s">
        <v>14613</v>
      </c>
      <c r="C3147" s="34" t="s">
        <v>14614</v>
      </c>
      <c r="D3147" s="34" t="s">
        <v>14615</v>
      </c>
      <c r="E3147" s="35" t="s">
        <v>13933</v>
      </c>
      <c r="F3147" s="35"/>
      <c r="G3147" s="36">
        <v>22.95</v>
      </c>
      <c r="H3147" s="36">
        <v>3750</v>
      </c>
      <c r="I3147" s="36">
        <v>5049</v>
      </c>
      <c r="J3147" s="36">
        <v>22.95</v>
      </c>
    </row>
    <row r="3148" spans="1:10" x14ac:dyDescent="0.2">
      <c r="A3148" s="33">
        <v>2762</v>
      </c>
      <c r="B3148" s="34" t="s">
        <v>12716</v>
      </c>
      <c r="C3148" s="34" t="s">
        <v>12715</v>
      </c>
      <c r="D3148" s="34" t="s">
        <v>14615</v>
      </c>
      <c r="E3148" s="35" t="s">
        <v>14084</v>
      </c>
      <c r="F3148" s="35"/>
      <c r="G3148" s="36">
        <v>22.95</v>
      </c>
      <c r="H3148" s="36">
        <v>3750</v>
      </c>
      <c r="I3148" s="36">
        <v>5049</v>
      </c>
      <c r="J3148" s="36">
        <v>22.95</v>
      </c>
    </row>
    <row r="3149" spans="1:10" x14ac:dyDescent="0.2">
      <c r="A3149" s="33">
        <v>2763</v>
      </c>
      <c r="B3149" s="34" t="s">
        <v>6593</v>
      </c>
      <c r="C3149" s="34" t="s">
        <v>12717</v>
      </c>
      <c r="D3149" s="34" t="s">
        <v>6580</v>
      </c>
      <c r="E3149" s="35" t="s">
        <v>2288</v>
      </c>
      <c r="F3149" s="35"/>
      <c r="G3149" s="36">
        <v>22.95</v>
      </c>
      <c r="H3149" s="36">
        <v>3750</v>
      </c>
      <c r="I3149" s="36">
        <v>5049</v>
      </c>
      <c r="J3149" s="36">
        <v>22.95</v>
      </c>
    </row>
    <row r="3150" spans="1:10" x14ac:dyDescent="0.2">
      <c r="A3150" s="33">
        <v>2764</v>
      </c>
      <c r="B3150" s="34" t="s">
        <v>6588</v>
      </c>
      <c r="C3150" s="34" t="s">
        <v>6589</v>
      </c>
      <c r="D3150" s="34" t="s">
        <v>6580</v>
      </c>
      <c r="E3150" s="35" t="s">
        <v>113</v>
      </c>
      <c r="F3150" s="35"/>
      <c r="G3150" s="36">
        <v>22.95</v>
      </c>
      <c r="H3150" s="36">
        <v>3750</v>
      </c>
      <c r="I3150" s="36">
        <v>5049</v>
      </c>
      <c r="J3150" s="36">
        <v>22.95</v>
      </c>
    </row>
    <row r="3151" spans="1:10" x14ac:dyDescent="0.2">
      <c r="A3151" s="33">
        <v>2765</v>
      </c>
      <c r="B3151" s="34" t="s">
        <v>12714</v>
      </c>
      <c r="C3151" s="34" t="s">
        <v>12713</v>
      </c>
      <c r="D3151" s="34" t="s">
        <v>14615</v>
      </c>
      <c r="E3151" s="35" t="s">
        <v>13984</v>
      </c>
      <c r="F3151" s="35"/>
      <c r="G3151" s="36">
        <v>22.95</v>
      </c>
      <c r="H3151" s="36">
        <v>3750</v>
      </c>
      <c r="I3151" s="36">
        <v>5049</v>
      </c>
      <c r="J3151" s="36">
        <v>22.95</v>
      </c>
    </row>
    <row r="3152" spans="1:10" x14ac:dyDescent="0.2">
      <c r="A3152" s="33">
        <v>2766</v>
      </c>
      <c r="B3152" s="34" t="s">
        <v>6590</v>
      </c>
      <c r="C3152" s="34" t="s">
        <v>6591</v>
      </c>
      <c r="D3152" s="34" t="s">
        <v>6592</v>
      </c>
      <c r="E3152" s="35" t="s">
        <v>125</v>
      </c>
      <c r="F3152" s="35"/>
      <c r="G3152" s="36">
        <v>8200</v>
      </c>
      <c r="H3152" s="36">
        <v>4200</v>
      </c>
      <c r="I3152" s="36">
        <v>8200</v>
      </c>
      <c r="J3152" s="36">
        <v>8200</v>
      </c>
    </row>
    <row r="3153" spans="1:10" x14ac:dyDescent="0.2">
      <c r="A3153" s="31"/>
      <c r="B3153" s="31"/>
      <c r="C3153" s="31"/>
      <c r="D3153" s="32" t="s">
        <v>6594</v>
      </c>
      <c r="E3153" s="31"/>
      <c r="F3153" s="31"/>
      <c r="G3153" s="31"/>
      <c r="H3153" s="31"/>
      <c r="I3153" s="31"/>
      <c r="J3153" s="31"/>
    </row>
    <row r="3154" spans="1:10" x14ac:dyDescent="0.2">
      <c r="A3154" s="33">
        <v>2767</v>
      </c>
      <c r="B3154" s="34" t="s">
        <v>6595</v>
      </c>
      <c r="C3154" s="34" t="s">
        <v>6596</v>
      </c>
      <c r="D3154" s="34" t="s">
        <v>6597</v>
      </c>
      <c r="E3154" s="35" t="s">
        <v>4929</v>
      </c>
      <c r="F3154" s="35"/>
      <c r="G3154" s="36">
        <v>28.33</v>
      </c>
      <c r="H3154" s="36">
        <v>3800</v>
      </c>
      <c r="I3154" s="36">
        <v>5099.3999999999996</v>
      </c>
      <c r="J3154" s="36">
        <v>28.33</v>
      </c>
    </row>
    <row r="3155" spans="1:10" x14ac:dyDescent="0.2">
      <c r="A3155" s="33">
        <v>2768</v>
      </c>
      <c r="B3155" s="34" t="s">
        <v>14616</v>
      </c>
      <c r="C3155" s="34" t="s">
        <v>14617</v>
      </c>
      <c r="D3155" s="34" t="s">
        <v>6597</v>
      </c>
      <c r="E3155" s="35" t="s">
        <v>13934</v>
      </c>
      <c r="F3155" s="35"/>
      <c r="G3155" s="36">
        <v>28.33</v>
      </c>
      <c r="H3155" s="35"/>
      <c r="I3155" s="36">
        <v>5099.3999999999996</v>
      </c>
      <c r="J3155" s="36">
        <v>28.33</v>
      </c>
    </row>
    <row r="3156" spans="1:10" x14ac:dyDescent="0.2">
      <c r="A3156" s="33">
        <v>2769</v>
      </c>
      <c r="B3156" s="34" t="s">
        <v>6598</v>
      </c>
      <c r="C3156" s="34" t="s">
        <v>6599</v>
      </c>
      <c r="D3156" s="34" t="s">
        <v>6597</v>
      </c>
      <c r="E3156" s="35" t="s">
        <v>2432</v>
      </c>
      <c r="F3156" s="35"/>
      <c r="G3156" s="36">
        <v>28.33</v>
      </c>
      <c r="H3156" s="36">
        <v>3800</v>
      </c>
      <c r="I3156" s="36">
        <v>5099.3999999999996</v>
      </c>
      <c r="J3156" s="36">
        <v>28.33</v>
      </c>
    </row>
    <row r="3157" spans="1:10" x14ac:dyDescent="0.2">
      <c r="A3157" s="33">
        <v>2770</v>
      </c>
      <c r="B3157" s="34" t="s">
        <v>6600</v>
      </c>
      <c r="C3157" s="34" t="s">
        <v>6601</v>
      </c>
      <c r="D3157" s="34" t="s">
        <v>6597</v>
      </c>
      <c r="E3157" s="35" t="s">
        <v>6602</v>
      </c>
      <c r="F3157" s="35"/>
      <c r="G3157" s="36">
        <v>28.33</v>
      </c>
      <c r="H3157" s="36">
        <v>3800</v>
      </c>
      <c r="I3157" s="36">
        <v>5099.3999999999996</v>
      </c>
      <c r="J3157" s="36">
        <v>28.33</v>
      </c>
    </row>
    <row r="3158" spans="1:10" x14ac:dyDescent="0.2">
      <c r="A3158" s="33">
        <v>2771</v>
      </c>
      <c r="B3158" s="34" t="s">
        <v>14618</v>
      </c>
      <c r="C3158" s="34" t="s">
        <v>11313</v>
      </c>
      <c r="D3158" s="34" t="s">
        <v>6597</v>
      </c>
      <c r="E3158" s="35" t="s">
        <v>14077</v>
      </c>
      <c r="F3158" s="35"/>
      <c r="G3158" s="36">
        <v>28.33</v>
      </c>
      <c r="H3158" s="36">
        <v>3800</v>
      </c>
      <c r="I3158" s="36">
        <v>5099.3999999999996</v>
      </c>
      <c r="J3158" s="36">
        <v>28.33</v>
      </c>
    </row>
    <row r="3159" spans="1:10" x14ac:dyDescent="0.2">
      <c r="A3159" s="33">
        <v>2772</v>
      </c>
      <c r="B3159" s="34" t="s">
        <v>12729</v>
      </c>
      <c r="C3159" s="34" t="s">
        <v>12728</v>
      </c>
      <c r="D3159" s="34" t="s">
        <v>6597</v>
      </c>
      <c r="E3159" s="35" t="s">
        <v>13996</v>
      </c>
      <c r="F3159" s="35"/>
      <c r="G3159" s="36">
        <v>28.33</v>
      </c>
      <c r="H3159" s="36">
        <v>3800</v>
      </c>
      <c r="I3159" s="36">
        <v>5099.3999999999996</v>
      </c>
      <c r="J3159" s="36">
        <v>28.33</v>
      </c>
    </row>
    <row r="3160" spans="1:10" x14ac:dyDescent="0.2">
      <c r="A3160" s="33">
        <v>2773</v>
      </c>
      <c r="B3160" s="34" t="s">
        <v>12727</v>
      </c>
      <c r="C3160" s="34" t="s">
        <v>12726</v>
      </c>
      <c r="D3160" s="34" t="s">
        <v>6597</v>
      </c>
      <c r="E3160" s="35" t="s">
        <v>13927</v>
      </c>
      <c r="F3160" s="35"/>
      <c r="G3160" s="36">
        <v>28.33</v>
      </c>
      <c r="H3160" s="36">
        <v>3800</v>
      </c>
      <c r="I3160" s="36">
        <v>5099.3999999999996</v>
      </c>
      <c r="J3160" s="36">
        <v>28.33</v>
      </c>
    </row>
    <row r="3161" spans="1:10" x14ac:dyDescent="0.2">
      <c r="A3161" s="33">
        <v>2774</v>
      </c>
      <c r="B3161" s="34" t="s">
        <v>6603</v>
      </c>
      <c r="C3161" s="34" t="s">
        <v>6604</v>
      </c>
      <c r="D3161" s="34" t="s">
        <v>6597</v>
      </c>
      <c r="E3161" s="35" t="s">
        <v>876</v>
      </c>
      <c r="F3161" s="35"/>
      <c r="G3161" s="36">
        <v>28.33</v>
      </c>
      <c r="H3161" s="36">
        <v>3200</v>
      </c>
      <c r="I3161" s="36">
        <v>5099.3999999999996</v>
      </c>
      <c r="J3161" s="36">
        <v>28.33</v>
      </c>
    </row>
    <row r="3162" spans="1:10" x14ac:dyDescent="0.2">
      <c r="A3162" s="33">
        <v>2775</v>
      </c>
      <c r="B3162" s="34" t="s">
        <v>6605</v>
      </c>
      <c r="C3162" s="34" t="s">
        <v>6606</v>
      </c>
      <c r="D3162" s="34" t="s">
        <v>6597</v>
      </c>
      <c r="E3162" s="35" t="s">
        <v>270</v>
      </c>
      <c r="F3162" s="35"/>
      <c r="G3162" s="36">
        <v>28.33</v>
      </c>
      <c r="H3162" s="36">
        <v>3800</v>
      </c>
      <c r="I3162" s="36">
        <v>5099.3999999999996</v>
      </c>
      <c r="J3162" s="36">
        <v>28.33</v>
      </c>
    </row>
    <row r="3163" spans="1:10" x14ac:dyDescent="0.2">
      <c r="A3163" s="33">
        <v>2776</v>
      </c>
      <c r="B3163" s="34" t="s">
        <v>6608</v>
      </c>
      <c r="C3163" s="34" t="s">
        <v>6609</v>
      </c>
      <c r="D3163" s="34" t="s">
        <v>14619</v>
      </c>
      <c r="E3163" s="35" t="s">
        <v>433</v>
      </c>
      <c r="F3163" s="35"/>
      <c r="G3163" s="36">
        <v>36.67</v>
      </c>
      <c r="H3163" s="36">
        <v>4000</v>
      </c>
      <c r="I3163" s="36">
        <v>6600.6</v>
      </c>
      <c r="J3163" s="36">
        <v>36.67</v>
      </c>
    </row>
    <row r="3164" spans="1:10" x14ac:dyDescent="0.2">
      <c r="A3164" s="33">
        <v>2777</v>
      </c>
      <c r="B3164" s="34" t="s">
        <v>6611</v>
      </c>
      <c r="C3164" s="34" t="s">
        <v>6612</v>
      </c>
      <c r="D3164" s="34" t="s">
        <v>6610</v>
      </c>
      <c r="E3164" s="35" t="s">
        <v>270</v>
      </c>
      <c r="F3164" s="35"/>
      <c r="G3164" s="36">
        <v>33.33</v>
      </c>
      <c r="H3164" s="36">
        <v>4000</v>
      </c>
      <c r="I3164" s="36">
        <v>5999.4</v>
      </c>
      <c r="J3164" s="36">
        <v>33.33</v>
      </c>
    </row>
    <row r="3165" spans="1:10" x14ac:dyDescent="0.2">
      <c r="A3165" s="33">
        <v>2778</v>
      </c>
      <c r="B3165" s="34" t="s">
        <v>12725</v>
      </c>
      <c r="C3165" s="34" t="s">
        <v>12724</v>
      </c>
      <c r="D3165" s="34" t="s">
        <v>6597</v>
      </c>
      <c r="E3165" s="35" t="s">
        <v>14093</v>
      </c>
      <c r="F3165" s="35"/>
      <c r="G3165" s="36">
        <v>28.33</v>
      </c>
      <c r="H3165" s="36">
        <v>3800</v>
      </c>
      <c r="I3165" s="36">
        <v>5099.3999999999996</v>
      </c>
      <c r="J3165" s="36">
        <v>28.33</v>
      </c>
    </row>
    <row r="3166" spans="1:10" x14ac:dyDescent="0.2">
      <c r="A3166" s="33">
        <v>2779</v>
      </c>
      <c r="B3166" s="34" t="s">
        <v>6613</v>
      </c>
      <c r="C3166" s="34" t="s">
        <v>6614</v>
      </c>
      <c r="D3166" s="34" t="s">
        <v>14619</v>
      </c>
      <c r="E3166" s="35" t="s">
        <v>2637</v>
      </c>
      <c r="F3166" s="35"/>
      <c r="G3166" s="36">
        <v>36.67</v>
      </c>
      <c r="H3166" s="36">
        <v>4000</v>
      </c>
      <c r="I3166" s="36">
        <v>6600.6</v>
      </c>
      <c r="J3166" s="36">
        <v>36.67</v>
      </c>
    </row>
    <row r="3167" spans="1:10" x14ac:dyDescent="0.2">
      <c r="A3167" s="33">
        <v>2780</v>
      </c>
      <c r="B3167" s="34" t="s">
        <v>6615</v>
      </c>
      <c r="C3167" s="34" t="s">
        <v>6616</v>
      </c>
      <c r="D3167" s="34" t="s">
        <v>6597</v>
      </c>
      <c r="E3167" s="35" t="s">
        <v>433</v>
      </c>
      <c r="F3167" s="35"/>
      <c r="G3167" s="36">
        <v>28.33</v>
      </c>
      <c r="H3167" s="36">
        <v>3800</v>
      </c>
      <c r="I3167" s="36">
        <v>5099.3999999999996</v>
      </c>
      <c r="J3167" s="36">
        <v>28.33</v>
      </c>
    </row>
    <row r="3168" spans="1:10" x14ac:dyDescent="0.2">
      <c r="A3168" s="33">
        <v>2781</v>
      </c>
      <c r="B3168" s="34" t="s">
        <v>6617</v>
      </c>
      <c r="C3168" s="34" t="s">
        <v>6618</v>
      </c>
      <c r="D3168" s="34" t="s">
        <v>6619</v>
      </c>
      <c r="E3168" s="35" t="s">
        <v>6620</v>
      </c>
      <c r="F3168" s="35"/>
      <c r="G3168" s="36">
        <v>29.44</v>
      </c>
      <c r="H3168" s="36">
        <v>3850</v>
      </c>
      <c r="I3168" s="36">
        <v>5299.2</v>
      </c>
      <c r="J3168" s="36">
        <v>29.44</v>
      </c>
    </row>
    <row r="3169" spans="1:10" x14ac:dyDescent="0.2">
      <c r="A3169" s="33">
        <v>2782</v>
      </c>
      <c r="B3169" s="34" t="s">
        <v>6621</v>
      </c>
      <c r="C3169" s="34" t="s">
        <v>6622</v>
      </c>
      <c r="D3169" s="34" t="s">
        <v>6597</v>
      </c>
      <c r="E3169" s="35" t="s">
        <v>2583</v>
      </c>
      <c r="F3169" s="35"/>
      <c r="G3169" s="36">
        <v>28.33</v>
      </c>
      <c r="H3169" s="36">
        <v>3800</v>
      </c>
      <c r="I3169" s="36">
        <v>5099.3999999999996</v>
      </c>
      <c r="J3169" s="36">
        <v>28.33</v>
      </c>
    </row>
    <row r="3170" spans="1:10" x14ac:dyDescent="0.2">
      <c r="A3170" s="33">
        <v>2783</v>
      </c>
      <c r="B3170" s="34" t="s">
        <v>6623</v>
      </c>
      <c r="C3170" s="34" t="s">
        <v>6624</v>
      </c>
      <c r="D3170" s="34" t="s">
        <v>14620</v>
      </c>
      <c r="E3170" s="35" t="s">
        <v>1190</v>
      </c>
      <c r="F3170" s="35"/>
      <c r="G3170" s="36">
        <v>33.33</v>
      </c>
      <c r="H3170" s="36">
        <v>4000</v>
      </c>
      <c r="I3170" s="36">
        <v>5999.4</v>
      </c>
      <c r="J3170" s="36">
        <v>33.33</v>
      </c>
    </row>
    <row r="3171" spans="1:10" x14ac:dyDescent="0.2">
      <c r="A3171" s="33">
        <v>2784</v>
      </c>
      <c r="B3171" s="34" t="s">
        <v>6625</v>
      </c>
      <c r="C3171" s="34" t="s">
        <v>6626</v>
      </c>
      <c r="D3171" s="34" t="s">
        <v>6597</v>
      </c>
      <c r="E3171" s="35" t="s">
        <v>1082</v>
      </c>
      <c r="F3171" s="35"/>
      <c r="G3171" s="36">
        <v>28.33</v>
      </c>
      <c r="H3171" s="36">
        <v>3800</v>
      </c>
      <c r="I3171" s="36">
        <v>5099.3999999999996</v>
      </c>
      <c r="J3171" s="36">
        <v>28.33</v>
      </c>
    </row>
    <row r="3172" spans="1:10" x14ac:dyDescent="0.2">
      <c r="A3172" s="33">
        <v>2785</v>
      </c>
      <c r="B3172" s="34" t="s">
        <v>6627</v>
      </c>
      <c r="C3172" s="34" t="s">
        <v>6628</v>
      </c>
      <c r="D3172" s="34" t="s">
        <v>6619</v>
      </c>
      <c r="E3172" s="35" t="s">
        <v>1862</v>
      </c>
      <c r="F3172" s="35"/>
      <c r="G3172" s="36">
        <v>29.44</v>
      </c>
      <c r="H3172" s="36">
        <v>3850</v>
      </c>
      <c r="I3172" s="36">
        <v>5299.2</v>
      </c>
      <c r="J3172" s="36">
        <v>29.44</v>
      </c>
    </row>
    <row r="3173" spans="1:10" x14ac:dyDescent="0.2">
      <c r="A3173" s="33">
        <v>2786</v>
      </c>
      <c r="B3173" s="34" t="s">
        <v>12723</v>
      </c>
      <c r="C3173" s="34" t="s">
        <v>12722</v>
      </c>
      <c r="D3173" s="34" t="s">
        <v>6597</v>
      </c>
      <c r="E3173" s="35" t="s">
        <v>13973</v>
      </c>
      <c r="F3173" s="35"/>
      <c r="G3173" s="36">
        <v>28.33</v>
      </c>
      <c r="H3173" s="36">
        <v>3800</v>
      </c>
      <c r="I3173" s="36">
        <v>5099.3999999999996</v>
      </c>
      <c r="J3173" s="36">
        <v>28.33</v>
      </c>
    </row>
    <row r="3174" spans="1:10" x14ac:dyDescent="0.2">
      <c r="A3174" s="33">
        <v>2787</v>
      </c>
      <c r="B3174" s="34" t="s">
        <v>12721</v>
      </c>
      <c r="C3174" s="34" t="s">
        <v>12720</v>
      </c>
      <c r="D3174" s="34" t="s">
        <v>6597</v>
      </c>
      <c r="E3174" s="35" t="s">
        <v>13984</v>
      </c>
      <c r="F3174" s="35"/>
      <c r="G3174" s="36">
        <v>28.33</v>
      </c>
      <c r="H3174" s="36">
        <v>3800</v>
      </c>
      <c r="I3174" s="36">
        <v>5099.3999999999996</v>
      </c>
      <c r="J3174" s="36">
        <v>28.33</v>
      </c>
    </row>
    <row r="3175" spans="1:10" x14ac:dyDescent="0.2">
      <c r="A3175" s="31"/>
      <c r="B3175" s="31"/>
      <c r="C3175" s="31"/>
      <c r="D3175" s="32" t="s">
        <v>6631</v>
      </c>
      <c r="E3175" s="31"/>
      <c r="F3175" s="31"/>
      <c r="G3175" s="31"/>
      <c r="H3175" s="31"/>
      <c r="I3175" s="31"/>
      <c r="J3175" s="31"/>
    </row>
    <row r="3176" spans="1:10" x14ac:dyDescent="0.2">
      <c r="A3176" s="33">
        <v>2788</v>
      </c>
      <c r="B3176" s="34" t="s">
        <v>6633</v>
      </c>
      <c r="C3176" s="34" t="s">
        <v>6634</v>
      </c>
      <c r="D3176" s="34" t="s">
        <v>6635</v>
      </c>
      <c r="E3176" s="35" t="s">
        <v>1896</v>
      </c>
      <c r="F3176" s="35"/>
      <c r="G3176" s="36">
        <v>27.5</v>
      </c>
      <c r="H3176" s="36">
        <v>3750</v>
      </c>
      <c r="I3176" s="36">
        <v>4950</v>
      </c>
      <c r="J3176" s="36">
        <v>27.5</v>
      </c>
    </row>
    <row r="3177" spans="1:10" x14ac:dyDescent="0.2">
      <c r="A3177" s="33">
        <v>2789</v>
      </c>
      <c r="B3177" s="34" t="s">
        <v>6636</v>
      </c>
      <c r="C3177" s="34" t="s">
        <v>6637</v>
      </c>
      <c r="D3177" s="34" t="s">
        <v>6635</v>
      </c>
      <c r="E3177" s="35" t="s">
        <v>2443</v>
      </c>
      <c r="F3177" s="35"/>
      <c r="G3177" s="36">
        <v>27.5</v>
      </c>
      <c r="H3177" s="36">
        <v>3750</v>
      </c>
      <c r="I3177" s="36">
        <v>4950</v>
      </c>
      <c r="J3177" s="36">
        <v>27.5</v>
      </c>
    </row>
    <row r="3178" spans="1:10" x14ac:dyDescent="0.2">
      <c r="A3178" s="33">
        <v>2790</v>
      </c>
      <c r="B3178" s="34" t="s">
        <v>6638</v>
      </c>
      <c r="C3178" s="34" t="s">
        <v>6639</v>
      </c>
      <c r="D3178" s="34" t="s">
        <v>6640</v>
      </c>
      <c r="E3178" s="35" t="s">
        <v>6641</v>
      </c>
      <c r="F3178" s="35"/>
      <c r="G3178" s="36">
        <v>32.69</v>
      </c>
      <c r="H3178" s="36">
        <v>3800</v>
      </c>
      <c r="I3178" s="36">
        <v>5884.2</v>
      </c>
      <c r="J3178" s="36">
        <v>32.69</v>
      </c>
    </row>
    <row r="3179" spans="1:10" x14ac:dyDescent="0.2">
      <c r="A3179" s="33">
        <v>2791</v>
      </c>
      <c r="B3179" s="34" t="s">
        <v>6642</v>
      </c>
      <c r="C3179" s="34" t="s">
        <v>6643</v>
      </c>
      <c r="D3179" s="34" t="s">
        <v>6635</v>
      </c>
      <c r="E3179" s="35" t="s">
        <v>2544</v>
      </c>
      <c r="F3179" s="35"/>
      <c r="G3179" s="36">
        <v>27.5</v>
      </c>
      <c r="H3179" s="36">
        <v>3750</v>
      </c>
      <c r="I3179" s="36">
        <v>4950</v>
      </c>
      <c r="J3179" s="36">
        <v>27.5</v>
      </c>
    </row>
    <row r="3180" spans="1:10" x14ac:dyDescent="0.2">
      <c r="A3180" s="33">
        <v>2792</v>
      </c>
      <c r="B3180" s="34" t="s">
        <v>6644</v>
      </c>
      <c r="C3180" s="34" t="s">
        <v>6645</v>
      </c>
      <c r="D3180" s="34" t="s">
        <v>6635</v>
      </c>
      <c r="E3180" s="35" t="s">
        <v>6646</v>
      </c>
      <c r="F3180" s="35"/>
      <c r="G3180" s="36">
        <v>27.5</v>
      </c>
      <c r="H3180" s="36">
        <v>3750</v>
      </c>
      <c r="I3180" s="36">
        <v>4950</v>
      </c>
      <c r="J3180" s="36">
        <v>27.5</v>
      </c>
    </row>
    <row r="3181" spans="1:10" x14ac:dyDescent="0.2">
      <c r="A3181" s="33">
        <v>2793</v>
      </c>
      <c r="B3181" s="34" t="s">
        <v>12712</v>
      </c>
      <c r="C3181" s="34" t="s">
        <v>12711</v>
      </c>
      <c r="D3181" s="34" t="s">
        <v>6632</v>
      </c>
      <c r="E3181" s="35" t="s">
        <v>11309</v>
      </c>
      <c r="F3181" s="35"/>
      <c r="G3181" s="36">
        <v>25</v>
      </c>
      <c r="H3181" s="36">
        <v>3750</v>
      </c>
      <c r="I3181" s="36">
        <v>4500</v>
      </c>
      <c r="J3181" s="36">
        <v>25</v>
      </c>
    </row>
    <row r="3182" spans="1:10" x14ac:dyDescent="0.2">
      <c r="A3182" s="33">
        <v>2794</v>
      </c>
      <c r="B3182" s="34" t="s">
        <v>6647</v>
      </c>
      <c r="C3182" s="34" t="s">
        <v>6648</v>
      </c>
      <c r="D3182" s="34" t="s">
        <v>6640</v>
      </c>
      <c r="E3182" s="35" t="s">
        <v>4965</v>
      </c>
      <c r="F3182" s="35"/>
      <c r="G3182" s="36">
        <v>32.69</v>
      </c>
      <c r="H3182" s="36">
        <v>3800</v>
      </c>
      <c r="I3182" s="36">
        <v>5884.2</v>
      </c>
      <c r="J3182" s="36">
        <v>32.69</v>
      </c>
    </row>
    <row r="3183" spans="1:10" x14ac:dyDescent="0.2">
      <c r="A3183" s="33">
        <v>2795</v>
      </c>
      <c r="B3183" s="34" t="s">
        <v>6649</v>
      </c>
      <c r="C3183" s="34" t="s">
        <v>6650</v>
      </c>
      <c r="D3183" s="34" t="s">
        <v>6651</v>
      </c>
      <c r="E3183" s="35" t="s">
        <v>2488</v>
      </c>
      <c r="F3183" s="35"/>
      <c r="G3183" s="36">
        <v>25</v>
      </c>
      <c r="H3183" s="36">
        <v>3201</v>
      </c>
      <c r="I3183" s="36">
        <v>4500</v>
      </c>
      <c r="J3183" s="36">
        <v>25</v>
      </c>
    </row>
    <row r="3184" spans="1:10" x14ac:dyDescent="0.2">
      <c r="A3184" s="33">
        <v>2796</v>
      </c>
      <c r="B3184" s="34" t="s">
        <v>6652</v>
      </c>
      <c r="C3184" s="34" t="s">
        <v>6653</v>
      </c>
      <c r="D3184" s="34" t="s">
        <v>6640</v>
      </c>
      <c r="E3184" s="35" t="s">
        <v>3166</v>
      </c>
      <c r="F3184" s="35"/>
      <c r="G3184" s="36">
        <v>32.69</v>
      </c>
      <c r="H3184" s="36">
        <v>3800</v>
      </c>
      <c r="I3184" s="36">
        <v>5884.2</v>
      </c>
      <c r="J3184" s="36">
        <v>32.69</v>
      </c>
    </row>
    <row r="3185" spans="1:10" x14ac:dyDescent="0.2">
      <c r="A3185" s="33">
        <v>2797</v>
      </c>
      <c r="B3185" s="34" t="s">
        <v>1134</v>
      </c>
      <c r="C3185" s="34" t="s">
        <v>1135</v>
      </c>
      <c r="D3185" s="34" t="s">
        <v>6654</v>
      </c>
      <c r="E3185" s="35" t="s">
        <v>1136</v>
      </c>
      <c r="F3185" s="35"/>
      <c r="G3185" s="36">
        <v>7000</v>
      </c>
      <c r="H3185" s="36">
        <v>5500</v>
      </c>
      <c r="I3185" s="36">
        <v>8470</v>
      </c>
      <c r="J3185" s="36">
        <v>8470</v>
      </c>
    </row>
    <row r="3186" spans="1:10" x14ac:dyDescent="0.2">
      <c r="A3186" s="33">
        <v>2798</v>
      </c>
      <c r="B3186" s="34" t="s">
        <v>6655</v>
      </c>
      <c r="C3186" s="34" t="s">
        <v>6656</v>
      </c>
      <c r="D3186" s="34" t="s">
        <v>6635</v>
      </c>
      <c r="E3186" s="35" t="s">
        <v>2443</v>
      </c>
      <c r="F3186" s="35"/>
      <c r="G3186" s="36">
        <v>27.5</v>
      </c>
      <c r="H3186" s="36">
        <v>3750</v>
      </c>
      <c r="I3186" s="36">
        <v>4950</v>
      </c>
      <c r="J3186" s="36">
        <v>27.5</v>
      </c>
    </row>
    <row r="3187" spans="1:10" x14ac:dyDescent="0.2">
      <c r="A3187" s="33">
        <v>2799</v>
      </c>
      <c r="B3187" s="34" t="s">
        <v>6657</v>
      </c>
      <c r="C3187" s="34" t="s">
        <v>6658</v>
      </c>
      <c r="D3187" s="34" t="s">
        <v>6635</v>
      </c>
      <c r="E3187" s="35" t="s">
        <v>3727</v>
      </c>
      <c r="F3187" s="35"/>
      <c r="G3187" s="36">
        <v>27.5</v>
      </c>
      <c r="H3187" s="36">
        <v>3750</v>
      </c>
      <c r="I3187" s="36">
        <v>4950</v>
      </c>
      <c r="J3187" s="36">
        <v>27.5</v>
      </c>
    </row>
    <row r="3188" spans="1:10" x14ac:dyDescent="0.2">
      <c r="A3188" s="33">
        <v>2800</v>
      </c>
      <c r="B3188" s="34" t="s">
        <v>13777</v>
      </c>
      <c r="C3188" s="34" t="s">
        <v>13778</v>
      </c>
      <c r="D3188" s="34" t="s">
        <v>6632</v>
      </c>
      <c r="E3188" s="35" t="s">
        <v>13975</v>
      </c>
      <c r="F3188" s="35"/>
      <c r="G3188" s="36">
        <v>25</v>
      </c>
      <c r="H3188" s="36">
        <v>3750</v>
      </c>
      <c r="I3188" s="36">
        <v>4500</v>
      </c>
      <c r="J3188" s="36">
        <v>25</v>
      </c>
    </row>
    <row r="3189" spans="1:10" x14ac:dyDescent="0.2">
      <c r="A3189" s="33">
        <v>2801</v>
      </c>
      <c r="B3189" s="34" t="s">
        <v>6659</v>
      </c>
      <c r="C3189" s="34" t="s">
        <v>6660</v>
      </c>
      <c r="D3189" s="34" t="s">
        <v>6635</v>
      </c>
      <c r="E3189" s="35" t="s">
        <v>5196</v>
      </c>
      <c r="F3189" s="35"/>
      <c r="G3189" s="36">
        <v>27.5</v>
      </c>
      <c r="H3189" s="36">
        <v>3750</v>
      </c>
      <c r="I3189" s="36">
        <v>4950</v>
      </c>
      <c r="J3189" s="36">
        <v>27.5</v>
      </c>
    </row>
    <row r="3190" spans="1:10" x14ac:dyDescent="0.2">
      <c r="A3190" s="31"/>
      <c r="B3190" s="31"/>
      <c r="C3190" s="31"/>
      <c r="D3190" s="32" t="s">
        <v>6663</v>
      </c>
      <c r="E3190" s="31"/>
      <c r="F3190" s="31"/>
      <c r="G3190" s="31"/>
      <c r="H3190" s="31"/>
      <c r="I3190" s="31"/>
      <c r="J3190" s="31"/>
    </row>
    <row r="3191" spans="1:10" x14ac:dyDescent="0.2">
      <c r="A3191" s="33">
        <v>2802</v>
      </c>
      <c r="B3191" s="34" t="s">
        <v>6664</v>
      </c>
      <c r="C3191" s="34" t="s">
        <v>6665</v>
      </c>
      <c r="D3191" s="34" t="s">
        <v>6666</v>
      </c>
      <c r="E3191" s="35" t="s">
        <v>2181</v>
      </c>
      <c r="F3191" s="35"/>
      <c r="G3191" s="36">
        <v>31.59</v>
      </c>
      <c r="H3191" s="36">
        <v>3800</v>
      </c>
      <c r="I3191" s="36">
        <v>5686.2</v>
      </c>
      <c r="J3191" s="36">
        <v>31.59</v>
      </c>
    </row>
    <row r="3192" spans="1:10" x14ac:dyDescent="0.2">
      <c r="A3192" s="33">
        <v>2803</v>
      </c>
      <c r="B3192" s="34" t="s">
        <v>6667</v>
      </c>
      <c r="C3192" s="34" t="s">
        <v>6668</v>
      </c>
      <c r="D3192" s="34" t="s">
        <v>6669</v>
      </c>
      <c r="E3192" s="35" t="s">
        <v>1242</v>
      </c>
      <c r="F3192" s="35"/>
      <c r="G3192" s="36">
        <v>26.89</v>
      </c>
      <c r="H3192" s="36">
        <v>3750</v>
      </c>
      <c r="I3192" s="36">
        <v>4840.2</v>
      </c>
      <c r="J3192" s="36">
        <v>26.89</v>
      </c>
    </row>
    <row r="3193" spans="1:10" x14ac:dyDescent="0.2">
      <c r="A3193" s="33">
        <v>2804</v>
      </c>
      <c r="B3193" s="34" t="s">
        <v>6672</v>
      </c>
      <c r="C3193" s="34" t="s">
        <v>6673</v>
      </c>
      <c r="D3193" s="34" t="s">
        <v>6674</v>
      </c>
      <c r="E3193" s="35" t="s">
        <v>6235</v>
      </c>
      <c r="F3193" s="35"/>
      <c r="G3193" s="36">
        <v>29.33</v>
      </c>
      <c r="H3193" s="36">
        <v>3750</v>
      </c>
      <c r="I3193" s="36">
        <v>5279.4</v>
      </c>
      <c r="J3193" s="36">
        <v>29.33</v>
      </c>
    </row>
    <row r="3194" spans="1:10" x14ac:dyDescent="0.2">
      <c r="A3194" s="33">
        <v>2805</v>
      </c>
      <c r="B3194" s="34" t="s">
        <v>6675</v>
      </c>
      <c r="C3194" s="34" t="s">
        <v>6676</v>
      </c>
      <c r="D3194" s="34" t="s">
        <v>6677</v>
      </c>
      <c r="E3194" s="35" t="s">
        <v>1587</v>
      </c>
      <c r="F3194" s="35"/>
      <c r="G3194" s="36">
        <v>24.44</v>
      </c>
      <c r="H3194" s="36">
        <v>3750</v>
      </c>
      <c r="I3194" s="36">
        <v>4399.2</v>
      </c>
      <c r="J3194" s="36">
        <v>24.44</v>
      </c>
    </row>
    <row r="3195" spans="1:10" x14ac:dyDescent="0.2">
      <c r="A3195" s="33">
        <v>2806</v>
      </c>
      <c r="B3195" s="34" t="s">
        <v>6678</v>
      </c>
      <c r="C3195" s="34" t="s">
        <v>6679</v>
      </c>
      <c r="D3195" s="34" t="s">
        <v>6669</v>
      </c>
      <c r="E3195" s="35" t="s">
        <v>2432</v>
      </c>
      <c r="F3195" s="35"/>
      <c r="G3195" s="36">
        <v>26.89</v>
      </c>
      <c r="H3195" s="36">
        <v>3750</v>
      </c>
      <c r="I3195" s="36">
        <v>4840.2</v>
      </c>
      <c r="J3195" s="36">
        <v>26.89</v>
      </c>
    </row>
    <row r="3196" spans="1:10" x14ac:dyDescent="0.2">
      <c r="A3196" s="33">
        <v>2807</v>
      </c>
      <c r="B3196" s="34" t="s">
        <v>6680</v>
      </c>
      <c r="C3196" s="34" t="s">
        <v>6681</v>
      </c>
      <c r="D3196" s="34" t="s">
        <v>6669</v>
      </c>
      <c r="E3196" s="35" t="s">
        <v>245</v>
      </c>
      <c r="F3196" s="35"/>
      <c r="G3196" s="36">
        <v>26.89</v>
      </c>
      <c r="H3196" s="36">
        <v>3750</v>
      </c>
      <c r="I3196" s="36">
        <v>4840.2</v>
      </c>
      <c r="J3196" s="36">
        <v>26.89</v>
      </c>
    </row>
    <row r="3197" spans="1:10" x14ac:dyDescent="0.2">
      <c r="A3197" s="33">
        <v>2808</v>
      </c>
      <c r="B3197" s="34" t="s">
        <v>6682</v>
      </c>
      <c r="C3197" s="34" t="s">
        <v>6683</v>
      </c>
      <c r="D3197" s="34" t="s">
        <v>6684</v>
      </c>
      <c r="E3197" s="35" t="s">
        <v>6685</v>
      </c>
      <c r="F3197" s="35"/>
      <c r="G3197" s="36">
        <v>7000</v>
      </c>
      <c r="H3197" s="36">
        <v>4084</v>
      </c>
      <c r="I3197" s="36">
        <v>6800</v>
      </c>
      <c r="J3197" s="36">
        <v>6800</v>
      </c>
    </row>
    <row r="3198" spans="1:10" x14ac:dyDescent="0.2">
      <c r="A3198" s="33">
        <v>2809</v>
      </c>
      <c r="B3198" s="34" t="s">
        <v>4917</v>
      </c>
      <c r="C3198" s="34" t="s">
        <v>4918</v>
      </c>
      <c r="D3198" s="34" t="s">
        <v>14621</v>
      </c>
      <c r="E3198" s="35" t="s">
        <v>229</v>
      </c>
      <c r="F3198" s="35"/>
      <c r="G3198" s="36">
        <v>7700</v>
      </c>
      <c r="H3198" s="36">
        <v>4500</v>
      </c>
      <c r="I3198" s="36">
        <v>7700</v>
      </c>
      <c r="J3198" s="36">
        <v>7700</v>
      </c>
    </row>
    <row r="3199" spans="1:10" x14ac:dyDescent="0.2">
      <c r="A3199" s="33">
        <v>2810</v>
      </c>
      <c r="B3199" s="34" t="s">
        <v>6686</v>
      </c>
      <c r="C3199" s="34" t="s">
        <v>6687</v>
      </c>
      <c r="D3199" s="34" t="s">
        <v>6669</v>
      </c>
      <c r="E3199" s="35" t="s">
        <v>1513</v>
      </c>
      <c r="F3199" s="35"/>
      <c r="G3199" s="36">
        <v>26.89</v>
      </c>
      <c r="H3199" s="36">
        <v>3750</v>
      </c>
      <c r="I3199" s="36">
        <v>4840.2</v>
      </c>
      <c r="J3199" s="36">
        <v>26.89</v>
      </c>
    </row>
    <row r="3200" spans="1:10" x14ac:dyDescent="0.2">
      <c r="A3200" s="31"/>
      <c r="B3200" s="31"/>
      <c r="C3200" s="31"/>
      <c r="D3200" s="32" t="s">
        <v>6688</v>
      </c>
      <c r="E3200" s="31"/>
      <c r="F3200" s="31"/>
      <c r="G3200" s="31"/>
      <c r="H3200" s="31"/>
      <c r="I3200" s="31"/>
      <c r="J3200" s="31"/>
    </row>
    <row r="3201" spans="1:10" x14ac:dyDescent="0.2">
      <c r="A3201" s="33">
        <v>2811</v>
      </c>
      <c r="B3201" s="34" t="s">
        <v>6689</v>
      </c>
      <c r="C3201" s="34" t="s">
        <v>6690</v>
      </c>
      <c r="D3201" s="34" t="s">
        <v>6691</v>
      </c>
      <c r="E3201" s="35" t="s">
        <v>754</v>
      </c>
      <c r="F3201" s="35"/>
      <c r="G3201" s="36">
        <v>32.18</v>
      </c>
      <c r="H3201" s="36">
        <v>3750</v>
      </c>
      <c r="I3201" s="36">
        <v>6436</v>
      </c>
      <c r="J3201" s="36">
        <v>32.18</v>
      </c>
    </row>
    <row r="3202" spans="1:10" x14ac:dyDescent="0.2">
      <c r="A3202" s="33">
        <v>2812</v>
      </c>
      <c r="B3202" s="34" t="s">
        <v>6692</v>
      </c>
      <c r="C3202" s="34" t="s">
        <v>6693</v>
      </c>
      <c r="D3202" s="34" t="s">
        <v>14622</v>
      </c>
      <c r="E3202" s="35" t="s">
        <v>2050</v>
      </c>
      <c r="F3202" s="35"/>
      <c r="G3202" s="36">
        <v>4800</v>
      </c>
      <c r="H3202" s="36">
        <v>3750</v>
      </c>
      <c r="I3202" s="36">
        <v>4800</v>
      </c>
      <c r="J3202" s="36">
        <v>4800</v>
      </c>
    </row>
    <row r="3203" spans="1:10" x14ac:dyDescent="0.2">
      <c r="A3203" s="33">
        <v>2813</v>
      </c>
      <c r="B3203" s="34" t="s">
        <v>12719</v>
      </c>
      <c r="C3203" s="34" t="s">
        <v>12718</v>
      </c>
      <c r="D3203" s="34" t="s">
        <v>14623</v>
      </c>
      <c r="E3203" s="35" t="s">
        <v>13945</v>
      </c>
      <c r="F3203" s="35"/>
      <c r="G3203" s="36">
        <v>29.25</v>
      </c>
      <c r="H3203" s="36">
        <v>3750</v>
      </c>
      <c r="I3203" s="36">
        <v>5850</v>
      </c>
      <c r="J3203" s="36">
        <v>29.25</v>
      </c>
    </row>
    <row r="3204" spans="1:10" x14ac:dyDescent="0.2">
      <c r="A3204" s="33">
        <v>2814</v>
      </c>
      <c r="B3204" s="34" t="s">
        <v>6694</v>
      </c>
      <c r="C3204" s="34" t="s">
        <v>6695</v>
      </c>
      <c r="D3204" s="34" t="s">
        <v>14624</v>
      </c>
      <c r="E3204" s="35" t="s">
        <v>590</v>
      </c>
      <c r="F3204" s="35"/>
      <c r="G3204" s="36">
        <v>29.15</v>
      </c>
      <c r="H3204" s="36">
        <v>3750</v>
      </c>
      <c r="I3204" s="36">
        <v>5830</v>
      </c>
      <c r="J3204" s="36">
        <v>29.15</v>
      </c>
    </row>
    <row r="3205" spans="1:10" x14ac:dyDescent="0.2">
      <c r="A3205" s="33">
        <v>2815</v>
      </c>
      <c r="B3205" s="34" t="s">
        <v>6697</v>
      </c>
      <c r="C3205" s="34" t="s">
        <v>6698</v>
      </c>
      <c r="D3205" s="34" t="s">
        <v>6699</v>
      </c>
      <c r="E3205" s="35" t="s">
        <v>6700</v>
      </c>
      <c r="F3205" s="35"/>
      <c r="G3205" s="36">
        <v>31.8</v>
      </c>
      <c r="H3205" s="36">
        <v>3750</v>
      </c>
      <c r="I3205" s="36">
        <v>6360</v>
      </c>
      <c r="J3205" s="36">
        <v>31.8</v>
      </c>
    </row>
    <row r="3206" spans="1:10" x14ac:dyDescent="0.2">
      <c r="A3206" s="33">
        <v>2816</v>
      </c>
      <c r="B3206" s="34" t="s">
        <v>6701</v>
      </c>
      <c r="C3206" s="34" t="s">
        <v>6702</v>
      </c>
      <c r="D3206" s="34" t="s">
        <v>6703</v>
      </c>
      <c r="E3206" s="35" t="s">
        <v>273</v>
      </c>
      <c r="F3206" s="35"/>
      <c r="G3206" s="36">
        <v>7560</v>
      </c>
      <c r="H3206" s="36">
        <v>3750</v>
      </c>
      <c r="I3206" s="36">
        <v>7560</v>
      </c>
      <c r="J3206" s="36">
        <v>7560</v>
      </c>
    </row>
    <row r="3207" spans="1:10" x14ac:dyDescent="0.2">
      <c r="A3207" s="33">
        <v>2817</v>
      </c>
      <c r="B3207" s="34" t="s">
        <v>6704</v>
      </c>
      <c r="C3207" s="34" t="s">
        <v>6705</v>
      </c>
      <c r="D3207" s="34" t="s">
        <v>6706</v>
      </c>
      <c r="E3207" s="35" t="s">
        <v>6707</v>
      </c>
      <c r="F3207" s="35"/>
      <c r="G3207" s="36">
        <v>4000</v>
      </c>
      <c r="H3207" s="36">
        <v>3750</v>
      </c>
      <c r="I3207" s="36">
        <v>4000</v>
      </c>
      <c r="J3207" s="36">
        <v>4000</v>
      </c>
    </row>
    <row r="3208" spans="1:10" x14ac:dyDescent="0.2">
      <c r="A3208" s="33">
        <v>2818</v>
      </c>
      <c r="B3208" s="34" t="s">
        <v>14625</v>
      </c>
      <c r="C3208" s="34" t="s">
        <v>14626</v>
      </c>
      <c r="D3208" s="34" t="s">
        <v>6696</v>
      </c>
      <c r="E3208" s="35" t="s">
        <v>14077</v>
      </c>
      <c r="F3208" s="35"/>
      <c r="G3208" s="36">
        <v>26.5</v>
      </c>
      <c r="H3208" s="36">
        <v>3750</v>
      </c>
      <c r="I3208" s="36">
        <v>5300</v>
      </c>
      <c r="J3208" s="36">
        <v>26.5</v>
      </c>
    </row>
    <row r="3209" spans="1:10" x14ac:dyDescent="0.2">
      <c r="A3209" s="33">
        <v>2819</v>
      </c>
      <c r="B3209" s="34" t="s">
        <v>12731</v>
      </c>
      <c r="C3209" s="34" t="s">
        <v>12730</v>
      </c>
      <c r="D3209" s="34" t="s">
        <v>6696</v>
      </c>
      <c r="E3209" s="35" t="s">
        <v>11309</v>
      </c>
      <c r="F3209" s="35"/>
      <c r="G3209" s="36">
        <v>26.5</v>
      </c>
      <c r="H3209" s="36">
        <v>3750</v>
      </c>
      <c r="I3209" s="36">
        <v>5300</v>
      </c>
      <c r="J3209" s="36">
        <v>26.5</v>
      </c>
    </row>
    <row r="3210" spans="1:10" x14ac:dyDescent="0.2">
      <c r="A3210" s="31"/>
      <c r="B3210" s="31"/>
      <c r="C3210" s="31"/>
      <c r="D3210" s="32" t="s">
        <v>6708</v>
      </c>
      <c r="E3210" s="31"/>
      <c r="F3210" s="31"/>
      <c r="G3210" s="31"/>
      <c r="H3210" s="31"/>
      <c r="I3210" s="31"/>
      <c r="J3210" s="31"/>
    </row>
    <row r="3211" spans="1:10" x14ac:dyDescent="0.2">
      <c r="A3211" s="33">
        <v>2820</v>
      </c>
      <c r="B3211" s="34" t="s">
        <v>6709</v>
      </c>
      <c r="C3211" s="34" t="s">
        <v>6710</v>
      </c>
      <c r="D3211" s="34" t="s">
        <v>6711</v>
      </c>
      <c r="E3211" s="35" t="s">
        <v>744</v>
      </c>
      <c r="F3211" s="35"/>
      <c r="G3211" s="36">
        <v>6500</v>
      </c>
      <c r="H3211" s="36">
        <v>4050</v>
      </c>
      <c r="I3211" s="36">
        <v>6500</v>
      </c>
      <c r="J3211" s="36">
        <v>6500</v>
      </c>
    </row>
    <row r="3212" spans="1:10" x14ac:dyDescent="0.2">
      <c r="A3212" s="33">
        <v>2821</v>
      </c>
      <c r="B3212" s="34" t="s">
        <v>6712</v>
      </c>
      <c r="C3212" s="34" t="s">
        <v>6713</v>
      </c>
      <c r="D3212" s="34" t="s">
        <v>14627</v>
      </c>
      <c r="E3212" s="35" t="s">
        <v>5377</v>
      </c>
      <c r="F3212" s="35"/>
      <c r="G3212" s="36">
        <v>12131</v>
      </c>
      <c r="H3212" s="36">
        <v>9400</v>
      </c>
      <c r="I3212" s="36">
        <v>12131</v>
      </c>
      <c r="J3212" s="36">
        <v>12131</v>
      </c>
    </row>
    <row r="3213" spans="1:10" x14ac:dyDescent="0.2">
      <c r="A3213" s="33">
        <v>2822</v>
      </c>
      <c r="B3213" s="34" t="s">
        <v>6714</v>
      </c>
      <c r="C3213" s="34" t="s">
        <v>6715</v>
      </c>
      <c r="D3213" s="34" t="s">
        <v>6716</v>
      </c>
      <c r="E3213" s="35" t="s">
        <v>3357</v>
      </c>
      <c r="F3213" s="35"/>
      <c r="G3213" s="36">
        <v>5800</v>
      </c>
      <c r="H3213" s="36">
        <v>4700</v>
      </c>
      <c r="I3213" s="36">
        <v>5800</v>
      </c>
      <c r="J3213" s="36">
        <v>5800</v>
      </c>
    </row>
    <row r="3214" spans="1:10" x14ac:dyDescent="0.2">
      <c r="A3214" s="31"/>
      <c r="B3214" s="31"/>
      <c r="C3214" s="31"/>
      <c r="D3214" s="32" t="s">
        <v>6717</v>
      </c>
      <c r="E3214" s="31"/>
      <c r="F3214" s="31"/>
      <c r="G3214" s="31"/>
      <c r="H3214" s="31"/>
      <c r="I3214" s="31"/>
      <c r="J3214" s="31"/>
    </row>
    <row r="3215" spans="1:10" x14ac:dyDescent="0.2">
      <c r="A3215" s="33">
        <v>2823</v>
      </c>
      <c r="B3215" s="34" t="s">
        <v>6718</v>
      </c>
      <c r="C3215" s="34" t="s">
        <v>6719</v>
      </c>
      <c r="D3215" s="34" t="s">
        <v>14628</v>
      </c>
      <c r="E3215" s="35" t="s">
        <v>3504</v>
      </c>
      <c r="F3215" s="35"/>
      <c r="G3215" s="36">
        <v>26.89</v>
      </c>
      <c r="H3215" s="36">
        <v>3750</v>
      </c>
      <c r="I3215" s="36">
        <v>4840.2</v>
      </c>
      <c r="J3215" s="36">
        <v>26.89</v>
      </c>
    </row>
    <row r="3216" spans="1:10" x14ac:dyDescent="0.2">
      <c r="A3216" s="33">
        <v>2824</v>
      </c>
      <c r="B3216" s="34" t="s">
        <v>6720</v>
      </c>
      <c r="C3216" s="34" t="s">
        <v>6721</v>
      </c>
      <c r="D3216" s="34" t="s">
        <v>6722</v>
      </c>
      <c r="E3216" s="35" t="s">
        <v>655</v>
      </c>
      <c r="F3216" s="35"/>
      <c r="G3216" s="36">
        <v>32.22</v>
      </c>
      <c r="H3216" s="36">
        <v>3900</v>
      </c>
      <c r="I3216" s="36">
        <v>5799.6</v>
      </c>
      <c r="J3216" s="36">
        <v>32.22</v>
      </c>
    </row>
    <row r="3217" spans="1:10" x14ac:dyDescent="0.2">
      <c r="A3217" s="33">
        <v>2825</v>
      </c>
      <c r="B3217" s="34" t="s">
        <v>6723</v>
      </c>
      <c r="C3217" s="34" t="s">
        <v>6724</v>
      </c>
      <c r="D3217" s="34" t="s">
        <v>6725</v>
      </c>
      <c r="E3217" s="35" t="s">
        <v>4248</v>
      </c>
      <c r="F3217" s="35"/>
      <c r="G3217" s="36">
        <v>41.39</v>
      </c>
      <c r="H3217" s="36">
        <v>3800</v>
      </c>
      <c r="I3217" s="36">
        <v>7450.2</v>
      </c>
      <c r="J3217" s="36">
        <v>41.39</v>
      </c>
    </row>
    <row r="3218" spans="1:10" x14ac:dyDescent="0.2">
      <c r="A3218" s="33">
        <v>2826</v>
      </c>
      <c r="B3218" s="34" t="s">
        <v>12710</v>
      </c>
      <c r="C3218" s="34" t="s">
        <v>12709</v>
      </c>
      <c r="D3218" s="34" t="s">
        <v>14629</v>
      </c>
      <c r="E3218" s="35" t="s">
        <v>14093</v>
      </c>
      <c r="F3218" s="35"/>
      <c r="G3218" s="36">
        <v>24.44</v>
      </c>
      <c r="H3218" s="36">
        <v>3750</v>
      </c>
      <c r="I3218" s="36">
        <v>4399.2</v>
      </c>
      <c r="J3218" s="36">
        <v>24.44</v>
      </c>
    </row>
    <row r="3219" spans="1:10" x14ac:dyDescent="0.2">
      <c r="A3219" s="33">
        <v>2827</v>
      </c>
      <c r="B3219" s="34" t="s">
        <v>6726</v>
      </c>
      <c r="C3219" s="34" t="s">
        <v>6727</v>
      </c>
      <c r="D3219" s="34" t="s">
        <v>6728</v>
      </c>
      <c r="E3219" s="35" t="s">
        <v>6729</v>
      </c>
      <c r="F3219" s="35"/>
      <c r="G3219" s="35"/>
      <c r="H3219" s="36">
        <v>3750</v>
      </c>
      <c r="I3219" s="36">
        <v>2887.2</v>
      </c>
      <c r="J3219" s="36">
        <v>16.04</v>
      </c>
    </row>
    <row r="3220" spans="1:10" x14ac:dyDescent="0.2">
      <c r="A3220" s="33">
        <v>2828</v>
      </c>
      <c r="B3220" s="34" t="s">
        <v>6730</v>
      </c>
      <c r="C3220" s="34" t="s">
        <v>6731</v>
      </c>
      <c r="D3220" s="34" t="s">
        <v>6732</v>
      </c>
      <c r="E3220" s="35" t="s">
        <v>249</v>
      </c>
      <c r="F3220" s="35"/>
      <c r="G3220" s="36">
        <v>34.72</v>
      </c>
      <c r="H3220" s="36">
        <v>4000</v>
      </c>
      <c r="I3220" s="36">
        <v>6249.6</v>
      </c>
      <c r="J3220" s="36">
        <v>34.72</v>
      </c>
    </row>
    <row r="3221" spans="1:10" x14ac:dyDescent="0.2">
      <c r="A3221" s="33">
        <v>2829</v>
      </c>
      <c r="B3221" s="34" t="s">
        <v>6733</v>
      </c>
      <c r="C3221" s="34" t="s">
        <v>6734</v>
      </c>
      <c r="D3221" s="34" t="s">
        <v>6732</v>
      </c>
      <c r="E3221" s="35" t="s">
        <v>132</v>
      </c>
      <c r="F3221" s="35"/>
      <c r="G3221" s="36">
        <v>34.72</v>
      </c>
      <c r="H3221" s="36">
        <v>4000</v>
      </c>
      <c r="I3221" s="36">
        <v>6249.6</v>
      </c>
      <c r="J3221" s="36">
        <v>34.72</v>
      </c>
    </row>
    <row r="3222" spans="1:10" x14ac:dyDescent="0.2">
      <c r="A3222" s="33">
        <v>2830</v>
      </c>
      <c r="B3222" s="34" t="s">
        <v>6735</v>
      </c>
      <c r="C3222" s="34" t="s">
        <v>6736</v>
      </c>
      <c r="D3222" s="34" t="s">
        <v>6732</v>
      </c>
      <c r="E3222" s="35" t="s">
        <v>132</v>
      </c>
      <c r="F3222" s="35"/>
      <c r="G3222" s="36">
        <v>34.72</v>
      </c>
      <c r="H3222" s="36">
        <v>4000</v>
      </c>
      <c r="I3222" s="36">
        <v>6249.6</v>
      </c>
      <c r="J3222" s="36">
        <v>34.72</v>
      </c>
    </row>
    <row r="3223" spans="1:10" x14ac:dyDescent="0.2">
      <c r="A3223" s="33">
        <v>2831</v>
      </c>
      <c r="B3223" s="34" t="s">
        <v>6737</v>
      </c>
      <c r="C3223" s="34" t="s">
        <v>6738</v>
      </c>
      <c r="D3223" s="34" t="s">
        <v>6725</v>
      </c>
      <c r="E3223" s="35" t="s">
        <v>666</v>
      </c>
      <c r="F3223" s="35"/>
      <c r="G3223" s="36">
        <v>41.39</v>
      </c>
      <c r="H3223" s="36">
        <v>3800</v>
      </c>
      <c r="I3223" s="36">
        <v>7450.2</v>
      </c>
      <c r="J3223" s="36">
        <v>41.39</v>
      </c>
    </row>
    <row r="3224" spans="1:10" x14ac:dyDescent="0.2">
      <c r="A3224" s="33">
        <v>2832</v>
      </c>
      <c r="B3224" s="34" t="s">
        <v>6739</v>
      </c>
      <c r="C3224" s="34" t="s">
        <v>6740</v>
      </c>
      <c r="D3224" s="34" t="s">
        <v>6732</v>
      </c>
      <c r="E3224" s="35" t="s">
        <v>24</v>
      </c>
      <c r="F3224" s="35"/>
      <c r="G3224" s="36">
        <v>34.72</v>
      </c>
      <c r="H3224" s="36">
        <v>4000</v>
      </c>
      <c r="I3224" s="36">
        <v>6249.6</v>
      </c>
      <c r="J3224" s="36">
        <v>34.72</v>
      </c>
    </row>
    <row r="3225" spans="1:10" x14ac:dyDescent="0.2">
      <c r="A3225" s="33">
        <v>2833</v>
      </c>
      <c r="B3225" s="34" t="s">
        <v>6741</v>
      </c>
      <c r="C3225" s="34" t="s">
        <v>6742</v>
      </c>
      <c r="D3225" s="34" t="s">
        <v>6732</v>
      </c>
      <c r="E3225" s="35" t="s">
        <v>6743</v>
      </c>
      <c r="F3225" s="35"/>
      <c r="G3225" s="36">
        <v>34.72</v>
      </c>
      <c r="H3225" s="36">
        <v>4000</v>
      </c>
      <c r="I3225" s="36">
        <v>6249.6</v>
      </c>
      <c r="J3225" s="36">
        <v>34.72</v>
      </c>
    </row>
    <row r="3226" spans="1:10" x14ac:dyDescent="0.2">
      <c r="A3226" s="31"/>
      <c r="B3226" s="31"/>
      <c r="C3226" s="31"/>
      <c r="D3226" s="32" t="s">
        <v>6744</v>
      </c>
      <c r="E3226" s="31"/>
      <c r="F3226" s="31"/>
      <c r="G3226" s="31"/>
      <c r="H3226" s="31"/>
      <c r="I3226" s="31"/>
      <c r="J3226" s="31"/>
    </row>
    <row r="3227" spans="1:10" x14ac:dyDescent="0.2">
      <c r="A3227" s="33">
        <v>2834</v>
      </c>
      <c r="B3227" s="34" t="s">
        <v>6748</v>
      </c>
      <c r="C3227" s="34" t="s">
        <v>6749</v>
      </c>
      <c r="D3227" s="34" t="s">
        <v>6752</v>
      </c>
      <c r="E3227" s="35" t="s">
        <v>607</v>
      </c>
      <c r="F3227" s="35"/>
      <c r="G3227" s="36">
        <v>27.5</v>
      </c>
      <c r="H3227" s="36">
        <v>3750</v>
      </c>
      <c r="I3227" s="36">
        <v>4950</v>
      </c>
      <c r="J3227" s="36">
        <v>27.5</v>
      </c>
    </row>
    <row r="3228" spans="1:10" x14ac:dyDescent="0.2">
      <c r="A3228" s="33">
        <v>2835</v>
      </c>
      <c r="B3228" s="34" t="s">
        <v>6750</v>
      </c>
      <c r="C3228" s="34" t="s">
        <v>6751</v>
      </c>
      <c r="D3228" s="34" t="s">
        <v>6757</v>
      </c>
      <c r="E3228" s="35" t="s">
        <v>2381</v>
      </c>
      <c r="F3228" s="35"/>
      <c r="G3228" s="36">
        <v>30</v>
      </c>
      <c r="H3228" s="36">
        <v>3850</v>
      </c>
      <c r="I3228" s="36">
        <v>5400</v>
      </c>
      <c r="J3228" s="36">
        <v>30</v>
      </c>
    </row>
    <row r="3229" spans="1:10" x14ac:dyDescent="0.2">
      <c r="A3229" s="33">
        <v>2836</v>
      </c>
      <c r="B3229" s="34" t="s">
        <v>6753</v>
      </c>
      <c r="C3229" s="34" t="s">
        <v>6754</v>
      </c>
      <c r="D3229" s="34" t="s">
        <v>14630</v>
      </c>
      <c r="E3229" s="35" t="s">
        <v>4347</v>
      </c>
      <c r="F3229" s="35"/>
      <c r="G3229" s="36">
        <v>9075</v>
      </c>
      <c r="H3229" s="36">
        <v>4700</v>
      </c>
      <c r="I3229" s="36">
        <v>9075</v>
      </c>
      <c r="J3229" s="36">
        <v>9075</v>
      </c>
    </row>
    <row r="3230" spans="1:10" x14ac:dyDescent="0.2">
      <c r="A3230" s="33">
        <v>2837</v>
      </c>
      <c r="B3230" s="34" t="s">
        <v>6755</v>
      </c>
      <c r="C3230" s="34" t="s">
        <v>6756</v>
      </c>
      <c r="D3230" s="34" t="s">
        <v>6757</v>
      </c>
      <c r="E3230" s="35" t="s">
        <v>3529</v>
      </c>
      <c r="F3230" s="35"/>
      <c r="G3230" s="36">
        <v>30</v>
      </c>
      <c r="H3230" s="36">
        <v>3850</v>
      </c>
      <c r="I3230" s="36">
        <v>5400</v>
      </c>
      <c r="J3230" s="36">
        <v>30</v>
      </c>
    </row>
    <row r="3231" spans="1:10" x14ac:dyDescent="0.2">
      <c r="A3231" s="33">
        <v>2838</v>
      </c>
      <c r="B3231" s="34" t="s">
        <v>6758</v>
      </c>
      <c r="C3231" s="34" t="s">
        <v>6759</v>
      </c>
      <c r="D3231" s="34" t="s">
        <v>14631</v>
      </c>
      <c r="E3231" s="35" t="s">
        <v>6760</v>
      </c>
      <c r="F3231" s="35"/>
      <c r="G3231" s="36">
        <v>41.94</v>
      </c>
      <c r="H3231" s="36">
        <v>3800</v>
      </c>
      <c r="I3231" s="36">
        <v>7549.2</v>
      </c>
      <c r="J3231" s="36">
        <v>41.94</v>
      </c>
    </row>
    <row r="3232" spans="1:10" x14ac:dyDescent="0.2">
      <c r="A3232" s="33">
        <v>2839</v>
      </c>
      <c r="B3232" s="34" t="s">
        <v>12708</v>
      </c>
      <c r="C3232" s="34" t="s">
        <v>12707</v>
      </c>
      <c r="D3232" s="34" t="s">
        <v>6747</v>
      </c>
      <c r="E3232" s="35" t="s">
        <v>14018</v>
      </c>
      <c r="F3232" s="35"/>
      <c r="G3232" s="36">
        <v>25</v>
      </c>
      <c r="H3232" s="36">
        <v>3750</v>
      </c>
      <c r="I3232" s="36">
        <v>4500</v>
      </c>
      <c r="J3232" s="36">
        <v>25</v>
      </c>
    </row>
    <row r="3233" spans="1:10" x14ac:dyDescent="0.2">
      <c r="A3233" s="33">
        <v>2840</v>
      </c>
      <c r="B3233" s="34" t="s">
        <v>6661</v>
      </c>
      <c r="C3233" s="34" t="s">
        <v>6662</v>
      </c>
      <c r="D3233" s="34" t="s">
        <v>6752</v>
      </c>
      <c r="E3233" s="35" t="s">
        <v>842</v>
      </c>
      <c r="F3233" s="35"/>
      <c r="G3233" s="36">
        <v>27.5</v>
      </c>
      <c r="H3233" s="36">
        <v>3750</v>
      </c>
      <c r="I3233" s="36">
        <v>4950</v>
      </c>
      <c r="J3233" s="36">
        <v>27.5</v>
      </c>
    </row>
    <row r="3234" spans="1:10" x14ac:dyDescent="0.2">
      <c r="A3234" s="31"/>
      <c r="B3234" s="31"/>
      <c r="C3234" s="31"/>
      <c r="D3234" s="32" t="s">
        <v>6761</v>
      </c>
      <c r="E3234" s="31"/>
      <c r="F3234" s="31"/>
      <c r="G3234" s="31"/>
      <c r="H3234" s="31"/>
      <c r="I3234" s="31"/>
      <c r="J3234" s="31"/>
    </row>
    <row r="3235" spans="1:10" x14ac:dyDescent="0.2">
      <c r="A3235" s="33">
        <v>2841</v>
      </c>
      <c r="B3235" s="34" t="s">
        <v>14632</v>
      </c>
      <c r="C3235" s="34" t="s">
        <v>14633</v>
      </c>
      <c r="D3235" s="34" t="s">
        <v>6770</v>
      </c>
      <c r="E3235" s="35" t="s">
        <v>13938</v>
      </c>
      <c r="F3235" s="35"/>
      <c r="G3235" s="36">
        <v>22.5</v>
      </c>
      <c r="H3235" s="36">
        <v>3750</v>
      </c>
      <c r="I3235" s="36">
        <v>4050</v>
      </c>
      <c r="J3235" s="36">
        <v>22.5</v>
      </c>
    </row>
    <row r="3236" spans="1:10" x14ac:dyDescent="0.2">
      <c r="A3236" s="33">
        <v>2842</v>
      </c>
      <c r="B3236" s="34" t="s">
        <v>6762</v>
      </c>
      <c r="C3236" s="34" t="s">
        <v>6763</v>
      </c>
      <c r="D3236" s="34" t="s">
        <v>6764</v>
      </c>
      <c r="E3236" s="35" t="s">
        <v>3223</v>
      </c>
      <c r="F3236" s="35"/>
      <c r="G3236" s="36">
        <v>37.28</v>
      </c>
      <c r="H3236" s="36">
        <v>3800</v>
      </c>
      <c r="I3236" s="36">
        <v>6710.4</v>
      </c>
      <c r="J3236" s="36">
        <v>37.28</v>
      </c>
    </row>
    <row r="3237" spans="1:10" x14ac:dyDescent="0.2">
      <c r="A3237" s="33">
        <v>2843</v>
      </c>
      <c r="B3237" s="34" t="s">
        <v>6765</v>
      </c>
      <c r="C3237" s="34" t="s">
        <v>6766</v>
      </c>
      <c r="D3237" s="34" t="s">
        <v>6773</v>
      </c>
      <c r="E3237" s="35" t="s">
        <v>525</v>
      </c>
      <c r="F3237" s="35"/>
      <c r="G3237" s="36">
        <v>24.5</v>
      </c>
      <c r="H3237" s="36">
        <v>3800</v>
      </c>
      <c r="I3237" s="36">
        <v>4410</v>
      </c>
      <c r="J3237" s="36">
        <v>24.5</v>
      </c>
    </row>
    <row r="3238" spans="1:10" x14ac:dyDescent="0.2">
      <c r="A3238" s="33">
        <v>2844</v>
      </c>
      <c r="B3238" s="34" t="s">
        <v>6771</v>
      </c>
      <c r="C3238" s="34" t="s">
        <v>6772</v>
      </c>
      <c r="D3238" s="34" t="s">
        <v>6767</v>
      </c>
      <c r="E3238" s="35" t="s">
        <v>3438</v>
      </c>
      <c r="F3238" s="35"/>
      <c r="G3238" s="36">
        <v>29.28</v>
      </c>
      <c r="H3238" s="36">
        <v>3900</v>
      </c>
      <c r="I3238" s="36">
        <v>5270.4</v>
      </c>
      <c r="J3238" s="36">
        <v>29.28</v>
      </c>
    </row>
    <row r="3239" spans="1:10" x14ac:dyDescent="0.2">
      <c r="A3239" s="33">
        <v>2845</v>
      </c>
      <c r="B3239" s="34" t="s">
        <v>6774</v>
      </c>
      <c r="C3239" s="34" t="s">
        <v>6775</v>
      </c>
      <c r="D3239" s="34" t="s">
        <v>14634</v>
      </c>
      <c r="E3239" s="35" t="s">
        <v>2343</v>
      </c>
      <c r="F3239" s="35"/>
      <c r="G3239" s="36">
        <v>27</v>
      </c>
      <c r="H3239" s="36">
        <v>3850</v>
      </c>
      <c r="I3239" s="36">
        <v>4860</v>
      </c>
      <c r="J3239" s="36">
        <v>27</v>
      </c>
    </row>
    <row r="3240" spans="1:10" x14ac:dyDescent="0.2">
      <c r="A3240" s="33">
        <v>2846</v>
      </c>
      <c r="B3240" s="34" t="s">
        <v>6776</v>
      </c>
      <c r="C3240" s="34" t="s">
        <v>6777</v>
      </c>
      <c r="D3240" s="34" t="s">
        <v>6778</v>
      </c>
      <c r="E3240" s="35" t="s">
        <v>6700</v>
      </c>
      <c r="F3240" s="35"/>
      <c r="G3240" s="36">
        <v>24.75</v>
      </c>
      <c r="H3240" s="36">
        <v>3750</v>
      </c>
      <c r="I3240" s="36">
        <v>4455</v>
      </c>
      <c r="J3240" s="36">
        <v>24.75</v>
      </c>
    </row>
    <row r="3241" spans="1:10" x14ac:dyDescent="0.2">
      <c r="A3241" s="33">
        <v>2847</v>
      </c>
      <c r="B3241" s="34" t="s">
        <v>6779</v>
      </c>
      <c r="C3241" s="34" t="s">
        <v>6780</v>
      </c>
      <c r="D3241" s="34" t="s">
        <v>6764</v>
      </c>
      <c r="E3241" s="35" t="s">
        <v>6781</v>
      </c>
      <c r="F3241" s="35"/>
      <c r="G3241" s="36">
        <v>37.28</v>
      </c>
      <c r="H3241" s="36">
        <v>3201</v>
      </c>
      <c r="I3241" s="36">
        <v>6710.4</v>
      </c>
      <c r="J3241" s="36">
        <v>37.28</v>
      </c>
    </row>
    <row r="3242" spans="1:10" x14ac:dyDescent="0.2">
      <c r="A3242" s="33">
        <v>2848</v>
      </c>
      <c r="B3242" s="34" t="s">
        <v>6782</v>
      </c>
      <c r="C3242" s="34" t="s">
        <v>6783</v>
      </c>
      <c r="D3242" s="34" t="s">
        <v>6767</v>
      </c>
      <c r="E3242" s="35" t="s">
        <v>57</v>
      </c>
      <c r="F3242" s="35"/>
      <c r="G3242" s="36">
        <v>29.28</v>
      </c>
      <c r="H3242" s="36">
        <v>3900</v>
      </c>
      <c r="I3242" s="36">
        <v>5270.4</v>
      </c>
      <c r="J3242" s="36">
        <v>29.28</v>
      </c>
    </row>
    <row r="3243" spans="1:10" x14ac:dyDescent="0.2">
      <c r="A3243" s="33">
        <v>2849</v>
      </c>
      <c r="B3243" s="34" t="s">
        <v>6784</v>
      </c>
      <c r="C3243" s="34" t="s">
        <v>6785</v>
      </c>
      <c r="D3243" s="34" t="s">
        <v>14634</v>
      </c>
      <c r="E3243" s="35" t="s">
        <v>1528</v>
      </c>
      <c r="F3243" s="35"/>
      <c r="G3243" s="36">
        <v>27</v>
      </c>
      <c r="H3243" s="36">
        <v>3850</v>
      </c>
      <c r="I3243" s="36">
        <v>4860</v>
      </c>
      <c r="J3243" s="36">
        <v>27</v>
      </c>
    </row>
    <row r="3244" spans="1:10" x14ac:dyDescent="0.2">
      <c r="A3244" s="33">
        <v>2850</v>
      </c>
      <c r="B3244" s="34" t="s">
        <v>6786</v>
      </c>
      <c r="C3244" s="34" t="s">
        <v>6787</v>
      </c>
      <c r="D3244" s="34" t="s">
        <v>6764</v>
      </c>
      <c r="E3244" s="35" t="s">
        <v>3631</v>
      </c>
      <c r="F3244" s="35"/>
      <c r="G3244" s="36">
        <v>37.28</v>
      </c>
      <c r="H3244" s="36">
        <v>3800</v>
      </c>
      <c r="I3244" s="36">
        <v>6710.4</v>
      </c>
      <c r="J3244" s="36">
        <v>37.28</v>
      </c>
    </row>
    <row r="3245" spans="1:10" x14ac:dyDescent="0.2">
      <c r="A3245" s="33">
        <v>2851</v>
      </c>
      <c r="B3245" s="34" t="s">
        <v>6788</v>
      </c>
      <c r="C3245" s="34" t="s">
        <v>6789</v>
      </c>
      <c r="D3245" s="34" t="s">
        <v>6778</v>
      </c>
      <c r="E3245" s="35" t="s">
        <v>1434</v>
      </c>
      <c r="F3245" s="35"/>
      <c r="G3245" s="36">
        <v>24.75</v>
      </c>
      <c r="H3245" s="36">
        <v>3750</v>
      </c>
      <c r="I3245" s="36">
        <v>4455</v>
      </c>
      <c r="J3245" s="36">
        <v>24.75</v>
      </c>
    </row>
    <row r="3246" spans="1:10" x14ac:dyDescent="0.2">
      <c r="A3246" s="33">
        <v>2852</v>
      </c>
      <c r="B3246" s="34" t="s">
        <v>6790</v>
      </c>
      <c r="C3246" s="34" t="s">
        <v>6791</v>
      </c>
      <c r="D3246" s="34" t="s">
        <v>6770</v>
      </c>
      <c r="E3246" s="35" t="s">
        <v>102</v>
      </c>
      <c r="F3246" s="35"/>
      <c r="G3246" s="36">
        <v>22.5</v>
      </c>
      <c r="H3246" s="36">
        <v>3750</v>
      </c>
      <c r="I3246" s="36">
        <v>4050</v>
      </c>
      <c r="J3246" s="36">
        <v>22.5</v>
      </c>
    </row>
    <row r="3247" spans="1:10" x14ac:dyDescent="0.2">
      <c r="A3247" s="31"/>
      <c r="B3247" s="31"/>
      <c r="C3247" s="31"/>
      <c r="D3247" s="32" t="s">
        <v>6792</v>
      </c>
      <c r="E3247" s="31"/>
      <c r="F3247" s="31"/>
      <c r="G3247" s="31"/>
      <c r="H3247" s="31"/>
      <c r="I3247" s="31"/>
      <c r="J3247" s="31"/>
    </row>
    <row r="3248" spans="1:10" x14ac:dyDescent="0.2">
      <c r="A3248" s="33">
        <v>2853</v>
      </c>
      <c r="B3248" s="34" t="s">
        <v>6793</v>
      </c>
      <c r="C3248" s="34" t="s">
        <v>6794</v>
      </c>
      <c r="D3248" s="34" t="s">
        <v>6795</v>
      </c>
      <c r="E3248" s="35" t="s">
        <v>279</v>
      </c>
      <c r="F3248" s="35"/>
      <c r="G3248" s="36">
        <v>22.5</v>
      </c>
      <c r="H3248" s="36">
        <v>3750</v>
      </c>
      <c r="I3248" s="36">
        <v>4050</v>
      </c>
      <c r="J3248" s="36">
        <v>22.5</v>
      </c>
    </row>
    <row r="3249" spans="1:10" x14ac:dyDescent="0.2">
      <c r="A3249" s="33">
        <v>2854</v>
      </c>
      <c r="B3249" s="34" t="s">
        <v>6796</v>
      </c>
      <c r="C3249" s="34" t="s">
        <v>6797</v>
      </c>
      <c r="D3249" s="34" t="s">
        <v>6798</v>
      </c>
      <c r="E3249" s="35" t="s">
        <v>709</v>
      </c>
      <c r="F3249" s="35"/>
      <c r="G3249" s="36">
        <v>24.75</v>
      </c>
      <c r="H3249" s="36">
        <v>3750</v>
      </c>
      <c r="I3249" s="36">
        <v>4455</v>
      </c>
      <c r="J3249" s="36">
        <v>24.75</v>
      </c>
    </row>
    <row r="3250" spans="1:10" x14ac:dyDescent="0.2">
      <c r="A3250" s="33">
        <v>2855</v>
      </c>
      <c r="B3250" s="34" t="s">
        <v>6799</v>
      </c>
      <c r="C3250" s="34" t="s">
        <v>6800</v>
      </c>
      <c r="D3250" s="34" t="s">
        <v>6801</v>
      </c>
      <c r="E3250" s="35" t="s">
        <v>6700</v>
      </c>
      <c r="F3250" s="35"/>
      <c r="G3250" s="36">
        <v>32.130000000000003</v>
      </c>
      <c r="H3250" s="36">
        <v>3800</v>
      </c>
      <c r="I3250" s="36">
        <v>5783.4</v>
      </c>
      <c r="J3250" s="36">
        <v>32.130000000000003</v>
      </c>
    </row>
    <row r="3251" spans="1:10" x14ac:dyDescent="0.2">
      <c r="A3251" s="31"/>
      <c r="B3251" s="31"/>
      <c r="C3251" s="31"/>
      <c r="D3251" s="32" t="s">
        <v>6802</v>
      </c>
      <c r="E3251" s="31"/>
      <c r="F3251" s="31"/>
      <c r="G3251" s="31"/>
      <c r="H3251" s="31"/>
      <c r="I3251" s="31"/>
      <c r="J3251" s="31"/>
    </row>
    <row r="3252" spans="1:10" x14ac:dyDescent="0.2">
      <c r="A3252" s="33">
        <v>2856</v>
      </c>
      <c r="B3252" s="34" t="s">
        <v>6803</v>
      </c>
      <c r="C3252" s="34" t="s">
        <v>6804</v>
      </c>
      <c r="D3252" s="34" t="s">
        <v>14635</v>
      </c>
      <c r="E3252" s="35" t="s">
        <v>1850</v>
      </c>
      <c r="F3252" s="35"/>
      <c r="G3252" s="36">
        <v>30.6</v>
      </c>
      <c r="H3252" s="36">
        <v>3800</v>
      </c>
      <c r="I3252" s="36">
        <v>5508</v>
      </c>
      <c r="J3252" s="36">
        <v>30.6</v>
      </c>
    </row>
    <row r="3253" spans="1:10" x14ac:dyDescent="0.2">
      <c r="A3253" s="33">
        <v>2857</v>
      </c>
      <c r="B3253" s="34" t="s">
        <v>6805</v>
      </c>
      <c r="C3253" s="34" t="s">
        <v>6806</v>
      </c>
      <c r="D3253" s="34" t="s">
        <v>6807</v>
      </c>
      <c r="E3253" s="35" t="s">
        <v>1067</v>
      </c>
      <c r="F3253" s="35"/>
      <c r="G3253" s="36">
        <v>22.5</v>
      </c>
      <c r="H3253" s="36">
        <v>3750</v>
      </c>
      <c r="I3253" s="36">
        <v>4050</v>
      </c>
      <c r="J3253" s="36">
        <v>22.5</v>
      </c>
    </row>
    <row r="3254" spans="1:10" x14ac:dyDescent="0.2">
      <c r="A3254" s="33">
        <v>2858</v>
      </c>
      <c r="B3254" s="34" t="s">
        <v>6808</v>
      </c>
      <c r="C3254" s="34" t="s">
        <v>6809</v>
      </c>
      <c r="D3254" s="34" t="s">
        <v>6810</v>
      </c>
      <c r="E3254" s="35" t="s">
        <v>6700</v>
      </c>
      <c r="F3254" s="35"/>
      <c r="G3254" s="36">
        <v>27</v>
      </c>
      <c r="H3254" s="36">
        <v>3750</v>
      </c>
      <c r="I3254" s="36">
        <v>4860</v>
      </c>
      <c r="J3254" s="36">
        <v>27</v>
      </c>
    </row>
    <row r="3255" spans="1:10" x14ac:dyDescent="0.2">
      <c r="A3255" s="33">
        <v>2859</v>
      </c>
      <c r="B3255" s="34" t="s">
        <v>14636</v>
      </c>
      <c r="C3255" s="34" t="s">
        <v>14637</v>
      </c>
      <c r="D3255" s="34" t="s">
        <v>6807</v>
      </c>
      <c r="E3255" s="35" t="s">
        <v>13955</v>
      </c>
      <c r="F3255" s="35"/>
      <c r="G3255" s="36">
        <v>22.5</v>
      </c>
      <c r="H3255" s="36">
        <v>3750</v>
      </c>
      <c r="I3255" s="36">
        <v>4050</v>
      </c>
      <c r="J3255" s="36">
        <v>22.5</v>
      </c>
    </row>
    <row r="3256" spans="1:10" x14ac:dyDescent="0.2">
      <c r="A3256" s="33">
        <v>2860</v>
      </c>
      <c r="B3256" s="34" t="s">
        <v>6811</v>
      </c>
      <c r="C3256" s="34" t="s">
        <v>6812</v>
      </c>
      <c r="D3256" s="34" t="s">
        <v>14638</v>
      </c>
      <c r="E3256" s="35" t="s">
        <v>6235</v>
      </c>
      <c r="F3256" s="35"/>
      <c r="G3256" s="36">
        <v>7020</v>
      </c>
      <c r="H3256" s="36">
        <v>4000</v>
      </c>
      <c r="I3256" s="36">
        <v>7020</v>
      </c>
      <c r="J3256" s="36">
        <v>7020</v>
      </c>
    </row>
    <row r="3257" spans="1:10" x14ac:dyDescent="0.2">
      <c r="A3257" s="31"/>
      <c r="B3257" s="31"/>
      <c r="C3257" s="31"/>
      <c r="D3257" s="32" t="s">
        <v>6813</v>
      </c>
      <c r="E3257" s="31"/>
      <c r="F3257" s="31"/>
      <c r="G3257" s="31"/>
      <c r="H3257" s="31"/>
      <c r="I3257" s="31"/>
      <c r="J3257" s="31"/>
    </row>
    <row r="3258" spans="1:10" x14ac:dyDescent="0.2">
      <c r="A3258" s="33">
        <v>2861</v>
      </c>
      <c r="B3258" s="34" t="s">
        <v>6814</v>
      </c>
      <c r="C3258" s="34" t="s">
        <v>6815</v>
      </c>
      <c r="D3258" s="34" t="s">
        <v>6816</v>
      </c>
      <c r="E3258" s="35" t="s">
        <v>125</v>
      </c>
      <c r="F3258" s="35"/>
      <c r="G3258" s="36">
        <v>27.82</v>
      </c>
      <c r="H3258" s="36">
        <v>4100</v>
      </c>
      <c r="I3258" s="36">
        <v>6120.4</v>
      </c>
      <c r="J3258" s="36">
        <v>27.82</v>
      </c>
    </row>
    <row r="3259" spans="1:10" x14ac:dyDescent="0.2">
      <c r="A3259" s="33">
        <v>2862</v>
      </c>
      <c r="B3259" s="34" t="s">
        <v>6817</v>
      </c>
      <c r="C3259" s="34" t="s">
        <v>6818</v>
      </c>
      <c r="D3259" s="34" t="s">
        <v>6819</v>
      </c>
      <c r="E3259" s="35" t="s">
        <v>955</v>
      </c>
      <c r="F3259" s="35"/>
      <c r="G3259" s="36">
        <v>20.68</v>
      </c>
      <c r="H3259" s="36">
        <v>3750</v>
      </c>
      <c r="I3259" s="36">
        <v>4549.6000000000004</v>
      </c>
      <c r="J3259" s="36">
        <v>20.68</v>
      </c>
    </row>
    <row r="3260" spans="1:10" x14ac:dyDescent="0.2">
      <c r="A3260" s="33">
        <v>2863</v>
      </c>
      <c r="B3260" s="34" t="s">
        <v>6820</v>
      </c>
      <c r="C3260" s="34" t="s">
        <v>6821</v>
      </c>
      <c r="D3260" s="34" t="s">
        <v>6822</v>
      </c>
      <c r="E3260" s="35" t="s">
        <v>113</v>
      </c>
      <c r="F3260" s="35"/>
      <c r="G3260" s="36">
        <v>20.68</v>
      </c>
      <c r="H3260" s="36">
        <v>3750</v>
      </c>
      <c r="I3260" s="36">
        <v>4549.6000000000004</v>
      </c>
      <c r="J3260" s="36">
        <v>20.68</v>
      </c>
    </row>
    <row r="3261" spans="1:10" x14ac:dyDescent="0.2">
      <c r="A3261" s="33">
        <v>2864</v>
      </c>
      <c r="B3261" s="34" t="s">
        <v>6823</v>
      </c>
      <c r="C3261" s="34" t="s">
        <v>6824</v>
      </c>
      <c r="D3261" s="34" t="s">
        <v>6825</v>
      </c>
      <c r="E3261" s="35" t="s">
        <v>113</v>
      </c>
      <c r="F3261" s="35"/>
      <c r="G3261" s="36">
        <v>22.91</v>
      </c>
      <c r="H3261" s="36">
        <v>3750</v>
      </c>
      <c r="I3261" s="36">
        <v>5040.2</v>
      </c>
      <c r="J3261" s="36">
        <v>22.91</v>
      </c>
    </row>
    <row r="3262" spans="1:10" x14ac:dyDescent="0.2">
      <c r="A3262" s="33">
        <v>2865</v>
      </c>
      <c r="B3262" s="34" t="s">
        <v>6826</v>
      </c>
      <c r="C3262" s="34" t="s">
        <v>6827</v>
      </c>
      <c r="D3262" s="34" t="s">
        <v>6828</v>
      </c>
      <c r="E3262" s="35" t="s">
        <v>113</v>
      </c>
      <c r="F3262" s="35"/>
      <c r="G3262" s="36">
        <v>22.91</v>
      </c>
      <c r="H3262" s="36">
        <v>3850</v>
      </c>
      <c r="I3262" s="36">
        <v>5040.2</v>
      </c>
      <c r="J3262" s="36">
        <v>22.91</v>
      </c>
    </row>
    <row r="3263" spans="1:10" x14ac:dyDescent="0.2">
      <c r="A3263" s="33">
        <v>2866</v>
      </c>
      <c r="B3263" s="34" t="s">
        <v>6829</v>
      </c>
      <c r="C3263" s="34" t="s">
        <v>6830</v>
      </c>
      <c r="D3263" s="34" t="s">
        <v>6831</v>
      </c>
      <c r="E3263" s="35" t="s">
        <v>113</v>
      </c>
      <c r="F3263" s="35"/>
      <c r="G3263" s="36">
        <v>8200</v>
      </c>
      <c r="H3263" s="36">
        <v>4200</v>
      </c>
      <c r="I3263" s="36">
        <v>8200</v>
      </c>
      <c r="J3263" s="36">
        <v>8200</v>
      </c>
    </row>
    <row r="3264" spans="1:10" x14ac:dyDescent="0.2">
      <c r="A3264" s="33">
        <v>2867</v>
      </c>
      <c r="B3264" s="34" t="s">
        <v>12690</v>
      </c>
      <c r="C3264" s="34" t="s">
        <v>12689</v>
      </c>
      <c r="D3264" s="34" t="s">
        <v>6819</v>
      </c>
      <c r="E3264" s="35" t="s">
        <v>13934</v>
      </c>
      <c r="F3264" s="35"/>
      <c r="G3264" s="36">
        <v>20.68</v>
      </c>
      <c r="H3264" s="36">
        <v>3750</v>
      </c>
      <c r="I3264" s="36">
        <v>4549.6000000000004</v>
      </c>
      <c r="J3264" s="36">
        <v>20.68</v>
      </c>
    </row>
    <row r="3265" spans="1:10" x14ac:dyDescent="0.2">
      <c r="A3265" s="33">
        <v>2868</v>
      </c>
      <c r="B3265" s="34" t="s">
        <v>6832</v>
      </c>
      <c r="C3265" s="34" t="s">
        <v>6833</v>
      </c>
      <c r="D3265" s="34" t="s">
        <v>6822</v>
      </c>
      <c r="E3265" s="35" t="s">
        <v>113</v>
      </c>
      <c r="F3265" s="35"/>
      <c r="G3265" s="36">
        <v>20.68</v>
      </c>
      <c r="H3265" s="36">
        <v>3750</v>
      </c>
      <c r="I3265" s="36">
        <v>4549.6000000000004</v>
      </c>
      <c r="J3265" s="36">
        <v>20.68</v>
      </c>
    </row>
    <row r="3266" spans="1:10" x14ac:dyDescent="0.2">
      <c r="A3266" s="33">
        <v>2869</v>
      </c>
      <c r="B3266" s="34" t="s">
        <v>6834</v>
      </c>
      <c r="C3266" s="34" t="s">
        <v>6835</v>
      </c>
      <c r="D3266" s="34" t="s">
        <v>6816</v>
      </c>
      <c r="E3266" s="35" t="s">
        <v>1117</v>
      </c>
      <c r="F3266" s="35"/>
      <c r="G3266" s="36">
        <v>27.82</v>
      </c>
      <c r="H3266" s="36">
        <v>4100</v>
      </c>
      <c r="I3266" s="36">
        <v>6120.4</v>
      </c>
      <c r="J3266" s="36">
        <v>27.82</v>
      </c>
    </row>
    <row r="3267" spans="1:10" x14ac:dyDescent="0.2">
      <c r="A3267" s="33">
        <v>2870</v>
      </c>
      <c r="B3267" s="34" t="s">
        <v>6836</v>
      </c>
      <c r="C3267" s="34" t="s">
        <v>6837</v>
      </c>
      <c r="D3267" s="34" t="s">
        <v>6822</v>
      </c>
      <c r="E3267" s="35" t="s">
        <v>859</v>
      </c>
      <c r="F3267" s="35"/>
      <c r="G3267" s="36">
        <v>20.68</v>
      </c>
      <c r="H3267" s="36">
        <v>3750</v>
      </c>
      <c r="I3267" s="36">
        <v>4549.6000000000004</v>
      </c>
      <c r="J3267" s="36">
        <v>20.68</v>
      </c>
    </row>
    <row r="3268" spans="1:10" x14ac:dyDescent="0.2">
      <c r="A3268" s="31"/>
      <c r="B3268" s="31"/>
      <c r="C3268" s="31"/>
      <c r="D3268" s="32" t="s">
        <v>6838</v>
      </c>
      <c r="E3268" s="31"/>
      <c r="F3268" s="31"/>
      <c r="G3268" s="31"/>
      <c r="H3268" s="31"/>
      <c r="I3268" s="31"/>
      <c r="J3268" s="31"/>
    </row>
    <row r="3269" spans="1:10" x14ac:dyDescent="0.2">
      <c r="A3269" s="33">
        <v>2871</v>
      </c>
      <c r="B3269" s="34" t="s">
        <v>6839</v>
      </c>
      <c r="C3269" s="34" t="s">
        <v>6840</v>
      </c>
      <c r="D3269" s="34" t="s">
        <v>6841</v>
      </c>
      <c r="E3269" s="35" t="s">
        <v>1782</v>
      </c>
      <c r="F3269" s="35"/>
      <c r="G3269" s="36">
        <v>24.75</v>
      </c>
      <c r="H3269" s="36">
        <v>3750</v>
      </c>
      <c r="I3269" s="36">
        <v>4455</v>
      </c>
      <c r="J3269" s="36">
        <v>24.75</v>
      </c>
    </row>
    <row r="3270" spans="1:10" x14ac:dyDescent="0.2">
      <c r="A3270" s="33">
        <v>2872</v>
      </c>
      <c r="B3270" s="34" t="s">
        <v>6842</v>
      </c>
      <c r="C3270" s="34" t="s">
        <v>6843</v>
      </c>
      <c r="D3270" s="34" t="s">
        <v>6841</v>
      </c>
      <c r="E3270" s="35" t="s">
        <v>6844</v>
      </c>
      <c r="F3270" s="35"/>
      <c r="G3270" s="36">
        <v>24.75</v>
      </c>
      <c r="H3270" s="36">
        <v>3750</v>
      </c>
      <c r="I3270" s="36">
        <v>4455</v>
      </c>
      <c r="J3270" s="36">
        <v>24.75</v>
      </c>
    </row>
    <row r="3271" spans="1:10" x14ac:dyDescent="0.2">
      <c r="A3271" s="33">
        <v>2873</v>
      </c>
      <c r="B3271" s="34" t="s">
        <v>6845</v>
      </c>
      <c r="C3271" s="34" t="s">
        <v>6846</v>
      </c>
      <c r="D3271" s="34" t="s">
        <v>6841</v>
      </c>
      <c r="E3271" s="35" t="s">
        <v>1516</v>
      </c>
      <c r="F3271" s="35"/>
      <c r="G3271" s="36">
        <v>24.75</v>
      </c>
      <c r="H3271" s="36">
        <v>3750</v>
      </c>
      <c r="I3271" s="36">
        <v>4455</v>
      </c>
      <c r="J3271" s="36">
        <v>24.75</v>
      </c>
    </row>
    <row r="3272" spans="1:10" x14ac:dyDescent="0.2">
      <c r="A3272" s="31"/>
      <c r="B3272" s="31"/>
      <c r="C3272" s="31"/>
      <c r="D3272" s="32" t="s">
        <v>6847</v>
      </c>
      <c r="E3272" s="31"/>
      <c r="F3272" s="31"/>
      <c r="G3272" s="31"/>
      <c r="H3272" s="31"/>
      <c r="I3272" s="31"/>
      <c r="J3272" s="31"/>
    </row>
    <row r="3273" spans="1:10" x14ac:dyDescent="0.2">
      <c r="A3273" s="33">
        <v>2874</v>
      </c>
      <c r="B3273" s="34" t="s">
        <v>6848</v>
      </c>
      <c r="C3273" s="34" t="s">
        <v>6849</v>
      </c>
      <c r="D3273" s="34" t="s">
        <v>6852</v>
      </c>
      <c r="E3273" s="35" t="s">
        <v>1587</v>
      </c>
      <c r="F3273" s="35"/>
      <c r="G3273" s="36">
        <v>24.2</v>
      </c>
      <c r="H3273" s="36">
        <v>3750</v>
      </c>
      <c r="I3273" s="36">
        <v>4356</v>
      </c>
      <c r="J3273" s="36">
        <v>24.2</v>
      </c>
    </row>
    <row r="3274" spans="1:10" x14ac:dyDescent="0.2">
      <c r="A3274" s="33">
        <v>2875</v>
      </c>
      <c r="B3274" s="34" t="s">
        <v>6850</v>
      </c>
      <c r="C3274" s="34" t="s">
        <v>6851</v>
      </c>
      <c r="D3274" s="34" t="s">
        <v>6852</v>
      </c>
      <c r="E3274" s="35" t="s">
        <v>6700</v>
      </c>
      <c r="F3274" s="35"/>
      <c r="G3274" s="36">
        <v>24.2</v>
      </c>
      <c r="H3274" s="36">
        <v>3750</v>
      </c>
      <c r="I3274" s="36">
        <v>4356</v>
      </c>
      <c r="J3274" s="36">
        <v>24.2</v>
      </c>
    </row>
    <row r="3275" spans="1:10" x14ac:dyDescent="0.2">
      <c r="A3275" s="33">
        <v>2876</v>
      </c>
      <c r="B3275" s="34" t="s">
        <v>6853</v>
      </c>
      <c r="C3275" s="34" t="s">
        <v>6854</v>
      </c>
      <c r="D3275" s="34" t="s">
        <v>14639</v>
      </c>
      <c r="E3275" s="35" t="s">
        <v>6700</v>
      </c>
      <c r="F3275" s="35"/>
      <c r="G3275" s="36">
        <v>26.4</v>
      </c>
      <c r="H3275" s="36">
        <v>3750</v>
      </c>
      <c r="I3275" s="36">
        <v>4752</v>
      </c>
      <c r="J3275" s="36">
        <v>26.4</v>
      </c>
    </row>
    <row r="3276" spans="1:10" x14ac:dyDescent="0.2">
      <c r="A3276" s="33">
        <v>2877</v>
      </c>
      <c r="B3276" s="34" t="s">
        <v>6855</v>
      </c>
      <c r="C3276" s="34" t="s">
        <v>6856</v>
      </c>
      <c r="D3276" s="34" t="s">
        <v>6857</v>
      </c>
      <c r="E3276" s="35" t="s">
        <v>2093</v>
      </c>
      <c r="F3276" s="35"/>
      <c r="G3276" s="36">
        <v>28.42</v>
      </c>
      <c r="H3276" s="36">
        <v>3800</v>
      </c>
      <c r="I3276" s="36">
        <v>5115.6000000000004</v>
      </c>
      <c r="J3276" s="36">
        <v>28.42</v>
      </c>
    </row>
    <row r="3277" spans="1:10" x14ac:dyDescent="0.2">
      <c r="A3277" s="31"/>
      <c r="B3277" s="31"/>
      <c r="C3277" s="31"/>
      <c r="D3277" s="32" t="s">
        <v>6858</v>
      </c>
      <c r="E3277" s="31"/>
      <c r="F3277" s="31"/>
      <c r="G3277" s="31"/>
      <c r="H3277" s="31"/>
      <c r="I3277" s="31"/>
      <c r="J3277" s="31"/>
    </row>
    <row r="3278" spans="1:10" x14ac:dyDescent="0.2">
      <c r="A3278" s="33">
        <v>2878</v>
      </c>
      <c r="B3278" s="34" t="s">
        <v>12684</v>
      </c>
      <c r="C3278" s="34" t="s">
        <v>12683</v>
      </c>
      <c r="D3278" s="34" t="s">
        <v>14640</v>
      </c>
      <c r="E3278" s="35" t="s">
        <v>13915</v>
      </c>
      <c r="F3278" s="35"/>
      <c r="G3278" s="36">
        <v>22</v>
      </c>
      <c r="H3278" s="36">
        <v>3750</v>
      </c>
      <c r="I3278" s="36">
        <v>3960</v>
      </c>
      <c r="J3278" s="36">
        <v>22</v>
      </c>
    </row>
    <row r="3279" spans="1:10" x14ac:dyDescent="0.2">
      <c r="A3279" s="33">
        <v>2879</v>
      </c>
      <c r="B3279" s="34" t="s">
        <v>6859</v>
      </c>
      <c r="C3279" s="34" t="s">
        <v>6860</v>
      </c>
      <c r="D3279" s="34" t="s">
        <v>6861</v>
      </c>
      <c r="E3279" s="35" t="s">
        <v>6700</v>
      </c>
      <c r="F3279" s="35"/>
      <c r="G3279" s="36">
        <v>24.2</v>
      </c>
      <c r="H3279" s="36">
        <v>3750</v>
      </c>
      <c r="I3279" s="36">
        <v>4356</v>
      </c>
      <c r="J3279" s="36">
        <v>24.2</v>
      </c>
    </row>
    <row r="3280" spans="1:10" x14ac:dyDescent="0.2">
      <c r="A3280" s="31"/>
      <c r="B3280" s="31"/>
      <c r="C3280" s="31"/>
      <c r="D3280" s="32" t="s">
        <v>6862</v>
      </c>
      <c r="E3280" s="31"/>
      <c r="F3280" s="31"/>
      <c r="G3280" s="31"/>
      <c r="H3280" s="31"/>
      <c r="I3280" s="31"/>
      <c r="J3280" s="31"/>
    </row>
    <row r="3281" spans="1:10" x14ac:dyDescent="0.2">
      <c r="A3281" s="33">
        <v>2880</v>
      </c>
      <c r="B3281" s="34" t="s">
        <v>6863</v>
      </c>
      <c r="C3281" s="34" t="s">
        <v>6864</v>
      </c>
      <c r="D3281" s="34" t="s">
        <v>14641</v>
      </c>
      <c r="E3281" s="35" t="s">
        <v>6700</v>
      </c>
      <c r="F3281" s="35"/>
      <c r="G3281" s="36">
        <v>26.4</v>
      </c>
      <c r="H3281" s="36">
        <v>3750</v>
      </c>
      <c r="I3281" s="36">
        <v>4752</v>
      </c>
      <c r="J3281" s="36">
        <v>26.4</v>
      </c>
    </row>
    <row r="3282" spans="1:10" x14ac:dyDescent="0.2">
      <c r="A3282" s="31"/>
      <c r="B3282" s="31"/>
      <c r="C3282" s="31"/>
      <c r="D3282" s="32" t="s">
        <v>6865</v>
      </c>
      <c r="E3282" s="31"/>
      <c r="F3282" s="31"/>
      <c r="G3282" s="31"/>
      <c r="H3282" s="31"/>
      <c r="I3282" s="31"/>
      <c r="J3282" s="31"/>
    </row>
    <row r="3283" spans="1:10" x14ac:dyDescent="0.2">
      <c r="A3283" s="33">
        <v>2881</v>
      </c>
      <c r="B3283" s="34" t="s">
        <v>6866</v>
      </c>
      <c r="C3283" s="34" t="s">
        <v>6867</v>
      </c>
      <c r="D3283" s="34" t="s">
        <v>6868</v>
      </c>
      <c r="E3283" s="35" t="s">
        <v>1037</v>
      </c>
      <c r="F3283" s="35"/>
      <c r="G3283" s="36">
        <v>26.5</v>
      </c>
      <c r="H3283" s="36">
        <v>3850</v>
      </c>
      <c r="I3283" s="36">
        <v>4770</v>
      </c>
      <c r="J3283" s="36">
        <v>26.5</v>
      </c>
    </row>
    <row r="3284" spans="1:10" x14ac:dyDescent="0.2">
      <c r="A3284" s="33">
        <v>2882</v>
      </c>
      <c r="B3284" s="34" t="s">
        <v>14642</v>
      </c>
      <c r="C3284" s="34" t="s">
        <v>14643</v>
      </c>
      <c r="D3284" s="34" t="s">
        <v>6869</v>
      </c>
      <c r="E3284" s="35" t="s">
        <v>14410</v>
      </c>
      <c r="F3284" s="35"/>
      <c r="G3284" s="36">
        <v>25.5</v>
      </c>
      <c r="H3284" s="36">
        <v>3800</v>
      </c>
      <c r="I3284" s="36">
        <v>4590</v>
      </c>
      <c r="J3284" s="36">
        <v>25.5</v>
      </c>
    </row>
    <row r="3285" spans="1:10" x14ac:dyDescent="0.2">
      <c r="A3285" s="33">
        <v>2883</v>
      </c>
      <c r="B3285" s="34" t="s">
        <v>6870</v>
      </c>
      <c r="C3285" s="34" t="s">
        <v>6871</v>
      </c>
      <c r="D3285" s="34" t="s">
        <v>6869</v>
      </c>
      <c r="E3285" s="35" t="s">
        <v>270</v>
      </c>
      <c r="F3285" s="35"/>
      <c r="G3285" s="36">
        <v>25.5</v>
      </c>
      <c r="H3285" s="36">
        <v>3201</v>
      </c>
      <c r="I3285" s="36">
        <v>4590</v>
      </c>
      <c r="J3285" s="36">
        <v>25.5</v>
      </c>
    </row>
    <row r="3286" spans="1:10" x14ac:dyDescent="0.2">
      <c r="A3286" s="33">
        <v>2884</v>
      </c>
      <c r="B3286" s="34" t="s">
        <v>6872</v>
      </c>
      <c r="C3286" s="34" t="s">
        <v>6873</v>
      </c>
      <c r="D3286" s="34" t="s">
        <v>6868</v>
      </c>
      <c r="E3286" s="35" t="s">
        <v>525</v>
      </c>
      <c r="F3286" s="35"/>
      <c r="G3286" s="36">
        <v>26.5</v>
      </c>
      <c r="H3286" s="36">
        <v>3850</v>
      </c>
      <c r="I3286" s="36">
        <v>4770</v>
      </c>
      <c r="J3286" s="36">
        <v>26.5</v>
      </c>
    </row>
    <row r="3287" spans="1:10" x14ac:dyDescent="0.2">
      <c r="A3287" s="33">
        <v>2885</v>
      </c>
      <c r="B3287" s="34" t="s">
        <v>12706</v>
      </c>
      <c r="C3287" s="34" t="s">
        <v>12705</v>
      </c>
      <c r="D3287" s="34" t="s">
        <v>6869</v>
      </c>
      <c r="E3287" s="35" t="s">
        <v>13955</v>
      </c>
      <c r="F3287" s="35"/>
      <c r="G3287" s="36">
        <v>25.5</v>
      </c>
      <c r="H3287" s="36">
        <v>3800</v>
      </c>
      <c r="I3287" s="36">
        <v>4590</v>
      </c>
      <c r="J3287" s="36">
        <v>25.5</v>
      </c>
    </row>
    <row r="3288" spans="1:10" x14ac:dyDescent="0.2">
      <c r="A3288" s="33">
        <v>2886</v>
      </c>
      <c r="B3288" s="34" t="s">
        <v>6874</v>
      </c>
      <c r="C3288" s="34" t="s">
        <v>6875</v>
      </c>
      <c r="D3288" s="34" t="s">
        <v>6869</v>
      </c>
      <c r="E3288" s="35" t="s">
        <v>2073</v>
      </c>
      <c r="F3288" s="35"/>
      <c r="G3288" s="36">
        <v>25.5</v>
      </c>
      <c r="H3288" s="36">
        <v>3800</v>
      </c>
      <c r="I3288" s="36">
        <v>4590</v>
      </c>
      <c r="J3288" s="36">
        <v>25.5</v>
      </c>
    </row>
    <row r="3289" spans="1:10" x14ac:dyDescent="0.2">
      <c r="A3289" s="33">
        <v>2887</v>
      </c>
      <c r="B3289" s="34" t="s">
        <v>6876</v>
      </c>
      <c r="C3289" s="34" t="s">
        <v>6877</v>
      </c>
      <c r="D3289" s="34" t="s">
        <v>6869</v>
      </c>
      <c r="E3289" s="35" t="s">
        <v>846</v>
      </c>
      <c r="F3289" s="35"/>
      <c r="G3289" s="36">
        <v>25.5</v>
      </c>
      <c r="H3289" s="36">
        <v>3800</v>
      </c>
      <c r="I3289" s="36">
        <v>4590</v>
      </c>
      <c r="J3289" s="36">
        <v>25.5</v>
      </c>
    </row>
    <row r="3290" spans="1:10" x14ac:dyDescent="0.2">
      <c r="A3290" s="33">
        <v>2888</v>
      </c>
      <c r="B3290" s="34" t="s">
        <v>6878</v>
      </c>
      <c r="C3290" s="34" t="s">
        <v>6879</v>
      </c>
      <c r="D3290" s="34" t="s">
        <v>6869</v>
      </c>
      <c r="E3290" s="35" t="s">
        <v>6700</v>
      </c>
      <c r="F3290" s="35"/>
      <c r="G3290" s="36">
        <v>25.5</v>
      </c>
      <c r="H3290" s="36">
        <v>3800</v>
      </c>
      <c r="I3290" s="36">
        <v>4590</v>
      </c>
      <c r="J3290" s="36">
        <v>25.5</v>
      </c>
    </row>
    <row r="3291" spans="1:10" x14ac:dyDescent="0.2">
      <c r="A3291" s="33">
        <v>2889</v>
      </c>
      <c r="B3291" s="34" t="s">
        <v>6880</v>
      </c>
      <c r="C3291" s="34" t="s">
        <v>6881</v>
      </c>
      <c r="D3291" s="34" t="s">
        <v>6869</v>
      </c>
      <c r="E3291" s="35" t="s">
        <v>709</v>
      </c>
      <c r="F3291" s="35"/>
      <c r="G3291" s="36">
        <v>25.5</v>
      </c>
      <c r="H3291" s="36">
        <v>3800</v>
      </c>
      <c r="I3291" s="36">
        <v>4590</v>
      </c>
      <c r="J3291" s="36">
        <v>25.5</v>
      </c>
    </row>
    <row r="3292" spans="1:10" x14ac:dyDescent="0.2">
      <c r="A3292" s="33">
        <v>2890</v>
      </c>
      <c r="B3292" s="34" t="s">
        <v>6882</v>
      </c>
      <c r="C3292" s="34" t="s">
        <v>6883</v>
      </c>
      <c r="D3292" s="34" t="s">
        <v>6869</v>
      </c>
      <c r="E3292" s="35" t="s">
        <v>226</v>
      </c>
      <c r="F3292" s="35"/>
      <c r="G3292" s="36">
        <v>25.5</v>
      </c>
      <c r="H3292" s="36">
        <v>3800</v>
      </c>
      <c r="I3292" s="36">
        <v>4590</v>
      </c>
      <c r="J3292" s="36">
        <v>25.5</v>
      </c>
    </row>
    <row r="3293" spans="1:10" x14ac:dyDescent="0.2">
      <c r="A3293" s="33">
        <v>2891</v>
      </c>
      <c r="B3293" s="34" t="s">
        <v>12702</v>
      </c>
      <c r="C3293" s="34" t="s">
        <v>12701</v>
      </c>
      <c r="D3293" s="34" t="s">
        <v>6869</v>
      </c>
      <c r="E3293" s="35" t="s">
        <v>14012</v>
      </c>
      <c r="F3293" s="35"/>
      <c r="G3293" s="36">
        <v>25.5</v>
      </c>
      <c r="H3293" s="36">
        <v>3800</v>
      </c>
      <c r="I3293" s="36">
        <v>4590</v>
      </c>
      <c r="J3293" s="36">
        <v>25.5</v>
      </c>
    </row>
    <row r="3294" spans="1:10" x14ac:dyDescent="0.2">
      <c r="A3294" s="33">
        <v>2892</v>
      </c>
      <c r="B3294" s="34" t="s">
        <v>12700</v>
      </c>
      <c r="C3294" s="34" t="s">
        <v>12699</v>
      </c>
      <c r="D3294" s="34" t="s">
        <v>6869</v>
      </c>
      <c r="E3294" s="35" t="s">
        <v>14007</v>
      </c>
      <c r="F3294" s="35"/>
      <c r="G3294" s="36">
        <v>25.5</v>
      </c>
      <c r="H3294" s="36">
        <v>3800</v>
      </c>
      <c r="I3294" s="36">
        <v>4590</v>
      </c>
      <c r="J3294" s="36">
        <v>25.5</v>
      </c>
    </row>
    <row r="3295" spans="1:10" x14ac:dyDescent="0.2">
      <c r="A3295" s="33">
        <v>2893</v>
      </c>
      <c r="B3295" s="34" t="s">
        <v>6884</v>
      </c>
      <c r="C3295" s="34" t="s">
        <v>3171</v>
      </c>
      <c r="D3295" s="34" t="s">
        <v>6869</v>
      </c>
      <c r="E3295" s="35" t="s">
        <v>6700</v>
      </c>
      <c r="F3295" s="35"/>
      <c r="G3295" s="36">
        <v>25.5</v>
      </c>
      <c r="H3295" s="36">
        <v>3800</v>
      </c>
      <c r="I3295" s="36">
        <v>4590</v>
      </c>
      <c r="J3295" s="36">
        <v>25.5</v>
      </c>
    </row>
    <row r="3296" spans="1:10" x14ac:dyDescent="0.2">
      <c r="A3296" s="33">
        <v>2894</v>
      </c>
      <c r="B3296" s="34" t="s">
        <v>6885</v>
      </c>
      <c r="C3296" s="34" t="s">
        <v>6886</v>
      </c>
      <c r="D3296" s="34" t="s">
        <v>14644</v>
      </c>
      <c r="E3296" s="35" t="s">
        <v>525</v>
      </c>
      <c r="F3296" s="35"/>
      <c r="G3296" s="36">
        <v>33</v>
      </c>
      <c r="H3296" s="36">
        <v>4000</v>
      </c>
      <c r="I3296" s="36">
        <v>5940</v>
      </c>
      <c r="J3296" s="36">
        <v>33</v>
      </c>
    </row>
    <row r="3297" spans="1:10" x14ac:dyDescent="0.2">
      <c r="A3297" s="33">
        <v>2895</v>
      </c>
      <c r="B3297" s="34" t="s">
        <v>12698</v>
      </c>
      <c r="C3297" s="34" t="s">
        <v>12697</v>
      </c>
      <c r="D3297" s="34" t="s">
        <v>6869</v>
      </c>
      <c r="E3297" s="35" t="s">
        <v>14012</v>
      </c>
      <c r="F3297" s="35"/>
      <c r="G3297" s="36">
        <v>25.5</v>
      </c>
      <c r="H3297" s="36">
        <v>3800</v>
      </c>
      <c r="I3297" s="36">
        <v>4590</v>
      </c>
      <c r="J3297" s="36">
        <v>25.5</v>
      </c>
    </row>
    <row r="3298" spans="1:10" x14ac:dyDescent="0.2">
      <c r="A3298" s="33">
        <v>2896</v>
      </c>
      <c r="B3298" s="34" t="s">
        <v>6887</v>
      </c>
      <c r="C3298" s="34" t="s">
        <v>6888</v>
      </c>
      <c r="D3298" s="34" t="s">
        <v>14645</v>
      </c>
      <c r="E3298" s="35" t="s">
        <v>222</v>
      </c>
      <c r="F3298" s="35"/>
      <c r="G3298" s="36">
        <v>30</v>
      </c>
      <c r="H3298" s="36">
        <v>4000</v>
      </c>
      <c r="I3298" s="36">
        <v>5400</v>
      </c>
      <c r="J3298" s="36">
        <v>30</v>
      </c>
    </row>
    <row r="3299" spans="1:10" x14ac:dyDescent="0.2">
      <c r="A3299" s="33">
        <v>2897</v>
      </c>
      <c r="B3299" s="34" t="s">
        <v>6889</v>
      </c>
      <c r="C3299" s="34" t="s">
        <v>6890</v>
      </c>
      <c r="D3299" s="34" t="s">
        <v>6869</v>
      </c>
      <c r="E3299" s="35" t="s">
        <v>2608</v>
      </c>
      <c r="F3299" s="35"/>
      <c r="G3299" s="36">
        <v>25.5</v>
      </c>
      <c r="H3299" s="36">
        <v>3800</v>
      </c>
      <c r="I3299" s="36">
        <v>4590</v>
      </c>
      <c r="J3299" s="36">
        <v>25.5</v>
      </c>
    </row>
    <row r="3300" spans="1:10" x14ac:dyDescent="0.2">
      <c r="A3300" s="33">
        <v>2898</v>
      </c>
      <c r="B3300" s="34" t="s">
        <v>6891</v>
      </c>
      <c r="C3300" s="34" t="s">
        <v>6892</v>
      </c>
      <c r="D3300" s="34" t="s">
        <v>6869</v>
      </c>
      <c r="E3300" s="35" t="s">
        <v>6893</v>
      </c>
      <c r="F3300" s="35"/>
      <c r="G3300" s="36">
        <v>25.5</v>
      </c>
      <c r="H3300" s="36">
        <v>3800</v>
      </c>
      <c r="I3300" s="36">
        <v>4590</v>
      </c>
      <c r="J3300" s="36">
        <v>25.5</v>
      </c>
    </row>
    <row r="3301" spans="1:10" x14ac:dyDescent="0.2">
      <c r="A3301" s="33">
        <v>2899</v>
      </c>
      <c r="B3301" s="34" t="s">
        <v>6894</v>
      </c>
      <c r="C3301" s="34" t="s">
        <v>6895</v>
      </c>
      <c r="D3301" s="34" t="s">
        <v>6869</v>
      </c>
      <c r="E3301" s="35" t="s">
        <v>270</v>
      </c>
      <c r="F3301" s="35"/>
      <c r="G3301" s="36">
        <v>25.5</v>
      </c>
      <c r="H3301" s="36">
        <v>3800</v>
      </c>
      <c r="I3301" s="36">
        <v>4590</v>
      </c>
      <c r="J3301" s="36">
        <v>25.5</v>
      </c>
    </row>
    <row r="3302" spans="1:10" x14ac:dyDescent="0.2">
      <c r="A3302" s="33">
        <v>2900</v>
      </c>
      <c r="B3302" s="34" t="s">
        <v>12692</v>
      </c>
      <c r="C3302" s="34" t="s">
        <v>12691</v>
      </c>
      <c r="D3302" s="34" t="s">
        <v>6869</v>
      </c>
      <c r="E3302" s="35" t="s">
        <v>13981</v>
      </c>
      <c r="F3302" s="35"/>
      <c r="G3302" s="36">
        <v>25.5</v>
      </c>
      <c r="H3302" s="36">
        <v>3800</v>
      </c>
      <c r="I3302" s="36">
        <v>4590</v>
      </c>
      <c r="J3302" s="36">
        <v>25.5</v>
      </c>
    </row>
    <row r="3303" spans="1:10" x14ac:dyDescent="0.2">
      <c r="A3303" s="31"/>
      <c r="B3303" s="31"/>
      <c r="C3303" s="31"/>
      <c r="D3303" s="32" t="s">
        <v>6896</v>
      </c>
      <c r="E3303" s="31"/>
      <c r="F3303" s="31"/>
      <c r="G3303" s="31"/>
      <c r="H3303" s="31"/>
      <c r="I3303" s="31"/>
      <c r="J3303" s="31"/>
    </row>
    <row r="3304" spans="1:10" x14ac:dyDescent="0.2">
      <c r="A3304" s="33">
        <v>2901</v>
      </c>
      <c r="B3304" s="34" t="s">
        <v>6897</v>
      </c>
      <c r="C3304" s="34" t="s">
        <v>6898</v>
      </c>
      <c r="D3304" s="34" t="s">
        <v>6899</v>
      </c>
      <c r="E3304" s="35" t="s">
        <v>5997</v>
      </c>
      <c r="F3304" s="35"/>
      <c r="G3304" s="36">
        <v>26.4</v>
      </c>
      <c r="H3304" s="36">
        <v>3750</v>
      </c>
      <c r="I3304" s="36">
        <v>4752</v>
      </c>
      <c r="J3304" s="36">
        <v>26.4</v>
      </c>
    </row>
    <row r="3305" spans="1:10" x14ac:dyDescent="0.2">
      <c r="A3305" s="33">
        <v>2902</v>
      </c>
      <c r="B3305" s="34" t="s">
        <v>6900</v>
      </c>
      <c r="C3305" s="34" t="s">
        <v>6901</v>
      </c>
      <c r="D3305" s="34" t="s">
        <v>6902</v>
      </c>
      <c r="E3305" s="35" t="s">
        <v>3363</v>
      </c>
      <c r="F3305" s="35"/>
      <c r="G3305" s="36">
        <v>24</v>
      </c>
      <c r="H3305" s="36">
        <v>3750</v>
      </c>
      <c r="I3305" s="36">
        <v>4320</v>
      </c>
      <c r="J3305" s="36">
        <v>24</v>
      </c>
    </row>
    <row r="3306" spans="1:10" x14ac:dyDescent="0.2">
      <c r="A3306" s="33">
        <v>2903</v>
      </c>
      <c r="B3306" s="34" t="s">
        <v>6903</v>
      </c>
      <c r="C3306" s="34" t="s">
        <v>6904</v>
      </c>
      <c r="D3306" s="34" t="s">
        <v>14646</v>
      </c>
      <c r="E3306" s="35" t="s">
        <v>6235</v>
      </c>
      <c r="F3306" s="35"/>
      <c r="G3306" s="36">
        <v>9075</v>
      </c>
      <c r="H3306" s="36">
        <v>5900</v>
      </c>
      <c r="I3306" s="36">
        <v>9075</v>
      </c>
      <c r="J3306" s="36">
        <v>9075</v>
      </c>
    </row>
    <row r="3307" spans="1:10" x14ac:dyDescent="0.2">
      <c r="A3307" s="33">
        <v>2904</v>
      </c>
      <c r="B3307" s="34" t="s">
        <v>6905</v>
      </c>
      <c r="C3307" s="34" t="s">
        <v>6906</v>
      </c>
      <c r="D3307" s="34" t="s">
        <v>6907</v>
      </c>
      <c r="E3307" s="35" t="s">
        <v>6781</v>
      </c>
      <c r="F3307" s="35"/>
      <c r="G3307" s="36">
        <v>28.5</v>
      </c>
      <c r="H3307" s="36">
        <v>3800</v>
      </c>
      <c r="I3307" s="36">
        <v>5130</v>
      </c>
      <c r="J3307" s="36">
        <v>28.5</v>
      </c>
    </row>
    <row r="3308" spans="1:10" x14ac:dyDescent="0.2">
      <c r="A3308" s="33">
        <v>2905</v>
      </c>
      <c r="B3308" s="34" t="s">
        <v>6908</v>
      </c>
      <c r="C3308" s="34" t="s">
        <v>6909</v>
      </c>
      <c r="D3308" s="34" t="s">
        <v>14647</v>
      </c>
      <c r="E3308" s="35" t="s">
        <v>43</v>
      </c>
      <c r="F3308" s="35"/>
      <c r="G3308" s="36">
        <v>33.86</v>
      </c>
      <c r="H3308" s="36">
        <v>3800</v>
      </c>
      <c r="I3308" s="36">
        <v>6094.8</v>
      </c>
      <c r="J3308" s="36">
        <v>33.86</v>
      </c>
    </row>
    <row r="3309" spans="1:10" x14ac:dyDescent="0.2">
      <c r="A3309" s="31"/>
      <c r="B3309" s="31"/>
      <c r="C3309" s="31"/>
      <c r="D3309" s="32" t="s">
        <v>6910</v>
      </c>
      <c r="E3309" s="31"/>
      <c r="F3309" s="31"/>
      <c r="G3309" s="31"/>
      <c r="H3309" s="31"/>
      <c r="I3309" s="31"/>
      <c r="J3309" s="31"/>
    </row>
    <row r="3310" spans="1:10" x14ac:dyDescent="0.2">
      <c r="A3310" s="33">
        <v>2906</v>
      </c>
      <c r="B3310" s="34" t="s">
        <v>6911</v>
      </c>
      <c r="C3310" s="34" t="s">
        <v>6912</v>
      </c>
      <c r="D3310" s="34" t="s">
        <v>14648</v>
      </c>
      <c r="E3310" s="35" t="s">
        <v>525</v>
      </c>
      <c r="F3310" s="35"/>
      <c r="G3310" s="36">
        <v>7700</v>
      </c>
      <c r="H3310" s="36">
        <v>5900</v>
      </c>
      <c r="I3310" s="36">
        <v>7700</v>
      </c>
      <c r="J3310" s="36">
        <v>7700</v>
      </c>
    </row>
    <row r="3311" spans="1:10" x14ac:dyDescent="0.2">
      <c r="A3311" s="31"/>
      <c r="B3311" s="31"/>
      <c r="C3311" s="31"/>
      <c r="D3311" s="32" t="s">
        <v>6913</v>
      </c>
      <c r="E3311" s="31"/>
      <c r="F3311" s="31"/>
      <c r="G3311" s="31"/>
      <c r="H3311" s="31"/>
      <c r="I3311" s="31"/>
      <c r="J3311" s="31"/>
    </row>
    <row r="3312" spans="1:10" x14ac:dyDescent="0.2">
      <c r="A3312" s="33">
        <v>2907</v>
      </c>
      <c r="B3312" s="34" t="s">
        <v>6914</v>
      </c>
      <c r="C3312" s="34" t="s">
        <v>6915</v>
      </c>
      <c r="D3312" s="34" t="s">
        <v>14649</v>
      </c>
      <c r="E3312" s="35" t="s">
        <v>525</v>
      </c>
      <c r="F3312" s="35"/>
      <c r="G3312" s="36">
        <v>8470</v>
      </c>
      <c r="H3312" s="36">
        <v>5900</v>
      </c>
      <c r="I3312" s="36">
        <v>8470</v>
      </c>
      <c r="J3312" s="36">
        <v>8470</v>
      </c>
    </row>
    <row r="3313" spans="1:10" x14ac:dyDescent="0.2">
      <c r="A3313" s="31"/>
      <c r="B3313" s="31"/>
      <c r="C3313" s="31"/>
      <c r="D3313" s="32" t="s">
        <v>6916</v>
      </c>
      <c r="E3313" s="31"/>
      <c r="F3313" s="31"/>
      <c r="G3313" s="31"/>
      <c r="H3313" s="31"/>
      <c r="I3313" s="31"/>
      <c r="J3313" s="31"/>
    </row>
    <row r="3314" spans="1:10" x14ac:dyDescent="0.2">
      <c r="A3314" s="33">
        <v>2908</v>
      </c>
      <c r="B3314" s="34" t="s">
        <v>6917</v>
      </c>
      <c r="C3314" s="34" t="s">
        <v>6918</v>
      </c>
      <c r="D3314" s="34" t="s">
        <v>6919</v>
      </c>
      <c r="E3314" s="35" t="s">
        <v>273</v>
      </c>
      <c r="F3314" s="35"/>
      <c r="G3314" s="36">
        <v>6930</v>
      </c>
      <c r="H3314" s="36">
        <v>4000</v>
      </c>
      <c r="I3314" s="36">
        <v>6930</v>
      </c>
      <c r="J3314" s="36">
        <v>6930</v>
      </c>
    </row>
    <row r="3315" spans="1:10" x14ac:dyDescent="0.2">
      <c r="A3315" s="33">
        <v>2909</v>
      </c>
      <c r="B3315" s="34" t="s">
        <v>6920</v>
      </c>
      <c r="C3315" s="34" t="s">
        <v>6921</v>
      </c>
      <c r="D3315" s="34" t="s">
        <v>6922</v>
      </c>
      <c r="E3315" s="35" t="s">
        <v>6700</v>
      </c>
      <c r="F3315" s="35"/>
      <c r="G3315" s="36">
        <v>23.85</v>
      </c>
      <c r="H3315" s="36">
        <v>3750</v>
      </c>
      <c r="I3315" s="36">
        <v>4770</v>
      </c>
      <c r="J3315" s="36">
        <v>23.85</v>
      </c>
    </row>
    <row r="3316" spans="1:10" x14ac:dyDescent="0.2">
      <c r="A3316" s="33">
        <v>2910</v>
      </c>
      <c r="B3316" s="34" t="s">
        <v>14650</v>
      </c>
      <c r="C3316" s="34" t="s">
        <v>14651</v>
      </c>
      <c r="D3316" s="34" t="s">
        <v>6922</v>
      </c>
      <c r="E3316" s="35" t="s">
        <v>13999</v>
      </c>
      <c r="F3316" s="35"/>
      <c r="G3316" s="36">
        <v>23.85</v>
      </c>
      <c r="H3316" s="36">
        <v>3750</v>
      </c>
      <c r="I3316" s="36">
        <v>4770</v>
      </c>
      <c r="J3316" s="36">
        <v>23.85</v>
      </c>
    </row>
    <row r="3317" spans="1:10" x14ac:dyDescent="0.2">
      <c r="A3317" s="33">
        <v>2911</v>
      </c>
      <c r="B3317" s="34" t="s">
        <v>6923</v>
      </c>
      <c r="C3317" s="34" t="s">
        <v>6924</v>
      </c>
      <c r="D3317" s="34" t="s">
        <v>6922</v>
      </c>
      <c r="E3317" s="35" t="s">
        <v>5249</v>
      </c>
      <c r="F3317" s="35"/>
      <c r="G3317" s="36">
        <v>23.85</v>
      </c>
      <c r="H3317" s="36">
        <v>3750</v>
      </c>
      <c r="I3317" s="36">
        <v>4770</v>
      </c>
      <c r="J3317" s="36">
        <v>23.85</v>
      </c>
    </row>
    <row r="3318" spans="1:10" x14ac:dyDescent="0.2">
      <c r="A3318" s="33">
        <v>2912</v>
      </c>
      <c r="B3318" s="34" t="s">
        <v>6925</v>
      </c>
      <c r="C3318" s="34" t="s">
        <v>6926</v>
      </c>
      <c r="D3318" s="34" t="s">
        <v>6927</v>
      </c>
      <c r="E3318" s="35" t="s">
        <v>2583</v>
      </c>
      <c r="F3318" s="35"/>
      <c r="G3318" s="36">
        <v>26.24</v>
      </c>
      <c r="H3318" s="36">
        <v>3750</v>
      </c>
      <c r="I3318" s="36">
        <v>5248</v>
      </c>
      <c r="J3318" s="36">
        <v>26.24</v>
      </c>
    </row>
    <row r="3319" spans="1:10" x14ac:dyDescent="0.2">
      <c r="A3319" s="33">
        <v>2913</v>
      </c>
      <c r="B3319" s="34" t="s">
        <v>6929</v>
      </c>
      <c r="C3319" s="34" t="s">
        <v>6930</v>
      </c>
      <c r="D3319" s="34" t="s">
        <v>6928</v>
      </c>
      <c r="E3319" s="35" t="s">
        <v>1226</v>
      </c>
      <c r="F3319" s="35"/>
      <c r="G3319" s="36">
        <v>26.35</v>
      </c>
      <c r="H3319" s="36">
        <v>3750</v>
      </c>
      <c r="I3319" s="36">
        <v>5270</v>
      </c>
      <c r="J3319" s="36">
        <v>26.35</v>
      </c>
    </row>
    <row r="3320" spans="1:10" x14ac:dyDescent="0.2">
      <c r="A3320" s="33">
        <v>2914</v>
      </c>
      <c r="B3320" s="34" t="s">
        <v>12049</v>
      </c>
      <c r="C3320" s="34" t="s">
        <v>12048</v>
      </c>
      <c r="D3320" s="34" t="s">
        <v>6933</v>
      </c>
      <c r="E3320" s="35" t="s">
        <v>13989</v>
      </c>
      <c r="F3320" s="35"/>
      <c r="G3320" s="36">
        <v>3600</v>
      </c>
      <c r="H3320" s="36">
        <v>3750</v>
      </c>
      <c r="I3320" s="36">
        <v>3600</v>
      </c>
      <c r="J3320" s="36">
        <v>3600</v>
      </c>
    </row>
    <row r="3321" spans="1:10" x14ac:dyDescent="0.2">
      <c r="A3321" s="31"/>
      <c r="B3321" s="31"/>
      <c r="C3321" s="31"/>
      <c r="D3321" s="32" t="s">
        <v>6936</v>
      </c>
      <c r="E3321" s="31"/>
      <c r="F3321" s="31"/>
      <c r="G3321" s="31"/>
      <c r="H3321" s="31"/>
      <c r="I3321" s="31"/>
      <c r="J3321" s="31"/>
    </row>
    <row r="3322" spans="1:10" x14ac:dyDescent="0.2">
      <c r="A3322" s="33">
        <v>2915</v>
      </c>
      <c r="B3322" s="34" t="s">
        <v>6940</v>
      </c>
      <c r="C3322" s="34" t="s">
        <v>6941</v>
      </c>
      <c r="D3322" s="34" t="s">
        <v>14652</v>
      </c>
      <c r="E3322" s="35" t="s">
        <v>525</v>
      </c>
      <c r="F3322" s="35"/>
      <c r="G3322" s="36">
        <v>10735</v>
      </c>
      <c r="H3322" s="36">
        <v>9400</v>
      </c>
      <c r="I3322" s="36">
        <v>10735</v>
      </c>
      <c r="J3322" s="36">
        <v>10735</v>
      </c>
    </row>
    <row r="3323" spans="1:10" x14ac:dyDescent="0.2">
      <c r="A3323" s="33">
        <v>2916</v>
      </c>
      <c r="B3323" s="34" t="s">
        <v>6942</v>
      </c>
      <c r="C3323" s="34" t="s">
        <v>6943</v>
      </c>
      <c r="D3323" s="34" t="s">
        <v>6944</v>
      </c>
      <c r="E3323" s="35" t="s">
        <v>1283</v>
      </c>
      <c r="F3323" s="35"/>
      <c r="G3323" s="36">
        <v>6500</v>
      </c>
      <c r="H3323" s="36">
        <v>4050</v>
      </c>
      <c r="I3323" s="36">
        <v>6500</v>
      </c>
      <c r="J3323" s="36">
        <v>6500</v>
      </c>
    </row>
    <row r="3324" spans="1:10" x14ac:dyDescent="0.2">
      <c r="A3324" s="33">
        <v>2917</v>
      </c>
      <c r="B3324" s="34" t="s">
        <v>12621</v>
      </c>
      <c r="C3324" s="34" t="s">
        <v>12620</v>
      </c>
      <c r="D3324" s="34" t="s">
        <v>6939</v>
      </c>
      <c r="E3324" s="35" t="s">
        <v>13918</v>
      </c>
      <c r="F3324" s="35"/>
      <c r="G3324" s="36">
        <v>5800</v>
      </c>
      <c r="H3324" s="36">
        <v>4700</v>
      </c>
      <c r="I3324" s="36">
        <v>5800</v>
      </c>
      <c r="J3324" s="36">
        <v>5800</v>
      </c>
    </row>
    <row r="3325" spans="1:10" x14ac:dyDescent="0.2">
      <c r="A3325" s="31"/>
      <c r="B3325" s="31"/>
      <c r="C3325" s="31"/>
      <c r="D3325" s="32" t="s">
        <v>6945</v>
      </c>
      <c r="E3325" s="31"/>
      <c r="F3325" s="31"/>
      <c r="G3325" s="31"/>
      <c r="H3325" s="31"/>
      <c r="I3325" s="31"/>
      <c r="J3325" s="31"/>
    </row>
    <row r="3326" spans="1:10" x14ac:dyDescent="0.2">
      <c r="A3326" s="33">
        <v>2918</v>
      </c>
      <c r="B3326" s="34" t="s">
        <v>12688</v>
      </c>
      <c r="C3326" s="34" t="s">
        <v>12687</v>
      </c>
      <c r="D3326" s="34" t="s">
        <v>14653</v>
      </c>
      <c r="E3326" s="35" t="s">
        <v>13945</v>
      </c>
      <c r="F3326" s="35"/>
      <c r="G3326" s="36">
        <v>29</v>
      </c>
      <c r="H3326" s="36">
        <v>3900</v>
      </c>
      <c r="I3326" s="36">
        <v>5220</v>
      </c>
      <c r="J3326" s="36">
        <v>29</v>
      </c>
    </row>
    <row r="3327" spans="1:10" x14ac:dyDescent="0.2">
      <c r="A3327" s="33">
        <v>2919</v>
      </c>
      <c r="B3327" s="34" t="s">
        <v>6949</v>
      </c>
      <c r="C3327" s="34" t="s">
        <v>6950</v>
      </c>
      <c r="D3327" s="34" t="s">
        <v>14653</v>
      </c>
      <c r="E3327" s="35" t="s">
        <v>6235</v>
      </c>
      <c r="F3327" s="35"/>
      <c r="G3327" s="36">
        <v>29</v>
      </c>
      <c r="H3327" s="36">
        <v>3900</v>
      </c>
      <c r="I3327" s="36">
        <v>5220</v>
      </c>
      <c r="J3327" s="36">
        <v>29</v>
      </c>
    </row>
    <row r="3328" spans="1:10" x14ac:dyDescent="0.2">
      <c r="A3328" s="33">
        <v>2920</v>
      </c>
      <c r="B3328" s="34" t="s">
        <v>14654</v>
      </c>
      <c r="C3328" s="34" t="s">
        <v>14655</v>
      </c>
      <c r="D3328" s="34" t="s">
        <v>14653</v>
      </c>
      <c r="E3328" s="35" t="s">
        <v>13999</v>
      </c>
      <c r="F3328" s="35"/>
      <c r="G3328" s="36">
        <v>29</v>
      </c>
      <c r="H3328" s="36">
        <v>3900</v>
      </c>
      <c r="I3328" s="36">
        <v>5220</v>
      </c>
      <c r="J3328" s="36">
        <v>29</v>
      </c>
    </row>
    <row r="3329" spans="1:10" x14ac:dyDescent="0.2">
      <c r="A3329" s="33">
        <v>2921</v>
      </c>
      <c r="B3329" s="34" t="s">
        <v>6951</v>
      </c>
      <c r="C3329" s="34" t="s">
        <v>6952</v>
      </c>
      <c r="D3329" s="34" t="s">
        <v>14653</v>
      </c>
      <c r="E3329" s="35" t="s">
        <v>1394</v>
      </c>
      <c r="F3329" s="35"/>
      <c r="G3329" s="36">
        <v>29</v>
      </c>
      <c r="H3329" s="36">
        <v>3900</v>
      </c>
      <c r="I3329" s="36">
        <v>5220</v>
      </c>
      <c r="J3329" s="36">
        <v>29</v>
      </c>
    </row>
    <row r="3330" spans="1:10" x14ac:dyDescent="0.2">
      <c r="A3330" s="33">
        <v>2922</v>
      </c>
      <c r="B3330" s="34" t="s">
        <v>6953</v>
      </c>
      <c r="C3330" s="34" t="s">
        <v>6954</v>
      </c>
      <c r="D3330" s="34" t="s">
        <v>14656</v>
      </c>
      <c r="E3330" s="35" t="s">
        <v>2181</v>
      </c>
      <c r="F3330" s="35"/>
      <c r="G3330" s="36">
        <v>8250</v>
      </c>
      <c r="H3330" s="36">
        <v>5900</v>
      </c>
      <c r="I3330" s="36">
        <v>8250</v>
      </c>
      <c r="J3330" s="36">
        <v>8250</v>
      </c>
    </row>
    <row r="3331" spans="1:10" x14ac:dyDescent="0.2">
      <c r="A3331" s="33">
        <v>2923</v>
      </c>
      <c r="B3331" s="34" t="s">
        <v>12686</v>
      </c>
      <c r="C3331" s="34" t="s">
        <v>12685</v>
      </c>
      <c r="D3331" s="34" t="s">
        <v>14653</v>
      </c>
      <c r="E3331" s="35" t="s">
        <v>13925</v>
      </c>
      <c r="F3331" s="35"/>
      <c r="G3331" s="36">
        <v>29</v>
      </c>
      <c r="H3331" s="36">
        <v>3900</v>
      </c>
      <c r="I3331" s="36">
        <v>5220</v>
      </c>
      <c r="J3331" s="36">
        <v>29</v>
      </c>
    </row>
    <row r="3332" spans="1:10" x14ac:dyDescent="0.2">
      <c r="A3332" s="33">
        <v>2924</v>
      </c>
      <c r="B3332" s="34" t="s">
        <v>6955</v>
      </c>
      <c r="C3332" s="34" t="s">
        <v>6956</v>
      </c>
      <c r="D3332" s="34" t="s">
        <v>6957</v>
      </c>
      <c r="E3332" s="35" t="s">
        <v>6700</v>
      </c>
      <c r="F3332" s="35"/>
      <c r="G3332" s="36">
        <v>31.28</v>
      </c>
      <c r="H3332" s="36">
        <v>4000</v>
      </c>
      <c r="I3332" s="36">
        <v>5630.4</v>
      </c>
      <c r="J3332" s="36">
        <v>31.28</v>
      </c>
    </row>
    <row r="3333" spans="1:10" x14ac:dyDescent="0.2">
      <c r="A3333" s="33">
        <v>2925</v>
      </c>
      <c r="B3333" s="34" t="s">
        <v>6960</v>
      </c>
      <c r="C3333" s="34" t="s">
        <v>6961</v>
      </c>
      <c r="D3333" s="34" t="s">
        <v>14657</v>
      </c>
      <c r="E3333" s="35" t="s">
        <v>6700</v>
      </c>
      <c r="F3333" s="35"/>
      <c r="G3333" s="36">
        <v>37.28</v>
      </c>
      <c r="H3333" s="36">
        <v>3800</v>
      </c>
      <c r="I3333" s="36">
        <v>6710.4</v>
      </c>
      <c r="J3333" s="36">
        <v>37.28</v>
      </c>
    </row>
    <row r="3334" spans="1:10" x14ac:dyDescent="0.2">
      <c r="A3334" s="33">
        <v>2926</v>
      </c>
      <c r="B3334" s="34" t="s">
        <v>6962</v>
      </c>
      <c r="C3334" s="34" t="s">
        <v>6963</v>
      </c>
      <c r="D3334" s="34" t="s">
        <v>14653</v>
      </c>
      <c r="E3334" s="35" t="s">
        <v>6700</v>
      </c>
      <c r="F3334" s="35"/>
      <c r="G3334" s="36">
        <v>29</v>
      </c>
      <c r="H3334" s="36">
        <v>3900</v>
      </c>
      <c r="I3334" s="36">
        <v>5220</v>
      </c>
      <c r="J3334" s="36">
        <v>29</v>
      </c>
    </row>
    <row r="3335" spans="1:10" x14ac:dyDescent="0.2">
      <c r="A3335" s="33">
        <v>2927</v>
      </c>
      <c r="B3335" s="34" t="s">
        <v>6964</v>
      </c>
      <c r="C3335" s="34" t="s">
        <v>6965</v>
      </c>
      <c r="D3335" s="34" t="s">
        <v>14657</v>
      </c>
      <c r="E3335" s="35" t="s">
        <v>1087</v>
      </c>
      <c r="F3335" s="35"/>
      <c r="G3335" s="36">
        <v>37.28</v>
      </c>
      <c r="H3335" s="36">
        <v>3800</v>
      </c>
      <c r="I3335" s="36">
        <v>6710.4</v>
      </c>
      <c r="J3335" s="36">
        <v>37.28</v>
      </c>
    </row>
    <row r="3336" spans="1:10" x14ac:dyDescent="0.2">
      <c r="A3336" s="33">
        <v>2928</v>
      </c>
      <c r="B3336" s="34" t="s">
        <v>6966</v>
      </c>
      <c r="C3336" s="34" t="s">
        <v>6967</v>
      </c>
      <c r="D3336" s="34" t="s">
        <v>6957</v>
      </c>
      <c r="E3336" s="35" t="s">
        <v>6700</v>
      </c>
      <c r="F3336" s="35"/>
      <c r="G3336" s="36">
        <v>31.28</v>
      </c>
      <c r="H3336" s="36">
        <v>4000</v>
      </c>
      <c r="I3336" s="36">
        <v>5630.4</v>
      </c>
      <c r="J3336" s="36">
        <v>31.28</v>
      </c>
    </row>
    <row r="3337" spans="1:10" x14ac:dyDescent="0.2">
      <c r="A3337" s="31"/>
      <c r="B3337" s="31"/>
      <c r="C3337" s="31"/>
      <c r="D3337" s="32" t="s">
        <v>6968</v>
      </c>
      <c r="E3337" s="31"/>
      <c r="F3337" s="31"/>
      <c r="G3337" s="31"/>
      <c r="H3337" s="31"/>
      <c r="I3337" s="31"/>
      <c r="J3337" s="31"/>
    </row>
    <row r="3338" spans="1:10" x14ac:dyDescent="0.2">
      <c r="A3338" s="33">
        <v>2929</v>
      </c>
      <c r="B3338" s="34" t="s">
        <v>6969</v>
      </c>
      <c r="C3338" s="34" t="s">
        <v>6970</v>
      </c>
      <c r="D3338" s="34" t="s">
        <v>6971</v>
      </c>
      <c r="E3338" s="35" t="s">
        <v>1328</v>
      </c>
      <c r="F3338" s="35"/>
      <c r="G3338" s="36">
        <v>38.5</v>
      </c>
      <c r="H3338" s="36">
        <v>3800</v>
      </c>
      <c r="I3338" s="36">
        <v>6930</v>
      </c>
      <c r="J3338" s="36">
        <v>38.5</v>
      </c>
    </row>
    <row r="3339" spans="1:10" x14ac:dyDescent="0.2">
      <c r="A3339" s="33">
        <v>2930</v>
      </c>
      <c r="B3339" s="34" t="s">
        <v>6972</v>
      </c>
      <c r="C3339" s="34" t="s">
        <v>6973</v>
      </c>
      <c r="D3339" s="34" t="s">
        <v>6971</v>
      </c>
      <c r="E3339" s="35" t="s">
        <v>1782</v>
      </c>
      <c r="F3339" s="35"/>
      <c r="G3339" s="36">
        <v>38.5</v>
      </c>
      <c r="H3339" s="36">
        <v>3800</v>
      </c>
      <c r="I3339" s="36">
        <v>6930</v>
      </c>
      <c r="J3339" s="36">
        <v>38.5</v>
      </c>
    </row>
    <row r="3340" spans="1:10" x14ac:dyDescent="0.2">
      <c r="A3340" s="33">
        <v>2931</v>
      </c>
      <c r="B3340" s="34" t="s">
        <v>6974</v>
      </c>
      <c r="C3340" s="34" t="s">
        <v>6975</v>
      </c>
      <c r="D3340" s="34" t="s">
        <v>14658</v>
      </c>
      <c r="E3340" s="35" t="s">
        <v>2779</v>
      </c>
      <c r="F3340" s="35"/>
      <c r="G3340" s="36">
        <v>27</v>
      </c>
      <c r="H3340" s="36">
        <v>3850</v>
      </c>
      <c r="I3340" s="36">
        <v>4860</v>
      </c>
      <c r="J3340" s="36">
        <v>27</v>
      </c>
    </row>
    <row r="3341" spans="1:10" x14ac:dyDescent="0.2">
      <c r="A3341" s="33">
        <v>2932</v>
      </c>
      <c r="B3341" s="34" t="s">
        <v>6976</v>
      </c>
      <c r="C3341" s="34" t="s">
        <v>6977</v>
      </c>
      <c r="D3341" s="34" t="s">
        <v>6978</v>
      </c>
      <c r="E3341" s="35" t="s">
        <v>62</v>
      </c>
      <c r="F3341" s="35"/>
      <c r="G3341" s="36">
        <v>24.75</v>
      </c>
      <c r="H3341" s="36">
        <v>3750</v>
      </c>
      <c r="I3341" s="36">
        <v>4455</v>
      </c>
      <c r="J3341" s="36">
        <v>24.75</v>
      </c>
    </row>
    <row r="3342" spans="1:10" x14ac:dyDescent="0.2">
      <c r="A3342" s="33">
        <v>2933</v>
      </c>
      <c r="B3342" s="34" t="s">
        <v>6979</v>
      </c>
      <c r="C3342" s="34" t="s">
        <v>6980</v>
      </c>
      <c r="D3342" s="34" t="s">
        <v>6981</v>
      </c>
      <c r="E3342" s="35" t="s">
        <v>4490</v>
      </c>
      <c r="F3342" s="35"/>
      <c r="G3342" s="36">
        <v>22.5</v>
      </c>
      <c r="H3342" s="36">
        <v>3750</v>
      </c>
      <c r="I3342" s="36">
        <v>4050</v>
      </c>
      <c r="J3342" s="36">
        <v>22.5</v>
      </c>
    </row>
    <row r="3343" spans="1:10" x14ac:dyDescent="0.2">
      <c r="A3343" s="33">
        <v>2934</v>
      </c>
      <c r="B3343" s="34" t="s">
        <v>6934</v>
      </c>
      <c r="C3343" s="34" t="s">
        <v>6935</v>
      </c>
      <c r="D3343" s="34" t="s">
        <v>14658</v>
      </c>
      <c r="E3343" s="35" t="s">
        <v>2583</v>
      </c>
      <c r="F3343" s="35"/>
      <c r="G3343" s="36">
        <v>27</v>
      </c>
      <c r="H3343" s="36">
        <v>3850</v>
      </c>
      <c r="I3343" s="36">
        <v>4860</v>
      </c>
      <c r="J3343" s="36">
        <v>27</v>
      </c>
    </row>
    <row r="3344" spans="1:10" x14ac:dyDescent="0.2">
      <c r="A3344" s="31"/>
      <c r="B3344" s="31"/>
      <c r="C3344" s="31"/>
      <c r="D3344" s="32" t="s">
        <v>6982</v>
      </c>
      <c r="E3344" s="31"/>
      <c r="F3344" s="31"/>
      <c r="G3344" s="31"/>
      <c r="H3344" s="31"/>
      <c r="I3344" s="31"/>
      <c r="J3344" s="31"/>
    </row>
    <row r="3345" spans="1:10" x14ac:dyDescent="0.2">
      <c r="A3345" s="33">
        <v>2935</v>
      </c>
      <c r="B3345" s="34" t="s">
        <v>6983</v>
      </c>
      <c r="C3345" s="34" t="s">
        <v>6984</v>
      </c>
      <c r="D3345" s="34" t="s">
        <v>6985</v>
      </c>
      <c r="E3345" s="35" t="s">
        <v>1190</v>
      </c>
      <c r="F3345" s="35"/>
      <c r="G3345" s="36">
        <v>25.53</v>
      </c>
      <c r="H3345" s="36">
        <v>3750</v>
      </c>
      <c r="I3345" s="36">
        <v>4595.3999999999996</v>
      </c>
      <c r="J3345" s="36">
        <v>25.53</v>
      </c>
    </row>
    <row r="3346" spans="1:10" x14ac:dyDescent="0.2">
      <c r="A3346" s="33">
        <v>2936</v>
      </c>
      <c r="B3346" s="34" t="s">
        <v>12638</v>
      </c>
      <c r="C3346" s="34" t="s">
        <v>12637</v>
      </c>
      <c r="D3346" s="34" t="s">
        <v>14659</v>
      </c>
      <c r="E3346" s="35" t="s">
        <v>13950</v>
      </c>
      <c r="F3346" s="35"/>
      <c r="G3346" s="36">
        <v>21.28</v>
      </c>
      <c r="H3346" s="36">
        <v>3750</v>
      </c>
      <c r="I3346" s="36">
        <v>3830.4</v>
      </c>
      <c r="J3346" s="36">
        <v>21.28</v>
      </c>
    </row>
    <row r="3347" spans="1:10" x14ac:dyDescent="0.2">
      <c r="A3347" s="31"/>
      <c r="B3347" s="31"/>
      <c r="C3347" s="31"/>
      <c r="D3347" s="32" t="s">
        <v>12666</v>
      </c>
      <c r="E3347" s="31"/>
      <c r="F3347" s="31"/>
      <c r="G3347" s="31"/>
      <c r="H3347" s="31"/>
      <c r="I3347" s="31"/>
      <c r="J3347" s="31"/>
    </row>
    <row r="3348" spans="1:10" x14ac:dyDescent="0.2">
      <c r="A3348" s="33">
        <v>2937</v>
      </c>
      <c r="B3348" s="34" t="s">
        <v>12670</v>
      </c>
      <c r="C3348" s="34" t="s">
        <v>12669</v>
      </c>
      <c r="D3348" s="34" t="s">
        <v>14660</v>
      </c>
      <c r="E3348" s="35" t="s">
        <v>13918</v>
      </c>
      <c r="F3348" s="35"/>
      <c r="G3348" s="36">
        <v>11.36</v>
      </c>
      <c r="H3348" s="36">
        <v>3750</v>
      </c>
      <c r="I3348" s="36">
        <v>2499.1999999999998</v>
      </c>
      <c r="J3348" s="36">
        <v>11.36</v>
      </c>
    </row>
    <row r="3349" spans="1:10" x14ac:dyDescent="0.2">
      <c r="A3349" s="33">
        <v>2938</v>
      </c>
      <c r="B3349" s="34" t="s">
        <v>12668</v>
      </c>
      <c r="C3349" s="34" t="s">
        <v>12667</v>
      </c>
      <c r="D3349" s="34" t="s">
        <v>14660</v>
      </c>
      <c r="E3349" s="35" t="s">
        <v>13934</v>
      </c>
      <c r="F3349" s="35"/>
      <c r="G3349" s="36">
        <v>11.36</v>
      </c>
      <c r="H3349" s="36">
        <v>3750</v>
      </c>
      <c r="I3349" s="36">
        <v>2499.1999999999998</v>
      </c>
      <c r="J3349" s="36">
        <v>11.36</v>
      </c>
    </row>
    <row r="3350" spans="1:10" x14ac:dyDescent="0.2">
      <c r="A3350" s="33">
        <v>2939</v>
      </c>
      <c r="B3350" s="34" t="s">
        <v>12665</v>
      </c>
      <c r="C3350" s="34" t="s">
        <v>12664</v>
      </c>
      <c r="D3350" s="34" t="s">
        <v>14660</v>
      </c>
      <c r="E3350" s="35" t="s">
        <v>13918</v>
      </c>
      <c r="F3350" s="35"/>
      <c r="G3350" s="36">
        <v>11.36</v>
      </c>
      <c r="H3350" s="36">
        <v>3750</v>
      </c>
      <c r="I3350" s="36">
        <v>2499.1999999999998</v>
      </c>
      <c r="J3350" s="36">
        <v>11.36</v>
      </c>
    </row>
    <row r="3351" spans="1:10" x14ac:dyDescent="0.2">
      <c r="A3351" s="31"/>
      <c r="B3351" s="31"/>
      <c r="C3351" s="31"/>
      <c r="D3351" s="32" t="s">
        <v>6986</v>
      </c>
      <c r="E3351" s="31"/>
      <c r="F3351" s="31"/>
      <c r="G3351" s="31"/>
      <c r="H3351" s="31"/>
      <c r="I3351" s="31"/>
      <c r="J3351" s="31"/>
    </row>
    <row r="3352" spans="1:10" x14ac:dyDescent="0.2">
      <c r="A3352" s="33">
        <v>2940</v>
      </c>
      <c r="B3352" s="34" t="s">
        <v>6987</v>
      </c>
      <c r="C3352" s="34" t="s">
        <v>6988</v>
      </c>
      <c r="D3352" s="34" t="s">
        <v>6989</v>
      </c>
      <c r="E3352" s="35" t="s">
        <v>1233</v>
      </c>
      <c r="F3352" s="35"/>
      <c r="G3352" s="36">
        <v>25.5</v>
      </c>
      <c r="H3352" s="36">
        <v>3850</v>
      </c>
      <c r="I3352" s="36">
        <v>4590</v>
      </c>
      <c r="J3352" s="36">
        <v>25.5</v>
      </c>
    </row>
    <row r="3353" spans="1:10" x14ac:dyDescent="0.2">
      <c r="A3353" s="33">
        <v>2941</v>
      </c>
      <c r="B3353" s="34" t="s">
        <v>6990</v>
      </c>
      <c r="C3353" s="34" t="s">
        <v>6991</v>
      </c>
      <c r="D3353" s="34" t="s">
        <v>6992</v>
      </c>
      <c r="E3353" s="35" t="s">
        <v>2366</v>
      </c>
      <c r="F3353" s="35"/>
      <c r="G3353" s="36">
        <v>29.28</v>
      </c>
      <c r="H3353" s="36">
        <v>3800</v>
      </c>
      <c r="I3353" s="36">
        <v>5270.4</v>
      </c>
      <c r="J3353" s="36">
        <v>29.28</v>
      </c>
    </row>
    <row r="3354" spans="1:10" x14ac:dyDescent="0.2">
      <c r="A3354" s="33">
        <v>2942</v>
      </c>
      <c r="B3354" s="34" t="s">
        <v>12659</v>
      </c>
      <c r="C3354" s="34" t="s">
        <v>12658</v>
      </c>
      <c r="D3354" s="34" t="s">
        <v>14661</v>
      </c>
      <c r="E3354" s="35" t="s">
        <v>13997</v>
      </c>
      <c r="F3354" s="35"/>
      <c r="G3354" s="36">
        <v>25.5</v>
      </c>
      <c r="H3354" s="36">
        <v>3850</v>
      </c>
      <c r="I3354" s="36">
        <v>4590</v>
      </c>
      <c r="J3354" s="36">
        <v>25.5</v>
      </c>
    </row>
    <row r="3355" spans="1:10" x14ac:dyDescent="0.2">
      <c r="A3355" s="33">
        <v>2943</v>
      </c>
      <c r="B3355" s="34" t="s">
        <v>6994</v>
      </c>
      <c r="C3355" s="34" t="s">
        <v>6995</v>
      </c>
      <c r="D3355" s="34" t="s">
        <v>6996</v>
      </c>
      <c r="E3355" s="35" t="s">
        <v>3852</v>
      </c>
      <c r="F3355" s="35"/>
      <c r="G3355" s="36">
        <v>35.17</v>
      </c>
      <c r="H3355" s="36">
        <v>3800</v>
      </c>
      <c r="I3355" s="36">
        <v>6330.6</v>
      </c>
      <c r="J3355" s="36">
        <v>35.17</v>
      </c>
    </row>
    <row r="3356" spans="1:10" x14ac:dyDescent="0.2">
      <c r="A3356" s="33">
        <v>2944</v>
      </c>
      <c r="B3356" s="34" t="s">
        <v>6997</v>
      </c>
      <c r="C3356" s="34" t="s">
        <v>6998</v>
      </c>
      <c r="D3356" s="34" t="s">
        <v>6996</v>
      </c>
      <c r="E3356" s="35" t="s">
        <v>3783</v>
      </c>
      <c r="F3356" s="35"/>
      <c r="G3356" s="36">
        <v>35.17</v>
      </c>
      <c r="H3356" s="36">
        <v>3800</v>
      </c>
      <c r="I3356" s="36">
        <v>6330.6</v>
      </c>
      <c r="J3356" s="36">
        <v>35.17</v>
      </c>
    </row>
    <row r="3357" spans="1:10" x14ac:dyDescent="0.2">
      <c r="A3357" s="33">
        <v>2945</v>
      </c>
      <c r="B3357" s="34" t="s">
        <v>6999</v>
      </c>
      <c r="C3357" s="34" t="s">
        <v>7000</v>
      </c>
      <c r="D3357" s="34" t="s">
        <v>6992</v>
      </c>
      <c r="E3357" s="35" t="s">
        <v>2038</v>
      </c>
      <c r="F3357" s="35"/>
      <c r="G3357" s="36">
        <v>29.28</v>
      </c>
      <c r="H3357" s="36">
        <v>3800</v>
      </c>
      <c r="I3357" s="36">
        <v>5270.4</v>
      </c>
      <c r="J3357" s="36">
        <v>29.28</v>
      </c>
    </row>
    <row r="3358" spans="1:10" x14ac:dyDescent="0.2">
      <c r="A3358" s="33">
        <v>2946</v>
      </c>
      <c r="B3358" s="34" t="s">
        <v>9780</v>
      </c>
      <c r="C3358" s="34" t="s">
        <v>9781</v>
      </c>
      <c r="D3358" s="34" t="s">
        <v>7005</v>
      </c>
      <c r="E3358" s="35" t="s">
        <v>2651</v>
      </c>
      <c r="F3358" s="35"/>
      <c r="G3358" s="36">
        <v>21.28</v>
      </c>
      <c r="H3358" s="36">
        <v>3750</v>
      </c>
      <c r="I3358" s="36">
        <v>3830.4</v>
      </c>
      <c r="J3358" s="36">
        <v>21.28</v>
      </c>
    </row>
    <row r="3359" spans="1:10" x14ac:dyDescent="0.2">
      <c r="A3359" s="33">
        <v>2947</v>
      </c>
      <c r="B3359" s="34" t="s">
        <v>14662</v>
      </c>
      <c r="C3359" s="34" t="s">
        <v>14663</v>
      </c>
      <c r="D3359" s="34" t="s">
        <v>7005</v>
      </c>
      <c r="E3359" s="35" t="s">
        <v>13946</v>
      </c>
      <c r="F3359" s="35"/>
      <c r="G3359" s="36">
        <v>21.28</v>
      </c>
      <c r="H3359" s="36">
        <v>3750</v>
      </c>
      <c r="I3359" s="36">
        <v>3830.4</v>
      </c>
      <c r="J3359" s="36">
        <v>21.28</v>
      </c>
    </row>
    <row r="3360" spans="1:10" x14ac:dyDescent="0.2">
      <c r="A3360" s="33">
        <v>2948</v>
      </c>
      <c r="B3360" s="34" t="s">
        <v>11657</v>
      </c>
      <c r="C3360" s="34" t="s">
        <v>11656</v>
      </c>
      <c r="D3360" s="34" t="s">
        <v>6993</v>
      </c>
      <c r="E3360" s="35" t="s">
        <v>14092</v>
      </c>
      <c r="F3360" s="35"/>
      <c r="G3360" s="36">
        <v>23.17</v>
      </c>
      <c r="H3360" s="36">
        <v>3800</v>
      </c>
      <c r="I3360" s="36">
        <v>4170.6000000000004</v>
      </c>
      <c r="J3360" s="36">
        <v>23.17</v>
      </c>
    </row>
    <row r="3361" spans="1:10" x14ac:dyDescent="0.2">
      <c r="A3361" s="33">
        <v>2949</v>
      </c>
      <c r="B3361" s="34" t="s">
        <v>7001</v>
      </c>
      <c r="C3361" s="34" t="s">
        <v>7002</v>
      </c>
      <c r="D3361" s="34" t="s">
        <v>14664</v>
      </c>
      <c r="E3361" s="35" t="s">
        <v>4150</v>
      </c>
      <c r="F3361" s="35"/>
      <c r="G3361" s="36">
        <v>8250</v>
      </c>
      <c r="H3361" s="36">
        <v>4700</v>
      </c>
      <c r="I3361" s="36">
        <v>8250</v>
      </c>
      <c r="J3361" s="36">
        <v>8250</v>
      </c>
    </row>
    <row r="3362" spans="1:10" x14ac:dyDescent="0.2">
      <c r="A3362" s="33">
        <v>2950</v>
      </c>
      <c r="B3362" s="34" t="s">
        <v>7003</v>
      </c>
      <c r="C3362" s="34" t="s">
        <v>7004</v>
      </c>
      <c r="D3362" s="34" t="s">
        <v>7005</v>
      </c>
      <c r="E3362" s="35" t="s">
        <v>122</v>
      </c>
      <c r="F3362" s="35"/>
      <c r="G3362" s="36">
        <v>21.28</v>
      </c>
      <c r="H3362" s="36">
        <v>3750</v>
      </c>
      <c r="I3362" s="36">
        <v>3830.4</v>
      </c>
      <c r="J3362" s="36">
        <v>21.28</v>
      </c>
    </row>
    <row r="3363" spans="1:10" x14ac:dyDescent="0.2">
      <c r="A3363" s="33">
        <v>2951</v>
      </c>
      <c r="B3363" s="34" t="s">
        <v>7007</v>
      </c>
      <c r="C3363" s="34" t="s">
        <v>7008</v>
      </c>
      <c r="D3363" s="34" t="s">
        <v>6993</v>
      </c>
      <c r="E3363" s="35" t="s">
        <v>1872</v>
      </c>
      <c r="F3363" s="35"/>
      <c r="G3363" s="36">
        <v>23.17</v>
      </c>
      <c r="H3363" s="36">
        <v>3800</v>
      </c>
      <c r="I3363" s="36">
        <v>4170.6000000000004</v>
      </c>
      <c r="J3363" s="36">
        <v>23.17</v>
      </c>
    </row>
    <row r="3364" spans="1:10" x14ac:dyDescent="0.2">
      <c r="A3364" s="31"/>
      <c r="B3364" s="31"/>
      <c r="C3364" s="31"/>
      <c r="D3364" s="32" t="s">
        <v>7009</v>
      </c>
      <c r="E3364" s="31"/>
      <c r="F3364" s="31"/>
      <c r="G3364" s="31"/>
      <c r="H3364" s="31"/>
      <c r="I3364" s="31"/>
      <c r="J3364" s="31"/>
    </row>
    <row r="3365" spans="1:10" x14ac:dyDescent="0.2">
      <c r="A3365" s="33">
        <v>2952</v>
      </c>
      <c r="B3365" s="34" t="s">
        <v>7010</v>
      </c>
      <c r="C3365" s="34" t="s">
        <v>7011</v>
      </c>
      <c r="D3365" s="34" t="s">
        <v>7012</v>
      </c>
      <c r="E3365" s="35" t="s">
        <v>6607</v>
      </c>
      <c r="F3365" s="35"/>
      <c r="G3365" s="36">
        <v>27.81</v>
      </c>
      <c r="H3365" s="36">
        <v>3800</v>
      </c>
      <c r="I3365" s="36">
        <v>5005.8</v>
      </c>
      <c r="J3365" s="36">
        <v>27.81</v>
      </c>
    </row>
    <row r="3366" spans="1:10" x14ac:dyDescent="0.2">
      <c r="A3366" s="33">
        <v>2953</v>
      </c>
      <c r="B3366" s="34" t="s">
        <v>7013</v>
      </c>
      <c r="C3366" s="34" t="s">
        <v>7014</v>
      </c>
      <c r="D3366" s="34" t="s">
        <v>7015</v>
      </c>
      <c r="E3366" s="35" t="s">
        <v>964</v>
      </c>
      <c r="F3366" s="35"/>
      <c r="G3366" s="36">
        <v>21.28</v>
      </c>
      <c r="H3366" s="36">
        <v>3750</v>
      </c>
      <c r="I3366" s="36">
        <v>3830.4</v>
      </c>
      <c r="J3366" s="36">
        <v>21.28</v>
      </c>
    </row>
    <row r="3367" spans="1:10" x14ac:dyDescent="0.2">
      <c r="A3367" s="33">
        <v>2954</v>
      </c>
      <c r="B3367" s="34" t="s">
        <v>7016</v>
      </c>
      <c r="C3367" s="34" t="s">
        <v>7017</v>
      </c>
      <c r="D3367" s="34" t="s">
        <v>7018</v>
      </c>
      <c r="E3367" s="35" t="s">
        <v>4003</v>
      </c>
      <c r="F3367" s="35"/>
      <c r="G3367" s="36">
        <v>23.41</v>
      </c>
      <c r="H3367" s="36">
        <v>3750</v>
      </c>
      <c r="I3367" s="36">
        <v>4213.8</v>
      </c>
      <c r="J3367" s="36">
        <v>23.41</v>
      </c>
    </row>
    <row r="3368" spans="1:10" x14ac:dyDescent="0.2">
      <c r="A3368" s="31"/>
      <c r="B3368" s="31"/>
      <c r="C3368" s="31"/>
      <c r="D3368" s="32" t="s">
        <v>7019</v>
      </c>
      <c r="E3368" s="31"/>
      <c r="F3368" s="31"/>
      <c r="G3368" s="31"/>
      <c r="H3368" s="31"/>
      <c r="I3368" s="31"/>
      <c r="J3368" s="31"/>
    </row>
    <row r="3369" spans="1:10" x14ac:dyDescent="0.2">
      <c r="A3369" s="33">
        <v>2955</v>
      </c>
      <c r="B3369" s="34" t="s">
        <v>12653</v>
      </c>
      <c r="C3369" s="34" t="s">
        <v>12652</v>
      </c>
      <c r="D3369" s="34" t="s">
        <v>7028</v>
      </c>
      <c r="E3369" s="35" t="s">
        <v>13918</v>
      </c>
      <c r="F3369" s="35"/>
      <c r="G3369" s="36">
        <v>21.28</v>
      </c>
      <c r="H3369" s="36">
        <v>3750</v>
      </c>
      <c r="I3369" s="36">
        <v>3830.4</v>
      </c>
      <c r="J3369" s="36">
        <v>21.28</v>
      </c>
    </row>
    <row r="3370" spans="1:10" x14ac:dyDescent="0.2">
      <c r="A3370" s="33">
        <v>2956</v>
      </c>
      <c r="B3370" s="34" t="s">
        <v>7020</v>
      </c>
      <c r="C3370" s="34" t="s">
        <v>7021</v>
      </c>
      <c r="D3370" s="34" t="s">
        <v>7022</v>
      </c>
      <c r="E3370" s="35" t="s">
        <v>222</v>
      </c>
      <c r="F3370" s="35"/>
      <c r="G3370" s="36">
        <v>23.41</v>
      </c>
      <c r="H3370" s="36">
        <v>3750</v>
      </c>
      <c r="I3370" s="36">
        <v>4213.8</v>
      </c>
      <c r="J3370" s="36">
        <v>23.41</v>
      </c>
    </row>
    <row r="3371" spans="1:10" x14ac:dyDescent="0.2">
      <c r="A3371" s="33">
        <v>2957</v>
      </c>
      <c r="B3371" s="34" t="s">
        <v>7023</v>
      </c>
      <c r="C3371" s="34" t="s">
        <v>7024</v>
      </c>
      <c r="D3371" s="34" t="s">
        <v>14665</v>
      </c>
      <c r="E3371" s="35" t="s">
        <v>1785</v>
      </c>
      <c r="F3371" s="35"/>
      <c r="G3371" s="36">
        <v>6083</v>
      </c>
      <c r="H3371" s="36">
        <v>4000</v>
      </c>
      <c r="I3371" s="36">
        <v>6083</v>
      </c>
      <c r="J3371" s="36">
        <v>6083</v>
      </c>
    </row>
    <row r="3372" spans="1:10" x14ac:dyDescent="0.2">
      <c r="A3372" s="33">
        <v>2958</v>
      </c>
      <c r="B3372" s="34" t="s">
        <v>7026</v>
      </c>
      <c r="C3372" s="34" t="s">
        <v>7027</v>
      </c>
      <c r="D3372" s="34" t="s">
        <v>7025</v>
      </c>
      <c r="E3372" s="35" t="s">
        <v>1603</v>
      </c>
      <c r="F3372" s="35"/>
      <c r="G3372" s="36">
        <v>5530</v>
      </c>
      <c r="H3372" s="36">
        <v>3200</v>
      </c>
      <c r="I3372" s="36">
        <v>5530</v>
      </c>
      <c r="J3372" s="36">
        <v>5530</v>
      </c>
    </row>
    <row r="3373" spans="1:10" x14ac:dyDescent="0.2">
      <c r="A3373" s="33">
        <v>2959</v>
      </c>
      <c r="B3373" s="34" t="s">
        <v>12648</v>
      </c>
      <c r="C3373" s="34" t="s">
        <v>12647</v>
      </c>
      <c r="D3373" s="34" t="s">
        <v>7028</v>
      </c>
      <c r="E3373" s="35" t="s">
        <v>13981</v>
      </c>
      <c r="F3373" s="35"/>
      <c r="G3373" s="36">
        <v>21.28</v>
      </c>
      <c r="H3373" s="36">
        <v>3750</v>
      </c>
      <c r="I3373" s="36">
        <v>3830.4</v>
      </c>
      <c r="J3373" s="36">
        <v>21.28</v>
      </c>
    </row>
    <row r="3374" spans="1:10" x14ac:dyDescent="0.2">
      <c r="A3374" s="33">
        <v>2960</v>
      </c>
      <c r="B3374" s="34" t="s">
        <v>12642</v>
      </c>
      <c r="C3374" s="34" t="s">
        <v>12641</v>
      </c>
      <c r="D3374" s="34" t="s">
        <v>7028</v>
      </c>
      <c r="E3374" s="35" t="s">
        <v>14075</v>
      </c>
      <c r="F3374" s="35"/>
      <c r="G3374" s="36">
        <v>21.28</v>
      </c>
      <c r="H3374" s="36">
        <v>3750</v>
      </c>
      <c r="I3374" s="36">
        <v>3830.4</v>
      </c>
      <c r="J3374" s="36">
        <v>21.28</v>
      </c>
    </row>
    <row r="3375" spans="1:10" x14ac:dyDescent="0.2">
      <c r="A3375" s="31"/>
      <c r="B3375" s="31"/>
      <c r="C3375" s="31"/>
      <c r="D3375" s="32" t="s">
        <v>7029</v>
      </c>
      <c r="E3375" s="31"/>
      <c r="F3375" s="31"/>
      <c r="G3375" s="31"/>
      <c r="H3375" s="31"/>
      <c r="I3375" s="31"/>
      <c r="J3375" s="31"/>
    </row>
    <row r="3376" spans="1:10" x14ac:dyDescent="0.2">
      <c r="A3376" s="33">
        <v>2961</v>
      </c>
      <c r="B3376" s="34" t="s">
        <v>7030</v>
      </c>
      <c r="C3376" s="34" t="s">
        <v>7031</v>
      </c>
      <c r="D3376" s="34" t="s">
        <v>7039</v>
      </c>
      <c r="E3376" s="35" t="s">
        <v>2651</v>
      </c>
      <c r="F3376" s="35"/>
      <c r="G3376" s="36">
        <v>26.27</v>
      </c>
      <c r="H3376" s="36">
        <v>4100</v>
      </c>
      <c r="I3376" s="36">
        <v>5779.4</v>
      </c>
      <c r="J3376" s="36">
        <v>26.27</v>
      </c>
    </row>
    <row r="3377" spans="1:10" x14ac:dyDescent="0.2">
      <c r="A3377" s="33">
        <v>2962</v>
      </c>
      <c r="B3377" s="34" t="s">
        <v>7033</v>
      </c>
      <c r="C3377" s="34" t="s">
        <v>7034</v>
      </c>
      <c r="D3377" s="34" t="s">
        <v>7035</v>
      </c>
      <c r="E3377" s="35" t="s">
        <v>113</v>
      </c>
      <c r="F3377" s="35"/>
      <c r="G3377" s="36">
        <v>21.64</v>
      </c>
      <c r="H3377" s="36">
        <v>3750</v>
      </c>
      <c r="I3377" s="36">
        <v>4760.8</v>
      </c>
      <c r="J3377" s="36">
        <v>21.64</v>
      </c>
    </row>
    <row r="3378" spans="1:10" x14ac:dyDescent="0.2">
      <c r="A3378" s="33">
        <v>2963</v>
      </c>
      <c r="B3378" s="34" t="s">
        <v>7036</v>
      </c>
      <c r="C3378" s="34" t="s">
        <v>7037</v>
      </c>
      <c r="D3378" s="34" t="s">
        <v>7038</v>
      </c>
      <c r="E3378" s="35" t="s">
        <v>1067</v>
      </c>
      <c r="F3378" s="35"/>
      <c r="G3378" s="36">
        <v>21.64</v>
      </c>
      <c r="H3378" s="36">
        <v>3850</v>
      </c>
      <c r="I3378" s="36">
        <v>4760.8</v>
      </c>
      <c r="J3378" s="36">
        <v>21.64</v>
      </c>
    </row>
    <row r="3379" spans="1:10" x14ac:dyDescent="0.2">
      <c r="A3379" s="33">
        <v>2964</v>
      </c>
      <c r="B3379" s="34" t="s">
        <v>7040</v>
      </c>
      <c r="C3379" s="34" t="s">
        <v>7041</v>
      </c>
      <c r="D3379" s="34" t="s">
        <v>7042</v>
      </c>
      <c r="E3379" s="35" t="s">
        <v>1149</v>
      </c>
      <c r="F3379" s="35"/>
      <c r="G3379" s="36">
        <v>19.5</v>
      </c>
      <c r="H3379" s="36">
        <v>3750</v>
      </c>
      <c r="I3379" s="36">
        <v>4290</v>
      </c>
      <c r="J3379" s="36">
        <v>19.5</v>
      </c>
    </row>
    <row r="3380" spans="1:10" x14ac:dyDescent="0.2">
      <c r="A3380" s="33">
        <v>2965</v>
      </c>
      <c r="B3380" s="34" t="s">
        <v>9876</v>
      </c>
      <c r="C3380" s="34" t="s">
        <v>9877</v>
      </c>
      <c r="D3380" s="34" t="s">
        <v>7038</v>
      </c>
      <c r="E3380" s="35" t="s">
        <v>132</v>
      </c>
      <c r="F3380" s="35"/>
      <c r="G3380" s="36">
        <v>21.64</v>
      </c>
      <c r="H3380" s="36">
        <v>3850</v>
      </c>
      <c r="I3380" s="36">
        <v>4760.8</v>
      </c>
      <c r="J3380" s="36">
        <v>21.64</v>
      </c>
    </row>
    <row r="3381" spans="1:10" x14ac:dyDescent="0.2">
      <c r="A3381" s="33">
        <v>2966</v>
      </c>
      <c r="B3381" s="34" t="s">
        <v>7043</v>
      </c>
      <c r="C3381" s="34" t="s">
        <v>7044</v>
      </c>
      <c r="D3381" s="34" t="s">
        <v>7039</v>
      </c>
      <c r="E3381" s="35" t="s">
        <v>125</v>
      </c>
      <c r="F3381" s="35"/>
      <c r="G3381" s="36">
        <v>26.27</v>
      </c>
      <c r="H3381" s="36">
        <v>4100</v>
      </c>
      <c r="I3381" s="36">
        <v>5779.4</v>
      </c>
      <c r="J3381" s="36">
        <v>26.27</v>
      </c>
    </row>
    <row r="3382" spans="1:10" x14ac:dyDescent="0.2">
      <c r="A3382" s="33">
        <v>2967</v>
      </c>
      <c r="B3382" s="34" t="s">
        <v>7045</v>
      </c>
      <c r="C3382" s="34" t="s">
        <v>7046</v>
      </c>
      <c r="D3382" s="34" t="s">
        <v>7047</v>
      </c>
      <c r="E3382" s="35" t="s">
        <v>344</v>
      </c>
      <c r="F3382" s="35"/>
      <c r="G3382" s="36">
        <v>8200</v>
      </c>
      <c r="H3382" s="36">
        <v>4200</v>
      </c>
      <c r="I3382" s="36">
        <v>8200</v>
      </c>
      <c r="J3382" s="36">
        <v>8200</v>
      </c>
    </row>
    <row r="3383" spans="1:10" x14ac:dyDescent="0.2">
      <c r="A3383" s="33">
        <v>2968</v>
      </c>
      <c r="B3383" s="34" t="s">
        <v>7048</v>
      </c>
      <c r="C3383" s="34" t="s">
        <v>7049</v>
      </c>
      <c r="D3383" s="34" t="s">
        <v>7032</v>
      </c>
      <c r="E3383" s="35" t="s">
        <v>426</v>
      </c>
      <c r="F3383" s="35"/>
      <c r="G3383" s="36">
        <v>19.5</v>
      </c>
      <c r="H3383" s="36">
        <v>3750</v>
      </c>
      <c r="I3383" s="36">
        <v>4290</v>
      </c>
      <c r="J3383" s="36">
        <v>19.5</v>
      </c>
    </row>
    <row r="3384" spans="1:10" x14ac:dyDescent="0.2">
      <c r="A3384" s="33">
        <v>2969</v>
      </c>
      <c r="B3384" s="34" t="s">
        <v>7050</v>
      </c>
      <c r="C3384" s="34" t="s">
        <v>7051</v>
      </c>
      <c r="D3384" s="34" t="s">
        <v>7032</v>
      </c>
      <c r="E3384" s="35" t="s">
        <v>919</v>
      </c>
      <c r="F3384" s="35"/>
      <c r="G3384" s="36">
        <v>19.5</v>
      </c>
      <c r="H3384" s="36">
        <v>3750</v>
      </c>
      <c r="I3384" s="36">
        <v>4290</v>
      </c>
      <c r="J3384" s="36">
        <v>19.5</v>
      </c>
    </row>
    <row r="3385" spans="1:10" x14ac:dyDescent="0.2">
      <c r="A3385" s="33">
        <v>2970</v>
      </c>
      <c r="B3385" s="34" t="s">
        <v>12663</v>
      </c>
      <c r="C3385" s="34" t="s">
        <v>12662</v>
      </c>
      <c r="D3385" s="34" t="s">
        <v>7042</v>
      </c>
      <c r="E3385" s="35" t="s">
        <v>13980</v>
      </c>
      <c r="F3385" s="35"/>
      <c r="G3385" s="36">
        <v>19.5</v>
      </c>
      <c r="H3385" s="36">
        <v>3750</v>
      </c>
      <c r="I3385" s="36">
        <v>4290</v>
      </c>
      <c r="J3385" s="36">
        <v>19.5</v>
      </c>
    </row>
    <row r="3386" spans="1:10" x14ac:dyDescent="0.2">
      <c r="A3386" s="33">
        <v>2971</v>
      </c>
      <c r="B3386" s="34" t="s">
        <v>7052</v>
      </c>
      <c r="C3386" s="34" t="s">
        <v>7053</v>
      </c>
      <c r="D3386" s="34" t="s">
        <v>7039</v>
      </c>
      <c r="E3386" s="35" t="s">
        <v>125</v>
      </c>
      <c r="F3386" s="35"/>
      <c r="G3386" s="36">
        <v>26.27</v>
      </c>
      <c r="H3386" s="36">
        <v>4100</v>
      </c>
      <c r="I3386" s="36">
        <v>5779.4</v>
      </c>
      <c r="J3386" s="36">
        <v>26.27</v>
      </c>
    </row>
    <row r="3387" spans="1:10" x14ac:dyDescent="0.2">
      <c r="A3387" s="33">
        <v>2972</v>
      </c>
      <c r="B3387" s="34" t="s">
        <v>7054</v>
      </c>
      <c r="C3387" s="34" t="s">
        <v>7055</v>
      </c>
      <c r="D3387" s="34" t="s">
        <v>7032</v>
      </c>
      <c r="E3387" s="35" t="s">
        <v>3017</v>
      </c>
      <c r="F3387" s="35"/>
      <c r="G3387" s="36">
        <v>19.5</v>
      </c>
      <c r="H3387" s="36">
        <v>3750</v>
      </c>
      <c r="I3387" s="36">
        <v>4290</v>
      </c>
      <c r="J3387" s="36">
        <v>19.5</v>
      </c>
    </row>
    <row r="3388" spans="1:10" x14ac:dyDescent="0.2">
      <c r="A3388" s="33">
        <v>2973</v>
      </c>
      <c r="B3388" s="34" t="s">
        <v>7056</v>
      </c>
      <c r="C3388" s="34" t="s">
        <v>7057</v>
      </c>
      <c r="D3388" s="34" t="s">
        <v>7032</v>
      </c>
      <c r="E3388" s="35" t="s">
        <v>113</v>
      </c>
      <c r="F3388" s="35"/>
      <c r="G3388" s="36">
        <v>19.5</v>
      </c>
      <c r="H3388" s="36">
        <v>3750</v>
      </c>
      <c r="I3388" s="36">
        <v>4290</v>
      </c>
      <c r="J3388" s="36">
        <v>19.5</v>
      </c>
    </row>
    <row r="3389" spans="1:10" x14ac:dyDescent="0.2">
      <c r="A3389" s="31"/>
      <c r="B3389" s="31"/>
      <c r="C3389" s="31"/>
      <c r="D3389" s="32" t="s">
        <v>7058</v>
      </c>
      <c r="E3389" s="31"/>
      <c r="F3389" s="31"/>
      <c r="G3389" s="31"/>
      <c r="H3389" s="31"/>
      <c r="I3389" s="31"/>
      <c r="J3389" s="31"/>
    </row>
    <row r="3390" spans="1:10" x14ac:dyDescent="0.2">
      <c r="A3390" s="33">
        <v>2974</v>
      </c>
      <c r="B3390" s="34" t="s">
        <v>7059</v>
      </c>
      <c r="C3390" s="34" t="s">
        <v>7060</v>
      </c>
      <c r="D3390" s="34" t="s">
        <v>7061</v>
      </c>
      <c r="E3390" s="35" t="s">
        <v>2093</v>
      </c>
      <c r="F3390" s="35"/>
      <c r="G3390" s="36">
        <v>21.28</v>
      </c>
      <c r="H3390" s="36">
        <v>3200</v>
      </c>
      <c r="I3390" s="36">
        <v>3830.4</v>
      </c>
      <c r="J3390" s="36">
        <v>21.28</v>
      </c>
    </row>
    <row r="3391" spans="1:10" x14ac:dyDescent="0.2">
      <c r="A3391" s="33">
        <v>2975</v>
      </c>
      <c r="B3391" s="34" t="s">
        <v>7062</v>
      </c>
      <c r="C3391" s="34" t="s">
        <v>7063</v>
      </c>
      <c r="D3391" s="34" t="s">
        <v>7064</v>
      </c>
      <c r="E3391" s="35" t="s">
        <v>3254</v>
      </c>
      <c r="F3391" s="35"/>
      <c r="G3391" s="36">
        <v>21.28</v>
      </c>
      <c r="H3391" s="36">
        <v>3750</v>
      </c>
      <c r="I3391" s="36">
        <v>3830.4</v>
      </c>
      <c r="J3391" s="36">
        <v>21.28</v>
      </c>
    </row>
    <row r="3392" spans="1:10" x14ac:dyDescent="0.2">
      <c r="A3392" s="33">
        <v>2976</v>
      </c>
      <c r="B3392" s="34" t="s">
        <v>12651</v>
      </c>
      <c r="C3392" s="34" t="s">
        <v>7065</v>
      </c>
      <c r="D3392" s="34" t="s">
        <v>7066</v>
      </c>
      <c r="E3392" s="35" t="s">
        <v>13984</v>
      </c>
      <c r="F3392" s="35"/>
      <c r="G3392" s="36">
        <v>23.41</v>
      </c>
      <c r="H3392" s="36">
        <v>3750</v>
      </c>
      <c r="I3392" s="36">
        <v>4213.8</v>
      </c>
      <c r="J3392" s="36">
        <v>23.41</v>
      </c>
    </row>
    <row r="3393" spans="1:10" x14ac:dyDescent="0.2">
      <c r="A3393" s="33">
        <v>2977</v>
      </c>
      <c r="B3393" s="34" t="s">
        <v>14666</v>
      </c>
      <c r="C3393" s="34" t="s">
        <v>14667</v>
      </c>
      <c r="D3393" s="34" t="s">
        <v>7064</v>
      </c>
      <c r="E3393" s="35" t="s">
        <v>14075</v>
      </c>
      <c r="F3393" s="35"/>
      <c r="G3393" s="36">
        <v>21.28</v>
      </c>
      <c r="H3393" s="36">
        <v>3750</v>
      </c>
      <c r="I3393" s="36">
        <v>3830.4</v>
      </c>
      <c r="J3393" s="36">
        <v>21.28</v>
      </c>
    </row>
    <row r="3394" spans="1:10" x14ac:dyDescent="0.2">
      <c r="A3394" s="33">
        <v>2978</v>
      </c>
      <c r="B3394" s="34" t="s">
        <v>7069</v>
      </c>
      <c r="C3394" s="34" t="s">
        <v>7070</v>
      </c>
      <c r="D3394" s="34" t="s">
        <v>7066</v>
      </c>
      <c r="E3394" s="35" t="s">
        <v>6607</v>
      </c>
      <c r="F3394" s="35"/>
      <c r="G3394" s="36">
        <v>23.41</v>
      </c>
      <c r="H3394" s="36">
        <v>3750</v>
      </c>
      <c r="I3394" s="36">
        <v>4213.8</v>
      </c>
      <c r="J3394" s="36">
        <v>23.41</v>
      </c>
    </row>
    <row r="3395" spans="1:10" x14ac:dyDescent="0.2">
      <c r="A3395" s="33">
        <v>2979</v>
      </c>
      <c r="B3395" s="34" t="s">
        <v>7071</v>
      </c>
      <c r="C3395" s="34" t="s">
        <v>7072</v>
      </c>
      <c r="D3395" s="34" t="s">
        <v>14668</v>
      </c>
      <c r="E3395" s="35" t="s">
        <v>2797</v>
      </c>
      <c r="F3395" s="35"/>
      <c r="G3395" s="36">
        <v>27.81</v>
      </c>
      <c r="H3395" s="36">
        <v>3800</v>
      </c>
      <c r="I3395" s="36">
        <v>5005.8</v>
      </c>
      <c r="J3395" s="36">
        <v>27.81</v>
      </c>
    </row>
    <row r="3396" spans="1:10" x14ac:dyDescent="0.2">
      <c r="A3396" s="31"/>
      <c r="B3396" s="31"/>
      <c r="C3396" s="31"/>
      <c r="D3396" s="32" t="s">
        <v>7073</v>
      </c>
      <c r="E3396" s="31"/>
      <c r="F3396" s="31"/>
      <c r="G3396" s="31"/>
      <c r="H3396" s="31"/>
      <c r="I3396" s="31"/>
      <c r="J3396" s="31"/>
    </row>
    <row r="3397" spans="1:10" x14ac:dyDescent="0.2">
      <c r="A3397" s="33">
        <v>2980</v>
      </c>
      <c r="B3397" s="34" t="s">
        <v>7074</v>
      </c>
      <c r="C3397" s="34" t="s">
        <v>7075</v>
      </c>
      <c r="D3397" s="34" t="s">
        <v>7076</v>
      </c>
      <c r="E3397" s="35" t="s">
        <v>142</v>
      </c>
      <c r="F3397" s="35"/>
      <c r="G3397" s="36">
        <v>20.78</v>
      </c>
      <c r="H3397" s="36">
        <v>3750</v>
      </c>
      <c r="I3397" s="36">
        <v>3740.4</v>
      </c>
      <c r="J3397" s="36">
        <v>20.78</v>
      </c>
    </row>
    <row r="3398" spans="1:10" x14ac:dyDescent="0.2">
      <c r="A3398" s="33">
        <v>2981</v>
      </c>
      <c r="B3398" s="34" t="s">
        <v>7077</v>
      </c>
      <c r="C3398" s="34" t="s">
        <v>7078</v>
      </c>
      <c r="D3398" s="34" t="s">
        <v>7079</v>
      </c>
      <c r="E3398" s="35" t="s">
        <v>5241</v>
      </c>
      <c r="F3398" s="35"/>
      <c r="G3398" s="36">
        <v>26.89</v>
      </c>
      <c r="H3398" s="36">
        <v>3800</v>
      </c>
      <c r="I3398" s="36">
        <v>4840.2</v>
      </c>
      <c r="J3398" s="36">
        <v>26.89</v>
      </c>
    </row>
    <row r="3399" spans="1:10" x14ac:dyDescent="0.2">
      <c r="A3399" s="33">
        <v>2982</v>
      </c>
      <c r="B3399" s="34" t="s">
        <v>7150</v>
      </c>
      <c r="C3399" s="34" t="s">
        <v>7151</v>
      </c>
      <c r="D3399" s="34" t="s">
        <v>14669</v>
      </c>
      <c r="E3399" s="35" t="s">
        <v>2797</v>
      </c>
      <c r="F3399" s="35"/>
      <c r="G3399" s="36">
        <v>24.93</v>
      </c>
      <c r="H3399" s="36">
        <v>3750</v>
      </c>
      <c r="I3399" s="36">
        <v>4487.3999999999996</v>
      </c>
      <c r="J3399" s="36">
        <v>24.93</v>
      </c>
    </row>
    <row r="3400" spans="1:10" x14ac:dyDescent="0.2">
      <c r="A3400" s="33">
        <v>2983</v>
      </c>
      <c r="B3400" s="34" t="s">
        <v>7080</v>
      </c>
      <c r="C3400" s="34" t="s">
        <v>7081</v>
      </c>
      <c r="D3400" s="34" t="s">
        <v>7082</v>
      </c>
      <c r="E3400" s="35" t="s">
        <v>1193</v>
      </c>
      <c r="F3400" s="35"/>
      <c r="G3400" s="36">
        <v>22.86</v>
      </c>
      <c r="H3400" s="36">
        <v>3750</v>
      </c>
      <c r="I3400" s="36">
        <v>4114.8</v>
      </c>
      <c r="J3400" s="36">
        <v>22.86</v>
      </c>
    </row>
    <row r="3401" spans="1:10" x14ac:dyDescent="0.2">
      <c r="A3401" s="31"/>
      <c r="B3401" s="31"/>
      <c r="C3401" s="31"/>
      <c r="D3401" s="32" t="s">
        <v>7083</v>
      </c>
      <c r="E3401" s="31"/>
      <c r="F3401" s="31"/>
      <c r="G3401" s="31"/>
      <c r="H3401" s="31"/>
      <c r="I3401" s="31"/>
      <c r="J3401" s="31"/>
    </row>
    <row r="3402" spans="1:10" x14ac:dyDescent="0.2">
      <c r="A3402" s="33">
        <v>2984</v>
      </c>
      <c r="B3402" s="34" t="s">
        <v>7092</v>
      </c>
      <c r="C3402" s="34" t="s">
        <v>7093</v>
      </c>
      <c r="D3402" s="34" t="s">
        <v>14670</v>
      </c>
      <c r="E3402" s="35" t="s">
        <v>789</v>
      </c>
      <c r="F3402" s="35"/>
      <c r="G3402" s="36">
        <v>26.89</v>
      </c>
      <c r="H3402" s="36">
        <v>3800</v>
      </c>
      <c r="I3402" s="36">
        <v>4840.2</v>
      </c>
      <c r="J3402" s="36">
        <v>26.89</v>
      </c>
    </row>
    <row r="3403" spans="1:10" x14ac:dyDescent="0.2">
      <c r="A3403" s="33">
        <v>2985</v>
      </c>
      <c r="B3403" s="34" t="s">
        <v>7084</v>
      </c>
      <c r="C3403" s="34" t="s">
        <v>7085</v>
      </c>
      <c r="D3403" s="34" t="s">
        <v>7086</v>
      </c>
      <c r="E3403" s="35" t="s">
        <v>2608</v>
      </c>
      <c r="F3403" s="35"/>
      <c r="G3403" s="36">
        <v>22.86</v>
      </c>
      <c r="H3403" s="36">
        <v>3750</v>
      </c>
      <c r="I3403" s="36">
        <v>4114.8</v>
      </c>
      <c r="J3403" s="36">
        <v>22.86</v>
      </c>
    </row>
    <row r="3404" spans="1:10" x14ac:dyDescent="0.2">
      <c r="A3404" s="33">
        <v>2986</v>
      </c>
      <c r="B3404" s="34" t="s">
        <v>14671</v>
      </c>
      <c r="C3404" s="34" t="s">
        <v>14672</v>
      </c>
      <c r="D3404" s="34" t="s">
        <v>7086</v>
      </c>
      <c r="E3404" s="35" t="s">
        <v>13941</v>
      </c>
      <c r="F3404" s="35"/>
      <c r="G3404" s="36">
        <v>22.86</v>
      </c>
      <c r="H3404" s="36">
        <v>3750</v>
      </c>
      <c r="I3404" s="36">
        <v>4114.8</v>
      </c>
      <c r="J3404" s="36">
        <v>22.86</v>
      </c>
    </row>
    <row r="3405" spans="1:10" x14ac:dyDescent="0.2">
      <c r="A3405" s="31"/>
      <c r="B3405" s="31"/>
      <c r="C3405" s="31"/>
      <c r="D3405" s="32" t="s">
        <v>7087</v>
      </c>
      <c r="E3405" s="31"/>
      <c r="F3405" s="31"/>
      <c r="G3405" s="31"/>
      <c r="H3405" s="31"/>
      <c r="I3405" s="31"/>
      <c r="J3405" s="31"/>
    </row>
    <row r="3406" spans="1:10" x14ac:dyDescent="0.2">
      <c r="A3406" s="33">
        <v>2987</v>
      </c>
      <c r="B3406" s="34" t="s">
        <v>7088</v>
      </c>
      <c r="C3406" s="34" t="s">
        <v>7089</v>
      </c>
      <c r="D3406" s="34" t="s">
        <v>7090</v>
      </c>
      <c r="E3406" s="35" t="s">
        <v>7091</v>
      </c>
      <c r="F3406" s="35"/>
      <c r="G3406" s="36">
        <v>20.78</v>
      </c>
      <c r="H3406" s="36">
        <v>3750</v>
      </c>
      <c r="I3406" s="36">
        <v>3740.4</v>
      </c>
      <c r="J3406" s="36">
        <v>20.78</v>
      </c>
    </row>
    <row r="3407" spans="1:10" x14ac:dyDescent="0.2">
      <c r="A3407" s="33">
        <v>2988</v>
      </c>
      <c r="B3407" s="34" t="s">
        <v>12657</v>
      </c>
      <c r="C3407" s="34" t="s">
        <v>12656</v>
      </c>
      <c r="D3407" s="34" t="s">
        <v>7090</v>
      </c>
      <c r="E3407" s="35" t="s">
        <v>13916</v>
      </c>
      <c r="F3407" s="35"/>
      <c r="G3407" s="36">
        <v>20.78</v>
      </c>
      <c r="H3407" s="36">
        <v>3750</v>
      </c>
      <c r="I3407" s="36">
        <v>3740.4</v>
      </c>
      <c r="J3407" s="36">
        <v>20.78</v>
      </c>
    </row>
    <row r="3408" spans="1:10" x14ac:dyDescent="0.2">
      <c r="A3408" s="31"/>
      <c r="B3408" s="31"/>
      <c r="C3408" s="31"/>
      <c r="D3408" s="32" t="s">
        <v>7094</v>
      </c>
      <c r="E3408" s="31"/>
      <c r="F3408" s="31"/>
      <c r="G3408" s="31"/>
      <c r="H3408" s="31"/>
      <c r="I3408" s="31"/>
      <c r="J3408" s="31"/>
    </row>
    <row r="3409" spans="1:10" x14ac:dyDescent="0.2">
      <c r="A3409" s="33">
        <v>2989</v>
      </c>
      <c r="B3409" s="34" t="s">
        <v>7095</v>
      </c>
      <c r="C3409" s="34" t="s">
        <v>7096</v>
      </c>
      <c r="D3409" s="34" t="s">
        <v>7097</v>
      </c>
      <c r="E3409" s="35" t="s">
        <v>767</v>
      </c>
      <c r="F3409" s="35"/>
      <c r="G3409" s="36">
        <v>24.11</v>
      </c>
      <c r="H3409" s="36">
        <v>3800</v>
      </c>
      <c r="I3409" s="36">
        <v>4339.8</v>
      </c>
      <c r="J3409" s="36">
        <v>24.11</v>
      </c>
    </row>
    <row r="3410" spans="1:10" x14ac:dyDescent="0.2">
      <c r="A3410" s="33">
        <v>2990</v>
      </c>
      <c r="B3410" s="34" t="s">
        <v>7098</v>
      </c>
      <c r="C3410" s="34" t="s">
        <v>7099</v>
      </c>
      <c r="D3410" s="34" t="s">
        <v>7097</v>
      </c>
      <c r="E3410" s="35" t="s">
        <v>807</v>
      </c>
      <c r="F3410" s="35"/>
      <c r="G3410" s="36">
        <v>24.11</v>
      </c>
      <c r="H3410" s="36">
        <v>3800</v>
      </c>
      <c r="I3410" s="36">
        <v>4339.8</v>
      </c>
      <c r="J3410" s="36">
        <v>24.11</v>
      </c>
    </row>
    <row r="3411" spans="1:10" x14ac:dyDescent="0.2">
      <c r="A3411" s="33">
        <v>2991</v>
      </c>
      <c r="B3411" s="34" t="s">
        <v>7100</v>
      </c>
      <c r="C3411" s="34" t="s">
        <v>7101</v>
      </c>
      <c r="D3411" s="34" t="s">
        <v>7102</v>
      </c>
      <c r="E3411" s="35" t="s">
        <v>3783</v>
      </c>
      <c r="F3411" s="35"/>
      <c r="G3411" s="36">
        <v>15.69</v>
      </c>
      <c r="H3411" s="36">
        <v>3750</v>
      </c>
      <c r="I3411" s="36">
        <v>3059.55</v>
      </c>
      <c r="J3411" s="36">
        <v>15.69</v>
      </c>
    </row>
    <row r="3412" spans="1:10" x14ac:dyDescent="0.2">
      <c r="A3412" s="33">
        <v>2992</v>
      </c>
      <c r="B3412" s="34" t="s">
        <v>7104</v>
      </c>
      <c r="C3412" s="34" t="s">
        <v>7105</v>
      </c>
      <c r="D3412" s="34" t="s">
        <v>7102</v>
      </c>
      <c r="E3412" s="35" t="s">
        <v>3783</v>
      </c>
      <c r="F3412" s="35"/>
      <c r="G3412" s="36">
        <v>15.69</v>
      </c>
      <c r="H3412" s="36">
        <v>3750</v>
      </c>
      <c r="I3412" s="36">
        <v>3059.55</v>
      </c>
      <c r="J3412" s="36">
        <v>15.69</v>
      </c>
    </row>
    <row r="3413" spans="1:10" x14ac:dyDescent="0.2">
      <c r="A3413" s="33">
        <v>2993</v>
      </c>
      <c r="B3413" s="34" t="s">
        <v>7106</v>
      </c>
      <c r="C3413" s="34" t="s">
        <v>7107</v>
      </c>
      <c r="D3413" s="34" t="s">
        <v>7097</v>
      </c>
      <c r="E3413" s="35" t="s">
        <v>270</v>
      </c>
      <c r="F3413" s="35"/>
      <c r="G3413" s="36">
        <v>24.11</v>
      </c>
      <c r="H3413" s="36">
        <v>3800</v>
      </c>
      <c r="I3413" s="36">
        <v>4339.8</v>
      </c>
      <c r="J3413" s="36">
        <v>24.11</v>
      </c>
    </row>
    <row r="3414" spans="1:10" x14ac:dyDescent="0.2">
      <c r="A3414" s="33">
        <v>2994</v>
      </c>
      <c r="B3414" s="34" t="s">
        <v>14673</v>
      </c>
      <c r="C3414" s="34" t="s">
        <v>14674</v>
      </c>
      <c r="D3414" s="34" t="s">
        <v>7097</v>
      </c>
      <c r="E3414" s="35" t="s">
        <v>13997</v>
      </c>
      <c r="F3414" s="35"/>
      <c r="G3414" s="36">
        <v>24.11</v>
      </c>
      <c r="H3414" s="36">
        <v>3800</v>
      </c>
      <c r="I3414" s="36">
        <v>4339.8</v>
      </c>
      <c r="J3414" s="36">
        <v>24.11</v>
      </c>
    </row>
    <row r="3415" spans="1:10" x14ac:dyDescent="0.2">
      <c r="A3415" s="33">
        <v>2995</v>
      </c>
      <c r="B3415" s="34" t="s">
        <v>7108</v>
      </c>
      <c r="C3415" s="34" t="s">
        <v>7109</v>
      </c>
      <c r="D3415" s="34" t="s">
        <v>14675</v>
      </c>
      <c r="E3415" s="35" t="s">
        <v>3783</v>
      </c>
      <c r="F3415" s="35"/>
      <c r="G3415" s="36">
        <v>34</v>
      </c>
      <c r="H3415" s="36">
        <v>4000</v>
      </c>
      <c r="I3415" s="36">
        <v>6120</v>
      </c>
      <c r="J3415" s="36">
        <v>34</v>
      </c>
    </row>
    <row r="3416" spans="1:10" x14ac:dyDescent="0.2">
      <c r="A3416" s="33">
        <v>2996</v>
      </c>
      <c r="B3416" s="34" t="s">
        <v>7110</v>
      </c>
      <c r="C3416" s="34" t="s">
        <v>7111</v>
      </c>
      <c r="D3416" s="34" t="s">
        <v>7097</v>
      </c>
      <c r="E3416" s="35" t="s">
        <v>270</v>
      </c>
      <c r="F3416" s="35"/>
      <c r="G3416" s="36">
        <v>24.11</v>
      </c>
      <c r="H3416" s="36">
        <v>3800</v>
      </c>
      <c r="I3416" s="36">
        <v>4339.8</v>
      </c>
      <c r="J3416" s="36">
        <v>24.11</v>
      </c>
    </row>
    <row r="3417" spans="1:10" x14ac:dyDescent="0.2">
      <c r="A3417" s="33">
        <v>2997</v>
      </c>
      <c r="B3417" s="34" t="s">
        <v>14676</v>
      </c>
      <c r="C3417" s="34" t="s">
        <v>14677</v>
      </c>
      <c r="D3417" s="34" t="s">
        <v>7097</v>
      </c>
      <c r="E3417" s="35" t="s">
        <v>13912</v>
      </c>
      <c r="F3417" s="35"/>
      <c r="G3417" s="36">
        <v>24.11</v>
      </c>
      <c r="H3417" s="36">
        <v>3800</v>
      </c>
      <c r="I3417" s="36">
        <v>4339.8</v>
      </c>
      <c r="J3417" s="36">
        <v>24.11</v>
      </c>
    </row>
    <row r="3418" spans="1:10" x14ac:dyDescent="0.2">
      <c r="A3418" s="33">
        <v>2998</v>
      </c>
      <c r="B3418" s="34" t="s">
        <v>7112</v>
      </c>
      <c r="C3418" s="34" t="s">
        <v>7113</v>
      </c>
      <c r="D3418" s="34" t="s">
        <v>7097</v>
      </c>
      <c r="E3418" s="35" t="s">
        <v>396</v>
      </c>
      <c r="F3418" s="35"/>
      <c r="G3418" s="36">
        <v>24.11</v>
      </c>
      <c r="H3418" s="36">
        <v>3800</v>
      </c>
      <c r="I3418" s="36">
        <v>4339.8</v>
      </c>
      <c r="J3418" s="36">
        <v>24.11</v>
      </c>
    </row>
    <row r="3419" spans="1:10" x14ac:dyDescent="0.2">
      <c r="A3419" s="33">
        <v>2999</v>
      </c>
      <c r="B3419" s="34" t="s">
        <v>7114</v>
      </c>
      <c r="C3419" s="34" t="s">
        <v>7115</v>
      </c>
      <c r="D3419" s="34" t="s">
        <v>7097</v>
      </c>
      <c r="E3419" s="35" t="s">
        <v>3899</v>
      </c>
      <c r="F3419" s="35"/>
      <c r="G3419" s="36">
        <v>24.11</v>
      </c>
      <c r="H3419" s="36">
        <v>3800</v>
      </c>
      <c r="I3419" s="36">
        <v>4339.8</v>
      </c>
      <c r="J3419" s="36">
        <v>24.11</v>
      </c>
    </row>
    <row r="3420" spans="1:10" x14ac:dyDescent="0.2">
      <c r="A3420" s="33">
        <v>3000</v>
      </c>
      <c r="B3420" s="34" t="s">
        <v>7116</v>
      </c>
      <c r="C3420" s="34" t="s">
        <v>7117</v>
      </c>
      <c r="D3420" s="34" t="s">
        <v>7097</v>
      </c>
      <c r="E3420" s="35" t="s">
        <v>2938</v>
      </c>
      <c r="F3420" s="35"/>
      <c r="G3420" s="36">
        <v>24.11</v>
      </c>
      <c r="H3420" s="36">
        <v>3800</v>
      </c>
      <c r="I3420" s="36">
        <v>4339.8</v>
      </c>
      <c r="J3420" s="36">
        <v>24.11</v>
      </c>
    </row>
    <row r="3421" spans="1:10" x14ac:dyDescent="0.2">
      <c r="A3421" s="33">
        <v>3001</v>
      </c>
      <c r="B3421" s="34" t="s">
        <v>7118</v>
      </c>
      <c r="C3421" s="34" t="s">
        <v>7119</v>
      </c>
      <c r="D3421" s="34" t="s">
        <v>7097</v>
      </c>
      <c r="E3421" s="35" t="s">
        <v>270</v>
      </c>
      <c r="F3421" s="35"/>
      <c r="G3421" s="36">
        <v>24.11</v>
      </c>
      <c r="H3421" s="36">
        <v>3800</v>
      </c>
      <c r="I3421" s="36">
        <v>4339.8</v>
      </c>
      <c r="J3421" s="36">
        <v>24.11</v>
      </c>
    </row>
    <row r="3422" spans="1:10" x14ac:dyDescent="0.2">
      <c r="A3422" s="33">
        <v>3002</v>
      </c>
      <c r="B3422" s="34" t="s">
        <v>7120</v>
      </c>
      <c r="C3422" s="34" t="s">
        <v>7121</v>
      </c>
      <c r="D3422" s="34" t="s">
        <v>7097</v>
      </c>
      <c r="E3422" s="35" t="s">
        <v>2257</v>
      </c>
      <c r="F3422" s="35"/>
      <c r="G3422" s="36">
        <v>24.11</v>
      </c>
      <c r="H3422" s="36">
        <v>3800</v>
      </c>
      <c r="I3422" s="36">
        <v>4339.8</v>
      </c>
      <c r="J3422" s="36">
        <v>24.11</v>
      </c>
    </row>
    <row r="3423" spans="1:10" x14ac:dyDescent="0.2">
      <c r="A3423" s="33">
        <v>3003</v>
      </c>
      <c r="B3423" s="34" t="s">
        <v>7122</v>
      </c>
      <c r="C3423" s="34" t="s">
        <v>7123</v>
      </c>
      <c r="D3423" s="34" t="s">
        <v>7097</v>
      </c>
      <c r="E3423" s="35" t="s">
        <v>645</v>
      </c>
      <c r="F3423" s="35"/>
      <c r="G3423" s="36">
        <v>24.11</v>
      </c>
      <c r="H3423" s="36">
        <v>3800</v>
      </c>
      <c r="I3423" s="36">
        <v>4339.8</v>
      </c>
      <c r="J3423" s="36">
        <v>24.11</v>
      </c>
    </row>
    <row r="3424" spans="1:10" x14ac:dyDescent="0.2">
      <c r="A3424" s="33">
        <v>3004</v>
      </c>
      <c r="B3424" s="34" t="s">
        <v>7124</v>
      </c>
      <c r="C3424" s="34" t="s">
        <v>7125</v>
      </c>
      <c r="D3424" s="34" t="s">
        <v>7097</v>
      </c>
      <c r="E3424" s="35" t="s">
        <v>5114</v>
      </c>
      <c r="F3424" s="35"/>
      <c r="G3424" s="36">
        <v>24.11</v>
      </c>
      <c r="H3424" s="36">
        <v>3800</v>
      </c>
      <c r="I3424" s="36">
        <v>4339.8</v>
      </c>
      <c r="J3424" s="36">
        <v>24.11</v>
      </c>
    </row>
    <row r="3425" spans="1:10" x14ac:dyDescent="0.2">
      <c r="A3425" s="33">
        <v>3005</v>
      </c>
      <c r="B3425" s="34" t="s">
        <v>7126</v>
      </c>
      <c r="C3425" s="34" t="s">
        <v>7127</v>
      </c>
      <c r="D3425" s="34" t="s">
        <v>7097</v>
      </c>
      <c r="E3425" s="35" t="s">
        <v>4259</v>
      </c>
      <c r="F3425" s="35"/>
      <c r="G3425" s="36">
        <v>24.11</v>
      </c>
      <c r="H3425" s="36">
        <v>3800</v>
      </c>
      <c r="I3425" s="36">
        <v>4339.8</v>
      </c>
      <c r="J3425" s="36">
        <v>24.11</v>
      </c>
    </row>
    <row r="3426" spans="1:10" x14ac:dyDescent="0.2">
      <c r="A3426" s="33">
        <v>3006</v>
      </c>
      <c r="B3426" s="34" t="s">
        <v>7128</v>
      </c>
      <c r="C3426" s="34" t="s">
        <v>7129</v>
      </c>
      <c r="D3426" s="34" t="s">
        <v>14675</v>
      </c>
      <c r="E3426" s="35" t="s">
        <v>4508</v>
      </c>
      <c r="F3426" s="35"/>
      <c r="G3426" s="36">
        <v>34</v>
      </c>
      <c r="H3426" s="36">
        <v>4000</v>
      </c>
      <c r="I3426" s="36">
        <v>6120</v>
      </c>
      <c r="J3426" s="36">
        <v>34</v>
      </c>
    </row>
    <row r="3427" spans="1:10" x14ac:dyDescent="0.2">
      <c r="A3427" s="33">
        <v>3007</v>
      </c>
      <c r="B3427" s="34" t="s">
        <v>7130</v>
      </c>
      <c r="C3427" s="34" t="s">
        <v>7131</v>
      </c>
      <c r="D3427" s="34" t="s">
        <v>14678</v>
      </c>
      <c r="E3427" s="35" t="s">
        <v>7132</v>
      </c>
      <c r="F3427" s="35"/>
      <c r="G3427" s="36">
        <v>31.17</v>
      </c>
      <c r="H3427" s="36">
        <v>4000</v>
      </c>
      <c r="I3427" s="36">
        <v>5610.6</v>
      </c>
      <c r="J3427" s="36">
        <v>31.17</v>
      </c>
    </row>
    <row r="3428" spans="1:10" x14ac:dyDescent="0.2">
      <c r="A3428" s="33">
        <v>3008</v>
      </c>
      <c r="B3428" s="34" t="s">
        <v>12678</v>
      </c>
      <c r="C3428" s="34" t="s">
        <v>12677</v>
      </c>
      <c r="D3428" s="34" t="s">
        <v>7097</v>
      </c>
      <c r="E3428" s="35" t="s">
        <v>13938</v>
      </c>
      <c r="F3428" s="35"/>
      <c r="G3428" s="36">
        <v>24.11</v>
      </c>
      <c r="H3428" s="36">
        <v>3800</v>
      </c>
      <c r="I3428" s="36">
        <v>4339.8</v>
      </c>
      <c r="J3428" s="36">
        <v>24.11</v>
      </c>
    </row>
    <row r="3429" spans="1:10" x14ac:dyDescent="0.2">
      <c r="A3429" s="33">
        <v>3009</v>
      </c>
      <c r="B3429" s="34" t="s">
        <v>12676</v>
      </c>
      <c r="C3429" s="34" t="s">
        <v>12675</v>
      </c>
      <c r="D3429" s="34" t="s">
        <v>7097</v>
      </c>
      <c r="E3429" s="35" t="s">
        <v>14406</v>
      </c>
      <c r="F3429" s="35"/>
      <c r="G3429" s="36">
        <v>24.11</v>
      </c>
      <c r="H3429" s="36">
        <v>3850</v>
      </c>
      <c r="I3429" s="36">
        <v>4339.8</v>
      </c>
      <c r="J3429" s="36">
        <v>24.11</v>
      </c>
    </row>
    <row r="3430" spans="1:10" x14ac:dyDescent="0.2">
      <c r="A3430" s="33">
        <v>3010</v>
      </c>
      <c r="B3430" s="34" t="s">
        <v>7133</v>
      </c>
      <c r="C3430" s="34" t="s">
        <v>7134</v>
      </c>
      <c r="D3430" s="34" t="s">
        <v>7097</v>
      </c>
      <c r="E3430" s="35" t="s">
        <v>6272</v>
      </c>
      <c r="F3430" s="35"/>
      <c r="G3430" s="36">
        <v>24.11</v>
      </c>
      <c r="H3430" s="36">
        <v>3800</v>
      </c>
      <c r="I3430" s="36">
        <v>4339.8</v>
      </c>
      <c r="J3430" s="36">
        <v>24.11</v>
      </c>
    </row>
    <row r="3431" spans="1:10" x14ac:dyDescent="0.2">
      <c r="A3431" s="33">
        <v>3011</v>
      </c>
      <c r="B3431" s="34" t="s">
        <v>12674</v>
      </c>
      <c r="C3431" s="34" t="s">
        <v>12673</v>
      </c>
      <c r="D3431" s="34" t="s">
        <v>7097</v>
      </c>
      <c r="E3431" s="35" t="s">
        <v>13996</v>
      </c>
      <c r="F3431" s="35"/>
      <c r="G3431" s="36">
        <v>24.11</v>
      </c>
      <c r="H3431" s="36">
        <v>3800</v>
      </c>
      <c r="I3431" s="36">
        <v>4339.8</v>
      </c>
      <c r="J3431" s="36">
        <v>24.11</v>
      </c>
    </row>
    <row r="3432" spans="1:10" x14ac:dyDescent="0.2">
      <c r="A3432" s="33">
        <v>3012</v>
      </c>
      <c r="B3432" s="34" t="s">
        <v>7135</v>
      </c>
      <c r="C3432" s="34" t="s">
        <v>7136</v>
      </c>
      <c r="D3432" s="34" t="s">
        <v>7103</v>
      </c>
      <c r="E3432" s="35" t="s">
        <v>7137</v>
      </c>
      <c r="F3432" s="35"/>
      <c r="G3432" s="36">
        <v>25.06</v>
      </c>
      <c r="H3432" s="36">
        <v>4000</v>
      </c>
      <c r="I3432" s="36">
        <v>4510.8</v>
      </c>
      <c r="J3432" s="36">
        <v>25.06</v>
      </c>
    </row>
    <row r="3433" spans="1:10" x14ac:dyDescent="0.2">
      <c r="A3433" s="33">
        <v>3013</v>
      </c>
      <c r="B3433" s="34" t="s">
        <v>12672</v>
      </c>
      <c r="C3433" s="34" t="s">
        <v>12671</v>
      </c>
      <c r="D3433" s="34" t="s">
        <v>7097</v>
      </c>
      <c r="E3433" s="35" t="s">
        <v>14127</v>
      </c>
      <c r="F3433" s="35"/>
      <c r="G3433" s="36">
        <v>24.11</v>
      </c>
      <c r="H3433" s="36">
        <v>3800</v>
      </c>
      <c r="I3433" s="36">
        <v>4339.8</v>
      </c>
      <c r="J3433" s="36">
        <v>24.11</v>
      </c>
    </row>
    <row r="3434" spans="1:10" x14ac:dyDescent="0.2">
      <c r="A3434" s="33">
        <v>3014</v>
      </c>
      <c r="B3434" s="34" t="s">
        <v>7138</v>
      </c>
      <c r="C3434" s="34" t="s">
        <v>7139</v>
      </c>
      <c r="D3434" s="34" t="s">
        <v>7097</v>
      </c>
      <c r="E3434" s="35" t="s">
        <v>7140</v>
      </c>
      <c r="F3434" s="35"/>
      <c r="G3434" s="36">
        <v>24.11</v>
      </c>
      <c r="H3434" s="36">
        <v>3800</v>
      </c>
      <c r="I3434" s="36">
        <v>4339.8</v>
      </c>
      <c r="J3434" s="36">
        <v>24.11</v>
      </c>
    </row>
    <row r="3435" spans="1:10" x14ac:dyDescent="0.2">
      <c r="A3435" s="33">
        <v>3015</v>
      </c>
      <c r="B3435" s="34" t="s">
        <v>7141</v>
      </c>
      <c r="C3435" s="34" t="s">
        <v>7142</v>
      </c>
      <c r="D3435" s="34" t="s">
        <v>7097</v>
      </c>
      <c r="E3435" s="35" t="s">
        <v>1190</v>
      </c>
      <c r="F3435" s="35"/>
      <c r="G3435" s="36">
        <v>24.11</v>
      </c>
      <c r="H3435" s="36">
        <v>3800</v>
      </c>
      <c r="I3435" s="36">
        <v>4339.8</v>
      </c>
      <c r="J3435" s="36">
        <v>24.11</v>
      </c>
    </row>
    <row r="3436" spans="1:10" x14ac:dyDescent="0.2">
      <c r="A3436" s="33">
        <v>3016</v>
      </c>
      <c r="B3436" s="34" t="s">
        <v>11581</v>
      </c>
      <c r="C3436" s="34" t="s">
        <v>11580</v>
      </c>
      <c r="D3436" s="34" t="s">
        <v>7103</v>
      </c>
      <c r="E3436" s="35" t="s">
        <v>14137</v>
      </c>
      <c r="F3436" s="35"/>
      <c r="G3436" s="36">
        <v>25.06</v>
      </c>
      <c r="H3436" s="36">
        <v>3850</v>
      </c>
      <c r="I3436" s="36">
        <v>4510.8</v>
      </c>
      <c r="J3436" s="36">
        <v>25.06</v>
      </c>
    </row>
    <row r="3437" spans="1:10" x14ac:dyDescent="0.2">
      <c r="A3437" s="31"/>
      <c r="B3437" s="31"/>
      <c r="C3437" s="31"/>
      <c r="D3437" s="32" t="s">
        <v>7143</v>
      </c>
      <c r="E3437" s="31"/>
      <c r="F3437" s="31"/>
      <c r="G3437" s="31"/>
      <c r="H3437" s="31"/>
      <c r="I3437" s="31"/>
      <c r="J3437" s="31"/>
    </row>
    <row r="3438" spans="1:10" x14ac:dyDescent="0.2">
      <c r="A3438" s="33">
        <v>3017</v>
      </c>
      <c r="B3438" s="34" t="s">
        <v>12655</v>
      </c>
      <c r="C3438" s="34" t="s">
        <v>12654</v>
      </c>
      <c r="D3438" s="34" t="s">
        <v>7152</v>
      </c>
      <c r="E3438" s="35" t="s">
        <v>13986</v>
      </c>
      <c r="F3438" s="35"/>
      <c r="G3438" s="36">
        <v>22.67</v>
      </c>
      <c r="H3438" s="36">
        <v>3750</v>
      </c>
      <c r="I3438" s="36">
        <v>4080.6</v>
      </c>
      <c r="J3438" s="36">
        <v>22.67</v>
      </c>
    </row>
    <row r="3439" spans="1:10" x14ac:dyDescent="0.2">
      <c r="A3439" s="33">
        <v>3018</v>
      </c>
      <c r="B3439" s="34" t="s">
        <v>12650</v>
      </c>
      <c r="C3439" s="34" t="s">
        <v>12649</v>
      </c>
      <c r="D3439" s="34" t="s">
        <v>7152</v>
      </c>
      <c r="E3439" s="35" t="s">
        <v>13994</v>
      </c>
      <c r="F3439" s="35"/>
      <c r="G3439" s="36">
        <v>22.67</v>
      </c>
      <c r="H3439" s="36">
        <v>3750</v>
      </c>
      <c r="I3439" s="36">
        <v>4080.6</v>
      </c>
      <c r="J3439" s="36">
        <v>22.67</v>
      </c>
    </row>
    <row r="3440" spans="1:10" x14ac:dyDescent="0.2">
      <c r="A3440" s="33">
        <v>3019</v>
      </c>
      <c r="B3440" s="34" t="s">
        <v>7144</v>
      </c>
      <c r="C3440" s="34" t="s">
        <v>7145</v>
      </c>
      <c r="D3440" s="34" t="s">
        <v>7146</v>
      </c>
      <c r="E3440" s="35" t="s">
        <v>276</v>
      </c>
      <c r="F3440" s="35"/>
      <c r="G3440" s="36">
        <v>29.64</v>
      </c>
      <c r="H3440" s="36">
        <v>3800</v>
      </c>
      <c r="I3440" s="36">
        <v>5335.2</v>
      </c>
      <c r="J3440" s="36">
        <v>29.64</v>
      </c>
    </row>
    <row r="3441" spans="1:10" x14ac:dyDescent="0.2">
      <c r="A3441" s="33">
        <v>3020</v>
      </c>
      <c r="B3441" s="34" t="s">
        <v>7147</v>
      </c>
      <c r="C3441" s="34" t="s">
        <v>7148</v>
      </c>
      <c r="D3441" s="34" t="s">
        <v>7149</v>
      </c>
      <c r="E3441" s="35" t="s">
        <v>7140</v>
      </c>
      <c r="F3441" s="35"/>
      <c r="G3441" s="36">
        <v>24.93</v>
      </c>
      <c r="H3441" s="36">
        <v>3750</v>
      </c>
      <c r="I3441" s="36">
        <v>4487.3999999999996</v>
      </c>
      <c r="J3441" s="36">
        <v>24.93</v>
      </c>
    </row>
    <row r="3442" spans="1:10" x14ac:dyDescent="0.2">
      <c r="A3442" s="33">
        <v>3021</v>
      </c>
      <c r="B3442" s="34" t="s">
        <v>12646</v>
      </c>
      <c r="C3442" s="34" t="s">
        <v>12645</v>
      </c>
      <c r="D3442" s="34" t="s">
        <v>7152</v>
      </c>
      <c r="E3442" s="35" t="s">
        <v>13984</v>
      </c>
      <c r="F3442" s="35"/>
      <c r="G3442" s="36">
        <v>22.67</v>
      </c>
      <c r="H3442" s="36">
        <v>3750</v>
      </c>
      <c r="I3442" s="36">
        <v>4080.6</v>
      </c>
      <c r="J3442" s="36">
        <v>22.67</v>
      </c>
    </row>
    <row r="3443" spans="1:10" x14ac:dyDescent="0.2">
      <c r="A3443" s="33">
        <v>3022</v>
      </c>
      <c r="B3443" s="34" t="s">
        <v>12640</v>
      </c>
      <c r="C3443" s="34" t="s">
        <v>12639</v>
      </c>
      <c r="D3443" s="34" t="s">
        <v>14679</v>
      </c>
      <c r="E3443" s="35" t="s">
        <v>13985</v>
      </c>
      <c r="F3443" s="35"/>
      <c r="G3443" s="36">
        <v>29.06</v>
      </c>
      <c r="H3443" s="36">
        <v>3800</v>
      </c>
      <c r="I3443" s="36">
        <v>5230.8</v>
      </c>
      <c r="J3443" s="36">
        <v>29.06</v>
      </c>
    </row>
    <row r="3444" spans="1:10" x14ac:dyDescent="0.2">
      <c r="A3444" s="33">
        <v>3023</v>
      </c>
      <c r="B3444" s="34" t="s">
        <v>12636</v>
      </c>
      <c r="C3444" s="34" t="s">
        <v>12635</v>
      </c>
      <c r="D3444" s="34" t="s">
        <v>7152</v>
      </c>
      <c r="E3444" s="35" t="s">
        <v>14056</v>
      </c>
      <c r="F3444" s="35"/>
      <c r="G3444" s="36">
        <v>22.67</v>
      </c>
      <c r="H3444" s="36">
        <v>3750</v>
      </c>
      <c r="I3444" s="36">
        <v>4080.6</v>
      </c>
      <c r="J3444" s="36">
        <v>22.67</v>
      </c>
    </row>
    <row r="3445" spans="1:10" x14ac:dyDescent="0.2">
      <c r="A3445" s="31"/>
      <c r="B3445" s="31"/>
      <c r="C3445" s="31"/>
      <c r="D3445" s="32" t="s">
        <v>7153</v>
      </c>
      <c r="E3445" s="31"/>
      <c r="F3445" s="31"/>
      <c r="G3445" s="31"/>
      <c r="H3445" s="31"/>
      <c r="I3445" s="31"/>
      <c r="J3445" s="31"/>
    </row>
    <row r="3446" spans="1:10" x14ac:dyDescent="0.2">
      <c r="A3446" s="33">
        <v>3024</v>
      </c>
      <c r="B3446" s="34" t="s">
        <v>7154</v>
      </c>
      <c r="C3446" s="34" t="s">
        <v>7155</v>
      </c>
      <c r="D3446" s="34" t="s">
        <v>14680</v>
      </c>
      <c r="E3446" s="35" t="s">
        <v>273</v>
      </c>
      <c r="F3446" s="35"/>
      <c r="G3446" s="36">
        <v>7000</v>
      </c>
      <c r="H3446" s="36">
        <v>5000</v>
      </c>
      <c r="I3446" s="36">
        <v>7000</v>
      </c>
      <c r="J3446" s="36">
        <v>7000</v>
      </c>
    </row>
    <row r="3447" spans="1:10" x14ac:dyDescent="0.2">
      <c r="A3447" s="31"/>
      <c r="B3447" s="31"/>
      <c r="C3447" s="31"/>
      <c r="D3447" s="32" t="s">
        <v>7156</v>
      </c>
      <c r="E3447" s="31"/>
      <c r="F3447" s="31"/>
      <c r="G3447" s="31"/>
      <c r="H3447" s="31"/>
      <c r="I3447" s="31"/>
      <c r="J3447" s="31"/>
    </row>
    <row r="3448" spans="1:10" x14ac:dyDescent="0.2">
      <c r="A3448" s="33">
        <v>3025</v>
      </c>
      <c r="B3448" s="34" t="s">
        <v>7157</v>
      </c>
      <c r="C3448" s="34" t="s">
        <v>7158</v>
      </c>
      <c r="D3448" s="34" t="s">
        <v>14681</v>
      </c>
      <c r="E3448" s="35" t="s">
        <v>3783</v>
      </c>
      <c r="F3448" s="35"/>
      <c r="G3448" s="36">
        <v>7000</v>
      </c>
      <c r="H3448" s="36">
        <v>5000</v>
      </c>
      <c r="I3448" s="36">
        <v>7000</v>
      </c>
      <c r="J3448" s="36">
        <v>7000</v>
      </c>
    </row>
    <row r="3449" spans="1:10" x14ac:dyDescent="0.2">
      <c r="A3449" s="31"/>
      <c r="B3449" s="31"/>
      <c r="C3449" s="31"/>
      <c r="D3449" s="32" t="s">
        <v>7159</v>
      </c>
      <c r="E3449" s="31"/>
      <c r="F3449" s="31"/>
      <c r="G3449" s="31"/>
      <c r="H3449" s="31"/>
      <c r="I3449" s="31"/>
      <c r="J3449" s="31"/>
    </row>
    <row r="3450" spans="1:10" x14ac:dyDescent="0.2">
      <c r="A3450" s="33">
        <v>3026</v>
      </c>
      <c r="B3450" s="34" t="s">
        <v>7160</v>
      </c>
      <c r="C3450" s="34" t="s">
        <v>7161</v>
      </c>
      <c r="D3450" s="34" t="s">
        <v>7162</v>
      </c>
      <c r="E3450" s="35" t="s">
        <v>829</v>
      </c>
      <c r="F3450" s="35"/>
      <c r="G3450" s="36">
        <v>24.81</v>
      </c>
      <c r="H3450" s="36">
        <v>3750</v>
      </c>
      <c r="I3450" s="36">
        <v>4962</v>
      </c>
      <c r="J3450" s="36">
        <v>24.81</v>
      </c>
    </row>
    <row r="3451" spans="1:10" x14ac:dyDescent="0.2">
      <c r="A3451" s="33">
        <v>3027</v>
      </c>
      <c r="B3451" s="34" t="s">
        <v>7163</v>
      </c>
      <c r="C3451" s="34" t="s">
        <v>7164</v>
      </c>
      <c r="D3451" s="34" t="s">
        <v>14682</v>
      </c>
      <c r="E3451" s="35" t="s">
        <v>1064</v>
      </c>
      <c r="F3451" s="35"/>
      <c r="G3451" s="36">
        <v>3740</v>
      </c>
      <c r="H3451" s="36">
        <v>3750</v>
      </c>
      <c r="I3451" s="36">
        <v>3740</v>
      </c>
      <c r="J3451" s="36">
        <v>3740</v>
      </c>
    </row>
    <row r="3452" spans="1:10" x14ac:dyDescent="0.2">
      <c r="A3452" s="33">
        <v>3028</v>
      </c>
      <c r="B3452" s="34" t="s">
        <v>7165</v>
      </c>
      <c r="C3452" s="34" t="s">
        <v>7166</v>
      </c>
      <c r="D3452" s="34" t="s">
        <v>7167</v>
      </c>
      <c r="E3452" s="35" t="s">
        <v>6607</v>
      </c>
      <c r="F3452" s="35"/>
      <c r="G3452" s="36">
        <v>6545</v>
      </c>
      <c r="H3452" s="36">
        <v>4000</v>
      </c>
      <c r="I3452" s="36">
        <v>6545</v>
      </c>
      <c r="J3452" s="36">
        <v>6545</v>
      </c>
    </row>
    <row r="3453" spans="1:10" x14ac:dyDescent="0.2">
      <c r="A3453" s="33">
        <v>3029</v>
      </c>
      <c r="B3453" s="34" t="s">
        <v>14683</v>
      </c>
      <c r="C3453" s="34" t="s">
        <v>14684</v>
      </c>
      <c r="D3453" s="34" t="s">
        <v>7173</v>
      </c>
      <c r="E3453" s="35" t="s">
        <v>13916</v>
      </c>
      <c r="F3453" s="35"/>
      <c r="G3453" s="36">
        <v>22.55</v>
      </c>
      <c r="H3453" s="36">
        <v>3750</v>
      </c>
      <c r="I3453" s="36">
        <v>4510</v>
      </c>
      <c r="J3453" s="36">
        <v>22.55</v>
      </c>
    </row>
    <row r="3454" spans="1:10" x14ac:dyDescent="0.2">
      <c r="A3454" s="33">
        <v>3030</v>
      </c>
      <c r="B3454" s="34" t="s">
        <v>7168</v>
      </c>
      <c r="C3454" s="34" t="s">
        <v>7169</v>
      </c>
      <c r="D3454" s="34" t="s">
        <v>7170</v>
      </c>
      <c r="E3454" s="35" t="s">
        <v>3017</v>
      </c>
      <c r="F3454" s="35"/>
      <c r="G3454" s="36">
        <v>27.34</v>
      </c>
      <c r="H3454" s="36">
        <v>3750</v>
      </c>
      <c r="I3454" s="36">
        <v>5468</v>
      </c>
      <c r="J3454" s="36">
        <v>27.34</v>
      </c>
    </row>
    <row r="3455" spans="1:10" x14ac:dyDescent="0.2">
      <c r="A3455" s="33">
        <v>3031</v>
      </c>
      <c r="B3455" s="34" t="s">
        <v>7171</v>
      </c>
      <c r="C3455" s="34" t="s">
        <v>7172</v>
      </c>
      <c r="D3455" s="34" t="s">
        <v>7162</v>
      </c>
      <c r="E3455" s="35" t="s">
        <v>2477</v>
      </c>
      <c r="F3455" s="35"/>
      <c r="G3455" s="36">
        <v>24.81</v>
      </c>
      <c r="H3455" s="36">
        <v>3750</v>
      </c>
      <c r="I3455" s="36">
        <v>4962</v>
      </c>
      <c r="J3455" s="36">
        <v>24.81</v>
      </c>
    </row>
    <row r="3456" spans="1:10" x14ac:dyDescent="0.2">
      <c r="A3456" s="33">
        <v>3032</v>
      </c>
      <c r="B3456" s="34" t="s">
        <v>7174</v>
      </c>
      <c r="C3456" s="34" t="s">
        <v>7175</v>
      </c>
      <c r="D3456" s="34" t="s">
        <v>7176</v>
      </c>
      <c r="E3456" s="35" t="s">
        <v>2667</v>
      </c>
      <c r="F3456" s="35"/>
      <c r="G3456" s="36">
        <v>24.85</v>
      </c>
      <c r="H3456" s="36">
        <v>3750</v>
      </c>
      <c r="I3456" s="36">
        <v>4970</v>
      </c>
      <c r="J3456" s="36">
        <v>24.85</v>
      </c>
    </row>
    <row r="3457" spans="1:10" x14ac:dyDescent="0.2">
      <c r="A3457" s="31"/>
      <c r="B3457" s="31"/>
      <c r="C3457" s="31"/>
      <c r="D3457" s="32" t="s">
        <v>7177</v>
      </c>
      <c r="E3457" s="31"/>
      <c r="F3457" s="31"/>
      <c r="G3457" s="31"/>
      <c r="H3457" s="31"/>
      <c r="I3457" s="31"/>
      <c r="J3457" s="31"/>
    </row>
    <row r="3458" spans="1:10" x14ac:dyDescent="0.2">
      <c r="A3458" s="33">
        <v>3033</v>
      </c>
      <c r="B3458" s="34" t="s">
        <v>12680</v>
      </c>
      <c r="C3458" s="34" t="s">
        <v>12679</v>
      </c>
      <c r="D3458" s="34" t="s">
        <v>14685</v>
      </c>
      <c r="E3458" s="35" t="s">
        <v>14090</v>
      </c>
      <c r="F3458" s="35"/>
      <c r="G3458" s="36">
        <v>3740</v>
      </c>
      <c r="H3458" s="36">
        <v>3750</v>
      </c>
      <c r="I3458" s="36">
        <v>3740</v>
      </c>
      <c r="J3458" s="36">
        <v>3740</v>
      </c>
    </row>
    <row r="3459" spans="1:10" x14ac:dyDescent="0.2">
      <c r="A3459" s="33">
        <v>3034</v>
      </c>
      <c r="B3459" s="34" t="s">
        <v>12682</v>
      </c>
      <c r="C3459" s="34" t="s">
        <v>12681</v>
      </c>
      <c r="D3459" s="34" t="s">
        <v>7178</v>
      </c>
      <c r="E3459" s="35" t="s">
        <v>13927</v>
      </c>
      <c r="F3459" s="35"/>
      <c r="G3459" s="36">
        <v>5800</v>
      </c>
      <c r="H3459" s="36">
        <v>4700</v>
      </c>
      <c r="I3459" s="36">
        <v>5220</v>
      </c>
      <c r="J3459" s="36">
        <v>5220</v>
      </c>
    </row>
    <row r="3460" spans="1:10" x14ac:dyDescent="0.2">
      <c r="A3460" s="33">
        <v>3035</v>
      </c>
      <c r="B3460" s="34" t="s">
        <v>7179</v>
      </c>
      <c r="C3460" s="34" t="s">
        <v>7180</v>
      </c>
      <c r="D3460" s="34" t="s">
        <v>14686</v>
      </c>
      <c r="E3460" s="35" t="s">
        <v>2203</v>
      </c>
      <c r="F3460" s="35"/>
      <c r="G3460" s="36">
        <v>10735</v>
      </c>
      <c r="H3460" s="36">
        <v>9400</v>
      </c>
      <c r="I3460" s="36">
        <v>10735</v>
      </c>
      <c r="J3460" s="36">
        <v>10735</v>
      </c>
    </row>
    <row r="3461" spans="1:10" x14ac:dyDescent="0.2">
      <c r="A3461" s="33">
        <v>3036</v>
      </c>
      <c r="B3461" s="34" t="s">
        <v>7181</v>
      </c>
      <c r="C3461" s="34" t="s">
        <v>7182</v>
      </c>
      <c r="D3461" s="34" t="s">
        <v>7183</v>
      </c>
      <c r="E3461" s="35" t="s">
        <v>3017</v>
      </c>
      <c r="F3461" s="35"/>
      <c r="G3461" s="36">
        <v>6500</v>
      </c>
      <c r="H3461" s="36">
        <v>4050</v>
      </c>
      <c r="I3461" s="36">
        <v>6500</v>
      </c>
      <c r="J3461" s="36">
        <v>6500</v>
      </c>
    </row>
    <row r="3462" spans="1:10" x14ac:dyDescent="0.2">
      <c r="A3462" s="31"/>
      <c r="B3462" s="31"/>
      <c r="C3462" s="31"/>
      <c r="D3462" s="32" t="s">
        <v>7184</v>
      </c>
      <c r="E3462" s="31"/>
      <c r="F3462" s="31"/>
      <c r="G3462" s="31"/>
      <c r="H3462" s="31"/>
      <c r="I3462" s="31"/>
      <c r="J3462" s="31"/>
    </row>
    <row r="3463" spans="1:10" x14ac:dyDescent="0.2">
      <c r="A3463" s="33">
        <v>3037</v>
      </c>
      <c r="B3463" s="34" t="s">
        <v>7185</v>
      </c>
      <c r="C3463" s="34" t="s">
        <v>7186</v>
      </c>
      <c r="D3463" s="34" t="s">
        <v>7187</v>
      </c>
      <c r="E3463" s="35" t="s">
        <v>6607</v>
      </c>
      <c r="F3463" s="35"/>
      <c r="G3463" s="36">
        <v>22.86</v>
      </c>
      <c r="H3463" s="36">
        <v>3750</v>
      </c>
      <c r="I3463" s="36">
        <v>4114.8</v>
      </c>
      <c r="J3463" s="36">
        <v>22.86</v>
      </c>
    </row>
    <row r="3464" spans="1:10" x14ac:dyDescent="0.2">
      <c r="A3464" s="33">
        <v>3038</v>
      </c>
      <c r="B3464" s="34" t="s">
        <v>7188</v>
      </c>
      <c r="C3464" s="34" t="s">
        <v>7189</v>
      </c>
      <c r="D3464" s="34" t="s">
        <v>7190</v>
      </c>
      <c r="E3464" s="35" t="s">
        <v>2608</v>
      </c>
      <c r="F3464" s="35"/>
      <c r="G3464" s="36">
        <v>20.78</v>
      </c>
      <c r="H3464" s="36">
        <v>3750</v>
      </c>
      <c r="I3464" s="36">
        <v>3740.4</v>
      </c>
      <c r="J3464" s="36">
        <v>20.78</v>
      </c>
    </row>
    <row r="3465" spans="1:10" x14ac:dyDescent="0.2">
      <c r="A3465" s="33">
        <v>3039</v>
      </c>
      <c r="B3465" s="34" t="s">
        <v>7191</v>
      </c>
      <c r="C3465" s="34" t="s">
        <v>7192</v>
      </c>
      <c r="D3465" s="34" t="s">
        <v>14687</v>
      </c>
      <c r="E3465" s="35" t="s">
        <v>2608</v>
      </c>
      <c r="F3465" s="35"/>
      <c r="G3465" s="36">
        <v>35.17</v>
      </c>
      <c r="H3465" s="36">
        <v>3800</v>
      </c>
      <c r="I3465" s="36">
        <v>6330.6</v>
      </c>
      <c r="J3465" s="36">
        <v>35.17</v>
      </c>
    </row>
    <row r="3466" spans="1:10" x14ac:dyDescent="0.2">
      <c r="A3466" s="33">
        <v>3040</v>
      </c>
      <c r="B3466" s="34" t="s">
        <v>7193</v>
      </c>
      <c r="C3466" s="34" t="s">
        <v>7194</v>
      </c>
      <c r="D3466" s="34" t="s">
        <v>14688</v>
      </c>
      <c r="E3466" s="35" t="s">
        <v>6760</v>
      </c>
      <c r="F3466" s="35"/>
      <c r="G3466" s="36">
        <v>27.39</v>
      </c>
      <c r="H3466" s="36">
        <v>3900</v>
      </c>
      <c r="I3466" s="36">
        <v>4930.2</v>
      </c>
      <c r="J3466" s="36">
        <v>27.39</v>
      </c>
    </row>
    <row r="3467" spans="1:10" x14ac:dyDescent="0.2">
      <c r="A3467" s="33">
        <v>3041</v>
      </c>
      <c r="B3467" s="34" t="s">
        <v>12661</v>
      </c>
      <c r="C3467" s="34" t="s">
        <v>12660</v>
      </c>
      <c r="D3467" s="34" t="s">
        <v>14688</v>
      </c>
      <c r="E3467" s="35" t="s">
        <v>14047</v>
      </c>
      <c r="F3467" s="35"/>
      <c r="G3467" s="36">
        <v>27.39</v>
      </c>
      <c r="H3467" s="36">
        <v>3900</v>
      </c>
      <c r="I3467" s="36">
        <v>4930.2</v>
      </c>
      <c r="J3467" s="36">
        <v>27.39</v>
      </c>
    </row>
    <row r="3468" spans="1:10" x14ac:dyDescent="0.2">
      <c r="A3468" s="33">
        <v>3042</v>
      </c>
      <c r="B3468" s="34" t="s">
        <v>7195</v>
      </c>
      <c r="C3468" s="34" t="s">
        <v>7196</v>
      </c>
      <c r="D3468" s="34" t="s">
        <v>14688</v>
      </c>
      <c r="E3468" s="35" t="s">
        <v>2620</v>
      </c>
      <c r="F3468" s="35"/>
      <c r="G3468" s="36">
        <v>27.39</v>
      </c>
      <c r="H3468" s="36">
        <v>3900</v>
      </c>
      <c r="I3468" s="36">
        <v>4930.2</v>
      </c>
      <c r="J3468" s="36">
        <v>27.39</v>
      </c>
    </row>
    <row r="3469" spans="1:10" x14ac:dyDescent="0.2">
      <c r="A3469" s="33">
        <v>3043</v>
      </c>
      <c r="B3469" s="34" t="s">
        <v>7197</v>
      </c>
      <c r="C3469" s="34" t="s">
        <v>7198</v>
      </c>
      <c r="D3469" s="34" t="s">
        <v>14688</v>
      </c>
      <c r="E3469" s="35" t="s">
        <v>1394</v>
      </c>
      <c r="F3469" s="35"/>
      <c r="G3469" s="36">
        <v>27.39</v>
      </c>
      <c r="H3469" s="36">
        <v>3900</v>
      </c>
      <c r="I3469" s="36">
        <v>4930.2</v>
      </c>
      <c r="J3469" s="36">
        <v>27.39</v>
      </c>
    </row>
    <row r="3470" spans="1:10" x14ac:dyDescent="0.2">
      <c r="A3470" s="33">
        <v>3044</v>
      </c>
      <c r="B3470" s="34" t="s">
        <v>7199</v>
      </c>
      <c r="C3470" s="34" t="s">
        <v>7200</v>
      </c>
      <c r="D3470" s="34" t="s">
        <v>14688</v>
      </c>
      <c r="E3470" s="35" t="s">
        <v>4147</v>
      </c>
      <c r="F3470" s="35"/>
      <c r="G3470" s="36">
        <v>27.39</v>
      </c>
      <c r="H3470" s="36">
        <v>3900</v>
      </c>
      <c r="I3470" s="36">
        <v>4930.2</v>
      </c>
      <c r="J3470" s="36">
        <v>27.39</v>
      </c>
    </row>
    <row r="3471" spans="1:10" x14ac:dyDescent="0.2">
      <c r="A3471" s="33">
        <v>3045</v>
      </c>
      <c r="B3471" s="34" t="s">
        <v>7201</v>
      </c>
      <c r="C3471" s="34" t="s">
        <v>7202</v>
      </c>
      <c r="D3471" s="34" t="s">
        <v>14689</v>
      </c>
      <c r="E3471" s="35" t="s">
        <v>2366</v>
      </c>
      <c r="F3471" s="35"/>
      <c r="G3471" s="36">
        <v>29.5</v>
      </c>
      <c r="H3471" s="36">
        <v>4000</v>
      </c>
      <c r="I3471" s="36">
        <v>5310</v>
      </c>
      <c r="J3471" s="36">
        <v>29.5</v>
      </c>
    </row>
    <row r="3472" spans="1:10" x14ac:dyDescent="0.2">
      <c r="A3472" s="33">
        <v>3046</v>
      </c>
      <c r="B3472" s="34" t="s">
        <v>7203</v>
      </c>
      <c r="C3472" s="34" t="s">
        <v>7204</v>
      </c>
      <c r="D3472" s="34" t="s">
        <v>14688</v>
      </c>
      <c r="E3472" s="35" t="s">
        <v>2797</v>
      </c>
      <c r="F3472" s="35"/>
      <c r="G3472" s="36">
        <v>27.39</v>
      </c>
      <c r="H3472" s="36">
        <v>3900</v>
      </c>
      <c r="I3472" s="36">
        <v>4930.2</v>
      </c>
      <c r="J3472" s="36">
        <v>27.39</v>
      </c>
    </row>
    <row r="3473" spans="1:10" x14ac:dyDescent="0.2">
      <c r="A3473" s="33">
        <v>3047</v>
      </c>
      <c r="B3473" s="34" t="s">
        <v>7205</v>
      </c>
      <c r="C3473" s="34" t="s">
        <v>7206</v>
      </c>
      <c r="D3473" s="34" t="s">
        <v>14689</v>
      </c>
      <c r="E3473" s="35" t="s">
        <v>2540</v>
      </c>
      <c r="F3473" s="35"/>
      <c r="G3473" s="36">
        <v>29.5</v>
      </c>
      <c r="H3473" s="36">
        <v>4000</v>
      </c>
      <c r="I3473" s="36">
        <v>5310</v>
      </c>
      <c r="J3473" s="36">
        <v>29.5</v>
      </c>
    </row>
    <row r="3474" spans="1:10" x14ac:dyDescent="0.2">
      <c r="A3474" s="33">
        <v>3048</v>
      </c>
      <c r="B3474" s="34" t="s">
        <v>7207</v>
      </c>
      <c r="C3474" s="34" t="s">
        <v>7208</v>
      </c>
      <c r="D3474" s="34" t="s">
        <v>14687</v>
      </c>
      <c r="E3474" s="35" t="s">
        <v>4247</v>
      </c>
      <c r="F3474" s="35"/>
      <c r="G3474" s="36">
        <v>35.17</v>
      </c>
      <c r="H3474" s="36">
        <v>3800</v>
      </c>
      <c r="I3474" s="36">
        <v>6330.6</v>
      </c>
      <c r="J3474" s="36">
        <v>35.17</v>
      </c>
    </row>
    <row r="3475" spans="1:10" x14ac:dyDescent="0.2">
      <c r="A3475" s="33">
        <v>3049</v>
      </c>
      <c r="B3475" s="34" t="s">
        <v>7209</v>
      </c>
      <c r="C3475" s="34" t="s">
        <v>7210</v>
      </c>
      <c r="D3475" s="34" t="s">
        <v>14688</v>
      </c>
      <c r="E3475" s="35" t="s">
        <v>285</v>
      </c>
      <c r="F3475" s="35"/>
      <c r="G3475" s="36">
        <v>27.39</v>
      </c>
      <c r="H3475" s="36">
        <v>3900</v>
      </c>
      <c r="I3475" s="36">
        <v>4930.2</v>
      </c>
      <c r="J3475" s="36">
        <v>27.39</v>
      </c>
    </row>
    <row r="3476" spans="1:10" x14ac:dyDescent="0.2">
      <c r="A3476" s="31"/>
      <c r="B3476" s="31"/>
      <c r="C3476" s="31"/>
      <c r="D3476" s="32" t="s">
        <v>7211</v>
      </c>
      <c r="E3476" s="31"/>
      <c r="F3476" s="31"/>
      <c r="G3476" s="31"/>
      <c r="H3476" s="31"/>
      <c r="I3476" s="31"/>
      <c r="J3476" s="31"/>
    </row>
    <row r="3477" spans="1:10" x14ac:dyDescent="0.2">
      <c r="A3477" s="33">
        <v>3050</v>
      </c>
      <c r="B3477" s="34" t="s">
        <v>7212</v>
      </c>
      <c r="C3477" s="34" t="s">
        <v>7213</v>
      </c>
      <c r="D3477" s="34" t="s">
        <v>7214</v>
      </c>
      <c r="E3477" s="35" t="s">
        <v>3783</v>
      </c>
      <c r="F3477" s="35"/>
      <c r="G3477" s="36">
        <v>36.36</v>
      </c>
      <c r="H3477" s="36">
        <v>3800</v>
      </c>
      <c r="I3477" s="36">
        <v>6544.8</v>
      </c>
      <c r="J3477" s="36">
        <v>36.36</v>
      </c>
    </row>
    <row r="3478" spans="1:10" x14ac:dyDescent="0.2">
      <c r="A3478" s="33">
        <v>3051</v>
      </c>
      <c r="B3478" s="34" t="s">
        <v>7215</v>
      </c>
      <c r="C3478" s="34" t="s">
        <v>7216</v>
      </c>
      <c r="D3478" s="34" t="s">
        <v>14690</v>
      </c>
      <c r="E3478" s="35" t="s">
        <v>5876</v>
      </c>
      <c r="F3478" s="35"/>
      <c r="G3478" s="36">
        <v>25.5</v>
      </c>
      <c r="H3478" s="36">
        <v>3850</v>
      </c>
      <c r="I3478" s="36">
        <v>4590</v>
      </c>
      <c r="J3478" s="36">
        <v>25.5</v>
      </c>
    </row>
    <row r="3479" spans="1:10" x14ac:dyDescent="0.2">
      <c r="A3479" s="33">
        <v>3052</v>
      </c>
      <c r="B3479" s="34" t="s">
        <v>7218</v>
      </c>
      <c r="C3479" s="34" t="s">
        <v>7219</v>
      </c>
      <c r="D3479" s="34" t="s">
        <v>14691</v>
      </c>
      <c r="E3479" s="35" t="s">
        <v>2170</v>
      </c>
      <c r="F3479" s="35"/>
      <c r="G3479" s="36">
        <v>8250</v>
      </c>
      <c r="H3479" s="36">
        <v>4700</v>
      </c>
      <c r="I3479" s="36">
        <v>8250</v>
      </c>
      <c r="J3479" s="36">
        <v>8250</v>
      </c>
    </row>
    <row r="3480" spans="1:10" x14ac:dyDescent="0.2">
      <c r="A3480" s="33">
        <v>3053</v>
      </c>
      <c r="B3480" s="34" t="s">
        <v>12644</v>
      </c>
      <c r="C3480" s="34" t="s">
        <v>12643</v>
      </c>
      <c r="D3480" s="34" t="s">
        <v>7227</v>
      </c>
      <c r="E3480" s="35" t="s">
        <v>14056</v>
      </c>
      <c r="F3480" s="35"/>
      <c r="G3480" s="36">
        <v>21.28</v>
      </c>
      <c r="H3480" s="36">
        <v>3750</v>
      </c>
      <c r="I3480" s="36">
        <v>3830.4</v>
      </c>
      <c r="J3480" s="36">
        <v>21.28</v>
      </c>
    </row>
    <row r="3481" spans="1:10" x14ac:dyDescent="0.2">
      <c r="A3481" s="33">
        <v>3054</v>
      </c>
      <c r="B3481" s="34" t="s">
        <v>7220</v>
      </c>
      <c r="C3481" s="34" t="s">
        <v>7221</v>
      </c>
      <c r="D3481" s="34" t="s">
        <v>7222</v>
      </c>
      <c r="E3481" s="35" t="s">
        <v>1233</v>
      </c>
      <c r="F3481" s="35"/>
      <c r="G3481" s="36">
        <v>35.67</v>
      </c>
      <c r="H3481" s="36">
        <v>3800</v>
      </c>
      <c r="I3481" s="36">
        <v>6420.6</v>
      </c>
      <c r="J3481" s="36">
        <v>35.67</v>
      </c>
    </row>
    <row r="3482" spans="1:10" x14ac:dyDescent="0.2">
      <c r="A3482" s="33">
        <v>3055</v>
      </c>
      <c r="B3482" s="34" t="s">
        <v>7223</v>
      </c>
      <c r="C3482" s="34" t="s">
        <v>7224</v>
      </c>
      <c r="D3482" s="34" t="s">
        <v>7217</v>
      </c>
      <c r="E3482" s="35" t="s">
        <v>4999</v>
      </c>
      <c r="F3482" s="35"/>
      <c r="G3482" s="36">
        <v>23.41</v>
      </c>
      <c r="H3482" s="36">
        <v>3750</v>
      </c>
      <c r="I3482" s="36">
        <v>4213.8</v>
      </c>
      <c r="J3482" s="36">
        <v>23.41</v>
      </c>
    </row>
    <row r="3483" spans="1:10" x14ac:dyDescent="0.2">
      <c r="A3483" s="33">
        <v>3056</v>
      </c>
      <c r="B3483" s="34" t="s">
        <v>7225</v>
      </c>
      <c r="C3483" s="34" t="s">
        <v>7226</v>
      </c>
      <c r="D3483" s="34" t="s">
        <v>7227</v>
      </c>
      <c r="E3483" s="35" t="s">
        <v>222</v>
      </c>
      <c r="F3483" s="35"/>
      <c r="G3483" s="36">
        <v>21.28</v>
      </c>
      <c r="H3483" s="36">
        <v>3750</v>
      </c>
      <c r="I3483" s="36">
        <v>3830.4</v>
      </c>
      <c r="J3483" s="36">
        <v>21.28</v>
      </c>
    </row>
    <row r="3484" spans="1:10" x14ac:dyDescent="0.2">
      <c r="A3484" s="33">
        <v>3057</v>
      </c>
      <c r="B3484" s="34" t="s">
        <v>7228</v>
      </c>
      <c r="C3484" s="34" t="s">
        <v>7229</v>
      </c>
      <c r="D3484" s="34" t="s">
        <v>7214</v>
      </c>
      <c r="E3484" s="35" t="s">
        <v>62</v>
      </c>
      <c r="F3484" s="35"/>
      <c r="G3484" s="36">
        <v>36.36</v>
      </c>
      <c r="H3484" s="36">
        <v>3800</v>
      </c>
      <c r="I3484" s="36">
        <v>6544.8</v>
      </c>
      <c r="J3484" s="36">
        <v>36.36</v>
      </c>
    </row>
    <row r="3485" spans="1:10" x14ac:dyDescent="0.2">
      <c r="A3485" s="33">
        <v>3058</v>
      </c>
      <c r="B3485" s="34" t="s">
        <v>7230</v>
      </c>
      <c r="C3485" s="34" t="s">
        <v>7231</v>
      </c>
      <c r="D3485" s="34" t="s">
        <v>7217</v>
      </c>
      <c r="E3485" s="35" t="s">
        <v>3899</v>
      </c>
      <c r="F3485" s="35"/>
      <c r="G3485" s="36">
        <v>23.41</v>
      </c>
      <c r="H3485" s="36">
        <v>3750</v>
      </c>
      <c r="I3485" s="36">
        <v>4213.8</v>
      </c>
      <c r="J3485" s="36">
        <v>23.41</v>
      </c>
    </row>
    <row r="3486" spans="1:10" x14ac:dyDescent="0.2">
      <c r="A3486" s="31"/>
      <c r="B3486" s="31"/>
      <c r="C3486" s="31"/>
      <c r="D3486" s="32" t="s">
        <v>7232</v>
      </c>
      <c r="E3486" s="31"/>
      <c r="F3486" s="31"/>
      <c r="G3486" s="31"/>
      <c r="H3486" s="31"/>
      <c r="I3486" s="31"/>
      <c r="J3486" s="31"/>
    </row>
    <row r="3487" spans="1:10" x14ac:dyDescent="0.2">
      <c r="A3487" s="33">
        <v>3059</v>
      </c>
      <c r="B3487" s="34" t="s">
        <v>12628</v>
      </c>
      <c r="C3487" s="34" t="s">
        <v>12627</v>
      </c>
      <c r="D3487" s="34" t="s">
        <v>7233</v>
      </c>
      <c r="E3487" s="35" t="s">
        <v>13912</v>
      </c>
      <c r="F3487" s="35"/>
      <c r="G3487" s="36">
        <v>27</v>
      </c>
      <c r="H3487" s="36">
        <v>3750</v>
      </c>
      <c r="I3487" s="36">
        <v>4860</v>
      </c>
      <c r="J3487" s="36">
        <v>27</v>
      </c>
    </row>
    <row r="3488" spans="1:10" x14ac:dyDescent="0.2">
      <c r="A3488" s="33">
        <v>3060</v>
      </c>
      <c r="B3488" s="34" t="s">
        <v>7234</v>
      </c>
      <c r="C3488" s="34" t="s">
        <v>7235</v>
      </c>
      <c r="D3488" s="34" t="s">
        <v>7233</v>
      </c>
      <c r="E3488" s="35" t="s">
        <v>3456</v>
      </c>
      <c r="F3488" s="35"/>
      <c r="G3488" s="36">
        <v>27</v>
      </c>
      <c r="H3488" s="36">
        <v>3750</v>
      </c>
      <c r="I3488" s="36">
        <v>4860</v>
      </c>
      <c r="J3488" s="36">
        <v>27</v>
      </c>
    </row>
    <row r="3489" spans="1:10" x14ac:dyDescent="0.2">
      <c r="A3489" s="33">
        <v>3061</v>
      </c>
      <c r="B3489" s="34" t="s">
        <v>7236</v>
      </c>
      <c r="C3489" s="34" t="s">
        <v>7237</v>
      </c>
      <c r="D3489" s="34" t="s">
        <v>7233</v>
      </c>
      <c r="E3489" s="35" t="s">
        <v>777</v>
      </c>
      <c r="F3489" s="35"/>
      <c r="G3489" s="36">
        <v>27</v>
      </c>
      <c r="H3489" s="36">
        <v>3750</v>
      </c>
      <c r="I3489" s="36">
        <v>4860</v>
      </c>
      <c r="J3489" s="36">
        <v>27</v>
      </c>
    </row>
    <row r="3490" spans="1:10" x14ac:dyDescent="0.2">
      <c r="A3490" s="33">
        <v>3062</v>
      </c>
      <c r="B3490" s="34" t="s">
        <v>12626</v>
      </c>
      <c r="C3490" s="34" t="s">
        <v>12625</v>
      </c>
      <c r="D3490" s="34" t="s">
        <v>7233</v>
      </c>
      <c r="E3490" s="35" t="s">
        <v>14025</v>
      </c>
      <c r="F3490" s="35"/>
      <c r="G3490" s="36">
        <v>27</v>
      </c>
      <c r="H3490" s="36">
        <v>3750</v>
      </c>
      <c r="I3490" s="36">
        <v>4860</v>
      </c>
      <c r="J3490" s="36">
        <v>27</v>
      </c>
    </row>
    <row r="3491" spans="1:10" x14ac:dyDescent="0.2">
      <c r="A3491" s="33">
        <v>3063</v>
      </c>
      <c r="B3491" s="34" t="s">
        <v>7238</v>
      </c>
      <c r="C3491" s="34" t="s">
        <v>7239</v>
      </c>
      <c r="D3491" s="34" t="s">
        <v>7233</v>
      </c>
      <c r="E3491" s="35" t="s">
        <v>270</v>
      </c>
      <c r="F3491" s="35"/>
      <c r="G3491" s="36">
        <v>27</v>
      </c>
      <c r="H3491" s="36">
        <v>3750</v>
      </c>
      <c r="I3491" s="36">
        <v>4860</v>
      </c>
      <c r="J3491" s="36">
        <v>27</v>
      </c>
    </row>
    <row r="3492" spans="1:10" x14ac:dyDescent="0.2">
      <c r="A3492" s="33">
        <v>3064</v>
      </c>
      <c r="B3492" s="34" t="s">
        <v>7240</v>
      </c>
      <c r="C3492" s="34" t="s">
        <v>7241</v>
      </c>
      <c r="D3492" s="34" t="s">
        <v>7233</v>
      </c>
      <c r="E3492" s="35" t="s">
        <v>270</v>
      </c>
      <c r="F3492" s="35"/>
      <c r="G3492" s="36">
        <v>27</v>
      </c>
      <c r="H3492" s="36">
        <v>3750</v>
      </c>
      <c r="I3492" s="36">
        <v>4860</v>
      </c>
      <c r="J3492" s="36">
        <v>27</v>
      </c>
    </row>
    <row r="3493" spans="1:10" x14ac:dyDescent="0.2">
      <c r="A3493" s="33">
        <v>3065</v>
      </c>
      <c r="B3493" s="34" t="s">
        <v>7243</v>
      </c>
      <c r="C3493" s="34" t="s">
        <v>7244</v>
      </c>
      <c r="D3493" s="34" t="s">
        <v>7245</v>
      </c>
      <c r="E3493" s="35" t="s">
        <v>2667</v>
      </c>
      <c r="F3493" s="35"/>
      <c r="G3493" s="36">
        <v>30</v>
      </c>
      <c r="H3493" s="36">
        <v>3800</v>
      </c>
      <c r="I3493" s="36">
        <v>5400</v>
      </c>
      <c r="J3493" s="36">
        <v>30</v>
      </c>
    </row>
    <row r="3494" spans="1:10" x14ac:dyDescent="0.2">
      <c r="A3494" s="33">
        <v>3066</v>
      </c>
      <c r="B3494" s="34" t="s">
        <v>7246</v>
      </c>
      <c r="C3494" s="34" t="s">
        <v>7247</v>
      </c>
      <c r="D3494" s="34" t="s">
        <v>7233</v>
      </c>
      <c r="E3494" s="35" t="s">
        <v>5357</v>
      </c>
      <c r="F3494" s="35"/>
      <c r="G3494" s="36">
        <v>27</v>
      </c>
      <c r="H3494" s="36">
        <v>3750</v>
      </c>
      <c r="I3494" s="36">
        <v>4860</v>
      </c>
      <c r="J3494" s="36">
        <v>27</v>
      </c>
    </row>
    <row r="3495" spans="1:10" x14ac:dyDescent="0.2">
      <c r="A3495" s="33">
        <v>3067</v>
      </c>
      <c r="B3495" s="34" t="s">
        <v>7248</v>
      </c>
      <c r="C3495" s="34" t="s">
        <v>7249</v>
      </c>
      <c r="D3495" s="34" t="s">
        <v>7233</v>
      </c>
      <c r="E3495" s="35" t="s">
        <v>4490</v>
      </c>
      <c r="F3495" s="35"/>
      <c r="G3495" s="36">
        <v>27</v>
      </c>
      <c r="H3495" s="36">
        <v>3750</v>
      </c>
      <c r="I3495" s="36">
        <v>4860</v>
      </c>
      <c r="J3495" s="36">
        <v>27</v>
      </c>
    </row>
    <row r="3496" spans="1:10" x14ac:dyDescent="0.2">
      <c r="A3496" s="33">
        <v>3068</v>
      </c>
      <c r="B3496" s="34" t="s">
        <v>12634</v>
      </c>
      <c r="C3496" s="34" t="s">
        <v>12633</v>
      </c>
      <c r="D3496" s="34" t="s">
        <v>7245</v>
      </c>
      <c r="E3496" s="35" t="s">
        <v>14406</v>
      </c>
      <c r="F3496" s="35"/>
      <c r="G3496" s="36">
        <v>30</v>
      </c>
      <c r="H3496" s="36">
        <v>3800</v>
      </c>
      <c r="I3496" s="36">
        <v>5400</v>
      </c>
      <c r="J3496" s="36">
        <v>30</v>
      </c>
    </row>
    <row r="3497" spans="1:10" x14ac:dyDescent="0.2">
      <c r="A3497" s="33">
        <v>3069</v>
      </c>
      <c r="B3497" s="34" t="s">
        <v>7252</v>
      </c>
      <c r="C3497" s="34" t="s">
        <v>7253</v>
      </c>
      <c r="D3497" s="34" t="s">
        <v>7233</v>
      </c>
      <c r="E3497" s="35" t="s">
        <v>1104</v>
      </c>
      <c r="F3497" s="35"/>
      <c r="G3497" s="36">
        <v>27</v>
      </c>
      <c r="H3497" s="36">
        <v>3750</v>
      </c>
      <c r="I3497" s="36">
        <v>4860</v>
      </c>
      <c r="J3497" s="36">
        <v>27</v>
      </c>
    </row>
    <row r="3498" spans="1:10" x14ac:dyDescent="0.2">
      <c r="A3498" s="33">
        <v>3070</v>
      </c>
      <c r="B3498" s="34" t="s">
        <v>12624</v>
      </c>
      <c r="C3498" s="34" t="s">
        <v>7254</v>
      </c>
      <c r="D3498" s="34" t="s">
        <v>7233</v>
      </c>
      <c r="E3498" s="35" t="s">
        <v>14043</v>
      </c>
      <c r="F3498" s="35"/>
      <c r="G3498" s="36">
        <v>27</v>
      </c>
      <c r="H3498" s="36">
        <v>3750</v>
      </c>
      <c r="I3498" s="36">
        <v>4860</v>
      </c>
      <c r="J3498" s="36">
        <v>27</v>
      </c>
    </row>
    <row r="3499" spans="1:10" x14ac:dyDescent="0.2">
      <c r="A3499" s="33">
        <v>3071</v>
      </c>
      <c r="B3499" s="34" t="s">
        <v>7255</v>
      </c>
      <c r="C3499" s="34" t="s">
        <v>7256</v>
      </c>
      <c r="D3499" s="34" t="s">
        <v>7233</v>
      </c>
      <c r="E3499" s="35" t="s">
        <v>4490</v>
      </c>
      <c r="F3499" s="35"/>
      <c r="G3499" s="36">
        <v>27</v>
      </c>
      <c r="H3499" s="36">
        <v>3750</v>
      </c>
      <c r="I3499" s="36">
        <v>4860</v>
      </c>
      <c r="J3499" s="36">
        <v>27</v>
      </c>
    </row>
    <row r="3500" spans="1:10" x14ac:dyDescent="0.2">
      <c r="A3500" s="33">
        <v>3072</v>
      </c>
      <c r="B3500" s="34" t="s">
        <v>7242</v>
      </c>
      <c r="C3500" s="34" t="s">
        <v>14692</v>
      </c>
      <c r="D3500" s="34" t="s">
        <v>7233</v>
      </c>
      <c r="E3500" s="35" t="s">
        <v>3732</v>
      </c>
      <c r="F3500" s="35"/>
      <c r="G3500" s="36">
        <v>27</v>
      </c>
      <c r="H3500" s="36">
        <v>3750</v>
      </c>
      <c r="I3500" s="36">
        <v>4860</v>
      </c>
      <c r="J3500" s="36">
        <v>27</v>
      </c>
    </row>
    <row r="3501" spans="1:10" x14ac:dyDescent="0.2">
      <c r="A3501" s="33">
        <v>3073</v>
      </c>
      <c r="B3501" s="34" t="s">
        <v>7257</v>
      </c>
      <c r="C3501" s="34" t="s">
        <v>7258</v>
      </c>
      <c r="D3501" s="34" t="s">
        <v>7233</v>
      </c>
      <c r="E3501" s="35" t="s">
        <v>1394</v>
      </c>
      <c r="F3501" s="35"/>
      <c r="G3501" s="36">
        <v>27</v>
      </c>
      <c r="H3501" s="36">
        <v>3750</v>
      </c>
      <c r="I3501" s="36">
        <v>4860</v>
      </c>
      <c r="J3501" s="36">
        <v>27</v>
      </c>
    </row>
    <row r="3502" spans="1:10" x14ac:dyDescent="0.2">
      <c r="A3502" s="33">
        <v>3074</v>
      </c>
      <c r="B3502" s="34" t="s">
        <v>7259</v>
      </c>
      <c r="C3502" s="34" t="s">
        <v>7260</v>
      </c>
      <c r="D3502" s="34" t="s">
        <v>7233</v>
      </c>
      <c r="E3502" s="35" t="s">
        <v>6176</v>
      </c>
      <c r="F3502" s="35"/>
      <c r="G3502" s="36">
        <v>27</v>
      </c>
      <c r="H3502" s="36">
        <v>3750</v>
      </c>
      <c r="I3502" s="36">
        <v>4860</v>
      </c>
      <c r="J3502" s="36">
        <v>27</v>
      </c>
    </row>
    <row r="3503" spans="1:10" x14ac:dyDescent="0.2">
      <c r="A3503" s="31"/>
      <c r="B3503" s="31"/>
      <c r="C3503" s="31"/>
      <c r="D3503" s="32" t="s">
        <v>7261</v>
      </c>
      <c r="E3503" s="31"/>
      <c r="F3503" s="31"/>
      <c r="G3503" s="31"/>
      <c r="H3503" s="31"/>
      <c r="I3503" s="31"/>
      <c r="J3503" s="31"/>
    </row>
    <row r="3504" spans="1:10" x14ac:dyDescent="0.2">
      <c r="A3504" s="33">
        <v>3075</v>
      </c>
      <c r="B3504" s="34" t="s">
        <v>7262</v>
      </c>
      <c r="C3504" s="34" t="s">
        <v>7263</v>
      </c>
      <c r="D3504" s="34" t="s">
        <v>14693</v>
      </c>
      <c r="E3504" s="35" t="s">
        <v>1819</v>
      </c>
      <c r="F3504" s="35"/>
      <c r="G3504" s="36">
        <v>26.35</v>
      </c>
      <c r="H3504" s="36">
        <v>3750</v>
      </c>
      <c r="I3504" s="36">
        <v>5270</v>
      </c>
      <c r="J3504" s="36">
        <v>26.35</v>
      </c>
    </row>
    <row r="3505" spans="1:10" x14ac:dyDescent="0.2">
      <c r="A3505" s="33">
        <v>3076</v>
      </c>
      <c r="B3505" s="34" t="s">
        <v>12632</v>
      </c>
      <c r="C3505" s="34" t="s">
        <v>12631</v>
      </c>
      <c r="D3505" s="34" t="s">
        <v>7264</v>
      </c>
      <c r="E3505" s="35" t="s">
        <v>13996</v>
      </c>
      <c r="F3505" s="35"/>
      <c r="G3505" s="36">
        <v>23.85</v>
      </c>
      <c r="H3505" s="36">
        <v>3750</v>
      </c>
      <c r="I3505" s="36">
        <v>4770</v>
      </c>
      <c r="J3505" s="36">
        <v>23.85</v>
      </c>
    </row>
    <row r="3506" spans="1:10" x14ac:dyDescent="0.2">
      <c r="A3506" s="33">
        <v>3077</v>
      </c>
      <c r="B3506" s="34" t="s">
        <v>7267</v>
      </c>
      <c r="C3506" s="34" t="s">
        <v>7268</v>
      </c>
      <c r="D3506" s="34" t="s">
        <v>14694</v>
      </c>
      <c r="E3506" s="35" t="s">
        <v>7269</v>
      </c>
      <c r="F3506" s="35"/>
      <c r="G3506" s="36">
        <v>5670</v>
      </c>
      <c r="H3506" s="36">
        <v>3750</v>
      </c>
      <c r="I3506" s="36">
        <v>5670</v>
      </c>
      <c r="J3506" s="36">
        <v>5670</v>
      </c>
    </row>
    <row r="3507" spans="1:10" x14ac:dyDescent="0.2">
      <c r="A3507" s="33">
        <v>3078</v>
      </c>
      <c r="B3507" s="34" t="s">
        <v>7270</v>
      </c>
      <c r="C3507" s="34" t="s">
        <v>7271</v>
      </c>
      <c r="D3507" s="34" t="s">
        <v>7264</v>
      </c>
      <c r="E3507" s="35" t="s">
        <v>552</v>
      </c>
      <c r="F3507" s="35"/>
      <c r="G3507" s="36">
        <v>23.85</v>
      </c>
      <c r="H3507" s="36">
        <v>3750</v>
      </c>
      <c r="I3507" s="36">
        <v>4770</v>
      </c>
      <c r="J3507" s="36">
        <v>23.85</v>
      </c>
    </row>
    <row r="3508" spans="1:10" x14ac:dyDescent="0.2">
      <c r="A3508" s="33">
        <v>3079</v>
      </c>
      <c r="B3508" s="34" t="s">
        <v>14695</v>
      </c>
      <c r="C3508" s="34" t="s">
        <v>14696</v>
      </c>
      <c r="D3508" s="34" t="s">
        <v>7264</v>
      </c>
      <c r="E3508" s="35" t="s">
        <v>14043</v>
      </c>
      <c r="F3508" s="35"/>
      <c r="G3508" s="36">
        <v>23.85</v>
      </c>
      <c r="H3508" s="36">
        <v>3750</v>
      </c>
      <c r="I3508" s="36">
        <v>4770</v>
      </c>
      <c r="J3508" s="36">
        <v>23.85</v>
      </c>
    </row>
    <row r="3509" spans="1:10" x14ac:dyDescent="0.2">
      <c r="A3509" s="31"/>
      <c r="B3509" s="31"/>
      <c r="C3509" s="31"/>
      <c r="D3509" s="32" t="s">
        <v>7276</v>
      </c>
      <c r="E3509" s="31"/>
      <c r="F3509" s="31"/>
      <c r="G3509" s="31"/>
      <c r="H3509" s="31"/>
      <c r="I3509" s="31"/>
      <c r="J3509" s="31"/>
    </row>
    <row r="3510" spans="1:10" x14ac:dyDescent="0.2">
      <c r="A3510" s="33">
        <v>3080</v>
      </c>
      <c r="B3510" s="34" t="s">
        <v>7265</v>
      </c>
      <c r="C3510" s="34" t="s">
        <v>7266</v>
      </c>
      <c r="D3510" s="34" t="s">
        <v>7278</v>
      </c>
      <c r="E3510" s="35" t="s">
        <v>846</v>
      </c>
      <c r="F3510" s="35"/>
      <c r="G3510" s="36">
        <v>22.5</v>
      </c>
      <c r="H3510" s="36">
        <v>3750</v>
      </c>
      <c r="I3510" s="36">
        <v>4050</v>
      </c>
      <c r="J3510" s="36">
        <v>22.5</v>
      </c>
    </row>
    <row r="3511" spans="1:10" x14ac:dyDescent="0.2">
      <c r="A3511" s="33">
        <v>3081</v>
      </c>
      <c r="B3511" s="34" t="s">
        <v>12623</v>
      </c>
      <c r="C3511" s="34" t="s">
        <v>12622</v>
      </c>
      <c r="D3511" s="34" t="s">
        <v>7278</v>
      </c>
      <c r="E3511" s="35" t="s">
        <v>13912</v>
      </c>
      <c r="F3511" s="35"/>
      <c r="G3511" s="36">
        <v>22.5</v>
      </c>
      <c r="H3511" s="36">
        <v>3750</v>
      </c>
      <c r="I3511" s="36">
        <v>4050</v>
      </c>
      <c r="J3511" s="36">
        <v>22.5</v>
      </c>
    </row>
    <row r="3512" spans="1:10" x14ac:dyDescent="0.2">
      <c r="A3512" s="33">
        <v>3082</v>
      </c>
      <c r="B3512" s="34" t="s">
        <v>7279</v>
      </c>
      <c r="C3512" s="34" t="s">
        <v>7280</v>
      </c>
      <c r="D3512" s="34" t="s">
        <v>7281</v>
      </c>
      <c r="E3512" s="35" t="s">
        <v>2802</v>
      </c>
      <c r="F3512" s="35"/>
      <c r="G3512" s="36">
        <v>22.5</v>
      </c>
      <c r="H3512" s="36">
        <v>3750</v>
      </c>
      <c r="I3512" s="36">
        <v>2993.4</v>
      </c>
      <c r="J3512" s="36">
        <v>16.63</v>
      </c>
    </row>
    <row r="3513" spans="1:10" x14ac:dyDescent="0.2">
      <c r="A3513" s="33">
        <v>3083</v>
      </c>
      <c r="B3513" s="34" t="s">
        <v>640</v>
      </c>
      <c r="C3513" s="34" t="s">
        <v>641</v>
      </c>
      <c r="D3513" s="34" t="s">
        <v>7277</v>
      </c>
      <c r="E3513" s="35" t="s">
        <v>642</v>
      </c>
      <c r="F3513" s="35"/>
      <c r="G3513" s="36">
        <v>24.75</v>
      </c>
      <c r="H3513" s="36">
        <v>3750</v>
      </c>
      <c r="I3513" s="36">
        <v>4455</v>
      </c>
      <c r="J3513" s="36">
        <v>24.75</v>
      </c>
    </row>
    <row r="3514" spans="1:10" x14ac:dyDescent="0.2">
      <c r="A3514" s="33">
        <v>3084</v>
      </c>
      <c r="B3514" s="34" t="s">
        <v>7282</v>
      </c>
      <c r="C3514" s="34" t="s">
        <v>7283</v>
      </c>
      <c r="D3514" s="34" t="s">
        <v>7278</v>
      </c>
      <c r="E3514" s="35" t="s">
        <v>1042</v>
      </c>
      <c r="F3514" s="35"/>
      <c r="G3514" s="36">
        <v>22.5</v>
      </c>
      <c r="H3514" s="36">
        <v>3750</v>
      </c>
      <c r="I3514" s="36">
        <v>4050</v>
      </c>
      <c r="J3514" s="36">
        <v>22.5</v>
      </c>
    </row>
    <row r="3515" spans="1:10" x14ac:dyDescent="0.2">
      <c r="A3515" s="31"/>
      <c r="B3515" s="31"/>
      <c r="C3515" s="31"/>
      <c r="D3515" s="32" t="s">
        <v>7284</v>
      </c>
      <c r="E3515" s="31"/>
      <c r="F3515" s="31"/>
      <c r="G3515" s="31"/>
      <c r="H3515" s="31"/>
      <c r="I3515" s="31"/>
      <c r="J3515" s="31"/>
    </row>
    <row r="3516" spans="1:10" x14ac:dyDescent="0.2">
      <c r="A3516" s="33">
        <v>3085</v>
      </c>
      <c r="B3516" s="34" t="s">
        <v>12630</v>
      </c>
      <c r="C3516" s="34" t="s">
        <v>12629</v>
      </c>
      <c r="D3516" s="34" t="s">
        <v>14697</v>
      </c>
      <c r="E3516" s="35" t="s">
        <v>13925</v>
      </c>
      <c r="F3516" s="35"/>
      <c r="G3516" s="36">
        <v>5900</v>
      </c>
      <c r="H3516" s="36">
        <v>5000</v>
      </c>
      <c r="I3516" s="36">
        <v>5900</v>
      </c>
      <c r="J3516" s="36">
        <v>5900</v>
      </c>
    </row>
    <row r="3517" spans="1:10" x14ac:dyDescent="0.2">
      <c r="A3517" s="33">
        <v>3086</v>
      </c>
      <c r="B3517" s="34" t="s">
        <v>7289</v>
      </c>
      <c r="C3517" s="34" t="s">
        <v>7290</v>
      </c>
      <c r="D3517" s="34" t="s">
        <v>14698</v>
      </c>
      <c r="E3517" s="35" t="s">
        <v>3069</v>
      </c>
      <c r="F3517" s="35"/>
      <c r="G3517" s="36">
        <v>7440</v>
      </c>
      <c r="H3517" s="36">
        <v>6500</v>
      </c>
      <c r="I3517" s="36">
        <v>7440</v>
      </c>
      <c r="J3517" s="36">
        <v>7440</v>
      </c>
    </row>
    <row r="3518" spans="1:10" x14ac:dyDescent="0.2">
      <c r="A3518" s="31"/>
      <c r="B3518" s="31"/>
      <c r="C3518" s="31"/>
      <c r="D3518" s="32" t="s">
        <v>7291</v>
      </c>
      <c r="E3518" s="31"/>
      <c r="F3518" s="31"/>
      <c r="G3518" s="31"/>
      <c r="H3518" s="31"/>
      <c r="I3518" s="31"/>
      <c r="J3518" s="31"/>
    </row>
    <row r="3519" spans="1:10" x14ac:dyDescent="0.2">
      <c r="A3519" s="33">
        <v>3087</v>
      </c>
      <c r="B3519" s="34" t="s">
        <v>7292</v>
      </c>
      <c r="C3519" s="34" t="s">
        <v>7293</v>
      </c>
      <c r="D3519" s="34" t="s">
        <v>7294</v>
      </c>
      <c r="E3519" s="35" t="s">
        <v>630</v>
      </c>
      <c r="F3519" s="35"/>
      <c r="G3519" s="36">
        <v>20.48</v>
      </c>
      <c r="H3519" s="36">
        <v>3750</v>
      </c>
      <c r="I3519" s="36">
        <v>3379.2</v>
      </c>
      <c r="J3519" s="36">
        <v>20.48</v>
      </c>
    </row>
    <row r="3520" spans="1:10" x14ac:dyDescent="0.2">
      <c r="A3520" s="33">
        <v>3088</v>
      </c>
      <c r="B3520" s="34" t="s">
        <v>7295</v>
      </c>
      <c r="C3520" s="34" t="s">
        <v>7296</v>
      </c>
      <c r="D3520" s="34" t="s">
        <v>7294</v>
      </c>
      <c r="E3520" s="35" t="s">
        <v>6646</v>
      </c>
      <c r="F3520" s="35"/>
      <c r="G3520" s="36">
        <v>20.48</v>
      </c>
      <c r="H3520" s="36">
        <v>3750</v>
      </c>
      <c r="I3520" s="36">
        <v>3379.2</v>
      </c>
      <c r="J3520" s="36">
        <v>20.48</v>
      </c>
    </row>
    <row r="3521" spans="1:10" x14ac:dyDescent="0.2">
      <c r="A3521" s="33">
        <v>3089</v>
      </c>
      <c r="B3521" s="34" t="s">
        <v>7297</v>
      </c>
      <c r="C3521" s="34" t="s">
        <v>7298</v>
      </c>
      <c r="D3521" s="34" t="s">
        <v>7294</v>
      </c>
      <c r="E3521" s="35" t="s">
        <v>3456</v>
      </c>
      <c r="F3521" s="35"/>
      <c r="G3521" s="36">
        <v>20.48</v>
      </c>
      <c r="H3521" s="36">
        <v>3750</v>
      </c>
      <c r="I3521" s="36">
        <v>3379.2</v>
      </c>
      <c r="J3521" s="36">
        <v>20.48</v>
      </c>
    </row>
    <row r="3522" spans="1:10" x14ac:dyDescent="0.2">
      <c r="A3522" s="31"/>
      <c r="B3522" s="31"/>
      <c r="C3522" s="31"/>
      <c r="D3522" s="32" t="s">
        <v>7299</v>
      </c>
      <c r="E3522" s="31"/>
      <c r="F3522" s="31"/>
      <c r="G3522" s="31"/>
      <c r="H3522" s="31"/>
      <c r="I3522" s="31"/>
      <c r="J3522" s="31"/>
    </row>
    <row r="3523" spans="1:10" x14ac:dyDescent="0.2">
      <c r="A3523" s="33">
        <v>3090</v>
      </c>
      <c r="B3523" s="34" t="s">
        <v>12615</v>
      </c>
      <c r="C3523" s="34" t="s">
        <v>12614</v>
      </c>
      <c r="D3523" s="34" t="s">
        <v>7302</v>
      </c>
      <c r="E3523" s="35" t="s">
        <v>13989</v>
      </c>
      <c r="F3523" s="35"/>
      <c r="G3523" s="36">
        <v>29</v>
      </c>
      <c r="H3523" s="36">
        <v>3900</v>
      </c>
      <c r="I3523" s="36">
        <v>5220</v>
      </c>
      <c r="J3523" s="36">
        <v>29</v>
      </c>
    </row>
    <row r="3524" spans="1:10" x14ac:dyDescent="0.2">
      <c r="A3524" s="33">
        <v>3091</v>
      </c>
      <c r="B3524" s="34" t="s">
        <v>7300</v>
      </c>
      <c r="C3524" s="34" t="s">
        <v>7301</v>
      </c>
      <c r="D3524" s="34" t="s">
        <v>7302</v>
      </c>
      <c r="E3524" s="35" t="s">
        <v>807</v>
      </c>
      <c r="F3524" s="35"/>
      <c r="G3524" s="36">
        <v>29</v>
      </c>
      <c r="H3524" s="36">
        <v>3900</v>
      </c>
      <c r="I3524" s="36">
        <v>5220</v>
      </c>
      <c r="J3524" s="36">
        <v>29</v>
      </c>
    </row>
    <row r="3525" spans="1:10" x14ac:dyDescent="0.2">
      <c r="A3525" s="33">
        <v>3092</v>
      </c>
      <c r="B3525" s="34" t="s">
        <v>7303</v>
      </c>
      <c r="C3525" s="34" t="s">
        <v>7304</v>
      </c>
      <c r="D3525" s="34" t="s">
        <v>7302</v>
      </c>
      <c r="E3525" s="35" t="s">
        <v>938</v>
      </c>
      <c r="F3525" s="35"/>
      <c r="G3525" s="36">
        <v>29</v>
      </c>
      <c r="H3525" s="36">
        <v>3900</v>
      </c>
      <c r="I3525" s="36">
        <v>5220</v>
      </c>
      <c r="J3525" s="36">
        <v>29</v>
      </c>
    </row>
    <row r="3526" spans="1:10" x14ac:dyDescent="0.2">
      <c r="A3526" s="33">
        <v>3093</v>
      </c>
      <c r="B3526" s="34" t="s">
        <v>7305</v>
      </c>
      <c r="C3526" s="34" t="s">
        <v>7306</v>
      </c>
      <c r="D3526" s="34" t="s">
        <v>7307</v>
      </c>
      <c r="E3526" s="35" t="s">
        <v>3351</v>
      </c>
      <c r="F3526" s="35"/>
      <c r="G3526" s="36">
        <v>36.5</v>
      </c>
      <c r="H3526" s="36">
        <v>3800</v>
      </c>
      <c r="I3526" s="36">
        <v>6570</v>
      </c>
      <c r="J3526" s="36">
        <v>36.5</v>
      </c>
    </row>
    <row r="3527" spans="1:10" x14ac:dyDescent="0.2">
      <c r="A3527" s="33">
        <v>3094</v>
      </c>
      <c r="B3527" s="34" t="s">
        <v>7308</v>
      </c>
      <c r="C3527" s="34" t="s">
        <v>7309</v>
      </c>
      <c r="D3527" s="34" t="s">
        <v>7307</v>
      </c>
      <c r="E3527" s="35" t="s">
        <v>7310</v>
      </c>
      <c r="F3527" s="35"/>
      <c r="G3527" s="36">
        <v>36.5</v>
      </c>
      <c r="H3527" s="36">
        <v>3800</v>
      </c>
      <c r="I3527" s="36">
        <v>6570</v>
      </c>
      <c r="J3527" s="36">
        <v>36.5</v>
      </c>
    </row>
    <row r="3528" spans="1:10" x14ac:dyDescent="0.2">
      <c r="A3528" s="33">
        <v>3095</v>
      </c>
      <c r="B3528" s="34" t="s">
        <v>7311</v>
      </c>
      <c r="C3528" s="34" t="s">
        <v>7312</v>
      </c>
      <c r="D3528" s="34" t="s">
        <v>7302</v>
      </c>
      <c r="E3528" s="35" t="s">
        <v>1655</v>
      </c>
      <c r="F3528" s="35"/>
      <c r="G3528" s="36">
        <v>29</v>
      </c>
      <c r="H3528" s="36">
        <v>3900</v>
      </c>
      <c r="I3528" s="36">
        <v>5220</v>
      </c>
      <c r="J3528" s="36">
        <v>29</v>
      </c>
    </row>
    <row r="3529" spans="1:10" x14ac:dyDescent="0.2">
      <c r="A3529" s="31"/>
      <c r="B3529" s="31"/>
      <c r="C3529" s="31"/>
      <c r="D3529" s="32" t="s">
        <v>7313</v>
      </c>
      <c r="E3529" s="31"/>
      <c r="F3529" s="31"/>
      <c r="G3529" s="31"/>
      <c r="H3529" s="31"/>
      <c r="I3529" s="31"/>
      <c r="J3529" s="31"/>
    </row>
    <row r="3530" spans="1:10" x14ac:dyDescent="0.2">
      <c r="A3530" s="33">
        <v>3096</v>
      </c>
      <c r="B3530" s="34" t="s">
        <v>12613</v>
      </c>
      <c r="C3530" s="34" t="s">
        <v>12612</v>
      </c>
      <c r="D3530" s="34" t="s">
        <v>7316</v>
      </c>
      <c r="E3530" s="35" t="s">
        <v>14052</v>
      </c>
      <c r="F3530" s="35"/>
      <c r="G3530" s="36">
        <v>27</v>
      </c>
      <c r="H3530" s="36">
        <v>3750</v>
      </c>
      <c r="I3530" s="36">
        <v>4860</v>
      </c>
      <c r="J3530" s="36">
        <v>27</v>
      </c>
    </row>
    <row r="3531" spans="1:10" x14ac:dyDescent="0.2">
      <c r="A3531" s="33">
        <v>3097</v>
      </c>
      <c r="B3531" s="34" t="s">
        <v>7314</v>
      </c>
      <c r="C3531" s="34" t="s">
        <v>7315</v>
      </c>
      <c r="D3531" s="34" t="s">
        <v>7316</v>
      </c>
      <c r="E3531" s="35" t="s">
        <v>2432</v>
      </c>
      <c r="F3531" s="35"/>
      <c r="G3531" s="36">
        <v>27</v>
      </c>
      <c r="H3531" s="36">
        <v>3750</v>
      </c>
      <c r="I3531" s="36">
        <v>4860</v>
      </c>
      <c r="J3531" s="36">
        <v>27</v>
      </c>
    </row>
    <row r="3532" spans="1:10" x14ac:dyDescent="0.2">
      <c r="A3532" s="33">
        <v>3098</v>
      </c>
      <c r="B3532" s="34" t="s">
        <v>7317</v>
      </c>
      <c r="C3532" s="34" t="s">
        <v>7318</v>
      </c>
      <c r="D3532" s="34" t="s">
        <v>7316</v>
      </c>
      <c r="E3532" s="35" t="s">
        <v>270</v>
      </c>
      <c r="F3532" s="35"/>
      <c r="G3532" s="36">
        <v>27</v>
      </c>
      <c r="H3532" s="36">
        <v>3750</v>
      </c>
      <c r="I3532" s="36">
        <v>4860</v>
      </c>
      <c r="J3532" s="36">
        <v>27</v>
      </c>
    </row>
    <row r="3533" spans="1:10" x14ac:dyDescent="0.2">
      <c r="A3533" s="33">
        <v>3099</v>
      </c>
      <c r="B3533" s="34" t="s">
        <v>13855</v>
      </c>
      <c r="C3533" s="34" t="s">
        <v>13854</v>
      </c>
      <c r="D3533" s="34" t="s">
        <v>7316</v>
      </c>
      <c r="E3533" s="35" t="s">
        <v>13975</v>
      </c>
      <c r="F3533" s="35"/>
      <c r="G3533" s="36">
        <v>27</v>
      </c>
      <c r="H3533" s="36">
        <v>3750</v>
      </c>
      <c r="I3533" s="36">
        <v>4860</v>
      </c>
      <c r="J3533" s="36">
        <v>27</v>
      </c>
    </row>
    <row r="3534" spans="1:10" x14ac:dyDescent="0.2">
      <c r="A3534" s="33">
        <v>3100</v>
      </c>
      <c r="B3534" s="34" t="s">
        <v>12611</v>
      </c>
      <c r="C3534" s="34" t="s">
        <v>12610</v>
      </c>
      <c r="D3534" s="34" t="s">
        <v>7316</v>
      </c>
      <c r="E3534" s="35" t="s">
        <v>13955</v>
      </c>
      <c r="F3534" s="35"/>
      <c r="G3534" s="36">
        <v>27</v>
      </c>
      <c r="H3534" s="36">
        <v>3750</v>
      </c>
      <c r="I3534" s="36">
        <v>4860</v>
      </c>
      <c r="J3534" s="36">
        <v>27</v>
      </c>
    </row>
    <row r="3535" spans="1:10" x14ac:dyDescent="0.2">
      <c r="A3535" s="33">
        <v>3101</v>
      </c>
      <c r="B3535" s="34" t="s">
        <v>7319</v>
      </c>
      <c r="C3535" s="34" t="s">
        <v>7320</v>
      </c>
      <c r="D3535" s="34" t="s">
        <v>7321</v>
      </c>
      <c r="E3535" s="35" t="s">
        <v>911</v>
      </c>
      <c r="F3535" s="35"/>
      <c r="G3535" s="36">
        <v>30</v>
      </c>
      <c r="H3535" s="36">
        <v>3800</v>
      </c>
      <c r="I3535" s="36">
        <v>5400</v>
      </c>
      <c r="J3535" s="36">
        <v>30</v>
      </c>
    </row>
    <row r="3536" spans="1:10" x14ac:dyDescent="0.2">
      <c r="A3536" s="33">
        <v>3102</v>
      </c>
      <c r="B3536" s="34" t="s">
        <v>14699</v>
      </c>
      <c r="C3536" s="34" t="s">
        <v>14700</v>
      </c>
      <c r="D3536" s="34" t="s">
        <v>7316</v>
      </c>
      <c r="E3536" s="35" t="s">
        <v>13923</v>
      </c>
      <c r="F3536" s="35"/>
      <c r="G3536" s="36">
        <v>27</v>
      </c>
      <c r="H3536" s="36">
        <v>3750</v>
      </c>
      <c r="I3536" s="36">
        <v>4860</v>
      </c>
      <c r="J3536" s="36">
        <v>27</v>
      </c>
    </row>
    <row r="3537" spans="1:10" x14ac:dyDescent="0.2">
      <c r="A3537" s="33">
        <v>3103</v>
      </c>
      <c r="B3537" s="34" t="s">
        <v>7322</v>
      </c>
      <c r="C3537" s="34" t="s">
        <v>7323</v>
      </c>
      <c r="D3537" s="34" t="s">
        <v>7321</v>
      </c>
      <c r="E3537" s="35" t="s">
        <v>911</v>
      </c>
      <c r="F3537" s="35"/>
      <c r="G3537" s="36">
        <v>30</v>
      </c>
      <c r="H3537" s="36">
        <v>3800</v>
      </c>
      <c r="I3537" s="36">
        <v>5400</v>
      </c>
      <c r="J3537" s="36">
        <v>30</v>
      </c>
    </row>
    <row r="3538" spans="1:10" x14ac:dyDescent="0.2">
      <c r="A3538" s="33">
        <v>3104</v>
      </c>
      <c r="B3538" s="34" t="s">
        <v>7324</v>
      </c>
      <c r="C3538" s="34" t="s">
        <v>7325</v>
      </c>
      <c r="D3538" s="34" t="s">
        <v>7316</v>
      </c>
      <c r="E3538" s="35" t="s">
        <v>2667</v>
      </c>
      <c r="F3538" s="35"/>
      <c r="G3538" s="36">
        <v>27</v>
      </c>
      <c r="H3538" s="36">
        <v>3750</v>
      </c>
      <c r="I3538" s="36">
        <v>4860</v>
      </c>
      <c r="J3538" s="36">
        <v>27</v>
      </c>
    </row>
    <row r="3539" spans="1:10" x14ac:dyDescent="0.2">
      <c r="A3539" s="33">
        <v>3105</v>
      </c>
      <c r="B3539" s="34" t="s">
        <v>12609</v>
      </c>
      <c r="C3539" s="34" t="s">
        <v>12608</v>
      </c>
      <c r="D3539" s="34" t="s">
        <v>7316</v>
      </c>
      <c r="E3539" s="35" t="s">
        <v>14025</v>
      </c>
      <c r="F3539" s="35"/>
      <c r="G3539" s="36">
        <v>27</v>
      </c>
      <c r="H3539" s="36">
        <v>3750</v>
      </c>
      <c r="I3539" s="36">
        <v>4860</v>
      </c>
      <c r="J3539" s="36">
        <v>27</v>
      </c>
    </row>
    <row r="3540" spans="1:10" x14ac:dyDescent="0.2">
      <c r="A3540" s="33">
        <v>3106</v>
      </c>
      <c r="B3540" s="34" t="s">
        <v>12607</v>
      </c>
      <c r="C3540" s="34" t="s">
        <v>12606</v>
      </c>
      <c r="D3540" s="34" t="s">
        <v>7316</v>
      </c>
      <c r="E3540" s="35" t="s">
        <v>14167</v>
      </c>
      <c r="F3540" s="35"/>
      <c r="G3540" s="36">
        <v>27</v>
      </c>
      <c r="H3540" s="36">
        <v>3750</v>
      </c>
      <c r="I3540" s="36">
        <v>4860</v>
      </c>
      <c r="J3540" s="36">
        <v>27</v>
      </c>
    </row>
    <row r="3541" spans="1:10" x14ac:dyDescent="0.2">
      <c r="A3541" s="33">
        <v>3107</v>
      </c>
      <c r="B3541" s="34" t="s">
        <v>7326</v>
      </c>
      <c r="C3541" s="34" t="s">
        <v>7327</v>
      </c>
      <c r="D3541" s="34" t="s">
        <v>7316</v>
      </c>
      <c r="E3541" s="35" t="s">
        <v>270</v>
      </c>
      <c r="F3541" s="35"/>
      <c r="G3541" s="36">
        <v>27</v>
      </c>
      <c r="H3541" s="36">
        <v>3750</v>
      </c>
      <c r="I3541" s="36">
        <v>4860</v>
      </c>
      <c r="J3541" s="36">
        <v>27</v>
      </c>
    </row>
    <row r="3542" spans="1:10" x14ac:dyDescent="0.2">
      <c r="A3542" s="33">
        <v>3108</v>
      </c>
      <c r="B3542" s="34" t="s">
        <v>7328</v>
      </c>
      <c r="C3542" s="34" t="s">
        <v>7329</v>
      </c>
      <c r="D3542" s="34" t="s">
        <v>7316</v>
      </c>
      <c r="E3542" s="35" t="s">
        <v>5899</v>
      </c>
      <c r="F3542" s="35"/>
      <c r="G3542" s="36">
        <v>27</v>
      </c>
      <c r="H3542" s="36">
        <v>3750</v>
      </c>
      <c r="I3542" s="36">
        <v>4860</v>
      </c>
      <c r="J3542" s="36">
        <v>27</v>
      </c>
    </row>
    <row r="3543" spans="1:10" x14ac:dyDescent="0.2">
      <c r="A3543" s="33">
        <v>3109</v>
      </c>
      <c r="B3543" s="34" t="s">
        <v>12605</v>
      </c>
      <c r="C3543" s="34" t="s">
        <v>12604</v>
      </c>
      <c r="D3543" s="34" t="s">
        <v>7316</v>
      </c>
      <c r="E3543" s="35" t="s">
        <v>14057</v>
      </c>
      <c r="F3543" s="35"/>
      <c r="G3543" s="36">
        <v>27</v>
      </c>
      <c r="H3543" s="36">
        <v>3750</v>
      </c>
      <c r="I3543" s="36">
        <v>4860</v>
      </c>
      <c r="J3543" s="36">
        <v>27</v>
      </c>
    </row>
    <row r="3544" spans="1:10" x14ac:dyDescent="0.2">
      <c r="A3544" s="33">
        <v>3110</v>
      </c>
      <c r="B3544" s="34" t="s">
        <v>12603</v>
      </c>
      <c r="C3544" s="34" t="s">
        <v>12602</v>
      </c>
      <c r="D3544" s="34" t="s">
        <v>7316</v>
      </c>
      <c r="E3544" s="35" t="s">
        <v>13914</v>
      </c>
      <c r="F3544" s="35"/>
      <c r="G3544" s="36">
        <v>27</v>
      </c>
      <c r="H3544" s="36">
        <v>3750</v>
      </c>
      <c r="I3544" s="36">
        <v>4860</v>
      </c>
      <c r="J3544" s="36">
        <v>27</v>
      </c>
    </row>
    <row r="3545" spans="1:10" x14ac:dyDescent="0.2">
      <c r="A3545" s="33">
        <v>3111</v>
      </c>
      <c r="B3545" s="34" t="s">
        <v>7330</v>
      </c>
      <c r="C3545" s="34" t="s">
        <v>7331</v>
      </c>
      <c r="D3545" s="34" t="s">
        <v>7316</v>
      </c>
      <c r="E3545" s="35" t="s">
        <v>6376</v>
      </c>
      <c r="F3545" s="35"/>
      <c r="G3545" s="36">
        <v>27</v>
      </c>
      <c r="H3545" s="36">
        <v>3750</v>
      </c>
      <c r="I3545" s="36">
        <v>4860</v>
      </c>
      <c r="J3545" s="36">
        <v>27</v>
      </c>
    </row>
    <row r="3546" spans="1:10" x14ac:dyDescent="0.2">
      <c r="A3546" s="33">
        <v>3112</v>
      </c>
      <c r="B3546" s="34" t="s">
        <v>12601</v>
      </c>
      <c r="C3546" s="34" t="s">
        <v>12600</v>
      </c>
      <c r="D3546" s="34" t="s">
        <v>7316</v>
      </c>
      <c r="E3546" s="35" t="s">
        <v>14008</v>
      </c>
      <c r="F3546" s="35"/>
      <c r="G3546" s="36">
        <v>27</v>
      </c>
      <c r="H3546" s="36">
        <v>3750</v>
      </c>
      <c r="I3546" s="36">
        <v>4860</v>
      </c>
      <c r="J3546" s="36">
        <v>27</v>
      </c>
    </row>
    <row r="3547" spans="1:10" x14ac:dyDescent="0.2">
      <c r="A3547" s="33">
        <v>3113</v>
      </c>
      <c r="B3547" s="34" t="s">
        <v>7332</v>
      </c>
      <c r="C3547" s="34" t="s">
        <v>7333</v>
      </c>
      <c r="D3547" s="34" t="s">
        <v>7316</v>
      </c>
      <c r="E3547" s="35" t="s">
        <v>533</v>
      </c>
      <c r="F3547" s="35"/>
      <c r="G3547" s="36">
        <v>27</v>
      </c>
      <c r="H3547" s="36">
        <v>3750</v>
      </c>
      <c r="I3547" s="36">
        <v>4860</v>
      </c>
      <c r="J3547" s="36">
        <v>27</v>
      </c>
    </row>
    <row r="3548" spans="1:10" x14ac:dyDescent="0.2">
      <c r="A3548" s="33">
        <v>3114</v>
      </c>
      <c r="B3548" s="34" t="s">
        <v>7334</v>
      </c>
      <c r="C3548" s="34" t="s">
        <v>7335</v>
      </c>
      <c r="D3548" s="34" t="s">
        <v>7316</v>
      </c>
      <c r="E3548" s="35" t="s">
        <v>1831</v>
      </c>
      <c r="F3548" s="35"/>
      <c r="G3548" s="36">
        <v>27</v>
      </c>
      <c r="H3548" s="36">
        <v>3750</v>
      </c>
      <c r="I3548" s="36">
        <v>4860</v>
      </c>
      <c r="J3548" s="36">
        <v>27</v>
      </c>
    </row>
    <row r="3549" spans="1:10" x14ac:dyDescent="0.2">
      <c r="A3549" s="33">
        <v>3115</v>
      </c>
      <c r="B3549" s="34" t="s">
        <v>7336</v>
      </c>
      <c r="C3549" s="34" t="s">
        <v>7337</v>
      </c>
      <c r="D3549" s="34" t="s">
        <v>7316</v>
      </c>
      <c r="E3549" s="35" t="s">
        <v>2667</v>
      </c>
      <c r="F3549" s="35"/>
      <c r="G3549" s="36">
        <v>27</v>
      </c>
      <c r="H3549" s="36">
        <v>3750</v>
      </c>
      <c r="I3549" s="36">
        <v>4860</v>
      </c>
      <c r="J3549" s="36">
        <v>27</v>
      </c>
    </row>
    <row r="3550" spans="1:10" x14ac:dyDescent="0.2">
      <c r="A3550" s="33">
        <v>3116</v>
      </c>
      <c r="B3550" s="34" t="s">
        <v>7338</v>
      </c>
      <c r="C3550" s="34" t="s">
        <v>7339</v>
      </c>
      <c r="D3550" s="34" t="s">
        <v>7316</v>
      </c>
      <c r="E3550" s="35" t="s">
        <v>617</v>
      </c>
      <c r="F3550" s="35"/>
      <c r="G3550" s="36">
        <v>27</v>
      </c>
      <c r="H3550" s="36">
        <v>3750</v>
      </c>
      <c r="I3550" s="36">
        <v>4860</v>
      </c>
      <c r="J3550" s="36">
        <v>27</v>
      </c>
    </row>
    <row r="3551" spans="1:10" x14ac:dyDescent="0.2">
      <c r="A3551" s="33">
        <v>3117</v>
      </c>
      <c r="B3551" s="34" t="s">
        <v>12599</v>
      </c>
      <c r="C3551" s="34" t="s">
        <v>12598</v>
      </c>
      <c r="D3551" s="34" t="s">
        <v>7316</v>
      </c>
      <c r="E3551" s="35" t="s">
        <v>14025</v>
      </c>
      <c r="F3551" s="35"/>
      <c r="G3551" s="36">
        <v>27</v>
      </c>
      <c r="H3551" s="36">
        <v>3750</v>
      </c>
      <c r="I3551" s="36">
        <v>4860</v>
      </c>
      <c r="J3551" s="36">
        <v>27</v>
      </c>
    </row>
    <row r="3552" spans="1:10" x14ac:dyDescent="0.2">
      <c r="A3552" s="31"/>
      <c r="B3552" s="31"/>
      <c r="C3552" s="31"/>
      <c r="D3552" s="32" t="s">
        <v>7340</v>
      </c>
      <c r="E3552" s="31"/>
      <c r="F3552" s="31"/>
      <c r="G3552" s="31"/>
      <c r="H3552" s="31"/>
      <c r="I3552" s="31"/>
      <c r="J3552" s="31"/>
    </row>
    <row r="3553" spans="1:10" x14ac:dyDescent="0.2">
      <c r="A3553" s="33">
        <v>3118</v>
      </c>
      <c r="B3553" s="34" t="s">
        <v>12619</v>
      </c>
      <c r="C3553" s="34" t="s">
        <v>12618</v>
      </c>
      <c r="D3553" s="34" t="s">
        <v>7343</v>
      </c>
      <c r="E3553" s="35" t="s">
        <v>11309</v>
      </c>
      <c r="F3553" s="35"/>
      <c r="G3553" s="36">
        <v>23.85</v>
      </c>
      <c r="H3553" s="36">
        <v>3750</v>
      </c>
      <c r="I3553" s="36">
        <v>4770</v>
      </c>
      <c r="J3553" s="36">
        <v>23.85</v>
      </c>
    </row>
    <row r="3554" spans="1:10" x14ac:dyDescent="0.2">
      <c r="A3554" s="33">
        <v>3119</v>
      </c>
      <c r="B3554" s="34" t="s">
        <v>7344</v>
      </c>
      <c r="C3554" s="34" t="s">
        <v>7345</v>
      </c>
      <c r="D3554" s="34" t="s">
        <v>7346</v>
      </c>
      <c r="E3554" s="35" t="s">
        <v>767</v>
      </c>
      <c r="F3554" s="35"/>
      <c r="G3554" s="36">
        <v>26.24</v>
      </c>
      <c r="H3554" s="36">
        <v>3750</v>
      </c>
      <c r="I3554" s="36">
        <v>5248</v>
      </c>
      <c r="J3554" s="36">
        <v>26.24</v>
      </c>
    </row>
    <row r="3555" spans="1:10" x14ac:dyDescent="0.2">
      <c r="A3555" s="33">
        <v>3120</v>
      </c>
      <c r="B3555" s="34" t="s">
        <v>7347</v>
      </c>
      <c r="C3555" s="34" t="s">
        <v>7348</v>
      </c>
      <c r="D3555" s="34" t="s">
        <v>7349</v>
      </c>
      <c r="E3555" s="35" t="s">
        <v>533</v>
      </c>
      <c r="F3555" s="35"/>
      <c r="G3555" s="36">
        <v>6804</v>
      </c>
      <c r="H3555" s="36">
        <v>3750</v>
      </c>
      <c r="I3555" s="36">
        <v>6804</v>
      </c>
      <c r="J3555" s="36">
        <v>6804</v>
      </c>
    </row>
    <row r="3556" spans="1:10" x14ac:dyDescent="0.2">
      <c r="A3556" s="33">
        <v>3121</v>
      </c>
      <c r="B3556" s="34" t="s">
        <v>7350</v>
      </c>
      <c r="C3556" s="34" t="s">
        <v>7351</v>
      </c>
      <c r="D3556" s="34" t="s">
        <v>7352</v>
      </c>
      <c r="E3556" s="35" t="s">
        <v>4527</v>
      </c>
      <c r="F3556" s="35"/>
      <c r="G3556" s="36">
        <v>31.62</v>
      </c>
      <c r="H3556" s="36">
        <v>3750</v>
      </c>
      <c r="I3556" s="36">
        <v>6324</v>
      </c>
      <c r="J3556" s="36">
        <v>31.62</v>
      </c>
    </row>
    <row r="3557" spans="1:10" x14ac:dyDescent="0.2">
      <c r="A3557" s="33">
        <v>3122</v>
      </c>
      <c r="B3557" s="34" t="s">
        <v>7353</v>
      </c>
      <c r="C3557" s="34" t="s">
        <v>7354</v>
      </c>
      <c r="D3557" s="34" t="s">
        <v>7346</v>
      </c>
      <c r="E3557" s="35" t="s">
        <v>7355</v>
      </c>
      <c r="F3557" s="35"/>
      <c r="G3557" s="36">
        <v>26.24</v>
      </c>
      <c r="H3557" s="36">
        <v>3750</v>
      </c>
      <c r="I3557" s="36">
        <v>5248</v>
      </c>
      <c r="J3557" s="36">
        <v>26.24</v>
      </c>
    </row>
    <row r="3558" spans="1:10" x14ac:dyDescent="0.2">
      <c r="A3558" s="33">
        <v>3123</v>
      </c>
      <c r="B3558" s="34" t="s">
        <v>7356</v>
      </c>
      <c r="C3558" s="34" t="s">
        <v>7357</v>
      </c>
      <c r="D3558" s="34" t="s">
        <v>7346</v>
      </c>
      <c r="E3558" s="35" t="s">
        <v>911</v>
      </c>
      <c r="F3558" s="35"/>
      <c r="G3558" s="36">
        <v>26.24</v>
      </c>
      <c r="H3558" s="36">
        <v>3750</v>
      </c>
      <c r="I3558" s="36">
        <v>5248</v>
      </c>
      <c r="J3558" s="36">
        <v>26.24</v>
      </c>
    </row>
    <row r="3559" spans="1:10" x14ac:dyDescent="0.2">
      <c r="A3559" s="31"/>
      <c r="B3559" s="31"/>
      <c r="C3559" s="31"/>
      <c r="D3559" s="32" t="s">
        <v>7358</v>
      </c>
      <c r="E3559" s="31"/>
      <c r="F3559" s="31"/>
      <c r="G3559" s="31"/>
      <c r="H3559" s="31"/>
      <c r="I3559" s="31"/>
      <c r="J3559" s="31"/>
    </row>
    <row r="3560" spans="1:10" x14ac:dyDescent="0.2">
      <c r="A3560" s="33">
        <v>3124</v>
      </c>
      <c r="B3560" s="34" t="s">
        <v>14701</v>
      </c>
      <c r="C3560" s="34" t="s">
        <v>14702</v>
      </c>
      <c r="D3560" s="34" t="s">
        <v>14703</v>
      </c>
      <c r="E3560" s="35" t="s">
        <v>14049</v>
      </c>
      <c r="F3560" s="35"/>
      <c r="G3560" s="36">
        <v>22.5</v>
      </c>
      <c r="H3560" s="36">
        <v>3750</v>
      </c>
      <c r="I3560" s="36">
        <v>4050</v>
      </c>
      <c r="J3560" s="36">
        <v>22.5</v>
      </c>
    </row>
    <row r="3561" spans="1:10" x14ac:dyDescent="0.2">
      <c r="A3561" s="33">
        <v>3125</v>
      </c>
      <c r="B3561" s="34" t="s">
        <v>7359</v>
      </c>
      <c r="C3561" s="34" t="s">
        <v>7360</v>
      </c>
      <c r="D3561" s="34" t="s">
        <v>7361</v>
      </c>
      <c r="E3561" s="35" t="s">
        <v>226</v>
      </c>
      <c r="F3561" s="35"/>
      <c r="G3561" s="36">
        <v>22.5</v>
      </c>
      <c r="H3561" s="36">
        <v>3201</v>
      </c>
      <c r="I3561" s="36">
        <v>4050</v>
      </c>
      <c r="J3561" s="36">
        <v>22.5</v>
      </c>
    </row>
    <row r="3562" spans="1:10" x14ac:dyDescent="0.2">
      <c r="A3562" s="33">
        <v>3126</v>
      </c>
      <c r="B3562" s="34" t="s">
        <v>12597</v>
      </c>
      <c r="C3562" s="34" t="s">
        <v>12596</v>
      </c>
      <c r="D3562" s="34" t="s">
        <v>14703</v>
      </c>
      <c r="E3562" s="35" t="s">
        <v>14022</v>
      </c>
      <c r="F3562" s="35"/>
      <c r="G3562" s="36">
        <v>22.5</v>
      </c>
      <c r="H3562" s="36">
        <v>3750</v>
      </c>
      <c r="I3562" s="36">
        <v>4050</v>
      </c>
      <c r="J3562" s="36">
        <v>22.5</v>
      </c>
    </row>
    <row r="3563" spans="1:10" x14ac:dyDescent="0.2">
      <c r="A3563" s="33">
        <v>3127</v>
      </c>
      <c r="B3563" s="34" t="s">
        <v>12595</v>
      </c>
      <c r="C3563" s="34" t="s">
        <v>7362</v>
      </c>
      <c r="D3563" s="34" t="s">
        <v>14703</v>
      </c>
      <c r="E3563" s="35" t="s">
        <v>14025</v>
      </c>
      <c r="F3563" s="35"/>
      <c r="G3563" s="36">
        <v>22.5</v>
      </c>
      <c r="H3563" s="36">
        <v>3750</v>
      </c>
      <c r="I3563" s="36">
        <v>4050</v>
      </c>
      <c r="J3563" s="36">
        <v>22.5</v>
      </c>
    </row>
    <row r="3564" spans="1:10" x14ac:dyDescent="0.2">
      <c r="A3564" s="33">
        <v>3128</v>
      </c>
      <c r="B3564" s="34" t="s">
        <v>12594</v>
      </c>
      <c r="C3564" s="34" t="s">
        <v>12593</v>
      </c>
      <c r="D3564" s="34" t="s">
        <v>14703</v>
      </c>
      <c r="E3564" s="35" t="s">
        <v>13941</v>
      </c>
      <c r="F3564" s="35"/>
      <c r="G3564" s="36">
        <v>22.5</v>
      </c>
      <c r="H3564" s="36">
        <v>3750</v>
      </c>
      <c r="I3564" s="36">
        <v>4050</v>
      </c>
      <c r="J3564" s="36">
        <v>22.5</v>
      </c>
    </row>
    <row r="3565" spans="1:10" x14ac:dyDescent="0.2">
      <c r="A3565" s="33">
        <v>3129</v>
      </c>
      <c r="B3565" s="34" t="s">
        <v>7364</v>
      </c>
      <c r="C3565" s="34" t="s">
        <v>7365</v>
      </c>
      <c r="D3565" s="34" t="s">
        <v>7363</v>
      </c>
      <c r="E3565" s="35" t="s">
        <v>1516</v>
      </c>
      <c r="F3565" s="35"/>
      <c r="G3565" s="36">
        <v>24.75</v>
      </c>
      <c r="H3565" s="36">
        <v>3750</v>
      </c>
      <c r="I3565" s="36">
        <v>4455</v>
      </c>
      <c r="J3565" s="36">
        <v>24.75</v>
      </c>
    </row>
    <row r="3566" spans="1:10" x14ac:dyDescent="0.2">
      <c r="A3566" s="33">
        <v>3130</v>
      </c>
      <c r="B3566" s="34" t="s">
        <v>14704</v>
      </c>
      <c r="C3566" s="34" t="s">
        <v>14705</v>
      </c>
      <c r="D3566" s="34" t="s">
        <v>14703</v>
      </c>
      <c r="E3566" s="35" t="s">
        <v>13920</v>
      </c>
      <c r="F3566" s="35"/>
      <c r="G3566" s="36">
        <v>22.5</v>
      </c>
      <c r="H3566" s="36">
        <v>3750</v>
      </c>
      <c r="I3566" s="36">
        <v>4050</v>
      </c>
      <c r="J3566" s="36">
        <v>22.5</v>
      </c>
    </row>
    <row r="3567" spans="1:10" x14ac:dyDescent="0.2">
      <c r="A3567" s="31"/>
      <c r="B3567" s="31"/>
      <c r="C3567" s="31"/>
      <c r="D3567" s="32" t="s">
        <v>7366</v>
      </c>
      <c r="E3567" s="31"/>
      <c r="F3567" s="31"/>
      <c r="G3567" s="31"/>
      <c r="H3567" s="31"/>
      <c r="I3567" s="31"/>
      <c r="J3567" s="31"/>
    </row>
    <row r="3568" spans="1:10" x14ac:dyDescent="0.2">
      <c r="A3568" s="33">
        <v>3131</v>
      </c>
      <c r="B3568" s="34" t="s">
        <v>7367</v>
      </c>
      <c r="C3568" s="34" t="s">
        <v>7368</v>
      </c>
      <c r="D3568" s="34" t="s">
        <v>14706</v>
      </c>
      <c r="E3568" s="35" t="s">
        <v>645</v>
      </c>
      <c r="F3568" s="35"/>
      <c r="G3568" s="36">
        <v>7440</v>
      </c>
      <c r="H3568" s="36">
        <v>6500</v>
      </c>
      <c r="I3568" s="36">
        <v>7440</v>
      </c>
      <c r="J3568" s="36">
        <v>7440</v>
      </c>
    </row>
    <row r="3569" spans="1:10" x14ac:dyDescent="0.2">
      <c r="A3569" s="33">
        <v>3132</v>
      </c>
      <c r="B3569" s="34" t="s">
        <v>7369</v>
      </c>
      <c r="C3569" s="34" t="s">
        <v>7370</v>
      </c>
      <c r="D3569" s="34" t="s">
        <v>7371</v>
      </c>
      <c r="E3569" s="35" t="s">
        <v>3522</v>
      </c>
      <c r="F3569" s="35"/>
      <c r="G3569" s="36">
        <v>6500</v>
      </c>
      <c r="H3569" s="36">
        <v>4050</v>
      </c>
      <c r="I3569" s="36">
        <v>6500</v>
      </c>
      <c r="J3569" s="36">
        <v>6500</v>
      </c>
    </row>
    <row r="3570" spans="1:10" x14ac:dyDescent="0.2">
      <c r="A3570" s="33">
        <v>3133</v>
      </c>
      <c r="B3570" s="34" t="s">
        <v>12617</v>
      </c>
      <c r="C3570" s="34" t="s">
        <v>12616</v>
      </c>
      <c r="D3570" s="34" t="s">
        <v>14707</v>
      </c>
      <c r="E3570" s="35" t="s">
        <v>14167</v>
      </c>
      <c r="F3570" s="35"/>
      <c r="G3570" s="36">
        <v>5900</v>
      </c>
      <c r="H3570" s="36">
        <v>5900</v>
      </c>
      <c r="I3570" s="36">
        <v>5900</v>
      </c>
      <c r="J3570" s="36">
        <v>5900</v>
      </c>
    </row>
    <row r="3571" spans="1:10" x14ac:dyDescent="0.2">
      <c r="A3571" s="31"/>
      <c r="B3571" s="31"/>
      <c r="C3571" s="31"/>
      <c r="D3571" s="32" t="s">
        <v>7372</v>
      </c>
      <c r="E3571" s="31"/>
      <c r="F3571" s="31"/>
      <c r="G3571" s="31"/>
      <c r="H3571" s="31"/>
      <c r="I3571" s="31"/>
      <c r="J3571" s="31"/>
    </row>
    <row r="3572" spans="1:10" x14ac:dyDescent="0.2">
      <c r="A3572" s="33">
        <v>3134</v>
      </c>
      <c r="B3572" s="34" t="s">
        <v>12592</v>
      </c>
      <c r="C3572" s="34" t="s">
        <v>12591</v>
      </c>
      <c r="D3572" s="34" t="s">
        <v>7375</v>
      </c>
      <c r="E3572" s="35" t="s">
        <v>14167</v>
      </c>
      <c r="F3572" s="35"/>
      <c r="G3572" s="36">
        <v>20.48</v>
      </c>
      <c r="H3572" s="36">
        <v>3750</v>
      </c>
      <c r="I3572" s="36">
        <v>3379.2</v>
      </c>
      <c r="J3572" s="36">
        <v>20.48</v>
      </c>
    </row>
    <row r="3573" spans="1:10" x14ac:dyDescent="0.2">
      <c r="A3573" s="33">
        <v>3135</v>
      </c>
      <c r="B3573" s="34" t="s">
        <v>14708</v>
      </c>
      <c r="C3573" s="34" t="s">
        <v>14709</v>
      </c>
      <c r="D3573" s="34" t="s">
        <v>7375</v>
      </c>
      <c r="E3573" s="35" t="s">
        <v>13943</v>
      </c>
      <c r="F3573" s="35"/>
      <c r="G3573" s="36">
        <v>20.48</v>
      </c>
      <c r="H3573" s="36">
        <v>3750</v>
      </c>
      <c r="I3573" s="36">
        <v>3379.2</v>
      </c>
      <c r="J3573" s="36">
        <v>20.48</v>
      </c>
    </row>
    <row r="3574" spans="1:10" x14ac:dyDescent="0.2">
      <c r="A3574" s="33">
        <v>3136</v>
      </c>
      <c r="B3574" s="34" t="s">
        <v>7373</v>
      </c>
      <c r="C3574" s="34" t="s">
        <v>7374</v>
      </c>
      <c r="D3574" s="34" t="s">
        <v>7375</v>
      </c>
      <c r="E3574" s="35" t="s">
        <v>617</v>
      </c>
      <c r="F3574" s="35"/>
      <c r="G3574" s="36">
        <v>20.48</v>
      </c>
      <c r="H3574" s="36">
        <v>3750</v>
      </c>
      <c r="I3574" s="36">
        <v>3379.2</v>
      </c>
      <c r="J3574" s="36">
        <v>20.48</v>
      </c>
    </row>
    <row r="3575" spans="1:10" x14ac:dyDescent="0.2">
      <c r="A3575" s="33">
        <v>3137</v>
      </c>
      <c r="B3575" s="34" t="s">
        <v>12590</v>
      </c>
      <c r="C3575" s="34" t="s">
        <v>12589</v>
      </c>
      <c r="D3575" s="34" t="s">
        <v>7375</v>
      </c>
      <c r="E3575" s="35" t="s">
        <v>13941</v>
      </c>
      <c r="F3575" s="35"/>
      <c r="G3575" s="36">
        <v>20.48</v>
      </c>
      <c r="H3575" s="36">
        <v>3750</v>
      </c>
      <c r="I3575" s="36">
        <v>3379.2</v>
      </c>
      <c r="J3575" s="36">
        <v>20.48</v>
      </c>
    </row>
    <row r="3576" spans="1:10" x14ac:dyDescent="0.2">
      <c r="A3576" s="33">
        <v>3138</v>
      </c>
      <c r="B3576" s="34" t="s">
        <v>12588</v>
      </c>
      <c r="C3576" s="34" t="s">
        <v>12587</v>
      </c>
      <c r="D3576" s="34" t="s">
        <v>7375</v>
      </c>
      <c r="E3576" s="35" t="s">
        <v>13999</v>
      </c>
      <c r="F3576" s="35"/>
      <c r="G3576" s="36">
        <v>20.48</v>
      </c>
      <c r="H3576" s="36">
        <v>3750</v>
      </c>
      <c r="I3576" s="36">
        <v>3379.2</v>
      </c>
      <c r="J3576" s="36">
        <v>20.48</v>
      </c>
    </row>
    <row r="3577" spans="1:10" x14ac:dyDescent="0.2">
      <c r="A3577" s="33">
        <v>3139</v>
      </c>
      <c r="B3577" s="34" t="s">
        <v>7376</v>
      </c>
      <c r="C3577" s="34" t="s">
        <v>7377</v>
      </c>
      <c r="D3577" s="34" t="s">
        <v>7375</v>
      </c>
      <c r="E3577" s="35" t="s">
        <v>2273</v>
      </c>
      <c r="F3577" s="35"/>
      <c r="G3577" s="36">
        <v>20.48</v>
      </c>
      <c r="H3577" s="36">
        <v>3750</v>
      </c>
      <c r="I3577" s="36">
        <v>3379.2</v>
      </c>
      <c r="J3577" s="36">
        <v>20.48</v>
      </c>
    </row>
    <row r="3578" spans="1:10" x14ac:dyDescent="0.2">
      <c r="A3578" s="31"/>
      <c r="B3578" s="31"/>
      <c r="C3578" s="31"/>
      <c r="D3578" s="32" t="s">
        <v>7378</v>
      </c>
      <c r="E3578" s="31"/>
      <c r="F3578" s="31"/>
      <c r="G3578" s="31"/>
      <c r="H3578" s="31"/>
      <c r="I3578" s="31"/>
      <c r="J3578" s="31"/>
    </row>
    <row r="3579" spans="1:10" x14ac:dyDescent="0.2">
      <c r="A3579" s="33">
        <v>3140</v>
      </c>
      <c r="B3579" s="34" t="s">
        <v>7379</v>
      </c>
      <c r="C3579" s="34" t="s">
        <v>7380</v>
      </c>
      <c r="D3579" s="34" t="s">
        <v>7381</v>
      </c>
      <c r="E3579" s="35" t="s">
        <v>911</v>
      </c>
      <c r="F3579" s="35"/>
      <c r="G3579" s="36">
        <v>29</v>
      </c>
      <c r="H3579" s="36">
        <v>3900</v>
      </c>
      <c r="I3579" s="36">
        <v>5220</v>
      </c>
      <c r="J3579" s="36">
        <v>29</v>
      </c>
    </row>
    <row r="3580" spans="1:10" x14ac:dyDescent="0.2">
      <c r="A3580" s="33">
        <v>3141</v>
      </c>
      <c r="B3580" s="34" t="s">
        <v>7382</v>
      </c>
      <c r="C3580" s="34" t="s">
        <v>7383</v>
      </c>
      <c r="D3580" s="34" t="s">
        <v>7384</v>
      </c>
      <c r="E3580" s="35" t="s">
        <v>1850</v>
      </c>
      <c r="F3580" s="35"/>
      <c r="G3580" s="36">
        <v>36.5</v>
      </c>
      <c r="H3580" s="36">
        <v>3800</v>
      </c>
      <c r="I3580" s="36">
        <v>6570</v>
      </c>
      <c r="J3580" s="36">
        <v>36.5</v>
      </c>
    </row>
    <row r="3581" spans="1:10" x14ac:dyDescent="0.2">
      <c r="A3581" s="33">
        <v>3142</v>
      </c>
      <c r="B3581" s="34" t="s">
        <v>7385</v>
      </c>
      <c r="C3581" s="34" t="s">
        <v>7386</v>
      </c>
      <c r="D3581" s="34" t="s">
        <v>7387</v>
      </c>
      <c r="E3581" s="35" t="s">
        <v>1850</v>
      </c>
      <c r="F3581" s="35"/>
      <c r="G3581" s="36">
        <v>31.28</v>
      </c>
      <c r="H3581" s="36">
        <v>4000</v>
      </c>
      <c r="I3581" s="36">
        <v>5630.4</v>
      </c>
      <c r="J3581" s="36">
        <v>31.28</v>
      </c>
    </row>
    <row r="3582" spans="1:10" x14ac:dyDescent="0.2">
      <c r="A3582" s="33">
        <v>3143</v>
      </c>
      <c r="B3582" s="34" t="s">
        <v>7388</v>
      </c>
      <c r="C3582" s="34" t="s">
        <v>7389</v>
      </c>
      <c r="D3582" s="34" t="s">
        <v>7381</v>
      </c>
      <c r="E3582" s="35" t="s">
        <v>4527</v>
      </c>
      <c r="F3582" s="35"/>
      <c r="G3582" s="36">
        <v>29</v>
      </c>
      <c r="H3582" s="36">
        <v>3900</v>
      </c>
      <c r="I3582" s="36">
        <v>5220</v>
      </c>
      <c r="J3582" s="36">
        <v>29</v>
      </c>
    </row>
    <row r="3583" spans="1:10" x14ac:dyDescent="0.2">
      <c r="A3583" s="33">
        <v>3144</v>
      </c>
      <c r="B3583" s="34" t="s">
        <v>7390</v>
      </c>
      <c r="C3583" s="34" t="s">
        <v>7391</v>
      </c>
      <c r="D3583" s="34" t="s">
        <v>7387</v>
      </c>
      <c r="E3583" s="35" t="s">
        <v>4527</v>
      </c>
      <c r="F3583" s="35"/>
      <c r="G3583" s="36">
        <v>31.28</v>
      </c>
      <c r="H3583" s="36">
        <v>4000</v>
      </c>
      <c r="I3583" s="36">
        <v>5630.4</v>
      </c>
      <c r="J3583" s="36">
        <v>31.28</v>
      </c>
    </row>
    <row r="3584" spans="1:10" x14ac:dyDescent="0.2">
      <c r="A3584" s="33">
        <v>3145</v>
      </c>
      <c r="B3584" s="34" t="s">
        <v>7392</v>
      </c>
      <c r="C3584" s="34" t="s">
        <v>7393</v>
      </c>
      <c r="D3584" s="34" t="s">
        <v>7381</v>
      </c>
      <c r="E3584" s="35" t="s">
        <v>1451</v>
      </c>
      <c r="F3584" s="35"/>
      <c r="G3584" s="36">
        <v>29</v>
      </c>
      <c r="H3584" s="36">
        <v>3900</v>
      </c>
      <c r="I3584" s="36">
        <v>5220</v>
      </c>
      <c r="J3584" s="36">
        <v>29</v>
      </c>
    </row>
    <row r="3585" spans="1:10" x14ac:dyDescent="0.2">
      <c r="A3585" s="33">
        <v>3146</v>
      </c>
      <c r="B3585" s="34" t="s">
        <v>7394</v>
      </c>
      <c r="C3585" s="34" t="s">
        <v>7395</v>
      </c>
      <c r="D3585" s="34" t="s">
        <v>7381</v>
      </c>
      <c r="E3585" s="35" t="s">
        <v>911</v>
      </c>
      <c r="F3585" s="35"/>
      <c r="G3585" s="36">
        <v>29</v>
      </c>
      <c r="H3585" s="36">
        <v>3900</v>
      </c>
      <c r="I3585" s="36">
        <v>5220</v>
      </c>
      <c r="J3585" s="36">
        <v>29</v>
      </c>
    </row>
    <row r="3586" spans="1:10" x14ac:dyDescent="0.2">
      <c r="A3586" s="33">
        <v>3147</v>
      </c>
      <c r="B3586" s="34" t="s">
        <v>7396</v>
      </c>
      <c r="C3586" s="34" t="s">
        <v>7397</v>
      </c>
      <c r="D3586" s="34" t="s">
        <v>7384</v>
      </c>
      <c r="E3586" s="35" t="s">
        <v>7398</v>
      </c>
      <c r="F3586" s="35"/>
      <c r="G3586" s="36">
        <v>36.5</v>
      </c>
      <c r="H3586" s="36">
        <v>3800</v>
      </c>
      <c r="I3586" s="36">
        <v>6570</v>
      </c>
      <c r="J3586" s="36">
        <v>36.5</v>
      </c>
    </row>
    <row r="3587" spans="1:10" x14ac:dyDescent="0.2">
      <c r="A3587" s="31"/>
      <c r="B3587" s="31"/>
      <c r="C3587" s="31"/>
      <c r="D3587" s="32" t="s">
        <v>7399</v>
      </c>
      <c r="E3587" s="31"/>
      <c r="F3587" s="31"/>
      <c r="G3587" s="31"/>
      <c r="H3587" s="31"/>
      <c r="I3587" s="31"/>
      <c r="J3587" s="31"/>
    </row>
    <row r="3588" spans="1:10" x14ac:dyDescent="0.2">
      <c r="A3588" s="33">
        <v>3148</v>
      </c>
      <c r="B3588" s="34" t="s">
        <v>12549</v>
      </c>
      <c r="C3588" s="34" t="s">
        <v>12548</v>
      </c>
      <c r="D3588" s="34" t="s">
        <v>14710</v>
      </c>
      <c r="E3588" s="35" t="s">
        <v>13925</v>
      </c>
      <c r="F3588" s="35"/>
      <c r="G3588" s="36">
        <v>22.5</v>
      </c>
      <c r="H3588" s="36">
        <v>3750</v>
      </c>
      <c r="I3588" s="36">
        <v>4050</v>
      </c>
      <c r="J3588" s="36">
        <v>22.5</v>
      </c>
    </row>
    <row r="3589" spans="1:10" x14ac:dyDescent="0.2">
      <c r="A3589" s="33">
        <v>3149</v>
      </c>
      <c r="B3589" s="34" t="s">
        <v>12559</v>
      </c>
      <c r="C3589" s="34" t="s">
        <v>12558</v>
      </c>
      <c r="D3589" s="34" t="s">
        <v>7407</v>
      </c>
      <c r="E3589" s="35" t="s">
        <v>13997</v>
      </c>
      <c r="F3589" s="35"/>
      <c r="G3589" s="36">
        <v>29.28</v>
      </c>
      <c r="H3589" s="36">
        <v>3900</v>
      </c>
      <c r="I3589" s="36">
        <v>5270.4</v>
      </c>
      <c r="J3589" s="36">
        <v>29.28</v>
      </c>
    </row>
    <row r="3590" spans="1:10" x14ac:dyDescent="0.2">
      <c r="A3590" s="33">
        <v>3150</v>
      </c>
      <c r="B3590" s="34" t="s">
        <v>7400</v>
      </c>
      <c r="C3590" s="34" t="s">
        <v>7401</v>
      </c>
      <c r="D3590" s="34" t="s">
        <v>7402</v>
      </c>
      <c r="E3590" s="35" t="s">
        <v>4623</v>
      </c>
      <c r="F3590" s="35"/>
      <c r="G3590" s="36">
        <v>27</v>
      </c>
      <c r="H3590" s="36">
        <v>3850</v>
      </c>
      <c r="I3590" s="36">
        <v>4860</v>
      </c>
      <c r="J3590" s="36">
        <v>27</v>
      </c>
    </row>
    <row r="3591" spans="1:10" x14ac:dyDescent="0.2">
      <c r="A3591" s="33">
        <v>3151</v>
      </c>
      <c r="B3591" s="34" t="s">
        <v>12586</v>
      </c>
      <c r="C3591" s="34" t="s">
        <v>12585</v>
      </c>
      <c r="D3591" s="34" t="s">
        <v>14711</v>
      </c>
      <c r="E3591" s="35" t="s">
        <v>14101</v>
      </c>
      <c r="F3591" s="35"/>
      <c r="G3591" s="36">
        <v>37.28</v>
      </c>
      <c r="H3591" s="36">
        <v>3800</v>
      </c>
      <c r="I3591" s="36">
        <v>6710.4</v>
      </c>
      <c r="J3591" s="36">
        <v>37.28</v>
      </c>
    </row>
    <row r="3592" spans="1:10" x14ac:dyDescent="0.2">
      <c r="A3592" s="33">
        <v>3152</v>
      </c>
      <c r="B3592" s="34" t="s">
        <v>12557</v>
      </c>
      <c r="C3592" s="34" t="s">
        <v>12556</v>
      </c>
      <c r="D3592" s="34" t="s">
        <v>7407</v>
      </c>
      <c r="E3592" s="35" t="s">
        <v>13925</v>
      </c>
      <c r="F3592" s="35"/>
      <c r="G3592" s="36">
        <v>29.28</v>
      </c>
      <c r="H3592" s="36">
        <v>3900</v>
      </c>
      <c r="I3592" s="36">
        <v>5270.4</v>
      </c>
      <c r="J3592" s="36">
        <v>29.28</v>
      </c>
    </row>
    <row r="3593" spans="1:10" x14ac:dyDescent="0.2">
      <c r="A3593" s="33">
        <v>3153</v>
      </c>
      <c r="B3593" s="34" t="s">
        <v>7403</v>
      </c>
      <c r="C3593" s="34" t="s">
        <v>7404</v>
      </c>
      <c r="D3593" s="34" t="s">
        <v>7402</v>
      </c>
      <c r="E3593" s="35" t="s">
        <v>694</v>
      </c>
      <c r="F3593" s="35"/>
      <c r="G3593" s="36">
        <v>27</v>
      </c>
      <c r="H3593" s="36">
        <v>3850</v>
      </c>
      <c r="I3593" s="36">
        <v>4860</v>
      </c>
      <c r="J3593" s="36">
        <v>27</v>
      </c>
    </row>
    <row r="3594" spans="1:10" x14ac:dyDescent="0.2">
      <c r="A3594" s="33">
        <v>3154</v>
      </c>
      <c r="B3594" s="34" t="s">
        <v>7405</v>
      </c>
      <c r="C3594" s="34" t="s">
        <v>7406</v>
      </c>
      <c r="D3594" s="34" t="s">
        <v>14710</v>
      </c>
      <c r="E3594" s="35" t="s">
        <v>706</v>
      </c>
      <c r="F3594" s="35"/>
      <c r="G3594" s="36">
        <v>22.5</v>
      </c>
      <c r="H3594" s="36">
        <v>3750</v>
      </c>
      <c r="I3594" s="36">
        <v>4050</v>
      </c>
      <c r="J3594" s="36">
        <v>22.5</v>
      </c>
    </row>
    <row r="3595" spans="1:10" x14ac:dyDescent="0.2">
      <c r="A3595" s="33">
        <v>3155</v>
      </c>
      <c r="B3595" s="34" t="s">
        <v>7408</v>
      </c>
      <c r="C3595" s="34" t="s">
        <v>7409</v>
      </c>
      <c r="D3595" s="34" t="s">
        <v>7407</v>
      </c>
      <c r="E3595" s="35" t="s">
        <v>552</v>
      </c>
      <c r="F3595" s="35"/>
      <c r="G3595" s="36">
        <v>29.28</v>
      </c>
      <c r="H3595" s="36">
        <v>3900</v>
      </c>
      <c r="I3595" s="36">
        <v>5270.4</v>
      </c>
      <c r="J3595" s="36">
        <v>29.28</v>
      </c>
    </row>
    <row r="3596" spans="1:10" x14ac:dyDescent="0.2">
      <c r="A3596" s="31"/>
      <c r="B3596" s="31"/>
      <c r="C3596" s="31"/>
      <c r="D3596" s="32" t="s">
        <v>7410</v>
      </c>
      <c r="E3596" s="31"/>
      <c r="F3596" s="31"/>
      <c r="G3596" s="31"/>
      <c r="H3596" s="31"/>
      <c r="I3596" s="31"/>
      <c r="J3596" s="31"/>
    </row>
    <row r="3597" spans="1:10" x14ac:dyDescent="0.2">
      <c r="A3597" s="33">
        <v>3156</v>
      </c>
      <c r="B3597" s="34" t="s">
        <v>7411</v>
      </c>
      <c r="C3597" s="34" t="s">
        <v>7412</v>
      </c>
      <c r="D3597" s="34" t="s">
        <v>7413</v>
      </c>
      <c r="E3597" s="35" t="s">
        <v>1056</v>
      </c>
      <c r="F3597" s="35"/>
      <c r="G3597" s="36">
        <v>25.5</v>
      </c>
      <c r="H3597" s="36">
        <v>3800</v>
      </c>
      <c r="I3597" s="36">
        <v>4590</v>
      </c>
      <c r="J3597" s="36">
        <v>25.5</v>
      </c>
    </row>
    <row r="3598" spans="1:10" x14ac:dyDescent="0.2">
      <c r="A3598" s="33">
        <v>3157</v>
      </c>
      <c r="B3598" s="34" t="s">
        <v>7414</v>
      </c>
      <c r="C3598" s="34" t="s">
        <v>7415</v>
      </c>
      <c r="D3598" s="34" t="s">
        <v>14712</v>
      </c>
      <c r="E3598" s="35" t="s">
        <v>157</v>
      </c>
      <c r="F3598" s="35"/>
      <c r="G3598" s="36">
        <v>33</v>
      </c>
      <c r="H3598" s="36">
        <v>4000</v>
      </c>
      <c r="I3598" s="36">
        <v>5940</v>
      </c>
      <c r="J3598" s="36">
        <v>33</v>
      </c>
    </row>
    <row r="3599" spans="1:10" x14ac:dyDescent="0.2">
      <c r="A3599" s="33">
        <v>3158</v>
      </c>
      <c r="B3599" s="34" t="s">
        <v>12580</v>
      </c>
      <c r="C3599" s="34" t="s">
        <v>12579</v>
      </c>
      <c r="D3599" s="34" t="s">
        <v>14713</v>
      </c>
      <c r="E3599" s="35" t="s">
        <v>14101</v>
      </c>
      <c r="F3599" s="35"/>
      <c r="G3599" s="36">
        <v>30</v>
      </c>
      <c r="H3599" s="36">
        <v>4000</v>
      </c>
      <c r="I3599" s="36">
        <v>5400</v>
      </c>
      <c r="J3599" s="36">
        <v>30</v>
      </c>
    </row>
    <row r="3600" spans="1:10" x14ac:dyDescent="0.2">
      <c r="A3600" s="33">
        <v>3159</v>
      </c>
      <c r="B3600" s="34" t="s">
        <v>12576</v>
      </c>
      <c r="C3600" s="34" t="s">
        <v>12575</v>
      </c>
      <c r="D3600" s="34" t="s">
        <v>7413</v>
      </c>
      <c r="E3600" s="35" t="s">
        <v>13980</v>
      </c>
      <c r="F3600" s="35"/>
      <c r="G3600" s="36">
        <v>25.5</v>
      </c>
      <c r="H3600" s="36">
        <v>3800</v>
      </c>
      <c r="I3600" s="36">
        <v>4590</v>
      </c>
      <c r="J3600" s="36">
        <v>25.5</v>
      </c>
    </row>
    <row r="3601" spans="1:10" x14ac:dyDescent="0.2">
      <c r="A3601" s="33">
        <v>3160</v>
      </c>
      <c r="B3601" s="34" t="s">
        <v>12574</v>
      </c>
      <c r="C3601" s="34" t="s">
        <v>13779</v>
      </c>
      <c r="D3601" s="34" t="s">
        <v>7413</v>
      </c>
      <c r="E3601" s="35" t="s">
        <v>13997</v>
      </c>
      <c r="F3601" s="35"/>
      <c r="G3601" s="36">
        <v>25.5</v>
      </c>
      <c r="H3601" s="36">
        <v>3800</v>
      </c>
      <c r="I3601" s="36">
        <v>4590</v>
      </c>
      <c r="J3601" s="36">
        <v>25.5</v>
      </c>
    </row>
    <row r="3602" spans="1:10" x14ac:dyDescent="0.2">
      <c r="A3602" s="33">
        <v>3161</v>
      </c>
      <c r="B3602" s="34" t="s">
        <v>7416</v>
      </c>
      <c r="C3602" s="34" t="s">
        <v>7417</v>
      </c>
      <c r="D3602" s="34" t="s">
        <v>7413</v>
      </c>
      <c r="E3602" s="35" t="s">
        <v>947</v>
      </c>
      <c r="F3602" s="35"/>
      <c r="G3602" s="36">
        <v>25.5</v>
      </c>
      <c r="H3602" s="36">
        <v>3800</v>
      </c>
      <c r="I3602" s="36">
        <v>4590</v>
      </c>
      <c r="J3602" s="36">
        <v>25.5</v>
      </c>
    </row>
    <row r="3603" spans="1:10" x14ac:dyDescent="0.2">
      <c r="A3603" s="33">
        <v>3162</v>
      </c>
      <c r="B3603" s="34" t="s">
        <v>7418</v>
      </c>
      <c r="C3603" s="34" t="s">
        <v>7419</v>
      </c>
      <c r="D3603" s="34" t="s">
        <v>14713</v>
      </c>
      <c r="E3603" s="35" t="s">
        <v>1117</v>
      </c>
      <c r="F3603" s="35"/>
      <c r="G3603" s="36">
        <v>30</v>
      </c>
      <c r="H3603" s="36">
        <v>4000</v>
      </c>
      <c r="I3603" s="36">
        <v>5400</v>
      </c>
      <c r="J3603" s="36">
        <v>30</v>
      </c>
    </row>
    <row r="3604" spans="1:10" x14ac:dyDescent="0.2">
      <c r="A3604" s="33">
        <v>3163</v>
      </c>
      <c r="B3604" s="34" t="s">
        <v>13857</v>
      </c>
      <c r="C3604" s="34" t="s">
        <v>13856</v>
      </c>
      <c r="D3604" s="34" t="s">
        <v>7413</v>
      </c>
      <c r="E3604" s="35" t="s">
        <v>13975</v>
      </c>
      <c r="F3604" s="35"/>
      <c r="G3604" s="36">
        <v>25.5</v>
      </c>
      <c r="H3604" s="36">
        <v>3800</v>
      </c>
      <c r="I3604" s="36">
        <v>4590</v>
      </c>
      <c r="J3604" s="36">
        <v>25.5</v>
      </c>
    </row>
    <row r="3605" spans="1:10" x14ac:dyDescent="0.2">
      <c r="A3605" s="33">
        <v>3164</v>
      </c>
      <c r="B3605" s="34" t="s">
        <v>4141</v>
      </c>
      <c r="C3605" s="34" t="s">
        <v>4142</v>
      </c>
      <c r="D3605" s="34" t="s">
        <v>7413</v>
      </c>
      <c r="E3605" s="35" t="s">
        <v>469</v>
      </c>
      <c r="F3605" s="35"/>
      <c r="G3605" s="36">
        <v>25.5</v>
      </c>
      <c r="H3605" s="36">
        <v>3800</v>
      </c>
      <c r="I3605" s="36">
        <v>4590</v>
      </c>
      <c r="J3605" s="36">
        <v>25.5</v>
      </c>
    </row>
    <row r="3606" spans="1:10" x14ac:dyDescent="0.2">
      <c r="A3606" s="33">
        <v>3165</v>
      </c>
      <c r="B3606" s="34" t="s">
        <v>7420</v>
      </c>
      <c r="C3606" s="34" t="s">
        <v>7421</v>
      </c>
      <c r="D3606" s="34" t="s">
        <v>7413</v>
      </c>
      <c r="E3606" s="35" t="s">
        <v>4623</v>
      </c>
      <c r="F3606" s="35"/>
      <c r="G3606" s="36">
        <v>25.5</v>
      </c>
      <c r="H3606" s="36">
        <v>3800</v>
      </c>
      <c r="I3606" s="36">
        <v>4590</v>
      </c>
      <c r="J3606" s="36">
        <v>25.5</v>
      </c>
    </row>
    <row r="3607" spans="1:10" x14ac:dyDescent="0.2">
      <c r="A3607" s="33">
        <v>3166</v>
      </c>
      <c r="B3607" s="34" t="s">
        <v>12573</v>
      </c>
      <c r="C3607" s="34" t="s">
        <v>12572</v>
      </c>
      <c r="D3607" s="34" t="s">
        <v>7413</v>
      </c>
      <c r="E3607" s="35" t="s">
        <v>14043</v>
      </c>
      <c r="F3607" s="35"/>
      <c r="G3607" s="36">
        <v>25.5</v>
      </c>
      <c r="H3607" s="36">
        <v>3800</v>
      </c>
      <c r="I3607" s="36">
        <v>4590</v>
      </c>
      <c r="J3607" s="36">
        <v>25.5</v>
      </c>
    </row>
    <row r="3608" spans="1:10" x14ac:dyDescent="0.2">
      <c r="A3608" s="33">
        <v>3167</v>
      </c>
      <c r="B3608" s="34" t="s">
        <v>7424</v>
      </c>
      <c r="C3608" s="34" t="s">
        <v>7425</v>
      </c>
      <c r="D3608" s="34" t="s">
        <v>14713</v>
      </c>
      <c r="E3608" s="35" t="s">
        <v>1337</v>
      </c>
      <c r="F3608" s="35"/>
      <c r="G3608" s="36">
        <v>30</v>
      </c>
      <c r="H3608" s="36">
        <v>4000</v>
      </c>
      <c r="I3608" s="36">
        <v>5400</v>
      </c>
      <c r="J3608" s="36">
        <v>30</v>
      </c>
    </row>
    <row r="3609" spans="1:10" x14ac:dyDescent="0.2">
      <c r="A3609" s="33">
        <v>3168</v>
      </c>
      <c r="B3609" s="34" t="s">
        <v>12571</v>
      </c>
      <c r="C3609" s="34" t="s">
        <v>12570</v>
      </c>
      <c r="D3609" s="34" t="s">
        <v>7413</v>
      </c>
      <c r="E3609" s="35" t="s">
        <v>13912</v>
      </c>
      <c r="F3609" s="35"/>
      <c r="G3609" s="36">
        <v>25.5</v>
      </c>
      <c r="H3609" s="36">
        <v>3800</v>
      </c>
      <c r="I3609" s="36">
        <v>4590</v>
      </c>
      <c r="J3609" s="36">
        <v>25.5</v>
      </c>
    </row>
    <row r="3610" spans="1:10" x14ac:dyDescent="0.2">
      <c r="A3610" s="33">
        <v>3169</v>
      </c>
      <c r="B3610" s="34" t="s">
        <v>7426</v>
      </c>
      <c r="C3610" s="34" t="s">
        <v>7427</v>
      </c>
      <c r="D3610" s="34" t="s">
        <v>7413</v>
      </c>
      <c r="E3610" s="35" t="s">
        <v>1042</v>
      </c>
      <c r="F3610" s="35"/>
      <c r="G3610" s="36">
        <v>25.5</v>
      </c>
      <c r="H3610" s="36">
        <v>3800</v>
      </c>
      <c r="I3610" s="36">
        <v>4590</v>
      </c>
      <c r="J3610" s="36">
        <v>25.5</v>
      </c>
    </row>
    <row r="3611" spans="1:10" x14ac:dyDescent="0.2">
      <c r="A3611" s="33">
        <v>3170</v>
      </c>
      <c r="B3611" s="34" t="s">
        <v>7428</v>
      </c>
      <c r="C3611" s="34" t="s">
        <v>7429</v>
      </c>
      <c r="D3611" s="34" t="s">
        <v>7413</v>
      </c>
      <c r="E3611" s="35" t="s">
        <v>4662</v>
      </c>
      <c r="F3611" s="35"/>
      <c r="G3611" s="36">
        <v>25.5</v>
      </c>
      <c r="H3611" s="36">
        <v>3800</v>
      </c>
      <c r="I3611" s="36">
        <v>4590</v>
      </c>
      <c r="J3611" s="36">
        <v>25.5</v>
      </c>
    </row>
    <row r="3612" spans="1:10" x14ac:dyDescent="0.2">
      <c r="A3612" s="33">
        <v>3171</v>
      </c>
      <c r="B3612" s="34" t="s">
        <v>12569</v>
      </c>
      <c r="C3612" s="34" t="s">
        <v>12568</v>
      </c>
      <c r="D3612" s="34" t="s">
        <v>7413</v>
      </c>
      <c r="E3612" s="35" t="s">
        <v>14127</v>
      </c>
      <c r="F3612" s="35"/>
      <c r="G3612" s="36">
        <v>25.5</v>
      </c>
      <c r="H3612" s="36">
        <v>3800</v>
      </c>
      <c r="I3612" s="36">
        <v>4590</v>
      </c>
      <c r="J3612" s="36">
        <v>25.5</v>
      </c>
    </row>
    <row r="3613" spans="1:10" x14ac:dyDescent="0.2">
      <c r="A3613" s="33">
        <v>3172</v>
      </c>
      <c r="B3613" s="34" t="s">
        <v>7430</v>
      </c>
      <c r="C3613" s="34" t="s">
        <v>7431</v>
      </c>
      <c r="D3613" s="34" t="s">
        <v>7413</v>
      </c>
      <c r="E3613" s="35" t="s">
        <v>1699</v>
      </c>
      <c r="F3613" s="35"/>
      <c r="G3613" s="36">
        <v>25.5</v>
      </c>
      <c r="H3613" s="36">
        <v>3800</v>
      </c>
      <c r="I3613" s="36">
        <v>4590</v>
      </c>
      <c r="J3613" s="36">
        <v>25.5</v>
      </c>
    </row>
    <row r="3614" spans="1:10" x14ac:dyDescent="0.2">
      <c r="A3614" s="33">
        <v>3173</v>
      </c>
      <c r="B3614" s="34" t="s">
        <v>12567</v>
      </c>
      <c r="C3614" s="34" t="s">
        <v>12566</v>
      </c>
      <c r="D3614" s="34" t="s">
        <v>7413</v>
      </c>
      <c r="E3614" s="35" t="s">
        <v>14115</v>
      </c>
      <c r="F3614" s="35"/>
      <c r="G3614" s="36">
        <v>25.5</v>
      </c>
      <c r="H3614" s="36">
        <v>3800</v>
      </c>
      <c r="I3614" s="36">
        <v>4590</v>
      </c>
      <c r="J3614" s="36">
        <v>25.5</v>
      </c>
    </row>
    <row r="3615" spans="1:10" x14ac:dyDescent="0.2">
      <c r="A3615" s="33">
        <v>3174</v>
      </c>
      <c r="B3615" s="34" t="s">
        <v>7434</v>
      </c>
      <c r="C3615" s="34" t="s">
        <v>7435</v>
      </c>
      <c r="D3615" s="34" t="s">
        <v>7413</v>
      </c>
      <c r="E3615" s="35" t="s">
        <v>1101</v>
      </c>
      <c r="F3615" s="35"/>
      <c r="G3615" s="36">
        <v>25.5</v>
      </c>
      <c r="H3615" s="36">
        <v>3800</v>
      </c>
      <c r="I3615" s="36">
        <v>4590</v>
      </c>
      <c r="J3615" s="36">
        <v>25.5</v>
      </c>
    </row>
    <row r="3616" spans="1:10" x14ac:dyDescent="0.2">
      <c r="A3616" s="31"/>
      <c r="B3616" s="31"/>
      <c r="C3616" s="31"/>
      <c r="D3616" s="32" t="s">
        <v>7436</v>
      </c>
      <c r="E3616" s="31"/>
      <c r="F3616" s="31"/>
      <c r="G3616" s="31"/>
      <c r="H3616" s="31"/>
      <c r="I3616" s="31"/>
      <c r="J3616" s="31"/>
    </row>
    <row r="3617" spans="1:10" x14ac:dyDescent="0.2">
      <c r="A3617" s="33">
        <v>3175</v>
      </c>
      <c r="B3617" s="34" t="s">
        <v>12582</v>
      </c>
      <c r="C3617" s="34" t="s">
        <v>12581</v>
      </c>
      <c r="D3617" s="34" t="s">
        <v>14714</v>
      </c>
      <c r="E3617" s="35" t="s">
        <v>14406</v>
      </c>
      <c r="F3617" s="35"/>
      <c r="G3617" s="36">
        <v>5900</v>
      </c>
      <c r="H3617" s="36">
        <v>4500</v>
      </c>
      <c r="I3617" s="36">
        <v>5900</v>
      </c>
      <c r="J3617" s="36">
        <v>5900</v>
      </c>
    </row>
    <row r="3618" spans="1:10" x14ac:dyDescent="0.2">
      <c r="A3618" s="33">
        <v>3176</v>
      </c>
      <c r="B3618" s="34" t="s">
        <v>12555</v>
      </c>
      <c r="C3618" s="34" t="s">
        <v>12554</v>
      </c>
      <c r="D3618" s="34" t="s">
        <v>7439</v>
      </c>
      <c r="E3618" s="35" t="s">
        <v>13943</v>
      </c>
      <c r="F3618" s="35"/>
      <c r="G3618" s="36">
        <v>22.5</v>
      </c>
      <c r="H3618" s="36">
        <v>3750</v>
      </c>
      <c r="I3618" s="36">
        <v>4050</v>
      </c>
      <c r="J3618" s="36">
        <v>22.5</v>
      </c>
    </row>
    <row r="3619" spans="1:10" x14ac:dyDescent="0.2">
      <c r="A3619" s="33">
        <v>3177</v>
      </c>
      <c r="B3619" s="34" t="s">
        <v>7437</v>
      </c>
      <c r="C3619" s="34" t="s">
        <v>7438</v>
      </c>
      <c r="D3619" s="34" t="s">
        <v>7439</v>
      </c>
      <c r="E3619" s="35" t="s">
        <v>617</v>
      </c>
      <c r="F3619" s="35"/>
      <c r="G3619" s="36">
        <v>22.5</v>
      </c>
      <c r="H3619" s="36">
        <v>3750</v>
      </c>
      <c r="I3619" s="36">
        <v>4050</v>
      </c>
      <c r="J3619" s="36">
        <v>22.5</v>
      </c>
    </row>
    <row r="3620" spans="1:10" x14ac:dyDescent="0.2">
      <c r="A3620" s="33">
        <v>3178</v>
      </c>
      <c r="B3620" s="34" t="s">
        <v>12551</v>
      </c>
      <c r="C3620" s="34" t="s">
        <v>12550</v>
      </c>
      <c r="D3620" s="34" t="s">
        <v>7439</v>
      </c>
      <c r="E3620" s="35" t="s">
        <v>14049</v>
      </c>
      <c r="F3620" s="35"/>
      <c r="G3620" s="36">
        <v>22.5</v>
      </c>
      <c r="H3620" s="36">
        <v>3750</v>
      </c>
      <c r="I3620" s="36">
        <v>4050</v>
      </c>
      <c r="J3620" s="36">
        <v>22.5</v>
      </c>
    </row>
    <row r="3621" spans="1:10" x14ac:dyDescent="0.2">
      <c r="A3621" s="33">
        <v>3179</v>
      </c>
      <c r="B3621" s="34" t="s">
        <v>12547</v>
      </c>
      <c r="C3621" s="34" t="s">
        <v>12546</v>
      </c>
      <c r="D3621" s="34" t="s">
        <v>7439</v>
      </c>
      <c r="E3621" s="35" t="s">
        <v>13916</v>
      </c>
      <c r="F3621" s="35"/>
      <c r="G3621" s="36">
        <v>22.5</v>
      </c>
      <c r="H3621" s="36">
        <v>3750</v>
      </c>
      <c r="I3621" s="36">
        <v>4050</v>
      </c>
      <c r="J3621" s="36">
        <v>22.5</v>
      </c>
    </row>
    <row r="3622" spans="1:10" x14ac:dyDescent="0.2">
      <c r="A3622" s="33">
        <v>3180</v>
      </c>
      <c r="B3622" s="34" t="s">
        <v>13859</v>
      </c>
      <c r="C3622" s="34" t="s">
        <v>13858</v>
      </c>
      <c r="D3622" s="34" t="s">
        <v>7439</v>
      </c>
      <c r="E3622" s="35" t="s">
        <v>13975</v>
      </c>
      <c r="F3622" s="35"/>
      <c r="G3622" s="36">
        <v>22.5</v>
      </c>
      <c r="H3622" s="36">
        <v>3750</v>
      </c>
      <c r="I3622" s="36">
        <v>4050</v>
      </c>
      <c r="J3622" s="36">
        <v>22.5</v>
      </c>
    </row>
    <row r="3623" spans="1:10" x14ac:dyDescent="0.2">
      <c r="A3623" s="33">
        <v>3181</v>
      </c>
      <c r="B3623" s="34" t="s">
        <v>7442</v>
      </c>
      <c r="C3623" s="34" t="s">
        <v>7443</v>
      </c>
      <c r="D3623" s="34" t="s">
        <v>7444</v>
      </c>
      <c r="E3623" s="35" t="s">
        <v>799</v>
      </c>
      <c r="F3623" s="35"/>
      <c r="G3623" s="36">
        <v>32.130000000000003</v>
      </c>
      <c r="H3623" s="36">
        <v>3800</v>
      </c>
      <c r="I3623" s="36">
        <v>5783.4</v>
      </c>
      <c r="J3623" s="36">
        <v>32.130000000000003</v>
      </c>
    </row>
    <row r="3624" spans="1:10" x14ac:dyDescent="0.2">
      <c r="A3624" s="33">
        <v>3182</v>
      </c>
      <c r="B3624" s="34" t="s">
        <v>12545</v>
      </c>
      <c r="C3624" s="34" t="s">
        <v>12544</v>
      </c>
      <c r="D3624" s="34" t="s">
        <v>7439</v>
      </c>
      <c r="E3624" s="35" t="s">
        <v>13996</v>
      </c>
      <c r="F3624" s="35"/>
      <c r="G3624" s="36">
        <v>22.5</v>
      </c>
      <c r="H3624" s="36">
        <v>3750</v>
      </c>
      <c r="I3624" s="36">
        <v>4050</v>
      </c>
      <c r="J3624" s="36">
        <v>22.5</v>
      </c>
    </row>
    <row r="3625" spans="1:10" x14ac:dyDescent="0.2">
      <c r="A3625" s="33">
        <v>3183</v>
      </c>
      <c r="B3625" s="34" t="s">
        <v>7445</v>
      </c>
      <c r="C3625" s="34" t="s">
        <v>7446</v>
      </c>
      <c r="D3625" s="34" t="s">
        <v>7439</v>
      </c>
      <c r="E3625" s="35" t="s">
        <v>1042</v>
      </c>
      <c r="F3625" s="35"/>
      <c r="G3625" s="36">
        <v>22.5</v>
      </c>
      <c r="H3625" s="36">
        <v>3750</v>
      </c>
      <c r="I3625" s="36">
        <v>4050</v>
      </c>
      <c r="J3625" s="36">
        <v>22.5</v>
      </c>
    </row>
    <row r="3626" spans="1:10" x14ac:dyDescent="0.2">
      <c r="A3626" s="33">
        <v>3184</v>
      </c>
      <c r="B3626" s="34" t="s">
        <v>12541</v>
      </c>
      <c r="C3626" s="34" t="s">
        <v>12540</v>
      </c>
      <c r="D3626" s="34" t="s">
        <v>7439</v>
      </c>
      <c r="E3626" s="35" t="s">
        <v>14092</v>
      </c>
      <c r="F3626" s="35"/>
      <c r="G3626" s="36">
        <v>22.5</v>
      </c>
      <c r="H3626" s="36">
        <v>3750</v>
      </c>
      <c r="I3626" s="36">
        <v>4050</v>
      </c>
      <c r="J3626" s="36">
        <v>22.5</v>
      </c>
    </row>
    <row r="3627" spans="1:10" x14ac:dyDescent="0.2">
      <c r="A3627" s="31"/>
      <c r="B3627" s="31"/>
      <c r="C3627" s="31"/>
      <c r="D3627" s="32" t="s">
        <v>7447</v>
      </c>
      <c r="E3627" s="31"/>
      <c r="F3627" s="31"/>
      <c r="G3627" s="31"/>
      <c r="H3627" s="31"/>
      <c r="I3627" s="31"/>
      <c r="J3627" s="31"/>
    </row>
    <row r="3628" spans="1:10" x14ac:dyDescent="0.2">
      <c r="A3628" s="33">
        <v>3185</v>
      </c>
      <c r="B3628" s="34" t="s">
        <v>12553</v>
      </c>
      <c r="C3628" s="34" t="s">
        <v>12552</v>
      </c>
      <c r="D3628" s="34" t="s">
        <v>7453</v>
      </c>
      <c r="E3628" s="35" t="s">
        <v>13943</v>
      </c>
      <c r="F3628" s="35"/>
      <c r="G3628" s="36">
        <v>22</v>
      </c>
      <c r="H3628" s="36">
        <v>3750</v>
      </c>
      <c r="I3628" s="36">
        <v>3960</v>
      </c>
      <c r="J3628" s="36">
        <v>22</v>
      </c>
    </row>
    <row r="3629" spans="1:10" x14ac:dyDescent="0.2">
      <c r="A3629" s="33">
        <v>3186</v>
      </c>
      <c r="B3629" s="34" t="s">
        <v>7448</v>
      </c>
      <c r="C3629" s="34" t="s">
        <v>7449</v>
      </c>
      <c r="D3629" s="34" t="s">
        <v>7450</v>
      </c>
      <c r="E3629" s="35" t="s">
        <v>1513</v>
      </c>
      <c r="F3629" s="35"/>
      <c r="G3629" s="36">
        <v>24.2</v>
      </c>
      <c r="H3629" s="36">
        <v>3750</v>
      </c>
      <c r="I3629" s="36">
        <v>4356</v>
      </c>
      <c r="J3629" s="36">
        <v>24.2</v>
      </c>
    </row>
    <row r="3630" spans="1:10" x14ac:dyDescent="0.2">
      <c r="A3630" s="33">
        <v>3187</v>
      </c>
      <c r="B3630" s="34" t="s">
        <v>7451</v>
      </c>
      <c r="C3630" s="34" t="s">
        <v>7452</v>
      </c>
      <c r="D3630" s="34" t="s">
        <v>7450</v>
      </c>
      <c r="E3630" s="35" t="s">
        <v>3434</v>
      </c>
      <c r="F3630" s="35"/>
      <c r="G3630" s="36">
        <v>24.2</v>
      </c>
      <c r="H3630" s="36">
        <v>3750</v>
      </c>
      <c r="I3630" s="36">
        <v>4356</v>
      </c>
      <c r="J3630" s="36">
        <v>24.2</v>
      </c>
    </row>
    <row r="3631" spans="1:10" x14ac:dyDescent="0.2">
      <c r="A3631" s="33">
        <v>3188</v>
      </c>
      <c r="B3631" s="34" t="s">
        <v>7440</v>
      </c>
      <c r="C3631" s="34" t="s">
        <v>7441</v>
      </c>
      <c r="D3631" s="34" t="s">
        <v>7450</v>
      </c>
      <c r="E3631" s="35" t="s">
        <v>4623</v>
      </c>
      <c r="F3631" s="35"/>
      <c r="G3631" s="36">
        <v>24.2</v>
      </c>
      <c r="H3631" s="36">
        <v>3750</v>
      </c>
      <c r="I3631" s="36">
        <v>4356</v>
      </c>
      <c r="J3631" s="36">
        <v>24.2</v>
      </c>
    </row>
    <row r="3632" spans="1:10" x14ac:dyDescent="0.2">
      <c r="A3632" s="33">
        <v>3189</v>
      </c>
      <c r="B3632" s="34" t="s">
        <v>4190</v>
      </c>
      <c r="C3632" s="34" t="s">
        <v>4191</v>
      </c>
      <c r="D3632" s="34" t="s">
        <v>14715</v>
      </c>
      <c r="E3632" s="35" t="s">
        <v>4192</v>
      </c>
      <c r="F3632" s="35"/>
      <c r="G3632" s="36">
        <v>28.42</v>
      </c>
      <c r="H3632" s="36">
        <v>3800</v>
      </c>
      <c r="I3632" s="36">
        <v>5115.6000000000004</v>
      </c>
      <c r="J3632" s="36">
        <v>28.42</v>
      </c>
    </row>
    <row r="3633" spans="1:10" x14ac:dyDescent="0.2">
      <c r="A3633" s="33">
        <v>3190</v>
      </c>
      <c r="B3633" s="34" t="s">
        <v>7454</v>
      </c>
      <c r="C3633" s="34" t="s">
        <v>7455</v>
      </c>
      <c r="D3633" s="34" t="s">
        <v>7456</v>
      </c>
      <c r="E3633" s="35" t="s">
        <v>288</v>
      </c>
      <c r="F3633" s="35"/>
      <c r="G3633" s="36">
        <v>26.4</v>
      </c>
      <c r="H3633" s="36">
        <v>3750</v>
      </c>
      <c r="I3633" s="36">
        <v>4752</v>
      </c>
      <c r="J3633" s="36">
        <v>26.4</v>
      </c>
    </row>
    <row r="3634" spans="1:10" x14ac:dyDescent="0.2">
      <c r="A3634" s="33">
        <v>3191</v>
      </c>
      <c r="B3634" s="34" t="s">
        <v>7457</v>
      </c>
      <c r="C3634" s="34" t="s">
        <v>7458</v>
      </c>
      <c r="D3634" s="34" t="s">
        <v>7450</v>
      </c>
      <c r="E3634" s="35" t="s">
        <v>3434</v>
      </c>
      <c r="F3634" s="35"/>
      <c r="G3634" s="36">
        <v>24.2</v>
      </c>
      <c r="H3634" s="36">
        <v>3750</v>
      </c>
      <c r="I3634" s="36">
        <v>4356</v>
      </c>
      <c r="J3634" s="36">
        <v>24.2</v>
      </c>
    </row>
    <row r="3635" spans="1:10" x14ac:dyDescent="0.2">
      <c r="A3635" s="33">
        <v>3192</v>
      </c>
      <c r="B3635" s="34" t="s">
        <v>7432</v>
      </c>
      <c r="C3635" s="34" t="s">
        <v>7433</v>
      </c>
      <c r="D3635" s="34" t="s">
        <v>14716</v>
      </c>
      <c r="E3635" s="35" t="s">
        <v>4100</v>
      </c>
      <c r="F3635" s="35"/>
      <c r="G3635" s="36">
        <v>5900</v>
      </c>
      <c r="H3635" s="36">
        <v>4500</v>
      </c>
      <c r="I3635" s="36">
        <v>5900</v>
      </c>
      <c r="J3635" s="36">
        <v>5900</v>
      </c>
    </row>
    <row r="3636" spans="1:10" x14ac:dyDescent="0.2">
      <c r="A3636" s="33">
        <v>3193</v>
      </c>
      <c r="B3636" s="34" t="s">
        <v>12539</v>
      </c>
      <c r="C3636" s="34" t="s">
        <v>12538</v>
      </c>
      <c r="D3636" s="34" t="s">
        <v>7453</v>
      </c>
      <c r="E3636" s="35" t="s">
        <v>14085</v>
      </c>
      <c r="F3636" s="35"/>
      <c r="G3636" s="36">
        <v>22</v>
      </c>
      <c r="H3636" s="36">
        <v>3750</v>
      </c>
      <c r="I3636" s="36">
        <v>3960</v>
      </c>
      <c r="J3636" s="36">
        <v>22</v>
      </c>
    </row>
    <row r="3637" spans="1:10" x14ac:dyDescent="0.2">
      <c r="A3637" s="31"/>
      <c r="B3637" s="31"/>
      <c r="C3637" s="31"/>
      <c r="D3637" s="32" t="s">
        <v>7459</v>
      </c>
      <c r="E3637" s="31"/>
      <c r="F3637" s="31"/>
      <c r="G3637" s="31"/>
      <c r="H3637" s="31"/>
      <c r="I3637" s="31"/>
      <c r="J3637" s="31"/>
    </row>
    <row r="3638" spans="1:10" x14ac:dyDescent="0.2">
      <c r="A3638" s="33">
        <v>3194</v>
      </c>
      <c r="B3638" s="34" t="s">
        <v>12565</v>
      </c>
      <c r="C3638" s="34" t="s">
        <v>12564</v>
      </c>
      <c r="D3638" s="34" t="s">
        <v>7463</v>
      </c>
      <c r="E3638" s="35" t="s">
        <v>13955</v>
      </c>
      <c r="F3638" s="35"/>
      <c r="G3638" s="36">
        <v>26.35</v>
      </c>
      <c r="H3638" s="36">
        <v>3750</v>
      </c>
      <c r="I3638" s="36">
        <v>5270</v>
      </c>
      <c r="J3638" s="36">
        <v>26.35</v>
      </c>
    </row>
    <row r="3639" spans="1:10" x14ac:dyDescent="0.2">
      <c r="A3639" s="33">
        <v>3195</v>
      </c>
      <c r="B3639" s="34" t="s">
        <v>7460</v>
      </c>
      <c r="C3639" s="34" t="s">
        <v>7461</v>
      </c>
      <c r="D3639" s="34" t="s">
        <v>14717</v>
      </c>
      <c r="E3639" s="35" t="s">
        <v>973</v>
      </c>
      <c r="F3639" s="35"/>
      <c r="G3639" s="36">
        <v>26.24</v>
      </c>
      <c r="H3639" s="36">
        <v>3750</v>
      </c>
      <c r="I3639" s="36">
        <v>5248</v>
      </c>
      <c r="J3639" s="36">
        <v>26.24</v>
      </c>
    </row>
    <row r="3640" spans="1:10" x14ac:dyDescent="0.2">
      <c r="A3640" s="33">
        <v>3196</v>
      </c>
      <c r="B3640" s="34" t="s">
        <v>12584</v>
      </c>
      <c r="C3640" s="34" t="s">
        <v>12583</v>
      </c>
      <c r="D3640" s="34" t="s">
        <v>7462</v>
      </c>
      <c r="E3640" s="35" t="s">
        <v>14167</v>
      </c>
      <c r="F3640" s="35"/>
      <c r="G3640" s="36">
        <v>23.85</v>
      </c>
      <c r="H3640" s="36">
        <v>3750</v>
      </c>
      <c r="I3640" s="36">
        <v>4770</v>
      </c>
      <c r="J3640" s="36">
        <v>23.85</v>
      </c>
    </row>
    <row r="3641" spans="1:10" x14ac:dyDescent="0.2">
      <c r="A3641" s="33">
        <v>3197</v>
      </c>
      <c r="B3641" s="34" t="s">
        <v>7464</v>
      </c>
      <c r="C3641" s="34" t="s">
        <v>7465</v>
      </c>
      <c r="D3641" s="34" t="s">
        <v>7466</v>
      </c>
      <c r="E3641" s="35" t="s">
        <v>706</v>
      </c>
      <c r="F3641" s="35"/>
      <c r="G3641" s="36">
        <v>28.99</v>
      </c>
      <c r="H3641" s="36">
        <v>3750</v>
      </c>
      <c r="I3641" s="36">
        <v>5798</v>
      </c>
      <c r="J3641" s="36">
        <v>28.99</v>
      </c>
    </row>
    <row r="3642" spans="1:10" x14ac:dyDescent="0.2">
      <c r="A3642" s="33">
        <v>3198</v>
      </c>
      <c r="B3642" s="34" t="s">
        <v>7467</v>
      </c>
      <c r="C3642" s="34" t="s">
        <v>7468</v>
      </c>
      <c r="D3642" s="34" t="s">
        <v>14717</v>
      </c>
      <c r="E3642" s="35" t="s">
        <v>973</v>
      </c>
      <c r="F3642" s="35"/>
      <c r="G3642" s="36">
        <v>26.24</v>
      </c>
      <c r="H3642" s="36">
        <v>3750</v>
      </c>
      <c r="I3642" s="36">
        <v>5248</v>
      </c>
      <c r="J3642" s="36">
        <v>26.24</v>
      </c>
    </row>
    <row r="3643" spans="1:10" x14ac:dyDescent="0.2">
      <c r="A3643" s="33">
        <v>3199</v>
      </c>
      <c r="B3643" s="34" t="s">
        <v>7469</v>
      </c>
      <c r="C3643" s="34" t="s">
        <v>7470</v>
      </c>
      <c r="D3643" s="34" t="s">
        <v>7471</v>
      </c>
      <c r="E3643" s="35" t="s">
        <v>1337</v>
      </c>
      <c r="F3643" s="35"/>
      <c r="G3643" s="36">
        <v>6237</v>
      </c>
      <c r="H3643" s="36">
        <v>3750</v>
      </c>
      <c r="I3643" s="36">
        <v>6237</v>
      </c>
      <c r="J3643" s="36">
        <v>6237</v>
      </c>
    </row>
    <row r="3644" spans="1:10" x14ac:dyDescent="0.2">
      <c r="A3644" s="33">
        <v>3200</v>
      </c>
      <c r="B3644" s="34" t="s">
        <v>7472</v>
      </c>
      <c r="C3644" s="34" t="s">
        <v>7473</v>
      </c>
      <c r="D3644" s="34" t="s">
        <v>7474</v>
      </c>
      <c r="E3644" s="35" t="s">
        <v>552</v>
      </c>
      <c r="F3644" s="35"/>
      <c r="G3644" s="36">
        <v>3960</v>
      </c>
      <c r="H3644" s="36">
        <v>3750</v>
      </c>
      <c r="I3644" s="36">
        <v>3960</v>
      </c>
      <c r="J3644" s="36">
        <v>3960</v>
      </c>
    </row>
    <row r="3645" spans="1:10" x14ac:dyDescent="0.2">
      <c r="A3645" s="31"/>
      <c r="B3645" s="31"/>
      <c r="C3645" s="31"/>
      <c r="D3645" s="32" t="s">
        <v>7475</v>
      </c>
      <c r="E3645" s="31"/>
      <c r="F3645" s="31"/>
      <c r="G3645" s="31"/>
      <c r="H3645" s="31"/>
      <c r="I3645" s="31"/>
      <c r="J3645" s="31"/>
    </row>
    <row r="3646" spans="1:10" x14ac:dyDescent="0.2">
      <c r="A3646" s="33">
        <v>3201</v>
      </c>
      <c r="B3646" s="34" t="s">
        <v>7476</v>
      </c>
      <c r="C3646" s="34" t="s">
        <v>7477</v>
      </c>
      <c r="D3646" s="34" t="s">
        <v>14718</v>
      </c>
      <c r="E3646" s="35" t="s">
        <v>125</v>
      </c>
      <c r="F3646" s="35"/>
      <c r="G3646" s="36">
        <v>7440</v>
      </c>
      <c r="H3646" s="36">
        <v>6500</v>
      </c>
      <c r="I3646" s="36">
        <v>7440</v>
      </c>
      <c r="J3646" s="36">
        <v>7440</v>
      </c>
    </row>
    <row r="3647" spans="1:10" x14ac:dyDescent="0.2">
      <c r="A3647" s="33">
        <v>3202</v>
      </c>
      <c r="B3647" s="34" t="s">
        <v>7478</v>
      </c>
      <c r="C3647" s="34" t="s">
        <v>7479</v>
      </c>
      <c r="D3647" s="34" t="s">
        <v>7480</v>
      </c>
      <c r="E3647" s="35" t="s">
        <v>3564</v>
      </c>
      <c r="F3647" s="35"/>
      <c r="G3647" s="36">
        <v>6500</v>
      </c>
      <c r="H3647" s="36">
        <v>4050</v>
      </c>
      <c r="I3647" s="36">
        <v>6500</v>
      </c>
      <c r="J3647" s="36">
        <v>6500</v>
      </c>
    </row>
    <row r="3648" spans="1:10" x14ac:dyDescent="0.2">
      <c r="A3648" s="31"/>
      <c r="B3648" s="31"/>
      <c r="C3648" s="31"/>
      <c r="D3648" s="32" t="s">
        <v>7481</v>
      </c>
      <c r="E3648" s="31"/>
      <c r="F3648" s="31"/>
      <c r="G3648" s="31"/>
      <c r="H3648" s="31"/>
      <c r="I3648" s="31"/>
      <c r="J3648" s="31"/>
    </row>
    <row r="3649" spans="1:10" x14ac:dyDescent="0.2">
      <c r="A3649" s="33">
        <v>3203</v>
      </c>
      <c r="B3649" s="34" t="s">
        <v>12563</v>
      </c>
      <c r="C3649" s="34" t="s">
        <v>12562</v>
      </c>
      <c r="D3649" s="34" t="s">
        <v>7484</v>
      </c>
      <c r="E3649" s="35" t="s">
        <v>14137</v>
      </c>
      <c r="F3649" s="35"/>
      <c r="G3649" s="36">
        <v>29</v>
      </c>
      <c r="H3649" s="36">
        <v>3900</v>
      </c>
      <c r="I3649" s="36">
        <v>5220</v>
      </c>
      <c r="J3649" s="36">
        <v>29</v>
      </c>
    </row>
    <row r="3650" spans="1:10" x14ac:dyDescent="0.2">
      <c r="A3650" s="33">
        <v>3204</v>
      </c>
      <c r="B3650" s="34" t="s">
        <v>12561</v>
      </c>
      <c r="C3650" s="34" t="s">
        <v>12560</v>
      </c>
      <c r="D3650" s="34" t="s">
        <v>7484</v>
      </c>
      <c r="E3650" s="35" t="s">
        <v>13938</v>
      </c>
      <c r="F3650" s="35"/>
      <c r="G3650" s="36">
        <v>29</v>
      </c>
      <c r="H3650" s="36">
        <v>3900</v>
      </c>
      <c r="I3650" s="36">
        <v>5220</v>
      </c>
      <c r="J3650" s="36">
        <v>29</v>
      </c>
    </row>
    <row r="3651" spans="1:10" x14ac:dyDescent="0.2">
      <c r="A3651" s="33">
        <v>3205</v>
      </c>
      <c r="B3651" s="34" t="s">
        <v>7482</v>
      </c>
      <c r="C3651" s="34" t="s">
        <v>7483</v>
      </c>
      <c r="D3651" s="34" t="s">
        <v>7484</v>
      </c>
      <c r="E3651" s="35" t="s">
        <v>1513</v>
      </c>
      <c r="F3651" s="35"/>
      <c r="G3651" s="36">
        <v>29</v>
      </c>
      <c r="H3651" s="36">
        <v>3900</v>
      </c>
      <c r="I3651" s="36">
        <v>5220</v>
      </c>
      <c r="J3651" s="36">
        <v>29</v>
      </c>
    </row>
    <row r="3652" spans="1:10" x14ac:dyDescent="0.2">
      <c r="A3652" s="33">
        <v>3206</v>
      </c>
      <c r="B3652" s="34" t="s">
        <v>2584</v>
      </c>
      <c r="C3652" s="34" t="s">
        <v>2585</v>
      </c>
      <c r="D3652" s="34" t="s">
        <v>7484</v>
      </c>
      <c r="E3652" s="35" t="s">
        <v>2586</v>
      </c>
      <c r="F3652" s="35"/>
      <c r="G3652" s="36">
        <v>29</v>
      </c>
      <c r="H3652" s="36">
        <v>3900</v>
      </c>
      <c r="I3652" s="36">
        <v>5220</v>
      </c>
      <c r="J3652" s="36">
        <v>29</v>
      </c>
    </row>
    <row r="3653" spans="1:10" x14ac:dyDescent="0.2">
      <c r="A3653" s="33">
        <v>3207</v>
      </c>
      <c r="B3653" s="34" t="s">
        <v>7485</v>
      </c>
      <c r="C3653" s="34" t="s">
        <v>7486</v>
      </c>
      <c r="D3653" s="34" t="s">
        <v>14719</v>
      </c>
      <c r="E3653" s="35" t="s">
        <v>7488</v>
      </c>
      <c r="F3653" s="35"/>
      <c r="G3653" s="36">
        <v>37.28</v>
      </c>
      <c r="H3653" s="36">
        <v>3800</v>
      </c>
      <c r="I3653" s="36">
        <v>6710.4</v>
      </c>
      <c r="J3653" s="36">
        <v>37.28</v>
      </c>
    </row>
    <row r="3654" spans="1:10" x14ac:dyDescent="0.2">
      <c r="A3654" s="33">
        <v>3208</v>
      </c>
      <c r="B3654" s="34" t="s">
        <v>7489</v>
      </c>
      <c r="C3654" s="34" t="s">
        <v>7490</v>
      </c>
      <c r="D3654" s="34" t="s">
        <v>7487</v>
      </c>
      <c r="E3654" s="35" t="s">
        <v>1117</v>
      </c>
      <c r="F3654" s="35"/>
      <c r="G3654" s="36">
        <v>31.28</v>
      </c>
      <c r="H3654" s="36">
        <v>4000</v>
      </c>
      <c r="I3654" s="36">
        <v>5630.4</v>
      </c>
      <c r="J3654" s="36">
        <v>31.28</v>
      </c>
    </row>
    <row r="3655" spans="1:10" x14ac:dyDescent="0.2">
      <c r="A3655" s="33">
        <v>3209</v>
      </c>
      <c r="B3655" s="34" t="s">
        <v>14720</v>
      </c>
      <c r="C3655" s="34" t="s">
        <v>14721</v>
      </c>
      <c r="D3655" s="34" t="s">
        <v>7484</v>
      </c>
      <c r="E3655" s="35" t="s">
        <v>13985</v>
      </c>
      <c r="F3655" s="35"/>
      <c r="G3655" s="36">
        <v>29</v>
      </c>
      <c r="H3655" s="36">
        <v>3900</v>
      </c>
      <c r="I3655" s="36">
        <v>5220</v>
      </c>
      <c r="J3655" s="36">
        <v>29</v>
      </c>
    </row>
    <row r="3656" spans="1:10" x14ac:dyDescent="0.2">
      <c r="A3656" s="33">
        <v>3210</v>
      </c>
      <c r="B3656" s="34" t="s">
        <v>7491</v>
      </c>
      <c r="C3656" s="34" t="s">
        <v>7492</v>
      </c>
      <c r="D3656" s="34" t="s">
        <v>7487</v>
      </c>
      <c r="E3656" s="35" t="s">
        <v>552</v>
      </c>
      <c r="F3656" s="35"/>
      <c r="G3656" s="36">
        <v>31.28</v>
      </c>
      <c r="H3656" s="36">
        <v>4000</v>
      </c>
      <c r="I3656" s="36">
        <v>5630.4</v>
      </c>
      <c r="J3656" s="36">
        <v>31.28</v>
      </c>
    </row>
    <row r="3657" spans="1:10" x14ac:dyDescent="0.2">
      <c r="A3657" s="31"/>
      <c r="B3657" s="31"/>
      <c r="C3657" s="31"/>
      <c r="D3657" s="32" t="s">
        <v>7493</v>
      </c>
      <c r="E3657" s="31"/>
      <c r="F3657" s="31"/>
      <c r="G3657" s="31"/>
      <c r="H3657" s="31"/>
      <c r="I3657" s="31"/>
      <c r="J3657" s="31"/>
    </row>
    <row r="3658" spans="1:10" x14ac:dyDescent="0.2">
      <c r="A3658" s="33">
        <v>3211</v>
      </c>
      <c r="B3658" s="34" t="s">
        <v>7494</v>
      </c>
      <c r="C3658" s="34" t="s">
        <v>7495</v>
      </c>
      <c r="D3658" s="34" t="s">
        <v>14722</v>
      </c>
      <c r="E3658" s="35" t="s">
        <v>1176</v>
      </c>
      <c r="F3658" s="35"/>
      <c r="G3658" s="36">
        <v>24.75</v>
      </c>
      <c r="H3658" s="36">
        <v>3750</v>
      </c>
      <c r="I3658" s="36">
        <v>4455</v>
      </c>
      <c r="J3658" s="36">
        <v>24.75</v>
      </c>
    </row>
    <row r="3659" spans="1:10" x14ac:dyDescent="0.2">
      <c r="A3659" s="33">
        <v>3212</v>
      </c>
      <c r="B3659" s="34" t="s">
        <v>12578</v>
      </c>
      <c r="C3659" s="34" t="s">
        <v>12577</v>
      </c>
      <c r="D3659" s="34" t="s">
        <v>14723</v>
      </c>
      <c r="E3659" s="35" t="s">
        <v>13981</v>
      </c>
      <c r="F3659" s="35"/>
      <c r="G3659" s="36">
        <v>7500</v>
      </c>
      <c r="H3659" s="36">
        <v>4700</v>
      </c>
      <c r="I3659" s="36">
        <v>7500</v>
      </c>
      <c r="J3659" s="36">
        <v>7500</v>
      </c>
    </row>
    <row r="3660" spans="1:10" x14ac:dyDescent="0.2">
      <c r="A3660" s="33">
        <v>3213</v>
      </c>
      <c r="B3660" s="34" t="s">
        <v>7497</v>
      </c>
      <c r="C3660" s="34" t="s">
        <v>7498</v>
      </c>
      <c r="D3660" s="34" t="s">
        <v>7499</v>
      </c>
      <c r="E3660" s="35" t="s">
        <v>3069</v>
      </c>
      <c r="F3660" s="35"/>
      <c r="G3660" s="36">
        <v>33</v>
      </c>
      <c r="H3660" s="36">
        <v>3900</v>
      </c>
      <c r="I3660" s="36">
        <v>5940</v>
      </c>
      <c r="J3660" s="36">
        <v>33</v>
      </c>
    </row>
    <row r="3661" spans="1:10" x14ac:dyDescent="0.2">
      <c r="A3661" s="33">
        <v>3214</v>
      </c>
      <c r="B3661" s="34" t="s">
        <v>12543</v>
      </c>
      <c r="C3661" s="34" t="s">
        <v>12542</v>
      </c>
      <c r="D3661" s="34" t="s">
        <v>7496</v>
      </c>
      <c r="E3661" s="35" t="s">
        <v>14022</v>
      </c>
      <c r="F3661" s="35"/>
      <c r="G3661" s="36">
        <v>22.5</v>
      </c>
      <c r="H3661" s="36">
        <v>3750</v>
      </c>
      <c r="I3661" s="36">
        <v>4050</v>
      </c>
      <c r="J3661" s="36">
        <v>22.5</v>
      </c>
    </row>
    <row r="3662" spans="1:10" x14ac:dyDescent="0.2">
      <c r="A3662" s="31"/>
      <c r="B3662" s="31"/>
      <c r="C3662" s="31"/>
      <c r="D3662" s="32" t="s">
        <v>12358</v>
      </c>
      <c r="E3662" s="31"/>
      <c r="F3662" s="31"/>
      <c r="G3662" s="31"/>
      <c r="H3662" s="31"/>
      <c r="I3662" s="31"/>
      <c r="J3662" s="31"/>
    </row>
    <row r="3663" spans="1:10" x14ac:dyDescent="0.2">
      <c r="A3663" s="33">
        <v>3215</v>
      </c>
      <c r="B3663" s="34" t="s">
        <v>12374</v>
      </c>
      <c r="C3663" s="34" t="s">
        <v>12373</v>
      </c>
      <c r="D3663" s="34" t="s">
        <v>14724</v>
      </c>
      <c r="E3663" s="35" t="s">
        <v>14043</v>
      </c>
      <c r="F3663" s="35"/>
      <c r="G3663" s="36">
        <v>25</v>
      </c>
      <c r="H3663" s="36">
        <v>3750</v>
      </c>
      <c r="I3663" s="36">
        <v>4500</v>
      </c>
      <c r="J3663" s="36">
        <v>25</v>
      </c>
    </row>
    <row r="3664" spans="1:10" x14ac:dyDescent="0.2">
      <c r="A3664" s="33">
        <v>3216</v>
      </c>
      <c r="B3664" s="34" t="s">
        <v>12360</v>
      </c>
      <c r="C3664" s="34" t="s">
        <v>12359</v>
      </c>
      <c r="D3664" s="34" t="s">
        <v>14724</v>
      </c>
      <c r="E3664" s="35" t="s">
        <v>13920</v>
      </c>
      <c r="F3664" s="35"/>
      <c r="G3664" s="36">
        <v>25</v>
      </c>
      <c r="H3664" s="36">
        <v>3750</v>
      </c>
      <c r="I3664" s="36">
        <v>4500</v>
      </c>
      <c r="J3664" s="36">
        <v>25</v>
      </c>
    </row>
    <row r="3665" spans="1:10" x14ac:dyDescent="0.2">
      <c r="A3665" s="33">
        <v>3217</v>
      </c>
      <c r="B3665" s="34" t="s">
        <v>12357</v>
      </c>
      <c r="C3665" s="34" t="s">
        <v>12356</v>
      </c>
      <c r="D3665" s="34" t="s">
        <v>14724</v>
      </c>
      <c r="E3665" s="35" t="s">
        <v>13975</v>
      </c>
      <c r="F3665" s="35"/>
      <c r="G3665" s="36">
        <v>25</v>
      </c>
      <c r="H3665" s="36">
        <v>3750</v>
      </c>
      <c r="I3665" s="36">
        <v>4500</v>
      </c>
      <c r="J3665" s="36">
        <v>25</v>
      </c>
    </row>
    <row r="3666" spans="1:10" x14ac:dyDescent="0.2">
      <c r="A3666" s="31"/>
      <c r="B3666" s="31"/>
      <c r="C3666" s="31"/>
      <c r="D3666" s="32" t="s">
        <v>14725</v>
      </c>
      <c r="E3666" s="31"/>
      <c r="F3666" s="31"/>
      <c r="G3666" s="31"/>
      <c r="H3666" s="31"/>
      <c r="I3666" s="31"/>
      <c r="J3666" s="31"/>
    </row>
    <row r="3667" spans="1:10" x14ac:dyDescent="0.2">
      <c r="A3667" s="33">
        <v>3218</v>
      </c>
      <c r="B3667" s="34" t="s">
        <v>9768</v>
      </c>
      <c r="C3667" s="34" t="s">
        <v>9769</v>
      </c>
      <c r="D3667" s="34" t="s">
        <v>14726</v>
      </c>
      <c r="E3667" s="35" t="s">
        <v>1568</v>
      </c>
      <c r="F3667" s="35"/>
      <c r="G3667" s="36">
        <v>32.5</v>
      </c>
      <c r="H3667" s="36">
        <v>3900</v>
      </c>
      <c r="I3667" s="36">
        <v>5850</v>
      </c>
      <c r="J3667" s="36">
        <v>32.5</v>
      </c>
    </row>
    <row r="3668" spans="1:10" x14ac:dyDescent="0.2">
      <c r="A3668" s="33">
        <v>3219</v>
      </c>
      <c r="B3668" s="34" t="s">
        <v>12417</v>
      </c>
      <c r="C3668" s="34" t="s">
        <v>12416</v>
      </c>
      <c r="D3668" s="34" t="s">
        <v>14727</v>
      </c>
      <c r="E3668" s="35" t="s">
        <v>13995</v>
      </c>
      <c r="F3668" s="35"/>
      <c r="G3668" s="36">
        <v>34.44</v>
      </c>
      <c r="H3668" s="36">
        <v>3800</v>
      </c>
      <c r="I3668" s="36">
        <v>6199.2</v>
      </c>
      <c r="J3668" s="36">
        <v>34.44</v>
      </c>
    </row>
    <row r="3669" spans="1:10" x14ac:dyDescent="0.2">
      <c r="A3669" s="33">
        <v>3220</v>
      </c>
      <c r="B3669" s="34" t="s">
        <v>5064</v>
      </c>
      <c r="C3669" s="34" t="s">
        <v>5065</v>
      </c>
      <c r="D3669" s="34" t="s">
        <v>14728</v>
      </c>
      <c r="E3669" s="35" t="s">
        <v>4845</v>
      </c>
      <c r="F3669" s="35"/>
      <c r="G3669" s="36">
        <v>30</v>
      </c>
      <c r="H3669" s="36">
        <v>3850</v>
      </c>
      <c r="I3669" s="36">
        <v>5400</v>
      </c>
      <c r="J3669" s="36">
        <v>30</v>
      </c>
    </row>
    <row r="3670" spans="1:10" x14ac:dyDescent="0.2">
      <c r="A3670" s="33">
        <v>3221</v>
      </c>
      <c r="B3670" s="34" t="s">
        <v>12431</v>
      </c>
      <c r="C3670" s="34" t="s">
        <v>12430</v>
      </c>
      <c r="D3670" s="34" t="s">
        <v>14728</v>
      </c>
      <c r="E3670" s="35" t="s">
        <v>13984</v>
      </c>
      <c r="F3670" s="35"/>
      <c r="G3670" s="36">
        <v>30</v>
      </c>
      <c r="H3670" s="36">
        <v>3850</v>
      </c>
      <c r="I3670" s="36">
        <v>5400</v>
      </c>
      <c r="J3670" s="36">
        <v>30</v>
      </c>
    </row>
    <row r="3671" spans="1:10" x14ac:dyDescent="0.2">
      <c r="A3671" s="33">
        <v>3222</v>
      </c>
      <c r="B3671" s="34" t="s">
        <v>12429</v>
      </c>
      <c r="C3671" s="34" t="s">
        <v>12428</v>
      </c>
      <c r="D3671" s="34" t="s">
        <v>14728</v>
      </c>
      <c r="E3671" s="35" t="s">
        <v>13955</v>
      </c>
      <c r="F3671" s="35"/>
      <c r="G3671" s="36">
        <v>30</v>
      </c>
      <c r="H3671" s="36">
        <v>3850</v>
      </c>
      <c r="I3671" s="36">
        <v>5400</v>
      </c>
      <c r="J3671" s="36">
        <v>30</v>
      </c>
    </row>
    <row r="3672" spans="1:10" x14ac:dyDescent="0.2">
      <c r="A3672" s="33">
        <v>3223</v>
      </c>
      <c r="B3672" s="34" t="s">
        <v>14729</v>
      </c>
      <c r="C3672" s="34" t="s">
        <v>11318</v>
      </c>
      <c r="D3672" s="34" t="s">
        <v>14730</v>
      </c>
      <c r="E3672" s="35" t="s">
        <v>14077</v>
      </c>
      <c r="F3672" s="35"/>
      <c r="G3672" s="36">
        <v>25</v>
      </c>
      <c r="H3672" s="36">
        <v>3750</v>
      </c>
      <c r="I3672" s="36">
        <v>4500</v>
      </c>
      <c r="J3672" s="36">
        <v>25</v>
      </c>
    </row>
    <row r="3673" spans="1:10" x14ac:dyDescent="0.2">
      <c r="A3673" s="33">
        <v>3224</v>
      </c>
      <c r="B3673" s="34" t="s">
        <v>12384</v>
      </c>
      <c r="C3673" s="34" t="s">
        <v>12383</v>
      </c>
      <c r="D3673" s="34" t="s">
        <v>14730</v>
      </c>
      <c r="E3673" s="35" t="s">
        <v>13993</v>
      </c>
      <c r="F3673" s="35"/>
      <c r="G3673" s="36">
        <v>25</v>
      </c>
      <c r="H3673" s="36">
        <v>3750</v>
      </c>
      <c r="I3673" s="36">
        <v>4500</v>
      </c>
      <c r="J3673" s="36">
        <v>25</v>
      </c>
    </row>
    <row r="3674" spans="1:10" x14ac:dyDescent="0.2">
      <c r="A3674" s="33">
        <v>3225</v>
      </c>
      <c r="B3674" s="34" t="s">
        <v>5066</v>
      </c>
      <c r="C3674" s="34" t="s">
        <v>5067</v>
      </c>
      <c r="D3674" s="34" t="s">
        <v>14728</v>
      </c>
      <c r="E3674" s="35" t="s">
        <v>2957</v>
      </c>
      <c r="F3674" s="35"/>
      <c r="G3674" s="36">
        <v>30</v>
      </c>
      <c r="H3674" s="36">
        <v>3850</v>
      </c>
      <c r="I3674" s="36">
        <v>5400</v>
      </c>
      <c r="J3674" s="36">
        <v>30</v>
      </c>
    </row>
    <row r="3675" spans="1:10" x14ac:dyDescent="0.2">
      <c r="A3675" s="33">
        <v>3226</v>
      </c>
      <c r="B3675" s="34" t="s">
        <v>12528</v>
      </c>
      <c r="C3675" s="34" t="s">
        <v>12527</v>
      </c>
      <c r="D3675" s="34" t="s">
        <v>14731</v>
      </c>
      <c r="E3675" s="35" t="s">
        <v>13945</v>
      </c>
      <c r="F3675" s="35"/>
      <c r="G3675" s="36">
        <v>41.39</v>
      </c>
      <c r="H3675" s="36">
        <v>3800</v>
      </c>
      <c r="I3675" s="36">
        <v>7450.2</v>
      </c>
      <c r="J3675" s="36">
        <v>41.39</v>
      </c>
    </row>
    <row r="3676" spans="1:10" x14ac:dyDescent="0.2">
      <c r="A3676" s="33">
        <v>3227</v>
      </c>
      <c r="B3676" s="34" t="s">
        <v>4989</v>
      </c>
      <c r="C3676" s="34" t="s">
        <v>4990</v>
      </c>
      <c r="D3676" s="34" t="s">
        <v>14731</v>
      </c>
      <c r="E3676" s="35" t="s">
        <v>4991</v>
      </c>
      <c r="F3676" s="35"/>
      <c r="G3676" s="36">
        <v>41.39</v>
      </c>
      <c r="H3676" s="36">
        <v>3800</v>
      </c>
      <c r="I3676" s="36">
        <v>7450.2</v>
      </c>
      <c r="J3676" s="36">
        <v>41.39</v>
      </c>
    </row>
    <row r="3677" spans="1:10" x14ac:dyDescent="0.2">
      <c r="A3677" s="33">
        <v>3228</v>
      </c>
      <c r="B3677" s="34" t="s">
        <v>12419</v>
      </c>
      <c r="C3677" s="34" t="s">
        <v>12418</v>
      </c>
      <c r="D3677" s="34" t="s">
        <v>14726</v>
      </c>
      <c r="E3677" s="35" t="s">
        <v>14410</v>
      </c>
      <c r="F3677" s="35"/>
      <c r="G3677" s="36">
        <v>32.5</v>
      </c>
      <c r="H3677" s="36">
        <v>3900</v>
      </c>
      <c r="I3677" s="36">
        <v>5850</v>
      </c>
      <c r="J3677" s="36">
        <v>32.5</v>
      </c>
    </row>
    <row r="3678" spans="1:10" x14ac:dyDescent="0.2">
      <c r="A3678" s="33">
        <v>3229</v>
      </c>
      <c r="B3678" s="34" t="s">
        <v>12421</v>
      </c>
      <c r="C3678" s="34" t="s">
        <v>12420</v>
      </c>
      <c r="D3678" s="34" t="s">
        <v>14728</v>
      </c>
      <c r="E3678" s="35" t="s">
        <v>14025</v>
      </c>
      <c r="F3678" s="35"/>
      <c r="G3678" s="36">
        <v>30</v>
      </c>
      <c r="H3678" s="36">
        <v>3850</v>
      </c>
      <c r="I3678" s="36">
        <v>5400</v>
      </c>
      <c r="J3678" s="36">
        <v>30</v>
      </c>
    </row>
    <row r="3679" spans="1:10" x14ac:dyDescent="0.2">
      <c r="A3679" s="33">
        <v>3230</v>
      </c>
      <c r="B3679" s="34" t="s">
        <v>12353</v>
      </c>
      <c r="C3679" s="34" t="s">
        <v>12352</v>
      </c>
      <c r="D3679" s="34" t="s">
        <v>14730</v>
      </c>
      <c r="E3679" s="35" t="s">
        <v>13982</v>
      </c>
      <c r="F3679" s="35"/>
      <c r="G3679" s="36">
        <v>25</v>
      </c>
      <c r="H3679" s="36">
        <v>3750</v>
      </c>
      <c r="I3679" s="36">
        <v>4500</v>
      </c>
      <c r="J3679" s="36">
        <v>25</v>
      </c>
    </row>
    <row r="3680" spans="1:10" x14ac:dyDescent="0.2">
      <c r="A3680" s="33">
        <v>3231</v>
      </c>
      <c r="B3680" s="34" t="s">
        <v>12347</v>
      </c>
      <c r="C3680" s="34" t="s">
        <v>12346</v>
      </c>
      <c r="D3680" s="34" t="s">
        <v>14730</v>
      </c>
      <c r="E3680" s="35" t="s">
        <v>13938</v>
      </c>
      <c r="F3680" s="35"/>
      <c r="G3680" s="36">
        <v>25</v>
      </c>
      <c r="H3680" s="36">
        <v>3750</v>
      </c>
      <c r="I3680" s="36">
        <v>4500</v>
      </c>
      <c r="J3680" s="36">
        <v>25</v>
      </c>
    </row>
    <row r="3681" spans="1:10" x14ac:dyDescent="0.2">
      <c r="A3681" s="31"/>
      <c r="B3681" s="31"/>
      <c r="C3681" s="31"/>
      <c r="D3681" s="32" t="s">
        <v>14732</v>
      </c>
      <c r="E3681" s="31"/>
      <c r="F3681" s="31"/>
      <c r="G3681" s="31"/>
      <c r="H3681" s="31"/>
      <c r="I3681" s="31"/>
      <c r="J3681" s="31"/>
    </row>
    <row r="3682" spans="1:10" x14ac:dyDescent="0.2">
      <c r="A3682" s="33">
        <v>3232</v>
      </c>
      <c r="B3682" s="34" t="s">
        <v>12400</v>
      </c>
      <c r="C3682" s="34" t="s">
        <v>12399</v>
      </c>
      <c r="D3682" s="34" t="s">
        <v>14733</v>
      </c>
      <c r="E3682" s="35" t="s">
        <v>13971</v>
      </c>
      <c r="F3682" s="35"/>
      <c r="G3682" s="36">
        <v>25</v>
      </c>
      <c r="H3682" s="36">
        <v>3750</v>
      </c>
      <c r="I3682" s="36">
        <v>4500</v>
      </c>
      <c r="J3682" s="36">
        <v>25</v>
      </c>
    </row>
    <row r="3683" spans="1:10" x14ac:dyDescent="0.2">
      <c r="A3683" s="33">
        <v>3233</v>
      </c>
      <c r="B3683" s="34" t="s">
        <v>9900</v>
      </c>
      <c r="C3683" s="34" t="s">
        <v>9901</v>
      </c>
      <c r="D3683" s="34" t="s">
        <v>14734</v>
      </c>
      <c r="E3683" s="35" t="s">
        <v>2586</v>
      </c>
      <c r="F3683" s="35"/>
      <c r="G3683" s="36">
        <v>29.72</v>
      </c>
      <c r="H3683" s="36">
        <v>3800</v>
      </c>
      <c r="I3683" s="36">
        <v>5349.6</v>
      </c>
      <c r="J3683" s="36">
        <v>29.72</v>
      </c>
    </row>
    <row r="3684" spans="1:10" x14ac:dyDescent="0.2">
      <c r="A3684" s="33">
        <v>3234</v>
      </c>
      <c r="B3684" s="34" t="s">
        <v>12396</v>
      </c>
      <c r="C3684" s="34" t="s">
        <v>12395</v>
      </c>
      <c r="D3684" s="34" t="s">
        <v>14733</v>
      </c>
      <c r="E3684" s="35" t="s">
        <v>14008</v>
      </c>
      <c r="F3684" s="35"/>
      <c r="G3684" s="36">
        <v>25</v>
      </c>
      <c r="H3684" s="36">
        <v>3750</v>
      </c>
      <c r="I3684" s="36">
        <v>4500</v>
      </c>
      <c r="J3684" s="36">
        <v>25</v>
      </c>
    </row>
    <row r="3685" spans="1:10" x14ac:dyDescent="0.2">
      <c r="A3685" s="33">
        <v>3235</v>
      </c>
      <c r="B3685" s="34" t="s">
        <v>12390</v>
      </c>
      <c r="C3685" s="34" t="s">
        <v>12389</v>
      </c>
      <c r="D3685" s="34" t="s">
        <v>14733</v>
      </c>
      <c r="E3685" s="35" t="s">
        <v>13975</v>
      </c>
      <c r="F3685" s="35"/>
      <c r="G3685" s="36">
        <v>25</v>
      </c>
      <c r="H3685" s="36">
        <v>3750</v>
      </c>
      <c r="I3685" s="36">
        <v>4500</v>
      </c>
      <c r="J3685" s="36">
        <v>25</v>
      </c>
    </row>
    <row r="3686" spans="1:10" x14ac:dyDescent="0.2">
      <c r="A3686" s="33">
        <v>3236</v>
      </c>
      <c r="B3686" s="34" t="s">
        <v>12364</v>
      </c>
      <c r="C3686" s="34" t="s">
        <v>12363</v>
      </c>
      <c r="D3686" s="34" t="s">
        <v>14733</v>
      </c>
      <c r="E3686" s="35" t="s">
        <v>14148</v>
      </c>
      <c r="F3686" s="35"/>
      <c r="G3686" s="36">
        <v>25</v>
      </c>
      <c r="H3686" s="36">
        <v>3750</v>
      </c>
      <c r="I3686" s="36">
        <v>4500</v>
      </c>
      <c r="J3686" s="36">
        <v>25</v>
      </c>
    </row>
    <row r="3687" spans="1:10" x14ac:dyDescent="0.2">
      <c r="A3687" s="33">
        <v>3237</v>
      </c>
      <c r="B3687" s="34" t="s">
        <v>14735</v>
      </c>
      <c r="C3687" s="34" t="s">
        <v>14736</v>
      </c>
      <c r="D3687" s="34" t="s">
        <v>14733</v>
      </c>
      <c r="E3687" s="35" t="s">
        <v>13997</v>
      </c>
      <c r="F3687" s="35"/>
      <c r="G3687" s="36">
        <v>25</v>
      </c>
      <c r="H3687" s="36">
        <v>3750</v>
      </c>
      <c r="I3687" s="36">
        <v>4500</v>
      </c>
      <c r="J3687" s="36">
        <v>25</v>
      </c>
    </row>
    <row r="3688" spans="1:10" x14ac:dyDescent="0.2">
      <c r="A3688" s="31"/>
      <c r="B3688" s="31"/>
      <c r="C3688" s="31"/>
      <c r="D3688" s="32" t="s">
        <v>14737</v>
      </c>
      <c r="E3688" s="31"/>
      <c r="F3688" s="31"/>
      <c r="G3688" s="31"/>
      <c r="H3688" s="31"/>
      <c r="I3688" s="31"/>
      <c r="J3688" s="31"/>
    </row>
    <row r="3689" spans="1:10" x14ac:dyDescent="0.2">
      <c r="A3689" s="33">
        <v>3238</v>
      </c>
      <c r="B3689" s="34" t="s">
        <v>5004</v>
      </c>
      <c r="C3689" s="34" t="s">
        <v>5005</v>
      </c>
      <c r="D3689" s="34" t="s">
        <v>14738</v>
      </c>
      <c r="E3689" s="35" t="s">
        <v>4527</v>
      </c>
      <c r="F3689" s="35"/>
      <c r="G3689" s="36">
        <v>25</v>
      </c>
      <c r="H3689" s="36">
        <v>3750</v>
      </c>
      <c r="I3689" s="36">
        <v>4500</v>
      </c>
      <c r="J3689" s="36">
        <v>25</v>
      </c>
    </row>
    <row r="3690" spans="1:10" x14ac:dyDescent="0.2">
      <c r="A3690" s="33">
        <v>3239</v>
      </c>
      <c r="B3690" s="34" t="s">
        <v>11110</v>
      </c>
      <c r="C3690" s="34" t="s">
        <v>11111</v>
      </c>
      <c r="D3690" s="34" t="s">
        <v>14738</v>
      </c>
      <c r="E3690" s="35" t="s">
        <v>122</v>
      </c>
      <c r="F3690" s="35"/>
      <c r="G3690" s="36">
        <v>25</v>
      </c>
      <c r="H3690" s="36">
        <v>3750</v>
      </c>
      <c r="I3690" s="36">
        <v>4500</v>
      </c>
      <c r="J3690" s="36">
        <v>25</v>
      </c>
    </row>
    <row r="3691" spans="1:10" x14ac:dyDescent="0.2">
      <c r="A3691" s="33">
        <v>3240</v>
      </c>
      <c r="B3691" s="34" t="s">
        <v>14739</v>
      </c>
      <c r="C3691" s="34" t="s">
        <v>14740</v>
      </c>
      <c r="D3691" s="34" t="s">
        <v>14738</v>
      </c>
      <c r="E3691" s="35" t="s">
        <v>13978</v>
      </c>
      <c r="F3691" s="35"/>
      <c r="G3691" s="36">
        <v>25</v>
      </c>
      <c r="H3691" s="36">
        <v>3750</v>
      </c>
      <c r="I3691" s="36">
        <v>4500</v>
      </c>
      <c r="J3691" s="36">
        <v>25</v>
      </c>
    </row>
    <row r="3692" spans="1:10" x14ac:dyDescent="0.2">
      <c r="A3692" s="33">
        <v>3241</v>
      </c>
      <c r="B3692" s="34" t="s">
        <v>12532</v>
      </c>
      <c r="C3692" s="34" t="s">
        <v>12531</v>
      </c>
      <c r="D3692" s="34" t="s">
        <v>14741</v>
      </c>
      <c r="E3692" s="35" t="s">
        <v>13982</v>
      </c>
      <c r="F3692" s="35"/>
      <c r="G3692" s="36">
        <v>28.33</v>
      </c>
      <c r="H3692" s="36">
        <v>3800</v>
      </c>
      <c r="I3692" s="36">
        <v>5099.3999999999996</v>
      </c>
      <c r="J3692" s="36">
        <v>28.33</v>
      </c>
    </row>
    <row r="3693" spans="1:10" x14ac:dyDescent="0.2">
      <c r="A3693" s="33">
        <v>3242</v>
      </c>
      <c r="B3693" s="34" t="s">
        <v>12370</v>
      </c>
      <c r="C3693" s="34" t="s">
        <v>12369</v>
      </c>
      <c r="D3693" s="34" t="s">
        <v>14738</v>
      </c>
      <c r="E3693" s="35" t="s">
        <v>14057</v>
      </c>
      <c r="F3693" s="35"/>
      <c r="G3693" s="36">
        <v>25</v>
      </c>
      <c r="H3693" s="36">
        <v>3750</v>
      </c>
      <c r="I3693" s="36">
        <v>4500</v>
      </c>
      <c r="J3693" s="36">
        <v>25</v>
      </c>
    </row>
    <row r="3694" spans="1:10" x14ac:dyDescent="0.2">
      <c r="A3694" s="33">
        <v>3243</v>
      </c>
      <c r="B3694" s="34" t="s">
        <v>12368</v>
      </c>
      <c r="C3694" s="34" t="s">
        <v>12367</v>
      </c>
      <c r="D3694" s="34" t="s">
        <v>14738</v>
      </c>
      <c r="E3694" s="35" t="s">
        <v>13946</v>
      </c>
      <c r="F3694" s="35"/>
      <c r="G3694" s="36">
        <v>25</v>
      </c>
      <c r="H3694" s="36">
        <v>3750</v>
      </c>
      <c r="I3694" s="36">
        <v>4500</v>
      </c>
      <c r="J3694" s="36">
        <v>25</v>
      </c>
    </row>
    <row r="3695" spans="1:10" x14ac:dyDescent="0.2">
      <c r="A3695" s="33">
        <v>3244</v>
      </c>
      <c r="B3695" s="34" t="s">
        <v>12366</v>
      </c>
      <c r="C3695" s="34" t="s">
        <v>12365</v>
      </c>
      <c r="D3695" s="34" t="s">
        <v>14738</v>
      </c>
      <c r="E3695" s="35" t="s">
        <v>13925</v>
      </c>
      <c r="F3695" s="35"/>
      <c r="G3695" s="36">
        <v>25</v>
      </c>
      <c r="H3695" s="36">
        <v>3750</v>
      </c>
      <c r="I3695" s="36">
        <v>4500</v>
      </c>
      <c r="J3695" s="36">
        <v>25</v>
      </c>
    </row>
    <row r="3696" spans="1:10" x14ac:dyDescent="0.2">
      <c r="A3696" s="33">
        <v>3245</v>
      </c>
      <c r="B3696" s="34" t="s">
        <v>12355</v>
      </c>
      <c r="C3696" s="34" t="s">
        <v>12354</v>
      </c>
      <c r="D3696" s="34" t="s">
        <v>14738</v>
      </c>
      <c r="E3696" s="35" t="s">
        <v>13986</v>
      </c>
      <c r="F3696" s="35"/>
      <c r="G3696" s="36">
        <v>25</v>
      </c>
      <c r="H3696" s="36">
        <v>3750</v>
      </c>
      <c r="I3696" s="36">
        <v>4500</v>
      </c>
      <c r="J3696" s="36">
        <v>25</v>
      </c>
    </row>
    <row r="3697" spans="1:10" x14ac:dyDescent="0.2">
      <c r="A3697" s="31"/>
      <c r="B3697" s="31"/>
      <c r="C3697" s="31"/>
      <c r="D3697" s="32" t="s">
        <v>7500</v>
      </c>
      <c r="E3697" s="31"/>
      <c r="F3697" s="31"/>
      <c r="G3697" s="31"/>
      <c r="H3697" s="31"/>
      <c r="I3697" s="31"/>
      <c r="J3697" s="31"/>
    </row>
    <row r="3698" spans="1:10" x14ac:dyDescent="0.2">
      <c r="A3698" s="33">
        <v>3246</v>
      </c>
      <c r="B3698" s="34" t="s">
        <v>12455</v>
      </c>
      <c r="C3698" s="34" t="s">
        <v>12454</v>
      </c>
      <c r="D3698" s="34" t="s">
        <v>14742</v>
      </c>
      <c r="E3698" s="35" t="s">
        <v>14008</v>
      </c>
      <c r="F3698" s="35"/>
      <c r="G3698" s="36">
        <v>22.95</v>
      </c>
      <c r="H3698" s="36">
        <v>3750</v>
      </c>
      <c r="I3698" s="36">
        <v>5049</v>
      </c>
      <c r="J3698" s="36">
        <v>22.95</v>
      </c>
    </row>
    <row r="3699" spans="1:10" x14ac:dyDescent="0.2">
      <c r="A3699" s="33">
        <v>3247</v>
      </c>
      <c r="B3699" s="34" t="s">
        <v>12512</v>
      </c>
      <c r="C3699" s="34" t="s">
        <v>12511</v>
      </c>
      <c r="D3699" s="34" t="s">
        <v>14743</v>
      </c>
      <c r="E3699" s="35" t="s">
        <v>14137</v>
      </c>
      <c r="F3699" s="35"/>
      <c r="G3699" s="36">
        <v>30.91</v>
      </c>
      <c r="H3699" s="36">
        <v>4100</v>
      </c>
      <c r="I3699" s="36">
        <v>6800.2</v>
      </c>
      <c r="J3699" s="36">
        <v>30.91</v>
      </c>
    </row>
    <row r="3700" spans="1:10" x14ac:dyDescent="0.2">
      <c r="A3700" s="33">
        <v>3248</v>
      </c>
      <c r="B3700" s="34" t="s">
        <v>14744</v>
      </c>
      <c r="C3700" s="34" t="s">
        <v>14745</v>
      </c>
      <c r="D3700" s="34" t="s">
        <v>14742</v>
      </c>
      <c r="E3700" s="35" t="s">
        <v>14043</v>
      </c>
      <c r="F3700" s="35"/>
      <c r="G3700" s="36">
        <v>22.95</v>
      </c>
      <c r="H3700" s="36">
        <v>3750</v>
      </c>
      <c r="I3700" s="36">
        <v>5049</v>
      </c>
      <c r="J3700" s="36">
        <v>22.95</v>
      </c>
    </row>
    <row r="3701" spans="1:10" x14ac:dyDescent="0.2">
      <c r="A3701" s="33">
        <v>3249</v>
      </c>
      <c r="B3701" s="34" t="s">
        <v>12453</v>
      </c>
      <c r="C3701" s="34" t="s">
        <v>12452</v>
      </c>
      <c r="D3701" s="34" t="s">
        <v>14742</v>
      </c>
      <c r="E3701" s="35" t="s">
        <v>13985</v>
      </c>
      <c r="F3701" s="35"/>
      <c r="G3701" s="36">
        <v>22.95</v>
      </c>
      <c r="H3701" s="36">
        <v>3750</v>
      </c>
      <c r="I3701" s="36">
        <v>5049</v>
      </c>
      <c r="J3701" s="36">
        <v>22.95</v>
      </c>
    </row>
    <row r="3702" spans="1:10" x14ac:dyDescent="0.2">
      <c r="A3702" s="33">
        <v>3250</v>
      </c>
      <c r="B3702" s="34" t="s">
        <v>14746</v>
      </c>
      <c r="C3702" s="34" t="s">
        <v>14747</v>
      </c>
      <c r="D3702" s="34" t="s">
        <v>14742</v>
      </c>
      <c r="E3702" s="35" t="s">
        <v>13938</v>
      </c>
      <c r="F3702" s="35"/>
      <c r="G3702" s="36">
        <v>22.95</v>
      </c>
      <c r="H3702" s="36">
        <v>3750</v>
      </c>
      <c r="I3702" s="36">
        <v>5049</v>
      </c>
      <c r="J3702" s="36">
        <v>22.95</v>
      </c>
    </row>
    <row r="3703" spans="1:10" x14ac:dyDescent="0.2">
      <c r="A3703" s="33">
        <v>3251</v>
      </c>
      <c r="B3703" s="34" t="s">
        <v>14748</v>
      </c>
      <c r="C3703" s="34" t="s">
        <v>14749</v>
      </c>
      <c r="D3703" s="34" t="s">
        <v>14742</v>
      </c>
      <c r="E3703" s="35" t="s">
        <v>14120</v>
      </c>
      <c r="F3703" s="35"/>
      <c r="G3703" s="36">
        <v>22.95</v>
      </c>
      <c r="H3703" s="36">
        <v>3750</v>
      </c>
      <c r="I3703" s="36">
        <v>5049</v>
      </c>
      <c r="J3703" s="36">
        <v>22.95</v>
      </c>
    </row>
    <row r="3704" spans="1:10" x14ac:dyDescent="0.2">
      <c r="A3704" s="33">
        <v>3252</v>
      </c>
      <c r="B3704" s="34" t="s">
        <v>11453</v>
      </c>
      <c r="C3704" s="34" t="s">
        <v>11452</v>
      </c>
      <c r="D3704" s="34" t="s">
        <v>14742</v>
      </c>
      <c r="E3704" s="35" t="s">
        <v>14049</v>
      </c>
      <c r="F3704" s="35"/>
      <c r="G3704" s="36">
        <v>22.95</v>
      </c>
      <c r="H3704" s="36">
        <v>3750</v>
      </c>
      <c r="I3704" s="36">
        <v>5049</v>
      </c>
      <c r="J3704" s="36">
        <v>22.95</v>
      </c>
    </row>
    <row r="3705" spans="1:10" x14ac:dyDescent="0.2">
      <c r="A3705" s="33">
        <v>3253</v>
      </c>
      <c r="B3705" s="34" t="s">
        <v>12451</v>
      </c>
      <c r="C3705" s="34" t="s">
        <v>12450</v>
      </c>
      <c r="D3705" s="34" t="s">
        <v>14742</v>
      </c>
      <c r="E3705" s="35" t="s">
        <v>13946</v>
      </c>
      <c r="F3705" s="35"/>
      <c r="G3705" s="36">
        <v>22.95</v>
      </c>
      <c r="H3705" s="36">
        <v>3850</v>
      </c>
      <c r="I3705" s="36">
        <v>5049</v>
      </c>
      <c r="J3705" s="36">
        <v>22.95</v>
      </c>
    </row>
    <row r="3706" spans="1:10" x14ac:dyDescent="0.2">
      <c r="A3706" s="33">
        <v>3254</v>
      </c>
      <c r="B3706" s="34" t="s">
        <v>12449</v>
      </c>
      <c r="C3706" s="34" t="s">
        <v>12448</v>
      </c>
      <c r="D3706" s="34" t="s">
        <v>14742</v>
      </c>
      <c r="E3706" s="35" t="s">
        <v>14093</v>
      </c>
      <c r="F3706" s="35"/>
      <c r="G3706" s="36">
        <v>22.95</v>
      </c>
      <c r="H3706" s="36">
        <v>3750</v>
      </c>
      <c r="I3706" s="36">
        <v>5049</v>
      </c>
      <c r="J3706" s="36">
        <v>22.95</v>
      </c>
    </row>
    <row r="3707" spans="1:10" x14ac:dyDescent="0.2">
      <c r="A3707" s="33">
        <v>3255</v>
      </c>
      <c r="B3707" s="34" t="s">
        <v>12447</v>
      </c>
      <c r="C3707" s="34" t="s">
        <v>12446</v>
      </c>
      <c r="D3707" s="34" t="s">
        <v>14742</v>
      </c>
      <c r="E3707" s="35" t="s">
        <v>14167</v>
      </c>
      <c r="F3707" s="35"/>
      <c r="G3707" s="36">
        <v>22.95</v>
      </c>
      <c r="H3707" s="36">
        <v>3750</v>
      </c>
      <c r="I3707" s="36">
        <v>5049</v>
      </c>
      <c r="J3707" s="36">
        <v>22.95</v>
      </c>
    </row>
    <row r="3708" spans="1:10" x14ac:dyDescent="0.2">
      <c r="A3708" s="33">
        <v>3256</v>
      </c>
      <c r="B3708" s="34" t="s">
        <v>12445</v>
      </c>
      <c r="C3708" s="34" t="s">
        <v>12444</v>
      </c>
      <c r="D3708" s="34" t="s">
        <v>14742</v>
      </c>
      <c r="E3708" s="35" t="s">
        <v>14032</v>
      </c>
      <c r="F3708" s="35"/>
      <c r="G3708" s="36">
        <v>22.95</v>
      </c>
      <c r="H3708" s="36">
        <v>3750</v>
      </c>
      <c r="I3708" s="36">
        <v>5049</v>
      </c>
      <c r="J3708" s="36">
        <v>22.95</v>
      </c>
    </row>
    <row r="3709" spans="1:10" x14ac:dyDescent="0.2">
      <c r="A3709" s="33">
        <v>3257</v>
      </c>
      <c r="B3709" s="34" t="s">
        <v>14750</v>
      </c>
      <c r="C3709" s="34" t="s">
        <v>14751</v>
      </c>
      <c r="D3709" s="34" t="s">
        <v>14742</v>
      </c>
      <c r="E3709" s="35" t="s">
        <v>13998</v>
      </c>
      <c r="F3709" s="35"/>
      <c r="G3709" s="36">
        <v>22.95</v>
      </c>
      <c r="H3709" s="36">
        <v>3750</v>
      </c>
      <c r="I3709" s="36">
        <v>5049</v>
      </c>
      <c r="J3709" s="36">
        <v>22.95</v>
      </c>
    </row>
    <row r="3710" spans="1:10" x14ac:dyDescent="0.2">
      <c r="A3710" s="33">
        <v>3258</v>
      </c>
      <c r="B3710" s="34" t="s">
        <v>7501</v>
      </c>
      <c r="C3710" s="34" t="s">
        <v>7502</v>
      </c>
      <c r="D3710" s="34" t="s">
        <v>7503</v>
      </c>
      <c r="E3710" s="35" t="s">
        <v>718</v>
      </c>
      <c r="F3710" s="35"/>
      <c r="G3710" s="36">
        <v>8200</v>
      </c>
      <c r="H3710" s="36">
        <v>4200</v>
      </c>
      <c r="I3710" s="36">
        <v>8200</v>
      </c>
      <c r="J3710" s="36">
        <v>8200</v>
      </c>
    </row>
    <row r="3711" spans="1:10" x14ac:dyDescent="0.2">
      <c r="A3711" s="33">
        <v>3259</v>
      </c>
      <c r="B3711" s="34" t="s">
        <v>12443</v>
      </c>
      <c r="C3711" s="34" t="s">
        <v>12442</v>
      </c>
      <c r="D3711" s="34" t="s">
        <v>14742</v>
      </c>
      <c r="E3711" s="35" t="s">
        <v>14077</v>
      </c>
      <c r="F3711" s="35"/>
      <c r="G3711" s="36">
        <v>22.95</v>
      </c>
      <c r="H3711" s="36">
        <v>3750</v>
      </c>
      <c r="I3711" s="36">
        <v>5049</v>
      </c>
      <c r="J3711" s="36">
        <v>22.95</v>
      </c>
    </row>
    <row r="3712" spans="1:10" x14ac:dyDescent="0.2">
      <c r="A3712" s="33">
        <v>3260</v>
      </c>
      <c r="B3712" s="34" t="s">
        <v>12341</v>
      </c>
      <c r="C3712" s="34" t="s">
        <v>12340</v>
      </c>
      <c r="D3712" s="34" t="s">
        <v>14752</v>
      </c>
      <c r="E3712" s="35" t="s">
        <v>13918</v>
      </c>
      <c r="F3712" s="35"/>
      <c r="G3712" s="36">
        <v>25.45</v>
      </c>
      <c r="H3712" s="36">
        <v>3850</v>
      </c>
      <c r="I3712" s="36">
        <v>5599</v>
      </c>
      <c r="J3712" s="36">
        <v>25.45</v>
      </c>
    </row>
    <row r="3713" spans="1:10" x14ac:dyDescent="0.2">
      <c r="A3713" s="33">
        <v>3261</v>
      </c>
      <c r="B3713" s="34" t="s">
        <v>12441</v>
      </c>
      <c r="C3713" s="34" t="s">
        <v>12440</v>
      </c>
      <c r="D3713" s="34" t="s">
        <v>14742</v>
      </c>
      <c r="E3713" s="35" t="s">
        <v>13920</v>
      </c>
      <c r="F3713" s="35"/>
      <c r="G3713" s="36">
        <v>22.95</v>
      </c>
      <c r="H3713" s="36">
        <v>3750</v>
      </c>
      <c r="I3713" s="36">
        <v>5049</v>
      </c>
      <c r="J3713" s="36">
        <v>22.95</v>
      </c>
    </row>
    <row r="3714" spans="1:10" x14ac:dyDescent="0.2">
      <c r="A3714" s="33">
        <v>3262</v>
      </c>
      <c r="B3714" s="34" t="s">
        <v>6072</v>
      </c>
      <c r="C3714" s="34" t="s">
        <v>6073</v>
      </c>
      <c r="D3714" s="34" t="s">
        <v>14743</v>
      </c>
      <c r="E3714" s="35" t="s">
        <v>5420</v>
      </c>
      <c r="F3714" s="35"/>
      <c r="G3714" s="36">
        <v>30.91</v>
      </c>
      <c r="H3714" s="36">
        <v>4100</v>
      </c>
      <c r="I3714" s="36">
        <v>6800.2</v>
      </c>
      <c r="J3714" s="36">
        <v>30.91</v>
      </c>
    </row>
    <row r="3715" spans="1:10" x14ac:dyDescent="0.2">
      <c r="A3715" s="31"/>
      <c r="B3715" s="31"/>
      <c r="C3715" s="31"/>
      <c r="D3715" s="32" t="s">
        <v>14753</v>
      </c>
      <c r="E3715" s="31"/>
      <c r="F3715" s="31"/>
      <c r="G3715" s="31"/>
      <c r="H3715" s="31"/>
      <c r="I3715" s="31"/>
      <c r="J3715" s="31"/>
    </row>
    <row r="3716" spans="1:10" x14ac:dyDescent="0.2">
      <c r="A3716" s="33">
        <v>3263</v>
      </c>
      <c r="B3716" s="34" t="s">
        <v>6081</v>
      </c>
      <c r="C3716" s="34" t="s">
        <v>6082</v>
      </c>
      <c r="D3716" s="34" t="s">
        <v>14754</v>
      </c>
      <c r="E3716" s="35" t="s">
        <v>5138</v>
      </c>
      <c r="F3716" s="35"/>
      <c r="G3716" s="36">
        <v>27.5</v>
      </c>
      <c r="H3716" s="36">
        <v>3750</v>
      </c>
      <c r="I3716" s="36">
        <v>4950</v>
      </c>
      <c r="J3716" s="36">
        <v>27.5</v>
      </c>
    </row>
    <row r="3717" spans="1:10" x14ac:dyDescent="0.2">
      <c r="A3717" s="33">
        <v>3264</v>
      </c>
      <c r="B3717" s="34" t="s">
        <v>7067</v>
      </c>
      <c r="C3717" s="34" t="s">
        <v>7068</v>
      </c>
      <c r="D3717" s="34" t="s">
        <v>14755</v>
      </c>
      <c r="E3717" s="35" t="s">
        <v>2170</v>
      </c>
      <c r="F3717" s="35"/>
      <c r="G3717" s="36">
        <v>29.72</v>
      </c>
      <c r="H3717" s="36">
        <v>3800</v>
      </c>
      <c r="I3717" s="36">
        <v>5349.6</v>
      </c>
      <c r="J3717" s="36">
        <v>29.72</v>
      </c>
    </row>
    <row r="3718" spans="1:10" x14ac:dyDescent="0.2">
      <c r="A3718" s="33">
        <v>3265</v>
      </c>
      <c r="B3718" s="34" t="s">
        <v>12394</v>
      </c>
      <c r="C3718" s="34" t="s">
        <v>12393</v>
      </c>
      <c r="D3718" s="34" t="s">
        <v>14756</v>
      </c>
      <c r="E3718" s="35" t="s">
        <v>14423</v>
      </c>
      <c r="F3718" s="35"/>
      <c r="G3718" s="36">
        <v>25</v>
      </c>
      <c r="H3718" s="36">
        <v>3750</v>
      </c>
      <c r="I3718" s="36">
        <v>4500</v>
      </c>
      <c r="J3718" s="36">
        <v>25</v>
      </c>
    </row>
    <row r="3719" spans="1:10" x14ac:dyDescent="0.2">
      <c r="A3719" s="33">
        <v>3266</v>
      </c>
      <c r="B3719" s="34" t="s">
        <v>12380</v>
      </c>
      <c r="C3719" s="34" t="s">
        <v>12379</v>
      </c>
      <c r="D3719" s="34" t="s">
        <v>14756</v>
      </c>
      <c r="E3719" s="35" t="s">
        <v>14093</v>
      </c>
      <c r="F3719" s="35"/>
      <c r="G3719" s="36">
        <v>25</v>
      </c>
      <c r="H3719" s="36">
        <v>3750</v>
      </c>
      <c r="I3719" s="36">
        <v>4500</v>
      </c>
      <c r="J3719" s="36">
        <v>25</v>
      </c>
    </row>
    <row r="3720" spans="1:10" x14ac:dyDescent="0.2">
      <c r="A3720" s="33">
        <v>3267</v>
      </c>
      <c r="B3720" s="34" t="s">
        <v>12378</v>
      </c>
      <c r="C3720" s="34" t="s">
        <v>12377</v>
      </c>
      <c r="D3720" s="34" t="s">
        <v>14756</v>
      </c>
      <c r="E3720" s="35" t="s">
        <v>14052</v>
      </c>
      <c r="F3720" s="35"/>
      <c r="G3720" s="36">
        <v>25</v>
      </c>
      <c r="H3720" s="36">
        <v>3750</v>
      </c>
      <c r="I3720" s="36">
        <v>4500</v>
      </c>
      <c r="J3720" s="36">
        <v>25</v>
      </c>
    </row>
    <row r="3721" spans="1:10" x14ac:dyDescent="0.2">
      <c r="A3721" s="33">
        <v>3268</v>
      </c>
      <c r="B3721" s="34" t="s">
        <v>14757</v>
      </c>
      <c r="C3721" s="34" t="s">
        <v>11319</v>
      </c>
      <c r="D3721" s="34" t="s">
        <v>14756</v>
      </c>
      <c r="E3721" s="35" t="s">
        <v>14077</v>
      </c>
      <c r="F3721" s="35"/>
      <c r="G3721" s="36">
        <v>25</v>
      </c>
      <c r="H3721" s="36">
        <v>3750</v>
      </c>
      <c r="I3721" s="36">
        <v>4500</v>
      </c>
      <c r="J3721" s="36">
        <v>25</v>
      </c>
    </row>
    <row r="3722" spans="1:10" x14ac:dyDescent="0.2">
      <c r="A3722" s="31"/>
      <c r="B3722" s="31"/>
      <c r="C3722" s="31"/>
      <c r="D3722" s="32" t="s">
        <v>14758</v>
      </c>
      <c r="E3722" s="31"/>
      <c r="F3722" s="31"/>
      <c r="G3722" s="31"/>
      <c r="H3722" s="31"/>
      <c r="I3722" s="31"/>
      <c r="J3722" s="31"/>
    </row>
    <row r="3723" spans="1:10" x14ac:dyDescent="0.2">
      <c r="A3723" s="33">
        <v>3269</v>
      </c>
      <c r="B3723" s="34" t="s">
        <v>12406</v>
      </c>
      <c r="C3723" s="34" t="s">
        <v>12405</v>
      </c>
      <c r="D3723" s="34" t="s">
        <v>14759</v>
      </c>
      <c r="E3723" s="35" t="s">
        <v>14025</v>
      </c>
      <c r="F3723" s="35"/>
      <c r="G3723" s="36">
        <v>24.44</v>
      </c>
      <c r="H3723" s="36">
        <v>3750</v>
      </c>
      <c r="I3723" s="36">
        <v>4399.2</v>
      </c>
      <c r="J3723" s="36">
        <v>24.44</v>
      </c>
    </row>
    <row r="3724" spans="1:10" x14ac:dyDescent="0.2">
      <c r="A3724" s="33">
        <v>3270</v>
      </c>
      <c r="B3724" s="34" t="s">
        <v>12404</v>
      </c>
      <c r="C3724" s="34" t="s">
        <v>12403</v>
      </c>
      <c r="D3724" s="34" t="s">
        <v>14759</v>
      </c>
      <c r="E3724" s="35" t="s">
        <v>13934</v>
      </c>
      <c r="F3724" s="35"/>
      <c r="G3724" s="36">
        <v>24.44</v>
      </c>
      <c r="H3724" s="36">
        <v>3750</v>
      </c>
      <c r="I3724" s="36">
        <v>4399.2</v>
      </c>
      <c r="J3724" s="36">
        <v>24.44</v>
      </c>
    </row>
    <row r="3725" spans="1:10" x14ac:dyDescent="0.2">
      <c r="A3725" s="33">
        <v>3271</v>
      </c>
      <c r="B3725" s="34" t="s">
        <v>12402</v>
      </c>
      <c r="C3725" s="34" t="s">
        <v>12401</v>
      </c>
      <c r="D3725" s="34" t="s">
        <v>14759</v>
      </c>
      <c r="E3725" s="35" t="s">
        <v>11309</v>
      </c>
      <c r="F3725" s="35"/>
      <c r="G3725" s="36">
        <v>24.44</v>
      </c>
      <c r="H3725" s="36">
        <v>3750</v>
      </c>
      <c r="I3725" s="36">
        <v>4399.2</v>
      </c>
      <c r="J3725" s="36">
        <v>24.44</v>
      </c>
    </row>
    <row r="3726" spans="1:10" x14ac:dyDescent="0.2">
      <c r="A3726" s="33">
        <v>3272</v>
      </c>
      <c r="B3726" s="34" t="s">
        <v>12386</v>
      </c>
      <c r="C3726" s="34" t="s">
        <v>12385</v>
      </c>
      <c r="D3726" s="34" t="s">
        <v>14759</v>
      </c>
      <c r="E3726" s="35" t="s">
        <v>14052</v>
      </c>
      <c r="F3726" s="35"/>
      <c r="G3726" s="36">
        <v>24.44</v>
      </c>
      <c r="H3726" s="36">
        <v>3750</v>
      </c>
      <c r="I3726" s="36">
        <v>4399.2</v>
      </c>
      <c r="J3726" s="36">
        <v>24.44</v>
      </c>
    </row>
    <row r="3727" spans="1:10" x14ac:dyDescent="0.2">
      <c r="A3727" s="31"/>
      <c r="B3727" s="31"/>
      <c r="C3727" s="31"/>
      <c r="D3727" s="32" t="s">
        <v>14760</v>
      </c>
      <c r="E3727" s="31"/>
      <c r="F3727" s="31"/>
      <c r="G3727" s="31"/>
      <c r="H3727" s="31"/>
      <c r="I3727" s="31"/>
      <c r="J3727" s="31"/>
    </row>
    <row r="3728" spans="1:10" x14ac:dyDescent="0.2">
      <c r="A3728" s="33">
        <v>3273</v>
      </c>
      <c r="B3728" s="34" t="s">
        <v>14761</v>
      </c>
      <c r="C3728" s="34" t="s">
        <v>14762</v>
      </c>
      <c r="D3728" s="34" t="s">
        <v>14763</v>
      </c>
      <c r="E3728" s="35" t="s">
        <v>14093</v>
      </c>
      <c r="F3728" s="35"/>
      <c r="G3728" s="36">
        <v>24.44</v>
      </c>
      <c r="H3728" s="36">
        <v>3750</v>
      </c>
      <c r="I3728" s="36">
        <v>4399.2</v>
      </c>
      <c r="J3728" s="36">
        <v>24.44</v>
      </c>
    </row>
    <row r="3729" spans="1:10" x14ac:dyDescent="0.2">
      <c r="A3729" s="33">
        <v>3274</v>
      </c>
      <c r="B3729" s="34" t="s">
        <v>12392</v>
      </c>
      <c r="C3729" s="34" t="s">
        <v>12391</v>
      </c>
      <c r="D3729" s="34" t="s">
        <v>14763</v>
      </c>
      <c r="E3729" s="35" t="s">
        <v>14025</v>
      </c>
      <c r="F3729" s="35"/>
      <c r="G3729" s="36">
        <v>24.44</v>
      </c>
      <c r="H3729" s="36">
        <v>3750</v>
      </c>
      <c r="I3729" s="36">
        <v>4399.2</v>
      </c>
      <c r="J3729" s="36">
        <v>24.44</v>
      </c>
    </row>
    <row r="3730" spans="1:10" x14ac:dyDescent="0.2">
      <c r="A3730" s="33">
        <v>3275</v>
      </c>
      <c r="B3730" s="34" t="s">
        <v>12534</v>
      </c>
      <c r="C3730" s="34" t="s">
        <v>12533</v>
      </c>
      <c r="D3730" s="34" t="s">
        <v>14764</v>
      </c>
      <c r="E3730" s="35" t="s">
        <v>13915</v>
      </c>
      <c r="F3730" s="35"/>
      <c r="G3730" s="36">
        <v>28.72</v>
      </c>
      <c r="H3730" s="36">
        <v>3800</v>
      </c>
      <c r="I3730" s="36">
        <v>5169.6000000000004</v>
      </c>
      <c r="J3730" s="36">
        <v>28.72</v>
      </c>
    </row>
    <row r="3731" spans="1:10" x14ac:dyDescent="0.2">
      <c r="A3731" s="33">
        <v>3276</v>
      </c>
      <c r="B3731" s="34" t="s">
        <v>12376</v>
      </c>
      <c r="C3731" s="34" t="s">
        <v>12375</v>
      </c>
      <c r="D3731" s="34" t="s">
        <v>14763</v>
      </c>
      <c r="E3731" s="35" t="s">
        <v>13922</v>
      </c>
      <c r="F3731" s="35"/>
      <c r="G3731" s="36">
        <v>24.44</v>
      </c>
      <c r="H3731" s="36">
        <v>3750</v>
      </c>
      <c r="I3731" s="36">
        <v>4399.2</v>
      </c>
      <c r="J3731" s="36">
        <v>24.44</v>
      </c>
    </row>
    <row r="3732" spans="1:10" x14ac:dyDescent="0.2">
      <c r="A3732" s="33">
        <v>3277</v>
      </c>
      <c r="B3732" s="34" t="s">
        <v>12362</v>
      </c>
      <c r="C3732" s="34" t="s">
        <v>12361</v>
      </c>
      <c r="D3732" s="34" t="s">
        <v>14763</v>
      </c>
      <c r="E3732" s="35" t="s">
        <v>13943</v>
      </c>
      <c r="F3732" s="35"/>
      <c r="G3732" s="36">
        <v>24.44</v>
      </c>
      <c r="H3732" s="36">
        <v>3750</v>
      </c>
      <c r="I3732" s="36">
        <v>4399.2</v>
      </c>
      <c r="J3732" s="36">
        <v>24.44</v>
      </c>
    </row>
    <row r="3733" spans="1:10" x14ac:dyDescent="0.2">
      <c r="A3733" s="33">
        <v>3278</v>
      </c>
      <c r="B3733" s="34" t="s">
        <v>12351</v>
      </c>
      <c r="C3733" s="34" t="s">
        <v>12350</v>
      </c>
      <c r="D3733" s="34" t="s">
        <v>14763</v>
      </c>
      <c r="E3733" s="35" t="s">
        <v>13915</v>
      </c>
      <c r="F3733" s="35"/>
      <c r="G3733" s="36">
        <v>24.44</v>
      </c>
      <c r="H3733" s="36">
        <v>3750</v>
      </c>
      <c r="I3733" s="36">
        <v>4399.2</v>
      </c>
      <c r="J3733" s="36">
        <v>24.44</v>
      </c>
    </row>
    <row r="3734" spans="1:10" x14ac:dyDescent="0.2">
      <c r="A3734" s="31"/>
      <c r="B3734" s="31"/>
      <c r="C3734" s="31"/>
      <c r="D3734" s="32" t="s">
        <v>12409</v>
      </c>
      <c r="E3734" s="31"/>
      <c r="F3734" s="31"/>
      <c r="G3734" s="31"/>
      <c r="H3734" s="31"/>
      <c r="I3734" s="31"/>
      <c r="J3734" s="31"/>
    </row>
    <row r="3735" spans="1:10" x14ac:dyDescent="0.2">
      <c r="A3735" s="33">
        <v>3279</v>
      </c>
      <c r="B3735" s="34" t="s">
        <v>12537</v>
      </c>
      <c r="C3735" s="34" t="s">
        <v>6103</v>
      </c>
      <c r="D3735" s="34" t="s">
        <v>14765</v>
      </c>
      <c r="E3735" s="35" t="s">
        <v>13995</v>
      </c>
      <c r="F3735" s="35"/>
      <c r="G3735" s="36">
        <v>28.72</v>
      </c>
      <c r="H3735" s="36">
        <v>3800</v>
      </c>
      <c r="I3735" s="36">
        <v>5169.6000000000004</v>
      </c>
      <c r="J3735" s="36">
        <v>28.72</v>
      </c>
    </row>
    <row r="3736" spans="1:10" x14ac:dyDescent="0.2">
      <c r="A3736" s="33">
        <v>3280</v>
      </c>
      <c r="B3736" s="34" t="s">
        <v>12411</v>
      </c>
      <c r="C3736" s="34" t="s">
        <v>12410</v>
      </c>
      <c r="D3736" s="34" t="s">
        <v>14766</v>
      </c>
      <c r="E3736" s="35" t="s">
        <v>14189</v>
      </c>
      <c r="F3736" s="35"/>
      <c r="G3736" s="36">
        <v>24.44</v>
      </c>
      <c r="H3736" s="36">
        <v>3750</v>
      </c>
      <c r="I3736" s="36">
        <v>4399.2</v>
      </c>
      <c r="J3736" s="36">
        <v>24.44</v>
      </c>
    </row>
    <row r="3737" spans="1:10" x14ac:dyDescent="0.2">
      <c r="A3737" s="33">
        <v>3281</v>
      </c>
      <c r="B3737" s="34" t="s">
        <v>14767</v>
      </c>
      <c r="C3737" s="34" t="s">
        <v>14768</v>
      </c>
      <c r="D3737" s="34" t="s">
        <v>14766</v>
      </c>
      <c r="E3737" s="35" t="s">
        <v>13923</v>
      </c>
      <c r="F3737" s="35"/>
      <c r="G3737" s="36">
        <v>24.44</v>
      </c>
      <c r="H3737" s="36">
        <v>3750</v>
      </c>
      <c r="I3737" s="36">
        <v>4399.2</v>
      </c>
      <c r="J3737" s="36">
        <v>24.44</v>
      </c>
    </row>
    <row r="3738" spans="1:10" x14ac:dyDescent="0.2">
      <c r="A3738" s="31"/>
      <c r="B3738" s="31"/>
      <c r="C3738" s="31"/>
      <c r="D3738" s="32" t="s">
        <v>14769</v>
      </c>
      <c r="E3738" s="31"/>
      <c r="F3738" s="31"/>
      <c r="G3738" s="31"/>
      <c r="H3738" s="31"/>
      <c r="I3738" s="31"/>
      <c r="J3738" s="31"/>
    </row>
    <row r="3739" spans="1:10" x14ac:dyDescent="0.2">
      <c r="A3739" s="33">
        <v>3282</v>
      </c>
      <c r="B3739" s="34" t="s">
        <v>12501</v>
      </c>
      <c r="C3739" s="34" t="s">
        <v>12500</v>
      </c>
      <c r="D3739" s="34" t="s">
        <v>14770</v>
      </c>
      <c r="E3739" s="35" t="s">
        <v>13986</v>
      </c>
      <c r="F3739" s="35"/>
      <c r="G3739" s="36">
        <v>28.33</v>
      </c>
      <c r="H3739" s="36">
        <v>3800</v>
      </c>
      <c r="I3739" s="36">
        <v>5099.3999999999996</v>
      </c>
      <c r="J3739" s="36">
        <v>28.33</v>
      </c>
    </row>
    <row r="3740" spans="1:10" x14ac:dyDescent="0.2">
      <c r="A3740" s="33">
        <v>3283</v>
      </c>
      <c r="B3740" s="34" t="s">
        <v>12499</v>
      </c>
      <c r="C3740" s="34" t="s">
        <v>12498</v>
      </c>
      <c r="D3740" s="34" t="s">
        <v>14770</v>
      </c>
      <c r="E3740" s="35" t="s">
        <v>14007</v>
      </c>
      <c r="F3740" s="35"/>
      <c r="G3740" s="36">
        <v>28.33</v>
      </c>
      <c r="H3740" s="36">
        <v>3800</v>
      </c>
      <c r="I3740" s="36">
        <v>5099.3999999999996</v>
      </c>
      <c r="J3740" s="36">
        <v>28.33</v>
      </c>
    </row>
    <row r="3741" spans="1:10" x14ac:dyDescent="0.2">
      <c r="A3741" s="33">
        <v>3284</v>
      </c>
      <c r="B3741" s="34" t="s">
        <v>12497</v>
      </c>
      <c r="C3741" s="34" t="s">
        <v>12496</v>
      </c>
      <c r="D3741" s="34" t="s">
        <v>14770</v>
      </c>
      <c r="E3741" s="35" t="s">
        <v>13994</v>
      </c>
      <c r="F3741" s="35"/>
      <c r="G3741" s="36">
        <v>28.33</v>
      </c>
      <c r="H3741" s="36">
        <v>3800</v>
      </c>
      <c r="I3741" s="36">
        <v>5099.3999999999996</v>
      </c>
      <c r="J3741" s="36">
        <v>28.33</v>
      </c>
    </row>
    <row r="3742" spans="1:10" x14ac:dyDescent="0.2">
      <c r="A3742" s="33">
        <v>3285</v>
      </c>
      <c r="B3742" s="34" t="s">
        <v>12507</v>
      </c>
      <c r="C3742" s="34" t="s">
        <v>12506</v>
      </c>
      <c r="D3742" s="34" t="s">
        <v>14771</v>
      </c>
      <c r="E3742" s="35" t="s">
        <v>13945</v>
      </c>
      <c r="F3742" s="35"/>
      <c r="G3742" s="36">
        <v>33.33</v>
      </c>
      <c r="H3742" s="36">
        <v>4000</v>
      </c>
      <c r="I3742" s="36">
        <v>5999.4</v>
      </c>
      <c r="J3742" s="36">
        <v>33.33</v>
      </c>
    </row>
    <row r="3743" spans="1:10" x14ac:dyDescent="0.2">
      <c r="A3743" s="33">
        <v>3286</v>
      </c>
      <c r="B3743" s="34" t="s">
        <v>4883</v>
      </c>
      <c r="C3743" s="34" t="s">
        <v>4884</v>
      </c>
      <c r="D3743" s="34" t="s">
        <v>14772</v>
      </c>
      <c r="E3743" s="35" t="s">
        <v>905</v>
      </c>
      <c r="F3743" s="35"/>
      <c r="G3743" s="36">
        <v>36.67</v>
      </c>
      <c r="H3743" s="36">
        <v>4000</v>
      </c>
      <c r="I3743" s="36">
        <v>6600.6</v>
      </c>
      <c r="J3743" s="36">
        <v>36.67</v>
      </c>
    </row>
    <row r="3744" spans="1:10" x14ac:dyDescent="0.2">
      <c r="A3744" s="33">
        <v>3287</v>
      </c>
      <c r="B3744" s="34" t="s">
        <v>12495</v>
      </c>
      <c r="C3744" s="34" t="s">
        <v>12494</v>
      </c>
      <c r="D3744" s="34" t="s">
        <v>14770</v>
      </c>
      <c r="E3744" s="35" t="s">
        <v>13973</v>
      </c>
      <c r="F3744" s="35"/>
      <c r="G3744" s="36">
        <v>28.33</v>
      </c>
      <c r="H3744" s="36">
        <v>3800</v>
      </c>
      <c r="I3744" s="36">
        <v>5099.3999999999996</v>
      </c>
      <c r="J3744" s="36">
        <v>28.33</v>
      </c>
    </row>
    <row r="3745" spans="1:10" x14ac:dyDescent="0.2">
      <c r="A3745" s="33">
        <v>3288</v>
      </c>
      <c r="B3745" s="34" t="s">
        <v>12493</v>
      </c>
      <c r="C3745" s="34" t="s">
        <v>12492</v>
      </c>
      <c r="D3745" s="34" t="s">
        <v>14770</v>
      </c>
      <c r="E3745" s="35" t="s">
        <v>14025</v>
      </c>
      <c r="F3745" s="35"/>
      <c r="G3745" s="36">
        <v>28.33</v>
      </c>
      <c r="H3745" s="36">
        <v>3800</v>
      </c>
      <c r="I3745" s="36">
        <v>5099.3999999999996</v>
      </c>
      <c r="J3745" s="36">
        <v>28.33</v>
      </c>
    </row>
    <row r="3746" spans="1:10" x14ac:dyDescent="0.2">
      <c r="A3746" s="33">
        <v>3289</v>
      </c>
      <c r="B3746" s="34" t="s">
        <v>12491</v>
      </c>
      <c r="C3746" s="34" t="s">
        <v>5076</v>
      </c>
      <c r="D3746" s="34" t="s">
        <v>14770</v>
      </c>
      <c r="E3746" s="35" t="s">
        <v>13986</v>
      </c>
      <c r="F3746" s="35"/>
      <c r="G3746" s="36">
        <v>28.33</v>
      </c>
      <c r="H3746" s="36">
        <v>3800</v>
      </c>
      <c r="I3746" s="36">
        <v>5099.3999999999996</v>
      </c>
      <c r="J3746" s="36">
        <v>28.33</v>
      </c>
    </row>
    <row r="3747" spans="1:10" x14ac:dyDescent="0.2">
      <c r="A3747" s="33">
        <v>3290</v>
      </c>
      <c r="B3747" s="34" t="s">
        <v>13861</v>
      </c>
      <c r="C3747" s="34" t="s">
        <v>13860</v>
      </c>
      <c r="D3747" s="34" t="s">
        <v>14770</v>
      </c>
      <c r="E3747" s="35" t="s">
        <v>13916</v>
      </c>
      <c r="F3747" s="35"/>
      <c r="G3747" s="36">
        <v>28.33</v>
      </c>
      <c r="H3747" s="36">
        <v>3800</v>
      </c>
      <c r="I3747" s="36">
        <v>5099.3999999999996</v>
      </c>
      <c r="J3747" s="36">
        <v>28.33</v>
      </c>
    </row>
    <row r="3748" spans="1:10" x14ac:dyDescent="0.2">
      <c r="A3748" s="33">
        <v>3291</v>
      </c>
      <c r="B3748" s="34" t="s">
        <v>12490</v>
      </c>
      <c r="C3748" s="34" t="s">
        <v>12489</v>
      </c>
      <c r="D3748" s="34" t="s">
        <v>14770</v>
      </c>
      <c r="E3748" s="35" t="s">
        <v>14189</v>
      </c>
      <c r="F3748" s="35"/>
      <c r="G3748" s="36">
        <v>28.33</v>
      </c>
      <c r="H3748" s="36">
        <v>3800</v>
      </c>
      <c r="I3748" s="36">
        <v>5099.3999999999996</v>
      </c>
      <c r="J3748" s="36">
        <v>28.33</v>
      </c>
    </row>
    <row r="3749" spans="1:10" x14ac:dyDescent="0.2">
      <c r="A3749" s="33">
        <v>3292</v>
      </c>
      <c r="B3749" s="34" t="s">
        <v>12488</v>
      </c>
      <c r="C3749" s="34" t="s">
        <v>11322</v>
      </c>
      <c r="D3749" s="34" t="s">
        <v>14770</v>
      </c>
      <c r="E3749" s="35" t="s">
        <v>13959</v>
      </c>
      <c r="F3749" s="35"/>
      <c r="G3749" s="36">
        <v>28.33</v>
      </c>
      <c r="H3749" s="36">
        <v>3800</v>
      </c>
      <c r="I3749" s="36">
        <v>5099.3999999999996</v>
      </c>
      <c r="J3749" s="36">
        <v>28.33</v>
      </c>
    </row>
    <row r="3750" spans="1:10" x14ac:dyDescent="0.2">
      <c r="A3750" s="33">
        <v>3293</v>
      </c>
      <c r="B3750" s="34" t="s">
        <v>12487</v>
      </c>
      <c r="C3750" s="34" t="s">
        <v>12486</v>
      </c>
      <c r="D3750" s="34" t="s">
        <v>14770</v>
      </c>
      <c r="E3750" s="35" t="s">
        <v>13993</v>
      </c>
      <c r="F3750" s="35"/>
      <c r="G3750" s="36">
        <v>28.33</v>
      </c>
      <c r="H3750" s="36">
        <v>3800</v>
      </c>
      <c r="I3750" s="36">
        <v>5099.3999999999996</v>
      </c>
      <c r="J3750" s="36">
        <v>28.33</v>
      </c>
    </row>
    <row r="3751" spans="1:10" x14ac:dyDescent="0.2">
      <c r="A3751" s="33">
        <v>3294</v>
      </c>
      <c r="B3751" s="34" t="s">
        <v>12485</v>
      </c>
      <c r="C3751" s="34" t="s">
        <v>12484</v>
      </c>
      <c r="D3751" s="34" t="s">
        <v>14770</v>
      </c>
      <c r="E3751" s="35" t="s">
        <v>13934</v>
      </c>
      <c r="F3751" s="35"/>
      <c r="G3751" s="36">
        <v>28.33</v>
      </c>
      <c r="H3751" s="36">
        <v>3800</v>
      </c>
      <c r="I3751" s="36">
        <v>5099.3999999999996</v>
      </c>
      <c r="J3751" s="36">
        <v>28.33</v>
      </c>
    </row>
    <row r="3752" spans="1:10" x14ac:dyDescent="0.2">
      <c r="A3752" s="33">
        <v>3295</v>
      </c>
      <c r="B3752" s="34" t="s">
        <v>12483</v>
      </c>
      <c r="C3752" s="34" t="s">
        <v>12482</v>
      </c>
      <c r="D3752" s="34" t="s">
        <v>14770</v>
      </c>
      <c r="E3752" s="35" t="s">
        <v>13973</v>
      </c>
      <c r="F3752" s="35"/>
      <c r="G3752" s="36">
        <v>28.33</v>
      </c>
      <c r="H3752" s="36">
        <v>3800</v>
      </c>
      <c r="I3752" s="36">
        <v>5099.3999999999996</v>
      </c>
      <c r="J3752" s="36">
        <v>28.33</v>
      </c>
    </row>
    <row r="3753" spans="1:10" x14ac:dyDescent="0.2">
      <c r="A3753" s="33">
        <v>3296</v>
      </c>
      <c r="B3753" s="34" t="s">
        <v>12415</v>
      </c>
      <c r="C3753" s="34" t="s">
        <v>12414</v>
      </c>
      <c r="D3753" s="34" t="s">
        <v>14773</v>
      </c>
      <c r="E3753" s="35" t="s">
        <v>14065</v>
      </c>
      <c r="F3753" s="35"/>
      <c r="G3753" s="36">
        <v>18.46</v>
      </c>
      <c r="H3753" s="36">
        <v>3750</v>
      </c>
      <c r="I3753" s="36">
        <v>3599.7</v>
      </c>
      <c r="J3753" s="36">
        <v>18.46</v>
      </c>
    </row>
    <row r="3754" spans="1:10" x14ac:dyDescent="0.2">
      <c r="A3754" s="33">
        <v>3297</v>
      </c>
      <c r="B3754" s="34" t="s">
        <v>12345</v>
      </c>
      <c r="C3754" s="34" t="s">
        <v>12344</v>
      </c>
      <c r="D3754" s="34" t="s">
        <v>14774</v>
      </c>
      <c r="E3754" s="35" t="s">
        <v>13915</v>
      </c>
      <c r="F3754" s="35"/>
      <c r="G3754" s="36">
        <v>29.44</v>
      </c>
      <c r="H3754" s="36">
        <v>3850</v>
      </c>
      <c r="I3754" s="36">
        <v>5299.2</v>
      </c>
      <c r="J3754" s="36">
        <v>29.44</v>
      </c>
    </row>
    <row r="3755" spans="1:10" x14ac:dyDescent="0.2">
      <c r="A3755" s="33">
        <v>3298</v>
      </c>
      <c r="B3755" s="34" t="s">
        <v>14775</v>
      </c>
      <c r="C3755" s="34" t="s">
        <v>14776</v>
      </c>
      <c r="D3755" s="34" t="s">
        <v>14770</v>
      </c>
      <c r="E3755" s="35" t="s">
        <v>14093</v>
      </c>
      <c r="F3755" s="35"/>
      <c r="G3755" s="36">
        <v>28.33</v>
      </c>
      <c r="H3755" s="36">
        <v>3800</v>
      </c>
      <c r="I3755" s="36">
        <v>5099.3999999999996</v>
      </c>
      <c r="J3755" s="36">
        <v>28.33</v>
      </c>
    </row>
    <row r="3756" spans="1:10" x14ac:dyDescent="0.2">
      <c r="A3756" s="33">
        <v>3299</v>
      </c>
      <c r="B3756" s="34" t="s">
        <v>4902</v>
      </c>
      <c r="C3756" s="34" t="s">
        <v>4903</v>
      </c>
      <c r="D3756" s="34" t="s">
        <v>14777</v>
      </c>
      <c r="E3756" s="35" t="s">
        <v>3732</v>
      </c>
      <c r="F3756" s="35"/>
      <c r="G3756" s="36">
        <v>33.33</v>
      </c>
      <c r="H3756" s="36">
        <v>4000</v>
      </c>
      <c r="I3756" s="36">
        <v>5999.4</v>
      </c>
      <c r="J3756" s="36">
        <v>33.33</v>
      </c>
    </row>
    <row r="3757" spans="1:10" x14ac:dyDescent="0.2">
      <c r="A3757" s="33">
        <v>3300</v>
      </c>
      <c r="B3757" s="34" t="s">
        <v>14778</v>
      </c>
      <c r="C3757" s="34" t="s">
        <v>14779</v>
      </c>
      <c r="D3757" s="34" t="s">
        <v>14770</v>
      </c>
      <c r="E3757" s="35" t="s">
        <v>13914</v>
      </c>
      <c r="F3757" s="35"/>
      <c r="G3757" s="36">
        <v>28.33</v>
      </c>
      <c r="H3757" s="36">
        <v>3800</v>
      </c>
      <c r="I3757" s="36">
        <v>5099.3999999999996</v>
      </c>
      <c r="J3757" s="36">
        <v>28.33</v>
      </c>
    </row>
    <row r="3758" spans="1:10" x14ac:dyDescent="0.2">
      <c r="A3758" s="33">
        <v>3301</v>
      </c>
      <c r="B3758" s="34" t="s">
        <v>12413</v>
      </c>
      <c r="C3758" s="34" t="s">
        <v>12412</v>
      </c>
      <c r="D3758" s="34" t="s">
        <v>14773</v>
      </c>
      <c r="E3758" s="35" t="s">
        <v>13969</v>
      </c>
      <c r="F3758" s="35"/>
      <c r="G3758" s="36">
        <v>18.46</v>
      </c>
      <c r="H3758" s="36">
        <v>3750</v>
      </c>
      <c r="I3758" s="36">
        <v>3599.7</v>
      </c>
      <c r="J3758" s="36">
        <v>18.46</v>
      </c>
    </row>
    <row r="3759" spans="1:10" x14ac:dyDescent="0.2">
      <c r="A3759" s="33">
        <v>3302</v>
      </c>
      <c r="B3759" s="34" t="s">
        <v>12481</v>
      </c>
      <c r="C3759" s="34" t="s">
        <v>12480</v>
      </c>
      <c r="D3759" s="34" t="s">
        <v>14770</v>
      </c>
      <c r="E3759" s="35" t="s">
        <v>13980</v>
      </c>
      <c r="F3759" s="35"/>
      <c r="G3759" s="36">
        <v>28.33</v>
      </c>
      <c r="H3759" s="36">
        <v>3800</v>
      </c>
      <c r="I3759" s="36">
        <v>5099.3999999999996</v>
      </c>
      <c r="J3759" s="36">
        <v>28.33</v>
      </c>
    </row>
    <row r="3760" spans="1:10" x14ac:dyDescent="0.2">
      <c r="A3760" s="33">
        <v>3303</v>
      </c>
      <c r="B3760" s="34" t="s">
        <v>12479</v>
      </c>
      <c r="C3760" s="34" t="s">
        <v>12478</v>
      </c>
      <c r="D3760" s="34" t="s">
        <v>14770</v>
      </c>
      <c r="E3760" s="35" t="s">
        <v>13970</v>
      </c>
      <c r="F3760" s="35"/>
      <c r="G3760" s="36">
        <v>28.33</v>
      </c>
      <c r="H3760" s="36">
        <v>4000</v>
      </c>
      <c r="I3760" s="36">
        <v>5099.3999999999996</v>
      </c>
      <c r="J3760" s="36">
        <v>28.33</v>
      </c>
    </row>
    <row r="3761" spans="1:10" x14ac:dyDescent="0.2">
      <c r="A3761" s="33">
        <v>3304</v>
      </c>
      <c r="B3761" s="34" t="s">
        <v>12477</v>
      </c>
      <c r="C3761" s="34" t="s">
        <v>12476</v>
      </c>
      <c r="D3761" s="34" t="s">
        <v>14770</v>
      </c>
      <c r="E3761" s="35" t="s">
        <v>13918</v>
      </c>
      <c r="F3761" s="35"/>
      <c r="G3761" s="36">
        <v>28.33</v>
      </c>
      <c r="H3761" s="36">
        <v>3800</v>
      </c>
      <c r="I3761" s="36">
        <v>5099.3999999999996</v>
      </c>
      <c r="J3761" s="36">
        <v>28.33</v>
      </c>
    </row>
    <row r="3762" spans="1:10" x14ac:dyDescent="0.2">
      <c r="A3762" s="33">
        <v>3305</v>
      </c>
      <c r="B3762" s="34" t="s">
        <v>12475</v>
      </c>
      <c r="C3762" s="34" t="s">
        <v>12474</v>
      </c>
      <c r="D3762" s="34" t="s">
        <v>14770</v>
      </c>
      <c r="E3762" s="35" t="s">
        <v>13973</v>
      </c>
      <c r="F3762" s="35"/>
      <c r="G3762" s="36">
        <v>28.33</v>
      </c>
      <c r="H3762" s="36">
        <v>3800</v>
      </c>
      <c r="I3762" s="36">
        <v>5099.3999999999996</v>
      </c>
      <c r="J3762" s="36">
        <v>28.33</v>
      </c>
    </row>
    <row r="3763" spans="1:10" x14ac:dyDescent="0.2">
      <c r="A3763" s="33">
        <v>3306</v>
      </c>
      <c r="B3763" s="34" t="s">
        <v>9720</v>
      </c>
      <c r="C3763" s="34" t="s">
        <v>9721</v>
      </c>
      <c r="D3763" s="34" t="s">
        <v>14780</v>
      </c>
      <c r="E3763" s="35" t="s">
        <v>718</v>
      </c>
      <c r="F3763" s="35"/>
      <c r="G3763" s="36">
        <v>33.33</v>
      </c>
      <c r="H3763" s="36">
        <v>4000</v>
      </c>
      <c r="I3763" s="36">
        <v>5999.4</v>
      </c>
      <c r="J3763" s="36">
        <v>33.33</v>
      </c>
    </row>
    <row r="3764" spans="1:10" x14ac:dyDescent="0.2">
      <c r="A3764" s="33">
        <v>3307</v>
      </c>
      <c r="B3764" s="34" t="s">
        <v>12343</v>
      </c>
      <c r="C3764" s="34" t="s">
        <v>12342</v>
      </c>
      <c r="D3764" s="34" t="s">
        <v>14774</v>
      </c>
      <c r="E3764" s="35" t="s">
        <v>13977</v>
      </c>
      <c r="F3764" s="35"/>
      <c r="G3764" s="36">
        <v>29.44</v>
      </c>
      <c r="H3764" s="36">
        <v>3850</v>
      </c>
      <c r="I3764" s="36">
        <v>5299.2</v>
      </c>
      <c r="J3764" s="36">
        <v>29.44</v>
      </c>
    </row>
    <row r="3765" spans="1:10" x14ac:dyDescent="0.2">
      <c r="A3765" s="33">
        <v>3308</v>
      </c>
      <c r="B3765" s="34" t="s">
        <v>12473</v>
      </c>
      <c r="C3765" s="34" t="s">
        <v>12472</v>
      </c>
      <c r="D3765" s="34" t="s">
        <v>14770</v>
      </c>
      <c r="E3765" s="35" t="s">
        <v>13955</v>
      </c>
      <c r="F3765" s="35"/>
      <c r="G3765" s="36">
        <v>28.33</v>
      </c>
      <c r="H3765" s="36">
        <v>3800</v>
      </c>
      <c r="I3765" s="36">
        <v>5099.3999999999996</v>
      </c>
      <c r="J3765" s="36">
        <v>28.33</v>
      </c>
    </row>
    <row r="3766" spans="1:10" x14ac:dyDescent="0.2">
      <c r="A3766" s="33">
        <v>3309</v>
      </c>
      <c r="B3766" s="34" t="s">
        <v>12471</v>
      </c>
      <c r="C3766" s="34" t="s">
        <v>12470</v>
      </c>
      <c r="D3766" s="34" t="s">
        <v>14770</v>
      </c>
      <c r="E3766" s="35" t="s">
        <v>13920</v>
      </c>
      <c r="F3766" s="35"/>
      <c r="G3766" s="36">
        <v>28.33</v>
      </c>
      <c r="H3766" s="36">
        <v>3800</v>
      </c>
      <c r="I3766" s="36">
        <v>5099.3999999999996</v>
      </c>
      <c r="J3766" s="36">
        <v>28.33</v>
      </c>
    </row>
    <row r="3767" spans="1:10" x14ac:dyDescent="0.2">
      <c r="A3767" s="33">
        <v>3310</v>
      </c>
      <c r="B3767" s="34" t="s">
        <v>6525</v>
      </c>
      <c r="C3767" s="34" t="s">
        <v>6526</v>
      </c>
      <c r="D3767" s="34" t="s">
        <v>14771</v>
      </c>
      <c r="E3767" s="35" t="s">
        <v>6435</v>
      </c>
      <c r="F3767" s="35"/>
      <c r="G3767" s="36">
        <v>33.33</v>
      </c>
      <c r="H3767" s="36">
        <v>4000</v>
      </c>
      <c r="I3767" s="36">
        <v>5999.4</v>
      </c>
      <c r="J3767" s="36">
        <v>33.33</v>
      </c>
    </row>
    <row r="3768" spans="1:10" x14ac:dyDescent="0.2">
      <c r="A3768" s="33">
        <v>3311</v>
      </c>
      <c r="B3768" s="34" t="s">
        <v>12469</v>
      </c>
      <c r="C3768" s="34" t="s">
        <v>12468</v>
      </c>
      <c r="D3768" s="34" t="s">
        <v>14770</v>
      </c>
      <c r="E3768" s="35" t="s">
        <v>14423</v>
      </c>
      <c r="F3768" s="35"/>
      <c r="G3768" s="36">
        <v>28.33</v>
      </c>
      <c r="H3768" s="36">
        <v>3800</v>
      </c>
      <c r="I3768" s="36">
        <v>5099.3999999999996</v>
      </c>
      <c r="J3768" s="36">
        <v>28.33</v>
      </c>
    </row>
    <row r="3769" spans="1:10" x14ac:dyDescent="0.2">
      <c r="A3769" s="33">
        <v>3312</v>
      </c>
      <c r="B3769" s="34" t="s">
        <v>12467</v>
      </c>
      <c r="C3769" s="34" t="s">
        <v>12466</v>
      </c>
      <c r="D3769" s="34" t="s">
        <v>14770</v>
      </c>
      <c r="E3769" s="35" t="s">
        <v>14018</v>
      </c>
      <c r="F3769" s="35"/>
      <c r="G3769" s="36">
        <v>28.33</v>
      </c>
      <c r="H3769" s="36">
        <v>3800</v>
      </c>
      <c r="I3769" s="36">
        <v>5099.3999999999996</v>
      </c>
      <c r="J3769" s="36">
        <v>28.33</v>
      </c>
    </row>
    <row r="3770" spans="1:10" x14ac:dyDescent="0.2">
      <c r="A3770" s="31"/>
      <c r="B3770" s="31"/>
      <c r="C3770" s="31"/>
      <c r="D3770" s="32" t="s">
        <v>14781</v>
      </c>
      <c r="E3770" s="31"/>
      <c r="F3770" s="31"/>
      <c r="G3770" s="31"/>
      <c r="H3770" s="31"/>
      <c r="I3770" s="31"/>
      <c r="J3770" s="31"/>
    </row>
    <row r="3771" spans="1:10" x14ac:dyDescent="0.2">
      <c r="A3771" s="33">
        <v>3313</v>
      </c>
      <c r="B3771" s="34" t="s">
        <v>12461</v>
      </c>
      <c r="C3771" s="34" t="s">
        <v>12460</v>
      </c>
      <c r="D3771" s="34" t="s">
        <v>14782</v>
      </c>
      <c r="E3771" s="35" t="s">
        <v>14085</v>
      </c>
      <c r="F3771" s="35"/>
      <c r="G3771" s="36">
        <v>31.67</v>
      </c>
      <c r="H3771" s="36">
        <v>3800</v>
      </c>
      <c r="I3771" s="36">
        <v>5700.6</v>
      </c>
      <c r="J3771" s="36">
        <v>31.67</v>
      </c>
    </row>
    <row r="3772" spans="1:10" x14ac:dyDescent="0.2">
      <c r="A3772" s="33">
        <v>3314</v>
      </c>
      <c r="B3772" s="34" t="s">
        <v>12388</v>
      </c>
      <c r="C3772" s="34" t="s">
        <v>12387</v>
      </c>
      <c r="D3772" s="34" t="s">
        <v>14783</v>
      </c>
      <c r="E3772" s="35" t="s">
        <v>13996</v>
      </c>
      <c r="F3772" s="35"/>
      <c r="G3772" s="36">
        <v>26.67</v>
      </c>
      <c r="H3772" s="36">
        <v>3750</v>
      </c>
      <c r="I3772" s="36">
        <v>4800.6000000000004</v>
      </c>
      <c r="J3772" s="36">
        <v>26.67</v>
      </c>
    </row>
    <row r="3773" spans="1:10" x14ac:dyDescent="0.2">
      <c r="A3773" s="33">
        <v>3315</v>
      </c>
      <c r="B3773" s="34" t="s">
        <v>12382</v>
      </c>
      <c r="C3773" s="34" t="s">
        <v>12381</v>
      </c>
      <c r="D3773" s="34" t="s">
        <v>14783</v>
      </c>
      <c r="E3773" s="35" t="s">
        <v>13996</v>
      </c>
      <c r="F3773" s="35"/>
      <c r="G3773" s="36">
        <v>26.67</v>
      </c>
      <c r="H3773" s="36">
        <v>3750</v>
      </c>
      <c r="I3773" s="36">
        <v>4800.6000000000004</v>
      </c>
      <c r="J3773" s="36">
        <v>26.67</v>
      </c>
    </row>
    <row r="3774" spans="1:10" x14ac:dyDescent="0.2">
      <c r="A3774" s="33">
        <v>3316</v>
      </c>
      <c r="B3774" s="34" t="s">
        <v>12536</v>
      </c>
      <c r="C3774" s="34" t="s">
        <v>12535</v>
      </c>
      <c r="D3774" s="34" t="s">
        <v>14784</v>
      </c>
      <c r="E3774" s="35" t="s">
        <v>14043</v>
      </c>
      <c r="F3774" s="35"/>
      <c r="G3774" s="36">
        <v>34.17</v>
      </c>
      <c r="H3774" s="36">
        <v>3800</v>
      </c>
      <c r="I3774" s="36">
        <v>6150.6</v>
      </c>
      <c r="J3774" s="36">
        <v>34.17</v>
      </c>
    </row>
    <row r="3775" spans="1:10" x14ac:dyDescent="0.2">
      <c r="A3775" s="33">
        <v>3317</v>
      </c>
      <c r="B3775" s="34" t="s">
        <v>12459</v>
      </c>
      <c r="C3775" s="34" t="s">
        <v>12458</v>
      </c>
      <c r="D3775" s="34" t="s">
        <v>14782</v>
      </c>
      <c r="E3775" s="35" t="s">
        <v>13986</v>
      </c>
      <c r="F3775" s="35"/>
      <c r="G3775" s="36">
        <v>31.67</v>
      </c>
      <c r="H3775" s="36">
        <v>3800</v>
      </c>
      <c r="I3775" s="36">
        <v>5700.6</v>
      </c>
      <c r="J3775" s="36">
        <v>31.67</v>
      </c>
    </row>
    <row r="3776" spans="1:10" x14ac:dyDescent="0.2">
      <c r="A3776" s="33">
        <v>3318</v>
      </c>
      <c r="B3776" s="34" t="s">
        <v>14785</v>
      </c>
      <c r="C3776" s="34" t="s">
        <v>14786</v>
      </c>
      <c r="D3776" s="34" t="s">
        <v>14783</v>
      </c>
      <c r="E3776" s="35" t="s">
        <v>13996</v>
      </c>
      <c r="F3776" s="35"/>
      <c r="G3776" s="36">
        <v>26.67</v>
      </c>
      <c r="H3776" s="36">
        <v>3750</v>
      </c>
      <c r="I3776" s="36">
        <v>4800.6000000000004</v>
      </c>
      <c r="J3776" s="36">
        <v>26.67</v>
      </c>
    </row>
    <row r="3777" spans="1:10" x14ac:dyDescent="0.2">
      <c r="A3777" s="31"/>
      <c r="B3777" s="31"/>
      <c r="C3777" s="31"/>
      <c r="D3777" s="32" t="s">
        <v>14787</v>
      </c>
      <c r="E3777" s="31"/>
      <c r="F3777" s="31"/>
      <c r="G3777" s="31"/>
      <c r="H3777" s="31"/>
      <c r="I3777" s="31"/>
      <c r="J3777" s="31"/>
    </row>
    <row r="3778" spans="1:10" x14ac:dyDescent="0.2">
      <c r="A3778" s="33">
        <v>3319</v>
      </c>
      <c r="B3778" s="34" t="s">
        <v>12509</v>
      </c>
      <c r="C3778" s="34" t="s">
        <v>12508</v>
      </c>
      <c r="D3778" s="34" t="s">
        <v>14788</v>
      </c>
      <c r="E3778" s="35" t="s">
        <v>14410</v>
      </c>
      <c r="F3778" s="35"/>
      <c r="G3778" s="36">
        <v>7000</v>
      </c>
      <c r="H3778" s="36">
        <v>4700</v>
      </c>
      <c r="I3778" s="36">
        <v>7000</v>
      </c>
      <c r="J3778" s="36">
        <v>7000</v>
      </c>
    </row>
    <row r="3779" spans="1:10" x14ac:dyDescent="0.2">
      <c r="A3779" s="31"/>
      <c r="B3779" s="31"/>
      <c r="C3779" s="31"/>
      <c r="D3779" s="32" t="s">
        <v>14789</v>
      </c>
      <c r="E3779" s="31"/>
      <c r="F3779" s="31"/>
      <c r="G3779" s="31"/>
      <c r="H3779" s="31"/>
      <c r="I3779" s="31"/>
      <c r="J3779" s="31"/>
    </row>
    <row r="3780" spans="1:10" x14ac:dyDescent="0.2">
      <c r="A3780" s="33">
        <v>3320</v>
      </c>
      <c r="B3780" s="34" t="s">
        <v>12457</v>
      </c>
      <c r="C3780" s="34" t="s">
        <v>12456</v>
      </c>
      <c r="D3780" s="34" t="s">
        <v>14790</v>
      </c>
      <c r="E3780" s="35" t="s">
        <v>14228</v>
      </c>
      <c r="F3780" s="35"/>
      <c r="G3780" s="36">
        <v>4000</v>
      </c>
      <c r="H3780" s="36">
        <v>3750</v>
      </c>
      <c r="I3780" s="36">
        <v>4000</v>
      </c>
      <c r="J3780" s="36">
        <v>4000</v>
      </c>
    </row>
    <row r="3781" spans="1:10" x14ac:dyDescent="0.2">
      <c r="A3781" s="33">
        <v>3321</v>
      </c>
      <c r="B3781" s="34" t="s">
        <v>11457</v>
      </c>
      <c r="C3781" s="34" t="s">
        <v>11456</v>
      </c>
      <c r="D3781" s="34" t="s">
        <v>14790</v>
      </c>
      <c r="E3781" s="35" t="s">
        <v>14120</v>
      </c>
      <c r="F3781" s="35"/>
      <c r="G3781" s="36">
        <v>4000</v>
      </c>
      <c r="H3781" s="36">
        <v>3800</v>
      </c>
      <c r="I3781" s="36">
        <v>4000</v>
      </c>
      <c r="J3781" s="36">
        <v>4000</v>
      </c>
    </row>
    <row r="3782" spans="1:10" x14ac:dyDescent="0.2">
      <c r="A3782" s="33">
        <v>3322</v>
      </c>
      <c r="B3782" s="34" t="s">
        <v>12514</v>
      </c>
      <c r="C3782" s="34" t="s">
        <v>12513</v>
      </c>
      <c r="D3782" s="34" t="s">
        <v>14791</v>
      </c>
      <c r="E3782" s="35" t="s">
        <v>14018</v>
      </c>
      <c r="F3782" s="35"/>
      <c r="G3782" s="36">
        <v>7000</v>
      </c>
      <c r="H3782" s="36">
        <v>4000</v>
      </c>
      <c r="I3782" s="36">
        <v>7000</v>
      </c>
      <c r="J3782" s="36">
        <v>7000</v>
      </c>
    </row>
    <row r="3783" spans="1:10" x14ac:dyDescent="0.2">
      <c r="A3783" s="33">
        <v>3323</v>
      </c>
      <c r="B3783" s="34" t="s">
        <v>12524</v>
      </c>
      <c r="C3783" s="34" t="s">
        <v>12523</v>
      </c>
      <c r="D3783" s="34" t="s">
        <v>14792</v>
      </c>
      <c r="E3783" s="35" t="s">
        <v>14115</v>
      </c>
      <c r="F3783" s="35"/>
      <c r="G3783" s="36">
        <v>26.5</v>
      </c>
      <c r="H3783" s="36">
        <v>3750</v>
      </c>
      <c r="I3783" s="36">
        <v>5300</v>
      </c>
      <c r="J3783" s="36">
        <v>26.5</v>
      </c>
    </row>
    <row r="3784" spans="1:10" x14ac:dyDescent="0.2">
      <c r="A3784" s="33">
        <v>3324</v>
      </c>
      <c r="B3784" s="34" t="s">
        <v>12463</v>
      </c>
      <c r="C3784" s="34" t="s">
        <v>12462</v>
      </c>
      <c r="D3784" s="34" t="s">
        <v>14793</v>
      </c>
      <c r="E3784" s="35" t="s">
        <v>13915</v>
      </c>
      <c r="F3784" s="35"/>
      <c r="G3784" s="36">
        <v>29.25</v>
      </c>
      <c r="H3784" s="36">
        <v>3750</v>
      </c>
      <c r="I3784" s="36">
        <v>5850</v>
      </c>
      <c r="J3784" s="36">
        <v>29.25</v>
      </c>
    </row>
    <row r="3785" spans="1:10" x14ac:dyDescent="0.2">
      <c r="A3785" s="33">
        <v>3325</v>
      </c>
      <c r="B3785" s="34" t="s">
        <v>12522</v>
      </c>
      <c r="C3785" s="34" t="s">
        <v>12521</v>
      </c>
      <c r="D3785" s="34" t="s">
        <v>14792</v>
      </c>
      <c r="E3785" s="35" t="s">
        <v>13997</v>
      </c>
      <c r="F3785" s="35"/>
      <c r="G3785" s="36">
        <v>26.5</v>
      </c>
      <c r="H3785" s="36">
        <v>3750</v>
      </c>
      <c r="I3785" s="36">
        <v>5300</v>
      </c>
      <c r="J3785" s="36">
        <v>26.5</v>
      </c>
    </row>
    <row r="3786" spans="1:10" x14ac:dyDescent="0.2">
      <c r="A3786" s="33">
        <v>3326</v>
      </c>
      <c r="B3786" s="34" t="s">
        <v>12520</v>
      </c>
      <c r="C3786" s="34" t="s">
        <v>12519</v>
      </c>
      <c r="D3786" s="34" t="s">
        <v>14792</v>
      </c>
      <c r="E3786" s="35" t="s">
        <v>13927</v>
      </c>
      <c r="F3786" s="35"/>
      <c r="G3786" s="36">
        <v>26.5</v>
      </c>
      <c r="H3786" s="36">
        <v>3750</v>
      </c>
      <c r="I3786" s="36">
        <v>5300</v>
      </c>
      <c r="J3786" s="36">
        <v>26.5</v>
      </c>
    </row>
    <row r="3787" spans="1:10" x14ac:dyDescent="0.2">
      <c r="A3787" s="33">
        <v>3327</v>
      </c>
      <c r="B3787" s="34" t="s">
        <v>12518</v>
      </c>
      <c r="C3787" s="34" t="s">
        <v>12517</v>
      </c>
      <c r="D3787" s="34" t="s">
        <v>14792</v>
      </c>
      <c r="E3787" s="35" t="s">
        <v>13963</v>
      </c>
      <c r="F3787" s="35"/>
      <c r="G3787" s="36">
        <v>26.5</v>
      </c>
      <c r="H3787" s="36">
        <v>3750</v>
      </c>
      <c r="I3787" s="36">
        <v>5300</v>
      </c>
      <c r="J3787" s="36">
        <v>26.5</v>
      </c>
    </row>
    <row r="3788" spans="1:10" x14ac:dyDescent="0.2">
      <c r="A3788" s="33">
        <v>3328</v>
      </c>
      <c r="B3788" s="34" t="s">
        <v>12465</v>
      </c>
      <c r="C3788" s="34" t="s">
        <v>12464</v>
      </c>
      <c r="D3788" s="34" t="s">
        <v>14794</v>
      </c>
      <c r="E3788" s="35" t="s">
        <v>14406</v>
      </c>
      <c r="F3788" s="35"/>
      <c r="G3788" s="36">
        <v>29.25</v>
      </c>
      <c r="H3788" s="36">
        <v>3750</v>
      </c>
      <c r="I3788" s="36">
        <v>5850</v>
      </c>
      <c r="J3788" s="36">
        <v>29.25</v>
      </c>
    </row>
    <row r="3789" spans="1:10" x14ac:dyDescent="0.2">
      <c r="A3789" s="33">
        <v>3329</v>
      </c>
      <c r="B3789" s="34" t="s">
        <v>12516</v>
      </c>
      <c r="C3789" s="34" t="s">
        <v>12515</v>
      </c>
      <c r="D3789" s="34" t="s">
        <v>14792</v>
      </c>
      <c r="E3789" s="35" t="s">
        <v>13986</v>
      </c>
      <c r="F3789" s="35"/>
      <c r="G3789" s="36">
        <v>26.5</v>
      </c>
      <c r="H3789" s="36">
        <v>3750</v>
      </c>
      <c r="I3789" s="36">
        <v>5300</v>
      </c>
      <c r="J3789" s="36">
        <v>26.5</v>
      </c>
    </row>
    <row r="3790" spans="1:10" x14ac:dyDescent="0.2">
      <c r="A3790" s="31"/>
      <c r="B3790" s="31"/>
      <c r="C3790" s="31"/>
      <c r="D3790" s="32" t="s">
        <v>12339</v>
      </c>
      <c r="E3790" s="31"/>
      <c r="F3790" s="31"/>
      <c r="G3790" s="31"/>
      <c r="H3790" s="31"/>
      <c r="I3790" s="31"/>
      <c r="J3790" s="31"/>
    </row>
    <row r="3791" spans="1:10" x14ac:dyDescent="0.2">
      <c r="A3791" s="33">
        <v>3330</v>
      </c>
      <c r="B3791" s="34" t="s">
        <v>5042</v>
      </c>
      <c r="C3791" s="34" t="s">
        <v>5043</v>
      </c>
      <c r="D3791" s="34" t="s">
        <v>14795</v>
      </c>
      <c r="E3791" s="35" t="s">
        <v>767</v>
      </c>
      <c r="F3791" s="35"/>
      <c r="G3791" s="36">
        <v>6500</v>
      </c>
      <c r="H3791" s="36">
        <v>4050</v>
      </c>
      <c r="I3791" s="36">
        <v>6500</v>
      </c>
      <c r="J3791" s="36">
        <v>6500</v>
      </c>
    </row>
    <row r="3792" spans="1:10" x14ac:dyDescent="0.2">
      <c r="A3792" s="33">
        <v>3331</v>
      </c>
      <c r="B3792" s="34" t="s">
        <v>12526</v>
      </c>
      <c r="C3792" s="34" t="s">
        <v>12525</v>
      </c>
      <c r="D3792" s="34" t="s">
        <v>14796</v>
      </c>
      <c r="E3792" s="35" t="s">
        <v>14137</v>
      </c>
      <c r="F3792" s="35"/>
      <c r="G3792" s="36">
        <v>5800</v>
      </c>
      <c r="H3792" s="36">
        <v>4700</v>
      </c>
      <c r="I3792" s="36">
        <v>5800</v>
      </c>
      <c r="J3792" s="36">
        <v>5800</v>
      </c>
    </row>
    <row r="3793" spans="1:10" x14ac:dyDescent="0.2">
      <c r="A3793" s="33">
        <v>3332</v>
      </c>
      <c r="B3793" s="34" t="s">
        <v>4937</v>
      </c>
      <c r="C3793" s="34" t="s">
        <v>4938</v>
      </c>
      <c r="D3793" s="34" t="s">
        <v>14797</v>
      </c>
      <c r="E3793" s="35" t="s">
        <v>4939</v>
      </c>
      <c r="F3793" s="35"/>
      <c r="G3793" s="36">
        <v>12131</v>
      </c>
      <c r="H3793" s="36">
        <v>9400</v>
      </c>
      <c r="I3793" s="36">
        <v>12131</v>
      </c>
      <c r="J3793" s="36">
        <v>12131</v>
      </c>
    </row>
    <row r="3794" spans="1:10" x14ac:dyDescent="0.2">
      <c r="A3794" s="33">
        <v>3333</v>
      </c>
      <c r="B3794" s="34" t="s">
        <v>13230</v>
      </c>
      <c r="C3794" s="34" t="s">
        <v>13229</v>
      </c>
      <c r="D3794" s="34" t="s">
        <v>14798</v>
      </c>
      <c r="E3794" s="35" t="s">
        <v>13981</v>
      </c>
      <c r="F3794" s="35"/>
      <c r="G3794" s="36">
        <v>6500</v>
      </c>
      <c r="H3794" s="36">
        <v>4050</v>
      </c>
      <c r="I3794" s="36">
        <v>6500</v>
      </c>
      <c r="J3794" s="36">
        <v>6500</v>
      </c>
    </row>
    <row r="3795" spans="1:10" x14ac:dyDescent="0.2">
      <c r="A3795" s="33">
        <v>3334</v>
      </c>
      <c r="B3795" s="34" t="s">
        <v>12503</v>
      </c>
      <c r="C3795" s="34" t="s">
        <v>12502</v>
      </c>
      <c r="D3795" s="34" t="s">
        <v>14799</v>
      </c>
      <c r="E3795" s="35" t="s">
        <v>14065</v>
      </c>
      <c r="F3795" s="35"/>
      <c r="G3795" s="36">
        <v>4400</v>
      </c>
      <c r="H3795" s="36">
        <v>3750</v>
      </c>
      <c r="I3795" s="36">
        <v>4400</v>
      </c>
      <c r="J3795" s="36">
        <v>4400</v>
      </c>
    </row>
    <row r="3796" spans="1:10" x14ac:dyDescent="0.2">
      <c r="A3796" s="31"/>
      <c r="B3796" s="31"/>
      <c r="C3796" s="31"/>
      <c r="D3796" s="32" t="s">
        <v>14800</v>
      </c>
      <c r="E3796" s="31"/>
      <c r="F3796" s="31"/>
      <c r="G3796" s="31"/>
      <c r="H3796" s="31"/>
      <c r="I3796" s="31"/>
      <c r="J3796" s="31"/>
    </row>
    <row r="3797" spans="1:10" x14ac:dyDescent="0.2">
      <c r="A3797" s="33">
        <v>3335</v>
      </c>
      <c r="B3797" s="34" t="s">
        <v>12398</v>
      </c>
      <c r="C3797" s="34" t="s">
        <v>12397</v>
      </c>
      <c r="D3797" s="34" t="s">
        <v>14801</v>
      </c>
      <c r="E3797" s="35" t="s">
        <v>14018</v>
      </c>
      <c r="F3797" s="35"/>
      <c r="G3797" s="36">
        <v>24.44</v>
      </c>
      <c r="H3797" s="36">
        <v>3750</v>
      </c>
      <c r="I3797" s="36">
        <v>4399.2</v>
      </c>
      <c r="J3797" s="36">
        <v>24.44</v>
      </c>
    </row>
    <row r="3798" spans="1:10" x14ac:dyDescent="0.2">
      <c r="A3798" s="33">
        <v>3336</v>
      </c>
      <c r="B3798" s="34" t="s">
        <v>12530</v>
      </c>
      <c r="C3798" s="34" t="s">
        <v>12529</v>
      </c>
      <c r="D3798" s="34" t="s">
        <v>14802</v>
      </c>
      <c r="E3798" s="35" t="s">
        <v>14101</v>
      </c>
      <c r="F3798" s="35"/>
      <c r="G3798" s="36">
        <v>41.39</v>
      </c>
      <c r="H3798" s="36">
        <v>3800</v>
      </c>
      <c r="I3798" s="36">
        <v>7450.2</v>
      </c>
      <c r="J3798" s="36">
        <v>41.39</v>
      </c>
    </row>
    <row r="3799" spans="1:10" x14ac:dyDescent="0.2">
      <c r="A3799" s="33">
        <v>3337</v>
      </c>
      <c r="B3799" s="34" t="s">
        <v>5139</v>
      </c>
      <c r="C3799" s="34" t="s">
        <v>5140</v>
      </c>
      <c r="D3799" s="34" t="s">
        <v>14803</v>
      </c>
      <c r="E3799" s="35" t="s">
        <v>2115</v>
      </c>
      <c r="F3799" s="35"/>
      <c r="G3799" s="36">
        <v>32.22</v>
      </c>
      <c r="H3799" s="36">
        <v>3900</v>
      </c>
      <c r="I3799" s="36">
        <v>5799.6</v>
      </c>
      <c r="J3799" s="36">
        <v>32.22</v>
      </c>
    </row>
    <row r="3800" spans="1:10" x14ac:dyDescent="0.2">
      <c r="A3800" s="33">
        <v>3338</v>
      </c>
      <c r="B3800" s="34" t="s">
        <v>12435</v>
      </c>
      <c r="C3800" s="34" t="s">
        <v>12434</v>
      </c>
      <c r="D3800" s="34" t="s">
        <v>14804</v>
      </c>
      <c r="E3800" s="35" t="s">
        <v>14057</v>
      </c>
      <c r="F3800" s="35"/>
      <c r="G3800" s="36">
        <v>34.72</v>
      </c>
      <c r="H3800" s="36">
        <v>4000</v>
      </c>
      <c r="I3800" s="36">
        <v>6249.6</v>
      </c>
      <c r="J3800" s="36">
        <v>34.72</v>
      </c>
    </row>
    <row r="3801" spans="1:10" x14ac:dyDescent="0.2">
      <c r="A3801" s="33">
        <v>3339</v>
      </c>
      <c r="B3801" s="34" t="s">
        <v>12439</v>
      </c>
      <c r="C3801" s="34" t="s">
        <v>12438</v>
      </c>
      <c r="D3801" s="34" t="s">
        <v>14803</v>
      </c>
      <c r="E3801" s="35" t="s">
        <v>13927</v>
      </c>
      <c r="F3801" s="35"/>
      <c r="G3801" s="36">
        <v>32.22</v>
      </c>
      <c r="H3801" s="36">
        <v>3900</v>
      </c>
      <c r="I3801" s="36">
        <v>5799.6</v>
      </c>
      <c r="J3801" s="36">
        <v>32.22</v>
      </c>
    </row>
    <row r="3802" spans="1:10" x14ac:dyDescent="0.2">
      <c r="A3802" s="33">
        <v>3340</v>
      </c>
      <c r="B3802" s="34" t="s">
        <v>12437</v>
      </c>
      <c r="C3802" s="34" t="s">
        <v>12436</v>
      </c>
      <c r="D3802" s="34" t="s">
        <v>14803</v>
      </c>
      <c r="E3802" s="35" t="s">
        <v>13955</v>
      </c>
      <c r="F3802" s="35"/>
      <c r="G3802" s="36">
        <v>32.22</v>
      </c>
      <c r="H3802" s="36">
        <v>3900</v>
      </c>
      <c r="I3802" s="36">
        <v>5799.6</v>
      </c>
      <c r="J3802" s="36">
        <v>32.22</v>
      </c>
    </row>
    <row r="3803" spans="1:10" x14ac:dyDescent="0.2">
      <c r="A3803" s="33">
        <v>3341</v>
      </c>
      <c r="B3803" s="34" t="s">
        <v>6219</v>
      </c>
      <c r="C3803" s="34" t="s">
        <v>6220</v>
      </c>
      <c r="D3803" s="34" t="s">
        <v>14805</v>
      </c>
      <c r="E3803" s="35" t="s">
        <v>1713</v>
      </c>
      <c r="F3803" s="35"/>
      <c r="G3803" s="36">
        <v>9075</v>
      </c>
      <c r="H3803" s="36">
        <v>4700</v>
      </c>
      <c r="I3803" s="36">
        <v>9075</v>
      </c>
      <c r="J3803" s="36">
        <v>9075</v>
      </c>
    </row>
    <row r="3804" spans="1:10" x14ac:dyDescent="0.2">
      <c r="A3804" s="33">
        <v>3342</v>
      </c>
      <c r="B3804" s="34" t="s">
        <v>12433</v>
      </c>
      <c r="C3804" s="34" t="s">
        <v>12432</v>
      </c>
      <c r="D3804" s="34" t="s">
        <v>14804</v>
      </c>
      <c r="E3804" s="35" t="s">
        <v>13969</v>
      </c>
      <c r="F3804" s="35"/>
      <c r="G3804" s="36">
        <v>34.72</v>
      </c>
      <c r="H3804" s="36">
        <v>4000</v>
      </c>
      <c r="I3804" s="36">
        <v>6249.6</v>
      </c>
      <c r="J3804" s="36">
        <v>34.72</v>
      </c>
    </row>
    <row r="3805" spans="1:10" x14ac:dyDescent="0.2">
      <c r="A3805" s="33">
        <v>3343</v>
      </c>
      <c r="B3805" s="34" t="s">
        <v>12349</v>
      </c>
      <c r="C3805" s="34" t="s">
        <v>12348</v>
      </c>
      <c r="D3805" s="34" t="s">
        <v>14801</v>
      </c>
      <c r="E3805" s="35" t="s">
        <v>14127</v>
      </c>
      <c r="F3805" s="35"/>
      <c r="G3805" s="36">
        <v>24.44</v>
      </c>
      <c r="H3805" s="36">
        <v>3750</v>
      </c>
      <c r="I3805" s="36">
        <v>4399.2</v>
      </c>
      <c r="J3805" s="36">
        <v>24.44</v>
      </c>
    </row>
    <row r="3806" spans="1:10" x14ac:dyDescent="0.2">
      <c r="A3806" s="31"/>
      <c r="B3806" s="31"/>
      <c r="C3806" s="31"/>
      <c r="D3806" s="32" t="s">
        <v>14806</v>
      </c>
      <c r="E3806" s="31"/>
      <c r="F3806" s="31"/>
      <c r="G3806" s="31"/>
      <c r="H3806" s="31"/>
      <c r="I3806" s="31"/>
      <c r="J3806" s="31"/>
    </row>
    <row r="3807" spans="1:10" x14ac:dyDescent="0.2">
      <c r="A3807" s="33">
        <v>3344</v>
      </c>
      <c r="B3807" s="34" t="s">
        <v>10062</v>
      </c>
      <c r="C3807" s="34" t="s">
        <v>10063</v>
      </c>
      <c r="D3807" s="34" t="s">
        <v>14807</v>
      </c>
      <c r="E3807" s="35" t="s">
        <v>2962</v>
      </c>
      <c r="F3807" s="35"/>
      <c r="G3807" s="36">
        <v>25</v>
      </c>
      <c r="H3807" s="36">
        <v>3750</v>
      </c>
      <c r="I3807" s="36">
        <v>4500</v>
      </c>
      <c r="J3807" s="36">
        <v>25</v>
      </c>
    </row>
    <row r="3808" spans="1:10" x14ac:dyDescent="0.2">
      <c r="A3808" s="33">
        <v>3345</v>
      </c>
      <c r="B3808" s="34" t="s">
        <v>6512</v>
      </c>
      <c r="C3808" s="34" t="s">
        <v>6513</v>
      </c>
      <c r="D3808" s="34" t="s">
        <v>14807</v>
      </c>
      <c r="E3808" s="35" t="s">
        <v>4156</v>
      </c>
      <c r="F3808" s="35"/>
      <c r="G3808" s="36">
        <v>25</v>
      </c>
      <c r="H3808" s="36">
        <v>3750</v>
      </c>
      <c r="I3808" s="36">
        <v>4500</v>
      </c>
      <c r="J3808" s="36">
        <v>25</v>
      </c>
    </row>
    <row r="3809" spans="1:10" x14ac:dyDescent="0.2">
      <c r="A3809" s="33">
        <v>3346</v>
      </c>
      <c r="B3809" s="34" t="s">
        <v>12427</v>
      </c>
      <c r="C3809" s="34" t="s">
        <v>12426</v>
      </c>
      <c r="D3809" s="34" t="s">
        <v>14808</v>
      </c>
      <c r="E3809" s="35" t="s">
        <v>14022</v>
      </c>
      <c r="F3809" s="35"/>
      <c r="G3809" s="36">
        <v>30</v>
      </c>
      <c r="H3809" s="36">
        <v>3850</v>
      </c>
      <c r="I3809" s="36">
        <v>5400</v>
      </c>
      <c r="J3809" s="36">
        <v>30</v>
      </c>
    </row>
    <row r="3810" spans="1:10" x14ac:dyDescent="0.2">
      <c r="A3810" s="33">
        <v>3347</v>
      </c>
      <c r="B3810" s="34" t="s">
        <v>6401</v>
      </c>
      <c r="C3810" s="34" t="s">
        <v>6402</v>
      </c>
      <c r="D3810" s="34" t="s">
        <v>14809</v>
      </c>
      <c r="E3810" s="35" t="s">
        <v>1149</v>
      </c>
      <c r="F3810" s="35"/>
      <c r="G3810" s="36">
        <v>38.89</v>
      </c>
      <c r="H3810" s="36">
        <v>3800</v>
      </c>
      <c r="I3810" s="36">
        <v>7000.2</v>
      </c>
      <c r="J3810" s="36">
        <v>38.89</v>
      </c>
    </row>
    <row r="3811" spans="1:10" x14ac:dyDescent="0.2">
      <c r="A3811" s="33">
        <v>3348</v>
      </c>
      <c r="B3811" s="34" t="s">
        <v>12505</v>
      </c>
      <c r="C3811" s="34" t="s">
        <v>12504</v>
      </c>
      <c r="D3811" s="34" t="s">
        <v>14810</v>
      </c>
      <c r="E3811" s="35" t="s">
        <v>13985</v>
      </c>
      <c r="F3811" s="35"/>
      <c r="G3811" s="36">
        <v>7500</v>
      </c>
      <c r="H3811" s="36">
        <v>4100</v>
      </c>
      <c r="I3811" s="36">
        <v>7500</v>
      </c>
      <c r="J3811" s="36">
        <v>7500</v>
      </c>
    </row>
    <row r="3812" spans="1:10" x14ac:dyDescent="0.2">
      <c r="A3812" s="33">
        <v>3349</v>
      </c>
      <c r="B3812" s="34" t="s">
        <v>6236</v>
      </c>
      <c r="C3812" s="34" t="s">
        <v>6237</v>
      </c>
      <c r="D3812" s="34" t="s">
        <v>14811</v>
      </c>
      <c r="E3812" s="35" t="s">
        <v>3899</v>
      </c>
      <c r="F3812" s="35"/>
      <c r="G3812" s="36">
        <v>42.78</v>
      </c>
      <c r="H3812" s="36">
        <v>3800</v>
      </c>
      <c r="I3812" s="36">
        <v>7700.4</v>
      </c>
      <c r="J3812" s="36">
        <v>42.78</v>
      </c>
    </row>
    <row r="3813" spans="1:10" x14ac:dyDescent="0.2">
      <c r="A3813" s="33">
        <v>3350</v>
      </c>
      <c r="B3813" s="34" t="s">
        <v>12372</v>
      </c>
      <c r="C3813" s="34" t="s">
        <v>12371</v>
      </c>
      <c r="D3813" s="34" t="s">
        <v>14807</v>
      </c>
      <c r="E3813" s="35" t="s">
        <v>13933</v>
      </c>
      <c r="F3813" s="35"/>
      <c r="G3813" s="36">
        <v>25</v>
      </c>
      <c r="H3813" s="36">
        <v>3750</v>
      </c>
      <c r="I3813" s="36">
        <v>4500</v>
      </c>
      <c r="J3813" s="36">
        <v>25</v>
      </c>
    </row>
    <row r="3814" spans="1:10" x14ac:dyDescent="0.2">
      <c r="A3814" s="33">
        <v>3351</v>
      </c>
      <c r="B3814" s="34" t="s">
        <v>12408</v>
      </c>
      <c r="C3814" s="34" t="s">
        <v>12407</v>
      </c>
      <c r="D3814" s="34" t="s">
        <v>14812</v>
      </c>
      <c r="E3814" s="35" t="s">
        <v>13954</v>
      </c>
      <c r="F3814" s="35"/>
      <c r="G3814" s="36">
        <v>27.5</v>
      </c>
      <c r="H3814" s="36">
        <v>3750</v>
      </c>
      <c r="I3814" s="36">
        <v>4950</v>
      </c>
      <c r="J3814" s="36">
        <v>27.5</v>
      </c>
    </row>
    <row r="3815" spans="1:10" x14ac:dyDescent="0.2">
      <c r="A3815" s="31"/>
      <c r="B3815" s="31"/>
      <c r="C3815" s="31"/>
      <c r="D3815" s="32" t="s">
        <v>12510</v>
      </c>
      <c r="E3815" s="31"/>
      <c r="F3815" s="31"/>
      <c r="G3815" s="31"/>
      <c r="H3815" s="31"/>
      <c r="I3815" s="31"/>
      <c r="J3815" s="31"/>
    </row>
    <row r="3816" spans="1:10" x14ac:dyDescent="0.2">
      <c r="A3816" s="33">
        <v>3352</v>
      </c>
      <c r="B3816" s="34" t="s">
        <v>6551</v>
      </c>
      <c r="C3816" s="34" t="s">
        <v>6552</v>
      </c>
      <c r="D3816" s="34" t="s">
        <v>14813</v>
      </c>
      <c r="E3816" s="35" t="s">
        <v>2825</v>
      </c>
      <c r="F3816" s="35"/>
      <c r="G3816" s="36">
        <v>7000</v>
      </c>
      <c r="H3816" s="36">
        <v>4500</v>
      </c>
      <c r="I3816" s="36">
        <v>7000</v>
      </c>
      <c r="J3816" s="36">
        <v>7000</v>
      </c>
    </row>
    <row r="3817" spans="1:10" x14ac:dyDescent="0.2">
      <c r="A3817" s="31"/>
      <c r="B3817" s="31"/>
      <c r="C3817" s="31"/>
      <c r="D3817" s="32" t="s">
        <v>7504</v>
      </c>
      <c r="E3817" s="31"/>
      <c r="F3817" s="31"/>
      <c r="G3817" s="31"/>
      <c r="H3817" s="31"/>
      <c r="I3817" s="31"/>
      <c r="J3817" s="31"/>
    </row>
    <row r="3818" spans="1:10" x14ac:dyDescent="0.2">
      <c r="A3818" s="33">
        <v>3353</v>
      </c>
      <c r="B3818" s="34" t="s">
        <v>12338</v>
      </c>
      <c r="C3818" s="34" t="s">
        <v>12337</v>
      </c>
      <c r="D3818" s="34" t="s">
        <v>7512</v>
      </c>
      <c r="E3818" s="35" t="s">
        <v>14090</v>
      </c>
      <c r="F3818" s="35"/>
      <c r="G3818" s="36">
        <v>37.78</v>
      </c>
      <c r="H3818" s="36">
        <v>3800</v>
      </c>
      <c r="I3818" s="36">
        <v>6800.4</v>
      </c>
      <c r="J3818" s="36">
        <v>37.78</v>
      </c>
    </row>
    <row r="3819" spans="1:10" x14ac:dyDescent="0.2">
      <c r="A3819" s="33">
        <v>3354</v>
      </c>
      <c r="B3819" s="34" t="s">
        <v>11810</v>
      </c>
      <c r="C3819" s="34" t="s">
        <v>11809</v>
      </c>
      <c r="D3819" s="34" t="s">
        <v>7512</v>
      </c>
      <c r="E3819" s="35" t="s">
        <v>14814</v>
      </c>
      <c r="F3819" s="35"/>
      <c r="G3819" s="36">
        <v>37.78</v>
      </c>
      <c r="H3819" s="36">
        <v>3800</v>
      </c>
      <c r="I3819" s="36">
        <v>6800.4</v>
      </c>
      <c r="J3819" s="36">
        <v>37.78</v>
      </c>
    </row>
    <row r="3820" spans="1:10" x14ac:dyDescent="0.2">
      <c r="A3820" s="33">
        <v>3355</v>
      </c>
      <c r="B3820" s="34" t="s">
        <v>7505</v>
      </c>
      <c r="C3820" s="34" t="s">
        <v>7506</v>
      </c>
      <c r="D3820" s="34" t="s">
        <v>14815</v>
      </c>
      <c r="E3820" s="35" t="s">
        <v>819</v>
      </c>
      <c r="F3820" s="35"/>
      <c r="G3820" s="36">
        <v>42.17</v>
      </c>
      <c r="H3820" s="36">
        <v>4000</v>
      </c>
      <c r="I3820" s="36">
        <v>7590.6</v>
      </c>
      <c r="J3820" s="36">
        <v>42.17</v>
      </c>
    </row>
    <row r="3821" spans="1:10" x14ac:dyDescent="0.2">
      <c r="A3821" s="33">
        <v>3356</v>
      </c>
      <c r="B3821" s="34" t="s">
        <v>14816</v>
      </c>
      <c r="C3821" s="34" t="s">
        <v>14817</v>
      </c>
      <c r="D3821" s="34" t="s">
        <v>7512</v>
      </c>
      <c r="E3821" s="35" t="s">
        <v>13980</v>
      </c>
      <c r="F3821" s="35"/>
      <c r="G3821" s="36">
        <v>37.78</v>
      </c>
      <c r="H3821" s="36">
        <v>3800</v>
      </c>
      <c r="I3821" s="36">
        <v>6800.4</v>
      </c>
      <c r="J3821" s="36">
        <v>37.78</v>
      </c>
    </row>
    <row r="3822" spans="1:10" x14ac:dyDescent="0.2">
      <c r="A3822" s="33">
        <v>3357</v>
      </c>
      <c r="B3822" s="34" t="s">
        <v>7507</v>
      </c>
      <c r="C3822" s="34" t="s">
        <v>7508</v>
      </c>
      <c r="D3822" s="34" t="s">
        <v>14815</v>
      </c>
      <c r="E3822" s="35" t="s">
        <v>7509</v>
      </c>
      <c r="F3822" s="35"/>
      <c r="G3822" s="36">
        <v>42.17</v>
      </c>
      <c r="H3822" s="36">
        <v>4000</v>
      </c>
      <c r="I3822" s="36">
        <v>7590.6</v>
      </c>
      <c r="J3822" s="36">
        <v>42.17</v>
      </c>
    </row>
    <row r="3823" spans="1:10" x14ac:dyDescent="0.2">
      <c r="A3823" s="33">
        <v>3358</v>
      </c>
      <c r="B3823" s="34" t="s">
        <v>12336</v>
      </c>
      <c r="C3823" s="34" t="s">
        <v>12335</v>
      </c>
      <c r="D3823" s="34" t="s">
        <v>7512</v>
      </c>
      <c r="E3823" s="35" t="s">
        <v>14018</v>
      </c>
      <c r="F3823" s="35"/>
      <c r="G3823" s="36">
        <v>37.78</v>
      </c>
      <c r="H3823" s="36">
        <v>3800</v>
      </c>
      <c r="I3823" s="36">
        <v>6800.4</v>
      </c>
      <c r="J3823" s="36">
        <v>37.78</v>
      </c>
    </row>
    <row r="3824" spans="1:10" x14ac:dyDescent="0.2">
      <c r="A3824" s="33">
        <v>3359</v>
      </c>
      <c r="B3824" s="34" t="s">
        <v>7510</v>
      </c>
      <c r="C3824" s="34" t="s">
        <v>7511</v>
      </c>
      <c r="D3824" s="34" t="s">
        <v>7512</v>
      </c>
      <c r="E3824" s="35" t="s">
        <v>1954</v>
      </c>
      <c r="F3824" s="35"/>
      <c r="G3824" s="36">
        <v>37.78</v>
      </c>
      <c r="H3824" s="36">
        <v>3800</v>
      </c>
      <c r="I3824" s="36">
        <v>6800.4</v>
      </c>
      <c r="J3824" s="36">
        <v>37.78</v>
      </c>
    </row>
    <row r="3825" spans="1:10" x14ac:dyDescent="0.2">
      <c r="A3825" s="33">
        <v>3360</v>
      </c>
      <c r="B3825" s="34" t="s">
        <v>11804</v>
      </c>
      <c r="C3825" s="34" t="s">
        <v>11803</v>
      </c>
      <c r="D3825" s="34" t="s">
        <v>7512</v>
      </c>
      <c r="E3825" s="35" t="s">
        <v>14814</v>
      </c>
      <c r="F3825" s="35"/>
      <c r="G3825" s="36">
        <v>37.78</v>
      </c>
      <c r="H3825" s="36">
        <v>3800</v>
      </c>
      <c r="I3825" s="36">
        <v>6800.4</v>
      </c>
      <c r="J3825" s="36">
        <v>37.78</v>
      </c>
    </row>
    <row r="3826" spans="1:10" x14ac:dyDescent="0.2">
      <c r="A3826" s="33">
        <v>3361</v>
      </c>
      <c r="B3826" s="34" t="s">
        <v>7513</v>
      </c>
      <c r="C3826" s="34" t="s">
        <v>7514</v>
      </c>
      <c r="D3826" s="34" t="s">
        <v>7512</v>
      </c>
      <c r="E3826" s="35" t="s">
        <v>718</v>
      </c>
      <c r="F3826" s="35"/>
      <c r="G3826" s="36">
        <v>37.78</v>
      </c>
      <c r="H3826" s="36">
        <v>3800</v>
      </c>
      <c r="I3826" s="36">
        <v>6800.4</v>
      </c>
      <c r="J3826" s="36">
        <v>37.78</v>
      </c>
    </row>
    <row r="3827" spans="1:10" x14ac:dyDescent="0.2">
      <c r="A3827" s="33">
        <v>3362</v>
      </c>
      <c r="B3827" s="34" t="s">
        <v>12334</v>
      </c>
      <c r="C3827" s="34" t="s">
        <v>12333</v>
      </c>
      <c r="D3827" s="34" t="s">
        <v>7512</v>
      </c>
      <c r="E3827" s="35" t="s">
        <v>13938</v>
      </c>
      <c r="F3827" s="35"/>
      <c r="G3827" s="36">
        <v>37.78</v>
      </c>
      <c r="H3827" s="36">
        <v>3800</v>
      </c>
      <c r="I3827" s="36">
        <v>6800.4</v>
      </c>
      <c r="J3827" s="36">
        <v>37.78</v>
      </c>
    </row>
    <row r="3828" spans="1:10" x14ac:dyDescent="0.2">
      <c r="A3828" s="33">
        <v>3363</v>
      </c>
      <c r="B3828" s="34" t="s">
        <v>7517</v>
      </c>
      <c r="C3828" s="34" t="s">
        <v>7518</v>
      </c>
      <c r="D3828" s="34" t="s">
        <v>7512</v>
      </c>
      <c r="E3828" s="35" t="s">
        <v>7519</v>
      </c>
      <c r="F3828" s="35"/>
      <c r="G3828" s="36">
        <v>37.78</v>
      </c>
      <c r="H3828" s="36">
        <v>3800</v>
      </c>
      <c r="I3828" s="36">
        <v>6800.4</v>
      </c>
      <c r="J3828" s="36">
        <v>37.78</v>
      </c>
    </row>
    <row r="3829" spans="1:10" x14ac:dyDescent="0.2">
      <c r="A3829" s="33">
        <v>3364</v>
      </c>
      <c r="B3829" s="34" t="s">
        <v>11798</v>
      </c>
      <c r="C3829" s="34" t="s">
        <v>11797</v>
      </c>
      <c r="D3829" s="34" t="s">
        <v>7512</v>
      </c>
      <c r="E3829" s="35" t="s">
        <v>13934</v>
      </c>
      <c r="F3829" s="35"/>
      <c r="G3829" s="36">
        <v>37.78</v>
      </c>
      <c r="H3829" s="36">
        <v>3800</v>
      </c>
      <c r="I3829" s="36">
        <v>6800.4</v>
      </c>
      <c r="J3829" s="36">
        <v>37.78</v>
      </c>
    </row>
    <row r="3830" spans="1:10" x14ac:dyDescent="0.2">
      <c r="A3830" s="33">
        <v>3365</v>
      </c>
      <c r="B3830" s="34" t="s">
        <v>7520</v>
      </c>
      <c r="C3830" s="34" t="s">
        <v>7521</v>
      </c>
      <c r="D3830" s="34" t="s">
        <v>14818</v>
      </c>
      <c r="E3830" s="35" t="s">
        <v>2050</v>
      </c>
      <c r="F3830" s="35"/>
      <c r="G3830" s="36">
        <v>38.33</v>
      </c>
      <c r="H3830" s="36">
        <v>4000</v>
      </c>
      <c r="I3830" s="36">
        <v>6899.4</v>
      </c>
      <c r="J3830" s="36">
        <v>38.33</v>
      </c>
    </row>
    <row r="3831" spans="1:10" x14ac:dyDescent="0.2">
      <c r="A3831" s="31"/>
      <c r="B3831" s="31"/>
      <c r="C3831" s="31"/>
      <c r="D3831" s="32" t="s">
        <v>7522</v>
      </c>
      <c r="E3831" s="31"/>
      <c r="F3831" s="31"/>
      <c r="G3831" s="31"/>
      <c r="H3831" s="31"/>
      <c r="I3831" s="31"/>
      <c r="J3831" s="31"/>
    </row>
    <row r="3832" spans="1:10" x14ac:dyDescent="0.2">
      <c r="A3832" s="33">
        <v>3366</v>
      </c>
      <c r="B3832" s="34" t="s">
        <v>7523</v>
      </c>
      <c r="C3832" s="34" t="s">
        <v>7524</v>
      </c>
      <c r="D3832" s="34" t="s">
        <v>7525</v>
      </c>
      <c r="E3832" s="35" t="s">
        <v>947</v>
      </c>
      <c r="F3832" s="35"/>
      <c r="G3832" s="36">
        <v>5000</v>
      </c>
      <c r="H3832" s="36">
        <v>3750</v>
      </c>
      <c r="I3832" s="36">
        <v>5000</v>
      </c>
      <c r="J3832" s="36">
        <v>5000</v>
      </c>
    </row>
    <row r="3833" spans="1:10" x14ac:dyDescent="0.2">
      <c r="A3833" s="33">
        <v>3367</v>
      </c>
      <c r="B3833" s="34" t="s">
        <v>7526</v>
      </c>
      <c r="C3833" s="34" t="s">
        <v>7527</v>
      </c>
      <c r="D3833" s="34" t="s">
        <v>7528</v>
      </c>
      <c r="E3833" s="35" t="s">
        <v>1260</v>
      </c>
      <c r="F3833" s="35"/>
      <c r="G3833" s="36">
        <v>33</v>
      </c>
      <c r="H3833" s="36">
        <v>3750</v>
      </c>
      <c r="I3833" s="36">
        <v>6600</v>
      </c>
      <c r="J3833" s="36">
        <v>33</v>
      </c>
    </row>
    <row r="3834" spans="1:10" x14ac:dyDescent="0.2">
      <c r="A3834" s="33">
        <v>3368</v>
      </c>
      <c r="B3834" s="34" t="s">
        <v>7529</v>
      </c>
      <c r="C3834" s="34" t="s">
        <v>7530</v>
      </c>
      <c r="D3834" s="34" t="s">
        <v>7528</v>
      </c>
      <c r="E3834" s="35" t="s">
        <v>919</v>
      </c>
      <c r="F3834" s="35"/>
      <c r="G3834" s="36">
        <v>33</v>
      </c>
      <c r="H3834" s="36">
        <v>3750</v>
      </c>
      <c r="I3834" s="36">
        <v>6600</v>
      </c>
      <c r="J3834" s="36">
        <v>33</v>
      </c>
    </row>
    <row r="3835" spans="1:10" x14ac:dyDescent="0.2">
      <c r="A3835" s="33">
        <v>3369</v>
      </c>
      <c r="B3835" s="34" t="s">
        <v>7531</v>
      </c>
      <c r="C3835" s="34" t="s">
        <v>7532</v>
      </c>
      <c r="D3835" s="34" t="s">
        <v>14819</v>
      </c>
      <c r="E3835" s="35" t="s">
        <v>964</v>
      </c>
      <c r="F3835" s="35"/>
      <c r="G3835" s="36">
        <v>36</v>
      </c>
      <c r="H3835" s="36">
        <v>3750</v>
      </c>
      <c r="I3835" s="36">
        <v>7200</v>
      </c>
      <c r="J3835" s="36">
        <v>36</v>
      </c>
    </row>
    <row r="3836" spans="1:10" x14ac:dyDescent="0.2">
      <c r="A3836" s="33">
        <v>3370</v>
      </c>
      <c r="B3836" s="34" t="s">
        <v>12332</v>
      </c>
      <c r="C3836" s="34" t="s">
        <v>12331</v>
      </c>
      <c r="D3836" s="34" t="s">
        <v>7533</v>
      </c>
      <c r="E3836" s="35" t="s">
        <v>14085</v>
      </c>
      <c r="F3836" s="35"/>
      <c r="G3836" s="36">
        <v>7000</v>
      </c>
      <c r="H3836" s="36">
        <v>3750</v>
      </c>
      <c r="I3836" s="36">
        <v>7000</v>
      </c>
      <c r="J3836" s="36">
        <v>7000</v>
      </c>
    </row>
    <row r="3837" spans="1:10" x14ac:dyDescent="0.2">
      <c r="A3837" s="33">
        <v>3371</v>
      </c>
      <c r="B3837" s="34" t="s">
        <v>7558</v>
      </c>
      <c r="C3837" s="34" t="s">
        <v>7559</v>
      </c>
      <c r="D3837" s="34" t="s">
        <v>14820</v>
      </c>
      <c r="E3837" s="35" t="s">
        <v>202</v>
      </c>
      <c r="F3837" s="35"/>
      <c r="G3837" s="36">
        <v>33.5</v>
      </c>
      <c r="H3837" s="36">
        <v>3750</v>
      </c>
      <c r="I3837" s="36">
        <v>6700</v>
      </c>
      <c r="J3837" s="36">
        <v>33.5</v>
      </c>
    </row>
    <row r="3838" spans="1:10" x14ac:dyDescent="0.2">
      <c r="A3838" s="31"/>
      <c r="B3838" s="31"/>
      <c r="C3838" s="31"/>
      <c r="D3838" s="32" t="s">
        <v>7534</v>
      </c>
      <c r="E3838" s="31"/>
      <c r="F3838" s="31"/>
      <c r="G3838" s="31"/>
      <c r="H3838" s="31"/>
      <c r="I3838" s="31"/>
      <c r="J3838" s="31"/>
    </row>
    <row r="3839" spans="1:10" x14ac:dyDescent="0.2">
      <c r="A3839" s="33">
        <v>3372</v>
      </c>
      <c r="B3839" s="34" t="s">
        <v>7535</v>
      </c>
      <c r="C3839" s="34" t="s">
        <v>7536</v>
      </c>
      <c r="D3839" s="34" t="s">
        <v>7537</v>
      </c>
      <c r="E3839" s="35" t="s">
        <v>7538</v>
      </c>
      <c r="F3839" s="35"/>
      <c r="G3839" s="36">
        <v>35.14</v>
      </c>
      <c r="H3839" s="36">
        <v>3750</v>
      </c>
      <c r="I3839" s="36">
        <v>6325.2</v>
      </c>
      <c r="J3839" s="36">
        <v>35.14</v>
      </c>
    </row>
    <row r="3840" spans="1:10" x14ac:dyDescent="0.2">
      <c r="A3840" s="33">
        <v>3373</v>
      </c>
      <c r="B3840" s="34" t="s">
        <v>11774</v>
      </c>
      <c r="C3840" s="34" t="s">
        <v>11773</v>
      </c>
      <c r="D3840" s="34" t="s">
        <v>7539</v>
      </c>
      <c r="E3840" s="35" t="s">
        <v>14085</v>
      </c>
      <c r="F3840" s="35"/>
      <c r="G3840" s="36">
        <v>31.94</v>
      </c>
      <c r="H3840" s="36">
        <v>3750</v>
      </c>
      <c r="I3840" s="36">
        <v>5749.2</v>
      </c>
      <c r="J3840" s="36">
        <v>31.94</v>
      </c>
    </row>
    <row r="3841" spans="1:10" x14ac:dyDescent="0.2">
      <c r="A3841" s="33">
        <v>3374</v>
      </c>
      <c r="B3841" s="34" t="s">
        <v>7540</v>
      </c>
      <c r="C3841" s="34" t="s">
        <v>7541</v>
      </c>
      <c r="D3841" s="34" t="s">
        <v>7539</v>
      </c>
      <c r="E3841" s="35" t="s">
        <v>253</v>
      </c>
      <c r="F3841" s="35"/>
      <c r="G3841" s="36">
        <v>31.94</v>
      </c>
      <c r="H3841" s="36">
        <v>3750</v>
      </c>
      <c r="I3841" s="36">
        <v>5749.2</v>
      </c>
      <c r="J3841" s="36">
        <v>31.94</v>
      </c>
    </row>
    <row r="3842" spans="1:10" x14ac:dyDescent="0.2">
      <c r="A3842" s="33">
        <v>3375</v>
      </c>
      <c r="B3842" s="34" t="s">
        <v>7542</v>
      </c>
      <c r="C3842" s="34" t="s">
        <v>7543</v>
      </c>
      <c r="D3842" s="34" t="s">
        <v>7544</v>
      </c>
      <c r="E3842" s="35" t="s">
        <v>7545</v>
      </c>
      <c r="F3842" s="35"/>
      <c r="G3842" s="36">
        <v>42.67</v>
      </c>
      <c r="H3842" s="36">
        <v>3800</v>
      </c>
      <c r="I3842" s="36">
        <v>7680.6</v>
      </c>
      <c r="J3842" s="36">
        <v>42.67</v>
      </c>
    </row>
    <row r="3843" spans="1:10" x14ac:dyDescent="0.2">
      <c r="A3843" s="33">
        <v>3376</v>
      </c>
      <c r="B3843" s="34" t="s">
        <v>7546</v>
      </c>
      <c r="C3843" s="34" t="s">
        <v>7547</v>
      </c>
      <c r="D3843" s="34" t="s">
        <v>7539</v>
      </c>
      <c r="E3843" s="35" t="s">
        <v>694</v>
      </c>
      <c r="F3843" s="35"/>
      <c r="G3843" s="36">
        <v>31.94</v>
      </c>
      <c r="H3843" s="36">
        <v>3750</v>
      </c>
      <c r="I3843" s="36">
        <v>5749.2</v>
      </c>
      <c r="J3843" s="36">
        <v>31.94</v>
      </c>
    </row>
    <row r="3844" spans="1:10" x14ac:dyDescent="0.2">
      <c r="A3844" s="33">
        <v>3377</v>
      </c>
      <c r="B3844" s="34" t="s">
        <v>7548</v>
      </c>
      <c r="C3844" s="34" t="s">
        <v>7549</v>
      </c>
      <c r="D3844" s="34" t="s">
        <v>7539</v>
      </c>
      <c r="E3844" s="35" t="s">
        <v>7550</v>
      </c>
      <c r="F3844" s="35"/>
      <c r="G3844" s="36">
        <v>31.94</v>
      </c>
      <c r="H3844" s="36">
        <v>3750</v>
      </c>
      <c r="I3844" s="36">
        <v>5749.2</v>
      </c>
      <c r="J3844" s="36">
        <v>31.94</v>
      </c>
    </row>
    <row r="3845" spans="1:10" x14ac:dyDescent="0.2">
      <c r="A3845" s="33">
        <v>3378</v>
      </c>
      <c r="B3845" s="34" t="s">
        <v>7551</v>
      </c>
      <c r="C3845" s="34" t="s">
        <v>7552</v>
      </c>
      <c r="D3845" s="34" t="s">
        <v>7539</v>
      </c>
      <c r="E3845" s="35" t="s">
        <v>291</v>
      </c>
      <c r="F3845" s="35"/>
      <c r="G3845" s="36">
        <v>31.94</v>
      </c>
      <c r="H3845" s="36">
        <v>3750</v>
      </c>
      <c r="I3845" s="36">
        <v>5749.2</v>
      </c>
      <c r="J3845" s="36">
        <v>31.94</v>
      </c>
    </row>
    <row r="3846" spans="1:10" x14ac:dyDescent="0.2">
      <c r="A3846" s="33">
        <v>3379</v>
      </c>
      <c r="B3846" s="34" t="s">
        <v>13863</v>
      </c>
      <c r="C3846" s="34" t="s">
        <v>13862</v>
      </c>
      <c r="D3846" s="34" t="s">
        <v>7537</v>
      </c>
      <c r="E3846" s="35" t="s">
        <v>13963</v>
      </c>
      <c r="F3846" s="35"/>
      <c r="G3846" s="36">
        <v>35.14</v>
      </c>
      <c r="H3846" s="36">
        <v>3750</v>
      </c>
      <c r="I3846" s="36">
        <v>6325.2</v>
      </c>
      <c r="J3846" s="36">
        <v>35.14</v>
      </c>
    </row>
    <row r="3847" spans="1:10" x14ac:dyDescent="0.2">
      <c r="A3847" s="33">
        <v>3380</v>
      </c>
      <c r="B3847" s="34" t="s">
        <v>7515</v>
      </c>
      <c r="C3847" s="34" t="s">
        <v>7516</v>
      </c>
      <c r="D3847" s="34" t="s">
        <v>7539</v>
      </c>
      <c r="E3847" s="35" t="s">
        <v>1442</v>
      </c>
      <c r="F3847" s="35"/>
      <c r="G3847" s="36">
        <v>31.94</v>
      </c>
      <c r="H3847" s="36">
        <v>3750</v>
      </c>
      <c r="I3847" s="36">
        <v>5749.2</v>
      </c>
      <c r="J3847" s="36">
        <v>31.94</v>
      </c>
    </row>
    <row r="3848" spans="1:10" x14ac:dyDescent="0.2">
      <c r="A3848" s="33">
        <v>3381</v>
      </c>
      <c r="B3848" s="34" t="s">
        <v>7553</v>
      </c>
      <c r="C3848" s="34" t="s">
        <v>7554</v>
      </c>
      <c r="D3848" s="34" t="s">
        <v>7537</v>
      </c>
      <c r="E3848" s="35" t="s">
        <v>7555</v>
      </c>
      <c r="F3848" s="35"/>
      <c r="G3848" s="36">
        <v>35.14</v>
      </c>
      <c r="H3848" s="36">
        <v>3750</v>
      </c>
      <c r="I3848" s="36">
        <v>6325.2</v>
      </c>
      <c r="J3848" s="36">
        <v>35.14</v>
      </c>
    </row>
    <row r="3849" spans="1:10" x14ac:dyDescent="0.2">
      <c r="A3849" s="33">
        <v>3382</v>
      </c>
      <c r="B3849" s="34" t="s">
        <v>7556</v>
      </c>
      <c r="C3849" s="34" t="s">
        <v>7557</v>
      </c>
      <c r="D3849" s="34" t="s">
        <v>7537</v>
      </c>
      <c r="E3849" s="35" t="s">
        <v>512</v>
      </c>
      <c r="F3849" s="35"/>
      <c r="G3849" s="36">
        <v>35.14</v>
      </c>
      <c r="H3849" s="36">
        <v>3750</v>
      </c>
      <c r="I3849" s="36">
        <v>6325.2</v>
      </c>
      <c r="J3849" s="36">
        <v>35.14</v>
      </c>
    </row>
    <row r="3850" spans="1:10" x14ac:dyDescent="0.2">
      <c r="A3850" s="33">
        <v>3383</v>
      </c>
      <c r="B3850" s="34" t="s">
        <v>13865</v>
      </c>
      <c r="C3850" s="34" t="s">
        <v>13864</v>
      </c>
      <c r="D3850" s="34" t="s">
        <v>7539</v>
      </c>
      <c r="E3850" s="35" t="s">
        <v>13975</v>
      </c>
      <c r="F3850" s="35"/>
      <c r="G3850" s="36">
        <v>31.94</v>
      </c>
      <c r="H3850" s="36">
        <v>3750</v>
      </c>
      <c r="I3850" s="36">
        <v>5749.2</v>
      </c>
      <c r="J3850" s="36">
        <v>31.94</v>
      </c>
    </row>
    <row r="3851" spans="1:10" x14ac:dyDescent="0.2">
      <c r="A3851" s="31"/>
      <c r="B3851" s="31"/>
      <c r="C3851" s="31"/>
      <c r="D3851" s="32" t="s">
        <v>7560</v>
      </c>
      <c r="E3851" s="31"/>
      <c r="F3851" s="31"/>
      <c r="G3851" s="31"/>
      <c r="H3851" s="31"/>
      <c r="I3851" s="31"/>
      <c r="J3851" s="31"/>
    </row>
    <row r="3852" spans="1:10" x14ac:dyDescent="0.2">
      <c r="A3852" s="33">
        <v>3384</v>
      </c>
      <c r="B3852" s="34" t="s">
        <v>7561</v>
      </c>
      <c r="C3852" s="34" t="s">
        <v>7562</v>
      </c>
      <c r="D3852" s="34" t="s">
        <v>14821</v>
      </c>
      <c r="E3852" s="35" t="s">
        <v>7563</v>
      </c>
      <c r="F3852" s="35"/>
      <c r="G3852" s="36">
        <v>7370</v>
      </c>
      <c r="H3852" s="36">
        <v>5300</v>
      </c>
      <c r="I3852" s="36">
        <v>7370</v>
      </c>
      <c r="J3852" s="36">
        <v>7370</v>
      </c>
    </row>
    <row r="3853" spans="1:10" x14ac:dyDescent="0.2">
      <c r="A3853" s="33">
        <v>3385</v>
      </c>
      <c r="B3853" s="34" t="s">
        <v>7564</v>
      </c>
      <c r="C3853" s="34" t="s">
        <v>7565</v>
      </c>
      <c r="D3853" s="34" t="s">
        <v>14822</v>
      </c>
      <c r="E3853" s="35" t="s">
        <v>7566</v>
      </c>
      <c r="F3853" s="35"/>
      <c r="G3853" s="36">
        <v>9735</v>
      </c>
      <c r="H3853" s="36">
        <v>9400</v>
      </c>
      <c r="I3853" s="36">
        <v>9735</v>
      </c>
      <c r="J3853" s="36">
        <v>9735</v>
      </c>
    </row>
    <row r="3854" spans="1:10" x14ac:dyDescent="0.2">
      <c r="A3854" s="31"/>
      <c r="B3854" s="31"/>
      <c r="C3854" s="31"/>
      <c r="D3854" s="32" t="s">
        <v>7567</v>
      </c>
      <c r="E3854" s="31"/>
      <c r="F3854" s="31"/>
      <c r="G3854" s="31"/>
      <c r="H3854" s="31"/>
      <c r="I3854" s="31"/>
      <c r="J3854" s="31"/>
    </row>
    <row r="3855" spans="1:10" x14ac:dyDescent="0.2">
      <c r="A3855" s="33">
        <v>3386</v>
      </c>
      <c r="B3855" s="34" t="s">
        <v>7568</v>
      </c>
      <c r="C3855" s="34" t="s">
        <v>7569</v>
      </c>
      <c r="D3855" s="34" t="s">
        <v>7570</v>
      </c>
      <c r="E3855" s="35" t="s">
        <v>7571</v>
      </c>
      <c r="F3855" s="35"/>
      <c r="G3855" s="36">
        <v>25</v>
      </c>
      <c r="H3855" s="36">
        <v>3750</v>
      </c>
      <c r="I3855" s="36">
        <v>5000</v>
      </c>
      <c r="J3855" s="36">
        <v>25</v>
      </c>
    </row>
    <row r="3856" spans="1:10" x14ac:dyDescent="0.2">
      <c r="A3856" s="31"/>
      <c r="B3856" s="31"/>
      <c r="C3856" s="31"/>
      <c r="D3856" s="32" t="s">
        <v>7572</v>
      </c>
      <c r="E3856" s="31"/>
      <c r="F3856" s="31"/>
      <c r="G3856" s="31"/>
      <c r="H3856" s="31"/>
      <c r="I3856" s="31"/>
      <c r="J3856" s="31"/>
    </row>
    <row r="3857" spans="1:10" x14ac:dyDescent="0.2">
      <c r="A3857" s="33">
        <v>3387</v>
      </c>
      <c r="B3857" s="34" t="s">
        <v>7573</v>
      </c>
      <c r="C3857" s="34" t="s">
        <v>7574</v>
      </c>
      <c r="D3857" s="34" t="s">
        <v>7575</v>
      </c>
      <c r="E3857" s="35" t="s">
        <v>7576</v>
      </c>
      <c r="F3857" s="35"/>
      <c r="G3857" s="36">
        <v>33.06</v>
      </c>
      <c r="H3857" s="36">
        <v>3750</v>
      </c>
      <c r="I3857" s="36">
        <v>5950.8</v>
      </c>
      <c r="J3857" s="36">
        <v>33.06</v>
      </c>
    </row>
    <row r="3858" spans="1:10" x14ac:dyDescent="0.2">
      <c r="A3858" s="33">
        <v>3388</v>
      </c>
      <c r="B3858" s="34" t="s">
        <v>12318</v>
      </c>
      <c r="C3858" s="34" t="s">
        <v>12317</v>
      </c>
      <c r="D3858" s="34" t="s">
        <v>7575</v>
      </c>
      <c r="E3858" s="35" t="s">
        <v>13946</v>
      </c>
      <c r="F3858" s="35"/>
      <c r="G3858" s="36">
        <v>33.06</v>
      </c>
      <c r="H3858" s="36">
        <v>3750</v>
      </c>
      <c r="I3858" s="36">
        <v>5950.8</v>
      </c>
      <c r="J3858" s="36">
        <v>33.06</v>
      </c>
    </row>
    <row r="3859" spans="1:10" x14ac:dyDescent="0.2">
      <c r="A3859" s="33">
        <v>3389</v>
      </c>
      <c r="B3859" s="34" t="s">
        <v>7577</v>
      </c>
      <c r="C3859" s="34" t="s">
        <v>7578</v>
      </c>
      <c r="D3859" s="34" t="s">
        <v>7579</v>
      </c>
      <c r="E3859" s="35" t="s">
        <v>7580</v>
      </c>
      <c r="F3859" s="35"/>
      <c r="G3859" s="36">
        <v>53.89</v>
      </c>
      <c r="H3859" s="36">
        <v>4700</v>
      </c>
      <c r="I3859" s="36">
        <v>9700.2000000000007</v>
      </c>
      <c r="J3859" s="36">
        <v>53.89</v>
      </c>
    </row>
    <row r="3860" spans="1:10" x14ac:dyDescent="0.2">
      <c r="A3860" s="33">
        <v>3390</v>
      </c>
      <c r="B3860" s="34" t="s">
        <v>7581</v>
      </c>
      <c r="C3860" s="34" t="s">
        <v>7582</v>
      </c>
      <c r="D3860" s="34" t="s">
        <v>14823</v>
      </c>
      <c r="E3860" s="35" t="s">
        <v>68</v>
      </c>
      <c r="F3860" s="35"/>
      <c r="G3860" s="36">
        <v>39.44</v>
      </c>
      <c r="H3860" s="36">
        <v>3850</v>
      </c>
      <c r="I3860" s="36">
        <v>7099.2</v>
      </c>
      <c r="J3860" s="36">
        <v>39.44</v>
      </c>
    </row>
    <row r="3861" spans="1:10" x14ac:dyDescent="0.2">
      <c r="A3861" s="33">
        <v>3391</v>
      </c>
      <c r="B3861" s="34" t="s">
        <v>12324</v>
      </c>
      <c r="C3861" s="34" t="s">
        <v>12323</v>
      </c>
      <c r="D3861" s="34" t="s">
        <v>14823</v>
      </c>
      <c r="E3861" s="35" t="s">
        <v>13923</v>
      </c>
      <c r="F3861" s="35"/>
      <c r="G3861" s="36">
        <v>39.44</v>
      </c>
      <c r="H3861" s="36">
        <v>3850</v>
      </c>
      <c r="I3861" s="36">
        <v>7099.2</v>
      </c>
      <c r="J3861" s="36">
        <v>39.44</v>
      </c>
    </row>
    <row r="3862" spans="1:10" x14ac:dyDescent="0.2">
      <c r="A3862" s="33">
        <v>3392</v>
      </c>
      <c r="B3862" s="34" t="s">
        <v>7583</v>
      </c>
      <c r="C3862" s="34" t="s">
        <v>7584</v>
      </c>
      <c r="D3862" s="34" t="s">
        <v>14823</v>
      </c>
      <c r="E3862" s="35" t="s">
        <v>2032</v>
      </c>
      <c r="F3862" s="35"/>
      <c r="G3862" s="36">
        <v>39.44</v>
      </c>
      <c r="H3862" s="36">
        <v>3850</v>
      </c>
      <c r="I3862" s="36">
        <v>7099.2</v>
      </c>
      <c r="J3862" s="36">
        <v>39.44</v>
      </c>
    </row>
    <row r="3863" spans="1:10" x14ac:dyDescent="0.2">
      <c r="A3863" s="33">
        <v>3393</v>
      </c>
      <c r="B3863" s="34" t="s">
        <v>7585</v>
      </c>
      <c r="C3863" s="34" t="s">
        <v>7586</v>
      </c>
      <c r="D3863" s="34" t="s">
        <v>7579</v>
      </c>
      <c r="E3863" s="35" t="s">
        <v>3727</v>
      </c>
      <c r="F3863" s="35"/>
      <c r="G3863" s="36">
        <v>53.89</v>
      </c>
      <c r="H3863" s="36">
        <v>4700</v>
      </c>
      <c r="I3863" s="36">
        <v>9700.2000000000007</v>
      </c>
      <c r="J3863" s="36">
        <v>53.89</v>
      </c>
    </row>
    <row r="3864" spans="1:10" x14ac:dyDescent="0.2">
      <c r="A3864" s="33">
        <v>3394</v>
      </c>
      <c r="B3864" s="34" t="s">
        <v>7587</v>
      </c>
      <c r="C3864" s="34" t="s">
        <v>7588</v>
      </c>
      <c r="D3864" s="34" t="s">
        <v>7589</v>
      </c>
      <c r="E3864" s="35" t="s">
        <v>1666</v>
      </c>
      <c r="F3864" s="35"/>
      <c r="G3864" s="36">
        <v>35</v>
      </c>
      <c r="H3864" s="36">
        <v>3800</v>
      </c>
      <c r="I3864" s="36">
        <v>6300</v>
      </c>
      <c r="J3864" s="36">
        <v>35</v>
      </c>
    </row>
    <row r="3865" spans="1:10" x14ac:dyDescent="0.2">
      <c r="A3865" s="31"/>
      <c r="B3865" s="31"/>
      <c r="C3865" s="31"/>
      <c r="D3865" s="32" t="s">
        <v>7590</v>
      </c>
      <c r="E3865" s="31"/>
      <c r="F3865" s="31"/>
      <c r="G3865" s="31"/>
      <c r="H3865" s="31"/>
      <c r="I3865" s="31"/>
      <c r="J3865" s="31"/>
    </row>
    <row r="3866" spans="1:10" x14ac:dyDescent="0.2">
      <c r="A3866" s="33">
        <v>3395</v>
      </c>
      <c r="B3866" s="34" t="s">
        <v>7591</v>
      </c>
      <c r="C3866" s="34" t="s">
        <v>7592</v>
      </c>
      <c r="D3866" s="34" t="s">
        <v>7593</v>
      </c>
      <c r="E3866" s="35" t="s">
        <v>6330</v>
      </c>
      <c r="F3866" s="35"/>
      <c r="G3866" s="36">
        <v>39.17</v>
      </c>
      <c r="H3866" s="36">
        <v>3246</v>
      </c>
      <c r="I3866" s="36">
        <v>7050.6</v>
      </c>
      <c r="J3866" s="36">
        <v>39.17</v>
      </c>
    </row>
    <row r="3867" spans="1:10" x14ac:dyDescent="0.2">
      <c r="A3867" s="33">
        <v>3396</v>
      </c>
      <c r="B3867" s="34" t="s">
        <v>7594</v>
      </c>
      <c r="C3867" s="34" t="s">
        <v>7595</v>
      </c>
      <c r="D3867" s="34" t="s">
        <v>7596</v>
      </c>
      <c r="E3867" s="35" t="s">
        <v>7597</v>
      </c>
      <c r="F3867" s="35"/>
      <c r="G3867" s="36">
        <v>37.78</v>
      </c>
      <c r="H3867" s="36">
        <v>3247</v>
      </c>
      <c r="I3867" s="36">
        <v>6800.4</v>
      </c>
      <c r="J3867" s="36">
        <v>37.78</v>
      </c>
    </row>
    <row r="3868" spans="1:10" x14ac:dyDescent="0.2">
      <c r="A3868" s="33">
        <v>3397</v>
      </c>
      <c r="B3868" s="34" t="s">
        <v>12328</v>
      </c>
      <c r="C3868" s="34" t="s">
        <v>12327</v>
      </c>
      <c r="D3868" s="34" t="s">
        <v>7596</v>
      </c>
      <c r="E3868" s="35" t="s">
        <v>14085</v>
      </c>
      <c r="F3868" s="35"/>
      <c r="G3868" s="36">
        <v>37.78</v>
      </c>
      <c r="H3868" s="36">
        <v>3800</v>
      </c>
      <c r="I3868" s="36">
        <v>6800.4</v>
      </c>
      <c r="J3868" s="36">
        <v>37.78</v>
      </c>
    </row>
    <row r="3869" spans="1:10" x14ac:dyDescent="0.2">
      <c r="A3869" s="33">
        <v>3398</v>
      </c>
      <c r="B3869" s="34" t="s">
        <v>7639</v>
      </c>
      <c r="C3869" s="34" t="s">
        <v>7640</v>
      </c>
      <c r="D3869" s="34" t="s">
        <v>7600</v>
      </c>
      <c r="E3869" s="35" t="s">
        <v>1831</v>
      </c>
      <c r="F3869" s="35"/>
      <c r="G3869" s="36">
        <v>38.33</v>
      </c>
      <c r="H3869" s="36">
        <v>4000</v>
      </c>
      <c r="I3869" s="36">
        <v>6899.4</v>
      </c>
      <c r="J3869" s="36">
        <v>38.33</v>
      </c>
    </row>
    <row r="3870" spans="1:10" x14ac:dyDescent="0.2">
      <c r="A3870" s="33">
        <v>3399</v>
      </c>
      <c r="B3870" s="34" t="s">
        <v>7598</v>
      </c>
      <c r="C3870" s="34" t="s">
        <v>7599</v>
      </c>
      <c r="D3870" s="34" t="s">
        <v>14824</v>
      </c>
      <c r="E3870" s="35" t="s">
        <v>3552</v>
      </c>
      <c r="F3870" s="35"/>
      <c r="G3870" s="36">
        <v>46</v>
      </c>
      <c r="H3870" s="36">
        <v>4000</v>
      </c>
      <c r="I3870" s="36">
        <v>8280</v>
      </c>
      <c r="J3870" s="36">
        <v>46</v>
      </c>
    </row>
    <row r="3871" spans="1:10" x14ac:dyDescent="0.2">
      <c r="A3871" s="33">
        <v>3400</v>
      </c>
      <c r="B3871" s="34" t="s">
        <v>12326</v>
      </c>
      <c r="C3871" s="34" t="s">
        <v>12325</v>
      </c>
      <c r="D3871" s="34" t="s">
        <v>7596</v>
      </c>
      <c r="E3871" s="35" t="s">
        <v>13994</v>
      </c>
      <c r="F3871" s="35"/>
      <c r="G3871" s="36">
        <v>37.78</v>
      </c>
      <c r="H3871" s="36">
        <v>3800</v>
      </c>
      <c r="I3871" s="36">
        <v>6800.4</v>
      </c>
      <c r="J3871" s="36">
        <v>37.78</v>
      </c>
    </row>
    <row r="3872" spans="1:10" x14ac:dyDescent="0.2">
      <c r="A3872" s="33">
        <v>3401</v>
      </c>
      <c r="B3872" s="34" t="s">
        <v>7601</v>
      </c>
      <c r="C3872" s="34" t="s">
        <v>7602</v>
      </c>
      <c r="D3872" s="34" t="s">
        <v>7596</v>
      </c>
      <c r="E3872" s="35" t="s">
        <v>313</v>
      </c>
      <c r="F3872" s="35"/>
      <c r="G3872" s="36">
        <v>37.78</v>
      </c>
      <c r="H3872" s="36">
        <v>3800</v>
      </c>
      <c r="I3872" s="36">
        <v>6800.4</v>
      </c>
      <c r="J3872" s="36">
        <v>37.78</v>
      </c>
    </row>
    <row r="3873" spans="1:10" x14ac:dyDescent="0.2">
      <c r="A3873" s="33">
        <v>3402</v>
      </c>
      <c r="B3873" s="34" t="s">
        <v>7603</v>
      </c>
      <c r="C3873" s="34" t="s">
        <v>7604</v>
      </c>
      <c r="D3873" s="34" t="s">
        <v>7596</v>
      </c>
      <c r="E3873" s="35" t="s">
        <v>5703</v>
      </c>
      <c r="F3873" s="35"/>
      <c r="G3873" s="36">
        <v>37.78</v>
      </c>
      <c r="H3873" s="36">
        <v>3800</v>
      </c>
      <c r="I3873" s="36">
        <v>6800.4</v>
      </c>
      <c r="J3873" s="36">
        <v>37.78</v>
      </c>
    </row>
    <row r="3874" spans="1:10" x14ac:dyDescent="0.2">
      <c r="A3874" s="33">
        <v>3403</v>
      </c>
      <c r="B3874" s="34" t="s">
        <v>7605</v>
      </c>
      <c r="C3874" s="34" t="s">
        <v>7606</v>
      </c>
      <c r="D3874" s="34" t="s">
        <v>7593</v>
      </c>
      <c r="E3874" s="35" t="s">
        <v>2262</v>
      </c>
      <c r="F3874" s="35"/>
      <c r="G3874" s="36">
        <v>39.17</v>
      </c>
      <c r="H3874" s="36">
        <v>3850</v>
      </c>
      <c r="I3874" s="36">
        <v>7050.6</v>
      </c>
      <c r="J3874" s="36">
        <v>39.17</v>
      </c>
    </row>
    <row r="3875" spans="1:10" x14ac:dyDescent="0.2">
      <c r="A3875" s="33">
        <v>3404</v>
      </c>
      <c r="B3875" s="34" t="s">
        <v>7607</v>
      </c>
      <c r="C3875" s="34" t="s">
        <v>7608</v>
      </c>
      <c r="D3875" s="34" t="s">
        <v>7596</v>
      </c>
      <c r="E3875" s="35" t="s">
        <v>7597</v>
      </c>
      <c r="F3875" s="35"/>
      <c r="G3875" s="36">
        <v>37.78</v>
      </c>
      <c r="H3875" s="36">
        <v>3245</v>
      </c>
      <c r="I3875" s="36">
        <v>6800.4</v>
      </c>
      <c r="J3875" s="36">
        <v>37.78</v>
      </c>
    </row>
    <row r="3876" spans="1:10" x14ac:dyDescent="0.2">
      <c r="A3876" s="33">
        <v>3405</v>
      </c>
      <c r="B3876" s="34" t="s">
        <v>7609</v>
      </c>
      <c r="C3876" s="34" t="s">
        <v>7610</v>
      </c>
      <c r="D3876" s="34" t="s">
        <v>7596</v>
      </c>
      <c r="E3876" s="35" t="s">
        <v>222</v>
      </c>
      <c r="F3876" s="35"/>
      <c r="G3876" s="36">
        <v>37.78</v>
      </c>
      <c r="H3876" s="36">
        <v>3800</v>
      </c>
      <c r="I3876" s="36">
        <v>6800.4</v>
      </c>
      <c r="J3876" s="36">
        <v>37.78</v>
      </c>
    </row>
    <row r="3877" spans="1:10" x14ac:dyDescent="0.2">
      <c r="A3877" s="33">
        <v>3406</v>
      </c>
      <c r="B3877" s="34" t="s">
        <v>7611</v>
      </c>
      <c r="C3877" s="34" t="s">
        <v>7612</v>
      </c>
      <c r="D3877" s="34" t="s">
        <v>7596</v>
      </c>
      <c r="E3877" s="35" t="s">
        <v>7597</v>
      </c>
      <c r="F3877" s="35"/>
      <c r="G3877" s="36">
        <v>37.78</v>
      </c>
      <c r="H3877" s="36">
        <v>3800</v>
      </c>
      <c r="I3877" s="36">
        <v>6800.4</v>
      </c>
      <c r="J3877" s="36">
        <v>37.78</v>
      </c>
    </row>
    <row r="3878" spans="1:10" x14ac:dyDescent="0.2">
      <c r="A3878" s="33">
        <v>3407</v>
      </c>
      <c r="B3878" s="34" t="s">
        <v>7613</v>
      </c>
      <c r="C3878" s="34" t="s">
        <v>7614</v>
      </c>
      <c r="D3878" s="34" t="s">
        <v>7596</v>
      </c>
      <c r="E3878" s="35" t="s">
        <v>1104</v>
      </c>
      <c r="F3878" s="35"/>
      <c r="G3878" s="36">
        <v>37.78</v>
      </c>
      <c r="H3878" s="36">
        <v>3800</v>
      </c>
      <c r="I3878" s="36">
        <v>6800.4</v>
      </c>
      <c r="J3878" s="36">
        <v>37.78</v>
      </c>
    </row>
    <row r="3879" spans="1:10" x14ac:dyDescent="0.2">
      <c r="A3879" s="33">
        <v>3408</v>
      </c>
      <c r="B3879" s="34" t="s">
        <v>7661</v>
      </c>
      <c r="C3879" s="34" t="s">
        <v>7662</v>
      </c>
      <c r="D3879" s="34" t="s">
        <v>7600</v>
      </c>
      <c r="E3879" s="35" t="s">
        <v>132</v>
      </c>
      <c r="F3879" s="35"/>
      <c r="G3879" s="36">
        <v>38.33</v>
      </c>
      <c r="H3879" s="36">
        <v>4000</v>
      </c>
      <c r="I3879" s="36">
        <v>6899.4</v>
      </c>
      <c r="J3879" s="36">
        <v>38.33</v>
      </c>
    </row>
    <row r="3880" spans="1:10" x14ac:dyDescent="0.2">
      <c r="A3880" s="33">
        <v>3409</v>
      </c>
      <c r="B3880" s="34" t="s">
        <v>7615</v>
      </c>
      <c r="C3880" s="34" t="s">
        <v>7616</v>
      </c>
      <c r="D3880" s="34" t="s">
        <v>7596</v>
      </c>
      <c r="E3880" s="35" t="s">
        <v>13</v>
      </c>
      <c r="F3880" s="35"/>
      <c r="G3880" s="36">
        <v>37.78</v>
      </c>
      <c r="H3880" s="36">
        <v>3800</v>
      </c>
      <c r="I3880" s="36">
        <v>6800.4</v>
      </c>
      <c r="J3880" s="36">
        <v>37.78</v>
      </c>
    </row>
    <row r="3881" spans="1:10" x14ac:dyDescent="0.2">
      <c r="A3881" s="33">
        <v>3410</v>
      </c>
      <c r="B3881" s="34" t="s">
        <v>7617</v>
      </c>
      <c r="C3881" s="34" t="s">
        <v>7618</v>
      </c>
      <c r="D3881" s="34" t="s">
        <v>7596</v>
      </c>
      <c r="E3881" s="35" t="s">
        <v>7619</v>
      </c>
      <c r="F3881" s="35"/>
      <c r="G3881" s="36">
        <v>37.78</v>
      </c>
      <c r="H3881" s="36">
        <v>3800</v>
      </c>
      <c r="I3881" s="36">
        <v>6800.4</v>
      </c>
      <c r="J3881" s="36">
        <v>37.78</v>
      </c>
    </row>
    <row r="3882" spans="1:10" x14ac:dyDescent="0.2">
      <c r="A3882" s="33">
        <v>3411</v>
      </c>
      <c r="B3882" s="34" t="s">
        <v>7620</v>
      </c>
      <c r="C3882" s="34" t="s">
        <v>7621</v>
      </c>
      <c r="D3882" s="34" t="s">
        <v>7596</v>
      </c>
      <c r="E3882" s="35" t="s">
        <v>20</v>
      </c>
      <c r="F3882" s="35"/>
      <c r="G3882" s="36">
        <v>37.78</v>
      </c>
      <c r="H3882" s="36">
        <v>3800</v>
      </c>
      <c r="I3882" s="36">
        <v>6800.4</v>
      </c>
      <c r="J3882" s="36">
        <v>37.78</v>
      </c>
    </row>
    <row r="3883" spans="1:10" x14ac:dyDescent="0.2">
      <c r="A3883" s="33">
        <v>3412</v>
      </c>
      <c r="B3883" s="34" t="s">
        <v>7622</v>
      </c>
      <c r="C3883" s="34" t="s">
        <v>7623</v>
      </c>
      <c r="D3883" s="34" t="s">
        <v>7596</v>
      </c>
      <c r="E3883" s="35" t="s">
        <v>7624</v>
      </c>
      <c r="F3883" s="35"/>
      <c r="G3883" s="36">
        <v>37.78</v>
      </c>
      <c r="H3883" s="36">
        <v>3800</v>
      </c>
      <c r="I3883" s="36">
        <v>6800.4</v>
      </c>
      <c r="J3883" s="36">
        <v>37.78</v>
      </c>
    </row>
    <row r="3884" spans="1:10" x14ac:dyDescent="0.2">
      <c r="A3884" s="33">
        <v>3413</v>
      </c>
      <c r="B3884" s="34" t="s">
        <v>7625</v>
      </c>
      <c r="C3884" s="34" t="s">
        <v>7626</v>
      </c>
      <c r="D3884" s="34" t="s">
        <v>7593</v>
      </c>
      <c r="E3884" s="35" t="s">
        <v>24</v>
      </c>
      <c r="F3884" s="35"/>
      <c r="G3884" s="36">
        <v>39.17</v>
      </c>
      <c r="H3884" s="36">
        <v>3247</v>
      </c>
      <c r="I3884" s="36">
        <v>7050.6</v>
      </c>
      <c r="J3884" s="36">
        <v>39.17</v>
      </c>
    </row>
    <row r="3885" spans="1:10" x14ac:dyDescent="0.2">
      <c r="A3885" s="33">
        <v>3414</v>
      </c>
      <c r="B3885" s="34" t="s">
        <v>7627</v>
      </c>
      <c r="C3885" s="34" t="s">
        <v>7628</v>
      </c>
      <c r="D3885" s="34" t="s">
        <v>7593</v>
      </c>
      <c r="E3885" s="35" t="s">
        <v>5537</v>
      </c>
      <c r="F3885" s="35"/>
      <c r="G3885" s="36">
        <v>39.17</v>
      </c>
      <c r="H3885" s="36">
        <v>3850</v>
      </c>
      <c r="I3885" s="36">
        <v>7050.6</v>
      </c>
      <c r="J3885" s="36">
        <v>39.17</v>
      </c>
    </row>
    <row r="3886" spans="1:10" x14ac:dyDescent="0.2">
      <c r="A3886" s="31"/>
      <c r="B3886" s="31"/>
      <c r="C3886" s="31"/>
      <c r="D3886" s="32" t="s">
        <v>7629</v>
      </c>
      <c r="E3886" s="31"/>
      <c r="F3886" s="31"/>
      <c r="G3886" s="31"/>
      <c r="H3886" s="31"/>
      <c r="I3886" s="31"/>
      <c r="J3886" s="31"/>
    </row>
    <row r="3887" spans="1:10" x14ac:dyDescent="0.2">
      <c r="A3887" s="33">
        <v>3415</v>
      </c>
      <c r="B3887" s="34" t="s">
        <v>7630</v>
      </c>
      <c r="C3887" s="34" t="s">
        <v>7631</v>
      </c>
      <c r="D3887" s="34" t="s">
        <v>7632</v>
      </c>
      <c r="E3887" s="35" t="s">
        <v>253</v>
      </c>
      <c r="F3887" s="35"/>
      <c r="G3887" s="36">
        <v>35.14</v>
      </c>
      <c r="H3887" s="36">
        <v>3750</v>
      </c>
      <c r="I3887" s="36">
        <v>6325.2</v>
      </c>
      <c r="J3887" s="36">
        <v>35.14</v>
      </c>
    </row>
    <row r="3888" spans="1:10" x14ac:dyDescent="0.2">
      <c r="A3888" s="33">
        <v>3416</v>
      </c>
      <c r="B3888" s="34" t="s">
        <v>7633</v>
      </c>
      <c r="C3888" s="34" t="s">
        <v>7634</v>
      </c>
      <c r="D3888" s="34" t="s">
        <v>7635</v>
      </c>
      <c r="E3888" s="35" t="s">
        <v>7636</v>
      </c>
      <c r="F3888" s="35"/>
      <c r="G3888" s="36">
        <v>38.33</v>
      </c>
      <c r="H3888" s="36">
        <v>3750</v>
      </c>
      <c r="I3888" s="36">
        <v>6899.4</v>
      </c>
      <c r="J3888" s="36">
        <v>38.33</v>
      </c>
    </row>
    <row r="3889" spans="1:10" x14ac:dyDescent="0.2">
      <c r="A3889" s="33">
        <v>3417</v>
      </c>
      <c r="B3889" s="34" t="s">
        <v>7682</v>
      </c>
      <c r="C3889" s="34" t="s">
        <v>7683</v>
      </c>
      <c r="D3889" s="34" t="s">
        <v>14825</v>
      </c>
      <c r="E3889" s="35" t="s">
        <v>1116</v>
      </c>
      <c r="F3889" s="35"/>
      <c r="G3889" s="36">
        <v>7370</v>
      </c>
      <c r="H3889" s="36">
        <v>5300</v>
      </c>
      <c r="I3889" s="36">
        <v>7370</v>
      </c>
      <c r="J3889" s="36">
        <v>7370</v>
      </c>
    </row>
    <row r="3890" spans="1:10" x14ac:dyDescent="0.2">
      <c r="A3890" s="33">
        <v>3418</v>
      </c>
      <c r="B3890" s="34" t="s">
        <v>7637</v>
      </c>
      <c r="C3890" s="34" t="s">
        <v>7638</v>
      </c>
      <c r="D3890" s="34" t="s">
        <v>7632</v>
      </c>
      <c r="E3890" s="35" t="s">
        <v>7597</v>
      </c>
      <c r="F3890" s="35"/>
      <c r="G3890" s="36">
        <v>35.14</v>
      </c>
      <c r="H3890" s="36">
        <v>3750</v>
      </c>
      <c r="I3890" s="36">
        <v>6325.2</v>
      </c>
      <c r="J3890" s="36">
        <v>35.14</v>
      </c>
    </row>
    <row r="3891" spans="1:10" x14ac:dyDescent="0.2">
      <c r="A3891" s="33">
        <v>3419</v>
      </c>
      <c r="B3891" s="34" t="s">
        <v>7641</v>
      </c>
      <c r="C3891" s="34" t="s">
        <v>7642</v>
      </c>
      <c r="D3891" s="34" t="s">
        <v>7632</v>
      </c>
      <c r="E3891" s="35" t="s">
        <v>1101</v>
      </c>
      <c r="F3891" s="35"/>
      <c r="G3891" s="36">
        <v>35.14</v>
      </c>
      <c r="H3891" s="36">
        <v>3750</v>
      </c>
      <c r="I3891" s="36">
        <v>6325.2</v>
      </c>
      <c r="J3891" s="36">
        <v>35.14</v>
      </c>
    </row>
    <row r="3892" spans="1:10" x14ac:dyDescent="0.2">
      <c r="A3892" s="33">
        <v>3420</v>
      </c>
      <c r="B3892" s="34" t="s">
        <v>7643</v>
      </c>
      <c r="C3892" s="34" t="s">
        <v>7644</v>
      </c>
      <c r="D3892" s="34" t="s">
        <v>7645</v>
      </c>
      <c r="E3892" s="35" t="s">
        <v>973</v>
      </c>
      <c r="F3892" s="35"/>
      <c r="G3892" s="36">
        <v>31.94</v>
      </c>
      <c r="H3892" s="36">
        <v>3750</v>
      </c>
      <c r="I3892" s="36">
        <v>5749.2</v>
      </c>
      <c r="J3892" s="36">
        <v>31.94</v>
      </c>
    </row>
    <row r="3893" spans="1:10" x14ac:dyDescent="0.2">
      <c r="A3893" s="33">
        <v>3421</v>
      </c>
      <c r="B3893" s="34" t="s">
        <v>7646</v>
      </c>
      <c r="C3893" s="34" t="s">
        <v>7647</v>
      </c>
      <c r="D3893" s="34" t="s">
        <v>7645</v>
      </c>
      <c r="E3893" s="35" t="s">
        <v>3532</v>
      </c>
      <c r="F3893" s="35"/>
      <c r="G3893" s="36">
        <v>31.94</v>
      </c>
      <c r="H3893" s="36">
        <v>3750</v>
      </c>
      <c r="I3893" s="36">
        <v>5749.2</v>
      </c>
      <c r="J3893" s="36">
        <v>31.94</v>
      </c>
    </row>
    <row r="3894" spans="1:10" x14ac:dyDescent="0.2">
      <c r="A3894" s="33">
        <v>3422</v>
      </c>
      <c r="B3894" s="34" t="s">
        <v>7648</v>
      </c>
      <c r="C3894" s="34" t="s">
        <v>7649</v>
      </c>
      <c r="D3894" s="34" t="s">
        <v>7650</v>
      </c>
      <c r="E3894" s="35" t="s">
        <v>3564</v>
      </c>
      <c r="F3894" s="35"/>
      <c r="G3894" s="36">
        <v>40.270000000000003</v>
      </c>
      <c r="H3894" s="36">
        <v>3800</v>
      </c>
      <c r="I3894" s="36">
        <v>7248.6</v>
      </c>
      <c r="J3894" s="36">
        <v>40.270000000000003</v>
      </c>
    </row>
    <row r="3895" spans="1:10" x14ac:dyDescent="0.2">
      <c r="A3895" s="33">
        <v>3423</v>
      </c>
      <c r="B3895" s="34" t="s">
        <v>7651</v>
      </c>
      <c r="C3895" s="34" t="s">
        <v>7652</v>
      </c>
      <c r="D3895" s="34" t="s">
        <v>7653</v>
      </c>
      <c r="E3895" s="35" t="s">
        <v>829</v>
      </c>
      <c r="F3895" s="35"/>
      <c r="G3895" s="36">
        <v>6700</v>
      </c>
      <c r="H3895" s="36">
        <v>5000</v>
      </c>
      <c r="I3895" s="36">
        <v>7370</v>
      </c>
      <c r="J3895" s="36">
        <v>7370</v>
      </c>
    </row>
    <row r="3896" spans="1:10" x14ac:dyDescent="0.2">
      <c r="A3896" s="31"/>
      <c r="B3896" s="31"/>
      <c r="C3896" s="31"/>
      <c r="D3896" s="32" t="s">
        <v>7654</v>
      </c>
      <c r="E3896" s="31"/>
      <c r="F3896" s="31"/>
      <c r="G3896" s="31"/>
      <c r="H3896" s="31"/>
      <c r="I3896" s="31"/>
      <c r="J3896" s="31"/>
    </row>
    <row r="3897" spans="1:10" x14ac:dyDescent="0.2">
      <c r="A3897" s="33">
        <v>3424</v>
      </c>
      <c r="B3897" s="34" t="s">
        <v>7655</v>
      </c>
      <c r="C3897" s="34" t="s">
        <v>7656</v>
      </c>
      <c r="D3897" s="34" t="s">
        <v>7660</v>
      </c>
      <c r="E3897" s="35" t="s">
        <v>34</v>
      </c>
      <c r="F3897" s="35"/>
      <c r="G3897" s="36">
        <v>35.14</v>
      </c>
      <c r="H3897" s="36">
        <v>3750</v>
      </c>
      <c r="I3897" s="36">
        <v>6325.2</v>
      </c>
      <c r="J3897" s="36">
        <v>35.14</v>
      </c>
    </row>
    <row r="3898" spans="1:10" x14ac:dyDescent="0.2">
      <c r="A3898" s="33">
        <v>3425</v>
      </c>
      <c r="B3898" s="34" t="s">
        <v>7658</v>
      </c>
      <c r="C3898" s="34" t="s">
        <v>7659</v>
      </c>
      <c r="D3898" s="34" t="s">
        <v>7660</v>
      </c>
      <c r="E3898" s="35" t="s">
        <v>253</v>
      </c>
      <c r="F3898" s="35"/>
      <c r="G3898" s="36">
        <v>35.14</v>
      </c>
      <c r="H3898" s="36">
        <v>3750</v>
      </c>
      <c r="I3898" s="36">
        <v>6325.2</v>
      </c>
      <c r="J3898" s="36">
        <v>35.14</v>
      </c>
    </row>
    <row r="3899" spans="1:10" x14ac:dyDescent="0.2">
      <c r="A3899" s="33">
        <v>3426</v>
      </c>
      <c r="B3899" s="34" t="s">
        <v>12316</v>
      </c>
      <c r="C3899" s="34" t="s">
        <v>12315</v>
      </c>
      <c r="D3899" s="34" t="s">
        <v>7657</v>
      </c>
      <c r="E3899" s="35" t="s">
        <v>13912</v>
      </c>
      <c r="F3899" s="35"/>
      <c r="G3899" s="36">
        <v>31.94</v>
      </c>
      <c r="H3899" s="36">
        <v>3750</v>
      </c>
      <c r="I3899" s="36">
        <v>5749.2</v>
      </c>
      <c r="J3899" s="36">
        <v>31.94</v>
      </c>
    </row>
    <row r="3900" spans="1:10" x14ac:dyDescent="0.2">
      <c r="A3900" s="33">
        <v>3427</v>
      </c>
      <c r="B3900" s="34" t="s">
        <v>7663</v>
      </c>
      <c r="C3900" s="34" t="s">
        <v>7664</v>
      </c>
      <c r="D3900" s="34" t="s">
        <v>7665</v>
      </c>
      <c r="E3900" s="35" t="s">
        <v>1702</v>
      </c>
      <c r="F3900" s="35"/>
      <c r="G3900" s="36">
        <v>40.270000000000003</v>
      </c>
      <c r="H3900" s="36">
        <v>3800</v>
      </c>
      <c r="I3900" s="36">
        <v>7248.6</v>
      </c>
      <c r="J3900" s="36">
        <v>40.270000000000003</v>
      </c>
    </row>
    <row r="3901" spans="1:10" x14ac:dyDescent="0.2">
      <c r="A3901" s="33">
        <v>3428</v>
      </c>
      <c r="B3901" s="34" t="s">
        <v>7666</v>
      </c>
      <c r="C3901" s="34" t="s">
        <v>7667</v>
      </c>
      <c r="D3901" s="34" t="s">
        <v>7657</v>
      </c>
      <c r="E3901" s="35" t="s">
        <v>588</v>
      </c>
      <c r="F3901" s="35"/>
      <c r="G3901" s="36">
        <v>31.94</v>
      </c>
      <c r="H3901" s="36">
        <v>3750</v>
      </c>
      <c r="I3901" s="36">
        <v>5749.2</v>
      </c>
      <c r="J3901" s="36">
        <v>31.94</v>
      </c>
    </row>
    <row r="3902" spans="1:10" x14ac:dyDescent="0.2">
      <c r="A3902" s="31"/>
      <c r="B3902" s="31"/>
      <c r="C3902" s="31"/>
      <c r="D3902" s="32" t="s">
        <v>7668</v>
      </c>
      <c r="E3902" s="31"/>
      <c r="F3902" s="31"/>
      <c r="G3902" s="31"/>
      <c r="H3902" s="31"/>
      <c r="I3902" s="31"/>
      <c r="J3902" s="31"/>
    </row>
    <row r="3903" spans="1:10" x14ac:dyDescent="0.2">
      <c r="A3903" s="33">
        <v>3429</v>
      </c>
      <c r="B3903" s="34" t="s">
        <v>7669</v>
      </c>
      <c r="C3903" s="34" t="s">
        <v>7670</v>
      </c>
      <c r="D3903" s="34" t="s">
        <v>7671</v>
      </c>
      <c r="E3903" s="35" t="s">
        <v>7672</v>
      </c>
      <c r="F3903" s="35"/>
      <c r="G3903" s="36">
        <v>36</v>
      </c>
      <c r="H3903" s="36">
        <v>3750</v>
      </c>
      <c r="I3903" s="36">
        <v>7200</v>
      </c>
      <c r="J3903" s="36">
        <v>36</v>
      </c>
    </row>
    <row r="3904" spans="1:10" x14ac:dyDescent="0.2">
      <c r="A3904" s="33">
        <v>3430</v>
      </c>
      <c r="B3904" s="34" t="s">
        <v>7673</v>
      </c>
      <c r="C3904" s="34" t="s">
        <v>7674</v>
      </c>
      <c r="D3904" s="34" t="s">
        <v>7675</v>
      </c>
      <c r="E3904" s="35" t="s">
        <v>7676</v>
      </c>
      <c r="F3904" s="35"/>
      <c r="G3904" s="36">
        <v>8400</v>
      </c>
      <c r="H3904" s="36">
        <v>3750</v>
      </c>
      <c r="I3904" s="36">
        <v>8400</v>
      </c>
      <c r="J3904" s="36">
        <v>8400</v>
      </c>
    </row>
    <row r="3905" spans="1:10" x14ac:dyDescent="0.2">
      <c r="A3905" s="33">
        <v>3431</v>
      </c>
      <c r="B3905" s="34" t="s">
        <v>7677</v>
      </c>
      <c r="C3905" s="34" t="s">
        <v>7678</v>
      </c>
      <c r="D3905" s="34" t="s">
        <v>7679</v>
      </c>
      <c r="E3905" s="35" t="s">
        <v>7680</v>
      </c>
      <c r="F3905" s="35"/>
      <c r="G3905" s="36">
        <v>36.85</v>
      </c>
      <c r="H3905" s="36">
        <v>3750</v>
      </c>
      <c r="I3905" s="36">
        <v>7370</v>
      </c>
      <c r="J3905" s="36">
        <v>36.85</v>
      </c>
    </row>
    <row r="3906" spans="1:10" x14ac:dyDescent="0.2">
      <c r="A3906" s="33">
        <v>3432</v>
      </c>
      <c r="B3906" s="34" t="s">
        <v>12330</v>
      </c>
      <c r="C3906" s="34" t="s">
        <v>12329</v>
      </c>
      <c r="D3906" s="34" t="s">
        <v>14826</v>
      </c>
      <c r="E3906" s="35" t="s">
        <v>13955</v>
      </c>
      <c r="F3906" s="35"/>
      <c r="G3906" s="36">
        <v>30</v>
      </c>
      <c r="H3906" s="36">
        <v>3750</v>
      </c>
      <c r="I3906" s="36">
        <v>6000</v>
      </c>
      <c r="J3906" s="36">
        <v>30</v>
      </c>
    </row>
    <row r="3907" spans="1:10" x14ac:dyDescent="0.2">
      <c r="A3907" s="31"/>
      <c r="B3907" s="31"/>
      <c r="C3907" s="31"/>
      <c r="D3907" s="32" t="s">
        <v>7681</v>
      </c>
      <c r="E3907" s="31"/>
      <c r="F3907" s="31"/>
      <c r="G3907" s="31"/>
      <c r="H3907" s="31"/>
      <c r="I3907" s="31"/>
      <c r="J3907" s="31"/>
    </row>
    <row r="3908" spans="1:10" x14ac:dyDescent="0.2">
      <c r="A3908" s="33">
        <v>3433</v>
      </c>
      <c r="B3908" s="34" t="s">
        <v>7685</v>
      </c>
      <c r="C3908" s="34" t="s">
        <v>7686</v>
      </c>
      <c r="D3908" s="34" t="s">
        <v>14827</v>
      </c>
      <c r="E3908" s="35" t="s">
        <v>2125</v>
      </c>
      <c r="F3908" s="35"/>
      <c r="G3908" s="36">
        <v>11000</v>
      </c>
      <c r="H3908" s="36">
        <v>9400</v>
      </c>
      <c r="I3908" s="36">
        <v>11000</v>
      </c>
      <c r="J3908" s="36">
        <v>11000</v>
      </c>
    </row>
    <row r="3909" spans="1:10" x14ac:dyDescent="0.2">
      <c r="A3909" s="33">
        <v>3434</v>
      </c>
      <c r="B3909" s="34" t="s">
        <v>11878</v>
      </c>
      <c r="C3909" s="34" t="s">
        <v>11877</v>
      </c>
      <c r="D3909" s="34" t="s">
        <v>7684</v>
      </c>
      <c r="E3909" s="35" t="s">
        <v>13925</v>
      </c>
      <c r="F3909" s="35"/>
      <c r="G3909" s="36">
        <v>8500</v>
      </c>
      <c r="H3909" s="36">
        <v>4300</v>
      </c>
      <c r="I3909" s="36">
        <v>8500</v>
      </c>
      <c r="J3909" s="36">
        <v>8500</v>
      </c>
    </row>
    <row r="3910" spans="1:10" x14ac:dyDescent="0.2">
      <c r="A3910" s="31"/>
      <c r="B3910" s="31"/>
      <c r="C3910" s="31"/>
      <c r="D3910" s="32" t="s">
        <v>7687</v>
      </c>
      <c r="E3910" s="31"/>
      <c r="F3910" s="31"/>
      <c r="G3910" s="31"/>
      <c r="H3910" s="31"/>
      <c r="I3910" s="31"/>
      <c r="J3910" s="31"/>
    </row>
    <row r="3911" spans="1:10" x14ac:dyDescent="0.2">
      <c r="A3911" s="33">
        <v>3435</v>
      </c>
      <c r="B3911" s="34" t="s">
        <v>7688</v>
      </c>
      <c r="C3911" s="34" t="s">
        <v>7689</v>
      </c>
      <c r="D3911" s="34" t="s">
        <v>7690</v>
      </c>
      <c r="E3911" s="35" t="s">
        <v>2651</v>
      </c>
      <c r="F3911" s="35"/>
      <c r="G3911" s="36">
        <v>41.67</v>
      </c>
      <c r="H3911" s="36">
        <v>4050</v>
      </c>
      <c r="I3911" s="36">
        <v>7500.6</v>
      </c>
      <c r="J3911" s="36">
        <v>41.67</v>
      </c>
    </row>
    <row r="3912" spans="1:10" x14ac:dyDescent="0.2">
      <c r="A3912" s="33">
        <v>3436</v>
      </c>
      <c r="B3912" s="34" t="s">
        <v>7691</v>
      </c>
      <c r="C3912" s="34" t="s">
        <v>7692</v>
      </c>
      <c r="D3912" s="34" t="s">
        <v>7690</v>
      </c>
      <c r="E3912" s="35" t="s">
        <v>561</v>
      </c>
      <c r="F3912" s="35"/>
      <c r="G3912" s="36">
        <v>41.67</v>
      </c>
      <c r="H3912" s="36">
        <v>4050</v>
      </c>
      <c r="I3912" s="36">
        <v>7500.6</v>
      </c>
      <c r="J3912" s="36">
        <v>41.67</v>
      </c>
    </row>
    <row r="3913" spans="1:10" x14ac:dyDescent="0.2">
      <c r="A3913" s="33">
        <v>3437</v>
      </c>
      <c r="B3913" s="34" t="s">
        <v>7693</v>
      </c>
      <c r="C3913" s="34" t="s">
        <v>7694</v>
      </c>
      <c r="D3913" s="34" t="s">
        <v>14828</v>
      </c>
      <c r="E3913" s="35" t="s">
        <v>5177</v>
      </c>
      <c r="F3913" s="35"/>
      <c r="G3913" s="36">
        <v>9790</v>
      </c>
      <c r="H3913" s="36">
        <v>5300</v>
      </c>
      <c r="I3913" s="36">
        <v>9790</v>
      </c>
      <c r="J3913" s="36">
        <v>9790</v>
      </c>
    </row>
    <row r="3914" spans="1:10" x14ac:dyDescent="0.2">
      <c r="A3914" s="33">
        <v>3438</v>
      </c>
      <c r="B3914" s="34" t="s">
        <v>7695</v>
      </c>
      <c r="C3914" s="34" t="s">
        <v>7696</v>
      </c>
      <c r="D3914" s="34" t="s">
        <v>7690</v>
      </c>
      <c r="E3914" s="35" t="s">
        <v>1117</v>
      </c>
      <c r="F3914" s="35"/>
      <c r="G3914" s="36">
        <v>41.67</v>
      </c>
      <c r="H3914" s="36">
        <v>4050</v>
      </c>
      <c r="I3914" s="36">
        <v>7500.6</v>
      </c>
      <c r="J3914" s="36">
        <v>41.67</v>
      </c>
    </row>
    <row r="3915" spans="1:10" x14ac:dyDescent="0.2">
      <c r="A3915" s="33">
        <v>3439</v>
      </c>
      <c r="B3915" s="34" t="s">
        <v>7709</v>
      </c>
      <c r="C3915" s="34" t="s">
        <v>7710</v>
      </c>
      <c r="D3915" s="34" t="s">
        <v>7690</v>
      </c>
      <c r="E3915" s="35" t="s">
        <v>642</v>
      </c>
      <c r="F3915" s="35"/>
      <c r="G3915" s="36">
        <v>41.67</v>
      </c>
      <c r="H3915" s="36">
        <v>4050</v>
      </c>
      <c r="I3915" s="36">
        <v>7500.6</v>
      </c>
      <c r="J3915" s="36">
        <v>41.67</v>
      </c>
    </row>
    <row r="3916" spans="1:10" x14ac:dyDescent="0.2">
      <c r="A3916" s="33">
        <v>3440</v>
      </c>
      <c r="B3916" s="34" t="s">
        <v>7697</v>
      </c>
      <c r="C3916" s="34" t="s">
        <v>7698</v>
      </c>
      <c r="D3916" s="34" t="s">
        <v>7699</v>
      </c>
      <c r="E3916" s="35" t="s">
        <v>4112</v>
      </c>
      <c r="F3916" s="35"/>
      <c r="G3916" s="36">
        <v>53.89</v>
      </c>
      <c r="H3916" s="36">
        <v>4700</v>
      </c>
      <c r="I3916" s="36">
        <v>9700.2000000000007</v>
      </c>
      <c r="J3916" s="36">
        <v>53.89</v>
      </c>
    </row>
    <row r="3917" spans="1:10" x14ac:dyDescent="0.2">
      <c r="A3917" s="33">
        <v>3441</v>
      </c>
      <c r="B3917" s="34" t="s">
        <v>7700</v>
      </c>
      <c r="C3917" s="34" t="s">
        <v>7701</v>
      </c>
      <c r="D3917" s="34" t="s">
        <v>7690</v>
      </c>
      <c r="E3917" s="35" t="s">
        <v>4329</v>
      </c>
      <c r="F3917" s="35"/>
      <c r="G3917" s="36">
        <v>41.67</v>
      </c>
      <c r="H3917" s="36">
        <v>3975</v>
      </c>
      <c r="I3917" s="36">
        <v>7500.6</v>
      </c>
      <c r="J3917" s="36">
        <v>41.67</v>
      </c>
    </row>
    <row r="3918" spans="1:10" x14ac:dyDescent="0.2">
      <c r="A3918" s="33">
        <v>3442</v>
      </c>
      <c r="B3918" s="34" t="s">
        <v>7702</v>
      </c>
      <c r="C3918" s="34" t="s">
        <v>7703</v>
      </c>
      <c r="D3918" s="34" t="s">
        <v>7699</v>
      </c>
      <c r="E3918" s="35" t="s">
        <v>2891</v>
      </c>
      <c r="F3918" s="35"/>
      <c r="G3918" s="36">
        <v>53.89</v>
      </c>
      <c r="H3918" s="36">
        <v>4700</v>
      </c>
      <c r="I3918" s="36">
        <v>9700.2000000000007</v>
      </c>
      <c r="J3918" s="36">
        <v>53.89</v>
      </c>
    </row>
    <row r="3919" spans="1:10" x14ac:dyDescent="0.2">
      <c r="A3919" s="31"/>
      <c r="B3919" s="31"/>
      <c r="C3919" s="31"/>
      <c r="D3919" s="32" t="s">
        <v>7704</v>
      </c>
      <c r="E3919" s="31"/>
      <c r="F3919" s="31"/>
      <c r="G3919" s="31"/>
      <c r="H3919" s="31"/>
      <c r="I3919" s="31"/>
      <c r="J3919" s="31"/>
    </row>
    <row r="3920" spans="1:10" x14ac:dyDescent="0.2">
      <c r="A3920" s="33">
        <v>3443</v>
      </c>
      <c r="B3920" s="34" t="s">
        <v>7705</v>
      </c>
      <c r="C3920" s="34" t="s">
        <v>7706</v>
      </c>
      <c r="D3920" s="34" t="s">
        <v>7707</v>
      </c>
      <c r="E3920" s="35" t="s">
        <v>7708</v>
      </c>
      <c r="F3920" s="35"/>
      <c r="G3920" s="36">
        <v>56.67</v>
      </c>
      <c r="H3920" s="36">
        <v>4300</v>
      </c>
      <c r="I3920" s="36">
        <v>10200.6</v>
      </c>
      <c r="J3920" s="36">
        <v>56.67</v>
      </c>
    </row>
    <row r="3921" spans="1:10" x14ac:dyDescent="0.2">
      <c r="A3921" s="33">
        <v>3444</v>
      </c>
      <c r="B3921" s="34" t="s">
        <v>12322</v>
      </c>
      <c r="C3921" s="34" t="s">
        <v>12321</v>
      </c>
      <c r="D3921" s="34" t="s">
        <v>14829</v>
      </c>
      <c r="E3921" s="35" t="s">
        <v>13995</v>
      </c>
      <c r="F3921" s="35"/>
      <c r="G3921" s="36">
        <v>33.06</v>
      </c>
      <c r="H3921" s="36">
        <v>3750</v>
      </c>
      <c r="I3921" s="36">
        <v>5950.8</v>
      </c>
      <c r="J3921" s="36">
        <v>33.06</v>
      </c>
    </row>
    <row r="3922" spans="1:10" x14ac:dyDescent="0.2">
      <c r="A3922" s="33">
        <v>3445</v>
      </c>
      <c r="B3922" s="34" t="s">
        <v>12320</v>
      </c>
      <c r="C3922" s="34" t="s">
        <v>12319</v>
      </c>
      <c r="D3922" s="34" t="s">
        <v>14829</v>
      </c>
      <c r="E3922" s="35" t="s">
        <v>13923</v>
      </c>
      <c r="F3922" s="35"/>
      <c r="G3922" s="36">
        <v>33.06</v>
      </c>
      <c r="H3922" s="36">
        <v>3750</v>
      </c>
      <c r="I3922" s="36">
        <v>5950.8</v>
      </c>
      <c r="J3922" s="36">
        <v>33.06</v>
      </c>
    </row>
    <row r="3923" spans="1:10" x14ac:dyDescent="0.2">
      <c r="A3923" s="33">
        <v>3446</v>
      </c>
      <c r="B3923" s="34" t="s">
        <v>7711</v>
      </c>
      <c r="C3923" s="34" t="s">
        <v>7712</v>
      </c>
      <c r="D3923" s="34" t="s">
        <v>14830</v>
      </c>
      <c r="E3923" s="35" t="s">
        <v>6646</v>
      </c>
      <c r="F3923" s="35"/>
      <c r="G3923" s="36">
        <v>51.94</v>
      </c>
      <c r="H3923" s="36">
        <v>4300</v>
      </c>
      <c r="I3923" s="36">
        <v>9349.2000000000007</v>
      </c>
      <c r="J3923" s="36">
        <v>51.94</v>
      </c>
    </row>
    <row r="3924" spans="1:10" x14ac:dyDescent="0.2">
      <c r="A3924" s="31"/>
      <c r="B3924" s="31"/>
      <c r="C3924" s="31"/>
      <c r="D3924" s="32" t="s">
        <v>7713</v>
      </c>
      <c r="E3924" s="31"/>
      <c r="F3924" s="31"/>
      <c r="G3924" s="31"/>
      <c r="H3924" s="31"/>
      <c r="I3924" s="31"/>
      <c r="J3924" s="31"/>
    </row>
    <row r="3925" spans="1:10" x14ac:dyDescent="0.2">
      <c r="A3925" s="33">
        <v>3447</v>
      </c>
      <c r="B3925" s="34" t="s">
        <v>7722</v>
      </c>
      <c r="C3925" s="34" t="s">
        <v>12292</v>
      </c>
      <c r="D3925" s="34" t="s">
        <v>14831</v>
      </c>
      <c r="E3925" s="35" t="s">
        <v>5632</v>
      </c>
      <c r="F3925" s="35"/>
      <c r="G3925" s="36">
        <v>39.44</v>
      </c>
      <c r="H3925" s="36">
        <v>3850</v>
      </c>
      <c r="I3925" s="36">
        <v>7099.2</v>
      </c>
      <c r="J3925" s="36">
        <v>39.44</v>
      </c>
    </row>
    <row r="3926" spans="1:10" x14ac:dyDescent="0.2">
      <c r="A3926" s="33">
        <v>3448</v>
      </c>
      <c r="B3926" s="34" t="s">
        <v>12291</v>
      </c>
      <c r="C3926" s="34" t="s">
        <v>12290</v>
      </c>
      <c r="D3926" s="34" t="s">
        <v>14831</v>
      </c>
      <c r="E3926" s="35" t="s">
        <v>14148</v>
      </c>
      <c r="F3926" s="35"/>
      <c r="G3926" s="36">
        <v>39.44</v>
      </c>
      <c r="H3926" s="36">
        <v>3850</v>
      </c>
      <c r="I3926" s="36">
        <v>7099.2</v>
      </c>
      <c r="J3926" s="36">
        <v>39.44</v>
      </c>
    </row>
    <row r="3927" spans="1:10" x14ac:dyDescent="0.2">
      <c r="A3927" s="33">
        <v>3449</v>
      </c>
      <c r="B3927" s="34" t="s">
        <v>7714</v>
      </c>
      <c r="C3927" s="34" t="s">
        <v>7715</v>
      </c>
      <c r="D3927" s="34" t="s">
        <v>7716</v>
      </c>
      <c r="E3927" s="35" t="s">
        <v>7717</v>
      </c>
      <c r="F3927" s="35"/>
      <c r="G3927" s="36">
        <v>53.89</v>
      </c>
      <c r="H3927" s="36">
        <v>4700</v>
      </c>
      <c r="I3927" s="36">
        <v>9700.2000000000007</v>
      </c>
      <c r="J3927" s="36">
        <v>53.89</v>
      </c>
    </row>
    <row r="3928" spans="1:10" x14ac:dyDescent="0.2">
      <c r="A3928" s="33">
        <v>3450</v>
      </c>
      <c r="B3928" s="34" t="s">
        <v>7718</v>
      </c>
      <c r="C3928" s="34" t="s">
        <v>7719</v>
      </c>
      <c r="D3928" s="34" t="s">
        <v>7720</v>
      </c>
      <c r="E3928" s="35" t="s">
        <v>7721</v>
      </c>
      <c r="F3928" s="35"/>
      <c r="G3928" s="36">
        <v>33.06</v>
      </c>
      <c r="H3928" s="36">
        <v>3750</v>
      </c>
      <c r="I3928" s="36">
        <v>5950.8</v>
      </c>
      <c r="J3928" s="36">
        <v>33.06</v>
      </c>
    </row>
    <row r="3929" spans="1:10" x14ac:dyDescent="0.2">
      <c r="A3929" s="33">
        <v>3451</v>
      </c>
      <c r="B3929" s="34" t="s">
        <v>7723</v>
      </c>
      <c r="C3929" s="34" t="s">
        <v>7724</v>
      </c>
      <c r="D3929" s="34" t="s">
        <v>14831</v>
      </c>
      <c r="E3929" s="35" t="s">
        <v>2207</v>
      </c>
      <c r="F3929" s="35"/>
      <c r="G3929" s="36">
        <v>39.44</v>
      </c>
      <c r="H3929" s="36">
        <v>3850</v>
      </c>
      <c r="I3929" s="36">
        <v>7099.2</v>
      </c>
      <c r="J3929" s="36">
        <v>39.44</v>
      </c>
    </row>
    <row r="3930" spans="1:10" x14ac:dyDescent="0.2">
      <c r="A3930" s="33">
        <v>3452</v>
      </c>
      <c r="B3930" s="34" t="s">
        <v>7726</v>
      </c>
      <c r="C3930" s="34" t="s">
        <v>7727</v>
      </c>
      <c r="D3930" s="34" t="s">
        <v>14831</v>
      </c>
      <c r="E3930" s="35" t="s">
        <v>3198</v>
      </c>
      <c r="F3930" s="35"/>
      <c r="G3930" s="36">
        <v>39.44</v>
      </c>
      <c r="H3930" s="36">
        <v>3850</v>
      </c>
      <c r="I3930" s="36">
        <v>7099.2</v>
      </c>
      <c r="J3930" s="36">
        <v>39.44</v>
      </c>
    </row>
    <row r="3931" spans="1:10" x14ac:dyDescent="0.2">
      <c r="A3931" s="33">
        <v>3453</v>
      </c>
      <c r="B3931" s="34" t="s">
        <v>7730</v>
      </c>
      <c r="C3931" s="34" t="s">
        <v>7731</v>
      </c>
      <c r="D3931" s="34" t="s">
        <v>14831</v>
      </c>
      <c r="E3931" s="35" t="s">
        <v>282</v>
      </c>
      <c r="F3931" s="35"/>
      <c r="G3931" s="36">
        <v>39.44</v>
      </c>
      <c r="H3931" s="36">
        <v>3850</v>
      </c>
      <c r="I3931" s="36">
        <v>7099.2</v>
      </c>
      <c r="J3931" s="36">
        <v>39.44</v>
      </c>
    </row>
    <row r="3932" spans="1:10" x14ac:dyDescent="0.2">
      <c r="A3932" s="33">
        <v>3454</v>
      </c>
      <c r="B3932" s="34" t="s">
        <v>7732</v>
      </c>
      <c r="C3932" s="34" t="s">
        <v>7733</v>
      </c>
      <c r="D3932" s="34" t="s">
        <v>14831</v>
      </c>
      <c r="E3932" s="35" t="s">
        <v>5703</v>
      </c>
      <c r="F3932" s="35"/>
      <c r="G3932" s="36">
        <v>39.44</v>
      </c>
      <c r="H3932" s="36">
        <v>3850</v>
      </c>
      <c r="I3932" s="36">
        <v>7099.2</v>
      </c>
      <c r="J3932" s="36">
        <v>39.44</v>
      </c>
    </row>
    <row r="3933" spans="1:10" x14ac:dyDescent="0.2">
      <c r="A3933" s="33">
        <v>3455</v>
      </c>
      <c r="B3933" s="34" t="s">
        <v>7734</v>
      </c>
      <c r="C3933" s="34" t="s">
        <v>7735</v>
      </c>
      <c r="D3933" s="34" t="s">
        <v>7720</v>
      </c>
      <c r="E3933" s="35" t="s">
        <v>410</v>
      </c>
      <c r="F3933" s="35"/>
      <c r="G3933" s="36">
        <v>33.06</v>
      </c>
      <c r="H3933" s="36">
        <v>3750</v>
      </c>
      <c r="I3933" s="36">
        <v>5950.8</v>
      </c>
      <c r="J3933" s="36">
        <v>33.06</v>
      </c>
    </row>
    <row r="3934" spans="1:10" x14ac:dyDescent="0.2">
      <c r="A3934" s="33">
        <v>3456</v>
      </c>
      <c r="B3934" s="34" t="s">
        <v>7736</v>
      </c>
      <c r="C3934" s="34" t="s">
        <v>7737</v>
      </c>
      <c r="D3934" s="34" t="s">
        <v>7738</v>
      </c>
      <c r="E3934" s="35" t="s">
        <v>3456</v>
      </c>
      <c r="F3934" s="35"/>
      <c r="G3934" s="36">
        <v>36.36</v>
      </c>
      <c r="H3934" s="36">
        <v>3750</v>
      </c>
      <c r="I3934" s="36">
        <v>6544.8</v>
      </c>
      <c r="J3934" s="36">
        <v>36.36</v>
      </c>
    </row>
    <row r="3935" spans="1:10" x14ac:dyDescent="0.2">
      <c r="A3935" s="33">
        <v>3457</v>
      </c>
      <c r="B3935" s="34" t="s">
        <v>12294</v>
      </c>
      <c r="C3935" s="34" t="s">
        <v>12293</v>
      </c>
      <c r="D3935" s="34" t="s">
        <v>7725</v>
      </c>
      <c r="E3935" s="35" t="s">
        <v>13955</v>
      </c>
      <c r="F3935" s="35"/>
      <c r="G3935" s="36">
        <v>35</v>
      </c>
      <c r="H3935" s="36">
        <v>3800</v>
      </c>
      <c r="I3935" s="36">
        <v>6300</v>
      </c>
      <c r="J3935" s="36">
        <v>35</v>
      </c>
    </row>
    <row r="3936" spans="1:10" x14ac:dyDescent="0.2">
      <c r="A3936" s="31"/>
      <c r="B3936" s="31"/>
      <c r="C3936" s="31"/>
      <c r="D3936" s="32" t="s">
        <v>7739</v>
      </c>
      <c r="E3936" s="31"/>
      <c r="F3936" s="31"/>
      <c r="G3936" s="31"/>
      <c r="H3936" s="31"/>
      <c r="I3936" s="31"/>
      <c r="J3936" s="31"/>
    </row>
    <row r="3937" spans="1:10" x14ac:dyDescent="0.2">
      <c r="A3937" s="33">
        <v>3458</v>
      </c>
      <c r="B3937" s="34" t="s">
        <v>7740</v>
      </c>
      <c r="C3937" s="34" t="s">
        <v>7741</v>
      </c>
      <c r="D3937" s="34" t="s">
        <v>7742</v>
      </c>
      <c r="E3937" s="35" t="s">
        <v>6948</v>
      </c>
      <c r="F3937" s="35"/>
      <c r="G3937" s="36">
        <v>43.93</v>
      </c>
      <c r="H3937" s="36">
        <v>3800</v>
      </c>
      <c r="I3937" s="36">
        <v>7907.4</v>
      </c>
      <c r="J3937" s="36">
        <v>43.93</v>
      </c>
    </row>
    <row r="3938" spans="1:10" x14ac:dyDescent="0.2">
      <c r="A3938" s="33">
        <v>3459</v>
      </c>
      <c r="B3938" s="34" t="s">
        <v>12284</v>
      </c>
      <c r="C3938" s="34" t="s">
        <v>12283</v>
      </c>
      <c r="D3938" s="34" t="s">
        <v>7743</v>
      </c>
      <c r="E3938" s="35" t="s">
        <v>13993</v>
      </c>
      <c r="F3938" s="35"/>
      <c r="G3938" s="36">
        <v>31.94</v>
      </c>
      <c r="H3938" s="36">
        <v>3750</v>
      </c>
      <c r="I3938" s="36">
        <v>5749.2</v>
      </c>
      <c r="J3938" s="36">
        <v>31.94</v>
      </c>
    </row>
    <row r="3939" spans="1:10" x14ac:dyDescent="0.2">
      <c r="A3939" s="33">
        <v>3460</v>
      </c>
      <c r="B3939" s="34" t="s">
        <v>12282</v>
      </c>
      <c r="C3939" s="34" t="s">
        <v>12281</v>
      </c>
      <c r="D3939" s="34" t="s">
        <v>7743</v>
      </c>
      <c r="E3939" s="35" t="s">
        <v>13971</v>
      </c>
      <c r="F3939" s="35"/>
      <c r="G3939" s="36">
        <v>31.94</v>
      </c>
      <c r="H3939" s="36">
        <v>3750</v>
      </c>
      <c r="I3939" s="36">
        <v>5749.2</v>
      </c>
      <c r="J3939" s="36">
        <v>31.94</v>
      </c>
    </row>
    <row r="3940" spans="1:10" x14ac:dyDescent="0.2">
      <c r="A3940" s="31"/>
      <c r="B3940" s="31"/>
      <c r="C3940" s="31"/>
      <c r="D3940" s="32" t="s">
        <v>7745</v>
      </c>
      <c r="E3940" s="31"/>
      <c r="F3940" s="31"/>
      <c r="G3940" s="31"/>
      <c r="H3940" s="31"/>
      <c r="I3940" s="31"/>
      <c r="J3940" s="31"/>
    </row>
    <row r="3941" spans="1:10" x14ac:dyDescent="0.2">
      <c r="A3941" s="33">
        <v>3461</v>
      </c>
      <c r="B3941" s="34" t="s">
        <v>7746</v>
      </c>
      <c r="C3941" s="34" t="s">
        <v>7747</v>
      </c>
      <c r="D3941" s="34" t="s">
        <v>7748</v>
      </c>
      <c r="E3941" s="35" t="s">
        <v>2822</v>
      </c>
      <c r="F3941" s="35"/>
      <c r="G3941" s="36">
        <v>33.06</v>
      </c>
      <c r="H3941" s="36">
        <v>3750</v>
      </c>
      <c r="I3941" s="36">
        <v>5950.8</v>
      </c>
      <c r="J3941" s="36">
        <v>33.06</v>
      </c>
    </row>
    <row r="3942" spans="1:10" x14ac:dyDescent="0.2">
      <c r="A3942" s="33">
        <v>3462</v>
      </c>
      <c r="B3942" s="34" t="s">
        <v>7749</v>
      </c>
      <c r="C3942" s="34" t="s">
        <v>7750</v>
      </c>
      <c r="D3942" s="34" t="s">
        <v>14832</v>
      </c>
      <c r="E3942" s="35" t="s">
        <v>3336</v>
      </c>
      <c r="F3942" s="35"/>
      <c r="G3942" s="36">
        <v>7920</v>
      </c>
      <c r="H3942" s="36">
        <v>4000</v>
      </c>
      <c r="I3942" s="36">
        <v>7920</v>
      </c>
      <c r="J3942" s="36">
        <v>7920</v>
      </c>
    </row>
    <row r="3943" spans="1:10" x14ac:dyDescent="0.2">
      <c r="A3943" s="33">
        <v>3463</v>
      </c>
      <c r="B3943" s="34" t="s">
        <v>12286</v>
      </c>
      <c r="C3943" s="34" t="s">
        <v>12285</v>
      </c>
      <c r="D3943" s="34" t="s">
        <v>7748</v>
      </c>
      <c r="E3943" s="35" t="s">
        <v>13977</v>
      </c>
      <c r="F3943" s="35"/>
      <c r="G3943" s="36">
        <v>33.06</v>
      </c>
      <c r="H3943" s="36">
        <v>3750</v>
      </c>
      <c r="I3943" s="36">
        <v>5950.8</v>
      </c>
      <c r="J3943" s="36">
        <v>33.06</v>
      </c>
    </row>
    <row r="3944" spans="1:10" x14ac:dyDescent="0.2">
      <c r="A3944" s="33">
        <v>3464</v>
      </c>
      <c r="B3944" s="34" t="s">
        <v>7751</v>
      </c>
      <c r="C3944" s="34" t="s">
        <v>7752</v>
      </c>
      <c r="D3944" s="34" t="s">
        <v>7753</v>
      </c>
      <c r="E3944" s="35" t="s">
        <v>1609</v>
      </c>
      <c r="F3944" s="35"/>
      <c r="G3944" s="36">
        <v>36.36</v>
      </c>
      <c r="H3944" s="36">
        <v>3750</v>
      </c>
      <c r="I3944" s="36">
        <v>6544.8</v>
      </c>
      <c r="J3944" s="36">
        <v>36.36</v>
      </c>
    </row>
    <row r="3945" spans="1:10" x14ac:dyDescent="0.2">
      <c r="A3945" s="33">
        <v>3465</v>
      </c>
      <c r="B3945" s="34" t="s">
        <v>7754</v>
      </c>
      <c r="C3945" s="34" t="s">
        <v>7755</v>
      </c>
      <c r="D3945" s="34" t="s">
        <v>7756</v>
      </c>
      <c r="E3945" s="35" t="s">
        <v>4523</v>
      </c>
      <c r="F3945" s="35"/>
      <c r="G3945" s="36">
        <v>40.94</v>
      </c>
      <c r="H3945" s="36">
        <v>3800</v>
      </c>
      <c r="I3945" s="36">
        <v>7369.2</v>
      </c>
      <c r="J3945" s="36">
        <v>40.94</v>
      </c>
    </row>
    <row r="3946" spans="1:10" x14ac:dyDescent="0.2">
      <c r="A3946" s="33">
        <v>3466</v>
      </c>
      <c r="B3946" s="34" t="s">
        <v>12278</v>
      </c>
      <c r="C3946" s="34" t="s">
        <v>12277</v>
      </c>
      <c r="D3946" s="34" t="s">
        <v>7748</v>
      </c>
      <c r="E3946" s="35" t="s">
        <v>13984</v>
      </c>
      <c r="F3946" s="35"/>
      <c r="G3946" s="36">
        <v>33.06</v>
      </c>
      <c r="H3946" s="36">
        <v>3750</v>
      </c>
      <c r="I3946" s="36">
        <v>5950.8</v>
      </c>
      <c r="J3946" s="36">
        <v>33.06</v>
      </c>
    </row>
    <row r="3947" spans="1:10" x14ac:dyDescent="0.2">
      <c r="A3947" s="31"/>
      <c r="B3947" s="31"/>
      <c r="C3947" s="31"/>
      <c r="D3947" s="32" t="s">
        <v>7759</v>
      </c>
      <c r="E3947" s="31"/>
      <c r="F3947" s="31"/>
      <c r="G3947" s="31"/>
      <c r="H3947" s="31"/>
      <c r="I3947" s="31"/>
      <c r="J3947" s="31"/>
    </row>
    <row r="3948" spans="1:10" x14ac:dyDescent="0.2">
      <c r="A3948" s="33">
        <v>3467</v>
      </c>
      <c r="B3948" s="34" t="s">
        <v>7760</v>
      </c>
      <c r="C3948" s="34" t="s">
        <v>7761</v>
      </c>
      <c r="D3948" s="34" t="s">
        <v>7762</v>
      </c>
      <c r="E3948" s="35" t="s">
        <v>7763</v>
      </c>
      <c r="F3948" s="35"/>
      <c r="G3948" s="36">
        <v>8900</v>
      </c>
      <c r="H3948" s="36">
        <v>4900</v>
      </c>
      <c r="I3948" s="36">
        <v>8900</v>
      </c>
      <c r="J3948" s="36">
        <v>8900</v>
      </c>
    </row>
    <row r="3949" spans="1:10" x14ac:dyDescent="0.2">
      <c r="A3949" s="33">
        <v>3468</v>
      </c>
      <c r="B3949" s="34" t="s">
        <v>7764</v>
      </c>
      <c r="C3949" s="34" t="s">
        <v>7765</v>
      </c>
      <c r="D3949" s="34" t="s">
        <v>7766</v>
      </c>
      <c r="E3949" s="35" t="s">
        <v>2019</v>
      </c>
      <c r="F3949" s="35"/>
      <c r="G3949" s="36">
        <v>30.91</v>
      </c>
      <c r="H3949" s="36">
        <v>4300</v>
      </c>
      <c r="I3949" s="36">
        <v>6800.2</v>
      </c>
      <c r="J3949" s="36">
        <v>30.91</v>
      </c>
    </row>
    <row r="3950" spans="1:10" x14ac:dyDescent="0.2">
      <c r="A3950" s="33">
        <v>3469</v>
      </c>
      <c r="B3950" s="34" t="s">
        <v>7767</v>
      </c>
      <c r="C3950" s="34" t="s">
        <v>7768</v>
      </c>
      <c r="D3950" s="34" t="s">
        <v>7766</v>
      </c>
      <c r="E3950" s="35" t="s">
        <v>34</v>
      </c>
      <c r="F3950" s="35"/>
      <c r="G3950" s="36">
        <v>30.91</v>
      </c>
      <c r="H3950" s="36">
        <v>4300</v>
      </c>
      <c r="I3950" s="36">
        <v>6800.2</v>
      </c>
      <c r="J3950" s="36">
        <v>30.91</v>
      </c>
    </row>
    <row r="3951" spans="1:10" x14ac:dyDescent="0.2">
      <c r="A3951" s="31"/>
      <c r="B3951" s="31"/>
      <c r="C3951" s="31"/>
      <c r="D3951" s="32" t="s">
        <v>7769</v>
      </c>
      <c r="E3951" s="31"/>
      <c r="F3951" s="31"/>
      <c r="G3951" s="31"/>
      <c r="H3951" s="31"/>
      <c r="I3951" s="31"/>
      <c r="J3951" s="31"/>
    </row>
    <row r="3952" spans="1:10" x14ac:dyDescent="0.2">
      <c r="A3952" s="33">
        <v>3470</v>
      </c>
      <c r="B3952" s="34" t="s">
        <v>7770</v>
      </c>
      <c r="C3952" s="34" t="s">
        <v>7771</v>
      </c>
      <c r="D3952" s="34" t="s">
        <v>7772</v>
      </c>
      <c r="E3952" s="35" t="s">
        <v>859</v>
      </c>
      <c r="F3952" s="35"/>
      <c r="G3952" s="36">
        <v>35.14</v>
      </c>
      <c r="H3952" s="36">
        <v>3750</v>
      </c>
      <c r="I3952" s="36">
        <v>6325.2</v>
      </c>
      <c r="J3952" s="36">
        <v>35.14</v>
      </c>
    </row>
    <row r="3953" spans="1:10" x14ac:dyDescent="0.2">
      <c r="A3953" s="33">
        <v>3471</v>
      </c>
      <c r="B3953" s="34" t="s">
        <v>7773</v>
      </c>
      <c r="C3953" s="34" t="s">
        <v>13780</v>
      </c>
      <c r="D3953" s="34" t="s">
        <v>7774</v>
      </c>
      <c r="E3953" s="35" t="s">
        <v>6893</v>
      </c>
      <c r="F3953" s="35"/>
      <c r="G3953" s="36">
        <v>40.270000000000003</v>
      </c>
      <c r="H3953" s="36">
        <v>3800</v>
      </c>
      <c r="I3953" s="36">
        <v>7248.6</v>
      </c>
      <c r="J3953" s="36">
        <v>40.270000000000003</v>
      </c>
    </row>
    <row r="3954" spans="1:10" x14ac:dyDescent="0.2">
      <c r="A3954" s="33">
        <v>3472</v>
      </c>
      <c r="B3954" s="34" t="s">
        <v>7845</v>
      </c>
      <c r="C3954" s="34" t="s">
        <v>7846</v>
      </c>
      <c r="D3954" s="34" t="s">
        <v>7777</v>
      </c>
      <c r="E3954" s="35" t="s">
        <v>5703</v>
      </c>
      <c r="F3954" s="35"/>
      <c r="G3954" s="36">
        <v>31.94</v>
      </c>
      <c r="H3954" s="36">
        <v>3750</v>
      </c>
      <c r="I3954" s="36">
        <v>5749.2</v>
      </c>
      <c r="J3954" s="36">
        <v>31.94</v>
      </c>
    </row>
    <row r="3955" spans="1:10" x14ac:dyDescent="0.2">
      <c r="A3955" s="33">
        <v>3473</v>
      </c>
      <c r="B3955" s="34" t="s">
        <v>7775</v>
      </c>
      <c r="C3955" s="34" t="s">
        <v>7776</v>
      </c>
      <c r="D3955" s="34" t="s">
        <v>7777</v>
      </c>
      <c r="E3955" s="35" t="s">
        <v>1004</v>
      </c>
      <c r="F3955" s="35"/>
      <c r="G3955" s="36">
        <v>31.94</v>
      </c>
      <c r="H3955" s="36">
        <v>3750</v>
      </c>
      <c r="I3955" s="36">
        <v>5749.2</v>
      </c>
      <c r="J3955" s="36">
        <v>31.94</v>
      </c>
    </row>
    <row r="3956" spans="1:10" x14ac:dyDescent="0.2">
      <c r="A3956" s="31"/>
      <c r="B3956" s="31"/>
      <c r="C3956" s="31"/>
      <c r="D3956" s="32" t="s">
        <v>7778</v>
      </c>
      <c r="E3956" s="31"/>
      <c r="F3956" s="31"/>
      <c r="G3956" s="31"/>
      <c r="H3956" s="31"/>
      <c r="I3956" s="31"/>
      <c r="J3956" s="31"/>
    </row>
    <row r="3957" spans="1:10" x14ac:dyDescent="0.2">
      <c r="A3957" s="33">
        <v>3474</v>
      </c>
      <c r="B3957" s="34" t="s">
        <v>7779</v>
      </c>
      <c r="C3957" s="34" t="s">
        <v>7780</v>
      </c>
      <c r="D3957" s="34" t="s">
        <v>7781</v>
      </c>
      <c r="E3957" s="35" t="s">
        <v>7597</v>
      </c>
      <c r="F3957" s="35"/>
      <c r="G3957" s="36">
        <v>40.270000000000003</v>
      </c>
      <c r="H3957" s="36">
        <v>3800</v>
      </c>
      <c r="I3957" s="36">
        <v>7248.6</v>
      </c>
      <c r="J3957" s="36">
        <v>40.270000000000003</v>
      </c>
    </row>
    <row r="3958" spans="1:10" x14ac:dyDescent="0.2">
      <c r="A3958" s="33">
        <v>3475</v>
      </c>
      <c r="B3958" s="34" t="s">
        <v>7782</v>
      </c>
      <c r="C3958" s="34" t="s">
        <v>7783</v>
      </c>
      <c r="D3958" s="34" t="s">
        <v>7784</v>
      </c>
      <c r="E3958" s="35" t="s">
        <v>2181</v>
      </c>
      <c r="F3958" s="35"/>
      <c r="G3958" s="36">
        <v>31.94</v>
      </c>
      <c r="H3958" s="36">
        <v>3750</v>
      </c>
      <c r="I3958" s="36">
        <v>5749.2</v>
      </c>
      <c r="J3958" s="36">
        <v>31.94</v>
      </c>
    </row>
    <row r="3959" spans="1:10" x14ac:dyDescent="0.2">
      <c r="A3959" s="33">
        <v>3476</v>
      </c>
      <c r="B3959" s="34" t="s">
        <v>7785</v>
      </c>
      <c r="C3959" s="34" t="s">
        <v>7786</v>
      </c>
      <c r="D3959" s="34" t="s">
        <v>7787</v>
      </c>
      <c r="E3959" s="35" t="s">
        <v>6296</v>
      </c>
      <c r="F3959" s="35"/>
      <c r="G3959" s="36">
        <v>38.33</v>
      </c>
      <c r="H3959" s="36">
        <v>3750</v>
      </c>
      <c r="I3959" s="36">
        <v>6899.4</v>
      </c>
      <c r="J3959" s="36">
        <v>38.33</v>
      </c>
    </row>
    <row r="3960" spans="1:10" x14ac:dyDescent="0.2">
      <c r="A3960" s="33">
        <v>3477</v>
      </c>
      <c r="B3960" s="34" t="s">
        <v>7788</v>
      </c>
      <c r="C3960" s="34" t="s">
        <v>7789</v>
      </c>
      <c r="D3960" s="34" t="s">
        <v>7790</v>
      </c>
      <c r="E3960" s="35" t="s">
        <v>7791</v>
      </c>
      <c r="F3960" s="35"/>
      <c r="G3960" s="36">
        <v>35.14</v>
      </c>
      <c r="H3960" s="36">
        <v>3750</v>
      </c>
      <c r="I3960" s="36">
        <v>6325.2</v>
      </c>
      <c r="J3960" s="36">
        <v>35.14</v>
      </c>
    </row>
    <row r="3961" spans="1:10" x14ac:dyDescent="0.2">
      <c r="A3961" s="31"/>
      <c r="B3961" s="31"/>
      <c r="C3961" s="31"/>
      <c r="D3961" s="32" t="s">
        <v>7792</v>
      </c>
      <c r="E3961" s="31"/>
      <c r="F3961" s="31"/>
      <c r="G3961" s="31"/>
      <c r="H3961" s="31"/>
      <c r="I3961" s="31"/>
      <c r="J3961" s="31"/>
    </row>
    <row r="3962" spans="1:10" x14ac:dyDescent="0.2">
      <c r="A3962" s="33">
        <v>3478</v>
      </c>
      <c r="B3962" s="34" t="s">
        <v>12288</v>
      </c>
      <c r="C3962" s="34" t="s">
        <v>12287</v>
      </c>
      <c r="D3962" s="34" t="s">
        <v>14833</v>
      </c>
      <c r="E3962" s="35" t="s">
        <v>14410</v>
      </c>
      <c r="F3962" s="35"/>
      <c r="G3962" s="36">
        <v>31.94</v>
      </c>
      <c r="H3962" s="36">
        <v>3750</v>
      </c>
      <c r="I3962" s="36">
        <v>5749.2</v>
      </c>
      <c r="J3962" s="36">
        <v>31.94</v>
      </c>
    </row>
    <row r="3963" spans="1:10" x14ac:dyDescent="0.2">
      <c r="A3963" s="33">
        <v>3479</v>
      </c>
      <c r="B3963" s="34" t="s">
        <v>7793</v>
      </c>
      <c r="C3963" s="34" t="s">
        <v>7794</v>
      </c>
      <c r="D3963" s="34" t="s">
        <v>7795</v>
      </c>
      <c r="E3963" s="35" t="s">
        <v>757</v>
      </c>
      <c r="F3963" s="35"/>
      <c r="G3963" s="36">
        <v>35.14</v>
      </c>
      <c r="H3963" s="36">
        <v>3750</v>
      </c>
      <c r="I3963" s="36">
        <v>6325.2</v>
      </c>
      <c r="J3963" s="36">
        <v>35.14</v>
      </c>
    </row>
    <row r="3964" spans="1:10" x14ac:dyDescent="0.2">
      <c r="A3964" s="33">
        <v>3480</v>
      </c>
      <c r="B3964" s="34" t="s">
        <v>12276</v>
      </c>
      <c r="C3964" s="34" t="s">
        <v>12275</v>
      </c>
      <c r="D3964" s="34" t="s">
        <v>14833</v>
      </c>
      <c r="E3964" s="35" t="s">
        <v>13985</v>
      </c>
      <c r="F3964" s="35"/>
      <c r="G3964" s="36">
        <v>31.94</v>
      </c>
      <c r="H3964" s="36">
        <v>3750</v>
      </c>
      <c r="I3964" s="36">
        <v>5749.2</v>
      </c>
      <c r="J3964" s="36">
        <v>31.94</v>
      </c>
    </row>
    <row r="3965" spans="1:10" x14ac:dyDescent="0.2">
      <c r="A3965" s="33">
        <v>3481</v>
      </c>
      <c r="B3965" s="34" t="s">
        <v>12274</v>
      </c>
      <c r="C3965" s="34" t="s">
        <v>12273</v>
      </c>
      <c r="D3965" s="34" t="s">
        <v>14833</v>
      </c>
      <c r="E3965" s="35" t="s">
        <v>13977</v>
      </c>
      <c r="F3965" s="35"/>
      <c r="G3965" s="36">
        <v>31.94</v>
      </c>
      <c r="H3965" s="36">
        <v>3750</v>
      </c>
      <c r="I3965" s="36">
        <v>5749.2</v>
      </c>
      <c r="J3965" s="36">
        <v>31.94</v>
      </c>
    </row>
    <row r="3966" spans="1:10" x14ac:dyDescent="0.2">
      <c r="A3966" s="31"/>
      <c r="B3966" s="31"/>
      <c r="C3966" s="31"/>
      <c r="D3966" s="32" t="s">
        <v>7796</v>
      </c>
      <c r="E3966" s="31"/>
      <c r="F3966" s="31"/>
      <c r="G3966" s="31"/>
      <c r="H3966" s="31"/>
      <c r="I3966" s="31"/>
      <c r="J3966" s="31"/>
    </row>
    <row r="3967" spans="1:10" x14ac:dyDescent="0.2">
      <c r="A3967" s="33">
        <v>3482</v>
      </c>
      <c r="B3967" s="34" t="s">
        <v>7800</v>
      </c>
      <c r="C3967" s="34" t="s">
        <v>7801</v>
      </c>
      <c r="D3967" s="34" t="s">
        <v>7802</v>
      </c>
      <c r="E3967" s="35" t="s">
        <v>3043</v>
      </c>
      <c r="F3967" s="35"/>
      <c r="G3967" s="36">
        <v>40.270000000000003</v>
      </c>
      <c r="H3967" s="36">
        <v>3800</v>
      </c>
      <c r="I3967" s="36">
        <v>7248.6</v>
      </c>
      <c r="J3967" s="36">
        <v>40.270000000000003</v>
      </c>
    </row>
    <row r="3968" spans="1:10" x14ac:dyDescent="0.2">
      <c r="A3968" s="31"/>
      <c r="B3968" s="31"/>
      <c r="C3968" s="31"/>
      <c r="D3968" s="32" t="s">
        <v>7805</v>
      </c>
      <c r="E3968" s="31"/>
      <c r="F3968" s="31"/>
      <c r="G3968" s="31"/>
      <c r="H3968" s="31"/>
      <c r="I3968" s="31"/>
      <c r="J3968" s="31"/>
    </row>
    <row r="3969" spans="1:10" x14ac:dyDescent="0.2">
      <c r="A3969" s="33">
        <v>3483</v>
      </c>
      <c r="B3969" s="34" t="s">
        <v>7806</v>
      </c>
      <c r="C3969" s="34" t="s">
        <v>7807</v>
      </c>
      <c r="D3969" s="34" t="s">
        <v>7808</v>
      </c>
      <c r="E3969" s="35" t="s">
        <v>947</v>
      </c>
      <c r="F3969" s="35"/>
      <c r="G3969" s="36">
        <v>37.78</v>
      </c>
      <c r="H3969" s="36">
        <v>3800</v>
      </c>
      <c r="I3969" s="36">
        <v>6800.4</v>
      </c>
      <c r="J3969" s="36">
        <v>37.78</v>
      </c>
    </row>
    <row r="3970" spans="1:10" x14ac:dyDescent="0.2">
      <c r="A3970" s="33">
        <v>3484</v>
      </c>
      <c r="B3970" s="34" t="s">
        <v>12314</v>
      </c>
      <c r="C3970" s="34" t="s">
        <v>12313</v>
      </c>
      <c r="D3970" s="34" t="s">
        <v>7808</v>
      </c>
      <c r="E3970" s="35" t="s">
        <v>14127</v>
      </c>
      <c r="F3970" s="35"/>
      <c r="G3970" s="36">
        <v>37.78</v>
      </c>
      <c r="H3970" s="36">
        <v>3800</v>
      </c>
      <c r="I3970" s="36">
        <v>6800.4</v>
      </c>
      <c r="J3970" s="36">
        <v>37.78</v>
      </c>
    </row>
    <row r="3971" spans="1:10" x14ac:dyDescent="0.2">
      <c r="A3971" s="33">
        <v>3485</v>
      </c>
      <c r="B3971" s="34" t="s">
        <v>7809</v>
      </c>
      <c r="C3971" s="34" t="s">
        <v>7810</v>
      </c>
      <c r="D3971" s="34" t="s">
        <v>7808</v>
      </c>
      <c r="E3971" s="35" t="s">
        <v>2181</v>
      </c>
      <c r="F3971" s="35"/>
      <c r="G3971" s="36">
        <v>37.78</v>
      </c>
      <c r="H3971" s="36">
        <v>3800</v>
      </c>
      <c r="I3971" s="36">
        <v>6800.4</v>
      </c>
      <c r="J3971" s="36">
        <v>37.78</v>
      </c>
    </row>
    <row r="3972" spans="1:10" x14ac:dyDescent="0.2">
      <c r="A3972" s="33">
        <v>3486</v>
      </c>
      <c r="B3972" s="34" t="s">
        <v>12312</v>
      </c>
      <c r="C3972" s="34" t="s">
        <v>12311</v>
      </c>
      <c r="D3972" s="34" t="s">
        <v>7808</v>
      </c>
      <c r="E3972" s="35" t="s">
        <v>13993</v>
      </c>
      <c r="F3972" s="35"/>
      <c r="G3972" s="36">
        <v>37.78</v>
      </c>
      <c r="H3972" s="36">
        <v>3800</v>
      </c>
      <c r="I3972" s="36">
        <v>6800.4</v>
      </c>
      <c r="J3972" s="36">
        <v>37.78</v>
      </c>
    </row>
    <row r="3973" spans="1:10" x14ac:dyDescent="0.2">
      <c r="A3973" s="33">
        <v>3487</v>
      </c>
      <c r="B3973" s="34" t="s">
        <v>7811</v>
      </c>
      <c r="C3973" s="34" t="s">
        <v>7812</v>
      </c>
      <c r="D3973" s="34" t="s">
        <v>7808</v>
      </c>
      <c r="E3973" s="35" t="s">
        <v>7813</v>
      </c>
      <c r="F3973" s="35"/>
      <c r="G3973" s="36">
        <v>37.78</v>
      </c>
      <c r="H3973" s="36">
        <v>3245</v>
      </c>
      <c r="I3973" s="36">
        <v>6800.4</v>
      </c>
      <c r="J3973" s="36">
        <v>37.78</v>
      </c>
    </row>
    <row r="3974" spans="1:10" x14ac:dyDescent="0.2">
      <c r="A3974" s="33">
        <v>3488</v>
      </c>
      <c r="B3974" s="34" t="s">
        <v>7814</v>
      </c>
      <c r="C3974" s="34" t="s">
        <v>7815</v>
      </c>
      <c r="D3974" s="34" t="s">
        <v>7808</v>
      </c>
      <c r="E3974" s="35" t="s">
        <v>7816</v>
      </c>
      <c r="F3974" s="35"/>
      <c r="G3974" s="36">
        <v>37.78</v>
      </c>
      <c r="H3974" s="36">
        <v>3247</v>
      </c>
      <c r="I3974" s="36">
        <v>6800.4</v>
      </c>
      <c r="J3974" s="36">
        <v>37.78</v>
      </c>
    </row>
    <row r="3975" spans="1:10" x14ac:dyDescent="0.2">
      <c r="A3975" s="33">
        <v>3489</v>
      </c>
      <c r="B3975" s="34" t="s">
        <v>12310</v>
      </c>
      <c r="C3975" s="34" t="s">
        <v>12309</v>
      </c>
      <c r="D3975" s="34" t="s">
        <v>7808</v>
      </c>
      <c r="E3975" s="35" t="s">
        <v>14052</v>
      </c>
      <c r="F3975" s="35"/>
      <c r="G3975" s="36">
        <v>37.78</v>
      </c>
      <c r="H3975" s="36">
        <v>3800</v>
      </c>
      <c r="I3975" s="36">
        <v>6800.4</v>
      </c>
      <c r="J3975" s="36">
        <v>37.78</v>
      </c>
    </row>
    <row r="3976" spans="1:10" x14ac:dyDescent="0.2">
      <c r="A3976" s="33">
        <v>3490</v>
      </c>
      <c r="B3976" s="34" t="s">
        <v>7797</v>
      </c>
      <c r="C3976" s="34" t="s">
        <v>7798</v>
      </c>
      <c r="D3976" s="34" t="s">
        <v>7808</v>
      </c>
      <c r="E3976" s="35" t="s">
        <v>7799</v>
      </c>
      <c r="F3976" s="35"/>
      <c r="G3976" s="36">
        <v>37.78</v>
      </c>
      <c r="H3976" s="36">
        <v>3800</v>
      </c>
      <c r="I3976" s="36">
        <v>6800.4</v>
      </c>
      <c r="J3976" s="36">
        <v>37.78</v>
      </c>
    </row>
    <row r="3977" spans="1:10" x14ac:dyDescent="0.2">
      <c r="A3977" s="33">
        <v>3491</v>
      </c>
      <c r="B3977" s="34" t="s">
        <v>7817</v>
      </c>
      <c r="C3977" s="34" t="s">
        <v>7818</v>
      </c>
      <c r="D3977" s="34" t="s">
        <v>7808</v>
      </c>
      <c r="E3977" s="35" t="s">
        <v>718</v>
      </c>
      <c r="F3977" s="35"/>
      <c r="G3977" s="36">
        <v>37.78</v>
      </c>
      <c r="H3977" s="36">
        <v>3800</v>
      </c>
      <c r="I3977" s="36">
        <v>6800.4</v>
      </c>
      <c r="J3977" s="36">
        <v>37.78</v>
      </c>
    </row>
    <row r="3978" spans="1:10" x14ac:dyDescent="0.2">
      <c r="A3978" s="33">
        <v>3492</v>
      </c>
      <c r="B3978" s="34" t="s">
        <v>7819</v>
      </c>
      <c r="C3978" s="34" t="s">
        <v>7820</v>
      </c>
      <c r="D3978" s="34" t="s">
        <v>7808</v>
      </c>
      <c r="E3978" s="35" t="s">
        <v>7821</v>
      </c>
      <c r="F3978" s="35"/>
      <c r="G3978" s="36">
        <v>37.78</v>
      </c>
      <c r="H3978" s="36">
        <v>3800</v>
      </c>
      <c r="I3978" s="36">
        <v>6800.4</v>
      </c>
      <c r="J3978" s="36">
        <v>37.78</v>
      </c>
    </row>
    <row r="3979" spans="1:10" x14ac:dyDescent="0.2">
      <c r="A3979" s="33">
        <v>3493</v>
      </c>
      <c r="B3979" s="34" t="s">
        <v>7822</v>
      </c>
      <c r="C3979" s="34" t="s">
        <v>7823</v>
      </c>
      <c r="D3979" s="34" t="s">
        <v>7808</v>
      </c>
      <c r="E3979" s="35" t="s">
        <v>783</v>
      </c>
      <c r="F3979" s="35"/>
      <c r="G3979" s="36">
        <v>37.78</v>
      </c>
      <c r="H3979" s="36">
        <v>3800</v>
      </c>
      <c r="I3979" s="36">
        <v>6800.4</v>
      </c>
      <c r="J3979" s="36">
        <v>37.78</v>
      </c>
    </row>
    <row r="3980" spans="1:10" x14ac:dyDescent="0.2">
      <c r="A3980" s="33">
        <v>3494</v>
      </c>
      <c r="B3980" s="34" t="s">
        <v>7824</v>
      </c>
      <c r="C3980" s="34" t="s">
        <v>7825</v>
      </c>
      <c r="D3980" s="34" t="s">
        <v>7808</v>
      </c>
      <c r="E3980" s="35" t="s">
        <v>371</v>
      </c>
      <c r="F3980" s="35"/>
      <c r="G3980" s="36">
        <v>37.78</v>
      </c>
      <c r="H3980" s="36">
        <v>3246</v>
      </c>
      <c r="I3980" s="36">
        <v>6800.4</v>
      </c>
      <c r="J3980" s="36">
        <v>37.78</v>
      </c>
    </row>
    <row r="3981" spans="1:10" x14ac:dyDescent="0.2">
      <c r="A3981" s="33">
        <v>3495</v>
      </c>
      <c r="B3981" s="34" t="s">
        <v>7826</v>
      </c>
      <c r="C3981" s="34" t="s">
        <v>7827</v>
      </c>
      <c r="D3981" s="34" t="s">
        <v>14834</v>
      </c>
      <c r="E3981" s="35" t="s">
        <v>204</v>
      </c>
      <c r="F3981" s="35"/>
      <c r="G3981" s="36">
        <v>42.17</v>
      </c>
      <c r="H3981" s="36">
        <v>4000</v>
      </c>
      <c r="I3981" s="36">
        <v>7590.6</v>
      </c>
      <c r="J3981" s="36">
        <v>42.17</v>
      </c>
    </row>
    <row r="3982" spans="1:10" x14ac:dyDescent="0.2">
      <c r="A3982" s="33">
        <v>3496</v>
      </c>
      <c r="B3982" s="34" t="s">
        <v>7828</v>
      </c>
      <c r="C3982" s="34" t="s">
        <v>7829</v>
      </c>
      <c r="D3982" s="34" t="s">
        <v>7808</v>
      </c>
      <c r="E3982" s="35" t="s">
        <v>7398</v>
      </c>
      <c r="F3982" s="35"/>
      <c r="G3982" s="36">
        <v>37.78</v>
      </c>
      <c r="H3982" s="36">
        <v>3800</v>
      </c>
      <c r="I3982" s="36">
        <v>6800.4</v>
      </c>
      <c r="J3982" s="36">
        <v>37.78</v>
      </c>
    </row>
    <row r="3983" spans="1:10" x14ac:dyDescent="0.2">
      <c r="A3983" s="33">
        <v>3497</v>
      </c>
      <c r="B3983" s="34" t="s">
        <v>12308</v>
      </c>
      <c r="C3983" s="34" t="s">
        <v>12307</v>
      </c>
      <c r="D3983" s="34" t="s">
        <v>7808</v>
      </c>
      <c r="E3983" s="35" t="s">
        <v>13977</v>
      </c>
      <c r="F3983" s="35"/>
      <c r="G3983" s="36">
        <v>37.78</v>
      </c>
      <c r="H3983" s="36">
        <v>3800</v>
      </c>
      <c r="I3983" s="36">
        <v>6800.4</v>
      </c>
      <c r="J3983" s="36">
        <v>37.78</v>
      </c>
    </row>
    <row r="3984" spans="1:10" x14ac:dyDescent="0.2">
      <c r="A3984" s="33">
        <v>3498</v>
      </c>
      <c r="B3984" s="34" t="s">
        <v>12306</v>
      </c>
      <c r="C3984" s="34" t="s">
        <v>12305</v>
      </c>
      <c r="D3984" s="34" t="s">
        <v>7808</v>
      </c>
      <c r="E3984" s="35" t="s">
        <v>13915</v>
      </c>
      <c r="F3984" s="35"/>
      <c r="G3984" s="36">
        <v>37.78</v>
      </c>
      <c r="H3984" s="36">
        <v>3800</v>
      </c>
      <c r="I3984" s="36">
        <v>6800.4</v>
      </c>
      <c r="J3984" s="36">
        <v>37.78</v>
      </c>
    </row>
    <row r="3985" spans="1:10" x14ac:dyDescent="0.2">
      <c r="A3985" s="33">
        <v>3499</v>
      </c>
      <c r="B3985" s="34" t="s">
        <v>7830</v>
      </c>
      <c r="C3985" s="34" t="s">
        <v>7831</v>
      </c>
      <c r="D3985" s="34" t="s">
        <v>7832</v>
      </c>
      <c r="E3985" s="35" t="s">
        <v>7833</v>
      </c>
      <c r="F3985" s="35"/>
      <c r="G3985" s="36">
        <v>39.17</v>
      </c>
      <c r="H3985" s="36">
        <v>3850</v>
      </c>
      <c r="I3985" s="36">
        <v>7050.6</v>
      </c>
      <c r="J3985" s="36">
        <v>39.17</v>
      </c>
    </row>
    <row r="3986" spans="1:10" x14ac:dyDescent="0.2">
      <c r="A3986" s="33">
        <v>3500</v>
      </c>
      <c r="B3986" s="34" t="s">
        <v>7834</v>
      </c>
      <c r="C3986" s="34" t="s">
        <v>7835</v>
      </c>
      <c r="D3986" s="34" t="s">
        <v>7808</v>
      </c>
      <c r="E3986" s="35" t="s">
        <v>2207</v>
      </c>
      <c r="F3986" s="35"/>
      <c r="G3986" s="36">
        <v>37.78</v>
      </c>
      <c r="H3986" s="36">
        <v>3800</v>
      </c>
      <c r="I3986" s="36">
        <v>6800.4</v>
      </c>
      <c r="J3986" s="36">
        <v>37.78</v>
      </c>
    </row>
    <row r="3987" spans="1:10" x14ac:dyDescent="0.2">
      <c r="A3987" s="33">
        <v>3501</v>
      </c>
      <c r="B3987" s="34" t="s">
        <v>12304</v>
      </c>
      <c r="C3987" s="34" t="s">
        <v>12303</v>
      </c>
      <c r="D3987" s="34" t="s">
        <v>7808</v>
      </c>
      <c r="E3987" s="35" t="s">
        <v>14057</v>
      </c>
      <c r="F3987" s="35"/>
      <c r="G3987" s="36">
        <v>37.78</v>
      </c>
      <c r="H3987" s="36">
        <v>3800</v>
      </c>
      <c r="I3987" s="36">
        <v>6800.4</v>
      </c>
      <c r="J3987" s="36">
        <v>37.78</v>
      </c>
    </row>
    <row r="3988" spans="1:10" x14ac:dyDescent="0.2">
      <c r="A3988" s="33">
        <v>3502</v>
      </c>
      <c r="B3988" s="34" t="s">
        <v>12280</v>
      </c>
      <c r="C3988" s="34" t="s">
        <v>12279</v>
      </c>
      <c r="D3988" s="34" t="s">
        <v>7808</v>
      </c>
      <c r="E3988" s="35" t="s">
        <v>14057</v>
      </c>
      <c r="F3988" s="35"/>
      <c r="G3988" s="36">
        <v>37.78</v>
      </c>
      <c r="H3988" s="36">
        <v>3800</v>
      </c>
      <c r="I3988" s="36">
        <v>6800.4</v>
      </c>
      <c r="J3988" s="36">
        <v>37.78</v>
      </c>
    </row>
    <row r="3989" spans="1:10" x14ac:dyDescent="0.2">
      <c r="A3989" s="33">
        <v>3503</v>
      </c>
      <c r="B3989" s="34" t="s">
        <v>7803</v>
      </c>
      <c r="C3989" s="34" t="s">
        <v>7804</v>
      </c>
      <c r="D3989" s="34" t="s">
        <v>7808</v>
      </c>
      <c r="E3989" s="35" t="s">
        <v>1528</v>
      </c>
      <c r="F3989" s="35"/>
      <c r="G3989" s="36">
        <v>37.78</v>
      </c>
      <c r="H3989" s="36">
        <v>3800</v>
      </c>
      <c r="I3989" s="36">
        <v>6800.4</v>
      </c>
      <c r="J3989" s="36">
        <v>37.78</v>
      </c>
    </row>
    <row r="3990" spans="1:10" x14ac:dyDescent="0.2">
      <c r="A3990" s="33">
        <v>3504</v>
      </c>
      <c r="B3990" s="34" t="s">
        <v>12272</v>
      </c>
      <c r="C3990" s="34" t="s">
        <v>12271</v>
      </c>
      <c r="D3990" s="34" t="s">
        <v>7832</v>
      </c>
      <c r="E3990" s="35" t="s">
        <v>14189</v>
      </c>
      <c r="F3990" s="35"/>
      <c r="G3990" s="36">
        <v>39.17</v>
      </c>
      <c r="H3990" s="36">
        <v>3850</v>
      </c>
      <c r="I3990" s="36">
        <v>7050.6</v>
      </c>
      <c r="J3990" s="36">
        <v>39.17</v>
      </c>
    </row>
    <row r="3991" spans="1:10" x14ac:dyDescent="0.2">
      <c r="A3991" s="33">
        <v>3505</v>
      </c>
      <c r="B3991" s="34" t="s">
        <v>12302</v>
      </c>
      <c r="C3991" s="34" t="s">
        <v>12301</v>
      </c>
      <c r="D3991" s="34" t="s">
        <v>7808</v>
      </c>
      <c r="E3991" s="35" t="s">
        <v>13922</v>
      </c>
      <c r="F3991" s="35"/>
      <c r="G3991" s="36">
        <v>37.78</v>
      </c>
      <c r="H3991" s="36">
        <v>3800</v>
      </c>
      <c r="I3991" s="36">
        <v>6800.4</v>
      </c>
      <c r="J3991" s="36">
        <v>37.78</v>
      </c>
    </row>
    <row r="3992" spans="1:10" x14ac:dyDescent="0.2">
      <c r="A3992" s="33">
        <v>3506</v>
      </c>
      <c r="B3992" s="34" t="s">
        <v>14835</v>
      </c>
      <c r="C3992" s="34" t="s">
        <v>14836</v>
      </c>
      <c r="D3992" s="34" t="s">
        <v>7808</v>
      </c>
      <c r="E3992" s="35" t="s">
        <v>13996</v>
      </c>
      <c r="F3992" s="35"/>
      <c r="G3992" s="36">
        <v>37.78</v>
      </c>
      <c r="H3992" s="36">
        <v>3800</v>
      </c>
      <c r="I3992" s="36">
        <v>6800.4</v>
      </c>
      <c r="J3992" s="36">
        <v>37.78</v>
      </c>
    </row>
    <row r="3993" spans="1:10" x14ac:dyDescent="0.2">
      <c r="A3993" s="31"/>
      <c r="B3993" s="31"/>
      <c r="C3993" s="31"/>
      <c r="D3993" s="32" t="s">
        <v>7836</v>
      </c>
      <c r="E3993" s="31"/>
      <c r="F3993" s="31"/>
      <c r="G3993" s="31"/>
      <c r="H3993" s="31"/>
      <c r="I3993" s="31"/>
      <c r="J3993" s="31"/>
    </row>
    <row r="3994" spans="1:10" x14ac:dyDescent="0.2">
      <c r="A3994" s="33">
        <v>3507</v>
      </c>
      <c r="B3994" s="34" t="s">
        <v>7837</v>
      </c>
      <c r="C3994" s="34" t="s">
        <v>7838</v>
      </c>
      <c r="D3994" s="34" t="s">
        <v>7839</v>
      </c>
      <c r="E3994" s="35" t="s">
        <v>331</v>
      </c>
      <c r="F3994" s="35"/>
      <c r="G3994" s="36">
        <v>47.06</v>
      </c>
      <c r="H3994" s="36">
        <v>3800</v>
      </c>
      <c r="I3994" s="36">
        <v>8470.7999999999993</v>
      </c>
      <c r="J3994" s="36">
        <v>47.06</v>
      </c>
    </row>
    <row r="3995" spans="1:10" x14ac:dyDescent="0.2">
      <c r="A3995" s="33">
        <v>3508</v>
      </c>
      <c r="B3995" s="34" t="s">
        <v>7840</v>
      </c>
      <c r="C3995" s="34" t="s">
        <v>7841</v>
      </c>
      <c r="D3995" s="34" t="s">
        <v>7842</v>
      </c>
      <c r="E3995" s="35" t="s">
        <v>2207</v>
      </c>
      <c r="F3995" s="35"/>
      <c r="G3995" s="36">
        <v>39.11</v>
      </c>
      <c r="H3995" s="36">
        <v>3750</v>
      </c>
      <c r="I3995" s="36">
        <v>7039.8</v>
      </c>
      <c r="J3995" s="36">
        <v>39.11</v>
      </c>
    </row>
    <row r="3996" spans="1:10" x14ac:dyDescent="0.2">
      <c r="A3996" s="33">
        <v>3509</v>
      </c>
      <c r="B3996" s="34" t="s">
        <v>7843</v>
      </c>
      <c r="C3996" s="34" t="s">
        <v>7844</v>
      </c>
      <c r="D3996" s="34" t="s">
        <v>14837</v>
      </c>
      <c r="E3996" s="35" t="s">
        <v>4251</v>
      </c>
      <c r="F3996" s="35"/>
      <c r="G3996" s="36">
        <v>51.33</v>
      </c>
      <c r="H3996" s="36">
        <v>3800</v>
      </c>
      <c r="I3996" s="36">
        <v>9239.4</v>
      </c>
      <c r="J3996" s="36">
        <v>51.33</v>
      </c>
    </row>
    <row r="3997" spans="1:10" x14ac:dyDescent="0.2">
      <c r="A3997" s="31"/>
      <c r="B3997" s="31"/>
      <c r="C3997" s="31"/>
      <c r="D3997" s="32" t="s">
        <v>7847</v>
      </c>
      <c r="E3997" s="31"/>
      <c r="F3997" s="31"/>
      <c r="G3997" s="31"/>
      <c r="H3997" s="31"/>
      <c r="I3997" s="31"/>
      <c r="J3997" s="31"/>
    </row>
    <row r="3998" spans="1:10" x14ac:dyDescent="0.2">
      <c r="A3998" s="33">
        <v>3510</v>
      </c>
      <c r="B3998" s="34" t="s">
        <v>7848</v>
      </c>
      <c r="C3998" s="34" t="s">
        <v>7849</v>
      </c>
      <c r="D3998" s="34" t="s">
        <v>14838</v>
      </c>
      <c r="E3998" s="35" t="s">
        <v>929</v>
      </c>
      <c r="F3998" s="35"/>
      <c r="G3998" s="36">
        <v>8000</v>
      </c>
      <c r="H3998" s="36">
        <v>6500</v>
      </c>
      <c r="I3998" s="36">
        <v>8000</v>
      </c>
      <c r="J3998" s="36">
        <v>8000</v>
      </c>
    </row>
    <row r="3999" spans="1:10" x14ac:dyDescent="0.2">
      <c r="A3999" s="31"/>
      <c r="B3999" s="31"/>
      <c r="C3999" s="31"/>
      <c r="D3999" s="32" t="s">
        <v>12289</v>
      </c>
      <c r="E3999" s="31"/>
      <c r="F3999" s="31"/>
      <c r="G3999" s="31"/>
      <c r="H3999" s="31"/>
      <c r="I3999" s="31"/>
      <c r="J3999" s="31"/>
    </row>
    <row r="4000" spans="1:10" x14ac:dyDescent="0.2">
      <c r="A4000" s="33">
        <v>3511</v>
      </c>
      <c r="B4000" s="34" t="s">
        <v>7757</v>
      </c>
      <c r="C4000" s="34" t="s">
        <v>7758</v>
      </c>
      <c r="D4000" s="34" t="s">
        <v>14839</v>
      </c>
      <c r="E4000" s="35" t="s">
        <v>5177</v>
      </c>
      <c r="F4000" s="35"/>
      <c r="G4000" s="36">
        <v>35.14</v>
      </c>
      <c r="H4000" s="36">
        <v>3800</v>
      </c>
      <c r="I4000" s="36">
        <v>6325.2</v>
      </c>
      <c r="J4000" s="36">
        <v>35.14</v>
      </c>
    </row>
    <row r="4001" spans="1:10" x14ac:dyDescent="0.2">
      <c r="A4001" s="31"/>
      <c r="B4001" s="31"/>
      <c r="C4001" s="31"/>
      <c r="D4001" s="32" t="s">
        <v>7850</v>
      </c>
      <c r="E4001" s="31"/>
      <c r="F4001" s="31"/>
      <c r="G4001" s="31"/>
      <c r="H4001" s="31"/>
      <c r="I4001" s="31"/>
      <c r="J4001" s="31"/>
    </row>
    <row r="4002" spans="1:10" x14ac:dyDescent="0.2">
      <c r="A4002" s="33">
        <v>3512</v>
      </c>
      <c r="B4002" s="34" t="s">
        <v>7851</v>
      </c>
      <c r="C4002" s="34" t="s">
        <v>7852</v>
      </c>
      <c r="D4002" s="34" t="s">
        <v>14840</v>
      </c>
      <c r="E4002" s="35" t="s">
        <v>5063</v>
      </c>
      <c r="F4002" s="35"/>
      <c r="G4002" s="36">
        <v>10648</v>
      </c>
      <c r="H4002" s="36">
        <v>6500</v>
      </c>
      <c r="I4002" s="36">
        <v>10648</v>
      </c>
      <c r="J4002" s="36">
        <v>10648</v>
      </c>
    </row>
    <row r="4003" spans="1:10" x14ac:dyDescent="0.2">
      <c r="A4003" s="31"/>
      <c r="B4003" s="31"/>
      <c r="C4003" s="31"/>
      <c r="D4003" s="32" t="s">
        <v>7853</v>
      </c>
      <c r="E4003" s="31"/>
      <c r="F4003" s="31"/>
      <c r="G4003" s="31"/>
      <c r="H4003" s="31"/>
      <c r="I4003" s="31"/>
      <c r="J4003" s="31"/>
    </row>
    <row r="4004" spans="1:10" x14ac:dyDescent="0.2">
      <c r="A4004" s="33">
        <v>3513</v>
      </c>
      <c r="B4004" s="34" t="s">
        <v>7854</v>
      </c>
      <c r="C4004" s="34" t="s">
        <v>7855</v>
      </c>
      <c r="D4004" s="34" t="s">
        <v>7856</v>
      </c>
      <c r="E4004" s="35" t="s">
        <v>4553</v>
      </c>
      <c r="F4004" s="35"/>
      <c r="G4004" s="36">
        <v>36.85</v>
      </c>
      <c r="H4004" s="36">
        <v>3750</v>
      </c>
      <c r="I4004" s="36">
        <v>7370</v>
      </c>
      <c r="J4004" s="36">
        <v>36.85</v>
      </c>
    </row>
    <row r="4005" spans="1:10" x14ac:dyDescent="0.2">
      <c r="A4005" s="33">
        <v>3514</v>
      </c>
      <c r="B4005" s="34" t="s">
        <v>7857</v>
      </c>
      <c r="C4005" s="34" t="s">
        <v>7858</v>
      </c>
      <c r="D4005" s="34" t="s">
        <v>7859</v>
      </c>
      <c r="E4005" s="35" t="s">
        <v>7860</v>
      </c>
      <c r="F4005" s="35"/>
      <c r="G4005" s="36">
        <v>33</v>
      </c>
      <c r="H4005" s="36">
        <v>3750</v>
      </c>
      <c r="I4005" s="36">
        <v>6600</v>
      </c>
      <c r="J4005" s="36">
        <v>33</v>
      </c>
    </row>
    <row r="4006" spans="1:10" x14ac:dyDescent="0.2">
      <c r="A4006" s="33">
        <v>3515</v>
      </c>
      <c r="B4006" s="34" t="s">
        <v>7861</v>
      </c>
      <c r="C4006" s="34" t="s">
        <v>7862</v>
      </c>
      <c r="D4006" s="34" t="s">
        <v>7859</v>
      </c>
      <c r="E4006" s="35" t="s">
        <v>3043</v>
      </c>
      <c r="F4006" s="35"/>
      <c r="G4006" s="36">
        <v>33</v>
      </c>
      <c r="H4006" s="36">
        <v>3750</v>
      </c>
      <c r="I4006" s="36">
        <v>6600</v>
      </c>
      <c r="J4006" s="36">
        <v>33</v>
      </c>
    </row>
    <row r="4007" spans="1:10" x14ac:dyDescent="0.2">
      <c r="A4007" s="33">
        <v>3516</v>
      </c>
      <c r="B4007" s="34" t="s">
        <v>7863</v>
      </c>
      <c r="C4007" s="34" t="s">
        <v>7864</v>
      </c>
      <c r="D4007" s="34" t="s">
        <v>7859</v>
      </c>
      <c r="E4007" s="35" t="s">
        <v>1451</v>
      </c>
      <c r="F4007" s="35"/>
      <c r="G4007" s="36">
        <v>33</v>
      </c>
      <c r="H4007" s="36">
        <v>3750</v>
      </c>
      <c r="I4007" s="36">
        <v>6600</v>
      </c>
      <c r="J4007" s="36">
        <v>33</v>
      </c>
    </row>
    <row r="4008" spans="1:10" x14ac:dyDescent="0.2">
      <c r="A4008" s="33">
        <v>3517</v>
      </c>
      <c r="B4008" s="34" t="s">
        <v>7865</v>
      </c>
      <c r="C4008" s="34" t="s">
        <v>7866</v>
      </c>
      <c r="D4008" s="34" t="s">
        <v>14841</v>
      </c>
      <c r="E4008" s="35" t="s">
        <v>72</v>
      </c>
      <c r="F4008" s="35"/>
      <c r="G4008" s="36">
        <v>8250</v>
      </c>
      <c r="H4008" s="36">
        <v>4300</v>
      </c>
      <c r="I4008" s="36">
        <v>8250</v>
      </c>
      <c r="J4008" s="36">
        <v>8250</v>
      </c>
    </row>
    <row r="4009" spans="1:10" x14ac:dyDescent="0.2">
      <c r="A4009" s="33">
        <v>3518</v>
      </c>
      <c r="B4009" s="34" t="s">
        <v>7867</v>
      </c>
      <c r="C4009" s="34" t="s">
        <v>7868</v>
      </c>
      <c r="D4009" s="34" t="s">
        <v>7856</v>
      </c>
      <c r="E4009" s="35" t="s">
        <v>3631</v>
      </c>
      <c r="F4009" s="35"/>
      <c r="G4009" s="36">
        <v>36.85</v>
      </c>
      <c r="H4009" s="36">
        <v>3750</v>
      </c>
      <c r="I4009" s="36">
        <v>7370</v>
      </c>
      <c r="J4009" s="36">
        <v>36.85</v>
      </c>
    </row>
    <row r="4010" spans="1:10" x14ac:dyDescent="0.2">
      <c r="A4010" s="31"/>
      <c r="B4010" s="31"/>
      <c r="C4010" s="31"/>
      <c r="D4010" s="32" t="s">
        <v>7869</v>
      </c>
      <c r="E4010" s="31"/>
      <c r="F4010" s="31"/>
      <c r="G4010" s="31"/>
      <c r="H4010" s="31"/>
      <c r="I4010" s="31"/>
      <c r="J4010" s="31"/>
    </row>
    <row r="4011" spans="1:10" x14ac:dyDescent="0.2">
      <c r="A4011" s="33">
        <v>3519</v>
      </c>
      <c r="B4011" s="34" t="s">
        <v>7870</v>
      </c>
      <c r="C4011" s="34" t="s">
        <v>7871</v>
      </c>
      <c r="D4011" s="34" t="s">
        <v>7872</v>
      </c>
      <c r="E4011" s="35" t="s">
        <v>4259</v>
      </c>
      <c r="F4011" s="35"/>
      <c r="G4011" s="36">
        <v>6900</v>
      </c>
      <c r="H4011" s="36">
        <v>5100</v>
      </c>
      <c r="I4011" s="36">
        <v>6900</v>
      </c>
      <c r="J4011" s="36">
        <v>6900</v>
      </c>
    </row>
    <row r="4012" spans="1:10" x14ac:dyDescent="0.2">
      <c r="A4012" s="33">
        <v>3520</v>
      </c>
      <c r="B4012" s="34" t="s">
        <v>14842</v>
      </c>
      <c r="C4012" s="34" t="s">
        <v>14843</v>
      </c>
      <c r="D4012" s="34" t="s">
        <v>7873</v>
      </c>
      <c r="E4012" s="35" t="s">
        <v>14007</v>
      </c>
      <c r="F4012" s="35"/>
      <c r="G4012" s="36">
        <v>8500</v>
      </c>
      <c r="H4012" s="36">
        <v>4050</v>
      </c>
      <c r="I4012" s="36">
        <v>8500</v>
      </c>
      <c r="J4012" s="36">
        <v>8500</v>
      </c>
    </row>
    <row r="4013" spans="1:10" x14ac:dyDescent="0.2">
      <c r="A4013" s="33">
        <v>3521</v>
      </c>
      <c r="B4013" s="34" t="s">
        <v>7874</v>
      </c>
      <c r="C4013" s="34" t="s">
        <v>7875</v>
      </c>
      <c r="D4013" s="34" t="s">
        <v>14844</v>
      </c>
      <c r="E4013" s="35" t="s">
        <v>371</v>
      </c>
      <c r="F4013" s="35"/>
      <c r="G4013" s="36">
        <v>14046</v>
      </c>
      <c r="H4013" s="36">
        <v>9400</v>
      </c>
      <c r="I4013" s="36">
        <v>14046</v>
      </c>
      <c r="J4013" s="36">
        <v>14046</v>
      </c>
    </row>
    <row r="4014" spans="1:10" x14ac:dyDescent="0.2">
      <c r="A4014" s="33">
        <v>3522</v>
      </c>
      <c r="B4014" s="34" t="s">
        <v>7876</v>
      </c>
      <c r="C4014" s="34" t="s">
        <v>7877</v>
      </c>
      <c r="D4014" s="34" t="s">
        <v>7878</v>
      </c>
      <c r="E4014" s="35" t="s">
        <v>1712</v>
      </c>
      <c r="F4014" s="35"/>
      <c r="G4014" s="36">
        <v>6050</v>
      </c>
      <c r="H4014" s="36">
        <v>4300</v>
      </c>
      <c r="I4014" s="36">
        <v>6050</v>
      </c>
      <c r="J4014" s="36">
        <v>6050</v>
      </c>
    </row>
    <row r="4015" spans="1:10" x14ac:dyDescent="0.2">
      <c r="A4015" s="31"/>
      <c r="B4015" s="31"/>
      <c r="C4015" s="31"/>
      <c r="D4015" s="32" t="s">
        <v>7879</v>
      </c>
      <c r="E4015" s="31"/>
      <c r="F4015" s="31"/>
      <c r="G4015" s="31"/>
      <c r="H4015" s="31"/>
      <c r="I4015" s="31"/>
      <c r="J4015" s="31"/>
    </row>
    <row r="4016" spans="1:10" x14ac:dyDescent="0.2">
      <c r="A4016" s="33">
        <v>3523</v>
      </c>
      <c r="B4016" s="34" t="s">
        <v>7881</v>
      </c>
      <c r="C4016" s="34" t="s">
        <v>7882</v>
      </c>
      <c r="D4016" s="34" t="s">
        <v>7883</v>
      </c>
      <c r="E4016" s="35" t="s">
        <v>979</v>
      </c>
      <c r="F4016" s="35"/>
      <c r="G4016" s="36">
        <v>46.11</v>
      </c>
      <c r="H4016" s="36">
        <v>4400</v>
      </c>
      <c r="I4016" s="36">
        <v>8299.7999999999993</v>
      </c>
      <c r="J4016" s="36">
        <v>46.11</v>
      </c>
    </row>
    <row r="4017" spans="1:10" x14ac:dyDescent="0.2">
      <c r="A4017" s="33">
        <v>3524</v>
      </c>
      <c r="B4017" s="34" t="s">
        <v>12298</v>
      </c>
      <c r="C4017" s="34" t="s">
        <v>12297</v>
      </c>
      <c r="D4017" s="34" t="s">
        <v>7880</v>
      </c>
      <c r="E4017" s="35" t="s">
        <v>13938</v>
      </c>
      <c r="F4017" s="35"/>
      <c r="G4017" s="36">
        <v>41.67</v>
      </c>
      <c r="H4017" s="36">
        <v>4050</v>
      </c>
      <c r="I4017" s="36">
        <v>7500.6</v>
      </c>
      <c r="J4017" s="36">
        <v>41.67</v>
      </c>
    </row>
    <row r="4018" spans="1:10" x14ac:dyDescent="0.2">
      <c r="A4018" s="33">
        <v>3525</v>
      </c>
      <c r="B4018" s="34" t="s">
        <v>12296</v>
      </c>
      <c r="C4018" s="34" t="s">
        <v>12295</v>
      </c>
      <c r="D4018" s="34" t="s">
        <v>7880</v>
      </c>
      <c r="E4018" s="35" t="s">
        <v>14189</v>
      </c>
      <c r="F4018" s="35"/>
      <c r="G4018" s="36">
        <v>41.67</v>
      </c>
      <c r="H4018" s="36">
        <v>4050</v>
      </c>
      <c r="I4018" s="36">
        <v>7500.6</v>
      </c>
      <c r="J4018" s="36">
        <v>41.67</v>
      </c>
    </row>
    <row r="4019" spans="1:10" x14ac:dyDescent="0.2">
      <c r="A4019" s="33">
        <v>3526</v>
      </c>
      <c r="B4019" s="34" t="s">
        <v>7884</v>
      </c>
      <c r="C4019" s="34" t="s">
        <v>7885</v>
      </c>
      <c r="D4019" s="34" t="s">
        <v>7886</v>
      </c>
      <c r="E4019" s="35" t="s">
        <v>7887</v>
      </c>
      <c r="F4019" s="35"/>
      <c r="G4019" s="36">
        <v>31.94</v>
      </c>
      <c r="H4019" s="36">
        <v>3750</v>
      </c>
      <c r="I4019" s="36">
        <v>5749.2</v>
      </c>
      <c r="J4019" s="36">
        <v>31.94</v>
      </c>
    </row>
    <row r="4020" spans="1:10" x14ac:dyDescent="0.2">
      <c r="A4020" s="33">
        <v>3527</v>
      </c>
      <c r="B4020" s="34" t="s">
        <v>7888</v>
      </c>
      <c r="C4020" s="34" t="s">
        <v>7889</v>
      </c>
      <c r="D4020" s="34" t="s">
        <v>7890</v>
      </c>
      <c r="E4020" s="35" t="s">
        <v>426</v>
      </c>
      <c r="F4020" s="35"/>
      <c r="G4020" s="36">
        <v>53.89</v>
      </c>
      <c r="H4020" s="36">
        <v>4700</v>
      </c>
      <c r="I4020" s="36">
        <v>9700.2000000000007</v>
      </c>
      <c r="J4020" s="36">
        <v>53.89</v>
      </c>
    </row>
    <row r="4021" spans="1:10" x14ac:dyDescent="0.2">
      <c r="A4021" s="33">
        <v>3528</v>
      </c>
      <c r="B4021" s="34" t="s">
        <v>7891</v>
      </c>
      <c r="C4021" s="34" t="s">
        <v>7892</v>
      </c>
      <c r="D4021" s="34" t="s">
        <v>7890</v>
      </c>
      <c r="E4021" s="35" t="s">
        <v>7893</v>
      </c>
      <c r="F4021" s="35"/>
      <c r="G4021" s="36">
        <v>53.89</v>
      </c>
      <c r="H4021" s="36">
        <v>4700</v>
      </c>
      <c r="I4021" s="36">
        <v>9700.2000000000007</v>
      </c>
      <c r="J4021" s="36">
        <v>53.89</v>
      </c>
    </row>
    <row r="4022" spans="1:10" x14ac:dyDescent="0.2">
      <c r="A4022" s="33">
        <v>3529</v>
      </c>
      <c r="B4022" s="34" t="s">
        <v>7894</v>
      </c>
      <c r="C4022" s="34" t="s">
        <v>7895</v>
      </c>
      <c r="D4022" s="34" t="s">
        <v>7896</v>
      </c>
      <c r="E4022" s="35" t="s">
        <v>7897</v>
      </c>
      <c r="F4022" s="35"/>
      <c r="G4022" s="36">
        <v>48.33</v>
      </c>
      <c r="H4022" s="36">
        <v>4700</v>
      </c>
      <c r="I4022" s="36">
        <v>8699.4</v>
      </c>
      <c r="J4022" s="36">
        <v>48.33</v>
      </c>
    </row>
    <row r="4023" spans="1:10" x14ac:dyDescent="0.2">
      <c r="A4023" s="33">
        <v>3530</v>
      </c>
      <c r="B4023" s="34" t="s">
        <v>7898</v>
      </c>
      <c r="C4023" s="34" t="s">
        <v>7899</v>
      </c>
      <c r="D4023" s="34" t="s">
        <v>7883</v>
      </c>
      <c r="E4023" s="35" t="s">
        <v>7900</v>
      </c>
      <c r="F4023" s="35"/>
      <c r="G4023" s="36">
        <v>46.11</v>
      </c>
      <c r="H4023" s="36">
        <v>4400</v>
      </c>
      <c r="I4023" s="36">
        <v>8299.7999999999993</v>
      </c>
      <c r="J4023" s="36">
        <v>46.11</v>
      </c>
    </row>
    <row r="4024" spans="1:10" x14ac:dyDescent="0.2">
      <c r="A4024" s="33">
        <v>3531</v>
      </c>
      <c r="B4024" s="34" t="s">
        <v>7901</v>
      </c>
      <c r="C4024" s="34" t="s">
        <v>7902</v>
      </c>
      <c r="D4024" s="34" t="s">
        <v>7896</v>
      </c>
      <c r="E4024" s="35" t="s">
        <v>1414</v>
      </c>
      <c r="F4024" s="35"/>
      <c r="G4024" s="36">
        <v>48.33</v>
      </c>
      <c r="H4024" s="36">
        <v>4700</v>
      </c>
      <c r="I4024" s="36">
        <v>8699.4</v>
      </c>
      <c r="J4024" s="36">
        <v>48.33</v>
      </c>
    </row>
    <row r="4025" spans="1:10" x14ac:dyDescent="0.2">
      <c r="A4025" s="33">
        <v>3532</v>
      </c>
      <c r="B4025" s="34" t="s">
        <v>7728</v>
      </c>
      <c r="C4025" s="34" t="s">
        <v>7729</v>
      </c>
      <c r="D4025" s="34" t="s">
        <v>14845</v>
      </c>
      <c r="E4025" s="35" t="s">
        <v>607</v>
      </c>
      <c r="F4025" s="35"/>
      <c r="G4025" s="36">
        <v>8900</v>
      </c>
      <c r="H4025" s="36">
        <v>4700</v>
      </c>
      <c r="I4025" s="36">
        <v>8900</v>
      </c>
      <c r="J4025" s="36">
        <v>8900</v>
      </c>
    </row>
    <row r="4026" spans="1:10" x14ac:dyDescent="0.2">
      <c r="A4026" s="33">
        <v>3533</v>
      </c>
      <c r="B4026" s="34" t="s">
        <v>7903</v>
      </c>
      <c r="C4026" s="34" t="s">
        <v>7904</v>
      </c>
      <c r="D4026" s="34" t="s">
        <v>7886</v>
      </c>
      <c r="E4026" s="35" t="s">
        <v>2186</v>
      </c>
      <c r="F4026" s="35"/>
      <c r="G4026" s="36">
        <v>31.94</v>
      </c>
      <c r="H4026" s="36">
        <v>3750</v>
      </c>
      <c r="I4026" s="36">
        <v>5749.2</v>
      </c>
      <c r="J4026" s="36">
        <v>31.94</v>
      </c>
    </row>
    <row r="4027" spans="1:10" x14ac:dyDescent="0.2">
      <c r="A4027" s="33">
        <v>3534</v>
      </c>
      <c r="B4027" s="34" t="s">
        <v>7905</v>
      </c>
      <c r="C4027" s="34" t="s">
        <v>7906</v>
      </c>
      <c r="D4027" s="34" t="s">
        <v>7880</v>
      </c>
      <c r="E4027" s="35" t="s">
        <v>2667</v>
      </c>
      <c r="F4027" s="35"/>
      <c r="G4027" s="36">
        <v>41.67</v>
      </c>
      <c r="H4027" s="36">
        <v>4050</v>
      </c>
      <c r="I4027" s="36">
        <v>7500.6</v>
      </c>
      <c r="J4027" s="36">
        <v>41.67</v>
      </c>
    </row>
    <row r="4028" spans="1:10" x14ac:dyDescent="0.2">
      <c r="A4028" s="33">
        <v>3535</v>
      </c>
      <c r="B4028" s="34" t="s">
        <v>7907</v>
      </c>
      <c r="C4028" s="34" t="s">
        <v>7908</v>
      </c>
      <c r="D4028" s="34" t="s">
        <v>7883</v>
      </c>
      <c r="E4028" s="35" t="s">
        <v>5451</v>
      </c>
      <c r="F4028" s="35"/>
      <c r="G4028" s="36">
        <v>46.11</v>
      </c>
      <c r="H4028" s="36">
        <v>4400</v>
      </c>
      <c r="I4028" s="36">
        <v>8299.7999999999993</v>
      </c>
      <c r="J4028" s="36">
        <v>46.11</v>
      </c>
    </row>
    <row r="4029" spans="1:10" x14ac:dyDescent="0.2">
      <c r="A4029" s="31"/>
      <c r="B4029" s="31"/>
      <c r="C4029" s="31"/>
      <c r="D4029" s="32" t="s">
        <v>7909</v>
      </c>
      <c r="E4029" s="31"/>
      <c r="F4029" s="31"/>
      <c r="G4029" s="31"/>
      <c r="H4029" s="31"/>
      <c r="I4029" s="31"/>
      <c r="J4029" s="31"/>
    </row>
    <row r="4030" spans="1:10" x14ac:dyDescent="0.2">
      <c r="A4030" s="33">
        <v>3536</v>
      </c>
      <c r="B4030" s="34" t="s">
        <v>7910</v>
      </c>
      <c r="C4030" s="34" t="s">
        <v>7911</v>
      </c>
      <c r="D4030" s="34" t="s">
        <v>7912</v>
      </c>
      <c r="E4030" s="35" t="s">
        <v>7913</v>
      </c>
      <c r="F4030" s="35"/>
      <c r="G4030" s="36">
        <v>36.36</v>
      </c>
      <c r="H4030" s="36">
        <v>3750</v>
      </c>
      <c r="I4030" s="36">
        <v>6544.8</v>
      </c>
      <c r="J4030" s="36">
        <v>36.36</v>
      </c>
    </row>
    <row r="4031" spans="1:10" x14ac:dyDescent="0.2">
      <c r="A4031" s="33">
        <v>3537</v>
      </c>
      <c r="B4031" s="34" t="s">
        <v>7914</v>
      </c>
      <c r="C4031" s="34" t="s">
        <v>7915</v>
      </c>
      <c r="D4031" s="34" t="s">
        <v>14846</v>
      </c>
      <c r="E4031" s="35" t="s">
        <v>1214</v>
      </c>
      <c r="F4031" s="35"/>
      <c r="G4031" s="36">
        <v>9790</v>
      </c>
      <c r="H4031" s="36">
        <v>6500</v>
      </c>
      <c r="I4031" s="36">
        <v>9790</v>
      </c>
      <c r="J4031" s="36">
        <v>9790</v>
      </c>
    </row>
    <row r="4032" spans="1:10" x14ac:dyDescent="0.2">
      <c r="A4032" s="33">
        <v>3538</v>
      </c>
      <c r="B4032" s="34" t="s">
        <v>7916</v>
      </c>
      <c r="C4032" s="34" t="s">
        <v>7917</v>
      </c>
      <c r="D4032" s="34" t="s">
        <v>7912</v>
      </c>
      <c r="E4032" s="35" t="s">
        <v>2207</v>
      </c>
      <c r="F4032" s="35"/>
      <c r="G4032" s="36">
        <v>36.36</v>
      </c>
      <c r="H4032" s="36">
        <v>3750</v>
      </c>
      <c r="I4032" s="36">
        <v>6544.8</v>
      </c>
      <c r="J4032" s="36">
        <v>36.36</v>
      </c>
    </row>
    <row r="4033" spans="1:10" x14ac:dyDescent="0.2">
      <c r="A4033" s="33">
        <v>3539</v>
      </c>
      <c r="B4033" s="34" t="s">
        <v>7918</v>
      </c>
      <c r="C4033" s="34" t="s">
        <v>7919</v>
      </c>
      <c r="D4033" s="34" t="s">
        <v>7920</v>
      </c>
      <c r="E4033" s="35" t="s">
        <v>6700</v>
      </c>
      <c r="F4033" s="35"/>
      <c r="G4033" s="36">
        <v>53.89</v>
      </c>
      <c r="H4033" s="36">
        <v>4700</v>
      </c>
      <c r="I4033" s="36">
        <v>9700.2000000000007</v>
      </c>
      <c r="J4033" s="36">
        <v>53.89</v>
      </c>
    </row>
    <row r="4034" spans="1:10" x14ac:dyDescent="0.2">
      <c r="A4034" s="33">
        <v>3540</v>
      </c>
      <c r="B4034" s="34" t="s">
        <v>12300</v>
      </c>
      <c r="C4034" s="34" t="s">
        <v>12299</v>
      </c>
      <c r="D4034" s="34" t="s">
        <v>14847</v>
      </c>
      <c r="E4034" s="35" t="s">
        <v>13998</v>
      </c>
      <c r="F4034" s="35"/>
      <c r="G4034" s="36">
        <v>51.94</v>
      </c>
      <c r="H4034" s="36">
        <v>4350</v>
      </c>
      <c r="I4034" s="36">
        <v>9349.2000000000007</v>
      </c>
      <c r="J4034" s="36">
        <v>51.94</v>
      </c>
    </row>
    <row r="4035" spans="1:10" x14ac:dyDescent="0.2">
      <c r="A4035" s="33">
        <v>3541</v>
      </c>
      <c r="B4035" s="34" t="s">
        <v>7921</v>
      </c>
      <c r="C4035" s="34" t="s">
        <v>7922</v>
      </c>
      <c r="D4035" s="34" t="s">
        <v>14847</v>
      </c>
      <c r="E4035" s="35" t="s">
        <v>588</v>
      </c>
      <c r="F4035" s="35"/>
      <c r="G4035" s="36">
        <v>51.94</v>
      </c>
      <c r="H4035" s="36">
        <v>4350</v>
      </c>
      <c r="I4035" s="36">
        <v>9349.2000000000007</v>
      </c>
      <c r="J4035" s="36">
        <v>51.94</v>
      </c>
    </row>
    <row r="4036" spans="1:10" x14ac:dyDescent="0.2">
      <c r="A4036" s="31"/>
      <c r="B4036" s="31"/>
      <c r="C4036" s="31"/>
      <c r="D4036" s="32" t="s">
        <v>7923</v>
      </c>
      <c r="E4036" s="31"/>
      <c r="F4036" s="31"/>
      <c r="G4036" s="31"/>
      <c r="H4036" s="31"/>
      <c r="I4036" s="31"/>
      <c r="J4036" s="31"/>
    </row>
    <row r="4037" spans="1:10" x14ac:dyDescent="0.2">
      <c r="A4037" s="33">
        <v>3542</v>
      </c>
      <c r="B4037" s="34" t="s">
        <v>7924</v>
      </c>
      <c r="C4037" s="34" t="s">
        <v>7925</v>
      </c>
      <c r="D4037" s="34" t="s">
        <v>7926</v>
      </c>
      <c r="E4037" s="35" t="s">
        <v>7927</v>
      </c>
      <c r="F4037" s="35"/>
      <c r="G4037" s="36">
        <v>41.86</v>
      </c>
      <c r="H4037" s="36">
        <v>3800</v>
      </c>
      <c r="I4037" s="36">
        <v>7534.8</v>
      </c>
      <c r="J4037" s="36">
        <v>41.86</v>
      </c>
    </row>
    <row r="4038" spans="1:10" x14ac:dyDescent="0.2">
      <c r="A4038" s="33">
        <v>3543</v>
      </c>
      <c r="B4038" s="34" t="s">
        <v>7928</v>
      </c>
      <c r="C4038" s="34" t="s">
        <v>7929</v>
      </c>
      <c r="D4038" s="34" t="s">
        <v>7930</v>
      </c>
      <c r="E4038" s="35" t="s">
        <v>7597</v>
      </c>
      <c r="F4038" s="35"/>
      <c r="G4038" s="36">
        <v>36.36</v>
      </c>
      <c r="H4038" s="36">
        <v>3750</v>
      </c>
      <c r="I4038" s="36">
        <v>6544.8</v>
      </c>
      <c r="J4038" s="36">
        <v>36.36</v>
      </c>
    </row>
    <row r="4039" spans="1:10" x14ac:dyDescent="0.2">
      <c r="A4039" s="33">
        <v>3544</v>
      </c>
      <c r="B4039" s="34" t="s">
        <v>7931</v>
      </c>
      <c r="C4039" s="34" t="s">
        <v>7932</v>
      </c>
      <c r="D4039" s="34" t="s">
        <v>7930</v>
      </c>
      <c r="E4039" s="35" t="s">
        <v>3145</v>
      </c>
      <c r="F4039" s="35"/>
      <c r="G4039" s="36">
        <v>36.36</v>
      </c>
      <c r="H4039" s="36">
        <v>3750</v>
      </c>
      <c r="I4039" s="36">
        <v>6544.8</v>
      </c>
      <c r="J4039" s="36">
        <v>36.36</v>
      </c>
    </row>
    <row r="4040" spans="1:10" x14ac:dyDescent="0.2">
      <c r="A4040" s="33">
        <v>3545</v>
      </c>
      <c r="B4040" s="34" t="s">
        <v>12237</v>
      </c>
      <c r="C4040" s="34" t="s">
        <v>12236</v>
      </c>
      <c r="D4040" s="34" t="s">
        <v>14848</v>
      </c>
      <c r="E4040" s="35" t="s">
        <v>14167</v>
      </c>
      <c r="F4040" s="35"/>
      <c r="G4040" s="36">
        <v>33.06</v>
      </c>
      <c r="H4040" s="36">
        <v>3750</v>
      </c>
      <c r="I4040" s="36">
        <v>5950.8</v>
      </c>
      <c r="J4040" s="36">
        <v>33.06</v>
      </c>
    </row>
    <row r="4041" spans="1:10" x14ac:dyDescent="0.2">
      <c r="A4041" s="31"/>
      <c r="B4041" s="31"/>
      <c r="C4041" s="31"/>
      <c r="D4041" s="32" t="s">
        <v>7933</v>
      </c>
      <c r="E4041" s="31"/>
      <c r="F4041" s="31"/>
      <c r="G4041" s="31"/>
      <c r="H4041" s="31"/>
      <c r="I4041" s="31"/>
      <c r="J4041" s="31"/>
    </row>
    <row r="4042" spans="1:10" x14ac:dyDescent="0.2">
      <c r="A4042" s="33">
        <v>3546</v>
      </c>
      <c r="B4042" s="34" t="s">
        <v>7934</v>
      </c>
      <c r="C4042" s="34" t="s">
        <v>7935</v>
      </c>
      <c r="D4042" s="34" t="s">
        <v>7936</v>
      </c>
      <c r="E4042" s="35" t="s">
        <v>7597</v>
      </c>
      <c r="F4042" s="35"/>
      <c r="G4042" s="36">
        <v>8900</v>
      </c>
      <c r="H4042" s="36">
        <v>4900</v>
      </c>
      <c r="I4042" s="36">
        <v>8900</v>
      </c>
      <c r="J4042" s="36">
        <v>8900</v>
      </c>
    </row>
    <row r="4043" spans="1:10" x14ac:dyDescent="0.2">
      <c r="A4043" s="33">
        <v>3547</v>
      </c>
      <c r="B4043" s="34" t="s">
        <v>7937</v>
      </c>
      <c r="C4043" s="34" t="s">
        <v>7938</v>
      </c>
      <c r="D4043" s="34" t="s">
        <v>7939</v>
      </c>
      <c r="E4043" s="35" t="s">
        <v>3043</v>
      </c>
      <c r="F4043" s="35"/>
      <c r="G4043" s="36">
        <v>30.91</v>
      </c>
      <c r="H4043" s="36">
        <v>4100</v>
      </c>
      <c r="I4043" s="36">
        <v>6800.2</v>
      </c>
      <c r="J4043" s="36">
        <v>30.91</v>
      </c>
    </row>
    <row r="4044" spans="1:10" x14ac:dyDescent="0.2">
      <c r="A4044" s="33">
        <v>3548</v>
      </c>
      <c r="B4044" s="34" t="s">
        <v>12235</v>
      </c>
      <c r="C4044" s="34" t="s">
        <v>12234</v>
      </c>
      <c r="D4044" s="34" t="s">
        <v>7939</v>
      </c>
      <c r="E4044" s="35" t="s">
        <v>14008</v>
      </c>
      <c r="F4044" s="35"/>
      <c r="G4044" s="36">
        <v>30.91</v>
      </c>
      <c r="H4044" s="36">
        <v>4100</v>
      </c>
      <c r="I4044" s="36">
        <v>6800.2</v>
      </c>
      <c r="J4044" s="36">
        <v>30.91</v>
      </c>
    </row>
    <row r="4045" spans="1:10" x14ac:dyDescent="0.2">
      <c r="A4045" s="31"/>
      <c r="B4045" s="31"/>
      <c r="C4045" s="31"/>
      <c r="D4045" s="32" t="s">
        <v>7940</v>
      </c>
      <c r="E4045" s="31"/>
      <c r="F4045" s="31"/>
      <c r="G4045" s="31"/>
      <c r="H4045" s="31"/>
      <c r="I4045" s="31"/>
      <c r="J4045" s="31"/>
    </row>
    <row r="4046" spans="1:10" x14ac:dyDescent="0.2">
      <c r="A4046" s="33">
        <v>3549</v>
      </c>
      <c r="B4046" s="34" t="s">
        <v>7941</v>
      </c>
      <c r="C4046" s="34" t="s">
        <v>7942</v>
      </c>
      <c r="D4046" s="34" t="s">
        <v>7943</v>
      </c>
      <c r="E4046" s="35" t="s">
        <v>1341</v>
      </c>
      <c r="F4046" s="35"/>
      <c r="G4046" s="36">
        <v>37.78</v>
      </c>
      <c r="H4046" s="36">
        <v>3800</v>
      </c>
      <c r="I4046" s="36">
        <v>6800.4</v>
      </c>
      <c r="J4046" s="36">
        <v>37.78</v>
      </c>
    </row>
    <row r="4047" spans="1:10" x14ac:dyDescent="0.2">
      <c r="A4047" s="33">
        <v>3550</v>
      </c>
      <c r="B4047" s="34" t="s">
        <v>12260</v>
      </c>
      <c r="C4047" s="34" t="s">
        <v>12259</v>
      </c>
      <c r="D4047" s="34" t="s">
        <v>7943</v>
      </c>
      <c r="E4047" s="35" t="s">
        <v>13927</v>
      </c>
      <c r="F4047" s="35"/>
      <c r="G4047" s="36">
        <v>37.78</v>
      </c>
      <c r="H4047" s="36">
        <v>3800</v>
      </c>
      <c r="I4047" s="36">
        <v>6800.4</v>
      </c>
      <c r="J4047" s="36">
        <v>37.78</v>
      </c>
    </row>
    <row r="4048" spans="1:10" x14ac:dyDescent="0.2">
      <c r="A4048" s="33">
        <v>3551</v>
      </c>
      <c r="B4048" s="34" t="s">
        <v>7944</v>
      </c>
      <c r="C4048" s="34" t="s">
        <v>7945</v>
      </c>
      <c r="D4048" s="34" t="s">
        <v>14849</v>
      </c>
      <c r="E4048" s="35" t="s">
        <v>7946</v>
      </c>
      <c r="F4048" s="35"/>
      <c r="G4048" s="36">
        <v>38.33</v>
      </c>
      <c r="H4048" s="36">
        <v>4000</v>
      </c>
      <c r="I4048" s="36">
        <v>6899.4</v>
      </c>
      <c r="J4048" s="36">
        <v>38.33</v>
      </c>
    </row>
    <row r="4049" spans="1:10" x14ac:dyDescent="0.2">
      <c r="A4049" s="33">
        <v>3552</v>
      </c>
      <c r="B4049" s="34" t="s">
        <v>7947</v>
      </c>
      <c r="C4049" s="34" t="s">
        <v>7948</v>
      </c>
      <c r="D4049" s="34" t="s">
        <v>14850</v>
      </c>
      <c r="E4049" s="35" t="s">
        <v>1022</v>
      </c>
      <c r="F4049" s="35"/>
      <c r="G4049" s="36">
        <v>42.17</v>
      </c>
      <c r="H4049" s="36">
        <v>4000</v>
      </c>
      <c r="I4049" s="36">
        <v>7590.6</v>
      </c>
      <c r="J4049" s="36">
        <v>42.17</v>
      </c>
    </row>
    <row r="4050" spans="1:10" x14ac:dyDescent="0.2">
      <c r="A4050" s="33">
        <v>3553</v>
      </c>
      <c r="B4050" s="34" t="s">
        <v>7949</v>
      </c>
      <c r="C4050" s="34" t="s">
        <v>7950</v>
      </c>
      <c r="D4050" s="34" t="s">
        <v>7943</v>
      </c>
      <c r="E4050" s="35" t="s">
        <v>410</v>
      </c>
      <c r="F4050" s="35"/>
      <c r="G4050" s="36">
        <v>37.78</v>
      </c>
      <c r="H4050" s="36">
        <v>3800</v>
      </c>
      <c r="I4050" s="36">
        <v>6800.4</v>
      </c>
      <c r="J4050" s="36">
        <v>37.78</v>
      </c>
    </row>
    <row r="4051" spans="1:10" x14ac:dyDescent="0.2">
      <c r="A4051" s="33">
        <v>3554</v>
      </c>
      <c r="B4051" s="34" t="s">
        <v>14851</v>
      </c>
      <c r="C4051" s="34" t="s">
        <v>14852</v>
      </c>
      <c r="D4051" s="34" t="s">
        <v>7943</v>
      </c>
      <c r="E4051" s="35" t="s">
        <v>13946</v>
      </c>
      <c r="F4051" s="35"/>
      <c r="G4051" s="36">
        <v>37.78</v>
      </c>
      <c r="H4051" s="36">
        <v>3800</v>
      </c>
      <c r="I4051" s="36">
        <v>6800.4</v>
      </c>
      <c r="J4051" s="36">
        <v>37.78</v>
      </c>
    </row>
    <row r="4052" spans="1:10" x14ac:dyDescent="0.2">
      <c r="A4052" s="33">
        <v>3555</v>
      </c>
      <c r="B4052" s="34" t="s">
        <v>7951</v>
      </c>
      <c r="C4052" s="34" t="s">
        <v>7952</v>
      </c>
      <c r="D4052" s="34" t="s">
        <v>7953</v>
      </c>
      <c r="E4052" s="35" t="s">
        <v>2278</v>
      </c>
      <c r="F4052" s="35"/>
      <c r="G4052" s="36">
        <v>39.17</v>
      </c>
      <c r="H4052" s="36">
        <v>3850</v>
      </c>
      <c r="I4052" s="36">
        <v>7050.6</v>
      </c>
      <c r="J4052" s="36">
        <v>39.17</v>
      </c>
    </row>
    <row r="4053" spans="1:10" x14ac:dyDescent="0.2">
      <c r="A4053" s="33">
        <v>3556</v>
      </c>
      <c r="B4053" s="34" t="s">
        <v>7954</v>
      </c>
      <c r="C4053" s="34" t="s">
        <v>7955</v>
      </c>
      <c r="D4053" s="34" t="s">
        <v>7943</v>
      </c>
      <c r="E4053" s="35" t="s">
        <v>34</v>
      </c>
      <c r="F4053" s="35"/>
      <c r="G4053" s="36">
        <v>37.78</v>
      </c>
      <c r="H4053" s="36">
        <v>3800</v>
      </c>
      <c r="I4053" s="36">
        <v>6800.4</v>
      </c>
      <c r="J4053" s="36">
        <v>37.78</v>
      </c>
    </row>
    <row r="4054" spans="1:10" x14ac:dyDescent="0.2">
      <c r="A4054" s="33">
        <v>3557</v>
      </c>
      <c r="B4054" s="34" t="s">
        <v>12258</v>
      </c>
      <c r="C4054" s="34" t="s">
        <v>12257</v>
      </c>
      <c r="D4054" s="34" t="s">
        <v>7943</v>
      </c>
      <c r="E4054" s="35" t="s">
        <v>13955</v>
      </c>
      <c r="F4054" s="35"/>
      <c r="G4054" s="36">
        <v>37.78</v>
      </c>
      <c r="H4054" s="36">
        <v>3800</v>
      </c>
      <c r="I4054" s="36">
        <v>6800.4</v>
      </c>
      <c r="J4054" s="36">
        <v>37.78</v>
      </c>
    </row>
    <row r="4055" spans="1:10" x14ac:dyDescent="0.2">
      <c r="A4055" s="33">
        <v>3558</v>
      </c>
      <c r="B4055" s="34" t="s">
        <v>7956</v>
      </c>
      <c r="C4055" s="34" t="s">
        <v>7957</v>
      </c>
      <c r="D4055" s="34" t="s">
        <v>14849</v>
      </c>
      <c r="E4055" s="35" t="s">
        <v>7597</v>
      </c>
      <c r="F4055" s="35"/>
      <c r="G4055" s="36">
        <v>38.33</v>
      </c>
      <c r="H4055" s="36">
        <v>4000</v>
      </c>
      <c r="I4055" s="36">
        <v>6899.4</v>
      </c>
      <c r="J4055" s="36">
        <v>38.33</v>
      </c>
    </row>
    <row r="4056" spans="1:10" x14ac:dyDescent="0.2">
      <c r="A4056" s="33">
        <v>3559</v>
      </c>
      <c r="B4056" s="34" t="s">
        <v>7958</v>
      </c>
      <c r="C4056" s="34" t="s">
        <v>7959</v>
      </c>
      <c r="D4056" s="34" t="s">
        <v>7953</v>
      </c>
      <c r="E4056" s="35" t="s">
        <v>7597</v>
      </c>
      <c r="F4056" s="35"/>
      <c r="G4056" s="36">
        <v>39.17</v>
      </c>
      <c r="H4056" s="36">
        <v>3850</v>
      </c>
      <c r="I4056" s="36">
        <v>7050.6</v>
      </c>
      <c r="J4056" s="36">
        <v>39.17</v>
      </c>
    </row>
    <row r="4057" spans="1:10" x14ac:dyDescent="0.2">
      <c r="A4057" s="33">
        <v>3560</v>
      </c>
      <c r="B4057" s="34" t="s">
        <v>7960</v>
      </c>
      <c r="C4057" s="34" t="s">
        <v>7961</v>
      </c>
      <c r="D4057" s="34" t="s">
        <v>7943</v>
      </c>
      <c r="E4057" s="35" t="s">
        <v>7816</v>
      </c>
      <c r="F4057" s="35"/>
      <c r="G4057" s="36">
        <v>37.78</v>
      </c>
      <c r="H4057" s="36">
        <v>3800</v>
      </c>
      <c r="I4057" s="36">
        <v>6800.4</v>
      </c>
      <c r="J4057" s="36">
        <v>37.78</v>
      </c>
    </row>
    <row r="4058" spans="1:10" x14ac:dyDescent="0.2">
      <c r="A4058" s="33">
        <v>3561</v>
      </c>
      <c r="B4058" s="34" t="s">
        <v>7962</v>
      </c>
      <c r="C4058" s="34" t="s">
        <v>7963</v>
      </c>
      <c r="D4058" s="34" t="s">
        <v>14850</v>
      </c>
      <c r="E4058" s="35" t="s">
        <v>3703</v>
      </c>
      <c r="F4058" s="35"/>
      <c r="G4058" s="36">
        <v>42.17</v>
      </c>
      <c r="H4058" s="36">
        <v>4000</v>
      </c>
      <c r="I4058" s="36">
        <v>7590.6</v>
      </c>
      <c r="J4058" s="36">
        <v>42.17</v>
      </c>
    </row>
    <row r="4059" spans="1:10" x14ac:dyDescent="0.2">
      <c r="A4059" s="33">
        <v>3562</v>
      </c>
      <c r="B4059" s="34" t="s">
        <v>9452</v>
      </c>
      <c r="C4059" s="34" t="s">
        <v>9453</v>
      </c>
      <c r="D4059" s="34" t="s">
        <v>7943</v>
      </c>
      <c r="E4059" s="35" t="s">
        <v>2432</v>
      </c>
      <c r="F4059" s="35"/>
      <c r="G4059" s="36">
        <v>37.78</v>
      </c>
      <c r="H4059" s="36">
        <v>3800</v>
      </c>
      <c r="I4059" s="36">
        <v>6800.4</v>
      </c>
      <c r="J4059" s="36">
        <v>37.78</v>
      </c>
    </row>
    <row r="4060" spans="1:10" x14ac:dyDescent="0.2">
      <c r="A4060" s="33">
        <v>3563</v>
      </c>
      <c r="B4060" s="34" t="s">
        <v>12256</v>
      </c>
      <c r="C4060" s="34" t="s">
        <v>12255</v>
      </c>
      <c r="D4060" s="34" t="s">
        <v>7943</v>
      </c>
      <c r="E4060" s="35" t="s">
        <v>14032</v>
      </c>
      <c r="F4060" s="35"/>
      <c r="G4060" s="36">
        <v>37.78</v>
      </c>
      <c r="H4060" s="36">
        <v>3800</v>
      </c>
      <c r="I4060" s="36">
        <v>6800.4</v>
      </c>
      <c r="J4060" s="36">
        <v>37.78</v>
      </c>
    </row>
    <row r="4061" spans="1:10" x14ac:dyDescent="0.2">
      <c r="A4061" s="33">
        <v>3564</v>
      </c>
      <c r="B4061" s="34" t="s">
        <v>14853</v>
      </c>
      <c r="C4061" s="34" t="s">
        <v>14854</v>
      </c>
      <c r="D4061" s="34" t="s">
        <v>7943</v>
      </c>
      <c r="E4061" s="35" t="s">
        <v>14049</v>
      </c>
      <c r="F4061" s="35"/>
      <c r="G4061" s="36">
        <v>37.78</v>
      </c>
      <c r="H4061" s="36">
        <v>3800</v>
      </c>
      <c r="I4061" s="36">
        <v>6800.4</v>
      </c>
      <c r="J4061" s="36">
        <v>37.78</v>
      </c>
    </row>
    <row r="4062" spans="1:10" x14ac:dyDescent="0.2">
      <c r="A4062" s="33">
        <v>3565</v>
      </c>
      <c r="B4062" s="34" t="s">
        <v>7964</v>
      </c>
      <c r="C4062" s="34" t="s">
        <v>7965</v>
      </c>
      <c r="D4062" s="34" t="s">
        <v>7943</v>
      </c>
      <c r="E4062" s="35" t="s">
        <v>4463</v>
      </c>
      <c r="F4062" s="35"/>
      <c r="G4062" s="36">
        <v>37.78</v>
      </c>
      <c r="H4062" s="36">
        <v>3800</v>
      </c>
      <c r="I4062" s="36">
        <v>6800.4</v>
      </c>
      <c r="J4062" s="36">
        <v>37.78</v>
      </c>
    </row>
    <row r="4063" spans="1:10" x14ac:dyDescent="0.2">
      <c r="A4063" s="31"/>
      <c r="B4063" s="31"/>
      <c r="C4063" s="31"/>
      <c r="D4063" s="32" t="s">
        <v>12246</v>
      </c>
      <c r="E4063" s="31"/>
      <c r="F4063" s="31"/>
      <c r="G4063" s="31"/>
      <c r="H4063" s="31"/>
      <c r="I4063" s="31"/>
      <c r="J4063" s="31"/>
    </row>
    <row r="4064" spans="1:10" x14ac:dyDescent="0.2">
      <c r="A4064" s="33">
        <v>3566</v>
      </c>
      <c r="B4064" s="34" t="s">
        <v>12245</v>
      </c>
      <c r="C4064" s="34" t="s">
        <v>12244</v>
      </c>
      <c r="D4064" s="34" t="s">
        <v>14855</v>
      </c>
      <c r="E4064" s="35" t="s">
        <v>13985</v>
      </c>
      <c r="F4064" s="35"/>
      <c r="G4064" s="36">
        <v>35.56</v>
      </c>
      <c r="H4064" s="36">
        <v>3750</v>
      </c>
      <c r="I4064" s="36">
        <v>6400.8</v>
      </c>
      <c r="J4064" s="36">
        <v>35.56</v>
      </c>
    </row>
    <row r="4065" spans="1:10" x14ac:dyDescent="0.2">
      <c r="A4065" s="31"/>
      <c r="B4065" s="31"/>
      <c r="C4065" s="31"/>
      <c r="D4065" s="32" t="s">
        <v>7966</v>
      </c>
      <c r="E4065" s="31"/>
      <c r="F4065" s="31"/>
      <c r="G4065" s="31"/>
      <c r="H4065" s="31"/>
      <c r="I4065" s="31"/>
      <c r="J4065" s="31"/>
    </row>
    <row r="4066" spans="1:10" x14ac:dyDescent="0.2">
      <c r="A4066" s="33">
        <v>3567</v>
      </c>
      <c r="B4066" s="34" t="s">
        <v>7967</v>
      </c>
      <c r="C4066" s="34" t="s">
        <v>7968</v>
      </c>
      <c r="D4066" s="34" t="s">
        <v>7969</v>
      </c>
      <c r="E4066" s="35" t="s">
        <v>5632</v>
      </c>
      <c r="F4066" s="35"/>
      <c r="G4066" s="36">
        <v>8000</v>
      </c>
      <c r="H4066" s="36">
        <v>5900</v>
      </c>
      <c r="I4066" s="36">
        <v>6900</v>
      </c>
      <c r="J4066" s="36">
        <v>6900</v>
      </c>
    </row>
    <row r="4067" spans="1:10" x14ac:dyDescent="0.2">
      <c r="A4067" s="33">
        <v>3568</v>
      </c>
      <c r="B4067" s="34" t="s">
        <v>7970</v>
      </c>
      <c r="C4067" s="34" t="s">
        <v>7971</v>
      </c>
      <c r="D4067" s="34" t="s">
        <v>7972</v>
      </c>
      <c r="E4067" s="35" t="s">
        <v>2926</v>
      </c>
      <c r="F4067" s="35"/>
      <c r="G4067" s="36">
        <v>40.270000000000003</v>
      </c>
      <c r="H4067" s="36">
        <v>3800</v>
      </c>
      <c r="I4067" s="36">
        <v>7248.6</v>
      </c>
      <c r="J4067" s="36">
        <v>40.270000000000003</v>
      </c>
    </row>
    <row r="4068" spans="1:10" x14ac:dyDescent="0.2">
      <c r="A4068" s="33">
        <v>3569</v>
      </c>
      <c r="B4068" s="34" t="s">
        <v>12248</v>
      </c>
      <c r="C4068" s="34" t="s">
        <v>12247</v>
      </c>
      <c r="D4068" s="34" t="s">
        <v>7979</v>
      </c>
      <c r="E4068" s="35" t="s">
        <v>13984</v>
      </c>
      <c r="F4068" s="35"/>
      <c r="G4068" s="36">
        <v>31.94</v>
      </c>
      <c r="H4068" s="36">
        <v>3750</v>
      </c>
      <c r="I4068" s="36">
        <v>5749.2</v>
      </c>
      <c r="J4068" s="36">
        <v>31.94</v>
      </c>
    </row>
    <row r="4069" spans="1:10" x14ac:dyDescent="0.2">
      <c r="A4069" s="33">
        <v>3570</v>
      </c>
      <c r="B4069" s="34" t="s">
        <v>7973</v>
      </c>
      <c r="C4069" s="34" t="s">
        <v>7974</v>
      </c>
      <c r="D4069" s="34" t="s">
        <v>7975</v>
      </c>
      <c r="E4069" s="35" t="s">
        <v>7976</v>
      </c>
      <c r="F4069" s="35"/>
      <c r="G4069" s="36">
        <v>35.14</v>
      </c>
      <c r="H4069" s="36">
        <v>3750</v>
      </c>
      <c r="I4069" s="36">
        <v>6325.2</v>
      </c>
      <c r="J4069" s="36">
        <v>35.14</v>
      </c>
    </row>
    <row r="4070" spans="1:10" x14ac:dyDescent="0.2">
      <c r="A4070" s="33">
        <v>3571</v>
      </c>
      <c r="B4070" s="34" t="s">
        <v>12241</v>
      </c>
      <c r="C4070" s="34" t="s">
        <v>12240</v>
      </c>
      <c r="D4070" s="34" t="s">
        <v>7979</v>
      </c>
      <c r="E4070" s="35" t="s">
        <v>14115</v>
      </c>
      <c r="F4070" s="35"/>
      <c r="G4070" s="36">
        <v>31.94</v>
      </c>
      <c r="H4070" s="36">
        <v>3750</v>
      </c>
      <c r="I4070" s="36">
        <v>5749.2</v>
      </c>
      <c r="J4070" s="36">
        <v>31.94</v>
      </c>
    </row>
    <row r="4071" spans="1:10" x14ac:dyDescent="0.2">
      <c r="A4071" s="33">
        <v>3572</v>
      </c>
      <c r="B4071" s="34" t="s">
        <v>9467</v>
      </c>
      <c r="C4071" s="34" t="s">
        <v>9468</v>
      </c>
      <c r="D4071" s="34" t="s">
        <v>7979</v>
      </c>
      <c r="E4071" s="35" t="s">
        <v>3891</v>
      </c>
      <c r="F4071" s="35"/>
      <c r="G4071" s="36">
        <v>31.94</v>
      </c>
      <c r="H4071" s="36">
        <v>3750</v>
      </c>
      <c r="I4071" s="36">
        <v>5749.2</v>
      </c>
      <c r="J4071" s="36">
        <v>31.94</v>
      </c>
    </row>
    <row r="4072" spans="1:10" x14ac:dyDescent="0.2">
      <c r="A4072" s="33">
        <v>3573</v>
      </c>
      <c r="B4072" s="34" t="s">
        <v>7977</v>
      </c>
      <c r="C4072" s="34" t="s">
        <v>7978</v>
      </c>
      <c r="D4072" s="34" t="s">
        <v>7975</v>
      </c>
      <c r="E4072" s="35" t="s">
        <v>3532</v>
      </c>
      <c r="F4072" s="35"/>
      <c r="G4072" s="36">
        <v>35.14</v>
      </c>
      <c r="H4072" s="36">
        <v>3750</v>
      </c>
      <c r="I4072" s="36">
        <v>6325.2</v>
      </c>
      <c r="J4072" s="36">
        <v>35.14</v>
      </c>
    </row>
    <row r="4073" spans="1:10" x14ac:dyDescent="0.2">
      <c r="A4073" s="33">
        <v>3574</v>
      </c>
      <c r="B4073" s="34" t="s">
        <v>7980</v>
      </c>
      <c r="C4073" s="34" t="s">
        <v>7981</v>
      </c>
      <c r="D4073" s="34" t="s">
        <v>7972</v>
      </c>
      <c r="E4073" s="35" t="s">
        <v>2935</v>
      </c>
      <c r="F4073" s="35"/>
      <c r="G4073" s="36">
        <v>40.270000000000003</v>
      </c>
      <c r="H4073" s="36">
        <v>3800</v>
      </c>
      <c r="I4073" s="36">
        <v>7248.6</v>
      </c>
      <c r="J4073" s="36">
        <v>40.270000000000003</v>
      </c>
    </row>
    <row r="4074" spans="1:10" x14ac:dyDescent="0.2">
      <c r="A4074" s="33">
        <v>3575</v>
      </c>
      <c r="B4074" s="34" t="s">
        <v>12239</v>
      </c>
      <c r="C4074" s="34" t="s">
        <v>12238</v>
      </c>
      <c r="D4074" s="34" t="s">
        <v>7979</v>
      </c>
      <c r="E4074" s="35" t="s">
        <v>13970</v>
      </c>
      <c r="F4074" s="35"/>
      <c r="G4074" s="36">
        <v>31.94</v>
      </c>
      <c r="H4074" s="36">
        <v>3750</v>
      </c>
      <c r="I4074" s="36">
        <v>5749.2</v>
      </c>
      <c r="J4074" s="36">
        <v>31.94</v>
      </c>
    </row>
    <row r="4075" spans="1:10" x14ac:dyDescent="0.2">
      <c r="A4075" s="33">
        <v>3576</v>
      </c>
      <c r="B4075" s="34" t="s">
        <v>8026</v>
      </c>
      <c r="C4075" s="34" t="s">
        <v>8027</v>
      </c>
      <c r="D4075" s="34" t="s">
        <v>14856</v>
      </c>
      <c r="E4075" s="35" t="s">
        <v>5589</v>
      </c>
      <c r="F4075" s="35"/>
      <c r="G4075" s="36">
        <v>8000</v>
      </c>
      <c r="H4075" s="36">
        <v>5300</v>
      </c>
      <c r="I4075" s="36">
        <v>8000</v>
      </c>
      <c r="J4075" s="36">
        <v>8000</v>
      </c>
    </row>
    <row r="4076" spans="1:10" x14ac:dyDescent="0.2">
      <c r="A4076" s="33">
        <v>3577</v>
      </c>
      <c r="B4076" s="34" t="s">
        <v>7982</v>
      </c>
      <c r="C4076" s="34" t="s">
        <v>7983</v>
      </c>
      <c r="D4076" s="34" t="s">
        <v>7984</v>
      </c>
      <c r="E4076" s="35" t="s">
        <v>147</v>
      </c>
      <c r="F4076" s="35"/>
      <c r="G4076" s="36">
        <v>36.61</v>
      </c>
      <c r="H4076" s="36">
        <v>3800</v>
      </c>
      <c r="I4076" s="36">
        <v>6589.8</v>
      </c>
      <c r="J4076" s="36">
        <v>36.61</v>
      </c>
    </row>
    <row r="4077" spans="1:10" x14ac:dyDescent="0.2">
      <c r="A4077" s="31"/>
      <c r="B4077" s="31"/>
      <c r="C4077" s="31"/>
      <c r="D4077" s="32" t="s">
        <v>7985</v>
      </c>
      <c r="E4077" s="31"/>
      <c r="F4077" s="31"/>
      <c r="G4077" s="31"/>
      <c r="H4077" s="31"/>
      <c r="I4077" s="31"/>
      <c r="J4077" s="31"/>
    </row>
    <row r="4078" spans="1:10" x14ac:dyDescent="0.2">
      <c r="A4078" s="33">
        <v>3578</v>
      </c>
      <c r="B4078" s="34" t="s">
        <v>7986</v>
      </c>
      <c r="C4078" s="34" t="s">
        <v>7987</v>
      </c>
      <c r="D4078" s="34" t="s">
        <v>14857</v>
      </c>
      <c r="E4078" s="35" t="s">
        <v>7597</v>
      </c>
      <c r="F4078" s="35"/>
      <c r="G4078" s="36">
        <v>35.14</v>
      </c>
      <c r="H4078" s="36">
        <v>3750</v>
      </c>
      <c r="I4078" s="36">
        <v>6325.2</v>
      </c>
      <c r="J4078" s="36">
        <v>35.14</v>
      </c>
    </row>
    <row r="4079" spans="1:10" x14ac:dyDescent="0.2">
      <c r="A4079" s="33">
        <v>3579</v>
      </c>
      <c r="B4079" s="34" t="s">
        <v>7988</v>
      </c>
      <c r="C4079" s="34" t="s">
        <v>7989</v>
      </c>
      <c r="D4079" s="34" t="s">
        <v>14858</v>
      </c>
      <c r="E4079" s="35" t="s">
        <v>291</v>
      </c>
      <c r="F4079" s="35"/>
      <c r="G4079" s="36">
        <v>31.94</v>
      </c>
      <c r="H4079" s="36">
        <v>3750</v>
      </c>
      <c r="I4079" s="36">
        <v>5749.2</v>
      </c>
      <c r="J4079" s="36">
        <v>31.94</v>
      </c>
    </row>
    <row r="4080" spans="1:10" x14ac:dyDescent="0.2">
      <c r="A4080" s="33">
        <v>3580</v>
      </c>
      <c r="B4080" s="34" t="s">
        <v>12250</v>
      </c>
      <c r="C4080" s="34" t="s">
        <v>12249</v>
      </c>
      <c r="D4080" s="34" t="s">
        <v>14859</v>
      </c>
      <c r="E4080" s="35" t="s">
        <v>14206</v>
      </c>
      <c r="F4080" s="35"/>
      <c r="G4080" s="36">
        <v>36.61</v>
      </c>
      <c r="H4080" s="36">
        <v>3850</v>
      </c>
      <c r="I4080" s="36">
        <v>6589.8</v>
      </c>
      <c r="J4080" s="36">
        <v>36.61</v>
      </c>
    </row>
    <row r="4081" spans="1:10" x14ac:dyDescent="0.2">
      <c r="A4081" s="33">
        <v>3581</v>
      </c>
      <c r="B4081" s="34" t="s">
        <v>12243</v>
      </c>
      <c r="C4081" s="34" t="s">
        <v>12242</v>
      </c>
      <c r="D4081" s="34" t="s">
        <v>14858</v>
      </c>
      <c r="E4081" s="35" t="s">
        <v>13927</v>
      </c>
      <c r="F4081" s="35"/>
      <c r="G4081" s="36">
        <v>31.94</v>
      </c>
      <c r="H4081" s="36">
        <v>3750</v>
      </c>
      <c r="I4081" s="36">
        <v>5749.2</v>
      </c>
      <c r="J4081" s="36">
        <v>31.94</v>
      </c>
    </row>
    <row r="4082" spans="1:10" x14ac:dyDescent="0.2">
      <c r="A4082" s="33">
        <v>3582</v>
      </c>
      <c r="B4082" s="34" t="s">
        <v>9348</v>
      </c>
      <c r="C4082" s="34" t="s">
        <v>9349</v>
      </c>
      <c r="D4082" s="34" t="s">
        <v>14858</v>
      </c>
      <c r="E4082" s="35" t="s">
        <v>7597</v>
      </c>
      <c r="F4082" s="35"/>
      <c r="G4082" s="36">
        <v>31.94</v>
      </c>
      <c r="H4082" s="36">
        <v>3750</v>
      </c>
      <c r="I4082" s="36">
        <v>5749.2</v>
      </c>
      <c r="J4082" s="36">
        <v>31.94</v>
      </c>
    </row>
    <row r="4083" spans="1:10" x14ac:dyDescent="0.2">
      <c r="A4083" s="33">
        <v>3583</v>
      </c>
      <c r="B4083" s="34" t="s">
        <v>7990</v>
      </c>
      <c r="C4083" s="34" t="s">
        <v>7991</v>
      </c>
      <c r="D4083" s="34" t="s">
        <v>14857</v>
      </c>
      <c r="E4083" s="35" t="s">
        <v>6602</v>
      </c>
      <c r="F4083" s="35"/>
      <c r="G4083" s="36">
        <v>35.14</v>
      </c>
      <c r="H4083" s="36">
        <v>3750</v>
      </c>
      <c r="I4083" s="36">
        <v>6325.2</v>
      </c>
      <c r="J4083" s="36">
        <v>35.14</v>
      </c>
    </row>
    <row r="4084" spans="1:10" x14ac:dyDescent="0.2">
      <c r="A4084" s="33">
        <v>3584</v>
      </c>
      <c r="B4084" s="34" t="s">
        <v>7992</v>
      </c>
      <c r="C4084" s="34" t="s">
        <v>7993</v>
      </c>
      <c r="D4084" s="34" t="s">
        <v>14860</v>
      </c>
      <c r="E4084" s="35" t="s">
        <v>7597</v>
      </c>
      <c r="F4084" s="35"/>
      <c r="G4084" s="36">
        <v>38.33</v>
      </c>
      <c r="H4084" s="36">
        <v>3750</v>
      </c>
      <c r="I4084" s="36">
        <v>6899.4</v>
      </c>
      <c r="J4084" s="36">
        <v>38.33</v>
      </c>
    </row>
    <row r="4085" spans="1:10" x14ac:dyDescent="0.2">
      <c r="A4085" s="33">
        <v>3585</v>
      </c>
      <c r="B4085" s="34" t="s">
        <v>7994</v>
      </c>
      <c r="C4085" s="34" t="s">
        <v>7995</v>
      </c>
      <c r="D4085" s="34" t="s">
        <v>14861</v>
      </c>
      <c r="E4085" s="35" t="s">
        <v>7996</v>
      </c>
      <c r="F4085" s="35"/>
      <c r="G4085" s="36">
        <v>9680</v>
      </c>
      <c r="H4085" s="36">
        <v>6000</v>
      </c>
      <c r="I4085" s="36">
        <v>9680</v>
      </c>
      <c r="J4085" s="36">
        <v>9680</v>
      </c>
    </row>
    <row r="4086" spans="1:10" x14ac:dyDescent="0.2">
      <c r="A4086" s="33">
        <v>3586</v>
      </c>
      <c r="B4086" s="34" t="s">
        <v>7997</v>
      </c>
      <c r="C4086" s="34" t="s">
        <v>7998</v>
      </c>
      <c r="D4086" s="34" t="s">
        <v>14860</v>
      </c>
      <c r="E4086" s="35" t="s">
        <v>7999</v>
      </c>
      <c r="F4086" s="35"/>
      <c r="G4086" s="36">
        <v>38.33</v>
      </c>
      <c r="H4086" s="36">
        <v>3750</v>
      </c>
      <c r="I4086" s="36">
        <v>6899.4</v>
      </c>
      <c r="J4086" s="36">
        <v>38.33</v>
      </c>
    </row>
    <row r="4087" spans="1:10" x14ac:dyDescent="0.2">
      <c r="A4087" s="33">
        <v>3587</v>
      </c>
      <c r="B4087" s="34" t="s">
        <v>8000</v>
      </c>
      <c r="C4087" s="34" t="s">
        <v>8001</v>
      </c>
      <c r="D4087" s="34" t="s">
        <v>8002</v>
      </c>
      <c r="E4087" s="35" t="s">
        <v>5703</v>
      </c>
      <c r="F4087" s="35"/>
      <c r="G4087" s="36">
        <v>43.93</v>
      </c>
      <c r="H4087" s="36">
        <v>3800</v>
      </c>
      <c r="I4087" s="36">
        <v>7907.4</v>
      </c>
      <c r="J4087" s="36">
        <v>43.93</v>
      </c>
    </row>
    <row r="4088" spans="1:10" x14ac:dyDescent="0.2">
      <c r="A4088" s="31"/>
      <c r="B4088" s="31"/>
      <c r="C4088" s="31"/>
      <c r="D4088" s="32" t="s">
        <v>8003</v>
      </c>
      <c r="E4088" s="31"/>
      <c r="F4088" s="31"/>
      <c r="G4088" s="31"/>
      <c r="H4088" s="31"/>
      <c r="I4088" s="31"/>
      <c r="J4088" s="31"/>
    </row>
    <row r="4089" spans="1:10" x14ac:dyDescent="0.2">
      <c r="A4089" s="33">
        <v>3588</v>
      </c>
      <c r="B4089" s="34" t="s">
        <v>8004</v>
      </c>
      <c r="C4089" s="34" t="s">
        <v>8005</v>
      </c>
      <c r="D4089" s="34" t="s">
        <v>8006</v>
      </c>
      <c r="E4089" s="35" t="s">
        <v>1442</v>
      </c>
      <c r="F4089" s="35"/>
      <c r="G4089" s="36">
        <v>5500</v>
      </c>
      <c r="H4089" s="36">
        <v>3750</v>
      </c>
      <c r="I4089" s="36">
        <v>5500</v>
      </c>
      <c r="J4089" s="36">
        <v>5500</v>
      </c>
    </row>
    <row r="4090" spans="1:10" x14ac:dyDescent="0.2">
      <c r="A4090" s="33">
        <v>3589</v>
      </c>
      <c r="B4090" s="34" t="s">
        <v>8007</v>
      </c>
      <c r="C4090" s="34" t="s">
        <v>8008</v>
      </c>
      <c r="D4090" s="34" t="s">
        <v>8009</v>
      </c>
      <c r="E4090" s="35" t="s">
        <v>2544</v>
      </c>
      <c r="F4090" s="35"/>
      <c r="G4090" s="36">
        <v>36.85</v>
      </c>
      <c r="H4090" s="36">
        <v>3750</v>
      </c>
      <c r="I4090" s="36">
        <v>7370</v>
      </c>
      <c r="J4090" s="36">
        <v>36.85</v>
      </c>
    </row>
    <row r="4091" spans="1:10" x14ac:dyDescent="0.2">
      <c r="A4091" s="33">
        <v>3590</v>
      </c>
      <c r="B4091" s="34" t="s">
        <v>8010</v>
      </c>
      <c r="C4091" s="34" t="s">
        <v>8011</v>
      </c>
      <c r="D4091" s="34" t="s">
        <v>8012</v>
      </c>
      <c r="E4091" s="35" t="s">
        <v>3043</v>
      </c>
      <c r="F4091" s="35"/>
      <c r="G4091" s="36">
        <v>5000</v>
      </c>
      <c r="H4091" s="36">
        <v>3200</v>
      </c>
      <c r="I4091" s="36">
        <v>5000</v>
      </c>
      <c r="J4091" s="36">
        <v>5000</v>
      </c>
    </row>
    <row r="4092" spans="1:10" x14ac:dyDescent="0.2">
      <c r="A4092" s="33">
        <v>3591</v>
      </c>
      <c r="B4092" s="34" t="s">
        <v>12270</v>
      </c>
      <c r="C4092" s="34" t="s">
        <v>12269</v>
      </c>
      <c r="D4092" s="34" t="s">
        <v>14862</v>
      </c>
      <c r="E4092" s="35" t="s">
        <v>13970</v>
      </c>
      <c r="F4092" s="35"/>
      <c r="G4092" s="36">
        <v>33</v>
      </c>
      <c r="H4092" s="36">
        <v>3750</v>
      </c>
      <c r="I4092" s="36">
        <v>6600</v>
      </c>
      <c r="J4092" s="36">
        <v>33</v>
      </c>
    </row>
    <row r="4093" spans="1:10" x14ac:dyDescent="0.2">
      <c r="A4093" s="33">
        <v>3592</v>
      </c>
      <c r="B4093" s="34" t="s">
        <v>12266</v>
      </c>
      <c r="C4093" s="34" t="s">
        <v>12265</v>
      </c>
      <c r="D4093" s="34" t="s">
        <v>8017</v>
      </c>
      <c r="E4093" s="35" t="s">
        <v>13934</v>
      </c>
      <c r="F4093" s="35"/>
      <c r="G4093" s="36">
        <v>30</v>
      </c>
      <c r="H4093" s="36">
        <v>3750</v>
      </c>
      <c r="I4093" s="36">
        <v>6000</v>
      </c>
      <c r="J4093" s="36">
        <v>30</v>
      </c>
    </row>
    <row r="4094" spans="1:10" x14ac:dyDescent="0.2">
      <c r="A4094" s="33">
        <v>3593</v>
      </c>
      <c r="B4094" s="34" t="s">
        <v>8013</v>
      </c>
      <c r="C4094" s="34" t="s">
        <v>8014</v>
      </c>
      <c r="D4094" s="34" t="s">
        <v>8009</v>
      </c>
      <c r="E4094" s="35" t="s">
        <v>6509</v>
      </c>
      <c r="F4094" s="35"/>
      <c r="G4094" s="36">
        <v>36.85</v>
      </c>
      <c r="H4094" s="36">
        <v>3750</v>
      </c>
      <c r="I4094" s="36">
        <v>7370</v>
      </c>
      <c r="J4094" s="36">
        <v>36.85</v>
      </c>
    </row>
    <row r="4095" spans="1:10" x14ac:dyDescent="0.2">
      <c r="A4095" s="33">
        <v>3594</v>
      </c>
      <c r="B4095" s="34" t="s">
        <v>12268</v>
      </c>
      <c r="C4095" s="34" t="s">
        <v>12267</v>
      </c>
      <c r="D4095" s="34" t="s">
        <v>14862</v>
      </c>
      <c r="E4095" s="35" t="s">
        <v>13970</v>
      </c>
      <c r="F4095" s="35"/>
      <c r="G4095" s="36">
        <v>33</v>
      </c>
      <c r="H4095" s="36">
        <v>3750</v>
      </c>
      <c r="I4095" s="36">
        <v>6600</v>
      </c>
      <c r="J4095" s="36">
        <v>33</v>
      </c>
    </row>
    <row r="4096" spans="1:10" x14ac:dyDescent="0.2">
      <c r="A4096" s="33">
        <v>3595</v>
      </c>
      <c r="B4096" s="34" t="s">
        <v>12264</v>
      </c>
      <c r="C4096" s="34" t="s">
        <v>12263</v>
      </c>
      <c r="D4096" s="34" t="s">
        <v>8017</v>
      </c>
      <c r="E4096" s="35" t="s">
        <v>14228</v>
      </c>
      <c r="F4096" s="35"/>
      <c r="G4096" s="36">
        <v>30</v>
      </c>
      <c r="H4096" s="36">
        <v>3750</v>
      </c>
      <c r="I4096" s="36">
        <v>6000</v>
      </c>
      <c r="J4096" s="36">
        <v>30</v>
      </c>
    </row>
    <row r="4097" spans="1:10" x14ac:dyDescent="0.2">
      <c r="A4097" s="33">
        <v>3596</v>
      </c>
      <c r="B4097" s="34" t="s">
        <v>8015</v>
      </c>
      <c r="C4097" s="34" t="s">
        <v>8016</v>
      </c>
      <c r="D4097" s="34" t="s">
        <v>8017</v>
      </c>
      <c r="E4097" s="35" t="s">
        <v>1516</v>
      </c>
      <c r="F4097" s="35"/>
      <c r="G4097" s="36">
        <v>30</v>
      </c>
      <c r="H4097" s="36">
        <v>3750</v>
      </c>
      <c r="I4097" s="36">
        <v>6000</v>
      </c>
      <c r="J4097" s="36">
        <v>30</v>
      </c>
    </row>
    <row r="4098" spans="1:10" x14ac:dyDescent="0.2">
      <c r="A4098" s="33">
        <v>3597</v>
      </c>
      <c r="B4098" s="34" t="s">
        <v>8018</v>
      </c>
      <c r="C4098" s="34" t="s">
        <v>8019</v>
      </c>
      <c r="D4098" s="34" t="s">
        <v>8017</v>
      </c>
      <c r="E4098" s="35" t="s">
        <v>1233</v>
      </c>
      <c r="F4098" s="35"/>
      <c r="G4098" s="36">
        <v>30</v>
      </c>
      <c r="H4098" s="36">
        <v>3750</v>
      </c>
      <c r="I4098" s="36">
        <v>6000</v>
      </c>
      <c r="J4098" s="36">
        <v>30</v>
      </c>
    </row>
    <row r="4099" spans="1:10" x14ac:dyDescent="0.2">
      <c r="A4099" s="33">
        <v>3598</v>
      </c>
      <c r="B4099" s="34" t="s">
        <v>8020</v>
      </c>
      <c r="C4099" s="34" t="s">
        <v>8021</v>
      </c>
      <c r="D4099" s="34" t="s">
        <v>8022</v>
      </c>
      <c r="E4099" s="35" t="s">
        <v>7597</v>
      </c>
      <c r="F4099" s="35"/>
      <c r="G4099" s="36">
        <v>8400</v>
      </c>
      <c r="H4099" s="36">
        <v>3750</v>
      </c>
      <c r="I4099" s="36">
        <v>8400</v>
      </c>
      <c r="J4099" s="36">
        <v>8400</v>
      </c>
    </row>
    <row r="4100" spans="1:10" x14ac:dyDescent="0.2">
      <c r="A4100" s="33">
        <v>3599</v>
      </c>
      <c r="B4100" s="34" t="s">
        <v>12252</v>
      </c>
      <c r="C4100" s="34" t="s">
        <v>12251</v>
      </c>
      <c r="D4100" s="34" t="s">
        <v>8012</v>
      </c>
      <c r="E4100" s="35" t="s">
        <v>13975</v>
      </c>
      <c r="F4100" s="35"/>
      <c r="G4100" s="36">
        <v>5000</v>
      </c>
      <c r="H4100" s="36">
        <v>3750</v>
      </c>
      <c r="I4100" s="36">
        <v>5000</v>
      </c>
      <c r="J4100" s="36">
        <v>5000</v>
      </c>
    </row>
    <row r="4101" spans="1:10" x14ac:dyDescent="0.2">
      <c r="A4101" s="31"/>
      <c r="B4101" s="31"/>
      <c r="C4101" s="31"/>
      <c r="D4101" s="32" t="s">
        <v>8023</v>
      </c>
      <c r="E4101" s="31"/>
      <c r="F4101" s="31"/>
      <c r="G4101" s="31"/>
      <c r="H4101" s="31"/>
      <c r="I4101" s="31"/>
      <c r="J4101" s="31"/>
    </row>
    <row r="4102" spans="1:10" x14ac:dyDescent="0.2">
      <c r="A4102" s="33">
        <v>3600</v>
      </c>
      <c r="B4102" s="34" t="s">
        <v>8024</v>
      </c>
      <c r="C4102" s="34" t="s">
        <v>8025</v>
      </c>
      <c r="D4102" s="34" t="s">
        <v>14863</v>
      </c>
      <c r="E4102" s="35" t="s">
        <v>7976</v>
      </c>
      <c r="F4102" s="35"/>
      <c r="G4102" s="36">
        <v>12430</v>
      </c>
      <c r="H4102" s="36">
        <v>9400</v>
      </c>
      <c r="I4102" s="36">
        <v>12430</v>
      </c>
      <c r="J4102" s="36">
        <v>12430</v>
      </c>
    </row>
    <row r="4103" spans="1:10" x14ac:dyDescent="0.2">
      <c r="A4103" s="31"/>
      <c r="B4103" s="31"/>
      <c r="C4103" s="31"/>
      <c r="D4103" s="32" t="s">
        <v>8028</v>
      </c>
      <c r="E4103" s="31"/>
      <c r="F4103" s="31"/>
      <c r="G4103" s="31"/>
      <c r="H4103" s="31"/>
      <c r="I4103" s="31"/>
      <c r="J4103" s="31"/>
    </row>
    <row r="4104" spans="1:10" x14ac:dyDescent="0.2">
      <c r="A4104" s="33">
        <v>3601</v>
      </c>
      <c r="B4104" s="34" t="s">
        <v>8029</v>
      </c>
      <c r="C4104" s="34" t="s">
        <v>8030</v>
      </c>
      <c r="D4104" s="34" t="s">
        <v>8031</v>
      </c>
      <c r="E4104" s="35" t="s">
        <v>2301</v>
      </c>
      <c r="F4104" s="35"/>
      <c r="G4104" s="36">
        <v>35.14</v>
      </c>
      <c r="H4104" s="36">
        <v>3750</v>
      </c>
      <c r="I4104" s="36">
        <v>6325.2</v>
      </c>
      <c r="J4104" s="36">
        <v>35.14</v>
      </c>
    </row>
    <row r="4105" spans="1:10" x14ac:dyDescent="0.2">
      <c r="A4105" s="31"/>
      <c r="B4105" s="31"/>
      <c r="C4105" s="31"/>
      <c r="D4105" s="32" t="s">
        <v>8032</v>
      </c>
      <c r="E4105" s="31"/>
      <c r="F4105" s="31"/>
      <c r="G4105" s="31"/>
      <c r="H4105" s="31"/>
      <c r="I4105" s="31"/>
      <c r="J4105" s="31"/>
    </row>
    <row r="4106" spans="1:10" x14ac:dyDescent="0.2">
      <c r="A4106" s="33">
        <v>3602</v>
      </c>
      <c r="B4106" s="34" t="s">
        <v>8033</v>
      </c>
      <c r="C4106" s="34" t="s">
        <v>8034</v>
      </c>
      <c r="D4106" s="34" t="s">
        <v>8035</v>
      </c>
      <c r="E4106" s="35" t="s">
        <v>5602</v>
      </c>
      <c r="F4106" s="35"/>
      <c r="G4106" s="36">
        <v>36.36</v>
      </c>
      <c r="H4106" s="36">
        <v>3750</v>
      </c>
      <c r="I4106" s="36">
        <v>6544.8</v>
      </c>
      <c r="J4106" s="36">
        <v>36.36</v>
      </c>
    </row>
    <row r="4107" spans="1:10" x14ac:dyDescent="0.2">
      <c r="A4107" s="33">
        <v>3603</v>
      </c>
      <c r="B4107" s="34" t="s">
        <v>8036</v>
      </c>
      <c r="C4107" s="34" t="s">
        <v>8037</v>
      </c>
      <c r="D4107" s="34" t="s">
        <v>8038</v>
      </c>
      <c r="E4107" s="35" t="s">
        <v>2073</v>
      </c>
      <c r="F4107" s="35"/>
      <c r="G4107" s="36">
        <v>47.22</v>
      </c>
      <c r="H4107" s="36">
        <v>4300</v>
      </c>
      <c r="I4107" s="36">
        <v>8499.6</v>
      </c>
      <c r="J4107" s="36">
        <v>47.22</v>
      </c>
    </row>
    <row r="4108" spans="1:10" x14ac:dyDescent="0.2">
      <c r="A4108" s="33">
        <v>3604</v>
      </c>
      <c r="B4108" s="34" t="s">
        <v>12254</v>
      </c>
      <c r="C4108" s="34" t="s">
        <v>12253</v>
      </c>
      <c r="D4108" s="34" t="s">
        <v>14864</v>
      </c>
      <c r="E4108" s="35" t="s">
        <v>13970</v>
      </c>
      <c r="F4108" s="35"/>
      <c r="G4108" s="36">
        <v>51.94</v>
      </c>
      <c r="H4108" s="36">
        <v>4350</v>
      </c>
      <c r="I4108" s="36">
        <v>9349.2000000000007</v>
      </c>
      <c r="J4108" s="36">
        <v>51.94</v>
      </c>
    </row>
    <row r="4109" spans="1:10" x14ac:dyDescent="0.2">
      <c r="A4109" s="33">
        <v>3605</v>
      </c>
      <c r="B4109" s="34" t="s">
        <v>14865</v>
      </c>
      <c r="C4109" s="34" t="s">
        <v>14866</v>
      </c>
      <c r="D4109" s="34" t="s">
        <v>14867</v>
      </c>
      <c r="E4109" s="35" t="s">
        <v>13997</v>
      </c>
      <c r="F4109" s="35"/>
      <c r="G4109" s="36">
        <v>33.06</v>
      </c>
      <c r="H4109" s="36">
        <v>3750</v>
      </c>
      <c r="I4109" s="36">
        <v>5950.8</v>
      </c>
      <c r="J4109" s="36">
        <v>33.06</v>
      </c>
    </row>
    <row r="4110" spans="1:10" x14ac:dyDescent="0.2">
      <c r="A4110" s="33">
        <v>3606</v>
      </c>
      <c r="B4110" s="34" t="s">
        <v>12262</v>
      </c>
      <c r="C4110" s="34" t="s">
        <v>12261</v>
      </c>
      <c r="D4110" s="34" t="s">
        <v>14868</v>
      </c>
      <c r="E4110" s="35" t="s">
        <v>13977</v>
      </c>
      <c r="F4110" s="35"/>
      <c r="G4110" s="36">
        <v>8900</v>
      </c>
      <c r="H4110" s="36">
        <v>5900</v>
      </c>
      <c r="I4110" s="36">
        <v>8900</v>
      </c>
      <c r="J4110" s="36">
        <v>8900</v>
      </c>
    </row>
    <row r="4111" spans="1:10" x14ac:dyDescent="0.2">
      <c r="A4111" s="33">
        <v>3607</v>
      </c>
      <c r="B4111" s="34" t="s">
        <v>8039</v>
      </c>
      <c r="C4111" s="34" t="s">
        <v>8040</v>
      </c>
      <c r="D4111" s="34" t="s">
        <v>8041</v>
      </c>
      <c r="E4111" s="35" t="s">
        <v>5589</v>
      </c>
      <c r="F4111" s="35"/>
      <c r="G4111" s="36">
        <v>38.89</v>
      </c>
      <c r="H4111" s="36">
        <v>3850</v>
      </c>
      <c r="I4111" s="36">
        <v>7000.2</v>
      </c>
      <c r="J4111" s="36">
        <v>38.89</v>
      </c>
    </row>
    <row r="4112" spans="1:10" x14ac:dyDescent="0.2">
      <c r="A4112" s="31"/>
      <c r="B4112" s="31"/>
      <c r="C4112" s="31"/>
      <c r="D4112" s="32" t="s">
        <v>8042</v>
      </c>
      <c r="E4112" s="31"/>
      <c r="F4112" s="31"/>
      <c r="G4112" s="31"/>
      <c r="H4112" s="31"/>
      <c r="I4112" s="31"/>
      <c r="J4112" s="31"/>
    </row>
    <row r="4113" spans="1:10" x14ac:dyDescent="0.2">
      <c r="A4113" s="33">
        <v>3608</v>
      </c>
      <c r="B4113" s="34" t="s">
        <v>8043</v>
      </c>
      <c r="C4113" s="34" t="s">
        <v>8044</v>
      </c>
      <c r="D4113" s="34" t="s">
        <v>8045</v>
      </c>
      <c r="E4113" s="35" t="s">
        <v>8046</v>
      </c>
      <c r="F4113" s="35"/>
      <c r="G4113" s="36">
        <v>48.06</v>
      </c>
      <c r="H4113" s="36">
        <v>4600</v>
      </c>
      <c r="I4113" s="36">
        <v>8650.7999999999993</v>
      </c>
      <c r="J4113" s="36">
        <v>48.06</v>
      </c>
    </row>
    <row r="4114" spans="1:10" x14ac:dyDescent="0.2">
      <c r="A4114" s="33">
        <v>3609</v>
      </c>
      <c r="B4114" s="34" t="s">
        <v>8047</v>
      </c>
      <c r="C4114" s="34" t="s">
        <v>8048</v>
      </c>
      <c r="D4114" s="34" t="s">
        <v>8049</v>
      </c>
      <c r="E4114" s="35" t="s">
        <v>2822</v>
      </c>
      <c r="F4114" s="35"/>
      <c r="G4114" s="36">
        <v>44.44</v>
      </c>
      <c r="H4114" s="36">
        <v>4400</v>
      </c>
      <c r="I4114" s="36">
        <v>7999.2</v>
      </c>
      <c r="J4114" s="36">
        <v>44.44</v>
      </c>
    </row>
    <row r="4115" spans="1:10" x14ac:dyDescent="0.2">
      <c r="A4115" s="33">
        <v>3610</v>
      </c>
      <c r="B4115" s="34" t="s">
        <v>8050</v>
      </c>
      <c r="C4115" s="34" t="s">
        <v>8051</v>
      </c>
      <c r="D4115" s="34" t="s">
        <v>14869</v>
      </c>
      <c r="E4115" s="35" t="s">
        <v>953</v>
      </c>
      <c r="F4115" s="35"/>
      <c r="G4115" s="36">
        <v>9790</v>
      </c>
      <c r="H4115" s="36">
        <v>5900</v>
      </c>
      <c r="I4115" s="36">
        <v>9790</v>
      </c>
      <c r="J4115" s="36">
        <v>9790</v>
      </c>
    </row>
    <row r="4116" spans="1:10" x14ac:dyDescent="0.2">
      <c r="A4116" s="33">
        <v>3611</v>
      </c>
      <c r="B4116" s="34" t="s">
        <v>8053</v>
      </c>
      <c r="C4116" s="34" t="s">
        <v>8054</v>
      </c>
      <c r="D4116" s="34" t="s">
        <v>14870</v>
      </c>
      <c r="E4116" s="35" t="s">
        <v>2443</v>
      </c>
      <c r="F4116" s="35"/>
      <c r="G4116" s="36">
        <v>36.36</v>
      </c>
      <c r="H4116" s="36">
        <v>3750</v>
      </c>
      <c r="I4116" s="36">
        <v>6544.8</v>
      </c>
      <c r="J4116" s="36">
        <v>36.36</v>
      </c>
    </row>
    <row r="4117" spans="1:10" x14ac:dyDescent="0.2">
      <c r="A4117" s="33">
        <v>3612</v>
      </c>
      <c r="B4117" s="34" t="s">
        <v>8055</v>
      </c>
      <c r="C4117" s="34" t="s">
        <v>8056</v>
      </c>
      <c r="D4117" s="34" t="s">
        <v>8063</v>
      </c>
      <c r="E4117" s="35" t="s">
        <v>1406</v>
      </c>
      <c r="F4117" s="35"/>
      <c r="G4117" s="36">
        <v>48.06</v>
      </c>
      <c r="H4117" s="36">
        <v>4600</v>
      </c>
      <c r="I4117" s="36">
        <v>8650.7999999999993</v>
      </c>
      <c r="J4117" s="36">
        <v>48.06</v>
      </c>
    </row>
    <row r="4118" spans="1:10" x14ac:dyDescent="0.2">
      <c r="A4118" s="33">
        <v>3613</v>
      </c>
      <c r="B4118" s="34" t="s">
        <v>8057</v>
      </c>
      <c r="C4118" s="34" t="s">
        <v>8058</v>
      </c>
      <c r="D4118" s="34" t="s">
        <v>14870</v>
      </c>
      <c r="E4118" s="35" t="s">
        <v>371</v>
      </c>
      <c r="F4118" s="35"/>
      <c r="G4118" s="36">
        <v>36.36</v>
      </c>
      <c r="H4118" s="36">
        <v>3750</v>
      </c>
      <c r="I4118" s="36">
        <v>6544.8</v>
      </c>
      <c r="J4118" s="36">
        <v>36.36</v>
      </c>
    </row>
    <row r="4119" spans="1:10" x14ac:dyDescent="0.2">
      <c r="A4119" s="33">
        <v>3614</v>
      </c>
      <c r="B4119" s="34" t="s">
        <v>8059</v>
      </c>
      <c r="C4119" s="34" t="s">
        <v>8060</v>
      </c>
      <c r="D4119" s="34" t="s">
        <v>8045</v>
      </c>
      <c r="E4119" s="35" t="s">
        <v>807</v>
      </c>
      <c r="F4119" s="35"/>
      <c r="G4119" s="36">
        <v>48.06</v>
      </c>
      <c r="H4119" s="36">
        <v>4600</v>
      </c>
      <c r="I4119" s="36">
        <v>8650.7999999999993</v>
      </c>
      <c r="J4119" s="36">
        <v>48.06</v>
      </c>
    </row>
    <row r="4120" spans="1:10" x14ac:dyDescent="0.2">
      <c r="A4120" s="33">
        <v>3615</v>
      </c>
      <c r="B4120" s="34" t="s">
        <v>8061</v>
      </c>
      <c r="C4120" s="34" t="s">
        <v>8062</v>
      </c>
      <c r="D4120" s="34" t="s">
        <v>14871</v>
      </c>
      <c r="E4120" s="35" t="s">
        <v>6462</v>
      </c>
      <c r="F4120" s="35"/>
      <c r="G4120" s="36">
        <v>52.78</v>
      </c>
      <c r="H4120" s="36">
        <v>4600</v>
      </c>
      <c r="I4120" s="36">
        <v>9500.4</v>
      </c>
      <c r="J4120" s="36">
        <v>52.78</v>
      </c>
    </row>
    <row r="4121" spans="1:10" x14ac:dyDescent="0.2">
      <c r="A4121" s="33">
        <v>3616</v>
      </c>
      <c r="B4121" s="34" t="s">
        <v>8064</v>
      </c>
      <c r="C4121" s="34" t="s">
        <v>8065</v>
      </c>
      <c r="D4121" s="34" t="s">
        <v>8066</v>
      </c>
      <c r="E4121" s="35" t="s">
        <v>8067</v>
      </c>
      <c r="F4121" s="35"/>
      <c r="G4121" s="36">
        <v>10000</v>
      </c>
      <c r="H4121" s="36">
        <v>5792</v>
      </c>
      <c r="I4121" s="36">
        <v>10000</v>
      </c>
      <c r="J4121" s="36">
        <v>10000</v>
      </c>
    </row>
    <row r="4122" spans="1:10" x14ac:dyDescent="0.2">
      <c r="A4122" s="33">
        <v>3617</v>
      </c>
      <c r="B4122" s="34" t="s">
        <v>8068</v>
      </c>
      <c r="C4122" s="34" t="s">
        <v>8069</v>
      </c>
      <c r="D4122" s="34" t="s">
        <v>8063</v>
      </c>
      <c r="E4122" s="35" t="s">
        <v>433</v>
      </c>
      <c r="F4122" s="35"/>
      <c r="G4122" s="36">
        <v>48.06</v>
      </c>
      <c r="H4122" s="36">
        <v>4600</v>
      </c>
      <c r="I4122" s="36">
        <v>8650.7999999999993</v>
      </c>
      <c r="J4122" s="36">
        <v>48.06</v>
      </c>
    </row>
    <row r="4123" spans="1:10" x14ac:dyDescent="0.2">
      <c r="A4123" s="33">
        <v>3618</v>
      </c>
      <c r="B4123" s="34" t="s">
        <v>8070</v>
      </c>
      <c r="C4123" s="34" t="s">
        <v>14872</v>
      </c>
      <c r="D4123" s="34" t="s">
        <v>8071</v>
      </c>
      <c r="E4123" s="35" t="s">
        <v>7519</v>
      </c>
      <c r="F4123" s="35"/>
      <c r="G4123" s="36">
        <v>55.56</v>
      </c>
      <c r="H4123" s="36">
        <v>4700</v>
      </c>
      <c r="I4123" s="36">
        <v>10000.799999999999</v>
      </c>
      <c r="J4123" s="36">
        <v>55.56</v>
      </c>
    </row>
    <row r="4124" spans="1:10" x14ac:dyDescent="0.2">
      <c r="A4124" s="33">
        <v>3619</v>
      </c>
      <c r="B4124" s="34" t="s">
        <v>8072</v>
      </c>
      <c r="C4124" s="34" t="s">
        <v>8073</v>
      </c>
      <c r="D4124" s="34" t="s">
        <v>8049</v>
      </c>
      <c r="E4124" s="35" t="s">
        <v>612</v>
      </c>
      <c r="F4124" s="35"/>
      <c r="G4124" s="36">
        <v>44.44</v>
      </c>
      <c r="H4124" s="36">
        <v>4400</v>
      </c>
      <c r="I4124" s="36">
        <v>7999.2</v>
      </c>
      <c r="J4124" s="36">
        <v>44.44</v>
      </c>
    </row>
    <row r="4125" spans="1:10" x14ac:dyDescent="0.2">
      <c r="A4125" s="31"/>
      <c r="B4125" s="31"/>
      <c r="C4125" s="31"/>
      <c r="D4125" s="32" t="s">
        <v>8074</v>
      </c>
      <c r="E4125" s="31"/>
      <c r="F4125" s="31"/>
      <c r="G4125" s="31"/>
      <c r="H4125" s="31"/>
      <c r="I4125" s="31"/>
      <c r="J4125" s="31"/>
    </row>
    <row r="4126" spans="1:10" x14ac:dyDescent="0.2">
      <c r="A4126" s="33">
        <v>3620</v>
      </c>
      <c r="B4126" s="34" t="s">
        <v>8075</v>
      </c>
      <c r="C4126" s="34" t="s">
        <v>8076</v>
      </c>
      <c r="D4126" s="34" t="s">
        <v>8077</v>
      </c>
      <c r="E4126" s="35" t="s">
        <v>1394</v>
      </c>
      <c r="F4126" s="35"/>
      <c r="G4126" s="36">
        <v>39.44</v>
      </c>
      <c r="H4126" s="36">
        <v>3850</v>
      </c>
      <c r="I4126" s="36">
        <v>7099.2</v>
      </c>
      <c r="J4126" s="36">
        <v>39.44</v>
      </c>
    </row>
    <row r="4127" spans="1:10" x14ac:dyDescent="0.2">
      <c r="A4127" s="33">
        <v>3621</v>
      </c>
      <c r="B4127" s="34" t="s">
        <v>8078</v>
      </c>
      <c r="C4127" s="34" t="s">
        <v>8079</v>
      </c>
      <c r="D4127" s="34" t="s">
        <v>8080</v>
      </c>
      <c r="E4127" s="35" t="s">
        <v>1613</v>
      </c>
      <c r="F4127" s="35"/>
      <c r="G4127" s="36">
        <v>35</v>
      </c>
      <c r="H4127" s="36">
        <v>3800</v>
      </c>
      <c r="I4127" s="36">
        <v>6300</v>
      </c>
      <c r="J4127" s="36">
        <v>35</v>
      </c>
    </row>
    <row r="4128" spans="1:10" x14ac:dyDescent="0.2">
      <c r="A4128" s="33">
        <v>3622</v>
      </c>
      <c r="B4128" s="34" t="s">
        <v>8081</v>
      </c>
      <c r="C4128" s="34" t="s">
        <v>8082</v>
      </c>
      <c r="D4128" s="34" t="s">
        <v>8083</v>
      </c>
      <c r="E4128" s="35" t="s">
        <v>262</v>
      </c>
      <c r="F4128" s="35"/>
      <c r="G4128" s="36">
        <v>43.33</v>
      </c>
      <c r="H4128" s="36">
        <v>4700</v>
      </c>
      <c r="I4128" s="36">
        <v>7799.4</v>
      </c>
      <c r="J4128" s="36">
        <v>43.33</v>
      </c>
    </row>
    <row r="4129" spans="1:10" x14ac:dyDescent="0.2">
      <c r="A4129" s="33">
        <v>3623</v>
      </c>
      <c r="B4129" s="34" t="s">
        <v>8084</v>
      </c>
      <c r="C4129" s="34" t="s">
        <v>8085</v>
      </c>
      <c r="D4129" s="34" t="s">
        <v>8083</v>
      </c>
      <c r="E4129" s="35" t="s">
        <v>262</v>
      </c>
      <c r="F4129" s="35"/>
      <c r="G4129" s="36">
        <v>43.33</v>
      </c>
      <c r="H4129" s="36">
        <v>4700</v>
      </c>
      <c r="I4129" s="36">
        <v>7799.4</v>
      </c>
      <c r="J4129" s="36">
        <v>43.33</v>
      </c>
    </row>
    <row r="4130" spans="1:10" x14ac:dyDescent="0.2">
      <c r="A4130" s="33">
        <v>3624</v>
      </c>
      <c r="B4130" s="34" t="s">
        <v>8086</v>
      </c>
      <c r="C4130" s="34" t="s">
        <v>8087</v>
      </c>
      <c r="D4130" s="34" t="s">
        <v>8088</v>
      </c>
      <c r="E4130" s="35" t="s">
        <v>2724</v>
      </c>
      <c r="F4130" s="35"/>
      <c r="G4130" s="36">
        <v>36.36</v>
      </c>
      <c r="H4130" s="36">
        <v>3750</v>
      </c>
      <c r="I4130" s="36">
        <v>6544.8</v>
      </c>
      <c r="J4130" s="36">
        <v>36.36</v>
      </c>
    </row>
    <row r="4131" spans="1:10" x14ac:dyDescent="0.2">
      <c r="A4131" s="33">
        <v>3625</v>
      </c>
      <c r="B4131" s="34" t="s">
        <v>14873</v>
      </c>
      <c r="C4131" s="34" t="s">
        <v>14874</v>
      </c>
      <c r="D4131" s="34" t="s">
        <v>8083</v>
      </c>
      <c r="E4131" s="35" t="s">
        <v>13934</v>
      </c>
      <c r="F4131" s="35"/>
      <c r="G4131" s="36">
        <v>43.33</v>
      </c>
      <c r="H4131" s="36">
        <v>4700</v>
      </c>
      <c r="I4131" s="36">
        <v>7799.4</v>
      </c>
      <c r="J4131" s="36">
        <v>43.33</v>
      </c>
    </row>
    <row r="4132" spans="1:10" x14ac:dyDescent="0.2">
      <c r="A4132" s="33">
        <v>3626</v>
      </c>
      <c r="B4132" s="34" t="s">
        <v>8089</v>
      </c>
      <c r="C4132" s="34" t="s">
        <v>8090</v>
      </c>
      <c r="D4132" s="34" t="s">
        <v>14875</v>
      </c>
      <c r="E4132" s="35" t="s">
        <v>7597</v>
      </c>
      <c r="F4132" s="35"/>
      <c r="G4132" s="36">
        <v>52.78</v>
      </c>
      <c r="H4132" s="36">
        <v>4700</v>
      </c>
      <c r="I4132" s="36">
        <v>9500.4</v>
      </c>
      <c r="J4132" s="36">
        <v>52.78</v>
      </c>
    </row>
    <row r="4133" spans="1:10" x14ac:dyDescent="0.2">
      <c r="A4133" s="33">
        <v>3627</v>
      </c>
      <c r="B4133" s="34" t="s">
        <v>12205</v>
      </c>
      <c r="C4133" s="34" t="s">
        <v>12204</v>
      </c>
      <c r="D4133" s="34" t="s">
        <v>8105</v>
      </c>
      <c r="E4133" s="35" t="s">
        <v>13970</v>
      </c>
      <c r="F4133" s="35"/>
      <c r="G4133" s="36">
        <v>44.44</v>
      </c>
      <c r="H4133" s="36">
        <v>3600</v>
      </c>
      <c r="I4133" s="36">
        <v>7999.2</v>
      </c>
      <c r="J4133" s="36">
        <v>44.44</v>
      </c>
    </row>
    <row r="4134" spans="1:10" x14ac:dyDescent="0.2">
      <c r="A4134" s="33">
        <v>3628</v>
      </c>
      <c r="B4134" s="34" t="s">
        <v>8092</v>
      </c>
      <c r="C4134" s="34" t="s">
        <v>8093</v>
      </c>
      <c r="D4134" s="34" t="s">
        <v>8083</v>
      </c>
      <c r="E4134" s="35" t="s">
        <v>1267</v>
      </c>
      <c r="F4134" s="35"/>
      <c r="G4134" s="36">
        <v>43.33</v>
      </c>
      <c r="H4134" s="36">
        <v>4700</v>
      </c>
      <c r="I4134" s="36">
        <v>7799.4</v>
      </c>
      <c r="J4134" s="36">
        <v>43.33</v>
      </c>
    </row>
    <row r="4135" spans="1:10" x14ac:dyDescent="0.2">
      <c r="A4135" s="33">
        <v>3629</v>
      </c>
      <c r="B4135" s="34" t="s">
        <v>8094</v>
      </c>
      <c r="C4135" s="34" t="s">
        <v>8095</v>
      </c>
      <c r="D4135" s="34" t="s">
        <v>8077</v>
      </c>
      <c r="E4135" s="35" t="s">
        <v>4175</v>
      </c>
      <c r="F4135" s="35"/>
      <c r="G4135" s="36">
        <v>39.44</v>
      </c>
      <c r="H4135" s="36">
        <v>3850</v>
      </c>
      <c r="I4135" s="36">
        <v>7099.2</v>
      </c>
      <c r="J4135" s="36">
        <v>39.44</v>
      </c>
    </row>
    <row r="4136" spans="1:10" x14ac:dyDescent="0.2">
      <c r="A4136" s="33">
        <v>3630</v>
      </c>
      <c r="B4136" s="34" t="s">
        <v>12203</v>
      </c>
      <c r="C4136" s="34" t="s">
        <v>12202</v>
      </c>
      <c r="D4136" s="34" t="s">
        <v>8105</v>
      </c>
      <c r="E4136" s="35" t="s">
        <v>13925</v>
      </c>
      <c r="F4136" s="35"/>
      <c r="G4136" s="36">
        <v>44.44</v>
      </c>
      <c r="H4136" s="36">
        <v>3800</v>
      </c>
      <c r="I4136" s="36">
        <v>7999.2</v>
      </c>
      <c r="J4136" s="36">
        <v>44.44</v>
      </c>
    </row>
    <row r="4137" spans="1:10" x14ac:dyDescent="0.2">
      <c r="A4137" s="33">
        <v>3631</v>
      </c>
      <c r="B4137" s="34" t="s">
        <v>8098</v>
      </c>
      <c r="C4137" s="34" t="s">
        <v>8099</v>
      </c>
      <c r="D4137" s="34" t="s">
        <v>8083</v>
      </c>
      <c r="E4137" s="35" t="s">
        <v>7597</v>
      </c>
      <c r="F4137" s="35"/>
      <c r="G4137" s="36">
        <v>43.33</v>
      </c>
      <c r="H4137" s="36">
        <v>4700</v>
      </c>
      <c r="I4137" s="36">
        <v>7799.4</v>
      </c>
      <c r="J4137" s="36">
        <v>43.33</v>
      </c>
    </row>
    <row r="4138" spans="1:10" x14ac:dyDescent="0.2">
      <c r="A4138" s="33">
        <v>3632</v>
      </c>
      <c r="B4138" s="34" t="s">
        <v>8100</v>
      </c>
      <c r="C4138" s="34" t="s">
        <v>8101</v>
      </c>
      <c r="D4138" s="34" t="s">
        <v>8083</v>
      </c>
      <c r="E4138" s="35" t="s">
        <v>754</v>
      </c>
      <c r="F4138" s="35"/>
      <c r="G4138" s="36">
        <v>43.33</v>
      </c>
      <c r="H4138" s="36">
        <v>4700</v>
      </c>
      <c r="I4138" s="36">
        <v>7799.4</v>
      </c>
      <c r="J4138" s="36">
        <v>43.33</v>
      </c>
    </row>
    <row r="4139" spans="1:10" x14ac:dyDescent="0.2">
      <c r="A4139" s="33">
        <v>3633</v>
      </c>
      <c r="B4139" s="34" t="s">
        <v>8102</v>
      </c>
      <c r="C4139" s="34" t="s">
        <v>8103</v>
      </c>
      <c r="D4139" s="34" t="s">
        <v>8104</v>
      </c>
      <c r="E4139" s="35" t="s">
        <v>1819</v>
      </c>
      <c r="F4139" s="35"/>
      <c r="G4139" s="36">
        <v>33.06</v>
      </c>
      <c r="H4139" s="36">
        <v>3750</v>
      </c>
      <c r="I4139" s="36">
        <v>5950.8</v>
      </c>
      <c r="J4139" s="36">
        <v>33.06</v>
      </c>
    </row>
    <row r="4140" spans="1:10" x14ac:dyDescent="0.2">
      <c r="A4140" s="33">
        <v>3634</v>
      </c>
      <c r="B4140" s="34" t="s">
        <v>12189</v>
      </c>
      <c r="C4140" s="34" t="s">
        <v>12188</v>
      </c>
      <c r="D4140" s="34" t="s">
        <v>8104</v>
      </c>
      <c r="E4140" s="35" t="s">
        <v>14049</v>
      </c>
      <c r="F4140" s="35"/>
      <c r="G4140" s="36">
        <v>33.06</v>
      </c>
      <c r="H4140" s="36">
        <v>3750</v>
      </c>
      <c r="I4140" s="36">
        <v>5950.8</v>
      </c>
      <c r="J4140" s="36">
        <v>33.06</v>
      </c>
    </row>
    <row r="4141" spans="1:10" x14ac:dyDescent="0.2">
      <c r="A4141" s="33">
        <v>3635</v>
      </c>
      <c r="B4141" s="34" t="s">
        <v>8106</v>
      </c>
      <c r="C4141" s="34" t="s">
        <v>8107</v>
      </c>
      <c r="D4141" s="34" t="s">
        <v>8077</v>
      </c>
      <c r="E4141" s="35" t="s">
        <v>6296</v>
      </c>
      <c r="F4141" s="35"/>
      <c r="G4141" s="36">
        <v>39.44</v>
      </c>
      <c r="H4141" s="36">
        <v>3850</v>
      </c>
      <c r="I4141" s="36">
        <v>7099.2</v>
      </c>
      <c r="J4141" s="36">
        <v>39.44</v>
      </c>
    </row>
    <row r="4142" spans="1:10" x14ac:dyDescent="0.2">
      <c r="A4142" s="31"/>
      <c r="B4142" s="31"/>
      <c r="C4142" s="31"/>
      <c r="D4142" s="32" t="s">
        <v>8108</v>
      </c>
      <c r="E4142" s="31"/>
      <c r="F4142" s="31"/>
      <c r="G4142" s="31"/>
      <c r="H4142" s="31"/>
      <c r="I4142" s="31"/>
      <c r="J4142" s="31"/>
    </row>
    <row r="4143" spans="1:10" x14ac:dyDescent="0.2">
      <c r="A4143" s="33">
        <v>3636</v>
      </c>
      <c r="B4143" s="34" t="s">
        <v>8111</v>
      </c>
      <c r="C4143" s="34" t="s">
        <v>8112</v>
      </c>
      <c r="D4143" s="34" t="s">
        <v>8113</v>
      </c>
      <c r="E4143" s="35" t="s">
        <v>7597</v>
      </c>
      <c r="F4143" s="35"/>
      <c r="G4143" s="36">
        <v>31.94</v>
      </c>
      <c r="H4143" s="36">
        <v>3750</v>
      </c>
      <c r="I4143" s="36">
        <v>5749.2</v>
      </c>
      <c r="J4143" s="36">
        <v>31.94</v>
      </c>
    </row>
    <row r="4144" spans="1:10" x14ac:dyDescent="0.2">
      <c r="A4144" s="33">
        <v>3637</v>
      </c>
      <c r="B4144" s="34" t="s">
        <v>8114</v>
      </c>
      <c r="C4144" s="34" t="s">
        <v>8115</v>
      </c>
      <c r="D4144" s="34" t="s">
        <v>8113</v>
      </c>
      <c r="E4144" s="35" t="s">
        <v>7555</v>
      </c>
      <c r="F4144" s="35"/>
      <c r="G4144" s="36">
        <v>31.94</v>
      </c>
      <c r="H4144" s="36">
        <v>3750</v>
      </c>
      <c r="I4144" s="36">
        <v>5749.2</v>
      </c>
      <c r="J4144" s="36">
        <v>31.94</v>
      </c>
    </row>
    <row r="4145" spans="1:10" x14ac:dyDescent="0.2">
      <c r="A4145" s="33">
        <v>3638</v>
      </c>
      <c r="B4145" s="34" t="s">
        <v>12211</v>
      </c>
      <c r="C4145" s="34" t="s">
        <v>12210</v>
      </c>
      <c r="D4145" s="34" t="s">
        <v>14876</v>
      </c>
      <c r="E4145" s="35" t="s">
        <v>13999</v>
      </c>
      <c r="F4145" s="35"/>
      <c r="G4145" s="36">
        <v>7700</v>
      </c>
      <c r="H4145" s="36">
        <v>4000</v>
      </c>
      <c r="I4145" s="36">
        <v>7700</v>
      </c>
      <c r="J4145" s="36">
        <v>7700</v>
      </c>
    </row>
    <row r="4146" spans="1:10" x14ac:dyDescent="0.2">
      <c r="A4146" s="33">
        <v>3639</v>
      </c>
      <c r="B4146" s="34" t="s">
        <v>8109</v>
      </c>
      <c r="C4146" s="34" t="s">
        <v>14877</v>
      </c>
      <c r="D4146" s="34" t="s">
        <v>8110</v>
      </c>
      <c r="E4146" s="35" t="s">
        <v>7744</v>
      </c>
      <c r="F4146" s="35"/>
      <c r="G4146" s="36">
        <v>39.11</v>
      </c>
      <c r="H4146" s="36">
        <v>3800</v>
      </c>
      <c r="I4146" s="36">
        <v>7039.8</v>
      </c>
      <c r="J4146" s="36">
        <v>39.11</v>
      </c>
    </row>
    <row r="4147" spans="1:10" x14ac:dyDescent="0.2">
      <c r="A4147" s="33">
        <v>3640</v>
      </c>
      <c r="B4147" s="34" t="s">
        <v>8116</v>
      </c>
      <c r="C4147" s="34" t="s">
        <v>8117</v>
      </c>
      <c r="D4147" s="34" t="s">
        <v>8113</v>
      </c>
      <c r="E4147" s="35" t="s">
        <v>7597</v>
      </c>
      <c r="F4147" s="35"/>
      <c r="G4147" s="36">
        <v>31.94</v>
      </c>
      <c r="H4147" s="36">
        <v>3750</v>
      </c>
      <c r="I4147" s="36">
        <v>5749.2</v>
      </c>
      <c r="J4147" s="36">
        <v>31.94</v>
      </c>
    </row>
    <row r="4148" spans="1:10" x14ac:dyDescent="0.2">
      <c r="A4148" s="31"/>
      <c r="B4148" s="31"/>
      <c r="C4148" s="31"/>
      <c r="D4148" s="32" t="s">
        <v>8118</v>
      </c>
      <c r="E4148" s="31"/>
      <c r="F4148" s="31"/>
      <c r="G4148" s="31"/>
      <c r="H4148" s="31"/>
      <c r="I4148" s="31"/>
      <c r="J4148" s="31"/>
    </row>
    <row r="4149" spans="1:10" x14ac:dyDescent="0.2">
      <c r="A4149" s="33">
        <v>3641</v>
      </c>
      <c r="B4149" s="34" t="s">
        <v>8119</v>
      </c>
      <c r="C4149" s="34" t="s">
        <v>8120</v>
      </c>
      <c r="D4149" s="34" t="s">
        <v>8121</v>
      </c>
      <c r="E4149" s="35" t="s">
        <v>20</v>
      </c>
      <c r="F4149" s="35"/>
      <c r="G4149" s="36">
        <v>33.06</v>
      </c>
      <c r="H4149" s="36">
        <v>3750</v>
      </c>
      <c r="I4149" s="36">
        <v>5950.8</v>
      </c>
      <c r="J4149" s="36">
        <v>33.06</v>
      </c>
    </row>
    <row r="4150" spans="1:10" x14ac:dyDescent="0.2">
      <c r="A4150" s="33">
        <v>3642</v>
      </c>
      <c r="B4150" s="34" t="s">
        <v>8122</v>
      </c>
      <c r="C4150" s="34" t="s">
        <v>8123</v>
      </c>
      <c r="D4150" s="34" t="s">
        <v>8124</v>
      </c>
      <c r="E4150" s="35" t="s">
        <v>7597</v>
      </c>
      <c r="F4150" s="35"/>
      <c r="G4150" s="36">
        <v>36.36</v>
      </c>
      <c r="H4150" s="36">
        <v>3750</v>
      </c>
      <c r="I4150" s="36">
        <v>6544.8</v>
      </c>
      <c r="J4150" s="36">
        <v>36.36</v>
      </c>
    </row>
    <row r="4151" spans="1:10" x14ac:dyDescent="0.2">
      <c r="A4151" s="33">
        <v>3643</v>
      </c>
      <c r="B4151" s="34" t="s">
        <v>12199</v>
      </c>
      <c r="C4151" s="34" t="s">
        <v>12198</v>
      </c>
      <c r="D4151" s="34" t="s">
        <v>8121</v>
      </c>
      <c r="E4151" s="35" t="s">
        <v>14410</v>
      </c>
      <c r="F4151" s="35"/>
      <c r="G4151" s="36">
        <v>33.06</v>
      </c>
      <c r="H4151" s="36">
        <v>3750</v>
      </c>
      <c r="I4151" s="36">
        <v>5950.8</v>
      </c>
      <c r="J4151" s="36">
        <v>33.06</v>
      </c>
    </row>
    <row r="4152" spans="1:10" x14ac:dyDescent="0.2">
      <c r="A4152" s="33">
        <v>3644</v>
      </c>
      <c r="B4152" s="34" t="s">
        <v>8125</v>
      </c>
      <c r="C4152" s="34" t="s">
        <v>8126</v>
      </c>
      <c r="D4152" s="34" t="s">
        <v>8127</v>
      </c>
      <c r="E4152" s="35" t="s">
        <v>7597</v>
      </c>
      <c r="F4152" s="35"/>
      <c r="G4152" s="36">
        <v>40.94</v>
      </c>
      <c r="H4152" s="36">
        <v>3800</v>
      </c>
      <c r="I4152" s="36">
        <v>7369.2</v>
      </c>
      <c r="J4152" s="36">
        <v>40.94</v>
      </c>
    </row>
    <row r="4153" spans="1:10" x14ac:dyDescent="0.2">
      <c r="A4153" s="33">
        <v>3645</v>
      </c>
      <c r="B4153" s="34" t="s">
        <v>8128</v>
      </c>
      <c r="C4153" s="34" t="s">
        <v>8129</v>
      </c>
      <c r="D4153" s="34" t="s">
        <v>8124</v>
      </c>
      <c r="E4153" s="35" t="s">
        <v>2176</v>
      </c>
      <c r="F4153" s="35"/>
      <c r="G4153" s="36">
        <v>36.36</v>
      </c>
      <c r="H4153" s="36">
        <v>3750</v>
      </c>
      <c r="I4153" s="36">
        <v>6544.8</v>
      </c>
      <c r="J4153" s="36">
        <v>36.36</v>
      </c>
    </row>
    <row r="4154" spans="1:10" x14ac:dyDescent="0.2">
      <c r="A4154" s="33">
        <v>3646</v>
      </c>
      <c r="B4154" s="34" t="s">
        <v>8130</v>
      </c>
      <c r="C4154" s="34" t="s">
        <v>8131</v>
      </c>
      <c r="D4154" s="34" t="s">
        <v>8121</v>
      </c>
      <c r="E4154" s="35" t="s">
        <v>7597</v>
      </c>
      <c r="F4154" s="35"/>
      <c r="G4154" s="36">
        <v>33.06</v>
      </c>
      <c r="H4154" s="36">
        <v>3750</v>
      </c>
      <c r="I4154" s="36">
        <v>5950.8</v>
      </c>
      <c r="J4154" s="36">
        <v>33.06</v>
      </c>
    </row>
    <row r="4155" spans="1:10" x14ac:dyDescent="0.2">
      <c r="A4155" s="31"/>
      <c r="B4155" s="31"/>
      <c r="C4155" s="31"/>
      <c r="D4155" s="32" t="s">
        <v>8132</v>
      </c>
      <c r="E4155" s="31"/>
      <c r="F4155" s="31"/>
      <c r="G4155" s="31"/>
      <c r="H4155" s="31"/>
      <c r="I4155" s="31"/>
      <c r="J4155" s="31"/>
    </row>
    <row r="4156" spans="1:10" x14ac:dyDescent="0.2">
      <c r="A4156" s="33">
        <v>3647</v>
      </c>
      <c r="B4156" s="34" t="s">
        <v>8133</v>
      </c>
      <c r="C4156" s="34" t="s">
        <v>8134</v>
      </c>
      <c r="D4156" s="34" t="s">
        <v>8135</v>
      </c>
      <c r="E4156" s="35" t="s">
        <v>1472</v>
      </c>
      <c r="F4156" s="35"/>
      <c r="G4156" s="36">
        <v>8900</v>
      </c>
      <c r="H4156" s="36">
        <v>4900</v>
      </c>
      <c r="I4156" s="36">
        <v>8900</v>
      </c>
      <c r="J4156" s="36">
        <v>8900</v>
      </c>
    </row>
    <row r="4157" spans="1:10" x14ac:dyDescent="0.2">
      <c r="A4157" s="31"/>
      <c r="B4157" s="31"/>
      <c r="C4157" s="31"/>
      <c r="D4157" s="32" t="s">
        <v>8136</v>
      </c>
      <c r="E4157" s="31"/>
      <c r="F4157" s="31"/>
      <c r="G4157" s="31"/>
      <c r="H4157" s="31"/>
      <c r="I4157" s="31"/>
      <c r="J4157" s="31"/>
    </row>
    <row r="4158" spans="1:10" x14ac:dyDescent="0.2">
      <c r="A4158" s="33">
        <v>3648</v>
      </c>
      <c r="B4158" s="34" t="s">
        <v>12201</v>
      </c>
      <c r="C4158" s="34" t="s">
        <v>12200</v>
      </c>
      <c r="D4158" s="34" t="s">
        <v>8139</v>
      </c>
      <c r="E4158" s="35" t="s">
        <v>13927</v>
      </c>
      <c r="F4158" s="35"/>
      <c r="G4158" s="36">
        <v>31.94</v>
      </c>
      <c r="H4158" s="36">
        <v>3750</v>
      </c>
      <c r="I4158" s="36">
        <v>5749.2</v>
      </c>
      <c r="J4158" s="36">
        <v>31.94</v>
      </c>
    </row>
    <row r="4159" spans="1:10" x14ac:dyDescent="0.2">
      <c r="A4159" s="33">
        <v>3649</v>
      </c>
      <c r="B4159" s="34" t="s">
        <v>8137</v>
      </c>
      <c r="C4159" s="34" t="s">
        <v>8138</v>
      </c>
      <c r="D4159" s="34" t="s">
        <v>8139</v>
      </c>
      <c r="E4159" s="35" t="s">
        <v>591</v>
      </c>
      <c r="F4159" s="35"/>
      <c r="G4159" s="36">
        <v>31.94</v>
      </c>
      <c r="H4159" s="36">
        <v>3750</v>
      </c>
      <c r="I4159" s="36">
        <v>5749.2</v>
      </c>
      <c r="J4159" s="36">
        <v>31.94</v>
      </c>
    </row>
    <row r="4160" spans="1:10" x14ac:dyDescent="0.2">
      <c r="A4160" s="33">
        <v>3650</v>
      </c>
      <c r="B4160" s="34" t="s">
        <v>8142</v>
      </c>
      <c r="C4160" s="34" t="s">
        <v>8143</v>
      </c>
      <c r="D4160" s="34" t="s">
        <v>8144</v>
      </c>
      <c r="E4160" s="35" t="s">
        <v>8145</v>
      </c>
      <c r="F4160" s="35"/>
      <c r="G4160" s="36">
        <v>35.14</v>
      </c>
      <c r="H4160" s="36">
        <v>3750</v>
      </c>
      <c r="I4160" s="36">
        <v>6325.2</v>
      </c>
      <c r="J4160" s="36">
        <v>35.14</v>
      </c>
    </row>
    <row r="4161" spans="1:10" x14ac:dyDescent="0.2">
      <c r="A4161" s="33">
        <v>3651</v>
      </c>
      <c r="B4161" s="34" t="s">
        <v>8146</v>
      </c>
      <c r="C4161" s="34" t="s">
        <v>8147</v>
      </c>
      <c r="D4161" s="34" t="s">
        <v>8139</v>
      </c>
      <c r="E4161" s="35" t="s">
        <v>819</v>
      </c>
      <c r="F4161" s="35"/>
      <c r="G4161" s="36">
        <v>31.94</v>
      </c>
      <c r="H4161" s="36">
        <v>3750</v>
      </c>
      <c r="I4161" s="36">
        <v>5749.2</v>
      </c>
      <c r="J4161" s="36">
        <v>31.94</v>
      </c>
    </row>
    <row r="4162" spans="1:10" x14ac:dyDescent="0.2">
      <c r="A4162" s="33">
        <v>3652</v>
      </c>
      <c r="B4162" s="34" t="s">
        <v>8148</v>
      </c>
      <c r="C4162" s="34" t="s">
        <v>8149</v>
      </c>
      <c r="D4162" s="34" t="s">
        <v>8150</v>
      </c>
      <c r="E4162" s="35" t="s">
        <v>24</v>
      </c>
      <c r="F4162" s="35"/>
      <c r="G4162" s="36">
        <v>31.94</v>
      </c>
      <c r="H4162" s="36">
        <v>3750</v>
      </c>
      <c r="I4162" s="36">
        <v>5749.2</v>
      </c>
      <c r="J4162" s="36">
        <v>31.94</v>
      </c>
    </row>
    <row r="4163" spans="1:10" x14ac:dyDescent="0.2">
      <c r="A4163" s="33">
        <v>3653</v>
      </c>
      <c r="B4163" s="34" t="s">
        <v>12193</v>
      </c>
      <c r="C4163" s="34" t="s">
        <v>12192</v>
      </c>
      <c r="D4163" s="34" t="s">
        <v>8139</v>
      </c>
      <c r="E4163" s="35" t="s">
        <v>13984</v>
      </c>
      <c r="F4163" s="35"/>
      <c r="G4163" s="36">
        <v>31.94</v>
      </c>
      <c r="H4163" s="36">
        <v>3750</v>
      </c>
      <c r="I4163" s="36">
        <v>5749.2</v>
      </c>
      <c r="J4163" s="36">
        <v>31.94</v>
      </c>
    </row>
    <row r="4164" spans="1:10" x14ac:dyDescent="0.2">
      <c r="A4164" s="33">
        <v>3654</v>
      </c>
      <c r="B4164" s="34" t="s">
        <v>8151</v>
      </c>
      <c r="C4164" s="34" t="s">
        <v>8152</v>
      </c>
      <c r="D4164" s="34" t="s">
        <v>8153</v>
      </c>
      <c r="E4164" s="35" t="s">
        <v>1267</v>
      </c>
      <c r="F4164" s="35"/>
      <c r="G4164" s="36">
        <v>39.11</v>
      </c>
      <c r="H4164" s="36">
        <v>3800</v>
      </c>
      <c r="I4164" s="36">
        <v>7039.8</v>
      </c>
      <c r="J4164" s="36">
        <v>39.11</v>
      </c>
    </row>
    <row r="4165" spans="1:10" x14ac:dyDescent="0.2">
      <c r="A4165" s="33">
        <v>3655</v>
      </c>
      <c r="B4165" s="34" t="s">
        <v>8154</v>
      </c>
      <c r="C4165" s="34" t="s">
        <v>8155</v>
      </c>
      <c r="D4165" s="34" t="s">
        <v>8153</v>
      </c>
      <c r="E4165" s="35" t="s">
        <v>5537</v>
      </c>
      <c r="F4165" s="35"/>
      <c r="G4165" s="36">
        <v>39.11</v>
      </c>
      <c r="H4165" s="36">
        <v>3800</v>
      </c>
      <c r="I4165" s="36">
        <v>7039.8</v>
      </c>
      <c r="J4165" s="36">
        <v>39.11</v>
      </c>
    </row>
    <row r="4166" spans="1:10" x14ac:dyDescent="0.2">
      <c r="A4166" s="31"/>
      <c r="B4166" s="31"/>
      <c r="C4166" s="31"/>
      <c r="D4166" s="32" t="s">
        <v>8156</v>
      </c>
      <c r="E4166" s="31"/>
      <c r="F4166" s="31"/>
      <c r="G4166" s="31"/>
      <c r="H4166" s="31"/>
      <c r="I4166" s="31"/>
      <c r="J4166" s="31"/>
    </row>
    <row r="4167" spans="1:10" x14ac:dyDescent="0.2">
      <c r="A4167" s="33">
        <v>3656</v>
      </c>
      <c r="B4167" s="34" t="s">
        <v>12197</v>
      </c>
      <c r="C4167" s="34" t="s">
        <v>12196</v>
      </c>
      <c r="D4167" s="34" t="s">
        <v>8157</v>
      </c>
      <c r="E4167" s="35" t="s">
        <v>13927</v>
      </c>
      <c r="F4167" s="35"/>
      <c r="G4167" s="36">
        <v>31.94</v>
      </c>
      <c r="H4167" s="36">
        <v>3750</v>
      </c>
      <c r="I4167" s="36">
        <v>5749.2</v>
      </c>
      <c r="J4167" s="36">
        <v>31.94</v>
      </c>
    </row>
    <row r="4168" spans="1:10" x14ac:dyDescent="0.2">
      <c r="A4168" s="33">
        <v>3657</v>
      </c>
      <c r="B4168" s="34" t="s">
        <v>8162</v>
      </c>
      <c r="C4168" s="34" t="s">
        <v>8163</v>
      </c>
      <c r="D4168" s="34" t="s">
        <v>14878</v>
      </c>
      <c r="E4168" s="35" t="s">
        <v>7976</v>
      </c>
      <c r="F4168" s="35"/>
      <c r="G4168" s="36">
        <v>7700</v>
      </c>
      <c r="H4168" s="36">
        <v>4300</v>
      </c>
      <c r="I4168" s="36">
        <v>7700</v>
      </c>
      <c r="J4168" s="36">
        <v>7700</v>
      </c>
    </row>
    <row r="4169" spans="1:10" x14ac:dyDescent="0.2">
      <c r="A4169" s="33">
        <v>3658</v>
      </c>
      <c r="B4169" s="34" t="s">
        <v>8164</v>
      </c>
      <c r="C4169" s="34" t="s">
        <v>8165</v>
      </c>
      <c r="D4169" s="34" t="s">
        <v>8166</v>
      </c>
      <c r="E4169" s="35" t="s">
        <v>1267</v>
      </c>
      <c r="F4169" s="35"/>
      <c r="G4169" s="36">
        <v>39.11</v>
      </c>
      <c r="H4169" s="36">
        <v>3800</v>
      </c>
      <c r="I4169" s="36">
        <v>7039.8</v>
      </c>
      <c r="J4169" s="36">
        <v>39.11</v>
      </c>
    </row>
    <row r="4170" spans="1:10" x14ac:dyDescent="0.2">
      <c r="A4170" s="33">
        <v>3659</v>
      </c>
      <c r="B4170" s="34" t="s">
        <v>8167</v>
      </c>
      <c r="C4170" s="34" t="s">
        <v>8168</v>
      </c>
      <c r="D4170" s="34" t="s">
        <v>8157</v>
      </c>
      <c r="E4170" s="35" t="s">
        <v>7597</v>
      </c>
      <c r="F4170" s="35"/>
      <c r="G4170" s="36">
        <v>31.94</v>
      </c>
      <c r="H4170" s="36">
        <v>3750</v>
      </c>
      <c r="I4170" s="36">
        <v>5749.2</v>
      </c>
      <c r="J4170" s="36">
        <v>31.94</v>
      </c>
    </row>
    <row r="4171" spans="1:10" x14ac:dyDescent="0.2">
      <c r="A4171" s="31"/>
      <c r="B4171" s="31"/>
      <c r="C4171" s="31"/>
      <c r="D4171" s="32" t="s">
        <v>8169</v>
      </c>
      <c r="E4171" s="31"/>
      <c r="F4171" s="31"/>
      <c r="G4171" s="31"/>
      <c r="H4171" s="31"/>
      <c r="I4171" s="31"/>
      <c r="J4171" s="31"/>
    </row>
    <row r="4172" spans="1:10" x14ac:dyDescent="0.2">
      <c r="A4172" s="33">
        <v>3660</v>
      </c>
      <c r="B4172" s="34" t="s">
        <v>13867</v>
      </c>
      <c r="C4172" s="34" t="s">
        <v>13866</v>
      </c>
      <c r="D4172" s="34" t="s">
        <v>14879</v>
      </c>
      <c r="E4172" s="35" t="s">
        <v>13975</v>
      </c>
      <c r="F4172" s="35"/>
      <c r="G4172" s="36">
        <v>31.94</v>
      </c>
      <c r="H4172" s="36">
        <v>3750</v>
      </c>
      <c r="I4172" s="36">
        <v>5749.2</v>
      </c>
      <c r="J4172" s="36">
        <v>31.94</v>
      </c>
    </row>
    <row r="4173" spans="1:10" x14ac:dyDescent="0.2">
      <c r="A4173" s="33">
        <v>3661</v>
      </c>
      <c r="B4173" s="34" t="s">
        <v>14880</v>
      </c>
      <c r="C4173" s="34" t="s">
        <v>14881</v>
      </c>
      <c r="D4173" s="34" t="s">
        <v>14879</v>
      </c>
      <c r="E4173" s="35" t="s">
        <v>14228</v>
      </c>
      <c r="F4173" s="35"/>
      <c r="G4173" s="36">
        <v>31.94</v>
      </c>
      <c r="H4173" s="36">
        <v>3750</v>
      </c>
      <c r="I4173" s="36">
        <v>5749.2</v>
      </c>
      <c r="J4173" s="36">
        <v>31.94</v>
      </c>
    </row>
    <row r="4174" spans="1:10" x14ac:dyDescent="0.2">
      <c r="A4174" s="33">
        <v>3662</v>
      </c>
      <c r="B4174" s="34" t="s">
        <v>12191</v>
      </c>
      <c r="C4174" s="34" t="s">
        <v>12190</v>
      </c>
      <c r="D4174" s="34" t="s">
        <v>14879</v>
      </c>
      <c r="E4174" s="35" t="s">
        <v>13978</v>
      </c>
      <c r="F4174" s="35"/>
      <c r="G4174" s="36">
        <v>31.94</v>
      </c>
      <c r="H4174" s="36">
        <v>3750</v>
      </c>
      <c r="I4174" s="36">
        <v>5749.2</v>
      </c>
      <c r="J4174" s="36">
        <v>31.94</v>
      </c>
    </row>
    <row r="4175" spans="1:10" x14ac:dyDescent="0.2">
      <c r="A4175" s="33">
        <v>3663</v>
      </c>
      <c r="B4175" s="34" t="s">
        <v>8170</v>
      </c>
      <c r="C4175" s="34" t="s">
        <v>8171</v>
      </c>
      <c r="D4175" s="34" t="s">
        <v>8172</v>
      </c>
      <c r="E4175" s="35" t="s">
        <v>8173</v>
      </c>
      <c r="F4175" s="35"/>
      <c r="G4175" s="36">
        <v>35.14</v>
      </c>
      <c r="H4175" s="36">
        <v>3750</v>
      </c>
      <c r="I4175" s="36">
        <v>6325.2</v>
      </c>
      <c r="J4175" s="36">
        <v>35.14</v>
      </c>
    </row>
    <row r="4176" spans="1:10" x14ac:dyDescent="0.2">
      <c r="A4176" s="31"/>
      <c r="B4176" s="31"/>
      <c r="C4176" s="31"/>
      <c r="D4176" s="32" t="s">
        <v>8174</v>
      </c>
      <c r="E4176" s="31"/>
      <c r="F4176" s="31"/>
      <c r="G4176" s="31"/>
      <c r="H4176" s="31"/>
      <c r="I4176" s="31"/>
      <c r="J4176" s="31"/>
    </row>
    <row r="4177" spans="1:10" x14ac:dyDescent="0.2">
      <c r="A4177" s="33">
        <v>3664</v>
      </c>
      <c r="B4177" s="34" t="s">
        <v>8175</v>
      </c>
      <c r="C4177" s="34" t="s">
        <v>8176</v>
      </c>
      <c r="D4177" s="34" t="s">
        <v>8177</v>
      </c>
      <c r="E4177" s="35" t="s">
        <v>473</v>
      </c>
      <c r="F4177" s="35"/>
      <c r="G4177" s="36">
        <v>31.94</v>
      </c>
      <c r="H4177" s="36">
        <v>3750</v>
      </c>
      <c r="I4177" s="36">
        <v>5749.2</v>
      </c>
      <c r="J4177" s="36">
        <v>31.94</v>
      </c>
    </row>
    <row r="4178" spans="1:10" x14ac:dyDescent="0.2">
      <c r="A4178" s="33">
        <v>3665</v>
      </c>
      <c r="B4178" s="34" t="s">
        <v>8178</v>
      </c>
      <c r="C4178" s="34" t="s">
        <v>8179</v>
      </c>
      <c r="D4178" s="34" t="s">
        <v>14882</v>
      </c>
      <c r="E4178" s="35" t="s">
        <v>5238</v>
      </c>
      <c r="F4178" s="35"/>
      <c r="G4178" s="36">
        <v>7700</v>
      </c>
      <c r="H4178" s="36">
        <v>4300</v>
      </c>
      <c r="I4178" s="36">
        <v>7700</v>
      </c>
      <c r="J4178" s="36">
        <v>7700</v>
      </c>
    </row>
    <row r="4179" spans="1:10" x14ac:dyDescent="0.2">
      <c r="A4179" s="33">
        <v>3666</v>
      </c>
      <c r="B4179" s="34" t="s">
        <v>8180</v>
      </c>
      <c r="C4179" s="34" t="s">
        <v>8181</v>
      </c>
      <c r="D4179" s="34" t="s">
        <v>8177</v>
      </c>
      <c r="E4179" s="35" t="s">
        <v>8182</v>
      </c>
      <c r="F4179" s="35"/>
      <c r="G4179" s="36">
        <v>31.94</v>
      </c>
      <c r="H4179" s="36">
        <v>3750</v>
      </c>
      <c r="I4179" s="36">
        <v>5749.2</v>
      </c>
      <c r="J4179" s="36">
        <v>31.94</v>
      </c>
    </row>
    <row r="4180" spans="1:10" x14ac:dyDescent="0.2">
      <c r="A4180" s="33">
        <v>3667</v>
      </c>
      <c r="B4180" s="34" t="s">
        <v>8183</v>
      </c>
      <c r="C4180" s="34" t="s">
        <v>8184</v>
      </c>
      <c r="D4180" s="34" t="s">
        <v>8185</v>
      </c>
      <c r="E4180" s="35" t="s">
        <v>5703</v>
      </c>
      <c r="F4180" s="35"/>
      <c r="G4180" s="36">
        <v>35.14</v>
      </c>
      <c r="H4180" s="36">
        <v>3750</v>
      </c>
      <c r="I4180" s="36">
        <v>6325.2</v>
      </c>
      <c r="J4180" s="36">
        <v>35.14</v>
      </c>
    </row>
    <row r="4181" spans="1:10" x14ac:dyDescent="0.2">
      <c r="A4181" s="33">
        <v>3668</v>
      </c>
      <c r="B4181" s="34" t="s">
        <v>8186</v>
      </c>
      <c r="C4181" s="34" t="s">
        <v>8187</v>
      </c>
      <c r="D4181" s="34" t="s">
        <v>8188</v>
      </c>
      <c r="E4181" s="35" t="s">
        <v>8189</v>
      </c>
      <c r="F4181" s="35"/>
      <c r="G4181" s="36">
        <v>39.11</v>
      </c>
      <c r="H4181" s="36">
        <v>3800</v>
      </c>
      <c r="I4181" s="36">
        <v>7039.8</v>
      </c>
      <c r="J4181" s="36">
        <v>39.11</v>
      </c>
    </row>
    <row r="4182" spans="1:10" x14ac:dyDescent="0.2">
      <c r="A4182" s="31"/>
      <c r="B4182" s="31"/>
      <c r="C4182" s="31"/>
      <c r="D4182" s="32" t="s">
        <v>8190</v>
      </c>
      <c r="E4182" s="31"/>
      <c r="F4182" s="31"/>
      <c r="G4182" s="31"/>
      <c r="H4182" s="31"/>
      <c r="I4182" s="31"/>
      <c r="J4182" s="31"/>
    </row>
    <row r="4183" spans="1:10" x14ac:dyDescent="0.2">
      <c r="A4183" s="33">
        <v>3669</v>
      </c>
      <c r="B4183" s="34" t="s">
        <v>8191</v>
      </c>
      <c r="C4183" s="34" t="s">
        <v>8192</v>
      </c>
      <c r="D4183" s="34" t="s">
        <v>8193</v>
      </c>
      <c r="E4183" s="35" t="s">
        <v>2981</v>
      </c>
      <c r="F4183" s="35"/>
      <c r="G4183" s="36">
        <v>37.78</v>
      </c>
      <c r="H4183" s="36">
        <v>3800</v>
      </c>
      <c r="I4183" s="36">
        <v>6800.4</v>
      </c>
      <c r="J4183" s="36">
        <v>37.78</v>
      </c>
    </row>
    <row r="4184" spans="1:10" x14ac:dyDescent="0.2">
      <c r="A4184" s="33">
        <v>3670</v>
      </c>
      <c r="B4184" s="34" t="s">
        <v>12229</v>
      </c>
      <c r="C4184" s="34" t="s">
        <v>12228</v>
      </c>
      <c r="D4184" s="34" t="s">
        <v>14883</v>
      </c>
      <c r="E4184" s="35" t="s">
        <v>13916</v>
      </c>
      <c r="F4184" s="35"/>
      <c r="G4184" s="36">
        <v>38.33</v>
      </c>
      <c r="H4184" s="36">
        <v>4000</v>
      </c>
      <c r="I4184" s="36">
        <v>6210</v>
      </c>
      <c r="J4184" s="36">
        <v>34.5</v>
      </c>
    </row>
    <row r="4185" spans="1:10" x14ac:dyDescent="0.2">
      <c r="A4185" s="33">
        <v>3671</v>
      </c>
      <c r="B4185" s="34" t="s">
        <v>8194</v>
      </c>
      <c r="C4185" s="34" t="s">
        <v>8195</v>
      </c>
      <c r="D4185" s="34" t="s">
        <v>8193</v>
      </c>
      <c r="E4185" s="35" t="s">
        <v>8196</v>
      </c>
      <c r="F4185" s="35"/>
      <c r="G4185" s="36">
        <v>37.78</v>
      </c>
      <c r="H4185" s="36">
        <v>3800</v>
      </c>
      <c r="I4185" s="36">
        <v>6800.4</v>
      </c>
      <c r="J4185" s="36">
        <v>37.78</v>
      </c>
    </row>
    <row r="4186" spans="1:10" x14ac:dyDescent="0.2">
      <c r="A4186" s="33">
        <v>3672</v>
      </c>
      <c r="B4186" s="34" t="s">
        <v>12227</v>
      </c>
      <c r="C4186" s="34" t="s">
        <v>12226</v>
      </c>
      <c r="D4186" s="34" t="s">
        <v>8193</v>
      </c>
      <c r="E4186" s="35" t="s">
        <v>14007</v>
      </c>
      <c r="F4186" s="35"/>
      <c r="G4186" s="36">
        <v>37.78</v>
      </c>
      <c r="H4186" s="36">
        <v>3800</v>
      </c>
      <c r="I4186" s="36">
        <v>6800.4</v>
      </c>
      <c r="J4186" s="36">
        <v>37.78</v>
      </c>
    </row>
    <row r="4187" spans="1:10" x14ac:dyDescent="0.2">
      <c r="A4187" s="33">
        <v>3673</v>
      </c>
      <c r="B4187" s="34" t="s">
        <v>8197</v>
      </c>
      <c r="C4187" s="34" t="s">
        <v>8198</v>
      </c>
      <c r="D4187" s="34" t="s">
        <v>8193</v>
      </c>
      <c r="E4187" s="35" t="s">
        <v>7597</v>
      </c>
      <c r="F4187" s="35"/>
      <c r="G4187" s="36">
        <v>37.78</v>
      </c>
      <c r="H4187" s="36">
        <v>3800</v>
      </c>
      <c r="I4187" s="36">
        <v>6800.4</v>
      </c>
      <c r="J4187" s="36">
        <v>37.78</v>
      </c>
    </row>
    <row r="4188" spans="1:10" x14ac:dyDescent="0.2">
      <c r="A4188" s="33">
        <v>3674</v>
      </c>
      <c r="B4188" s="34" t="s">
        <v>8199</v>
      </c>
      <c r="C4188" s="34" t="s">
        <v>8200</v>
      </c>
      <c r="D4188" s="34" t="s">
        <v>8201</v>
      </c>
      <c r="E4188" s="35" t="s">
        <v>24</v>
      </c>
      <c r="F4188" s="35"/>
      <c r="G4188" s="36">
        <v>11.33</v>
      </c>
      <c r="H4188" s="36">
        <v>3750</v>
      </c>
      <c r="I4188" s="36">
        <v>1869.45</v>
      </c>
      <c r="J4188" s="36">
        <v>11.33</v>
      </c>
    </row>
    <row r="4189" spans="1:10" x14ac:dyDescent="0.2">
      <c r="A4189" s="33">
        <v>3675</v>
      </c>
      <c r="B4189" s="34" t="s">
        <v>8202</v>
      </c>
      <c r="C4189" s="34" t="s">
        <v>8203</v>
      </c>
      <c r="D4189" s="34" t="s">
        <v>8204</v>
      </c>
      <c r="E4189" s="35" t="s">
        <v>3254</v>
      </c>
      <c r="F4189" s="35"/>
      <c r="G4189" s="36">
        <v>39.17</v>
      </c>
      <c r="H4189" s="36">
        <v>3850</v>
      </c>
      <c r="I4189" s="36">
        <v>7050.6</v>
      </c>
      <c r="J4189" s="36">
        <v>39.17</v>
      </c>
    </row>
    <row r="4190" spans="1:10" x14ac:dyDescent="0.2">
      <c r="A4190" s="33">
        <v>3676</v>
      </c>
      <c r="B4190" s="34" t="s">
        <v>8205</v>
      </c>
      <c r="C4190" s="34" t="s">
        <v>8206</v>
      </c>
      <c r="D4190" s="34" t="s">
        <v>8193</v>
      </c>
      <c r="E4190" s="35" t="s">
        <v>8207</v>
      </c>
      <c r="F4190" s="35"/>
      <c r="G4190" s="36">
        <v>37.78</v>
      </c>
      <c r="H4190" s="36">
        <v>3245</v>
      </c>
      <c r="I4190" s="36">
        <v>6800.4</v>
      </c>
      <c r="J4190" s="36">
        <v>37.78</v>
      </c>
    </row>
    <row r="4191" spans="1:10" x14ac:dyDescent="0.2">
      <c r="A4191" s="33">
        <v>3677</v>
      </c>
      <c r="B4191" s="34" t="s">
        <v>8208</v>
      </c>
      <c r="C4191" s="34" t="s">
        <v>8209</v>
      </c>
      <c r="D4191" s="34" t="s">
        <v>8193</v>
      </c>
      <c r="E4191" s="35" t="s">
        <v>7597</v>
      </c>
      <c r="F4191" s="35"/>
      <c r="G4191" s="36">
        <v>37.78</v>
      </c>
      <c r="H4191" s="36">
        <v>3800</v>
      </c>
      <c r="I4191" s="36">
        <v>6800.4</v>
      </c>
      <c r="J4191" s="36">
        <v>37.78</v>
      </c>
    </row>
    <row r="4192" spans="1:10" x14ac:dyDescent="0.2">
      <c r="A4192" s="33">
        <v>3678</v>
      </c>
      <c r="B4192" s="34" t="s">
        <v>8210</v>
      </c>
      <c r="C4192" s="34" t="s">
        <v>8211</v>
      </c>
      <c r="D4192" s="34" t="s">
        <v>8193</v>
      </c>
      <c r="E4192" s="35" t="s">
        <v>396</v>
      </c>
      <c r="F4192" s="35"/>
      <c r="G4192" s="36">
        <v>37.78</v>
      </c>
      <c r="H4192" s="36">
        <v>3800</v>
      </c>
      <c r="I4192" s="36">
        <v>6800.4</v>
      </c>
      <c r="J4192" s="36">
        <v>37.78</v>
      </c>
    </row>
    <row r="4193" spans="1:10" x14ac:dyDescent="0.2">
      <c r="A4193" s="33">
        <v>3679</v>
      </c>
      <c r="B4193" s="34" t="s">
        <v>12225</v>
      </c>
      <c r="C4193" s="34" t="s">
        <v>12224</v>
      </c>
      <c r="D4193" s="34" t="s">
        <v>8193</v>
      </c>
      <c r="E4193" s="35" t="s">
        <v>13943</v>
      </c>
      <c r="F4193" s="35"/>
      <c r="G4193" s="36">
        <v>37.78</v>
      </c>
      <c r="H4193" s="36">
        <v>3800</v>
      </c>
      <c r="I4193" s="36">
        <v>6800.4</v>
      </c>
      <c r="J4193" s="36">
        <v>37.78</v>
      </c>
    </row>
    <row r="4194" spans="1:10" x14ac:dyDescent="0.2">
      <c r="A4194" s="33">
        <v>3680</v>
      </c>
      <c r="B4194" s="34" t="s">
        <v>12223</v>
      </c>
      <c r="C4194" s="34" t="s">
        <v>12222</v>
      </c>
      <c r="D4194" s="34" t="s">
        <v>8193</v>
      </c>
      <c r="E4194" s="35" t="s">
        <v>13943</v>
      </c>
      <c r="F4194" s="35"/>
      <c r="G4194" s="36">
        <v>37.78</v>
      </c>
      <c r="H4194" s="36">
        <v>3800</v>
      </c>
      <c r="I4194" s="36">
        <v>6800.4</v>
      </c>
      <c r="J4194" s="36">
        <v>37.78</v>
      </c>
    </row>
    <row r="4195" spans="1:10" x14ac:dyDescent="0.2">
      <c r="A4195" s="33">
        <v>3681</v>
      </c>
      <c r="B4195" s="34" t="s">
        <v>8212</v>
      </c>
      <c r="C4195" s="34" t="s">
        <v>8213</v>
      </c>
      <c r="D4195" s="34" t="s">
        <v>8193</v>
      </c>
      <c r="E4195" s="35" t="s">
        <v>8214</v>
      </c>
      <c r="F4195" s="35"/>
      <c r="G4195" s="36">
        <v>37.78</v>
      </c>
      <c r="H4195" s="36">
        <v>3800</v>
      </c>
      <c r="I4195" s="36">
        <v>6800.4</v>
      </c>
      <c r="J4195" s="36">
        <v>37.78</v>
      </c>
    </row>
    <row r="4196" spans="1:10" x14ac:dyDescent="0.2">
      <c r="A4196" s="33">
        <v>3682</v>
      </c>
      <c r="B4196" s="34" t="s">
        <v>8215</v>
      </c>
      <c r="C4196" s="34" t="s">
        <v>8216</v>
      </c>
      <c r="D4196" s="34" t="s">
        <v>8204</v>
      </c>
      <c r="E4196" s="35" t="s">
        <v>2219</v>
      </c>
      <c r="F4196" s="35"/>
      <c r="G4196" s="36">
        <v>39.17</v>
      </c>
      <c r="H4196" s="36">
        <v>3850</v>
      </c>
      <c r="I4196" s="36">
        <v>7050.6</v>
      </c>
      <c r="J4196" s="36">
        <v>39.17</v>
      </c>
    </row>
    <row r="4197" spans="1:10" x14ac:dyDescent="0.2">
      <c r="A4197" s="33">
        <v>3683</v>
      </c>
      <c r="B4197" s="34" t="s">
        <v>8217</v>
      </c>
      <c r="C4197" s="34" t="s">
        <v>8218</v>
      </c>
      <c r="D4197" s="34" t="s">
        <v>8219</v>
      </c>
      <c r="E4197" s="35" t="s">
        <v>973</v>
      </c>
      <c r="F4197" s="35"/>
      <c r="G4197" s="36">
        <v>38.33</v>
      </c>
      <c r="H4197" s="36">
        <v>4000</v>
      </c>
      <c r="I4197" s="36">
        <v>6899.4</v>
      </c>
      <c r="J4197" s="36">
        <v>38.33</v>
      </c>
    </row>
    <row r="4198" spans="1:10" x14ac:dyDescent="0.2">
      <c r="A4198" s="33">
        <v>3684</v>
      </c>
      <c r="B4198" s="34" t="s">
        <v>12221</v>
      </c>
      <c r="C4198" s="34" t="s">
        <v>12220</v>
      </c>
      <c r="D4198" s="34" t="s">
        <v>8193</v>
      </c>
      <c r="E4198" s="35" t="s">
        <v>14406</v>
      </c>
      <c r="F4198" s="35"/>
      <c r="G4198" s="36">
        <v>37.78</v>
      </c>
      <c r="H4198" s="36">
        <v>3800</v>
      </c>
      <c r="I4198" s="36">
        <v>6800.4</v>
      </c>
      <c r="J4198" s="36">
        <v>37.78</v>
      </c>
    </row>
    <row r="4199" spans="1:10" x14ac:dyDescent="0.2">
      <c r="A4199" s="33">
        <v>3685</v>
      </c>
      <c r="B4199" s="34" t="s">
        <v>8158</v>
      </c>
      <c r="C4199" s="34" t="s">
        <v>8159</v>
      </c>
      <c r="D4199" s="34" t="s">
        <v>8193</v>
      </c>
      <c r="E4199" s="35" t="s">
        <v>1179</v>
      </c>
      <c r="F4199" s="35"/>
      <c r="G4199" s="36">
        <v>37.78</v>
      </c>
      <c r="H4199" s="36">
        <v>3800</v>
      </c>
      <c r="I4199" s="36">
        <v>6800.4</v>
      </c>
      <c r="J4199" s="36">
        <v>37.78</v>
      </c>
    </row>
    <row r="4200" spans="1:10" x14ac:dyDescent="0.2">
      <c r="A4200" s="33">
        <v>3686</v>
      </c>
      <c r="B4200" s="34" t="s">
        <v>8220</v>
      </c>
      <c r="C4200" s="34" t="s">
        <v>8221</v>
      </c>
      <c r="D4200" s="34" t="s">
        <v>8193</v>
      </c>
      <c r="E4200" s="35" t="s">
        <v>718</v>
      </c>
      <c r="F4200" s="35"/>
      <c r="G4200" s="36">
        <v>37.78</v>
      </c>
      <c r="H4200" s="36">
        <v>3800</v>
      </c>
      <c r="I4200" s="36">
        <v>6800.4</v>
      </c>
      <c r="J4200" s="36">
        <v>37.78</v>
      </c>
    </row>
    <row r="4201" spans="1:10" x14ac:dyDescent="0.2">
      <c r="A4201" s="33">
        <v>3687</v>
      </c>
      <c r="B4201" s="34" t="s">
        <v>8222</v>
      </c>
      <c r="C4201" s="34" t="s">
        <v>8223</v>
      </c>
      <c r="D4201" s="34" t="s">
        <v>8193</v>
      </c>
      <c r="E4201" s="35" t="s">
        <v>2176</v>
      </c>
      <c r="F4201" s="35"/>
      <c r="G4201" s="36">
        <v>37.78</v>
      </c>
      <c r="H4201" s="36">
        <v>3800</v>
      </c>
      <c r="I4201" s="36">
        <v>6800.4</v>
      </c>
      <c r="J4201" s="36">
        <v>37.78</v>
      </c>
    </row>
    <row r="4202" spans="1:10" x14ac:dyDescent="0.2">
      <c r="A4202" s="33">
        <v>3688</v>
      </c>
      <c r="B4202" s="34" t="s">
        <v>2271</v>
      </c>
      <c r="C4202" s="34" t="s">
        <v>2272</v>
      </c>
      <c r="D4202" s="34" t="s">
        <v>8193</v>
      </c>
      <c r="E4202" s="35" t="s">
        <v>132</v>
      </c>
      <c r="F4202" s="35"/>
      <c r="G4202" s="36">
        <v>37.78</v>
      </c>
      <c r="H4202" s="36">
        <v>3800</v>
      </c>
      <c r="I4202" s="36">
        <v>6800.4</v>
      </c>
      <c r="J4202" s="36">
        <v>37.78</v>
      </c>
    </row>
    <row r="4203" spans="1:10" x14ac:dyDescent="0.2">
      <c r="A4203" s="33">
        <v>3689</v>
      </c>
      <c r="B4203" s="34" t="s">
        <v>12219</v>
      </c>
      <c r="C4203" s="34" t="s">
        <v>12218</v>
      </c>
      <c r="D4203" s="34" t="s">
        <v>8193</v>
      </c>
      <c r="E4203" s="35" t="s">
        <v>14052</v>
      </c>
      <c r="F4203" s="35"/>
      <c r="G4203" s="36">
        <v>37.78</v>
      </c>
      <c r="H4203" s="36">
        <v>3800</v>
      </c>
      <c r="I4203" s="36">
        <v>6800.4</v>
      </c>
      <c r="J4203" s="36">
        <v>37.78</v>
      </c>
    </row>
    <row r="4204" spans="1:10" x14ac:dyDescent="0.2">
      <c r="A4204" s="33">
        <v>3690</v>
      </c>
      <c r="B4204" s="34" t="s">
        <v>8224</v>
      </c>
      <c r="C4204" s="34" t="s">
        <v>8225</v>
      </c>
      <c r="D4204" s="34" t="s">
        <v>8193</v>
      </c>
      <c r="E4204" s="35" t="s">
        <v>6186</v>
      </c>
      <c r="F4204" s="35"/>
      <c r="G4204" s="36">
        <v>37.78</v>
      </c>
      <c r="H4204" s="36">
        <v>3800</v>
      </c>
      <c r="I4204" s="36">
        <v>6800.4</v>
      </c>
      <c r="J4204" s="36">
        <v>37.78</v>
      </c>
    </row>
    <row r="4205" spans="1:10" x14ac:dyDescent="0.2">
      <c r="A4205" s="33">
        <v>3691</v>
      </c>
      <c r="B4205" s="34" t="s">
        <v>12217</v>
      </c>
      <c r="C4205" s="34" t="s">
        <v>12216</v>
      </c>
      <c r="D4205" s="34" t="s">
        <v>8193</v>
      </c>
      <c r="E4205" s="35" t="s">
        <v>14092</v>
      </c>
      <c r="F4205" s="35"/>
      <c r="G4205" s="36">
        <v>37.78</v>
      </c>
      <c r="H4205" s="36">
        <v>3800</v>
      </c>
      <c r="I4205" s="36">
        <v>6800.4</v>
      </c>
      <c r="J4205" s="36">
        <v>37.78</v>
      </c>
    </row>
    <row r="4206" spans="1:10" x14ac:dyDescent="0.2">
      <c r="A4206" s="33">
        <v>3692</v>
      </c>
      <c r="B4206" s="34" t="s">
        <v>12215</v>
      </c>
      <c r="C4206" s="34" t="s">
        <v>12214</v>
      </c>
      <c r="D4206" s="34" t="s">
        <v>8193</v>
      </c>
      <c r="E4206" s="35" t="s">
        <v>14406</v>
      </c>
      <c r="F4206" s="35"/>
      <c r="G4206" s="36">
        <v>37.78</v>
      </c>
      <c r="H4206" s="36">
        <v>3800</v>
      </c>
      <c r="I4206" s="36">
        <v>6800.4</v>
      </c>
      <c r="J4206" s="36">
        <v>37.78</v>
      </c>
    </row>
    <row r="4207" spans="1:10" x14ac:dyDescent="0.2">
      <c r="A4207" s="33">
        <v>3693</v>
      </c>
      <c r="B4207" s="34" t="s">
        <v>8226</v>
      </c>
      <c r="C4207" s="34" t="s">
        <v>8227</v>
      </c>
      <c r="D4207" s="34" t="s">
        <v>8193</v>
      </c>
      <c r="E4207" s="35" t="s">
        <v>1337</v>
      </c>
      <c r="F4207" s="35"/>
      <c r="G4207" s="36">
        <v>37.78</v>
      </c>
      <c r="H4207" s="36">
        <v>3800</v>
      </c>
      <c r="I4207" s="36">
        <v>6800.4</v>
      </c>
      <c r="J4207" s="36">
        <v>37.78</v>
      </c>
    </row>
    <row r="4208" spans="1:10" x14ac:dyDescent="0.2">
      <c r="A4208" s="33">
        <v>3694</v>
      </c>
      <c r="B4208" s="34" t="s">
        <v>12213</v>
      </c>
      <c r="C4208" s="34" t="s">
        <v>12212</v>
      </c>
      <c r="D4208" s="34" t="s">
        <v>8193</v>
      </c>
      <c r="E4208" s="35" t="s">
        <v>13980</v>
      </c>
      <c r="F4208" s="35"/>
      <c r="G4208" s="36">
        <v>37.78</v>
      </c>
      <c r="H4208" s="36">
        <v>3800</v>
      </c>
      <c r="I4208" s="36">
        <v>6800.4</v>
      </c>
      <c r="J4208" s="36">
        <v>37.78</v>
      </c>
    </row>
    <row r="4209" spans="1:10" x14ac:dyDescent="0.2">
      <c r="A4209" s="33">
        <v>3695</v>
      </c>
      <c r="B4209" s="34" t="s">
        <v>8160</v>
      </c>
      <c r="C4209" s="34" t="s">
        <v>8161</v>
      </c>
      <c r="D4209" s="34" t="s">
        <v>8193</v>
      </c>
      <c r="E4209" s="35" t="s">
        <v>807</v>
      </c>
      <c r="F4209" s="35"/>
      <c r="G4209" s="36">
        <v>37.78</v>
      </c>
      <c r="H4209" s="36">
        <v>3800</v>
      </c>
      <c r="I4209" s="36">
        <v>6800.4</v>
      </c>
      <c r="J4209" s="36">
        <v>37.78</v>
      </c>
    </row>
    <row r="4210" spans="1:10" x14ac:dyDescent="0.2">
      <c r="A4210" s="33">
        <v>3696</v>
      </c>
      <c r="B4210" s="34" t="s">
        <v>8228</v>
      </c>
      <c r="C4210" s="34" t="s">
        <v>8229</v>
      </c>
      <c r="D4210" s="34" t="s">
        <v>8193</v>
      </c>
      <c r="E4210" s="35" t="s">
        <v>4858</v>
      </c>
      <c r="F4210" s="35"/>
      <c r="G4210" s="36">
        <v>37.78</v>
      </c>
      <c r="H4210" s="36">
        <v>3800</v>
      </c>
      <c r="I4210" s="36">
        <v>6800.4</v>
      </c>
      <c r="J4210" s="36">
        <v>37.78</v>
      </c>
    </row>
    <row r="4211" spans="1:10" x14ac:dyDescent="0.2">
      <c r="A4211" s="31"/>
      <c r="B4211" s="31"/>
      <c r="C4211" s="31"/>
      <c r="D4211" s="32" t="s">
        <v>8230</v>
      </c>
      <c r="E4211" s="31"/>
      <c r="F4211" s="31"/>
      <c r="G4211" s="31"/>
      <c r="H4211" s="31"/>
      <c r="I4211" s="31"/>
      <c r="J4211" s="31"/>
    </row>
    <row r="4212" spans="1:10" x14ac:dyDescent="0.2">
      <c r="A4212" s="33">
        <v>3697</v>
      </c>
      <c r="B4212" s="34" t="s">
        <v>8231</v>
      </c>
      <c r="C4212" s="34" t="s">
        <v>8232</v>
      </c>
      <c r="D4212" s="34" t="s">
        <v>8233</v>
      </c>
      <c r="E4212" s="35" t="s">
        <v>2103</v>
      </c>
      <c r="F4212" s="35"/>
      <c r="G4212" s="36">
        <v>35.56</v>
      </c>
      <c r="H4212" s="36">
        <v>3750</v>
      </c>
      <c r="I4212" s="36">
        <v>6400.8</v>
      </c>
      <c r="J4212" s="36">
        <v>35.56</v>
      </c>
    </row>
    <row r="4213" spans="1:10" x14ac:dyDescent="0.2">
      <c r="A4213" s="33">
        <v>3698</v>
      </c>
      <c r="B4213" s="34" t="s">
        <v>8234</v>
      </c>
      <c r="C4213" s="34" t="s">
        <v>8235</v>
      </c>
      <c r="D4213" s="34" t="s">
        <v>8233</v>
      </c>
      <c r="E4213" s="35" t="s">
        <v>8236</v>
      </c>
      <c r="F4213" s="35"/>
      <c r="G4213" s="36">
        <v>35.56</v>
      </c>
      <c r="H4213" s="36">
        <v>3750</v>
      </c>
      <c r="I4213" s="36">
        <v>6400.8</v>
      </c>
      <c r="J4213" s="36">
        <v>35.56</v>
      </c>
    </row>
    <row r="4214" spans="1:10" x14ac:dyDescent="0.2">
      <c r="A4214" s="33">
        <v>3699</v>
      </c>
      <c r="B4214" s="34" t="s">
        <v>12209</v>
      </c>
      <c r="C4214" s="34" t="s">
        <v>12208</v>
      </c>
      <c r="D4214" s="34" t="s">
        <v>14884</v>
      </c>
      <c r="E4214" s="35" t="s">
        <v>14008</v>
      </c>
      <c r="F4214" s="35"/>
      <c r="G4214" s="36">
        <v>42.78</v>
      </c>
      <c r="H4214" s="36">
        <v>3800</v>
      </c>
      <c r="I4214" s="36">
        <v>7700.4</v>
      </c>
      <c r="J4214" s="36">
        <v>42.78</v>
      </c>
    </row>
    <row r="4215" spans="1:10" x14ac:dyDescent="0.2">
      <c r="A4215" s="33">
        <v>3700</v>
      </c>
      <c r="B4215" s="34" t="s">
        <v>8237</v>
      </c>
      <c r="C4215" s="34" t="s">
        <v>8238</v>
      </c>
      <c r="D4215" s="34" t="s">
        <v>8239</v>
      </c>
      <c r="E4215" s="35" t="s">
        <v>8240</v>
      </c>
      <c r="F4215" s="35"/>
      <c r="G4215" s="36">
        <v>50.11</v>
      </c>
      <c r="H4215" s="36">
        <v>3800</v>
      </c>
      <c r="I4215" s="36">
        <v>9019.7999999999993</v>
      </c>
      <c r="J4215" s="36">
        <v>50.11</v>
      </c>
    </row>
    <row r="4216" spans="1:10" x14ac:dyDescent="0.2">
      <c r="A4216" s="31"/>
      <c r="B4216" s="31"/>
      <c r="C4216" s="31"/>
      <c r="D4216" s="32" t="s">
        <v>8241</v>
      </c>
      <c r="E4216" s="31"/>
      <c r="F4216" s="31"/>
      <c r="G4216" s="31"/>
      <c r="H4216" s="31"/>
      <c r="I4216" s="31"/>
      <c r="J4216" s="31"/>
    </row>
    <row r="4217" spans="1:10" x14ac:dyDescent="0.2">
      <c r="A4217" s="33">
        <v>3701</v>
      </c>
      <c r="B4217" s="34" t="s">
        <v>14885</v>
      </c>
      <c r="C4217" s="34" t="s">
        <v>14886</v>
      </c>
      <c r="D4217" s="34" t="s">
        <v>14887</v>
      </c>
      <c r="E4217" s="35" t="s">
        <v>13935</v>
      </c>
      <c r="F4217" s="35"/>
      <c r="G4217" s="36">
        <v>33.5</v>
      </c>
      <c r="H4217" s="36">
        <v>3750</v>
      </c>
      <c r="I4217" s="36">
        <v>6700</v>
      </c>
      <c r="J4217" s="36">
        <v>33.5</v>
      </c>
    </row>
    <row r="4218" spans="1:10" x14ac:dyDescent="0.2">
      <c r="A4218" s="33">
        <v>3702</v>
      </c>
      <c r="B4218" s="34" t="s">
        <v>12207</v>
      </c>
      <c r="C4218" s="34" t="s">
        <v>12206</v>
      </c>
      <c r="D4218" s="34" t="s">
        <v>14888</v>
      </c>
      <c r="E4218" s="35" t="s">
        <v>14814</v>
      </c>
      <c r="F4218" s="35"/>
      <c r="G4218" s="36">
        <v>5500</v>
      </c>
      <c r="H4218" s="36">
        <v>3750</v>
      </c>
      <c r="I4218" s="36">
        <v>5500</v>
      </c>
      <c r="J4218" s="36">
        <v>5500</v>
      </c>
    </row>
    <row r="4219" spans="1:10" x14ac:dyDescent="0.2">
      <c r="A4219" s="33">
        <v>3703</v>
      </c>
      <c r="B4219" s="34" t="s">
        <v>12233</v>
      </c>
      <c r="C4219" s="34" t="s">
        <v>12232</v>
      </c>
      <c r="D4219" s="34" t="s">
        <v>14889</v>
      </c>
      <c r="E4219" s="35" t="s">
        <v>13938</v>
      </c>
      <c r="F4219" s="35"/>
      <c r="G4219" s="36">
        <v>30</v>
      </c>
      <c r="H4219" s="36">
        <v>3750</v>
      </c>
      <c r="I4219" s="36">
        <v>6000</v>
      </c>
      <c r="J4219" s="36">
        <v>30</v>
      </c>
    </row>
    <row r="4220" spans="1:10" x14ac:dyDescent="0.2">
      <c r="A4220" s="33">
        <v>3704</v>
      </c>
      <c r="B4220" s="34" t="s">
        <v>8244</v>
      </c>
      <c r="C4220" s="34" t="s">
        <v>8245</v>
      </c>
      <c r="D4220" s="34" t="s">
        <v>8246</v>
      </c>
      <c r="E4220" s="35" t="s">
        <v>4003</v>
      </c>
      <c r="F4220" s="35"/>
      <c r="G4220" s="36">
        <v>33</v>
      </c>
      <c r="H4220" s="36">
        <v>3750</v>
      </c>
      <c r="I4220" s="36">
        <v>6600</v>
      </c>
      <c r="J4220" s="36">
        <v>33</v>
      </c>
    </row>
    <row r="4221" spans="1:10" x14ac:dyDescent="0.2">
      <c r="A4221" s="33">
        <v>3705</v>
      </c>
      <c r="B4221" s="34" t="s">
        <v>8247</v>
      </c>
      <c r="C4221" s="34" t="s">
        <v>8248</v>
      </c>
      <c r="D4221" s="34" t="s">
        <v>8249</v>
      </c>
      <c r="E4221" s="35" t="s">
        <v>371</v>
      </c>
      <c r="F4221" s="35"/>
      <c r="G4221" s="36">
        <v>36.85</v>
      </c>
      <c r="H4221" s="36">
        <v>3750</v>
      </c>
      <c r="I4221" s="36">
        <v>7370</v>
      </c>
      <c r="J4221" s="36">
        <v>36.85</v>
      </c>
    </row>
    <row r="4222" spans="1:10" x14ac:dyDescent="0.2">
      <c r="A4222" s="33">
        <v>3706</v>
      </c>
      <c r="B4222" s="34" t="s">
        <v>8250</v>
      </c>
      <c r="C4222" s="34" t="s">
        <v>8251</v>
      </c>
      <c r="D4222" s="34" t="s">
        <v>8246</v>
      </c>
      <c r="E4222" s="35" t="s">
        <v>700</v>
      </c>
      <c r="F4222" s="35"/>
      <c r="G4222" s="36">
        <v>33</v>
      </c>
      <c r="H4222" s="36">
        <v>3750</v>
      </c>
      <c r="I4222" s="36">
        <v>6600</v>
      </c>
      <c r="J4222" s="36">
        <v>33</v>
      </c>
    </row>
    <row r="4223" spans="1:10" x14ac:dyDescent="0.2">
      <c r="A4223" s="33">
        <v>3707</v>
      </c>
      <c r="B4223" s="34" t="s">
        <v>12231</v>
      </c>
      <c r="C4223" s="34" t="s">
        <v>12230</v>
      </c>
      <c r="D4223" s="34" t="s">
        <v>14890</v>
      </c>
      <c r="E4223" s="35" t="s">
        <v>14410</v>
      </c>
      <c r="F4223" s="35"/>
      <c r="G4223" s="36">
        <v>8250</v>
      </c>
      <c r="H4223" s="36">
        <v>4300</v>
      </c>
      <c r="I4223" s="36">
        <v>8250</v>
      </c>
      <c r="J4223" s="36">
        <v>8250</v>
      </c>
    </row>
    <row r="4224" spans="1:10" x14ac:dyDescent="0.2">
      <c r="A4224" s="33">
        <v>3708</v>
      </c>
      <c r="B4224" s="34" t="s">
        <v>12187</v>
      </c>
      <c r="C4224" s="34" t="s">
        <v>12186</v>
      </c>
      <c r="D4224" s="34" t="s">
        <v>8242</v>
      </c>
      <c r="E4224" s="35" t="s">
        <v>13922</v>
      </c>
      <c r="F4224" s="35"/>
      <c r="G4224" s="36">
        <v>6600</v>
      </c>
      <c r="H4224" s="36">
        <v>4400</v>
      </c>
      <c r="I4224" s="36">
        <v>6600</v>
      </c>
      <c r="J4224" s="36">
        <v>6600</v>
      </c>
    </row>
    <row r="4225" spans="1:10" x14ac:dyDescent="0.2">
      <c r="A4225" s="33">
        <v>3709</v>
      </c>
      <c r="B4225" s="34" t="s">
        <v>14891</v>
      </c>
      <c r="C4225" s="34" t="s">
        <v>14892</v>
      </c>
      <c r="D4225" s="34" t="s">
        <v>14889</v>
      </c>
      <c r="E4225" s="35" t="s">
        <v>13945</v>
      </c>
      <c r="F4225" s="35"/>
      <c r="G4225" s="36">
        <v>30</v>
      </c>
      <c r="H4225" s="36">
        <v>3750</v>
      </c>
      <c r="I4225" s="36">
        <v>6000</v>
      </c>
      <c r="J4225" s="36">
        <v>30</v>
      </c>
    </row>
    <row r="4226" spans="1:10" x14ac:dyDescent="0.2">
      <c r="A4226" s="31"/>
      <c r="B4226" s="31"/>
      <c r="C4226" s="31"/>
      <c r="D4226" s="32" t="s">
        <v>8252</v>
      </c>
      <c r="E4226" s="31"/>
      <c r="F4226" s="31"/>
      <c r="G4226" s="31"/>
      <c r="H4226" s="31"/>
      <c r="I4226" s="31"/>
      <c r="J4226" s="31"/>
    </row>
    <row r="4227" spans="1:10" x14ac:dyDescent="0.2">
      <c r="A4227" s="33">
        <v>3710</v>
      </c>
      <c r="B4227" s="34" t="s">
        <v>8253</v>
      </c>
      <c r="C4227" s="34" t="s">
        <v>8254</v>
      </c>
      <c r="D4227" s="34" t="s">
        <v>14893</v>
      </c>
      <c r="E4227" s="35" t="s">
        <v>2323</v>
      </c>
      <c r="F4227" s="35"/>
      <c r="G4227" s="36">
        <v>15872</v>
      </c>
      <c r="H4227" s="36">
        <v>9400</v>
      </c>
      <c r="I4227" s="36">
        <v>15872</v>
      </c>
      <c r="J4227" s="36">
        <v>15872</v>
      </c>
    </row>
    <row r="4228" spans="1:10" x14ac:dyDescent="0.2">
      <c r="A4228" s="33">
        <v>3711</v>
      </c>
      <c r="B4228" s="34" t="s">
        <v>8255</v>
      </c>
      <c r="C4228" s="34" t="s">
        <v>8256</v>
      </c>
      <c r="D4228" s="34" t="s">
        <v>8257</v>
      </c>
      <c r="E4228" s="35" t="s">
        <v>500</v>
      </c>
      <c r="F4228" s="35"/>
      <c r="G4228" s="36">
        <v>5500</v>
      </c>
      <c r="H4228" s="36">
        <v>4300</v>
      </c>
      <c r="I4228" s="36">
        <v>5500</v>
      </c>
      <c r="J4228" s="36">
        <v>5500</v>
      </c>
    </row>
    <row r="4229" spans="1:10" x14ac:dyDescent="0.2">
      <c r="A4229" s="33">
        <v>3712</v>
      </c>
      <c r="B4229" s="34" t="s">
        <v>8258</v>
      </c>
      <c r="C4229" s="34" t="s">
        <v>8259</v>
      </c>
      <c r="D4229" s="34" t="s">
        <v>8260</v>
      </c>
      <c r="E4229" s="35" t="s">
        <v>2935</v>
      </c>
      <c r="F4229" s="35"/>
      <c r="G4229" s="36">
        <v>6900</v>
      </c>
      <c r="H4229" s="36">
        <v>5100</v>
      </c>
      <c r="I4229" s="36">
        <v>6900</v>
      </c>
      <c r="J4229" s="36">
        <v>6900</v>
      </c>
    </row>
    <row r="4230" spans="1:10" x14ac:dyDescent="0.2">
      <c r="A4230" s="33">
        <v>3713</v>
      </c>
      <c r="B4230" s="34" t="s">
        <v>8261</v>
      </c>
      <c r="C4230" s="34" t="s">
        <v>8262</v>
      </c>
      <c r="D4230" s="34" t="s">
        <v>8263</v>
      </c>
      <c r="E4230" s="35" t="s">
        <v>4929</v>
      </c>
      <c r="F4230" s="35"/>
      <c r="G4230" s="36">
        <v>8500</v>
      </c>
      <c r="H4230" s="36">
        <v>4300</v>
      </c>
      <c r="I4230" s="36">
        <v>8500</v>
      </c>
      <c r="J4230" s="36">
        <v>8500</v>
      </c>
    </row>
    <row r="4231" spans="1:10" x14ac:dyDescent="0.2">
      <c r="A4231" s="33">
        <v>3714</v>
      </c>
      <c r="B4231" s="34" t="s">
        <v>8264</v>
      </c>
      <c r="C4231" s="34" t="s">
        <v>8265</v>
      </c>
      <c r="D4231" s="34" t="s">
        <v>14894</v>
      </c>
      <c r="E4231" s="35" t="s">
        <v>3696</v>
      </c>
      <c r="F4231" s="35"/>
      <c r="G4231" s="36">
        <v>8800</v>
      </c>
      <c r="H4231" s="36">
        <v>7600</v>
      </c>
      <c r="I4231" s="36">
        <v>8800</v>
      </c>
      <c r="J4231" s="36">
        <v>8800</v>
      </c>
    </row>
    <row r="4232" spans="1:10" x14ac:dyDescent="0.2">
      <c r="A4232" s="33">
        <v>3715</v>
      </c>
      <c r="B4232" s="34" t="s">
        <v>8266</v>
      </c>
      <c r="C4232" s="34" t="s">
        <v>8267</v>
      </c>
      <c r="D4232" s="34" t="s">
        <v>8268</v>
      </c>
      <c r="E4232" s="35" t="s">
        <v>672</v>
      </c>
      <c r="F4232" s="35"/>
      <c r="G4232" s="36">
        <v>6900</v>
      </c>
      <c r="H4232" s="36">
        <v>5100</v>
      </c>
      <c r="I4232" s="36">
        <v>6900</v>
      </c>
      <c r="J4232" s="36">
        <v>6900</v>
      </c>
    </row>
    <row r="4233" spans="1:10" x14ac:dyDescent="0.2">
      <c r="A4233" s="31"/>
      <c r="B4233" s="31"/>
      <c r="C4233" s="31"/>
      <c r="D4233" s="32" t="s">
        <v>8269</v>
      </c>
      <c r="E4233" s="31"/>
      <c r="F4233" s="31"/>
      <c r="G4233" s="31"/>
      <c r="H4233" s="31"/>
      <c r="I4233" s="31"/>
      <c r="J4233" s="31"/>
    </row>
    <row r="4234" spans="1:10" x14ac:dyDescent="0.2">
      <c r="A4234" s="33">
        <v>3716</v>
      </c>
      <c r="B4234" s="34" t="s">
        <v>8270</v>
      </c>
      <c r="C4234" s="34" t="s">
        <v>8271</v>
      </c>
      <c r="D4234" s="34" t="s">
        <v>14895</v>
      </c>
      <c r="E4234" s="35" t="s">
        <v>7999</v>
      </c>
      <c r="F4234" s="35"/>
      <c r="G4234" s="36">
        <v>9790</v>
      </c>
      <c r="H4234" s="36">
        <v>5900</v>
      </c>
      <c r="I4234" s="36">
        <v>9790</v>
      </c>
      <c r="J4234" s="36">
        <v>9790</v>
      </c>
    </row>
    <row r="4235" spans="1:10" x14ac:dyDescent="0.2">
      <c r="A4235" s="33">
        <v>3717</v>
      </c>
      <c r="B4235" s="34" t="s">
        <v>8272</v>
      </c>
      <c r="C4235" s="34" t="s">
        <v>8273</v>
      </c>
      <c r="D4235" s="34" t="s">
        <v>8274</v>
      </c>
      <c r="E4235" s="35" t="s">
        <v>1782</v>
      </c>
      <c r="F4235" s="35"/>
      <c r="G4235" s="36">
        <v>52.78</v>
      </c>
      <c r="H4235" s="36">
        <v>4700</v>
      </c>
      <c r="I4235" s="36">
        <v>9500.4</v>
      </c>
      <c r="J4235" s="36">
        <v>52.78</v>
      </c>
    </row>
    <row r="4236" spans="1:10" x14ac:dyDescent="0.2">
      <c r="A4236" s="33">
        <v>3718</v>
      </c>
      <c r="B4236" s="34" t="s">
        <v>8275</v>
      </c>
      <c r="C4236" s="34" t="s">
        <v>8276</v>
      </c>
      <c r="D4236" s="34" t="s">
        <v>8277</v>
      </c>
      <c r="E4236" s="35" t="s">
        <v>1613</v>
      </c>
      <c r="F4236" s="35"/>
      <c r="G4236" s="36">
        <v>41.67</v>
      </c>
      <c r="H4236" s="36">
        <v>4050</v>
      </c>
      <c r="I4236" s="36">
        <v>7500.6</v>
      </c>
      <c r="J4236" s="36">
        <v>41.67</v>
      </c>
    </row>
    <row r="4237" spans="1:10" x14ac:dyDescent="0.2">
      <c r="A4237" s="33">
        <v>3719</v>
      </c>
      <c r="B4237" s="34" t="s">
        <v>8278</v>
      </c>
      <c r="C4237" s="34" t="s">
        <v>8279</v>
      </c>
      <c r="D4237" s="34" t="s">
        <v>8274</v>
      </c>
      <c r="E4237" s="35" t="s">
        <v>7597</v>
      </c>
      <c r="F4237" s="35"/>
      <c r="G4237" s="36">
        <v>52.78</v>
      </c>
      <c r="H4237" s="36">
        <v>4700</v>
      </c>
      <c r="I4237" s="36">
        <v>9500.4</v>
      </c>
      <c r="J4237" s="36">
        <v>52.78</v>
      </c>
    </row>
    <row r="4238" spans="1:10" x14ac:dyDescent="0.2">
      <c r="A4238" s="33">
        <v>3720</v>
      </c>
      <c r="B4238" s="34" t="s">
        <v>12195</v>
      </c>
      <c r="C4238" s="34" t="s">
        <v>12194</v>
      </c>
      <c r="D4238" s="34" t="s">
        <v>8282</v>
      </c>
      <c r="E4238" s="35" t="s">
        <v>13945</v>
      </c>
      <c r="F4238" s="35"/>
      <c r="G4238" s="36">
        <v>31.94</v>
      </c>
      <c r="H4238" s="36">
        <v>3750</v>
      </c>
      <c r="I4238" s="36">
        <v>5749.2</v>
      </c>
      <c r="J4238" s="36">
        <v>31.94</v>
      </c>
    </row>
    <row r="4239" spans="1:10" x14ac:dyDescent="0.2">
      <c r="A4239" s="33">
        <v>3721</v>
      </c>
      <c r="B4239" s="34" t="s">
        <v>8280</v>
      </c>
      <c r="C4239" s="34" t="s">
        <v>8281</v>
      </c>
      <c r="D4239" s="34" t="s">
        <v>8282</v>
      </c>
      <c r="E4239" s="35" t="s">
        <v>8283</v>
      </c>
      <c r="F4239" s="35"/>
      <c r="G4239" s="36">
        <v>31.94</v>
      </c>
      <c r="H4239" s="36">
        <v>3750</v>
      </c>
      <c r="I4239" s="36">
        <v>5749.2</v>
      </c>
      <c r="J4239" s="36">
        <v>31.94</v>
      </c>
    </row>
    <row r="4240" spans="1:10" x14ac:dyDescent="0.2">
      <c r="A4240" s="33">
        <v>3722</v>
      </c>
      <c r="B4240" s="34" t="s">
        <v>8284</v>
      </c>
      <c r="C4240" s="34" t="s">
        <v>8285</v>
      </c>
      <c r="D4240" s="34" t="s">
        <v>8286</v>
      </c>
      <c r="E4240" s="35" t="s">
        <v>7597</v>
      </c>
      <c r="F4240" s="35"/>
      <c r="G4240" s="36">
        <v>46.11</v>
      </c>
      <c r="H4240" s="36">
        <v>4317</v>
      </c>
      <c r="I4240" s="36">
        <v>8299.7999999999993</v>
      </c>
      <c r="J4240" s="36">
        <v>46.11</v>
      </c>
    </row>
    <row r="4241" spans="1:10" x14ac:dyDescent="0.2">
      <c r="A4241" s="33">
        <v>3723</v>
      </c>
      <c r="B4241" s="34" t="s">
        <v>8287</v>
      </c>
      <c r="C4241" s="34" t="s">
        <v>8288</v>
      </c>
      <c r="D4241" s="34" t="s">
        <v>8289</v>
      </c>
      <c r="E4241" s="35" t="s">
        <v>7597</v>
      </c>
      <c r="F4241" s="35"/>
      <c r="G4241" s="36">
        <v>48.33</v>
      </c>
      <c r="H4241" s="36">
        <v>4700</v>
      </c>
      <c r="I4241" s="36">
        <v>8699.4</v>
      </c>
      <c r="J4241" s="36">
        <v>48.33</v>
      </c>
    </row>
    <row r="4242" spans="1:10" x14ac:dyDescent="0.2">
      <c r="A4242" s="33">
        <v>3724</v>
      </c>
      <c r="B4242" s="34" t="s">
        <v>8290</v>
      </c>
      <c r="C4242" s="34" t="s">
        <v>8291</v>
      </c>
      <c r="D4242" s="34" t="s">
        <v>8292</v>
      </c>
      <c r="E4242" s="35" t="s">
        <v>34</v>
      </c>
      <c r="F4242" s="35"/>
      <c r="G4242" s="36">
        <v>46.11</v>
      </c>
      <c r="H4242" s="36">
        <v>4400</v>
      </c>
      <c r="I4242" s="36">
        <v>8299.7999999999993</v>
      </c>
      <c r="J4242" s="36">
        <v>46.11</v>
      </c>
    </row>
    <row r="4243" spans="1:10" x14ac:dyDescent="0.2">
      <c r="A4243" s="33">
        <v>3725</v>
      </c>
      <c r="B4243" s="34" t="s">
        <v>8293</v>
      </c>
      <c r="C4243" s="34" t="s">
        <v>8294</v>
      </c>
      <c r="D4243" s="34" t="s">
        <v>8277</v>
      </c>
      <c r="E4243" s="35" t="s">
        <v>5063</v>
      </c>
      <c r="F4243" s="35"/>
      <c r="G4243" s="36">
        <v>41.67</v>
      </c>
      <c r="H4243" s="36">
        <v>4050</v>
      </c>
      <c r="I4243" s="36">
        <v>7500.6</v>
      </c>
      <c r="J4243" s="36">
        <v>41.67</v>
      </c>
    </row>
    <row r="4244" spans="1:10" x14ac:dyDescent="0.2">
      <c r="A4244" s="33">
        <v>3726</v>
      </c>
      <c r="B4244" s="34" t="s">
        <v>8295</v>
      </c>
      <c r="C4244" s="34" t="s">
        <v>8296</v>
      </c>
      <c r="D4244" s="34" t="s">
        <v>8292</v>
      </c>
      <c r="E4244" s="35" t="s">
        <v>3351</v>
      </c>
      <c r="F4244" s="35"/>
      <c r="G4244" s="36">
        <v>46.11</v>
      </c>
      <c r="H4244" s="36">
        <v>4400</v>
      </c>
      <c r="I4244" s="36">
        <v>8299.7999999999993</v>
      </c>
      <c r="J4244" s="36">
        <v>46.11</v>
      </c>
    </row>
    <row r="4245" spans="1:10" x14ac:dyDescent="0.2">
      <c r="A4245" s="33">
        <v>3727</v>
      </c>
      <c r="B4245" s="34" t="s">
        <v>8297</v>
      </c>
      <c r="C4245" s="34" t="s">
        <v>8298</v>
      </c>
      <c r="D4245" s="34" t="s">
        <v>8292</v>
      </c>
      <c r="E4245" s="35" t="s">
        <v>269</v>
      </c>
      <c r="F4245" s="35"/>
      <c r="G4245" s="36">
        <v>46.11</v>
      </c>
      <c r="H4245" s="36">
        <v>4400</v>
      </c>
      <c r="I4245" s="36">
        <v>8299.7999999999993</v>
      </c>
      <c r="J4245" s="36">
        <v>46.11</v>
      </c>
    </row>
    <row r="4246" spans="1:10" x14ac:dyDescent="0.2">
      <c r="A4246" s="33">
        <v>3728</v>
      </c>
      <c r="B4246" s="34" t="s">
        <v>8299</v>
      </c>
      <c r="C4246" s="34" t="s">
        <v>8300</v>
      </c>
      <c r="D4246" s="34" t="s">
        <v>8289</v>
      </c>
      <c r="E4246" s="35" t="s">
        <v>7597</v>
      </c>
      <c r="F4246" s="35"/>
      <c r="G4246" s="36">
        <v>48.33</v>
      </c>
      <c r="H4246" s="36">
        <v>4700</v>
      </c>
      <c r="I4246" s="36">
        <v>8699.4</v>
      </c>
      <c r="J4246" s="36">
        <v>48.33</v>
      </c>
    </row>
    <row r="4247" spans="1:10" x14ac:dyDescent="0.2">
      <c r="A4247" s="33">
        <v>3729</v>
      </c>
      <c r="B4247" s="34" t="s">
        <v>8301</v>
      </c>
      <c r="C4247" s="34" t="s">
        <v>8302</v>
      </c>
      <c r="D4247" s="34" t="s">
        <v>8292</v>
      </c>
      <c r="E4247" s="35" t="s">
        <v>2006</v>
      </c>
      <c r="F4247" s="35"/>
      <c r="G4247" s="36">
        <v>46.11</v>
      </c>
      <c r="H4247" s="36">
        <v>4400</v>
      </c>
      <c r="I4247" s="36">
        <v>8299.7999999999993</v>
      </c>
      <c r="J4247" s="36">
        <v>46.11</v>
      </c>
    </row>
    <row r="4248" spans="1:10" x14ac:dyDescent="0.2">
      <c r="A4248" s="31"/>
      <c r="B4248" s="31"/>
      <c r="C4248" s="31"/>
      <c r="D4248" s="32" t="s">
        <v>8303</v>
      </c>
      <c r="E4248" s="31"/>
      <c r="F4248" s="31"/>
      <c r="G4248" s="31"/>
      <c r="H4248" s="31"/>
      <c r="I4248" s="31"/>
      <c r="J4248" s="31"/>
    </row>
    <row r="4249" spans="1:10" x14ac:dyDescent="0.2">
      <c r="A4249" s="33">
        <v>3730</v>
      </c>
      <c r="B4249" s="34" t="s">
        <v>8304</v>
      </c>
      <c r="C4249" s="34" t="s">
        <v>8305</v>
      </c>
      <c r="D4249" s="34" t="s">
        <v>8306</v>
      </c>
      <c r="E4249" s="35" t="s">
        <v>2207</v>
      </c>
      <c r="F4249" s="35"/>
      <c r="G4249" s="36">
        <v>51.94</v>
      </c>
      <c r="H4249" s="36">
        <v>4300</v>
      </c>
      <c r="I4249" s="36">
        <v>9349.2000000000007</v>
      </c>
      <c r="J4249" s="36">
        <v>51.94</v>
      </c>
    </row>
    <row r="4250" spans="1:10" x14ac:dyDescent="0.2">
      <c r="A4250" s="33">
        <v>3731</v>
      </c>
      <c r="B4250" s="34" t="s">
        <v>8307</v>
      </c>
      <c r="C4250" s="34" t="s">
        <v>8308</v>
      </c>
      <c r="D4250" s="34" t="s">
        <v>14896</v>
      </c>
      <c r="E4250" s="35" t="s">
        <v>262</v>
      </c>
      <c r="F4250" s="35"/>
      <c r="G4250" s="36">
        <v>38.89</v>
      </c>
      <c r="H4250" s="36">
        <v>3850</v>
      </c>
      <c r="I4250" s="36">
        <v>7000.2</v>
      </c>
      <c r="J4250" s="36">
        <v>38.89</v>
      </c>
    </row>
    <row r="4251" spans="1:10" x14ac:dyDescent="0.2">
      <c r="A4251" s="33">
        <v>3732</v>
      </c>
      <c r="B4251" s="34" t="s">
        <v>8309</v>
      </c>
      <c r="C4251" s="34" t="s">
        <v>8310</v>
      </c>
      <c r="D4251" s="34" t="s">
        <v>8306</v>
      </c>
      <c r="E4251" s="35" t="s">
        <v>8311</v>
      </c>
      <c r="F4251" s="35"/>
      <c r="G4251" s="36">
        <v>51.94</v>
      </c>
      <c r="H4251" s="36">
        <v>4300</v>
      </c>
      <c r="I4251" s="36">
        <v>9349.2000000000007</v>
      </c>
      <c r="J4251" s="36">
        <v>51.94</v>
      </c>
    </row>
    <row r="4252" spans="1:10" x14ac:dyDescent="0.2">
      <c r="A4252" s="33">
        <v>3733</v>
      </c>
      <c r="B4252" s="34" t="s">
        <v>8312</v>
      </c>
      <c r="C4252" s="34" t="s">
        <v>8313</v>
      </c>
      <c r="D4252" s="34" t="s">
        <v>8314</v>
      </c>
      <c r="E4252" s="35" t="s">
        <v>7597</v>
      </c>
      <c r="F4252" s="35"/>
      <c r="G4252" s="36">
        <v>36.36</v>
      </c>
      <c r="H4252" s="36">
        <v>3750</v>
      </c>
      <c r="I4252" s="36">
        <v>6544.8</v>
      </c>
      <c r="J4252" s="36">
        <v>36.36</v>
      </c>
    </row>
    <row r="4253" spans="1:10" x14ac:dyDescent="0.2">
      <c r="A4253" s="33">
        <v>3734</v>
      </c>
      <c r="B4253" s="34" t="s">
        <v>8096</v>
      </c>
      <c r="C4253" s="34" t="s">
        <v>8097</v>
      </c>
      <c r="D4253" s="34" t="s">
        <v>14896</v>
      </c>
      <c r="E4253" s="35" t="s">
        <v>7597</v>
      </c>
      <c r="F4253" s="35"/>
      <c r="G4253" s="36">
        <v>38.89</v>
      </c>
      <c r="H4253" s="36">
        <v>3850</v>
      </c>
      <c r="I4253" s="36">
        <v>7000.2</v>
      </c>
      <c r="J4253" s="36">
        <v>38.89</v>
      </c>
    </row>
    <row r="4254" spans="1:10" x14ac:dyDescent="0.2">
      <c r="A4254" s="33">
        <v>3735</v>
      </c>
      <c r="B4254" s="34" t="s">
        <v>8315</v>
      </c>
      <c r="C4254" s="34" t="s">
        <v>8316</v>
      </c>
      <c r="D4254" s="34" t="s">
        <v>14897</v>
      </c>
      <c r="E4254" s="35" t="s">
        <v>7597</v>
      </c>
      <c r="F4254" s="35"/>
      <c r="G4254" s="36">
        <v>9790</v>
      </c>
      <c r="H4254" s="36">
        <v>5900</v>
      </c>
      <c r="I4254" s="36">
        <v>9790</v>
      </c>
      <c r="J4254" s="36">
        <v>9790</v>
      </c>
    </row>
    <row r="4255" spans="1:10" x14ac:dyDescent="0.2">
      <c r="A4255" s="33">
        <v>3736</v>
      </c>
      <c r="B4255" s="34" t="s">
        <v>8317</v>
      </c>
      <c r="C4255" s="34" t="s">
        <v>8318</v>
      </c>
      <c r="D4255" s="34" t="s">
        <v>8319</v>
      </c>
      <c r="E4255" s="35" t="s">
        <v>1875</v>
      </c>
      <c r="F4255" s="35"/>
      <c r="G4255" s="36">
        <v>33.06</v>
      </c>
      <c r="H4255" s="36">
        <v>3750</v>
      </c>
      <c r="I4255" s="36">
        <v>5950.8</v>
      </c>
      <c r="J4255" s="36">
        <v>33.06</v>
      </c>
    </row>
    <row r="4256" spans="1:10" x14ac:dyDescent="0.2">
      <c r="A4256" s="31"/>
      <c r="B4256" s="31"/>
      <c r="C4256" s="31"/>
      <c r="D4256" s="32" t="s">
        <v>8320</v>
      </c>
      <c r="E4256" s="31"/>
      <c r="F4256" s="31"/>
      <c r="G4256" s="31"/>
      <c r="H4256" s="31"/>
      <c r="I4256" s="31"/>
      <c r="J4256" s="31"/>
    </row>
    <row r="4257" spans="1:10" x14ac:dyDescent="0.2">
      <c r="A4257" s="33">
        <v>3737</v>
      </c>
      <c r="B4257" s="34" t="s">
        <v>8321</v>
      </c>
      <c r="C4257" s="34" t="s">
        <v>8322</v>
      </c>
      <c r="D4257" s="34" t="s">
        <v>8323</v>
      </c>
      <c r="E4257" s="35" t="s">
        <v>5177</v>
      </c>
      <c r="F4257" s="35"/>
      <c r="G4257" s="36">
        <v>39.44</v>
      </c>
      <c r="H4257" s="36">
        <v>3850</v>
      </c>
      <c r="I4257" s="36">
        <v>7099.2</v>
      </c>
      <c r="J4257" s="36">
        <v>39.44</v>
      </c>
    </row>
    <row r="4258" spans="1:10" x14ac:dyDescent="0.2">
      <c r="A4258" s="33">
        <v>3738</v>
      </c>
      <c r="B4258" s="34" t="s">
        <v>8324</v>
      </c>
      <c r="C4258" s="34" t="s">
        <v>8325</v>
      </c>
      <c r="D4258" s="34" t="s">
        <v>8323</v>
      </c>
      <c r="E4258" s="35" t="s">
        <v>2663</v>
      </c>
      <c r="F4258" s="35"/>
      <c r="G4258" s="36">
        <v>39.44</v>
      </c>
      <c r="H4258" s="36">
        <v>3850</v>
      </c>
      <c r="I4258" s="36">
        <v>7099.2</v>
      </c>
      <c r="J4258" s="36">
        <v>39.44</v>
      </c>
    </row>
    <row r="4259" spans="1:10" x14ac:dyDescent="0.2">
      <c r="A4259" s="31"/>
      <c r="B4259" s="31"/>
      <c r="C4259" s="31"/>
      <c r="D4259" s="32" t="s">
        <v>8326</v>
      </c>
      <c r="E4259" s="31"/>
      <c r="F4259" s="31"/>
      <c r="G4259" s="31"/>
      <c r="H4259" s="31"/>
      <c r="I4259" s="31"/>
      <c r="J4259" s="31"/>
    </row>
    <row r="4260" spans="1:10" x14ac:dyDescent="0.2">
      <c r="A4260" s="33">
        <v>3739</v>
      </c>
      <c r="B4260" s="34" t="s">
        <v>8327</v>
      </c>
      <c r="C4260" s="34" t="s">
        <v>8328</v>
      </c>
      <c r="D4260" s="34" t="s">
        <v>8329</v>
      </c>
      <c r="E4260" s="35" t="s">
        <v>617</v>
      </c>
      <c r="F4260" s="35"/>
      <c r="G4260" s="36">
        <v>37.78</v>
      </c>
      <c r="H4260" s="36">
        <v>3800</v>
      </c>
      <c r="I4260" s="36">
        <v>6800.4</v>
      </c>
      <c r="J4260" s="36">
        <v>37.78</v>
      </c>
    </row>
    <row r="4261" spans="1:10" x14ac:dyDescent="0.2">
      <c r="A4261" s="33">
        <v>3740</v>
      </c>
      <c r="B4261" s="34" t="s">
        <v>8330</v>
      </c>
      <c r="C4261" s="34" t="s">
        <v>8331</v>
      </c>
      <c r="D4261" s="34" t="s">
        <v>8329</v>
      </c>
      <c r="E4261" s="35" t="s">
        <v>8332</v>
      </c>
      <c r="F4261" s="35"/>
      <c r="G4261" s="36">
        <v>37.78</v>
      </c>
      <c r="H4261" s="36">
        <v>3800</v>
      </c>
      <c r="I4261" s="36">
        <v>6800.4</v>
      </c>
      <c r="J4261" s="36">
        <v>37.78</v>
      </c>
    </row>
    <row r="4262" spans="1:10" x14ac:dyDescent="0.2">
      <c r="A4262" s="33">
        <v>3741</v>
      </c>
      <c r="B4262" s="34" t="s">
        <v>8333</v>
      </c>
      <c r="C4262" s="34" t="s">
        <v>8334</v>
      </c>
      <c r="D4262" s="34" t="s">
        <v>8329</v>
      </c>
      <c r="E4262" s="35" t="s">
        <v>426</v>
      </c>
      <c r="F4262" s="35"/>
      <c r="G4262" s="36">
        <v>37.78</v>
      </c>
      <c r="H4262" s="36">
        <v>3800</v>
      </c>
      <c r="I4262" s="36">
        <v>6800.4</v>
      </c>
      <c r="J4262" s="36">
        <v>37.78</v>
      </c>
    </row>
    <row r="4263" spans="1:10" x14ac:dyDescent="0.2">
      <c r="A4263" s="33">
        <v>3742</v>
      </c>
      <c r="B4263" s="34" t="s">
        <v>8335</v>
      </c>
      <c r="C4263" s="34" t="s">
        <v>8336</v>
      </c>
      <c r="D4263" s="34" t="s">
        <v>8329</v>
      </c>
      <c r="E4263" s="35" t="s">
        <v>3732</v>
      </c>
      <c r="F4263" s="35"/>
      <c r="G4263" s="36">
        <v>37.78</v>
      </c>
      <c r="H4263" s="36">
        <v>3800</v>
      </c>
      <c r="I4263" s="36">
        <v>6800.4</v>
      </c>
      <c r="J4263" s="36">
        <v>37.78</v>
      </c>
    </row>
    <row r="4264" spans="1:10" x14ac:dyDescent="0.2">
      <c r="A4264" s="33">
        <v>3743</v>
      </c>
      <c r="B4264" s="34" t="s">
        <v>8337</v>
      </c>
      <c r="C4264" s="34" t="s">
        <v>8338</v>
      </c>
      <c r="D4264" s="34" t="s">
        <v>8329</v>
      </c>
      <c r="E4264" s="35" t="s">
        <v>7597</v>
      </c>
      <c r="F4264" s="35"/>
      <c r="G4264" s="36">
        <v>37.78</v>
      </c>
      <c r="H4264" s="36">
        <v>3800</v>
      </c>
      <c r="I4264" s="36">
        <v>6800.4</v>
      </c>
      <c r="J4264" s="36">
        <v>37.78</v>
      </c>
    </row>
    <row r="4265" spans="1:10" x14ac:dyDescent="0.2">
      <c r="A4265" s="33">
        <v>3744</v>
      </c>
      <c r="B4265" s="34" t="s">
        <v>8339</v>
      </c>
      <c r="C4265" s="34" t="s">
        <v>8340</v>
      </c>
      <c r="D4265" s="34" t="s">
        <v>8329</v>
      </c>
      <c r="E4265" s="35" t="s">
        <v>57</v>
      </c>
      <c r="F4265" s="35"/>
      <c r="G4265" s="36">
        <v>37.78</v>
      </c>
      <c r="H4265" s="36">
        <v>3800</v>
      </c>
      <c r="I4265" s="36">
        <v>6800.4</v>
      </c>
      <c r="J4265" s="36">
        <v>37.78</v>
      </c>
    </row>
    <row r="4266" spans="1:10" x14ac:dyDescent="0.2">
      <c r="A4266" s="33">
        <v>3745</v>
      </c>
      <c r="B4266" s="34" t="s">
        <v>8341</v>
      </c>
      <c r="C4266" s="34" t="s">
        <v>8342</v>
      </c>
      <c r="D4266" s="34" t="s">
        <v>8329</v>
      </c>
      <c r="E4266" s="35" t="s">
        <v>7597</v>
      </c>
      <c r="F4266" s="35"/>
      <c r="G4266" s="36">
        <v>37.78</v>
      </c>
      <c r="H4266" s="36">
        <v>3800</v>
      </c>
      <c r="I4266" s="36">
        <v>6800.4</v>
      </c>
      <c r="J4266" s="36">
        <v>37.78</v>
      </c>
    </row>
    <row r="4267" spans="1:10" x14ac:dyDescent="0.2">
      <c r="A4267" s="33">
        <v>3746</v>
      </c>
      <c r="B4267" s="34" t="s">
        <v>12183</v>
      </c>
      <c r="C4267" s="34" t="s">
        <v>12182</v>
      </c>
      <c r="D4267" s="34" t="s">
        <v>8345</v>
      </c>
      <c r="E4267" s="35" t="s">
        <v>14206</v>
      </c>
      <c r="F4267" s="35"/>
      <c r="G4267" s="36">
        <v>38.33</v>
      </c>
      <c r="H4267" s="36">
        <v>4000</v>
      </c>
      <c r="I4267" s="36">
        <v>6899.4</v>
      </c>
      <c r="J4267" s="36">
        <v>38.33</v>
      </c>
    </row>
    <row r="4268" spans="1:10" x14ac:dyDescent="0.2">
      <c r="A4268" s="33">
        <v>3747</v>
      </c>
      <c r="B4268" s="34" t="s">
        <v>8343</v>
      </c>
      <c r="C4268" s="34" t="s">
        <v>8344</v>
      </c>
      <c r="D4268" s="34" t="s">
        <v>14898</v>
      </c>
      <c r="E4268" s="35" t="s">
        <v>8346</v>
      </c>
      <c r="F4268" s="35"/>
      <c r="G4268" s="36">
        <v>38.33</v>
      </c>
      <c r="H4268" s="36">
        <v>4000</v>
      </c>
      <c r="I4268" s="36">
        <v>6899.4</v>
      </c>
      <c r="J4268" s="36">
        <v>38.33</v>
      </c>
    </row>
    <row r="4269" spans="1:10" x14ac:dyDescent="0.2">
      <c r="A4269" s="33">
        <v>3748</v>
      </c>
      <c r="B4269" s="34" t="s">
        <v>8347</v>
      </c>
      <c r="C4269" s="34" t="s">
        <v>8348</v>
      </c>
      <c r="D4269" s="34" t="s">
        <v>8329</v>
      </c>
      <c r="E4269" s="35" t="s">
        <v>2935</v>
      </c>
      <c r="F4269" s="35"/>
      <c r="G4269" s="36">
        <v>37.78</v>
      </c>
      <c r="H4269" s="36">
        <v>3800</v>
      </c>
      <c r="I4269" s="36">
        <v>6800.4</v>
      </c>
      <c r="J4269" s="36">
        <v>37.78</v>
      </c>
    </row>
    <row r="4270" spans="1:10" x14ac:dyDescent="0.2">
      <c r="A4270" s="33">
        <v>3749</v>
      </c>
      <c r="B4270" s="34" t="s">
        <v>14899</v>
      </c>
      <c r="C4270" s="34" t="s">
        <v>8349</v>
      </c>
      <c r="D4270" s="34" t="s">
        <v>8329</v>
      </c>
      <c r="E4270" s="35" t="s">
        <v>14056</v>
      </c>
      <c r="F4270" s="35"/>
      <c r="G4270" s="36">
        <v>37.78</v>
      </c>
      <c r="H4270" s="36">
        <v>3800</v>
      </c>
      <c r="I4270" s="36">
        <v>6800.4</v>
      </c>
      <c r="J4270" s="36">
        <v>37.78</v>
      </c>
    </row>
    <row r="4271" spans="1:10" x14ac:dyDescent="0.2">
      <c r="A4271" s="33">
        <v>3750</v>
      </c>
      <c r="B4271" s="34" t="s">
        <v>8350</v>
      </c>
      <c r="C4271" s="34" t="s">
        <v>8351</v>
      </c>
      <c r="D4271" s="34" t="s">
        <v>14898</v>
      </c>
      <c r="E4271" s="35" t="s">
        <v>8352</v>
      </c>
      <c r="F4271" s="35"/>
      <c r="G4271" s="36">
        <v>38.33</v>
      </c>
      <c r="H4271" s="36">
        <v>4000</v>
      </c>
      <c r="I4271" s="36">
        <v>6899.4</v>
      </c>
      <c r="J4271" s="36">
        <v>38.33</v>
      </c>
    </row>
    <row r="4272" spans="1:10" x14ac:dyDescent="0.2">
      <c r="A4272" s="33">
        <v>3751</v>
      </c>
      <c r="B4272" s="34" t="s">
        <v>8353</v>
      </c>
      <c r="C4272" s="34" t="s">
        <v>8354</v>
      </c>
      <c r="D4272" s="34" t="s">
        <v>8329</v>
      </c>
      <c r="E4272" s="35" t="s">
        <v>2172</v>
      </c>
      <c r="F4272" s="35"/>
      <c r="G4272" s="36">
        <v>37.78</v>
      </c>
      <c r="H4272" s="36">
        <v>3245</v>
      </c>
      <c r="I4272" s="36">
        <v>6800.4</v>
      </c>
      <c r="J4272" s="36">
        <v>37.78</v>
      </c>
    </row>
    <row r="4273" spans="1:10" x14ac:dyDescent="0.2">
      <c r="A4273" s="33">
        <v>3752</v>
      </c>
      <c r="B4273" s="34" t="s">
        <v>8355</v>
      </c>
      <c r="C4273" s="34" t="s">
        <v>8356</v>
      </c>
      <c r="D4273" s="34" t="s">
        <v>8329</v>
      </c>
      <c r="E4273" s="35" t="s">
        <v>7576</v>
      </c>
      <c r="F4273" s="35"/>
      <c r="G4273" s="36">
        <v>37.78</v>
      </c>
      <c r="H4273" s="36">
        <v>3800</v>
      </c>
      <c r="I4273" s="36">
        <v>6800.4</v>
      </c>
      <c r="J4273" s="36">
        <v>37.78</v>
      </c>
    </row>
    <row r="4274" spans="1:10" x14ac:dyDescent="0.2">
      <c r="A4274" s="31"/>
      <c r="B4274" s="31"/>
      <c r="C4274" s="31"/>
      <c r="D4274" s="32" t="s">
        <v>8357</v>
      </c>
      <c r="E4274" s="31"/>
      <c r="F4274" s="31"/>
      <c r="G4274" s="31"/>
      <c r="H4274" s="31"/>
      <c r="I4274" s="31"/>
      <c r="J4274" s="31"/>
    </row>
    <row r="4275" spans="1:10" x14ac:dyDescent="0.2">
      <c r="A4275" s="33">
        <v>3753</v>
      </c>
      <c r="B4275" s="34" t="s">
        <v>8358</v>
      </c>
      <c r="C4275" s="34" t="s">
        <v>8359</v>
      </c>
      <c r="D4275" s="34" t="s">
        <v>8360</v>
      </c>
      <c r="E4275" s="35" t="s">
        <v>7717</v>
      </c>
      <c r="F4275" s="35"/>
      <c r="G4275" s="36">
        <v>7700</v>
      </c>
      <c r="H4275" s="36">
        <v>3750</v>
      </c>
      <c r="I4275" s="36">
        <v>7700</v>
      </c>
      <c r="J4275" s="36">
        <v>7700</v>
      </c>
    </row>
    <row r="4276" spans="1:10" x14ac:dyDescent="0.2">
      <c r="A4276" s="33">
        <v>3754</v>
      </c>
      <c r="B4276" s="34" t="s">
        <v>8361</v>
      </c>
      <c r="C4276" s="34" t="s">
        <v>8362</v>
      </c>
      <c r="D4276" s="34" t="s">
        <v>8363</v>
      </c>
      <c r="E4276" s="35" t="s">
        <v>2637</v>
      </c>
      <c r="F4276" s="35"/>
      <c r="G4276" s="36">
        <v>33.5</v>
      </c>
      <c r="H4276" s="36">
        <v>3750</v>
      </c>
      <c r="I4276" s="36">
        <v>6700</v>
      </c>
      <c r="J4276" s="36">
        <v>33.5</v>
      </c>
    </row>
    <row r="4277" spans="1:10" x14ac:dyDescent="0.2">
      <c r="A4277" s="31"/>
      <c r="B4277" s="31"/>
      <c r="C4277" s="31"/>
      <c r="D4277" s="32" t="s">
        <v>8364</v>
      </c>
      <c r="E4277" s="31"/>
      <c r="F4277" s="31"/>
      <c r="G4277" s="31"/>
      <c r="H4277" s="31"/>
      <c r="I4277" s="31"/>
      <c r="J4277" s="31"/>
    </row>
    <row r="4278" spans="1:10" x14ac:dyDescent="0.2">
      <c r="A4278" s="33">
        <v>3755</v>
      </c>
      <c r="B4278" s="34" t="s">
        <v>8366</v>
      </c>
      <c r="C4278" s="34" t="s">
        <v>8367</v>
      </c>
      <c r="D4278" s="34" t="s">
        <v>8368</v>
      </c>
      <c r="E4278" s="35" t="s">
        <v>7672</v>
      </c>
      <c r="F4278" s="35"/>
      <c r="G4278" s="36">
        <v>38.33</v>
      </c>
      <c r="H4278" s="36">
        <v>3750</v>
      </c>
      <c r="I4278" s="36">
        <v>6899.4</v>
      </c>
      <c r="J4278" s="36">
        <v>38.33</v>
      </c>
    </row>
    <row r="4279" spans="1:10" x14ac:dyDescent="0.2">
      <c r="A4279" s="33">
        <v>3756</v>
      </c>
      <c r="B4279" s="34" t="s">
        <v>8369</v>
      </c>
      <c r="C4279" s="34" t="s">
        <v>8370</v>
      </c>
      <c r="D4279" s="34" t="s">
        <v>8368</v>
      </c>
      <c r="E4279" s="35" t="s">
        <v>7597</v>
      </c>
      <c r="F4279" s="35"/>
      <c r="G4279" s="36">
        <v>38.33</v>
      </c>
      <c r="H4279" s="36">
        <v>3750</v>
      </c>
      <c r="I4279" s="36">
        <v>6899.4</v>
      </c>
      <c r="J4279" s="36">
        <v>38.33</v>
      </c>
    </row>
    <row r="4280" spans="1:10" x14ac:dyDescent="0.2">
      <c r="A4280" s="33">
        <v>3757</v>
      </c>
      <c r="B4280" s="34" t="s">
        <v>12179</v>
      </c>
      <c r="C4280" s="34" t="s">
        <v>12178</v>
      </c>
      <c r="D4280" s="34" t="s">
        <v>8373</v>
      </c>
      <c r="E4280" s="35" t="s">
        <v>14032</v>
      </c>
      <c r="F4280" s="35"/>
      <c r="G4280" s="36">
        <v>35.14</v>
      </c>
      <c r="H4280" s="36">
        <v>3750</v>
      </c>
      <c r="I4280" s="36">
        <v>6325.2</v>
      </c>
      <c r="J4280" s="36">
        <v>35.14</v>
      </c>
    </row>
    <row r="4281" spans="1:10" x14ac:dyDescent="0.2">
      <c r="A4281" s="33">
        <v>3758</v>
      </c>
      <c r="B4281" s="34" t="s">
        <v>8409</v>
      </c>
      <c r="C4281" s="34" t="s">
        <v>8410</v>
      </c>
      <c r="D4281" s="34" t="s">
        <v>8373</v>
      </c>
      <c r="E4281" s="35" t="s">
        <v>512</v>
      </c>
      <c r="F4281" s="35"/>
      <c r="G4281" s="36">
        <v>35.14</v>
      </c>
      <c r="H4281" s="36">
        <v>3750</v>
      </c>
      <c r="I4281" s="36">
        <v>6325.2</v>
      </c>
      <c r="J4281" s="36">
        <v>35.14</v>
      </c>
    </row>
    <row r="4282" spans="1:10" x14ac:dyDescent="0.2">
      <c r="A4282" s="33">
        <v>3759</v>
      </c>
      <c r="B4282" s="34" t="s">
        <v>8371</v>
      </c>
      <c r="C4282" s="34" t="s">
        <v>8372</v>
      </c>
      <c r="D4282" s="34" t="s">
        <v>8373</v>
      </c>
      <c r="E4282" s="35" t="s">
        <v>5420</v>
      </c>
      <c r="F4282" s="35"/>
      <c r="G4282" s="36">
        <v>35.14</v>
      </c>
      <c r="H4282" s="36">
        <v>3750</v>
      </c>
      <c r="I4282" s="36">
        <v>6325.2</v>
      </c>
      <c r="J4282" s="36">
        <v>35.14</v>
      </c>
    </row>
    <row r="4283" spans="1:10" x14ac:dyDescent="0.2">
      <c r="A4283" s="33">
        <v>3760</v>
      </c>
      <c r="B4283" s="34" t="s">
        <v>8374</v>
      </c>
      <c r="C4283" s="34" t="s">
        <v>8375</v>
      </c>
      <c r="D4283" s="34" t="s">
        <v>8365</v>
      </c>
      <c r="E4283" s="35" t="s">
        <v>1218</v>
      </c>
      <c r="F4283" s="35"/>
      <c r="G4283" s="36">
        <v>31.94</v>
      </c>
      <c r="H4283" s="36">
        <v>3750</v>
      </c>
      <c r="I4283" s="36">
        <v>5749.2</v>
      </c>
      <c r="J4283" s="36">
        <v>31.94</v>
      </c>
    </row>
    <row r="4284" spans="1:10" x14ac:dyDescent="0.2">
      <c r="A4284" s="33">
        <v>3761</v>
      </c>
      <c r="B4284" s="34" t="s">
        <v>8376</v>
      </c>
      <c r="C4284" s="34" t="s">
        <v>8377</v>
      </c>
      <c r="D4284" s="34" t="s">
        <v>8378</v>
      </c>
      <c r="E4284" s="35" t="s">
        <v>7597</v>
      </c>
      <c r="F4284" s="35"/>
      <c r="G4284" s="36">
        <v>42.67</v>
      </c>
      <c r="H4284" s="36">
        <v>3800</v>
      </c>
      <c r="I4284" s="36">
        <v>7680.6</v>
      </c>
      <c r="J4284" s="36">
        <v>42.67</v>
      </c>
    </row>
    <row r="4285" spans="1:10" x14ac:dyDescent="0.2">
      <c r="A4285" s="31"/>
      <c r="B4285" s="31"/>
      <c r="C4285" s="31"/>
      <c r="D4285" s="32" t="s">
        <v>8379</v>
      </c>
      <c r="E4285" s="31"/>
      <c r="F4285" s="31"/>
      <c r="G4285" s="31"/>
      <c r="H4285" s="31"/>
      <c r="I4285" s="31"/>
      <c r="J4285" s="31"/>
    </row>
    <row r="4286" spans="1:10" x14ac:dyDescent="0.2">
      <c r="A4286" s="33">
        <v>3762</v>
      </c>
      <c r="B4286" s="34" t="s">
        <v>11246</v>
      </c>
      <c r="C4286" s="34" t="s">
        <v>11247</v>
      </c>
      <c r="D4286" s="34" t="s">
        <v>14900</v>
      </c>
      <c r="E4286" s="35" t="s">
        <v>219</v>
      </c>
      <c r="F4286" s="35"/>
      <c r="G4286" s="36">
        <v>9735</v>
      </c>
      <c r="H4286" s="36">
        <v>9400</v>
      </c>
      <c r="I4286" s="36">
        <v>9735</v>
      </c>
      <c r="J4286" s="36">
        <v>9735</v>
      </c>
    </row>
    <row r="4287" spans="1:10" x14ac:dyDescent="0.2">
      <c r="A4287" s="33">
        <v>3763</v>
      </c>
      <c r="B4287" s="34" t="s">
        <v>12185</v>
      </c>
      <c r="C4287" s="34" t="s">
        <v>12184</v>
      </c>
      <c r="D4287" s="34" t="s">
        <v>8380</v>
      </c>
      <c r="E4287" s="35" t="s">
        <v>13981</v>
      </c>
      <c r="F4287" s="35"/>
      <c r="G4287" s="36">
        <v>6700</v>
      </c>
      <c r="H4287" s="36">
        <v>5300</v>
      </c>
      <c r="I4287" s="36">
        <v>6700</v>
      </c>
      <c r="J4287" s="36">
        <v>6700</v>
      </c>
    </row>
    <row r="4288" spans="1:10" x14ac:dyDescent="0.2">
      <c r="A4288" s="31"/>
      <c r="B4288" s="31"/>
      <c r="C4288" s="31"/>
      <c r="D4288" s="32" t="s">
        <v>8384</v>
      </c>
      <c r="E4288" s="31"/>
      <c r="F4288" s="31"/>
      <c r="G4288" s="31"/>
      <c r="H4288" s="31"/>
      <c r="I4288" s="31"/>
      <c r="J4288" s="31"/>
    </row>
    <row r="4289" spans="1:10" x14ac:dyDescent="0.2">
      <c r="A4289" s="33">
        <v>3764</v>
      </c>
      <c r="B4289" s="34" t="s">
        <v>8385</v>
      </c>
      <c r="C4289" s="34" t="s">
        <v>8386</v>
      </c>
      <c r="D4289" s="34" t="s">
        <v>8387</v>
      </c>
      <c r="E4289" s="35" t="s">
        <v>1421</v>
      </c>
      <c r="F4289" s="35"/>
      <c r="G4289" s="36">
        <v>41.67</v>
      </c>
      <c r="H4289" s="36">
        <v>4050</v>
      </c>
      <c r="I4289" s="36">
        <v>7500.6</v>
      </c>
      <c r="J4289" s="36">
        <v>41.67</v>
      </c>
    </row>
    <row r="4290" spans="1:10" x14ac:dyDescent="0.2">
      <c r="A4290" s="33">
        <v>3765</v>
      </c>
      <c r="B4290" s="34" t="s">
        <v>8388</v>
      </c>
      <c r="C4290" s="34" t="s">
        <v>8389</v>
      </c>
      <c r="D4290" s="34" t="s">
        <v>8387</v>
      </c>
      <c r="E4290" s="35" t="s">
        <v>7597</v>
      </c>
      <c r="F4290" s="35"/>
      <c r="G4290" s="36">
        <v>41.67</v>
      </c>
      <c r="H4290" s="36">
        <v>3977</v>
      </c>
      <c r="I4290" s="36">
        <v>7500.6</v>
      </c>
      <c r="J4290" s="36">
        <v>41.67</v>
      </c>
    </row>
    <row r="4291" spans="1:10" x14ac:dyDescent="0.2">
      <c r="A4291" s="33">
        <v>3766</v>
      </c>
      <c r="B4291" s="34" t="s">
        <v>11889</v>
      </c>
      <c r="C4291" s="34" t="s">
        <v>11888</v>
      </c>
      <c r="D4291" s="34" t="s">
        <v>14901</v>
      </c>
      <c r="E4291" s="35" t="s">
        <v>14022</v>
      </c>
      <c r="F4291" s="35"/>
      <c r="G4291" s="36">
        <v>8900</v>
      </c>
      <c r="H4291" s="36">
        <v>5500</v>
      </c>
      <c r="I4291" s="36">
        <v>9790</v>
      </c>
      <c r="J4291" s="36">
        <v>9790</v>
      </c>
    </row>
    <row r="4292" spans="1:10" x14ac:dyDescent="0.2">
      <c r="A4292" s="33">
        <v>3767</v>
      </c>
      <c r="B4292" s="34" t="s">
        <v>8390</v>
      </c>
      <c r="C4292" s="34" t="s">
        <v>8391</v>
      </c>
      <c r="D4292" s="34" t="s">
        <v>8392</v>
      </c>
      <c r="E4292" s="35" t="s">
        <v>2997</v>
      </c>
      <c r="F4292" s="35"/>
      <c r="G4292" s="36">
        <v>52.78</v>
      </c>
      <c r="H4292" s="36">
        <v>4700</v>
      </c>
      <c r="I4292" s="36">
        <v>9500.4</v>
      </c>
      <c r="J4292" s="36">
        <v>52.78</v>
      </c>
    </row>
    <row r="4293" spans="1:10" x14ac:dyDescent="0.2">
      <c r="A4293" s="33">
        <v>3768</v>
      </c>
      <c r="B4293" s="34" t="s">
        <v>8393</v>
      </c>
      <c r="C4293" s="34" t="s">
        <v>8394</v>
      </c>
      <c r="D4293" s="34" t="s">
        <v>8392</v>
      </c>
      <c r="E4293" s="35" t="s">
        <v>7597</v>
      </c>
      <c r="F4293" s="35"/>
      <c r="G4293" s="36">
        <v>52.78</v>
      </c>
      <c r="H4293" s="36">
        <v>4700</v>
      </c>
      <c r="I4293" s="36">
        <v>9500.4</v>
      </c>
      <c r="J4293" s="36">
        <v>52.78</v>
      </c>
    </row>
    <row r="4294" spans="1:10" x14ac:dyDescent="0.2">
      <c r="A4294" s="33">
        <v>3769</v>
      </c>
      <c r="B4294" s="34" t="s">
        <v>8395</v>
      </c>
      <c r="C4294" s="34" t="s">
        <v>8396</v>
      </c>
      <c r="D4294" s="34" t="s">
        <v>8387</v>
      </c>
      <c r="E4294" s="35" t="s">
        <v>1702</v>
      </c>
      <c r="F4294" s="35"/>
      <c r="G4294" s="36">
        <v>41.67</v>
      </c>
      <c r="H4294" s="36">
        <v>4050</v>
      </c>
      <c r="I4294" s="36">
        <v>7500.6</v>
      </c>
      <c r="J4294" s="36">
        <v>41.67</v>
      </c>
    </row>
    <row r="4295" spans="1:10" x14ac:dyDescent="0.2">
      <c r="A4295" s="33">
        <v>3770</v>
      </c>
      <c r="B4295" s="34" t="s">
        <v>8397</v>
      </c>
      <c r="C4295" s="34" t="s">
        <v>8398</v>
      </c>
      <c r="D4295" s="34" t="s">
        <v>8387</v>
      </c>
      <c r="E4295" s="35" t="s">
        <v>954</v>
      </c>
      <c r="F4295" s="35"/>
      <c r="G4295" s="36">
        <v>41.67</v>
      </c>
      <c r="H4295" s="36">
        <v>4050</v>
      </c>
      <c r="I4295" s="36">
        <v>7500.6</v>
      </c>
      <c r="J4295" s="36">
        <v>41.67</v>
      </c>
    </row>
    <row r="4296" spans="1:10" x14ac:dyDescent="0.2">
      <c r="A4296" s="31"/>
      <c r="B4296" s="31"/>
      <c r="C4296" s="31"/>
      <c r="D4296" s="32" t="s">
        <v>8399</v>
      </c>
      <c r="E4296" s="31"/>
      <c r="F4296" s="31"/>
      <c r="G4296" s="31"/>
      <c r="H4296" s="31"/>
      <c r="I4296" s="31"/>
      <c r="J4296" s="31"/>
    </row>
    <row r="4297" spans="1:10" x14ac:dyDescent="0.2">
      <c r="A4297" s="33">
        <v>3771</v>
      </c>
      <c r="B4297" s="34" t="s">
        <v>8400</v>
      </c>
      <c r="C4297" s="34" t="s">
        <v>8401</v>
      </c>
      <c r="D4297" s="34" t="s">
        <v>8402</v>
      </c>
      <c r="E4297" s="35" t="s">
        <v>958</v>
      </c>
      <c r="F4297" s="35"/>
      <c r="G4297" s="36">
        <v>47.22</v>
      </c>
      <c r="H4297" s="36">
        <v>4300</v>
      </c>
      <c r="I4297" s="36">
        <v>8499.6</v>
      </c>
      <c r="J4297" s="36">
        <v>47.22</v>
      </c>
    </row>
    <row r="4298" spans="1:10" x14ac:dyDescent="0.2">
      <c r="A4298" s="33">
        <v>3772</v>
      </c>
      <c r="B4298" s="34" t="s">
        <v>8403</v>
      </c>
      <c r="C4298" s="34" t="s">
        <v>8404</v>
      </c>
      <c r="D4298" s="34" t="s">
        <v>8405</v>
      </c>
      <c r="E4298" s="35" t="s">
        <v>8406</v>
      </c>
      <c r="F4298" s="35"/>
      <c r="G4298" s="36">
        <v>51.94</v>
      </c>
      <c r="H4298" s="36">
        <v>4300</v>
      </c>
      <c r="I4298" s="36">
        <v>9349.2000000000007</v>
      </c>
      <c r="J4298" s="36">
        <v>51.94</v>
      </c>
    </row>
    <row r="4299" spans="1:10" x14ac:dyDescent="0.2">
      <c r="A4299" s="33">
        <v>3773</v>
      </c>
      <c r="B4299" s="34" t="s">
        <v>8407</v>
      </c>
      <c r="C4299" s="34" t="s">
        <v>8408</v>
      </c>
      <c r="D4299" s="34" t="s">
        <v>14902</v>
      </c>
      <c r="E4299" s="35" t="s">
        <v>859</v>
      </c>
      <c r="F4299" s="35"/>
      <c r="G4299" s="36">
        <v>36.36</v>
      </c>
      <c r="H4299" s="36">
        <v>3750</v>
      </c>
      <c r="I4299" s="36">
        <v>6544.8</v>
      </c>
      <c r="J4299" s="36">
        <v>36.36</v>
      </c>
    </row>
    <row r="4300" spans="1:10" x14ac:dyDescent="0.2">
      <c r="A4300" s="33">
        <v>3774</v>
      </c>
      <c r="B4300" s="34" t="s">
        <v>12181</v>
      </c>
      <c r="C4300" s="34" t="s">
        <v>12180</v>
      </c>
      <c r="D4300" s="34" t="s">
        <v>8405</v>
      </c>
      <c r="E4300" s="35" t="s">
        <v>13946</v>
      </c>
      <c r="F4300" s="35"/>
      <c r="G4300" s="36">
        <v>51.94</v>
      </c>
      <c r="H4300" s="36">
        <v>4300</v>
      </c>
      <c r="I4300" s="36">
        <v>9349.2000000000007</v>
      </c>
      <c r="J4300" s="36">
        <v>51.94</v>
      </c>
    </row>
    <row r="4301" spans="1:10" x14ac:dyDescent="0.2">
      <c r="A4301" s="31"/>
      <c r="B4301" s="31"/>
      <c r="C4301" s="31"/>
      <c r="D4301" s="32" t="s">
        <v>14903</v>
      </c>
      <c r="E4301" s="31"/>
      <c r="F4301" s="31"/>
      <c r="G4301" s="31"/>
      <c r="H4301" s="31"/>
      <c r="I4301" s="31"/>
      <c r="J4301" s="31"/>
    </row>
    <row r="4302" spans="1:10" x14ac:dyDescent="0.2">
      <c r="A4302" s="33">
        <v>3775</v>
      </c>
      <c r="B4302" s="34" t="s">
        <v>14904</v>
      </c>
      <c r="C4302" s="34" t="s">
        <v>14905</v>
      </c>
      <c r="D4302" s="34" t="s">
        <v>14906</v>
      </c>
      <c r="E4302" s="35" t="s">
        <v>2207</v>
      </c>
      <c r="F4302" s="35"/>
      <c r="G4302" s="36">
        <v>37.78</v>
      </c>
      <c r="H4302" s="36">
        <v>3800</v>
      </c>
      <c r="I4302" s="36">
        <v>6150.6</v>
      </c>
      <c r="J4302" s="36">
        <v>34.17</v>
      </c>
    </row>
    <row r="4303" spans="1:10" x14ac:dyDescent="0.2">
      <c r="A4303" s="31"/>
      <c r="B4303" s="31"/>
      <c r="C4303" s="31"/>
      <c r="D4303" s="32" t="s">
        <v>8411</v>
      </c>
      <c r="E4303" s="31"/>
      <c r="F4303" s="31"/>
      <c r="G4303" s="31"/>
      <c r="H4303" s="31"/>
      <c r="I4303" s="31"/>
      <c r="J4303" s="31"/>
    </row>
    <row r="4304" spans="1:10" x14ac:dyDescent="0.2">
      <c r="A4304" s="33">
        <v>3776</v>
      </c>
      <c r="B4304" s="34" t="s">
        <v>8412</v>
      </c>
      <c r="C4304" s="34" t="s">
        <v>8413</v>
      </c>
      <c r="D4304" s="34" t="s">
        <v>8414</v>
      </c>
      <c r="E4304" s="35" t="s">
        <v>139</v>
      </c>
      <c r="F4304" s="35"/>
      <c r="G4304" s="36">
        <v>35</v>
      </c>
      <c r="H4304" s="36">
        <v>3800</v>
      </c>
      <c r="I4304" s="36">
        <v>6300</v>
      </c>
      <c r="J4304" s="36">
        <v>35</v>
      </c>
    </row>
    <row r="4305" spans="1:10" x14ac:dyDescent="0.2">
      <c r="A4305" s="33">
        <v>3777</v>
      </c>
      <c r="B4305" s="34" t="s">
        <v>8415</v>
      </c>
      <c r="C4305" s="34" t="s">
        <v>8416</v>
      </c>
      <c r="D4305" s="34" t="s">
        <v>8417</v>
      </c>
      <c r="E4305" s="35" t="s">
        <v>2962</v>
      </c>
      <c r="F4305" s="35"/>
      <c r="G4305" s="36">
        <v>39.44</v>
      </c>
      <c r="H4305" s="36">
        <v>3850</v>
      </c>
      <c r="I4305" s="36">
        <v>7099.2</v>
      </c>
      <c r="J4305" s="36">
        <v>39.44</v>
      </c>
    </row>
    <row r="4306" spans="1:10" x14ac:dyDescent="0.2">
      <c r="A4306" s="33">
        <v>3778</v>
      </c>
      <c r="B4306" s="34" t="s">
        <v>8418</v>
      </c>
      <c r="C4306" s="34" t="s">
        <v>8419</v>
      </c>
      <c r="D4306" s="34" t="s">
        <v>8417</v>
      </c>
      <c r="E4306" s="35" t="s">
        <v>4360</v>
      </c>
      <c r="F4306" s="35"/>
      <c r="G4306" s="36">
        <v>39.44</v>
      </c>
      <c r="H4306" s="36">
        <v>3636</v>
      </c>
      <c r="I4306" s="36">
        <v>7099.2</v>
      </c>
      <c r="J4306" s="36">
        <v>39.44</v>
      </c>
    </row>
    <row r="4307" spans="1:10" x14ac:dyDescent="0.2">
      <c r="A4307" s="33">
        <v>3779</v>
      </c>
      <c r="B4307" s="34" t="s">
        <v>8420</v>
      </c>
      <c r="C4307" s="34" t="s">
        <v>8421</v>
      </c>
      <c r="D4307" s="34" t="s">
        <v>8417</v>
      </c>
      <c r="E4307" s="35" t="s">
        <v>2648</v>
      </c>
      <c r="F4307" s="35"/>
      <c r="G4307" s="36">
        <v>39.44</v>
      </c>
      <c r="H4307" s="36">
        <v>3850</v>
      </c>
      <c r="I4307" s="36">
        <v>7099.2</v>
      </c>
      <c r="J4307" s="36">
        <v>39.44</v>
      </c>
    </row>
    <row r="4308" spans="1:10" x14ac:dyDescent="0.2">
      <c r="A4308" s="33">
        <v>3780</v>
      </c>
      <c r="B4308" s="34" t="s">
        <v>8422</v>
      </c>
      <c r="C4308" s="34" t="s">
        <v>8423</v>
      </c>
      <c r="D4308" s="34" t="s">
        <v>8424</v>
      </c>
      <c r="E4308" s="35" t="s">
        <v>2637</v>
      </c>
      <c r="F4308" s="35"/>
      <c r="G4308" s="36">
        <v>53.89</v>
      </c>
      <c r="H4308" s="36">
        <v>4700</v>
      </c>
      <c r="I4308" s="36">
        <v>9700.2000000000007</v>
      </c>
      <c r="J4308" s="36">
        <v>53.89</v>
      </c>
    </row>
    <row r="4309" spans="1:10" x14ac:dyDescent="0.2">
      <c r="A4309" s="33">
        <v>3781</v>
      </c>
      <c r="B4309" s="34" t="s">
        <v>8426</v>
      </c>
      <c r="C4309" s="34" t="s">
        <v>8427</v>
      </c>
      <c r="D4309" s="34" t="s">
        <v>8424</v>
      </c>
      <c r="E4309" s="35" t="s">
        <v>2207</v>
      </c>
      <c r="F4309" s="35"/>
      <c r="G4309" s="36">
        <v>53.89</v>
      </c>
      <c r="H4309" s="36">
        <v>4700</v>
      </c>
      <c r="I4309" s="36">
        <v>9700.2000000000007</v>
      </c>
      <c r="J4309" s="36">
        <v>53.89</v>
      </c>
    </row>
    <row r="4310" spans="1:10" x14ac:dyDescent="0.2">
      <c r="A4310" s="33">
        <v>3782</v>
      </c>
      <c r="B4310" s="34" t="s">
        <v>8428</v>
      </c>
      <c r="C4310" s="34" t="s">
        <v>8429</v>
      </c>
      <c r="D4310" s="34" t="s">
        <v>8425</v>
      </c>
      <c r="E4310" s="35" t="s">
        <v>2207</v>
      </c>
      <c r="F4310" s="35"/>
      <c r="G4310" s="36">
        <v>36.36</v>
      </c>
      <c r="H4310" s="36">
        <v>3750</v>
      </c>
      <c r="I4310" s="36">
        <v>6544.8</v>
      </c>
      <c r="J4310" s="36">
        <v>36.36</v>
      </c>
    </row>
    <row r="4311" spans="1:10" x14ac:dyDescent="0.2">
      <c r="A4311" s="33">
        <v>3783</v>
      </c>
      <c r="B4311" s="34" t="s">
        <v>12159</v>
      </c>
      <c r="C4311" s="34" t="s">
        <v>12158</v>
      </c>
      <c r="D4311" s="34" t="s">
        <v>8414</v>
      </c>
      <c r="E4311" s="35" t="s">
        <v>13933</v>
      </c>
      <c r="F4311" s="35"/>
      <c r="G4311" s="36">
        <v>35</v>
      </c>
      <c r="H4311" s="36">
        <v>3800</v>
      </c>
      <c r="I4311" s="36">
        <v>6300</v>
      </c>
      <c r="J4311" s="36">
        <v>35</v>
      </c>
    </row>
    <row r="4312" spans="1:10" x14ac:dyDescent="0.2">
      <c r="A4312" s="33">
        <v>3784</v>
      </c>
      <c r="B4312" s="34" t="s">
        <v>8430</v>
      </c>
      <c r="C4312" s="34" t="s">
        <v>8431</v>
      </c>
      <c r="D4312" s="34" t="s">
        <v>8432</v>
      </c>
      <c r="E4312" s="35" t="s">
        <v>500</v>
      </c>
      <c r="F4312" s="35"/>
      <c r="G4312" s="36">
        <v>33.06</v>
      </c>
      <c r="H4312" s="36">
        <v>3750</v>
      </c>
      <c r="I4312" s="36">
        <v>5950.8</v>
      </c>
      <c r="J4312" s="36">
        <v>33.06</v>
      </c>
    </row>
    <row r="4313" spans="1:10" x14ac:dyDescent="0.2">
      <c r="A4313" s="33">
        <v>3785</v>
      </c>
      <c r="B4313" s="34" t="s">
        <v>8433</v>
      </c>
      <c r="C4313" s="34" t="s">
        <v>8434</v>
      </c>
      <c r="D4313" s="34" t="s">
        <v>8417</v>
      </c>
      <c r="E4313" s="35" t="s">
        <v>3612</v>
      </c>
      <c r="F4313" s="35"/>
      <c r="G4313" s="36">
        <v>39.44</v>
      </c>
      <c r="H4313" s="36">
        <v>3850</v>
      </c>
      <c r="I4313" s="36">
        <v>7099.2</v>
      </c>
      <c r="J4313" s="36">
        <v>39.44</v>
      </c>
    </row>
    <row r="4314" spans="1:10" x14ac:dyDescent="0.2">
      <c r="A4314" s="31"/>
      <c r="B4314" s="31"/>
      <c r="C4314" s="31"/>
      <c r="D4314" s="32" t="s">
        <v>8435</v>
      </c>
      <c r="E4314" s="31"/>
      <c r="F4314" s="31"/>
      <c r="G4314" s="31"/>
      <c r="H4314" s="31"/>
      <c r="I4314" s="31"/>
      <c r="J4314" s="31"/>
    </row>
    <row r="4315" spans="1:10" x14ac:dyDescent="0.2">
      <c r="A4315" s="33">
        <v>3786</v>
      </c>
      <c r="B4315" s="34" t="s">
        <v>8436</v>
      </c>
      <c r="C4315" s="34" t="s">
        <v>8437</v>
      </c>
      <c r="D4315" s="34" t="s">
        <v>8438</v>
      </c>
      <c r="E4315" s="35" t="s">
        <v>2207</v>
      </c>
      <c r="F4315" s="35"/>
      <c r="G4315" s="36">
        <v>38.33</v>
      </c>
      <c r="H4315" s="36">
        <v>3750</v>
      </c>
      <c r="I4315" s="36">
        <v>6899.4</v>
      </c>
      <c r="J4315" s="36">
        <v>38.33</v>
      </c>
    </row>
    <row r="4316" spans="1:10" x14ac:dyDescent="0.2">
      <c r="A4316" s="33">
        <v>3787</v>
      </c>
      <c r="B4316" s="34" t="s">
        <v>8439</v>
      </c>
      <c r="C4316" s="34" t="s">
        <v>8440</v>
      </c>
      <c r="D4316" s="34" t="s">
        <v>8441</v>
      </c>
      <c r="E4316" s="35" t="s">
        <v>7091</v>
      </c>
      <c r="F4316" s="35"/>
      <c r="G4316" s="36">
        <v>31.94</v>
      </c>
      <c r="H4316" s="36">
        <v>3750</v>
      </c>
      <c r="I4316" s="36">
        <v>5749.2</v>
      </c>
      <c r="J4316" s="36">
        <v>31.94</v>
      </c>
    </row>
    <row r="4317" spans="1:10" x14ac:dyDescent="0.2">
      <c r="A4317" s="33">
        <v>3788</v>
      </c>
      <c r="B4317" s="34" t="s">
        <v>8442</v>
      </c>
      <c r="C4317" s="34" t="s">
        <v>8443</v>
      </c>
      <c r="D4317" s="34" t="s">
        <v>8444</v>
      </c>
      <c r="E4317" s="35" t="s">
        <v>1641</v>
      </c>
      <c r="F4317" s="35"/>
      <c r="G4317" s="36">
        <v>31.94</v>
      </c>
      <c r="H4317" s="36">
        <v>3750</v>
      </c>
      <c r="I4317" s="36">
        <v>5749.2</v>
      </c>
      <c r="J4317" s="36">
        <v>31.94</v>
      </c>
    </row>
    <row r="4318" spans="1:10" x14ac:dyDescent="0.2">
      <c r="A4318" s="33">
        <v>3789</v>
      </c>
      <c r="B4318" s="34" t="s">
        <v>8447</v>
      </c>
      <c r="C4318" s="34" t="s">
        <v>8448</v>
      </c>
      <c r="D4318" s="34" t="s">
        <v>14907</v>
      </c>
      <c r="E4318" s="35" t="s">
        <v>2207</v>
      </c>
      <c r="F4318" s="35"/>
      <c r="G4318" s="36">
        <v>43.93</v>
      </c>
      <c r="H4318" s="36">
        <v>3800</v>
      </c>
      <c r="I4318" s="36">
        <v>7907.4</v>
      </c>
      <c r="J4318" s="36">
        <v>43.93</v>
      </c>
    </row>
    <row r="4319" spans="1:10" x14ac:dyDescent="0.2">
      <c r="A4319" s="31"/>
      <c r="B4319" s="31"/>
      <c r="C4319" s="31"/>
      <c r="D4319" s="32" t="s">
        <v>8449</v>
      </c>
      <c r="E4319" s="31"/>
      <c r="F4319" s="31"/>
      <c r="G4319" s="31"/>
      <c r="H4319" s="31"/>
      <c r="I4319" s="31"/>
      <c r="J4319" s="31"/>
    </row>
    <row r="4320" spans="1:10" x14ac:dyDescent="0.2">
      <c r="A4320" s="33">
        <v>3790</v>
      </c>
      <c r="B4320" s="34" t="s">
        <v>8450</v>
      </c>
      <c r="C4320" s="34" t="s">
        <v>8451</v>
      </c>
      <c r="D4320" s="34" t="s">
        <v>8454</v>
      </c>
      <c r="E4320" s="35" t="s">
        <v>1941</v>
      </c>
      <c r="F4320" s="35"/>
      <c r="G4320" s="36">
        <v>36.36</v>
      </c>
      <c r="H4320" s="36">
        <v>3750</v>
      </c>
      <c r="I4320" s="36">
        <v>6544.8</v>
      </c>
      <c r="J4320" s="36">
        <v>36.36</v>
      </c>
    </row>
    <row r="4321" spans="1:10" x14ac:dyDescent="0.2">
      <c r="A4321" s="33">
        <v>3791</v>
      </c>
      <c r="B4321" s="34" t="s">
        <v>8456</v>
      </c>
      <c r="C4321" s="34" t="s">
        <v>8457</v>
      </c>
      <c r="D4321" s="34" t="s">
        <v>8454</v>
      </c>
      <c r="E4321" s="35" t="s">
        <v>8352</v>
      </c>
      <c r="F4321" s="35"/>
      <c r="G4321" s="36">
        <v>36.36</v>
      </c>
      <c r="H4321" s="36">
        <v>3750</v>
      </c>
      <c r="I4321" s="36">
        <v>6544.8</v>
      </c>
      <c r="J4321" s="36">
        <v>36.36</v>
      </c>
    </row>
    <row r="4322" spans="1:10" x14ac:dyDescent="0.2">
      <c r="A4322" s="33">
        <v>3792</v>
      </c>
      <c r="B4322" s="34" t="s">
        <v>8460</v>
      </c>
      <c r="C4322" s="34" t="s">
        <v>8461</v>
      </c>
      <c r="D4322" s="34" t="s">
        <v>8462</v>
      </c>
      <c r="E4322" s="35" t="s">
        <v>2207</v>
      </c>
      <c r="F4322" s="35"/>
      <c r="G4322" s="36">
        <v>37.22</v>
      </c>
      <c r="H4322" s="36">
        <v>3800</v>
      </c>
      <c r="I4322" s="36">
        <v>6699.6</v>
      </c>
      <c r="J4322" s="36">
        <v>37.22</v>
      </c>
    </row>
    <row r="4323" spans="1:10" x14ac:dyDescent="0.2">
      <c r="A4323" s="33">
        <v>3793</v>
      </c>
      <c r="B4323" s="34" t="s">
        <v>8603</v>
      </c>
      <c r="C4323" s="34" t="s">
        <v>8604</v>
      </c>
      <c r="D4323" s="34" t="s">
        <v>14908</v>
      </c>
      <c r="E4323" s="35" t="s">
        <v>8189</v>
      </c>
      <c r="F4323" s="35"/>
      <c r="G4323" s="36">
        <v>7920</v>
      </c>
      <c r="H4323" s="36">
        <v>4000</v>
      </c>
      <c r="I4323" s="36">
        <v>7920</v>
      </c>
      <c r="J4323" s="36">
        <v>7920</v>
      </c>
    </row>
    <row r="4324" spans="1:10" x14ac:dyDescent="0.2">
      <c r="A4324" s="33">
        <v>3794</v>
      </c>
      <c r="B4324" s="34" t="s">
        <v>8463</v>
      </c>
      <c r="C4324" s="34" t="s">
        <v>8464</v>
      </c>
      <c r="D4324" s="34" t="s">
        <v>8465</v>
      </c>
      <c r="E4324" s="35" t="s">
        <v>8466</v>
      </c>
      <c r="F4324" s="35"/>
      <c r="G4324" s="36">
        <v>33.06</v>
      </c>
      <c r="H4324" s="36">
        <v>3750</v>
      </c>
      <c r="I4324" s="36">
        <v>5950.8</v>
      </c>
      <c r="J4324" s="36">
        <v>33.06</v>
      </c>
    </row>
    <row r="4325" spans="1:10" x14ac:dyDescent="0.2">
      <c r="A4325" s="31"/>
      <c r="B4325" s="31"/>
      <c r="C4325" s="31"/>
      <c r="D4325" s="32" t="s">
        <v>8467</v>
      </c>
      <c r="E4325" s="31"/>
      <c r="F4325" s="31"/>
      <c r="G4325" s="31"/>
      <c r="H4325" s="31"/>
      <c r="I4325" s="31"/>
      <c r="J4325" s="31"/>
    </row>
    <row r="4326" spans="1:10" x14ac:dyDescent="0.2">
      <c r="A4326" s="33">
        <v>3795</v>
      </c>
      <c r="B4326" s="34" t="s">
        <v>12155</v>
      </c>
      <c r="C4326" s="34" t="s">
        <v>12154</v>
      </c>
      <c r="D4326" s="34" t="s">
        <v>8470</v>
      </c>
      <c r="E4326" s="35" t="s">
        <v>14167</v>
      </c>
      <c r="F4326" s="35"/>
      <c r="G4326" s="36">
        <v>31.94</v>
      </c>
      <c r="H4326" s="36">
        <v>3750</v>
      </c>
      <c r="I4326" s="36">
        <v>5749.2</v>
      </c>
      <c r="J4326" s="36">
        <v>31.94</v>
      </c>
    </row>
    <row r="4327" spans="1:10" x14ac:dyDescent="0.2">
      <c r="A4327" s="33">
        <v>3796</v>
      </c>
      <c r="B4327" s="34" t="s">
        <v>8476</v>
      </c>
      <c r="C4327" s="34" t="s">
        <v>8477</v>
      </c>
      <c r="D4327" s="34" t="s">
        <v>8474</v>
      </c>
      <c r="E4327" s="35" t="s">
        <v>8478</v>
      </c>
      <c r="F4327" s="35"/>
      <c r="G4327" s="36">
        <v>40.270000000000003</v>
      </c>
      <c r="H4327" s="36">
        <v>3800</v>
      </c>
      <c r="I4327" s="36">
        <v>7248.6</v>
      </c>
      <c r="J4327" s="36">
        <v>40.270000000000003</v>
      </c>
    </row>
    <row r="4328" spans="1:10" x14ac:dyDescent="0.2">
      <c r="A4328" s="33">
        <v>3797</v>
      </c>
      <c r="B4328" s="34" t="s">
        <v>8468</v>
      </c>
      <c r="C4328" s="34" t="s">
        <v>8469</v>
      </c>
      <c r="D4328" s="34" t="s">
        <v>8470</v>
      </c>
      <c r="E4328" s="35" t="s">
        <v>1067</v>
      </c>
      <c r="F4328" s="35"/>
      <c r="G4328" s="36">
        <v>31.94</v>
      </c>
      <c r="H4328" s="36">
        <v>3750</v>
      </c>
      <c r="I4328" s="36">
        <v>5749.2</v>
      </c>
      <c r="J4328" s="36">
        <v>31.94</v>
      </c>
    </row>
    <row r="4329" spans="1:10" x14ac:dyDescent="0.2">
      <c r="A4329" s="33">
        <v>3798</v>
      </c>
      <c r="B4329" s="34" t="s">
        <v>12153</v>
      </c>
      <c r="C4329" s="34" t="s">
        <v>12152</v>
      </c>
      <c r="D4329" s="34" t="s">
        <v>8470</v>
      </c>
      <c r="E4329" s="35" t="s">
        <v>13946</v>
      </c>
      <c r="F4329" s="35"/>
      <c r="G4329" s="36">
        <v>31.94</v>
      </c>
      <c r="H4329" s="36">
        <v>3750</v>
      </c>
      <c r="I4329" s="36">
        <v>5749.2</v>
      </c>
      <c r="J4329" s="36">
        <v>31.94</v>
      </c>
    </row>
    <row r="4330" spans="1:10" x14ac:dyDescent="0.2">
      <c r="A4330" s="33">
        <v>3799</v>
      </c>
      <c r="B4330" s="34" t="s">
        <v>8471</v>
      </c>
      <c r="C4330" s="34" t="s">
        <v>8472</v>
      </c>
      <c r="D4330" s="34" t="s">
        <v>8473</v>
      </c>
      <c r="E4330" s="35" t="s">
        <v>2207</v>
      </c>
      <c r="F4330" s="35"/>
      <c r="G4330" s="36">
        <v>36.61</v>
      </c>
      <c r="H4330" s="36">
        <v>3403</v>
      </c>
      <c r="I4330" s="36">
        <v>6589.8</v>
      </c>
      <c r="J4330" s="36">
        <v>36.61</v>
      </c>
    </row>
    <row r="4331" spans="1:10" x14ac:dyDescent="0.2">
      <c r="A4331" s="33">
        <v>3800</v>
      </c>
      <c r="B4331" s="34" t="s">
        <v>8445</v>
      </c>
      <c r="C4331" s="34" t="s">
        <v>8446</v>
      </c>
      <c r="D4331" s="34" t="s">
        <v>8470</v>
      </c>
      <c r="E4331" s="35" t="s">
        <v>6602</v>
      </c>
      <c r="F4331" s="35"/>
      <c r="G4331" s="36">
        <v>31.94</v>
      </c>
      <c r="H4331" s="36">
        <v>3750</v>
      </c>
      <c r="I4331" s="36">
        <v>5749.2</v>
      </c>
      <c r="J4331" s="36">
        <v>31.94</v>
      </c>
    </row>
    <row r="4332" spans="1:10" x14ac:dyDescent="0.2">
      <c r="A4332" s="33">
        <v>3801</v>
      </c>
      <c r="B4332" s="34" t="s">
        <v>12149</v>
      </c>
      <c r="C4332" s="34" t="s">
        <v>12148</v>
      </c>
      <c r="D4332" s="34" t="s">
        <v>8470</v>
      </c>
      <c r="E4332" s="35" t="s">
        <v>13981</v>
      </c>
      <c r="F4332" s="35"/>
      <c r="G4332" s="36">
        <v>31.94</v>
      </c>
      <c r="H4332" s="36">
        <v>3750</v>
      </c>
      <c r="I4332" s="36">
        <v>5749.2</v>
      </c>
      <c r="J4332" s="36">
        <v>31.94</v>
      </c>
    </row>
    <row r="4333" spans="1:10" x14ac:dyDescent="0.2">
      <c r="A4333" s="31"/>
      <c r="B4333" s="31"/>
      <c r="C4333" s="31"/>
      <c r="D4333" s="32" t="s">
        <v>8475</v>
      </c>
      <c r="E4333" s="31"/>
      <c r="F4333" s="31"/>
      <c r="G4333" s="31"/>
      <c r="H4333" s="31"/>
      <c r="I4333" s="31"/>
      <c r="J4333" s="31"/>
    </row>
    <row r="4334" spans="1:10" x14ac:dyDescent="0.2">
      <c r="A4334" s="33">
        <v>3802</v>
      </c>
      <c r="B4334" s="34" t="s">
        <v>8452</v>
      </c>
      <c r="C4334" s="34" t="s">
        <v>8453</v>
      </c>
      <c r="D4334" s="34" t="s">
        <v>8481</v>
      </c>
      <c r="E4334" s="35" t="s">
        <v>8455</v>
      </c>
      <c r="F4334" s="35"/>
      <c r="G4334" s="36">
        <v>35.14</v>
      </c>
      <c r="H4334" s="36">
        <v>3750</v>
      </c>
      <c r="I4334" s="36">
        <v>6325.2</v>
      </c>
      <c r="J4334" s="36">
        <v>35.14</v>
      </c>
    </row>
    <row r="4335" spans="1:10" x14ac:dyDescent="0.2">
      <c r="A4335" s="33">
        <v>3803</v>
      </c>
      <c r="B4335" s="34" t="s">
        <v>8479</v>
      </c>
      <c r="C4335" s="34" t="s">
        <v>8480</v>
      </c>
      <c r="D4335" s="34" t="s">
        <v>8481</v>
      </c>
      <c r="E4335" s="35" t="s">
        <v>8482</v>
      </c>
      <c r="F4335" s="35"/>
      <c r="G4335" s="36">
        <v>35.14</v>
      </c>
      <c r="H4335" s="36">
        <v>3750</v>
      </c>
      <c r="I4335" s="36">
        <v>6325.2</v>
      </c>
      <c r="J4335" s="36">
        <v>35.14</v>
      </c>
    </row>
    <row r="4336" spans="1:10" x14ac:dyDescent="0.2">
      <c r="A4336" s="33">
        <v>3804</v>
      </c>
      <c r="B4336" s="34" t="s">
        <v>12157</v>
      </c>
      <c r="C4336" s="34" t="s">
        <v>12156</v>
      </c>
      <c r="D4336" s="34" t="s">
        <v>14909</v>
      </c>
      <c r="E4336" s="35" t="s">
        <v>13915</v>
      </c>
      <c r="F4336" s="35"/>
      <c r="G4336" s="36">
        <v>36.61</v>
      </c>
      <c r="H4336" s="36">
        <v>3800</v>
      </c>
      <c r="I4336" s="36">
        <v>6589.8</v>
      </c>
      <c r="J4336" s="36">
        <v>36.61</v>
      </c>
    </row>
    <row r="4337" spans="1:10" x14ac:dyDescent="0.2">
      <c r="A4337" s="33">
        <v>3805</v>
      </c>
      <c r="B4337" s="34" t="s">
        <v>8484</v>
      </c>
      <c r="C4337" s="34" t="s">
        <v>8485</v>
      </c>
      <c r="D4337" s="34" t="s">
        <v>8486</v>
      </c>
      <c r="E4337" s="35" t="s">
        <v>8487</v>
      </c>
      <c r="F4337" s="35"/>
      <c r="G4337" s="36">
        <v>38.33</v>
      </c>
      <c r="H4337" s="36">
        <v>3750</v>
      </c>
      <c r="I4337" s="36">
        <v>6899.4</v>
      </c>
      <c r="J4337" s="36">
        <v>38.33</v>
      </c>
    </row>
    <row r="4338" spans="1:10" x14ac:dyDescent="0.2">
      <c r="A4338" s="33">
        <v>3806</v>
      </c>
      <c r="B4338" s="34" t="s">
        <v>8488</v>
      </c>
      <c r="C4338" s="34" t="s">
        <v>8489</v>
      </c>
      <c r="D4338" s="34" t="s">
        <v>8486</v>
      </c>
      <c r="E4338" s="35" t="s">
        <v>7509</v>
      </c>
      <c r="F4338" s="35"/>
      <c r="G4338" s="36">
        <v>38.33</v>
      </c>
      <c r="H4338" s="36">
        <v>3750</v>
      </c>
      <c r="I4338" s="36">
        <v>6899.4</v>
      </c>
      <c r="J4338" s="36">
        <v>38.33</v>
      </c>
    </row>
    <row r="4339" spans="1:10" x14ac:dyDescent="0.2">
      <c r="A4339" s="33">
        <v>3807</v>
      </c>
      <c r="B4339" s="34" t="s">
        <v>8490</v>
      </c>
      <c r="C4339" s="34" t="s">
        <v>8491</v>
      </c>
      <c r="D4339" s="34" t="s">
        <v>8492</v>
      </c>
      <c r="E4339" s="35" t="s">
        <v>2006</v>
      </c>
      <c r="F4339" s="35"/>
      <c r="G4339" s="36">
        <v>36.61</v>
      </c>
      <c r="H4339" s="36">
        <v>3403</v>
      </c>
      <c r="I4339" s="36">
        <v>6589.8</v>
      </c>
      <c r="J4339" s="36">
        <v>36.61</v>
      </c>
    </row>
    <row r="4340" spans="1:10" x14ac:dyDescent="0.2">
      <c r="A4340" s="33">
        <v>3808</v>
      </c>
      <c r="B4340" s="34" t="s">
        <v>8493</v>
      </c>
      <c r="C4340" s="34" t="s">
        <v>8494</v>
      </c>
      <c r="D4340" s="34" t="s">
        <v>8481</v>
      </c>
      <c r="E4340" s="35" t="s">
        <v>8495</v>
      </c>
      <c r="F4340" s="35"/>
      <c r="G4340" s="36">
        <v>35.14</v>
      </c>
      <c r="H4340" s="36">
        <v>3750</v>
      </c>
      <c r="I4340" s="36">
        <v>6325.2</v>
      </c>
      <c r="J4340" s="36">
        <v>35.14</v>
      </c>
    </row>
    <row r="4341" spans="1:10" x14ac:dyDescent="0.2">
      <c r="A4341" s="33">
        <v>3809</v>
      </c>
      <c r="B4341" s="34" t="s">
        <v>12151</v>
      </c>
      <c r="C4341" s="34" t="s">
        <v>12150</v>
      </c>
      <c r="D4341" s="34" t="s">
        <v>8483</v>
      </c>
      <c r="E4341" s="35" t="s">
        <v>11309</v>
      </c>
      <c r="F4341" s="35"/>
      <c r="G4341" s="36">
        <v>31.94</v>
      </c>
      <c r="H4341" s="36">
        <v>3750</v>
      </c>
      <c r="I4341" s="36">
        <v>5749.2</v>
      </c>
      <c r="J4341" s="36">
        <v>31.94</v>
      </c>
    </row>
    <row r="4342" spans="1:10" x14ac:dyDescent="0.2">
      <c r="A4342" s="31"/>
      <c r="B4342" s="31"/>
      <c r="C4342" s="31"/>
      <c r="D4342" s="32" t="s">
        <v>8496</v>
      </c>
      <c r="E4342" s="31"/>
      <c r="F4342" s="31"/>
      <c r="G4342" s="31"/>
      <c r="H4342" s="31"/>
      <c r="I4342" s="31"/>
      <c r="J4342" s="31"/>
    </row>
    <row r="4343" spans="1:10" x14ac:dyDescent="0.2">
      <c r="A4343" s="33">
        <v>3810</v>
      </c>
      <c r="B4343" s="34" t="s">
        <v>8497</v>
      </c>
      <c r="C4343" s="34" t="s">
        <v>8498</v>
      </c>
      <c r="D4343" s="34" t="s">
        <v>8499</v>
      </c>
      <c r="E4343" s="35" t="s">
        <v>3529</v>
      </c>
      <c r="F4343" s="35"/>
      <c r="G4343" s="36">
        <v>31.94</v>
      </c>
      <c r="H4343" s="36">
        <v>3750</v>
      </c>
      <c r="I4343" s="36">
        <v>5749.2</v>
      </c>
      <c r="J4343" s="36">
        <v>31.94</v>
      </c>
    </row>
    <row r="4344" spans="1:10" x14ac:dyDescent="0.2">
      <c r="A4344" s="33">
        <v>3811</v>
      </c>
      <c r="B4344" s="34" t="s">
        <v>8500</v>
      </c>
      <c r="C4344" s="34" t="s">
        <v>8501</v>
      </c>
      <c r="D4344" s="34" t="s">
        <v>8502</v>
      </c>
      <c r="E4344" s="35" t="s">
        <v>5703</v>
      </c>
      <c r="F4344" s="35"/>
      <c r="G4344" s="36">
        <v>31.94</v>
      </c>
      <c r="H4344" s="36">
        <v>3200</v>
      </c>
      <c r="I4344" s="36">
        <v>5749.2</v>
      </c>
      <c r="J4344" s="36">
        <v>31.94</v>
      </c>
    </row>
    <row r="4345" spans="1:10" x14ac:dyDescent="0.2">
      <c r="A4345" s="33">
        <v>3812</v>
      </c>
      <c r="B4345" s="34" t="s">
        <v>8503</v>
      </c>
      <c r="C4345" s="34" t="s">
        <v>8504</v>
      </c>
      <c r="D4345" s="34" t="s">
        <v>8499</v>
      </c>
      <c r="E4345" s="35" t="s">
        <v>8505</v>
      </c>
      <c r="F4345" s="35"/>
      <c r="G4345" s="36">
        <v>31.94</v>
      </c>
      <c r="H4345" s="36">
        <v>3750</v>
      </c>
      <c r="I4345" s="36">
        <v>5749.2</v>
      </c>
      <c r="J4345" s="36">
        <v>31.94</v>
      </c>
    </row>
    <row r="4346" spans="1:10" x14ac:dyDescent="0.2">
      <c r="A4346" s="31"/>
      <c r="B4346" s="31"/>
      <c r="C4346" s="31"/>
      <c r="D4346" s="32" t="s">
        <v>8506</v>
      </c>
      <c r="E4346" s="31"/>
      <c r="F4346" s="31"/>
      <c r="G4346" s="31"/>
      <c r="H4346" s="31"/>
      <c r="I4346" s="31"/>
      <c r="J4346" s="31"/>
    </row>
    <row r="4347" spans="1:10" x14ac:dyDescent="0.2">
      <c r="A4347" s="33">
        <v>3813</v>
      </c>
      <c r="B4347" s="34" t="s">
        <v>8507</v>
      </c>
      <c r="C4347" s="34" t="s">
        <v>8508</v>
      </c>
      <c r="D4347" s="34" t="s">
        <v>8509</v>
      </c>
      <c r="E4347" s="35" t="s">
        <v>703</v>
      </c>
      <c r="F4347" s="35"/>
      <c r="G4347" s="36">
        <v>31.94</v>
      </c>
      <c r="H4347" s="36">
        <v>3750</v>
      </c>
      <c r="I4347" s="36">
        <v>5749.2</v>
      </c>
      <c r="J4347" s="36">
        <v>31.94</v>
      </c>
    </row>
    <row r="4348" spans="1:10" x14ac:dyDescent="0.2">
      <c r="A4348" s="33">
        <v>3814</v>
      </c>
      <c r="B4348" s="34" t="s">
        <v>8510</v>
      </c>
      <c r="C4348" s="34" t="s">
        <v>8511</v>
      </c>
      <c r="D4348" s="34" t="s">
        <v>14910</v>
      </c>
      <c r="E4348" s="35" t="s">
        <v>2176</v>
      </c>
      <c r="F4348" s="35"/>
      <c r="G4348" s="36">
        <v>40.270000000000003</v>
      </c>
      <c r="H4348" s="36">
        <v>3800</v>
      </c>
      <c r="I4348" s="36">
        <v>7248.6</v>
      </c>
      <c r="J4348" s="36">
        <v>40.270000000000003</v>
      </c>
    </row>
    <row r="4349" spans="1:10" x14ac:dyDescent="0.2">
      <c r="A4349" s="33">
        <v>3815</v>
      </c>
      <c r="B4349" s="34" t="s">
        <v>8512</v>
      </c>
      <c r="C4349" s="34" t="s">
        <v>8513</v>
      </c>
      <c r="D4349" s="34" t="s">
        <v>8514</v>
      </c>
      <c r="E4349" s="35" t="s">
        <v>2207</v>
      </c>
      <c r="F4349" s="35"/>
      <c r="G4349" s="36">
        <v>35.14</v>
      </c>
      <c r="H4349" s="36">
        <v>3750</v>
      </c>
      <c r="I4349" s="36">
        <v>6325.2</v>
      </c>
      <c r="J4349" s="36">
        <v>35.14</v>
      </c>
    </row>
    <row r="4350" spans="1:10" x14ac:dyDescent="0.2">
      <c r="A4350" s="31"/>
      <c r="B4350" s="31"/>
      <c r="C4350" s="31"/>
      <c r="D4350" s="32" t="s">
        <v>8515</v>
      </c>
      <c r="E4350" s="31"/>
      <c r="F4350" s="31"/>
      <c r="G4350" s="31"/>
      <c r="H4350" s="31"/>
      <c r="I4350" s="31"/>
      <c r="J4350" s="31"/>
    </row>
    <row r="4351" spans="1:10" x14ac:dyDescent="0.2">
      <c r="A4351" s="33">
        <v>3816</v>
      </c>
      <c r="B4351" s="34" t="s">
        <v>8516</v>
      </c>
      <c r="C4351" s="34" t="s">
        <v>8517</v>
      </c>
      <c r="D4351" s="34" t="s">
        <v>8518</v>
      </c>
      <c r="E4351" s="35" t="s">
        <v>8519</v>
      </c>
      <c r="F4351" s="35"/>
      <c r="G4351" s="36">
        <v>37.78</v>
      </c>
      <c r="H4351" s="36">
        <v>3800</v>
      </c>
      <c r="I4351" s="36">
        <v>6800.4</v>
      </c>
      <c r="J4351" s="36">
        <v>37.78</v>
      </c>
    </row>
    <row r="4352" spans="1:10" x14ac:dyDescent="0.2">
      <c r="A4352" s="33">
        <v>3817</v>
      </c>
      <c r="B4352" s="34" t="s">
        <v>8520</v>
      </c>
      <c r="C4352" s="34" t="s">
        <v>8521</v>
      </c>
      <c r="D4352" s="34" t="s">
        <v>8522</v>
      </c>
      <c r="E4352" s="35" t="s">
        <v>5716</v>
      </c>
      <c r="F4352" s="35"/>
      <c r="G4352" s="36">
        <v>39.17</v>
      </c>
      <c r="H4352" s="36">
        <v>3850</v>
      </c>
      <c r="I4352" s="36">
        <v>7050.6</v>
      </c>
      <c r="J4352" s="36">
        <v>39.17</v>
      </c>
    </row>
    <row r="4353" spans="1:10" x14ac:dyDescent="0.2">
      <c r="A4353" s="33">
        <v>3818</v>
      </c>
      <c r="B4353" s="34" t="s">
        <v>8523</v>
      </c>
      <c r="C4353" s="34" t="s">
        <v>8524</v>
      </c>
      <c r="D4353" s="34" t="s">
        <v>8518</v>
      </c>
      <c r="E4353" s="35" t="s">
        <v>3991</v>
      </c>
      <c r="F4353" s="35"/>
      <c r="G4353" s="36">
        <v>37.78</v>
      </c>
      <c r="H4353" s="36">
        <v>3800</v>
      </c>
      <c r="I4353" s="36">
        <v>6800.4</v>
      </c>
      <c r="J4353" s="36">
        <v>37.78</v>
      </c>
    </row>
    <row r="4354" spans="1:10" x14ac:dyDescent="0.2">
      <c r="A4354" s="33">
        <v>3819</v>
      </c>
      <c r="B4354" s="34" t="s">
        <v>8525</v>
      </c>
      <c r="C4354" s="34" t="s">
        <v>8526</v>
      </c>
      <c r="D4354" s="34" t="s">
        <v>8518</v>
      </c>
      <c r="E4354" s="35" t="s">
        <v>7744</v>
      </c>
      <c r="F4354" s="35"/>
      <c r="G4354" s="36">
        <v>37.78</v>
      </c>
      <c r="H4354" s="36">
        <v>3800</v>
      </c>
      <c r="I4354" s="36">
        <v>6800.4</v>
      </c>
      <c r="J4354" s="36">
        <v>37.78</v>
      </c>
    </row>
    <row r="4355" spans="1:10" x14ac:dyDescent="0.2">
      <c r="A4355" s="33">
        <v>3820</v>
      </c>
      <c r="B4355" s="34" t="s">
        <v>12173</v>
      </c>
      <c r="C4355" s="34" t="s">
        <v>12172</v>
      </c>
      <c r="D4355" s="34" t="s">
        <v>8518</v>
      </c>
      <c r="E4355" s="35" t="s">
        <v>13997</v>
      </c>
      <c r="F4355" s="35"/>
      <c r="G4355" s="36">
        <v>37.78</v>
      </c>
      <c r="H4355" s="36">
        <v>3800</v>
      </c>
      <c r="I4355" s="36">
        <v>6800.4</v>
      </c>
      <c r="J4355" s="36">
        <v>37.78</v>
      </c>
    </row>
    <row r="4356" spans="1:10" x14ac:dyDescent="0.2">
      <c r="A4356" s="33">
        <v>3821</v>
      </c>
      <c r="B4356" s="34" t="s">
        <v>8527</v>
      </c>
      <c r="C4356" s="34" t="s">
        <v>8528</v>
      </c>
      <c r="D4356" s="34" t="s">
        <v>8518</v>
      </c>
      <c r="E4356" s="35" t="s">
        <v>842</v>
      </c>
      <c r="F4356" s="35"/>
      <c r="G4356" s="36">
        <v>37.78</v>
      </c>
      <c r="H4356" s="36">
        <v>3800</v>
      </c>
      <c r="I4356" s="36">
        <v>6800.4</v>
      </c>
      <c r="J4356" s="36">
        <v>37.78</v>
      </c>
    </row>
    <row r="4357" spans="1:10" x14ac:dyDescent="0.2">
      <c r="A4357" s="33">
        <v>3822</v>
      </c>
      <c r="B4357" s="34" t="s">
        <v>8529</v>
      </c>
      <c r="C4357" s="34" t="s">
        <v>8530</v>
      </c>
      <c r="D4357" s="34" t="s">
        <v>8531</v>
      </c>
      <c r="E4357" s="35" t="s">
        <v>2902</v>
      </c>
      <c r="F4357" s="35"/>
      <c r="G4357" s="36">
        <v>18.5</v>
      </c>
      <c r="H4357" s="36">
        <v>3750</v>
      </c>
      <c r="I4357" s="36">
        <v>3700</v>
      </c>
      <c r="J4357" s="36">
        <v>18.5</v>
      </c>
    </row>
    <row r="4358" spans="1:10" x14ac:dyDescent="0.2">
      <c r="A4358" s="33">
        <v>3823</v>
      </c>
      <c r="B4358" s="34" t="s">
        <v>14911</v>
      </c>
      <c r="C4358" s="34" t="s">
        <v>14912</v>
      </c>
      <c r="D4358" s="34" t="s">
        <v>8518</v>
      </c>
      <c r="E4358" s="35" t="s">
        <v>13959</v>
      </c>
      <c r="F4358" s="35"/>
      <c r="G4358" s="36">
        <v>37.78</v>
      </c>
      <c r="H4358" s="36">
        <v>3800</v>
      </c>
      <c r="I4358" s="36">
        <v>6800.4</v>
      </c>
      <c r="J4358" s="36">
        <v>37.78</v>
      </c>
    </row>
    <row r="4359" spans="1:10" x14ac:dyDescent="0.2">
      <c r="A4359" s="33">
        <v>3824</v>
      </c>
      <c r="B4359" s="34" t="s">
        <v>8532</v>
      </c>
      <c r="C4359" s="34" t="s">
        <v>8533</v>
      </c>
      <c r="D4359" s="34" t="s">
        <v>8518</v>
      </c>
      <c r="E4359" s="35" t="s">
        <v>1203</v>
      </c>
      <c r="F4359" s="35"/>
      <c r="G4359" s="36">
        <v>37.78</v>
      </c>
      <c r="H4359" s="36">
        <v>3800</v>
      </c>
      <c r="I4359" s="36">
        <v>6800.4</v>
      </c>
      <c r="J4359" s="36">
        <v>37.78</v>
      </c>
    </row>
    <row r="4360" spans="1:10" x14ac:dyDescent="0.2">
      <c r="A4360" s="33">
        <v>3825</v>
      </c>
      <c r="B4360" s="34" t="s">
        <v>14913</v>
      </c>
      <c r="C4360" s="34" t="s">
        <v>14914</v>
      </c>
      <c r="D4360" s="34" t="s">
        <v>8518</v>
      </c>
      <c r="E4360" s="35" t="s">
        <v>13981</v>
      </c>
      <c r="F4360" s="35"/>
      <c r="G4360" s="36">
        <v>37.78</v>
      </c>
      <c r="H4360" s="36">
        <v>3800</v>
      </c>
      <c r="I4360" s="36">
        <v>6800.4</v>
      </c>
      <c r="J4360" s="36">
        <v>37.78</v>
      </c>
    </row>
    <row r="4361" spans="1:10" x14ac:dyDescent="0.2">
      <c r="A4361" s="33">
        <v>3826</v>
      </c>
      <c r="B4361" s="34" t="s">
        <v>8534</v>
      </c>
      <c r="C4361" s="34" t="s">
        <v>8535</v>
      </c>
      <c r="D4361" s="34" t="s">
        <v>8531</v>
      </c>
      <c r="E4361" s="35" t="s">
        <v>4965</v>
      </c>
      <c r="F4361" s="35"/>
      <c r="G4361" s="36">
        <v>18.5</v>
      </c>
      <c r="H4361" s="36">
        <v>3750</v>
      </c>
      <c r="I4361" s="36">
        <v>3700</v>
      </c>
      <c r="J4361" s="36">
        <v>18.5</v>
      </c>
    </row>
    <row r="4362" spans="1:10" x14ac:dyDescent="0.2">
      <c r="A4362" s="33">
        <v>3827</v>
      </c>
      <c r="B4362" s="34" t="s">
        <v>8536</v>
      </c>
      <c r="C4362" s="34" t="s">
        <v>8537</v>
      </c>
      <c r="D4362" s="34" t="s">
        <v>8518</v>
      </c>
      <c r="E4362" s="35" t="s">
        <v>807</v>
      </c>
      <c r="F4362" s="35"/>
      <c r="G4362" s="36">
        <v>37.78</v>
      </c>
      <c r="H4362" s="36">
        <v>3800</v>
      </c>
      <c r="I4362" s="36">
        <v>6800.4</v>
      </c>
      <c r="J4362" s="36">
        <v>37.78</v>
      </c>
    </row>
    <row r="4363" spans="1:10" x14ac:dyDescent="0.2">
      <c r="A4363" s="33">
        <v>3828</v>
      </c>
      <c r="B4363" s="34" t="s">
        <v>12171</v>
      </c>
      <c r="C4363" s="34" t="s">
        <v>12170</v>
      </c>
      <c r="D4363" s="34" t="s">
        <v>8518</v>
      </c>
      <c r="E4363" s="35" t="s">
        <v>13989</v>
      </c>
      <c r="F4363" s="35"/>
      <c r="G4363" s="36">
        <v>37.78</v>
      </c>
      <c r="H4363" s="36">
        <v>3800</v>
      </c>
      <c r="I4363" s="36">
        <v>6800.4</v>
      </c>
      <c r="J4363" s="36">
        <v>37.78</v>
      </c>
    </row>
    <row r="4364" spans="1:10" x14ac:dyDescent="0.2">
      <c r="A4364" s="33">
        <v>3829</v>
      </c>
      <c r="B4364" s="34" t="s">
        <v>8538</v>
      </c>
      <c r="C4364" s="34" t="s">
        <v>8539</v>
      </c>
      <c r="D4364" s="34" t="s">
        <v>8518</v>
      </c>
      <c r="E4364" s="35" t="s">
        <v>8540</v>
      </c>
      <c r="F4364" s="35"/>
      <c r="G4364" s="36">
        <v>37.78</v>
      </c>
      <c r="H4364" s="36">
        <v>3245</v>
      </c>
      <c r="I4364" s="36">
        <v>6800.4</v>
      </c>
      <c r="J4364" s="36">
        <v>37.78</v>
      </c>
    </row>
    <row r="4365" spans="1:10" x14ac:dyDescent="0.2">
      <c r="A4365" s="33">
        <v>3830</v>
      </c>
      <c r="B4365" s="34" t="s">
        <v>8541</v>
      </c>
      <c r="C4365" s="34" t="s">
        <v>8542</v>
      </c>
      <c r="D4365" s="34" t="s">
        <v>8518</v>
      </c>
      <c r="E4365" s="35" t="s">
        <v>3612</v>
      </c>
      <c r="F4365" s="35"/>
      <c r="G4365" s="36">
        <v>37.78</v>
      </c>
      <c r="H4365" s="36">
        <v>3245</v>
      </c>
      <c r="I4365" s="36">
        <v>6800.4</v>
      </c>
      <c r="J4365" s="36">
        <v>37.78</v>
      </c>
    </row>
    <row r="4366" spans="1:10" x14ac:dyDescent="0.2">
      <c r="A4366" s="33">
        <v>3831</v>
      </c>
      <c r="B4366" s="34" t="s">
        <v>8543</v>
      </c>
      <c r="C4366" s="34" t="s">
        <v>8544</v>
      </c>
      <c r="D4366" s="34" t="s">
        <v>8518</v>
      </c>
      <c r="E4366" s="35" t="s">
        <v>4598</v>
      </c>
      <c r="F4366" s="35"/>
      <c r="G4366" s="36">
        <v>37.78</v>
      </c>
      <c r="H4366" s="36">
        <v>3245</v>
      </c>
      <c r="I4366" s="36">
        <v>6800.4</v>
      </c>
      <c r="J4366" s="36">
        <v>37.78</v>
      </c>
    </row>
    <row r="4367" spans="1:10" x14ac:dyDescent="0.2">
      <c r="A4367" s="33">
        <v>3832</v>
      </c>
      <c r="B4367" s="34" t="s">
        <v>8545</v>
      </c>
      <c r="C4367" s="34" t="s">
        <v>8546</v>
      </c>
      <c r="D4367" s="34" t="s">
        <v>8518</v>
      </c>
      <c r="E4367" s="35" t="s">
        <v>1941</v>
      </c>
      <c r="F4367" s="35"/>
      <c r="G4367" s="36">
        <v>37.78</v>
      </c>
      <c r="H4367" s="36">
        <v>3800</v>
      </c>
      <c r="I4367" s="36">
        <v>6800.4</v>
      </c>
      <c r="J4367" s="36">
        <v>37.78</v>
      </c>
    </row>
    <row r="4368" spans="1:10" x14ac:dyDescent="0.2">
      <c r="A4368" s="33">
        <v>3833</v>
      </c>
      <c r="B4368" s="34" t="s">
        <v>8547</v>
      </c>
      <c r="C4368" s="34" t="s">
        <v>8548</v>
      </c>
      <c r="D4368" s="34" t="s">
        <v>8518</v>
      </c>
      <c r="E4368" s="35" t="s">
        <v>996</v>
      </c>
      <c r="F4368" s="35"/>
      <c r="G4368" s="36">
        <v>37.78</v>
      </c>
      <c r="H4368" s="36">
        <v>3800</v>
      </c>
      <c r="I4368" s="36">
        <v>6800.4</v>
      </c>
      <c r="J4368" s="36">
        <v>37.78</v>
      </c>
    </row>
    <row r="4369" spans="1:10" x14ac:dyDescent="0.2">
      <c r="A4369" s="33">
        <v>3834</v>
      </c>
      <c r="B4369" s="34" t="s">
        <v>8549</v>
      </c>
      <c r="C4369" s="34" t="s">
        <v>8550</v>
      </c>
      <c r="D4369" s="34" t="s">
        <v>14915</v>
      </c>
      <c r="E4369" s="35" t="s">
        <v>8551</v>
      </c>
      <c r="F4369" s="35"/>
      <c r="G4369" s="36">
        <v>38.33</v>
      </c>
      <c r="H4369" s="36">
        <v>4000</v>
      </c>
      <c r="I4369" s="36">
        <v>6899.4</v>
      </c>
      <c r="J4369" s="36">
        <v>38.33</v>
      </c>
    </row>
    <row r="4370" spans="1:10" x14ac:dyDescent="0.2">
      <c r="A4370" s="33">
        <v>3835</v>
      </c>
      <c r="B4370" s="34" t="s">
        <v>12169</v>
      </c>
      <c r="C4370" s="34" t="s">
        <v>12168</v>
      </c>
      <c r="D4370" s="34" t="s">
        <v>8518</v>
      </c>
      <c r="E4370" s="35" t="s">
        <v>13990</v>
      </c>
      <c r="F4370" s="35"/>
      <c r="G4370" s="36">
        <v>37.78</v>
      </c>
      <c r="H4370" s="36">
        <v>3800</v>
      </c>
      <c r="I4370" s="36">
        <v>6800.4</v>
      </c>
      <c r="J4370" s="36">
        <v>37.78</v>
      </c>
    </row>
    <row r="4371" spans="1:10" x14ac:dyDescent="0.2">
      <c r="A4371" s="33">
        <v>3836</v>
      </c>
      <c r="B4371" s="34" t="s">
        <v>8552</v>
      </c>
      <c r="C4371" s="34" t="s">
        <v>8553</v>
      </c>
      <c r="D4371" s="34" t="s">
        <v>8518</v>
      </c>
      <c r="E4371" s="35" t="s">
        <v>7744</v>
      </c>
      <c r="F4371" s="35"/>
      <c r="G4371" s="36">
        <v>37.78</v>
      </c>
      <c r="H4371" s="36">
        <v>3800</v>
      </c>
      <c r="I4371" s="36">
        <v>6800.4</v>
      </c>
      <c r="J4371" s="36">
        <v>37.78</v>
      </c>
    </row>
    <row r="4372" spans="1:10" x14ac:dyDescent="0.2">
      <c r="A4372" s="33">
        <v>3837</v>
      </c>
      <c r="B4372" s="34" t="s">
        <v>12177</v>
      </c>
      <c r="C4372" s="34" t="s">
        <v>12176</v>
      </c>
      <c r="D4372" s="34" t="s">
        <v>14916</v>
      </c>
      <c r="E4372" s="35" t="s">
        <v>14101</v>
      </c>
      <c r="F4372" s="35"/>
      <c r="G4372" s="36">
        <v>38.33</v>
      </c>
      <c r="H4372" s="36">
        <v>4000</v>
      </c>
      <c r="I4372" s="36">
        <v>6899.4</v>
      </c>
      <c r="J4372" s="36">
        <v>38.33</v>
      </c>
    </row>
    <row r="4373" spans="1:10" x14ac:dyDescent="0.2">
      <c r="A4373" s="33">
        <v>3838</v>
      </c>
      <c r="B4373" s="34" t="s">
        <v>8554</v>
      </c>
      <c r="C4373" s="34" t="s">
        <v>8555</v>
      </c>
      <c r="D4373" s="34" t="s">
        <v>8518</v>
      </c>
      <c r="E4373" s="35" t="s">
        <v>5129</v>
      </c>
      <c r="F4373" s="35"/>
      <c r="G4373" s="36">
        <v>37.78</v>
      </c>
      <c r="H4373" s="36">
        <v>3800</v>
      </c>
      <c r="I4373" s="36">
        <v>6800.4</v>
      </c>
      <c r="J4373" s="36">
        <v>37.78</v>
      </c>
    </row>
    <row r="4374" spans="1:10" x14ac:dyDescent="0.2">
      <c r="A4374" s="33">
        <v>3839</v>
      </c>
      <c r="B4374" s="34" t="s">
        <v>8556</v>
      </c>
      <c r="C4374" s="34" t="s">
        <v>8557</v>
      </c>
      <c r="D4374" s="34" t="s">
        <v>8518</v>
      </c>
      <c r="E4374" s="35" t="s">
        <v>789</v>
      </c>
      <c r="F4374" s="35"/>
      <c r="G4374" s="36">
        <v>37.78</v>
      </c>
      <c r="H4374" s="36">
        <v>3800</v>
      </c>
      <c r="I4374" s="36">
        <v>6800.4</v>
      </c>
      <c r="J4374" s="36">
        <v>37.78</v>
      </c>
    </row>
    <row r="4375" spans="1:10" x14ac:dyDescent="0.2">
      <c r="A4375" s="33">
        <v>3840</v>
      </c>
      <c r="B4375" s="34" t="s">
        <v>14917</v>
      </c>
      <c r="C4375" s="34" t="s">
        <v>14918</v>
      </c>
      <c r="D4375" s="34" t="s">
        <v>8518</v>
      </c>
      <c r="E4375" s="35" t="s">
        <v>14049</v>
      </c>
      <c r="F4375" s="35"/>
      <c r="G4375" s="36">
        <v>37.78</v>
      </c>
      <c r="H4375" s="36">
        <v>3800</v>
      </c>
      <c r="I4375" s="36">
        <v>6800.4</v>
      </c>
      <c r="J4375" s="36">
        <v>37.78</v>
      </c>
    </row>
    <row r="4376" spans="1:10" x14ac:dyDescent="0.2">
      <c r="A4376" s="33">
        <v>3841</v>
      </c>
      <c r="B4376" s="34" t="s">
        <v>8558</v>
      </c>
      <c r="C4376" s="34" t="s">
        <v>8559</v>
      </c>
      <c r="D4376" s="34" t="s">
        <v>8518</v>
      </c>
      <c r="E4376" s="35" t="s">
        <v>8560</v>
      </c>
      <c r="F4376" s="35"/>
      <c r="G4376" s="36">
        <v>37.78</v>
      </c>
      <c r="H4376" s="36">
        <v>3245</v>
      </c>
      <c r="I4376" s="36">
        <v>6800.4</v>
      </c>
      <c r="J4376" s="36">
        <v>37.78</v>
      </c>
    </row>
    <row r="4377" spans="1:10" x14ac:dyDescent="0.2">
      <c r="A4377" s="33">
        <v>3842</v>
      </c>
      <c r="B4377" s="34" t="s">
        <v>8561</v>
      </c>
      <c r="C4377" s="34" t="s">
        <v>8562</v>
      </c>
      <c r="D4377" s="34" t="s">
        <v>8518</v>
      </c>
      <c r="E4377" s="35" t="s">
        <v>8563</v>
      </c>
      <c r="F4377" s="35"/>
      <c r="G4377" s="36">
        <v>37.78</v>
      </c>
      <c r="H4377" s="36">
        <v>3800</v>
      </c>
      <c r="I4377" s="36">
        <v>6800.4</v>
      </c>
      <c r="J4377" s="36">
        <v>37.78</v>
      </c>
    </row>
    <row r="4378" spans="1:10" x14ac:dyDescent="0.2">
      <c r="A4378" s="33">
        <v>3843</v>
      </c>
      <c r="B4378" s="34" t="s">
        <v>12167</v>
      </c>
      <c r="C4378" s="34" t="s">
        <v>12166</v>
      </c>
      <c r="D4378" s="34" t="s">
        <v>8518</v>
      </c>
      <c r="E4378" s="35" t="s">
        <v>13912</v>
      </c>
      <c r="F4378" s="35"/>
      <c r="G4378" s="36">
        <v>37.78</v>
      </c>
      <c r="H4378" s="36">
        <v>3800</v>
      </c>
      <c r="I4378" s="36">
        <v>6800.4</v>
      </c>
      <c r="J4378" s="36">
        <v>37.78</v>
      </c>
    </row>
    <row r="4379" spans="1:10" x14ac:dyDescent="0.2">
      <c r="A4379" s="33">
        <v>3844</v>
      </c>
      <c r="B4379" s="34" t="s">
        <v>8564</v>
      </c>
      <c r="C4379" s="34" t="s">
        <v>8565</v>
      </c>
      <c r="D4379" s="34" t="s">
        <v>8522</v>
      </c>
      <c r="E4379" s="35" t="s">
        <v>3522</v>
      </c>
      <c r="F4379" s="35"/>
      <c r="G4379" s="36">
        <v>39.17</v>
      </c>
      <c r="H4379" s="36">
        <v>3850</v>
      </c>
      <c r="I4379" s="36">
        <v>7050.6</v>
      </c>
      <c r="J4379" s="36">
        <v>39.17</v>
      </c>
    </row>
    <row r="4380" spans="1:10" x14ac:dyDescent="0.2">
      <c r="A4380" s="33">
        <v>3845</v>
      </c>
      <c r="B4380" s="34" t="s">
        <v>12165</v>
      </c>
      <c r="C4380" s="34" t="s">
        <v>12164</v>
      </c>
      <c r="D4380" s="34" t="s">
        <v>8518</v>
      </c>
      <c r="E4380" s="35" t="s">
        <v>13998</v>
      </c>
      <c r="F4380" s="35"/>
      <c r="G4380" s="36">
        <v>37.78</v>
      </c>
      <c r="H4380" s="36">
        <v>3800</v>
      </c>
      <c r="I4380" s="36">
        <v>6800.4</v>
      </c>
      <c r="J4380" s="36">
        <v>37.78</v>
      </c>
    </row>
    <row r="4381" spans="1:10" x14ac:dyDescent="0.2">
      <c r="A4381" s="33">
        <v>3846</v>
      </c>
      <c r="B4381" s="34" t="s">
        <v>8566</v>
      </c>
      <c r="C4381" s="34" t="s">
        <v>8567</v>
      </c>
      <c r="D4381" s="34" t="s">
        <v>8518</v>
      </c>
      <c r="E4381" s="35" t="s">
        <v>122</v>
      </c>
      <c r="F4381" s="35"/>
      <c r="G4381" s="36">
        <v>37.78</v>
      </c>
      <c r="H4381" s="36">
        <v>3800</v>
      </c>
      <c r="I4381" s="36">
        <v>6800.4</v>
      </c>
      <c r="J4381" s="36">
        <v>37.78</v>
      </c>
    </row>
    <row r="4382" spans="1:10" x14ac:dyDescent="0.2">
      <c r="A4382" s="33">
        <v>3847</v>
      </c>
      <c r="B4382" s="34" t="s">
        <v>8568</v>
      </c>
      <c r="C4382" s="34" t="s">
        <v>8569</v>
      </c>
      <c r="D4382" s="34" t="s">
        <v>8518</v>
      </c>
      <c r="E4382" s="35" t="s">
        <v>396</v>
      </c>
      <c r="F4382" s="35"/>
      <c r="G4382" s="36">
        <v>37.78</v>
      </c>
      <c r="H4382" s="36">
        <v>3800</v>
      </c>
      <c r="I4382" s="36">
        <v>6800.4</v>
      </c>
      <c r="J4382" s="36">
        <v>37.78</v>
      </c>
    </row>
    <row r="4383" spans="1:10" x14ac:dyDescent="0.2">
      <c r="A4383" s="33">
        <v>3848</v>
      </c>
      <c r="B4383" s="34" t="s">
        <v>8570</v>
      </c>
      <c r="C4383" s="34" t="s">
        <v>8571</v>
      </c>
      <c r="D4383" s="34" t="s">
        <v>8518</v>
      </c>
      <c r="E4383" s="35" t="s">
        <v>8052</v>
      </c>
      <c r="F4383" s="35"/>
      <c r="G4383" s="36">
        <v>37.78</v>
      </c>
      <c r="H4383" s="36">
        <v>3247</v>
      </c>
      <c r="I4383" s="36">
        <v>6800.4</v>
      </c>
      <c r="J4383" s="36">
        <v>37.78</v>
      </c>
    </row>
    <row r="4384" spans="1:10" x14ac:dyDescent="0.2">
      <c r="A4384" s="33">
        <v>3849</v>
      </c>
      <c r="B4384" s="34" t="s">
        <v>8572</v>
      </c>
      <c r="C4384" s="34" t="s">
        <v>8573</v>
      </c>
      <c r="D4384" s="34" t="s">
        <v>14919</v>
      </c>
      <c r="E4384" s="35" t="s">
        <v>8574</v>
      </c>
      <c r="F4384" s="35"/>
      <c r="G4384" s="36">
        <v>42.17</v>
      </c>
      <c r="H4384" s="36">
        <v>4000</v>
      </c>
      <c r="I4384" s="36">
        <v>7590.6</v>
      </c>
      <c r="J4384" s="36">
        <v>42.17</v>
      </c>
    </row>
    <row r="4385" spans="1:10" x14ac:dyDescent="0.2">
      <c r="A4385" s="33">
        <v>3850</v>
      </c>
      <c r="B4385" s="34" t="s">
        <v>8575</v>
      </c>
      <c r="C4385" s="34" t="s">
        <v>8576</v>
      </c>
      <c r="D4385" s="34" t="s">
        <v>8518</v>
      </c>
      <c r="E4385" s="35" t="s">
        <v>2962</v>
      </c>
      <c r="F4385" s="35"/>
      <c r="G4385" s="36">
        <v>37.78</v>
      </c>
      <c r="H4385" s="36">
        <v>3800</v>
      </c>
      <c r="I4385" s="36">
        <v>6800.4</v>
      </c>
      <c r="J4385" s="36">
        <v>37.78</v>
      </c>
    </row>
    <row r="4386" spans="1:10" x14ac:dyDescent="0.2">
      <c r="A4386" s="33">
        <v>3851</v>
      </c>
      <c r="B4386" s="34" t="s">
        <v>12175</v>
      </c>
      <c r="C4386" s="34" t="s">
        <v>12174</v>
      </c>
      <c r="D4386" s="34" t="s">
        <v>14915</v>
      </c>
      <c r="E4386" s="35" t="s">
        <v>14189</v>
      </c>
      <c r="F4386" s="35"/>
      <c r="G4386" s="36">
        <v>38.33</v>
      </c>
      <c r="H4386" s="36">
        <v>4000</v>
      </c>
      <c r="I4386" s="36">
        <v>6899.4</v>
      </c>
      <c r="J4386" s="36">
        <v>38.33</v>
      </c>
    </row>
    <row r="4387" spans="1:10" x14ac:dyDescent="0.2">
      <c r="A4387" s="33">
        <v>3852</v>
      </c>
      <c r="B4387" s="34" t="s">
        <v>8577</v>
      </c>
      <c r="C4387" s="34" t="s">
        <v>8578</v>
      </c>
      <c r="D4387" s="34" t="s">
        <v>8518</v>
      </c>
      <c r="E4387" s="35" t="s">
        <v>8579</v>
      </c>
      <c r="F4387" s="35"/>
      <c r="G4387" s="36">
        <v>37.78</v>
      </c>
      <c r="H4387" s="36">
        <v>3800</v>
      </c>
      <c r="I4387" s="36">
        <v>6800.4</v>
      </c>
      <c r="J4387" s="36">
        <v>37.78</v>
      </c>
    </row>
    <row r="4388" spans="1:10" x14ac:dyDescent="0.2">
      <c r="A4388" s="31"/>
      <c r="B4388" s="31"/>
      <c r="C4388" s="31"/>
      <c r="D4388" s="32" t="s">
        <v>8580</v>
      </c>
      <c r="E4388" s="31"/>
      <c r="F4388" s="31"/>
      <c r="G4388" s="31"/>
      <c r="H4388" s="31"/>
      <c r="I4388" s="31"/>
      <c r="J4388" s="31"/>
    </row>
    <row r="4389" spans="1:10" x14ac:dyDescent="0.2">
      <c r="A4389" s="33">
        <v>3853</v>
      </c>
      <c r="B4389" s="34" t="s">
        <v>8581</v>
      </c>
      <c r="C4389" s="34" t="s">
        <v>8582</v>
      </c>
      <c r="D4389" s="34" t="s">
        <v>14920</v>
      </c>
      <c r="E4389" s="35" t="s">
        <v>1551</v>
      </c>
      <c r="F4389" s="35"/>
      <c r="G4389" s="36">
        <v>9809</v>
      </c>
      <c r="H4389" s="36">
        <v>6600</v>
      </c>
      <c r="I4389" s="36">
        <v>9809</v>
      </c>
      <c r="J4389" s="36">
        <v>9809</v>
      </c>
    </row>
    <row r="4390" spans="1:10" x14ac:dyDescent="0.2">
      <c r="A4390" s="31"/>
      <c r="B4390" s="31"/>
      <c r="C4390" s="31"/>
      <c r="D4390" s="32" t="s">
        <v>8583</v>
      </c>
      <c r="E4390" s="31"/>
      <c r="F4390" s="31"/>
      <c r="G4390" s="31"/>
      <c r="H4390" s="31"/>
      <c r="I4390" s="31"/>
      <c r="J4390" s="31"/>
    </row>
    <row r="4391" spans="1:10" x14ac:dyDescent="0.2">
      <c r="A4391" s="33">
        <v>3854</v>
      </c>
      <c r="B4391" s="34" t="s">
        <v>8584</v>
      </c>
      <c r="C4391" s="34" t="s">
        <v>8585</v>
      </c>
      <c r="D4391" s="34" t="s">
        <v>14921</v>
      </c>
      <c r="E4391" s="35" t="s">
        <v>2207</v>
      </c>
      <c r="F4391" s="35"/>
      <c r="G4391" s="36">
        <v>8918</v>
      </c>
      <c r="H4391" s="36">
        <v>6500</v>
      </c>
      <c r="I4391" s="36">
        <v>8918</v>
      </c>
      <c r="J4391" s="36">
        <v>8918</v>
      </c>
    </row>
    <row r="4392" spans="1:10" x14ac:dyDescent="0.2">
      <c r="A4392" s="31"/>
      <c r="B4392" s="31"/>
      <c r="C4392" s="31"/>
      <c r="D4392" s="32" t="s">
        <v>8586</v>
      </c>
      <c r="E4392" s="31"/>
      <c r="F4392" s="31"/>
      <c r="G4392" s="31"/>
      <c r="H4392" s="31"/>
      <c r="I4392" s="31"/>
      <c r="J4392" s="31"/>
    </row>
    <row r="4393" spans="1:10" x14ac:dyDescent="0.2">
      <c r="A4393" s="33">
        <v>3855</v>
      </c>
      <c r="B4393" s="34" t="s">
        <v>8589</v>
      </c>
      <c r="C4393" s="34" t="s">
        <v>8590</v>
      </c>
      <c r="D4393" s="34" t="s">
        <v>8591</v>
      </c>
      <c r="E4393" s="35" t="s">
        <v>8592</v>
      </c>
      <c r="F4393" s="35"/>
      <c r="G4393" s="36">
        <v>30</v>
      </c>
      <c r="H4393" s="36">
        <v>3750</v>
      </c>
      <c r="I4393" s="36">
        <v>6000</v>
      </c>
      <c r="J4393" s="36">
        <v>30</v>
      </c>
    </row>
    <row r="4394" spans="1:10" x14ac:dyDescent="0.2">
      <c r="A4394" s="33">
        <v>3856</v>
      </c>
      <c r="B4394" s="34" t="s">
        <v>8593</v>
      </c>
      <c r="C4394" s="34" t="s">
        <v>8594</v>
      </c>
      <c r="D4394" s="34" t="s">
        <v>8595</v>
      </c>
      <c r="E4394" s="35" t="s">
        <v>789</v>
      </c>
      <c r="F4394" s="35"/>
      <c r="G4394" s="36">
        <v>36.85</v>
      </c>
      <c r="H4394" s="36">
        <v>3750</v>
      </c>
      <c r="I4394" s="36">
        <v>7370</v>
      </c>
      <c r="J4394" s="36">
        <v>36.85</v>
      </c>
    </row>
    <row r="4395" spans="1:10" x14ac:dyDescent="0.2">
      <c r="A4395" s="33">
        <v>3857</v>
      </c>
      <c r="B4395" s="34" t="s">
        <v>8596</v>
      </c>
      <c r="C4395" s="34" t="s">
        <v>8597</v>
      </c>
      <c r="D4395" s="34" t="s">
        <v>8587</v>
      </c>
      <c r="E4395" s="35" t="s">
        <v>122</v>
      </c>
      <c r="F4395" s="35"/>
      <c r="G4395" s="36">
        <v>33</v>
      </c>
      <c r="H4395" s="36">
        <v>3750</v>
      </c>
      <c r="I4395" s="36">
        <v>6600</v>
      </c>
      <c r="J4395" s="36">
        <v>33</v>
      </c>
    </row>
    <row r="4396" spans="1:10" x14ac:dyDescent="0.2">
      <c r="A4396" s="33">
        <v>3858</v>
      </c>
      <c r="B4396" s="34" t="s">
        <v>8598</v>
      </c>
      <c r="C4396" s="34" t="s">
        <v>8599</v>
      </c>
      <c r="D4396" s="34" t="s">
        <v>8595</v>
      </c>
      <c r="E4396" s="35" t="s">
        <v>2881</v>
      </c>
      <c r="F4396" s="35"/>
      <c r="G4396" s="36">
        <v>36.85</v>
      </c>
      <c r="H4396" s="36">
        <v>3750</v>
      </c>
      <c r="I4396" s="36">
        <v>7370</v>
      </c>
      <c r="J4396" s="36">
        <v>36.85</v>
      </c>
    </row>
    <row r="4397" spans="1:10" x14ac:dyDescent="0.2">
      <c r="A4397" s="33">
        <v>3859</v>
      </c>
      <c r="B4397" s="34" t="s">
        <v>12163</v>
      </c>
      <c r="C4397" s="34" t="s">
        <v>12162</v>
      </c>
      <c r="D4397" s="34" t="s">
        <v>14922</v>
      </c>
      <c r="E4397" s="35" t="s">
        <v>13996</v>
      </c>
      <c r="F4397" s="35"/>
      <c r="G4397" s="36">
        <v>5000</v>
      </c>
      <c r="H4397" s="36">
        <v>3750</v>
      </c>
      <c r="I4397" s="36">
        <v>5000</v>
      </c>
      <c r="J4397" s="36">
        <v>5000</v>
      </c>
    </row>
    <row r="4398" spans="1:10" x14ac:dyDescent="0.2">
      <c r="A4398" s="33">
        <v>3860</v>
      </c>
      <c r="B4398" s="34" t="s">
        <v>8600</v>
      </c>
      <c r="C4398" s="34" t="s">
        <v>8601</v>
      </c>
      <c r="D4398" s="34" t="s">
        <v>8602</v>
      </c>
      <c r="E4398" s="35" t="s">
        <v>1328</v>
      </c>
      <c r="F4398" s="35"/>
      <c r="G4398" s="36">
        <v>8250</v>
      </c>
      <c r="H4398" s="36">
        <v>4300</v>
      </c>
      <c r="I4398" s="36">
        <v>8250</v>
      </c>
      <c r="J4398" s="36">
        <v>8250</v>
      </c>
    </row>
    <row r="4399" spans="1:10" x14ac:dyDescent="0.2">
      <c r="A4399" s="31"/>
      <c r="B4399" s="31"/>
      <c r="C4399" s="31"/>
      <c r="D4399" s="32" t="s">
        <v>8605</v>
      </c>
      <c r="E4399" s="31"/>
      <c r="F4399" s="31"/>
      <c r="G4399" s="31"/>
      <c r="H4399" s="31"/>
      <c r="I4399" s="31"/>
      <c r="J4399" s="31"/>
    </row>
    <row r="4400" spans="1:10" x14ac:dyDescent="0.2">
      <c r="A4400" s="33">
        <v>3861</v>
      </c>
      <c r="B4400" s="34" t="s">
        <v>8606</v>
      </c>
      <c r="C4400" s="34" t="s">
        <v>8607</v>
      </c>
      <c r="D4400" s="34" t="s">
        <v>8608</v>
      </c>
      <c r="E4400" s="35" t="s">
        <v>1283</v>
      </c>
      <c r="F4400" s="35"/>
      <c r="G4400" s="36">
        <v>6900</v>
      </c>
      <c r="H4400" s="36">
        <v>5100</v>
      </c>
      <c r="I4400" s="36">
        <v>6900</v>
      </c>
      <c r="J4400" s="36">
        <v>6900</v>
      </c>
    </row>
    <row r="4401" spans="1:10" x14ac:dyDescent="0.2">
      <c r="A4401" s="33">
        <v>3862</v>
      </c>
      <c r="B4401" s="34" t="s">
        <v>8382</v>
      </c>
      <c r="C4401" s="34" t="s">
        <v>8383</v>
      </c>
      <c r="D4401" s="34" t="s">
        <v>14923</v>
      </c>
      <c r="E4401" s="35" t="s">
        <v>4640</v>
      </c>
      <c r="F4401" s="35"/>
      <c r="G4401" s="36">
        <v>11000</v>
      </c>
      <c r="H4401" s="36">
        <v>9400</v>
      </c>
      <c r="I4401" s="36">
        <v>11000</v>
      </c>
      <c r="J4401" s="36">
        <v>11000</v>
      </c>
    </row>
    <row r="4402" spans="1:10" x14ac:dyDescent="0.2">
      <c r="A4402" s="31"/>
      <c r="B4402" s="31"/>
      <c r="C4402" s="31"/>
      <c r="D4402" s="32" t="s">
        <v>8609</v>
      </c>
      <c r="E4402" s="31"/>
      <c r="F4402" s="31"/>
      <c r="G4402" s="31"/>
      <c r="H4402" s="31"/>
      <c r="I4402" s="31"/>
      <c r="J4402" s="31"/>
    </row>
    <row r="4403" spans="1:10" x14ac:dyDescent="0.2">
      <c r="A4403" s="33">
        <v>3863</v>
      </c>
      <c r="B4403" s="34" t="s">
        <v>8610</v>
      </c>
      <c r="C4403" s="34" t="s">
        <v>8611</v>
      </c>
      <c r="D4403" s="34" t="s">
        <v>8612</v>
      </c>
      <c r="E4403" s="35" t="s">
        <v>2207</v>
      </c>
      <c r="F4403" s="35"/>
      <c r="G4403" s="36">
        <v>53.89</v>
      </c>
      <c r="H4403" s="36">
        <v>4700</v>
      </c>
      <c r="I4403" s="36">
        <v>9700.2000000000007</v>
      </c>
      <c r="J4403" s="36">
        <v>53.89</v>
      </c>
    </row>
    <row r="4404" spans="1:10" x14ac:dyDescent="0.2">
      <c r="A4404" s="33">
        <v>3864</v>
      </c>
      <c r="B4404" s="34" t="s">
        <v>8613</v>
      </c>
      <c r="C4404" s="34" t="s">
        <v>8614</v>
      </c>
      <c r="D4404" s="34" t="s">
        <v>14924</v>
      </c>
      <c r="E4404" s="35" t="s">
        <v>8615</v>
      </c>
      <c r="F4404" s="35"/>
      <c r="G4404" s="36">
        <v>41.67</v>
      </c>
      <c r="H4404" s="36">
        <v>4050</v>
      </c>
      <c r="I4404" s="36">
        <v>7500.6</v>
      </c>
      <c r="J4404" s="36">
        <v>41.67</v>
      </c>
    </row>
    <row r="4405" spans="1:10" x14ac:dyDescent="0.2">
      <c r="A4405" s="33">
        <v>3865</v>
      </c>
      <c r="B4405" s="34" t="s">
        <v>8616</v>
      </c>
      <c r="C4405" s="34" t="s">
        <v>8617</v>
      </c>
      <c r="D4405" s="34" t="s">
        <v>14925</v>
      </c>
      <c r="E4405" s="35" t="s">
        <v>6729</v>
      </c>
      <c r="F4405" s="35"/>
      <c r="G4405" s="36">
        <v>11846</v>
      </c>
      <c r="H4405" s="36">
        <v>5900</v>
      </c>
      <c r="I4405" s="36">
        <v>11846</v>
      </c>
      <c r="J4405" s="36">
        <v>11846</v>
      </c>
    </row>
    <row r="4406" spans="1:10" x14ac:dyDescent="0.2">
      <c r="A4406" s="33">
        <v>3866</v>
      </c>
      <c r="B4406" s="34" t="s">
        <v>8618</v>
      </c>
      <c r="C4406" s="34" t="s">
        <v>8619</v>
      </c>
      <c r="D4406" s="34" t="s">
        <v>8620</v>
      </c>
      <c r="E4406" s="35" t="s">
        <v>2608</v>
      </c>
      <c r="F4406" s="35"/>
      <c r="G4406" s="36">
        <v>46.11</v>
      </c>
      <c r="H4406" s="36">
        <v>4400</v>
      </c>
      <c r="I4406" s="36">
        <v>8299.7999999999993</v>
      </c>
      <c r="J4406" s="36">
        <v>46.11</v>
      </c>
    </row>
    <row r="4407" spans="1:10" x14ac:dyDescent="0.2">
      <c r="A4407" s="33">
        <v>3867</v>
      </c>
      <c r="B4407" s="34" t="s">
        <v>8621</v>
      </c>
      <c r="C4407" s="34" t="s">
        <v>8622</v>
      </c>
      <c r="D4407" s="34" t="s">
        <v>8620</v>
      </c>
      <c r="E4407" s="35" t="s">
        <v>8623</v>
      </c>
      <c r="F4407" s="35"/>
      <c r="G4407" s="36">
        <v>46.11</v>
      </c>
      <c r="H4407" s="36">
        <v>4400</v>
      </c>
      <c r="I4407" s="36">
        <v>8299.7999999999993</v>
      </c>
      <c r="J4407" s="36">
        <v>46.11</v>
      </c>
    </row>
    <row r="4408" spans="1:10" x14ac:dyDescent="0.2">
      <c r="A4408" s="33">
        <v>3868</v>
      </c>
      <c r="B4408" s="34" t="s">
        <v>12161</v>
      </c>
      <c r="C4408" s="34" t="s">
        <v>12160</v>
      </c>
      <c r="D4408" s="34" t="s">
        <v>14924</v>
      </c>
      <c r="E4408" s="35" t="s">
        <v>13950</v>
      </c>
      <c r="F4408" s="35"/>
      <c r="G4408" s="36">
        <v>41.67</v>
      </c>
      <c r="H4408" s="36">
        <v>4050</v>
      </c>
      <c r="I4408" s="36">
        <v>7500.6</v>
      </c>
      <c r="J4408" s="36">
        <v>41.67</v>
      </c>
    </row>
    <row r="4409" spans="1:10" x14ac:dyDescent="0.2">
      <c r="A4409" s="33">
        <v>3869</v>
      </c>
      <c r="B4409" s="34" t="s">
        <v>8624</v>
      </c>
      <c r="C4409" s="34" t="s">
        <v>8625</v>
      </c>
      <c r="D4409" s="34" t="s">
        <v>8620</v>
      </c>
      <c r="E4409" s="35" t="s">
        <v>979</v>
      </c>
      <c r="F4409" s="35"/>
      <c r="G4409" s="36">
        <v>46.11</v>
      </c>
      <c r="H4409" s="36">
        <v>4400</v>
      </c>
      <c r="I4409" s="36">
        <v>8299.7999999999993</v>
      </c>
      <c r="J4409" s="36">
        <v>46.11</v>
      </c>
    </row>
    <row r="4410" spans="1:10" x14ac:dyDescent="0.2">
      <c r="A4410" s="33">
        <v>3870</v>
      </c>
      <c r="B4410" s="34" t="s">
        <v>8626</v>
      </c>
      <c r="C4410" s="34" t="s">
        <v>8627</v>
      </c>
      <c r="D4410" s="34" t="s">
        <v>8620</v>
      </c>
      <c r="E4410" s="35" t="s">
        <v>5193</v>
      </c>
      <c r="F4410" s="35"/>
      <c r="G4410" s="36">
        <v>46.11</v>
      </c>
      <c r="H4410" s="36">
        <v>4400</v>
      </c>
      <c r="I4410" s="36">
        <v>8299.7999999999993</v>
      </c>
      <c r="J4410" s="36">
        <v>46.11</v>
      </c>
    </row>
    <row r="4411" spans="1:10" x14ac:dyDescent="0.2">
      <c r="A4411" s="33">
        <v>3871</v>
      </c>
      <c r="B4411" s="34" t="s">
        <v>8628</v>
      </c>
      <c r="C4411" s="34" t="s">
        <v>8629</v>
      </c>
      <c r="D4411" s="34" t="s">
        <v>8620</v>
      </c>
      <c r="E4411" s="35" t="s">
        <v>8630</v>
      </c>
      <c r="F4411" s="35"/>
      <c r="G4411" s="36">
        <v>46.11</v>
      </c>
      <c r="H4411" s="36">
        <v>4400</v>
      </c>
      <c r="I4411" s="36">
        <v>8299.7999999999993</v>
      </c>
      <c r="J4411" s="36">
        <v>46.11</v>
      </c>
    </row>
    <row r="4412" spans="1:10" x14ac:dyDescent="0.2">
      <c r="A4412" s="33">
        <v>3872</v>
      </c>
      <c r="B4412" s="34" t="s">
        <v>8631</v>
      </c>
      <c r="C4412" s="34" t="s">
        <v>8632</v>
      </c>
      <c r="D4412" s="34" t="s">
        <v>8633</v>
      </c>
      <c r="E4412" s="35" t="s">
        <v>953</v>
      </c>
      <c r="F4412" s="35"/>
      <c r="G4412" s="36">
        <v>31.94</v>
      </c>
      <c r="H4412" s="36">
        <v>3750</v>
      </c>
      <c r="I4412" s="36">
        <v>5749.2</v>
      </c>
      <c r="J4412" s="36">
        <v>31.94</v>
      </c>
    </row>
    <row r="4413" spans="1:10" x14ac:dyDescent="0.2">
      <c r="A4413" s="33">
        <v>3873</v>
      </c>
      <c r="B4413" s="34" t="s">
        <v>8634</v>
      </c>
      <c r="C4413" s="34" t="s">
        <v>8635</v>
      </c>
      <c r="D4413" s="34" t="s">
        <v>8620</v>
      </c>
      <c r="E4413" s="35" t="s">
        <v>2207</v>
      </c>
      <c r="F4413" s="35"/>
      <c r="G4413" s="36">
        <v>46.11</v>
      </c>
      <c r="H4413" s="36">
        <v>4400</v>
      </c>
      <c r="I4413" s="36">
        <v>8299.7999999999993</v>
      </c>
      <c r="J4413" s="36">
        <v>46.11</v>
      </c>
    </row>
    <row r="4414" spans="1:10" x14ac:dyDescent="0.2">
      <c r="A4414" s="33">
        <v>3874</v>
      </c>
      <c r="B4414" s="34" t="s">
        <v>8636</v>
      </c>
      <c r="C4414" s="34" t="s">
        <v>8637</v>
      </c>
      <c r="D4414" s="34" t="s">
        <v>8612</v>
      </c>
      <c r="E4414" s="35" t="s">
        <v>8638</v>
      </c>
      <c r="F4414" s="35"/>
      <c r="G4414" s="36">
        <v>53.89</v>
      </c>
      <c r="H4414" s="36">
        <v>4700</v>
      </c>
      <c r="I4414" s="36">
        <v>9700.2000000000007</v>
      </c>
      <c r="J4414" s="36">
        <v>53.89</v>
      </c>
    </row>
    <row r="4415" spans="1:10" x14ac:dyDescent="0.2">
      <c r="A4415" s="33">
        <v>3875</v>
      </c>
      <c r="B4415" s="34" t="s">
        <v>8639</v>
      </c>
      <c r="C4415" s="34" t="s">
        <v>8640</v>
      </c>
      <c r="D4415" s="34" t="s">
        <v>8620</v>
      </c>
      <c r="E4415" s="35" t="s">
        <v>8641</v>
      </c>
      <c r="F4415" s="35"/>
      <c r="G4415" s="36">
        <v>46.11</v>
      </c>
      <c r="H4415" s="36">
        <v>4400</v>
      </c>
      <c r="I4415" s="36">
        <v>8299.7999999999993</v>
      </c>
      <c r="J4415" s="36">
        <v>46.11</v>
      </c>
    </row>
    <row r="4416" spans="1:10" x14ac:dyDescent="0.2">
      <c r="A4416" s="31"/>
      <c r="B4416" s="31"/>
      <c r="C4416" s="31"/>
      <c r="D4416" s="32" t="s">
        <v>8642</v>
      </c>
      <c r="E4416" s="31"/>
      <c r="F4416" s="31"/>
      <c r="G4416" s="31"/>
      <c r="H4416" s="31"/>
      <c r="I4416" s="31"/>
      <c r="J4416" s="31"/>
    </row>
    <row r="4417" spans="1:10" x14ac:dyDescent="0.2">
      <c r="A4417" s="33">
        <v>3876</v>
      </c>
      <c r="B4417" s="34" t="s">
        <v>8643</v>
      </c>
      <c r="C4417" s="34" t="s">
        <v>8644</v>
      </c>
      <c r="D4417" s="34" t="s">
        <v>8645</v>
      </c>
      <c r="E4417" s="35" t="s">
        <v>3552</v>
      </c>
      <c r="F4417" s="35"/>
      <c r="G4417" s="36">
        <v>36.36</v>
      </c>
      <c r="H4417" s="36">
        <v>3750</v>
      </c>
      <c r="I4417" s="36">
        <v>6544.8</v>
      </c>
      <c r="J4417" s="36">
        <v>36.36</v>
      </c>
    </row>
    <row r="4418" spans="1:10" x14ac:dyDescent="0.2">
      <c r="A4418" s="33">
        <v>3877</v>
      </c>
      <c r="B4418" s="34" t="s">
        <v>8646</v>
      </c>
      <c r="C4418" s="34" t="s">
        <v>8647</v>
      </c>
      <c r="D4418" s="34" t="s">
        <v>8648</v>
      </c>
      <c r="E4418" s="35" t="s">
        <v>2637</v>
      </c>
      <c r="F4418" s="35"/>
      <c r="G4418" s="36">
        <v>47.22</v>
      </c>
      <c r="H4418" s="36">
        <v>4300</v>
      </c>
      <c r="I4418" s="36">
        <v>8499.6</v>
      </c>
      <c r="J4418" s="36">
        <v>47.22</v>
      </c>
    </row>
    <row r="4419" spans="1:10" x14ac:dyDescent="0.2">
      <c r="A4419" s="33">
        <v>3878</v>
      </c>
      <c r="B4419" s="34" t="s">
        <v>8649</v>
      </c>
      <c r="C4419" s="34" t="s">
        <v>8650</v>
      </c>
      <c r="D4419" s="34" t="s">
        <v>8651</v>
      </c>
      <c r="E4419" s="35" t="s">
        <v>2207</v>
      </c>
      <c r="F4419" s="35"/>
      <c r="G4419" s="36">
        <v>51.94</v>
      </c>
      <c r="H4419" s="36">
        <v>4300</v>
      </c>
      <c r="I4419" s="36">
        <v>9349.2000000000007</v>
      </c>
      <c r="J4419" s="36">
        <v>51.94</v>
      </c>
    </row>
    <row r="4420" spans="1:10" x14ac:dyDescent="0.2">
      <c r="A4420" s="33">
        <v>3879</v>
      </c>
      <c r="B4420" s="34" t="s">
        <v>8652</v>
      </c>
      <c r="C4420" s="34" t="s">
        <v>8653</v>
      </c>
      <c r="D4420" s="34" t="s">
        <v>8654</v>
      </c>
      <c r="E4420" s="35" t="s">
        <v>1117</v>
      </c>
      <c r="F4420" s="35"/>
      <c r="G4420" s="36">
        <v>33.06</v>
      </c>
      <c r="H4420" s="36">
        <v>3750</v>
      </c>
      <c r="I4420" s="36">
        <v>5950.8</v>
      </c>
      <c r="J4420" s="36">
        <v>33.06</v>
      </c>
    </row>
    <row r="4421" spans="1:10" x14ac:dyDescent="0.2">
      <c r="A4421" s="33">
        <v>3880</v>
      </c>
      <c r="B4421" s="34" t="s">
        <v>8655</v>
      </c>
      <c r="C4421" s="34" t="s">
        <v>8656</v>
      </c>
      <c r="D4421" s="34" t="s">
        <v>8657</v>
      </c>
      <c r="E4421" s="35" t="s">
        <v>2891</v>
      </c>
      <c r="F4421" s="35"/>
      <c r="G4421" s="36">
        <v>38.89</v>
      </c>
      <c r="H4421" s="36">
        <v>3850</v>
      </c>
      <c r="I4421" s="36">
        <v>7000.2</v>
      </c>
      <c r="J4421" s="36">
        <v>38.89</v>
      </c>
    </row>
    <row r="4422" spans="1:10" x14ac:dyDescent="0.2">
      <c r="A4422" s="31"/>
      <c r="B4422" s="31"/>
      <c r="C4422" s="31"/>
      <c r="D4422" s="32" t="s">
        <v>8658</v>
      </c>
      <c r="E4422" s="31"/>
      <c r="F4422" s="31"/>
      <c r="G4422" s="31"/>
      <c r="H4422" s="31"/>
      <c r="I4422" s="31"/>
      <c r="J4422" s="31"/>
    </row>
    <row r="4423" spans="1:10" x14ac:dyDescent="0.2">
      <c r="A4423" s="33">
        <v>3881</v>
      </c>
      <c r="B4423" s="34" t="s">
        <v>8659</v>
      </c>
      <c r="C4423" s="34" t="s">
        <v>8660</v>
      </c>
      <c r="D4423" s="34" t="s">
        <v>8661</v>
      </c>
      <c r="E4423" s="35" t="s">
        <v>5177</v>
      </c>
      <c r="F4423" s="35"/>
      <c r="G4423" s="36">
        <v>39.44</v>
      </c>
      <c r="H4423" s="36">
        <v>3850</v>
      </c>
      <c r="I4423" s="36">
        <v>7099.2</v>
      </c>
      <c r="J4423" s="36">
        <v>39.44</v>
      </c>
    </row>
    <row r="4424" spans="1:10" x14ac:dyDescent="0.2">
      <c r="A4424" s="33">
        <v>3882</v>
      </c>
      <c r="B4424" s="34" t="s">
        <v>8662</v>
      </c>
      <c r="C4424" s="34" t="s">
        <v>8663</v>
      </c>
      <c r="D4424" s="34" t="s">
        <v>8661</v>
      </c>
      <c r="E4424" s="35" t="s">
        <v>8664</v>
      </c>
      <c r="F4424" s="35"/>
      <c r="G4424" s="36">
        <v>39.44</v>
      </c>
      <c r="H4424" s="36">
        <v>3850</v>
      </c>
      <c r="I4424" s="36">
        <v>7099.2</v>
      </c>
      <c r="J4424" s="36">
        <v>39.44</v>
      </c>
    </row>
    <row r="4425" spans="1:10" x14ac:dyDescent="0.2">
      <c r="A4425" s="33">
        <v>3883</v>
      </c>
      <c r="B4425" s="34" t="s">
        <v>8665</v>
      </c>
      <c r="C4425" s="34" t="s">
        <v>8666</v>
      </c>
      <c r="D4425" s="34" t="s">
        <v>8661</v>
      </c>
      <c r="E4425" s="35" t="s">
        <v>5177</v>
      </c>
      <c r="F4425" s="35"/>
      <c r="G4425" s="36">
        <v>39.44</v>
      </c>
      <c r="H4425" s="36">
        <v>3850</v>
      </c>
      <c r="I4425" s="36">
        <v>7099.2</v>
      </c>
      <c r="J4425" s="36">
        <v>39.44</v>
      </c>
    </row>
    <row r="4426" spans="1:10" x14ac:dyDescent="0.2">
      <c r="A4426" s="31"/>
      <c r="B4426" s="31"/>
      <c r="C4426" s="31"/>
      <c r="D4426" s="32" t="s">
        <v>8667</v>
      </c>
      <c r="E4426" s="31"/>
      <c r="F4426" s="31"/>
      <c r="G4426" s="31"/>
      <c r="H4426" s="31"/>
      <c r="I4426" s="31"/>
      <c r="J4426" s="31"/>
    </row>
    <row r="4427" spans="1:10" x14ac:dyDescent="0.2">
      <c r="A4427" s="33">
        <v>3884</v>
      </c>
      <c r="B4427" s="34" t="s">
        <v>8668</v>
      </c>
      <c r="C4427" s="34" t="s">
        <v>8669</v>
      </c>
      <c r="D4427" s="34" t="s">
        <v>8670</v>
      </c>
      <c r="E4427" s="35" t="s">
        <v>8671</v>
      </c>
      <c r="F4427" s="35"/>
      <c r="G4427" s="36">
        <v>37.78</v>
      </c>
      <c r="H4427" s="36">
        <v>3800</v>
      </c>
      <c r="I4427" s="36">
        <v>6800.4</v>
      </c>
      <c r="J4427" s="36">
        <v>37.78</v>
      </c>
    </row>
    <row r="4428" spans="1:10" x14ac:dyDescent="0.2">
      <c r="A4428" s="33">
        <v>3885</v>
      </c>
      <c r="B4428" s="34" t="s">
        <v>8672</v>
      </c>
      <c r="C4428" s="34" t="s">
        <v>8673</v>
      </c>
      <c r="D4428" s="34" t="s">
        <v>8674</v>
      </c>
      <c r="E4428" s="35" t="s">
        <v>8675</v>
      </c>
      <c r="F4428" s="35"/>
      <c r="G4428" s="36">
        <v>39.17</v>
      </c>
      <c r="H4428" s="36">
        <v>3850</v>
      </c>
      <c r="I4428" s="36">
        <v>7050.6</v>
      </c>
      <c r="J4428" s="36">
        <v>39.17</v>
      </c>
    </row>
    <row r="4429" spans="1:10" x14ac:dyDescent="0.2">
      <c r="A4429" s="33">
        <v>3886</v>
      </c>
      <c r="B4429" s="34" t="s">
        <v>8676</v>
      </c>
      <c r="C4429" s="34" t="s">
        <v>8677</v>
      </c>
      <c r="D4429" s="34" t="s">
        <v>8670</v>
      </c>
      <c r="E4429" s="35" t="s">
        <v>2207</v>
      </c>
      <c r="F4429" s="35"/>
      <c r="G4429" s="36">
        <v>37.78</v>
      </c>
      <c r="H4429" s="36">
        <v>3245</v>
      </c>
      <c r="I4429" s="36">
        <v>6800.4</v>
      </c>
      <c r="J4429" s="36">
        <v>37.78</v>
      </c>
    </row>
    <row r="4430" spans="1:10" x14ac:dyDescent="0.2">
      <c r="A4430" s="33">
        <v>3887</v>
      </c>
      <c r="B4430" s="34" t="s">
        <v>12138</v>
      </c>
      <c r="C4430" s="34" t="s">
        <v>12137</v>
      </c>
      <c r="D4430" s="34" t="s">
        <v>8670</v>
      </c>
      <c r="E4430" s="35" t="s">
        <v>13912</v>
      </c>
      <c r="F4430" s="35"/>
      <c r="G4430" s="36">
        <v>37.78</v>
      </c>
      <c r="H4430" s="36">
        <v>3800</v>
      </c>
      <c r="I4430" s="36">
        <v>6800.4</v>
      </c>
      <c r="J4430" s="36">
        <v>37.78</v>
      </c>
    </row>
    <row r="4431" spans="1:10" x14ac:dyDescent="0.2">
      <c r="A4431" s="33">
        <v>3888</v>
      </c>
      <c r="B4431" s="34" t="s">
        <v>12143</v>
      </c>
      <c r="C4431" s="34" t="s">
        <v>12142</v>
      </c>
      <c r="D4431" s="34" t="s">
        <v>8687</v>
      </c>
      <c r="E4431" s="35" t="s">
        <v>14084</v>
      </c>
      <c r="F4431" s="35"/>
      <c r="G4431" s="36">
        <v>38.33</v>
      </c>
      <c r="H4431" s="36">
        <v>4000</v>
      </c>
      <c r="I4431" s="36">
        <v>6899.4</v>
      </c>
      <c r="J4431" s="36">
        <v>38.33</v>
      </c>
    </row>
    <row r="4432" spans="1:10" x14ac:dyDescent="0.2">
      <c r="A4432" s="33">
        <v>3889</v>
      </c>
      <c r="B4432" s="34" t="s">
        <v>8678</v>
      </c>
      <c r="C4432" s="34" t="s">
        <v>8679</v>
      </c>
      <c r="D4432" s="34" t="s">
        <v>8674</v>
      </c>
      <c r="E4432" s="35" t="s">
        <v>4832</v>
      </c>
      <c r="F4432" s="35"/>
      <c r="G4432" s="36">
        <v>39.17</v>
      </c>
      <c r="H4432" s="36">
        <v>3850</v>
      </c>
      <c r="I4432" s="36">
        <v>7050.6</v>
      </c>
      <c r="J4432" s="36">
        <v>39.17</v>
      </c>
    </row>
    <row r="4433" spans="1:10" x14ac:dyDescent="0.2">
      <c r="A4433" s="33">
        <v>3890</v>
      </c>
      <c r="B4433" s="34" t="s">
        <v>8686</v>
      </c>
      <c r="C4433" s="34" t="s">
        <v>12141</v>
      </c>
      <c r="D4433" s="34" t="s">
        <v>14926</v>
      </c>
      <c r="E4433" s="35" t="s">
        <v>5428</v>
      </c>
      <c r="F4433" s="35"/>
      <c r="G4433" s="36">
        <v>42.17</v>
      </c>
      <c r="H4433" s="36">
        <v>4000</v>
      </c>
      <c r="I4433" s="36">
        <v>7590.6</v>
      </c>
      <c r="J4433" s="36">
        <v>42.17</v>
      </c>
    </row>
    <row r="4434" spans="1:10" x14ac:dyDescent="0.2">
      <c r="A4434" s="33">
        <v>3891</v>
      </c>
      <c r="B4434" s="34" t="s">
        <v>12136</v>
      </c>
      <c r="C4434" s="34" t="s">
        <v>12135</v>
      </c>
      <c r="D4434" s="34" t="s">
        <v>8670</v>
      </c>
      <c r="E4434" s="35" t="s">
        <v>14206</v>
      </c>
      <c r="F4434" s="35"/>
      <c r="G4434" s="36">
        <v>37.78</v>
      </c>
      <c r="H4434" s="36">
        <v>3800</v>
      </c>
      <c r="I4434" s="36">
        <v>6800.4</v>
      </c>
      <c r="J4434" s="36">
        <v>37.78</v>
      </c>
    </row>
    <row r="4435" spans="1:10" x14ac:dyDescent="0.2">
      <c r="A4435" s="33">
        <v>3892</v>
      </c>
      <c r="B4435" s="34" t="s">
        <v>12134</v>
      </c>
      <c r="C4435" s="34" t="s">
        <v>12133</v>
      </c>
      <c r="D4435" s="34" t="s">
        <v>8670</v>
      </c>
      <c r="E4435" s="35" t="s">
        <v>13995</v>
      </c>
      <c r="F4435" s="35"/>
      <c r="G4435" s="36">
        <v>37.78</v>
      </c>
      <c r="H4435" s="36">
        <v>3800</v>
      </c>
      <c r="I4435" s="36">
        <v>6800.4</v>
      </c>
      <c r="J4435" s="36">
        <v>37.78</v>
      </c>
    </row>
    <row r="4436" spans="1:10" x14ac:dyDescent="0.2">
      <c r="A4436" s="33">
        <v>3893</v>
      </c>
      <c r="B4436" s="34" t="s">
        <v>8680</v>
      </c>
      <c r="C4436" s="34" t="s">
        <v>8681</v>
      </c>
      <c r="D4436" s="34" t="s">
        <v>8670</v>
      </c>
      <c r="E4436" s="35" t="s">
        <v>8682</v>
      </c>
      <c r="F4436" s="35"/>
      <c r="G4436" s="36">
        <v>37.78</v>
      </c>
      <c r="H4436" s="36">
        <v>3800</v>
      </c>
      <c r="I4436" s="36">
        <v>6800.4</v>
      </c>
      <c r="J4436" s="36">
        <v>37.78</v>
      </c>
    </row>
    <row r="4437" spans="1:10" x14ac:dyDescent="0.2">
      <c r="A4437" s="33">
        <v>3894</v>
      </c>
      <c r="B4437" s="34" t="s">
        <v>12132</v>
      </c>
      <c r="C4437" s="34" t="s">
        <v>12131</v>
      </c>
      <c r="D4437" s="34" t="s">
        <v>8670</v>
      </c>
      <c r="E4437" s="35" t="s">
        <v>13918</v>
      </c>
      <c r="F4437" s="35"/>
      <c r="G4437" s="36">
        <v>37.78</v>
      </c>
      <c r="H4437" s="36">
        <v>3800</v>
      </c>
      <c r="I4437" s="36">
        <v>6800.4</v>
      </c>
      <c r="J4437" s="36">
        <v>37.78</v>
      </c>
    </row>
    <row r="4438" spans="1:10" x14ac:dyDescent="0.2">
      <c r="A4438" s="33">
        <v>3895</v>
      </c>
      <c r="B4438" s="34" t="s">
        <v>8683</v>
      </c>
      <c r="C4438" s="34" t="s">
        <v>8684</v>
      </c>
      <c r="D4438" s="34" t="s">
        <v>8670</v>
      </c>
      <c r="E4438" s="35" t="s">
        <v>8685</v>
      </c>
      <c r="F4438" s="35"/>
      <c r="G4438" s="36">
        <v>37.78</v>
      </c>
      <c r="H4438" s="36">
        <v>3800</v>
      </c>
      <c r="I4438" s="36">
        <v>6800.4</v>
      </c>
      <c r="J4438" s="36">
        <v>37.78</v>
      </c>
    </row>
    <row r="4439" spans="1:10" x14ac:dyDescent="0.2">
      <c r="A4439" s="33">
        <v>3896</v>
      </c>
      <c r="B4439" s="34" t="s">
        <v>8688</v>
      </c>
      <c r="C4439" s="34" t="s">
        <v>8689</v>
      </c>
      <c r="D4439" s="34" t="s">
        <v>8670</v>
      </c>
      <c r="E4439" s="35" t="s">
        <v>8690</v>
      </c>
      <c r="F4439" s="35"/>
      <c r="G4439" s="36">
        <v>37.78</v>
      </c>
      <c r="H4439" s="36">
        <v>3800</v>
      </c>
      <c r="I4439" s="36">
        <v>6800.4</v>
      </c>
      <c r="J4439" s="36">
        <v>37.78</v>
      </c>
    </row>
    <row r="4440" spans="1:10" x14ac:dyDescent="0.2">
      <c r="A4440" s="33">
        <v>3897</v>
      </c>
      <c r="B4440" s="34" t="s">
        <v>12130</v>
      </c>
      <c r="C4440" s="34" t="s">
        <v>12129</v>
      </c>
      <c r="D4440" s="34" t="s">
        <v>8670</v>
      </c>
      <c r="E4440" s="35" t="s">
        <v>13977</v>
      </c>
      <c r="F4440" s="35"/>
      <c r="G4440" s="36">
        <v>37.78</v>
      </c>
      <c r="H4440" s="36">
        <v>4400</v>
      </c>
      <c r="I4440" s="36">
        <v>6800.4</v>
      </c>
      <c r="J4440" s="36">
        <v>37.78</v>
      </c>
    </row>
    <row r="4441" spans="1:10" x14ac:dyDescent="0.2">
      <c r="A4441" s="31"/>
      <c r="B4441" s="31"/>
      <c r="C4441" s="31"/>
      <c r="D4441" s="32" t="s">
        <v>8691</v>
      </c>
      <c r="E4441" s="31"/>
      <c r="F4441" s="31"/>
      <c r="G4441" s="31"/>
      <c r="H4441" s="31"/>
      <c r="I4441" s="31"/>
      <c r="J4441" s="31"/>
    </row>
    <row r="4442" spans="1:10" x14ac:dyDescent="0.2">
      <c r="A4442" s="33">
        <v>3898</v>
      </c>
      <c r="B4442" s="34" t="s">
        <v>8692</v>
      </c>
      <c r="C4442" s="34" t="s">
        <v>8693</v>
      </c>
      <c r="D4442" s="34" t="s">
        <v>8694</v>
      </c>
      <c r="E4442" s="35" t="s">
        <v>1641</v>
      </c>
      <c r="F4442" s="35"/>
      <c r="G4442" s="36">
        <v>31.94</v>
      </c>
      <c r="H4442" s="36">
        <v>3201</v>
      </c>
      <c r="I4442" s="36">
        <v>5749.2</v>
      </c>
      <c r="J4442" s="36">
        <v>31.94</v>
      </c>
    </row>
    <row r="4443" spans="1:10" x14ac:dyDescent="0.2">
      <c r="A4443" s="33">
        <v>3899</v>
      </c>
      <c r="B4443" s="34" t="s">
        <v>8695</v>
      </c>
      <c r="C4443" s="34" t="s">
        <v>8696</v>
      </c>
      <c r="D4443" s="34" t="s">
        <v>8710</v>
      </c>
      <c r="E4443" s="35" t="s">
        <v>500</v>
      </c>
      <c r="F4443" s="35"/>
      <c r="G4443" s="36">
        <v>35.14</v>
      </c>
      <c r="H4443" s="36">
        <v>3750</v>
      </c>
      <c r="I4443" s="36">
        <v>6325.2</v>
      </c>
      <c r="J4443" s="36">
        <v>35.14</v>
      </c>
    </row>
    <row r="4444" spans="1:10" x14ac:dyDescent="0.2">
      <c r="A4444" s="33">
        <v>3900</v>
      </c>
      <c r="B4444" s="34" t="s">
        <v>8698</v>
      </c>
      <c r="C4444" s="34" t="s">
        <v>8699</v>
      </c>
      <c r="D4444" s="34" t="s">
        <v>8700</v>
      </c>
      <c r="E4444" s="35" t="s">
        <v>8701</v>
      </c>
      <c r="F4444" s="35"/>
      <c r="G4444" s="36">
        <v>40.270000000000003</v>
      </c>
      <c r="H4444" s="36">
        <v>3800</v>
      </c>
      <c r="I4444" s="36">
        <v>7248.6</v>
      </c>
      <c r="J4444" s="36">
        <v>40.270000000000003</v>
      </c>
    </row>
    <row r="4445" spans="1:10" x14ac:dyDescent="0.2">
      <c r="A4445" s="33">
        <v>3901</v>
      </c>
      <c r="B4445" s="34" t="s">
        <v>12126</v>
      </c>
      <c r="C4445" s="34" t="s">
        <v>12125</v>
      </c>
      <c r="D4445" s="34" t="s">
        <v>8710</v>
      </c>
      <c r="E4445" s="35" t="s">
        <v>13925</v>
      </c>
      <c r="F4445" s="35"/>
      <c r="G4445" s="36">
        <v>35.14</v>
      </c>
      <c r="H4445" s="36">
        <v>3750</v>
      </c>
      <c r="I4445" s="36">
        <v>6325.2</v>
      </c>
      <c r="J4445" s="36">
        <v>35.14</v>
      </c>
    </row>
    <row r="4446" spans="1:10" x14ac:dyDescent="0.2">
      <c r="A4446" s="33">
        <v>3902</v>
      </c>
      <c r="B4446" s="34" t="s">
        <v>8702</v>
      </c>
      <c r="C4446" s="34" t="s">
        <v>8703</v>
      </c>
      <c r="D4446" s="34" t="s">
        <v>8700</v>
      </c>
      <c r="E4446" s="35" t="s">
        <v>98</v>
      </c>
      <c r="F4446" s="35"/>
      <c r="G4446" s="36">
        <v>40.270000000000003</v>
      </c>
      <c r="H4446" s="36">
        <v>3800</v>
      </c>
      <c r="I4446" s="36">
        <v>7248.6</v>
      </c>
      <c r="J4446" s="36">
        <v>40.270000000000003</v>
      </c>
    </row>
    <row r="4447" spans="1:10" x14ac:dyDescent="0.2">
      <c r="A4447" s="33">
        <v>3903</v>
      </c>
      <c r="B4447" s="34" t="s">
        <v>12124</v>
      </c>
      <c r="C4447" s="34" t="s">
        <v>12123</v>
      </c>
      <c r="D4447" s="34" t="s">
        <v>8697</v>
      </c>
      <c r="E4447" s="35" t="s">
        <v>13925</v>
      </c>
      <c r="F4447" s="35"/>
      <c r="G4447" s="36">
        <v>31.94</v>
      </c>
      <c r="H4447" s="36">
        <v>3750</v>
      </c>
      <c r="I4447" s="36">
        <v>5749.2</v>
      </c>
      <c r="J4447" s="36">
        <v>31.94</v>
      </c>
    </row>
    <row r="4448" spans="1:10" x14ac:dyDescent="0.2">
      <c r="A4448" s="33">
        <v>3904</v>
      </c>
      <c r="B4448" s="34" t="s">
        <v>12122</v>
      </c>
      <c r="C4448" s="34" t="s">
        <v>12121</v>
      </c>
      <c r="D4448" s="34" t="s">
        <v>8697</v>
      </c>
      <c r="E4448" s="35" t="s">
        <v>13938</v>
      </c>
      <c r="F4448" s="35"/>
      <c r="G4448" s="36">
        <v>31.94</v>
      </c>
      <c r="H4448" s="36">
        <v>3750</v>
      </c>
      <c r="I4448" s="36">
        <v>5749.2</v>
      </c>
      <c r="J4448" s="36">
        <v>31.94</v>
      </c>
    </row>
    <row r="4449" spans="1:10" x14ac:dyDescent="0.2">
      <c r="A4449" s="33">
        <v>3905</v>
      </c>
      <c r="B4449" s="34" t="s">
        <v>8704</v>
      </c>
      <c r="C4449" s="34" t="s">
        <v>8705</v>
      </c>
      <c r="D4449" s="34" t="s">
        <v>8697</v>
      </c>
      <c r="E4449" s="35" t="s">
        <v>4147</v>
      </c>
      <c r="F4449" s="35"/>
      <c r="G4449" s="36">
        <v>31.94</v>
      </c>
      <c r="H4449" s="36">
        <v>3750</v>
      </c>
      <c r="I4449" s="36">
        <v>5749.2</v>
      </c>
      <c r="J4449" s="36">
        <v>31.94</v>
      </c>
    </row>
    <row r="4450" spans="1:10" x14ac:dyDescent="0.2">
      <c r="A4450" s="33">
        <v>3906</v>
      </c>
      <c r="B4450" s="34" t="s">
        <v>8706</v>
      </c>
      <c r="C4450" s="34" t="s">
        <v>8707</v>
      </c>
      <c r="D4450" s="34" t="s">
        <v>14927</v>
      </c>
      <c r="E4450" s="35" t="s">
        <v>1906</v>
      </c>
      <c r="F4450" s="35"/>
      <c r="G4450" s="36">
        <v>7370</v>
      </c>
      <c r="H4450" s="36">
        <v>6500</v>
      </c>
      <c r="I4450" s="36">
        <v>7370</v>
      </c>
      <c r="J4450" s="36">
        <v>7370</v>
      </c>
    </row>
    <row r="4451" spans="1:10" x14ac:dyDescent="0.2">
      <c r="A4451" s="33">
        <v>3907</v>
      </c>
      <c r="B4451" s="34" t="s">
        <v>12118</v>
      </c>
      <c r="C4451" s="34" t="s">
        <v>12117</v>
      </c>
      <c r="D4451" s="34" t="s">
        <v>8697</v>
      </c>
      <c r="E4451" s="35" t="s">
        <v>13996</v>
      </c>
      <c r="F4451" s="35"/>
      <c r="G4451" s="36">
        <v>31.94</v>
      </c>
      <c r="H4451" s="36">
        <v>3750</v>
      </c>
      <c r="I4451" s="36">
        <v>5749.2</v>
      </c>
      <c r="J4451" s="36">
        <v>31.94</v>
      </c>
    </row>
    <row r="4452" spans="1:10" x14ac:dyDescent="0.2">
      <c r="A4452" s="33">
        <v>3908</v>
      </c>
      <c r="B4452" s="34" t="s">
        <v>8708</v>
      </c>
      <c r="C4452" s="34" t="s">
        <v>8709</v>
      </c>
      <c r="D4452" s="34" t="s">
        <v>8700</v>
      </c>
      <c r="E4452" s="35" t="s">
        <v>7137</v>
      </c>
      <c r="F4452" s="35"/>
      <c r="G4452" s="36">
        <v>40.270000000000003</v>
      </c>
      <c r="H4452" s="36">
        <v>3800</v>
      </c>
      <c r="I4452" s="36">
        <v>7248.6</v>
      </c>
      <c r="J4452" s="36">
        <v>40.270000000000003</v>
      </c>
    </row>
    <row r="4453" spans="1:10" x14ac:dyDescent="0.2">
      <c r="A4453" s="31"/>
      <c r="B4453" s="31"/>
      <c r="C4453" s="31"/>
      <c r="D4453" s="32" t="s">
        <v>8711</v>
      </c>
      <c r="E4453" s="31"/>
      <c r="F4453" s="31"/>
      <c r="G4453" s="31"/>
      <c r="H4453" s="31"/>
      <c r="I4453" s="31"/>
      <c r="J4453" s="31"/>
    </row>
    <row r="4454" spans="1:10" x14ac:dyDescent="0.2">
      <c r="A4454" s="33">
        <v>3909</v>
      </c>
      <c r="B4454" s="34" t="s">
        <v>8713</v>
      </c>
      <c r="C4454" s="34" t="s">
        <v>8714</v>
      </c>
      <c r="D4454" s="34" t="s">
        <v>8712</v>
      </c>
      <c r="E4454" s="35" t="s">
        <v>2891</v>
      </c>
      <c r="F4454" s="35"/>
      <c r="G4454" s="36">
        <v>31.94</v>
      </c>
      <c r="H4454" s="36">
        <v>3750</v>
      </c>
      <c r="I4454" s="36">
        <v>5749.2</v>
      </c>
      <c r="J4454" s="36">
        <v>31.94</v>
      </c>
    </row>
    <row r="4455" spans="1:10" x14ac:dyDescent="0.2">
      <c r="A4455" s="33">
        <v>3910</v>
      </c>
      <c r="B4455" s="34" t="s">
        <v>8715</v>
      </c>
      <c r="C4455" s="34" t="s">
        <v>8716</v>
      </c>
      <c r="D4455" s="34" t="s">
        <v>8712</v>
      </c>
      <c r="E4455" s="35" t="s">
        <v>495</v>
      </c>
      <c r="F4455" s="35"/>
      <c r="G4455" s="36">
        <v>31.94</v>
      </c>
      <c r="H4455" s="36">
        <v>3750</v>
      </c>
      <c r="I4455" s="36">
        <v>5749.2</v>
      </c>
      <c r="J4455" s="36">
        <v>31.94</v>
      </c>
    </row>
    <row r="4456" spans="1:10" x14ac:dyDescent="0.2">
      <c r="A4456" s="33">
        <v>3911</v>
      </c>
      <c r="B4456" s="34" t="s">
        <v>12120</v>
      </c>
      <c r="C4456" s="34" t="s">
        <v>12119</v>
      </c>
      <c r="D4456" s="34" t="s">
        <v>8712</v>
      </c>
      <c r="E4456" s="35" t="s">
        <v>14423</v>
      </c>
      <c r="F4456" s="35"/>
      <c r="G4456" s="36">
        <v>31.94</v>
      </c>
      <c r="H4456" s="36">
        <v>3750</v>
      </c>
      <c r="I4456" s="36">
        <v>5749.2</v>
      </c>
      <c r="J4456" s="36">
        <v>31.94</v>
      </c>
    </row>
    <row r="4457" spans="1:10" x14ac:dyDescent="0.2">
      <c r="A4457" s="33">
        <v>3912</v>
      </c>
      <c r="B4457" s="34" t="s">
        <v>8717</v>
      </c>
      <c r="C4457" s="34" t="s">
        <v>8718</v>
      </c>
      <c r="D4457" s="34" t="s">
        <v>8719</v>
      </c>
      <c r="E4457" s="35" t="s">
        <v>672</v>
      </c>
      <c r="F4457" s="35"/>
      <c r="G4457" s="36">
        <v>35.14</v>
      </c>
      <c r="H4457" s="36">
        <v>3750</v>
      </c>
      <c r="I4457" s="36">
        <v>6325.2</v>
      </c>
      <c r="J4457" s="36">
        <v>35.14</v>
      </c>
    </row>
    <row r="4458" spans="1:10" x14ac:dyDescent="0.2">
      <c r="A4458" s="33">
        <v>3913</v>
      </c>
      <c r="B4458" s="34" t="s">
        <v>8720</v>
      </c>
      <c r="C4458" s="34" t="s">
        <v>5214</v>
      </c>
      <c r="D4458" s="34" t="s">
        <v>14928</v>
      </c>
      <c r="E4458" s="35" t="s">
        <v>5177</v>
      </c>
      <c r="F4458" s="35"/>
      <c r="G4458" s="36">
        <v>7370</v>
      </c>
      <c r="H4458" s="36">
        <v>6500</v>
      </c>
      <c r="I4458" s="36">
        <v>7370</v>
      </c>
      <c r="J4458" s="36">
        <v>7370</v>
      </c>
    </row>
    <row r="4459" spans="1:10" x14ac:dyDescent="0.2">
      <c r="A4459" s="33">
        <v>3914</v>
      </c>
      <c r="B4459" s="34" t="s">
        <v>8721</v>
      </c>
      <c r="C4459" s="34" t="s">
        <v>8722</v>
      </c>
      <c r="D4459" s="34" t="s">
        <v>8723</v>
      </c>
      <c r="E4459" s="35" t="s">
        <v>2262</v>
      </c>
      <c r="F4459" s="35"/>
      <c r="G4459" s="36">
        <v>40.270000000000003</v>
      </c>
      <c r="H4459" s="36">
        <v>3800</v>
      </c>
      <c r="I4459" s="36">
        <v>7248.6</v>
      </c>
      <c r="J4459" s="36">
        <v>40.270000000000003</v>
      </c>
    </row>
    <row r="4460" spans="1:10" x14ac:dyDescent="0.2">
      <c r="A4460" s="33">
        <v>3915</v>
      </c>
      <c r="B4460" s="34" t="s">
        <v>13869</v>
      </c>
      <c r="C4460" s="34" t="s">
        <v>13868</v>
      </c>
      <c r="D4460" s="34" t="s">
        <v>8712</v>
      </c>
      <c r="E4460" s="35" t="s">
        <v>13975</v>
      </c>
      <c r="F4460" s="35"/>
      <c r="G4460" s="36">
        <v>31.94</v>
      </c>
      <c r="H4460" s="36">
        <v>3750</v>
      </c>
      <c r="I4460" s="36">
        <v>5749.2</v>
      </c>
      <c r="J4460" s="36">
        <v>31.94</v>
      </c>
    </row>
    <row r="4461" spans="1:10" x14ac:dyDescent="0.2">
      <c r="A4461" s="31"/>
      <c r="B4461" s="31"/>
      <c r="C4461" s="31"/>
      <c r="D4461" s="32" t="s">
        <v>8724</v>
      </c>
      <c r="E4461" s="31"/>
      <c r="F4461" s="31"/>
      <c r="G4461" s="31"/>
      <c r="H4461" s="31"/>
      <c r="I4461" s="31"/>
      <c r="J4461" s="31"/>
    </row>
    <row r="4462" spans="1:10" x14ac:dyDescent="0.2">
      <c r="A4462" s="33">
        <v>3916</v>
      </c>
      <c r="B4462" s="34" t="s">
        <v>8725</v>
      </c>
      <c r="C4462" s="34" t="s">
        <v>8726</v>
      </c>
      <c r="D4462" s="34" t="s">
        <v>8727</v>
      </c>
      <c r="E4462" s="35" t="s">
        <v>2207</v>
      </c>
      <c r="F4462" s="35"/>
      <c r="G4462" s="36">
        <v>5500</v>
      </c>
      <c r="H4462" s="36">
        <v>3750</v>
      </c>
      <c r="I4462" s="36">
        <v>5500</v>
      </c>
      <c r="J4462" s="36">
        <v>5500</v>
      </c>
    </row>
    <row r="4463" spans="1:10" x14ac:dyDescent="0.2">
      <c r="A4463" s="33">
        <v>3917</v>
      </c>
      <c r="B4463" s="34" t="s">
        <v>8728</v>
      </c>
      <c r="C4463" s="34" t="s">
        <v>8729</v>
      </c>
      <c r="D4463" s="34" t="s">
        <v>8730</v>
      </c>
      <c r="E4463" s="35" t="s">
        <v>717</v>
      </c>
      <c r="F4463" s="35"/>
      <c r="G4463" s="36">
        <v>30</v>
      </c>
      <c r="H4463" s="36">
        <v>3750</v>
      </c>
      <c r="I4463" s="36">
        <v>6000</v>
      </c>
      <c r="J4463" s="36">
        <v>30</v>
      </c>
    </row>
    <row r="4464" spans="1:10" x14ac:dyDescent="0.2">
      <c r="A4464" s="33">
        <v>3918</v>
      </c>
      <c r="B4464" s="34" t="s">
        <v>8731</v>
      </c>
      <c r="C4464" s="34" t="s">
        <v>8732</v>
      </c>
      <c r="D4464" s="34" t="s">
        <v>8733</v>
      </c>
      <c r="E4464" s="35" t="s">
        <v>5703</v>
      </c>
      <c r="F4464" s="35"/>
      <c r="G4464" s="36">
        <v>7000</v>
      </c>
      <c r="H4464" s="36">
        <v>3750</v>
      </c>
      <c r="I4464" s="36">
        <v>7000</v>
      </c>
      <c r="J4464" s="36">
        <v>7000</v>
      </c>
    </row>
    <row r="4465" spans="1:10" x14ac:dyDescent="0.2">
      <c r="A4465" s="33">
        <v>3919</v>
      </c>
      <c r="B4465" s="34" t="s">
        <v>12147</v>
      </c>
      <c r="C4465" s="34" t="s">
        <v>12146</v>
      </c>
      <c r="D4465" s="34" t="s">
        <v>8730</v>
      </c>
      <c r="E4465" s="35" t="s">
        <v>11309</v>
      </c>
      <c r="F4465" s="35"/>
      <c r="G4465" s="36">
        <v>30</v>
      </c>
      <c r="H4465" s="36">
        <v>3750</v>
      </c>
      <c r="I4465" s="36">
        <v>6000</v>
      </c>
      <c r="J4465" s="36">
        <v>30</v>
      </c>
    </row>
    <row r="4466" spans="1:10" x14ac:dyDescent="0.2">
      <c r="A4466" s="33">
        <v>3920</v>
      </c>
      <c r="B4466" s="34" t="s">
        <v>8734</v>
      </c>
      <c r="C4466" s="34" t="s">
        <v>8735</v>
      </c>
      <c r="D4466" s="34" t="s">
        <v>8736</v>
      </c>
      <c r="E4466" s="35" t="s">
        <v>2207</v>
      </c>
      <c r="F4466" s="35"/>
      <c r="G4466" s="36">
        <v>33</v>
      </c>
      <c r="H4466" s="36">
        <v>3750</v>
      </c>
      <c r="I4466" s="36">
        <v>6600</v>
      </c>
      <c r="J4466" s="36">
        <v>33</v>
      </c>
    </row>
    <row r="4467" spans="1:10" x14ac:dyDescent="0.2">
      <c r="A4467" s="33">
        <v>3921</v>
      </c>
      <c r="B4467" s="34" t="s">
        <v>12145</v>
      </c>
      <c r="C4467" s="34" t="s">
        <v>12144</v>
      </c>
      <c r="D4467" s="34" t="s">
        <v>8730</v>
      </c>
      <c r="E4467" s="35" t="s">
        <v>13943</v>
      </c>
      <c r="F4467" s="35"/>
      <c r="G4467" s="36">
        <v>30</v>
      </c>
      <c r="H4467" s="36">
        <v>3750</v>
      </c>
      <c r="I4467" s="36">
        <v>6000</v>
      </c>
      <c r="J4467" s="36">
        <v>30</v>
      </c>
    </row>
    <row r="4468" spans="1:10" x14ac:dyDescent="0.2">
      <c r="A4468" s="33">
        <v>3922</v>
      </c>
      <c r="B4468" s="34" t="s">
        <v>8738</v>
      </c>
      <c r="C4468" s="34" t="s">
        <v>8739</v>
      </c>
      <c r="D4468" s="34" t="s">
        <v>8737</v>
      </c>
      <c r="E4468" s="35" t="s">
        <v>8592</v>
      </c>
      <c r="F4468" s="35"/>
      <c r="G4468" s="36">
        <v>36.85</v>
      </c>
      <c r="H4468" s="36">
        <v>3750</v>
      </c>
      <c r="I4468" s="36">
        <v>7370</v>
      </c>
      <c r="J4468" s="36">
        <v>36.85</v>
      </c>
    </row>
    <row r="4469" spans="1:10" x14ac:dyDescent="0.2">
      <c r="A4469" s="31"/>
      <c r="B4469" s="31"/>
      <c r="C4469" s="31"/>
      <c r="D4469" s="32" t="s">
        <v>8740</v>
      </c>
      <c r="E4469" s="31"/>
      <c r="F4469" s="31"/>
      <c r="G4469" s="31"/>
      <c r="H4469" s="31"/>
      <c r="I4469" s="31"/>
      <c r="J4469" s="31"/>
    </row>
    <row r="4470" spans="1:10" x14ac:dyDescent="0.2">
      <c r="A4470" s="33">
        <v>3923</v>
      </c>
      <c r="B4470" s="34" t="s">
        <v>8741</v>
      </c>
      <c r="C4470" s="34" t="s">
        <v>8742</v>
      </c>
      <c r="D4470" s="34" t="s">
        <v>8743</v>
      </c>
      <c r="E4470" s="35" t="s">
        <v>2207</v>
      </c>
      <c r="F4470" s="35"/>
      <c r="G4470" s="36">
        <v>31.94</v>
      </c>
      <c r="H4470" s="36">
        <v>3201</v>
      </c>
      <c r="I4470" s="36">
        <v>5749.2</v>
      </c>
      <c r="J4470" s="36">
        <v>31.94</v>
      </c>
    </row>
    <row r="4471" spans="1:10" x14ac:dyDescent="0.2">
      <c r="A4471" s="31"/>
      <c r="B4471" s="31"/>
      <c r="C4471" s="31"/>
      <c r="D4471" s="32" t="s">
        <v>8744</v>
      </c>
      <c r="E4471" s="31"/>
      <c r="F4471" s="31"/>
      <c r="G4471" s="31"/>
      <c r="H4471" s="31"/>
      <c r="I4471" s="31"/>
      <c r="J4471" s="31"/>
    </row>
    <row r="4472" spans="1:10" x14ac:dyDescent="0.2">
      <c r="A4472" s="33">
        <v>3924</v>
      </c>
      <c r="B4472" s="34" t="s">
        <v>9393</v>
      </c>
      <c r="C4472" s="34" t="s">
        <v>9394</v>
      </c>
      <c r="D4472" s="34" t="s">
        <v>14929</v>
      </c>
      <c r="E4472" s="35" t="s">
        <v>9395</v>
      </c>
      <c r="F4472" s="35"/>
      <c r="G4472" s="36">
        <v>14046</v>
      </c>
      <c r="H4472" s="36">
        <v>9400</v>
      </c>
      <c r="I4472" s="36">
        <v>14046</v>
      </c>
      <c r="J4472" s="36">
        <v>14046</v>
      </c>
    </row>
    <row r="4473" spans="1:10" x14ac:dyDescent="0.2">
      <c r="A4473" s="33">
        <v>3925</v>
      </c>
      <c r="B4473" s="34" t="s">
        <v>12128</v>
      </c>
      <c r="C4473" s="34" t="s">
        <v>12127</v>
      </c>
      <c r="D4473" s="34" t="s">
        <v>14930</v>
      </c>
      <c r="E4473" s="35" t="s">
        <v>14022</v>
      </c>
      <c r="F4473" s="35"/>
      <c r="G4473" s="36">
        <v>8500</v>
      </c>
      <c r="H4473" s="36">
        <v>4300</v>
      </c>
      <c r="I4473" s="36">
        <v>8500</v>
      </c>
      <c r="J4473" s="36">
        <v>8500</v>
      </c>
    </row>
    <row r="4474" spans="1:10" x14ac:dyDescent="0.2">
      <c r="A4474" s="33">
        <v>3926</v>
      </c>
      <c r="B4474" s="34" t="s">
        <v>12140</v>
      </c>
      <c r="C4474" s="34" t="s">
        <v>12139</v>
      </c>
      <c r="D4474" s="34" t="s">
        <v>14931</v>
      </c>
      <c r="E4474" s="35" t="s">
        <v>14056</v>
      </c>
      <c r="F4474" s="35"/>
      <c r="G4474" s="36">
        <v>5500</v>
      </c>
      <c r="H4474" s="36">
        <v>3750</v>
      </c>
      <c r="I4474" s="36">
        <v>5500</v>
      </c>
      <c r="J4474" s="36">
        <v>5500</v>
      </c>
    </row>
    <row r="4475" spans="1:10" x14ac:dyDescent="0.2">
      <c r="A4475" s="31"/>
      <c r="B4475" s="31"/>
      <c r="C4475" s="31"/>
      <c r="D4475" s="32" t="s">
        <v>8748</v>
      </c>
      <c r="E4475" s="31"/>
      <c r="F4475" s="31"/>
      <c r="G4475" s="31"/>
      <c r="H4475" s="31"/>
      <c r="I4475" s="31"/>
      <c r="J4475" s="31"/>
    </row>
    <row r="4476" spans="1:10" x14ac:dyDescent="0.2">
      <c r="A4476" s="33">
        <v>3927</v>
      </c>
      <c r="B4476" s="34" t="s">
        <v>8749</v>
      </c>
      <c r="C4476" s="34" t="s">
        <v>8750</v>
      </c>
      <c r="D4476" s="34" t="s">
        <v>8751</v>
      </c>
      <c r="E4476" s="35" t="s">
        <v>2189</v>
      </c>
      <c r="F4476" s="35"/>
      <c r="G4476" s="36">
        <v>46.11</v>
      </c>
      <c r="H4476" s="36">
        <v>4400</v>
      </c>
      <c r="I4476" s="36">
        <v>8299.7999999999993</v>
      </c>
      <c r="J4476" s="36">
        <v>46.11</v>
      </c>
    </row>
    <row r="4477" spans="1:10" x14ac:dyDescent="0.2">
      <c r="A4477" s="33">
        <v>3928</v>
      </c>
      <c r="B4477" s="34" t="s">
        <v>8752</v>
      </c>
      <c r="C4477" s="34" t="s">
        <v>8753</v>
      </c>
      <c r="D4477" s="34" t="s">
        <v>8754</v>
      </c>
      <c r="E4477" s="35" t="s">
        <v>8701</v>
      </c>
      <c r="F4477" s="35"/>
      <c r="G4477" s="36">
        <v>53.89</v>
      </c>
      <c r="H4477" s="36">
        <v>4652</v>
      </c>
      <c r="I4477" s="36">
        <v>9700.2000000000007</v>
      </c>
      <c r="J4477" s="36">
        <v>53.89</v>
      </c>
    </row>
    <row r="4478" spans="1:10" x14ac:dyDescent="0.2">
      <c r="A4478" s="33">
        <v>3929</v>
      </c>
      <c r="B4478" s="34" t="s">
        <v>8755</v>
      </c>
      <c r="C4478" s="34" t="s">
        <v>8756</v>
      </c>
      <c r="D4478" s="34" t="s">
        <v>14932</v>
      </c>
      <c r="E4478" s="35" t="s">
        <v>2207</v>
      </c>
      <c r="F4478" s="35"/>
      <c r="G4478" s="36">
        <v>11846</v>
      </c>
      <c r="H4478" s="36">
        <v>5900</v>
      </c>
      <c r="I4478" s="36">
        <v>11846</v>
      </c>
      <c r="J4478" s="36">
        <v>11846</v>
      </c>
    </row>
    <row r="4479" spans="1:10" x14ac:dyDescent="0.2">
      <c r="A4479" s="33">
        <v>3930</v>
      </c>
      <c r="B4479" s="34" t="s">
        <v>8757</v>
      </c>
      <c r="C4479" s="34" t="s">
        <v>8758</v>
      </c>
      <c r="D4479" s="34" t="s">
        <v>8754</v>
      </c>
      <c r="E4479" s="35" t="s">
        <v>7887</v>
      </c>
      <c r="F4479" s="35"/>
      <c r="G4479" s="36">
        <v>53.89</v>
      </c>
      <c r="H4479" s="36">
        <v>4700</v>
      </c>
      <c r="I4479" s="36">
        <v>9700.2000000000007</v>
      </c>
      <c r="J4479" s="36">
        <v>53.89</v>
      </c>
    </row>
    <row r="4480" spans="1:10" x14ac:dyDescent="0.2">
      <c r="A4480" s="33">
        <v>3931</v>
      </c>
      <c r="B4480" s="34" t="s">
        <v>8759</v>
      </c>
      <c r="C4480" s="34" t="s">
        <v>8760</v>
      </c>
      <c r="D4480" s="34" t="s">
        <v>8761</v>
      </c>
      <c r="E4480" s="35" t="s">
        <v>5177</v>
      </c>
      <c r="F4480" s="35"/>
      <c r="G4480" s="36">
        <v>31.94</v>
      </c>
      <c r="H4480" s="36">
        <v>3750</v>
      </c>
      <c r="I4480" s="36">
        <v>5749.2</v>
      </c>
      <c r="J4480" s="36">
        <v>31.94</v>
      </c>
    </row>
    <row r="4481" spans="1:10" x14ac:dyDescent="0.2">
      <c r="A4481" s="33">
        <v>3932</v>
      </c>
      <c r="B4481" s="34" t="s">
        <v>8762</v>
      </c>
      <c r="C4481" s="34" t="s">
        <v>8763</v>
      </c>
      <c r="D4481" s="34" t="s">
        <v>8764</v>
      </c>
      <c r="E4481" s="35" t="s">
        <v>8765</v>
      </c>
      <c r="F4481" s="35"/>
      <c r="G4481" s="36">
        <v>41.67</v>
      </c>
      <c r="H4481" s="36">
        <v>4050</v>
      </c>
      <c r="I4481" s="36">
        <v>7500.6</v>
      </c>
      <c r="J4481" s="36">
        <v>41.67</v>
      </c>
    </row>
    <row r="4482" spans="1:10" x14ac:dyDescent="0.2">
      <c r="A4482" s="33">
        <v>3933</v>
      </c>
      <c r="B4482" s="34" t="s">
        <v>8766</v>
      </c>
      <c r="C4482" s="34" t="s">
        <v>8767</v>
      </c>
      <c r="D4482" s="34" t="s">
        <v>8754</v>
      </c>
      <c r="E4482" s="35" t="s">
        <v>1472</v>
      </c>
      <c r="F4482" s="35"/>
      <c r="G4482" s="36">
        <v>53.89</v>
      </c>
      <c r="H4482" s="36">
        <v>4700</v>
      </c>
      <c r="I4482" s="36">
        <v>9700.2000000000007</v>
      </c>
      <c r="J4482" s="36">
        <v>53.89</v>
      </c>
    </row>
    <row r="4483" spans="1:10" x14ac:dyDescent="0.2">
      <c r="A4483" s="31"/>
      <c r="B4483" s="31"/>
      <c r="C4483" s="31"/>
      <c r="D4483" s="32" t="s">
        <v>8768</v>
      </c>
      <c r="E4483" s="31"/>
      <c r="F4483" s="31"/>
      <c r="G4483" s="31"/>
      <c r="H4483" s="31"/>
      <c r="I4483" s="31"/>
      <c r="J4483" s="31"/>
    </row>
    <row r="4484" spans="1:10" x14ac:dyDescent="0.2">
      <c r="A4484" s="33">
        <v>3934</v>
      </c>
      <c r="B4484" s="34" t="s">
        <v>8769</v>
      </c>
      <c r="C4484" s="34" t="s">
        <v>8770</v>
      </c>
      <c r="D4484" s="34" t="s">
        <v>8771</v>
      </c>
      <c r="E4484" s="35" t="s">
        <v>7744</v>
      </c>
      <c r="F4484" s="35"/>
      <c r="G4484" s="36">
        <v>51.94</v>
      </c>
      <c r="H4484" s="36">
        <v>4300</v>
      </c>
      <c r="I4484" s="36">
        <v>9349.2000000000007</v>
      </c>
      <c r="J4484" s="36">
        <v>51.94</v>
      </c>
    </row>
    <row r="4485" spans="1:10" x14ac:dyDescent="0.2">
      <c r="A4485" s="33">
        <v>3935</v>
      </c>
      <c r="B4485" s="34" t="s">
        <v>8772</v>
      </c>
      <c r="C4485" s="34" t="s">
        <v>8773</v>
      </c>
      <c r="D4485" s="34" t="s">
        <v>8774</v>
      </c>
      <c r="E4485" s="35" t="s">
        <v>8196</v>
      </c>
      <c r="F4485" s="35"/>
      <c r="G4485" s="36">
        <v>36.36</v>
      </c>
      <c r="H4485" s="36">
        <v>3750</v>
      </c>
      <c r="I4485" s="36">
        <v>6544.8</v>
      </c>
      <c r="J4485" s="36">
        <v>36.36</v>
      </c>
    </row>
    <row r="4486" spans="1:10" x14ac:dyDescent="0.2">
      <c r="A4486" s="33">
        <v>3936</v>
      </c>
      <c r="B4486" s="34" t="s">
        <v>8775</v>
      </c>
      <c r="C4486" s="34" t="s">
        <v>8776</v>
      </c>
      <c r="D4486" s="34" t="s">
        <v>8777</v>
      </c>
      <c r="E4486" s="35" t="s">
        <v>1283</v>
      </c>
      <c r="F4486" s="35"/>
      <c r="G4486" s="36">
        <v>38.89</v>
      </c>
      <c r="H4486" s="36">
        <v>3850</v>
      </c>
      <c r="I4486" s="36">
        <v>7000.2</v>
      </c>
      <c r="J4486" s="36">
        <v>38.89</v>
      </c>
    </row>
    <row r="4487" spans="1:10" x14ac:dyDescent="0.2">
      <c r="A4487" s="33">
        <v>3937</v>
      </c>
      <c r="B4487" s="34" t="s">
        <v>8778</v>
      </c>
      <c r="C4487" s="34" t="s">
        <v>8779</v>
      </c>
      <c r="D4487" s="34" t="s">
        <v>8774</v>
      </c>
      <c r="E4487" s="35" t="s">
        <v>2006</v>
      </c>
      <c r="F4487" s="35"/>
      <c r="G4487" s="36">
        <v>36.36</v>
      </c>
      <c r="H4487" s="36">
        <v>3750</v>
      </c>
      <c r="I4487" s="36">
        <v>6544.8</v>
      </c>
      <c r="J4487" s="36">
        <v>36.36</v>
      </c>
    </row>
    <row r="4488" spans="1:10" x14ac:dyDescent="0.2">
      <c r="A4488" s="33">
        <v>3938</v>
      </c>
      <c r="B4488" s="34" t="s">
        <v>8780</v>
      </c>
      <c r="C4488" s="34" t="s">
        <v>8781</v>
      </c>
      <c r="D4488" s="34" t="s">
        <v>8782</v>
      </c>
      <c r="E4488" s="35" t="s">
        <v>694</v>
      </c>
      <c r="F4488" s="35"/>
      <c r="G4488" s="36">
        <v>33.06</v>
      </c>
      <c r="H4488" s="36">
        <v>3750</v>
      </c>
      <c r="I4488" s="36">
        <v>5950.8</v>
      </c>
      <c r="J4488" s="36">
        <v>33.06</v>
      </c>
    </row>
    <row r="4489" spans="1:10" x14ac:dyDescent="0.2">
      <c r="A4489" s="33">
        <v>3939</v>
      </c>
      <c r="B4489" s="34" t="s">
        <v>8783</v>
      </c>
      <c r="C4489" s="34" t="s">
        <v>8784</v>
      </c>
      <c r="D4489" s="34" t="s">
        <v>8777</v>
      </c>
      <c r="E4489" s="35" t="s">
        <v>98</v>
      </c>
      <c r="F4489" s="35"/>
      <c r="G4489" s="36">
        <v>38.89</v>
      </c>
      <c r="H4489" s="36">
        <v>3850</v>
      </c>
      <c r="I4489" s="36">
        <v>7000.2</v>
      </c>
      <c r="J4489" s="36">
        <v>38.89</v>
      </c>
    </row>
    <row r="4490" spans="1:10" x14ac:dyDescent="0.2">
      <c r="A4490" s="31"/>
      <c r="B4490" s="31"/>
      <c r="C4490" s="31"/>
      <c r="D4490" s="32" t="s">
        <v>11961</v>
      </c>
      <c r="E4490" s="31"/>
      <c r="F4490" s="31"/>
      <c r="G4490" s="31"/>
      <c r="H4490" s="31"/>
      <c r="I4490" s="31"/>
      <c r="J4490" s="31"/>
    </row>
    <row r="4491" spans="1:10" x14ac:dyDescent="0.2">
      <c r="A4491" s="33">
        <v>3940</v>
      </c>
      <c r="B4491" s="34" t="s">
        <v>12026</v>
      </c>
      <c r="C4491" s="34" t="s">
        <v>12025</v>
      </c>
      <c r="D4491" s="34" t="s">
        <v>14933</v>
      </c>
      <c r="E4491" s="35" t="s">
        <v>14057</v>
      </c>
      <c r="F4491" s="35"/>
      <c r="G4491" s="36">
        <v>29.28</v>
      </c>
      <c r="H4491" s="36">
        <v>3900</v>
      </c>
      <c r="I4491" s="36">
        <v>5270.4</v>
      </c>
      <c r="J4491" s="36">
        <v>29.28</v>
      </c>
    </row>
    <row r="4492" spans="1:10" x14ac:dyDescent="0.2">
      <c r="A4492" s="33">
        <v>3941</v>
      </c>
      <c r="B4492" s="34" t="s">
        <v>12020</v>
      </c>
      <c r="C4492" s="34" t="s">
        <v>12019</v>
      </c>
      <c r="D4492" s="34" t="s">
        <v>14934</v>
      </c>
      <c r="E4492" s="35" t="s">
        <v>14012</v>
      </c>
      <c r="F4492" s="35"/>
      <c r="G4492" s="36">
        <v>31</v>
      </c>
      <c r="H4492" s="36">
        <v>3800</v>
      </c>
      <c r="I4492" s="36">
        <v>5580</v>
      </c>
      <c r="J4492" s="36">
        <v>31</v>
      </c>
    </row>
    <row r="4493" spans="1:10" x14ac:dyDescent="0.2">
      <c r="A4493" s="33">
        <v>3942</v>
      </c>
      <c r="B4493" s="34" t="s">
        <v>12024</v>
      </c>
      <c r="C4493" s="34" t="s">
        <v>12023</v>
      </c>
      <c r="D4493" s="34" t="s">
        <v>14933</v>
      </c>
      <c r="E4493" s="35" t="s">
        <v>13999</v>
      </c>
      <c r="F4493" s="35"/>
      <c r="G4493" s="36">
        <v>29.28</v>
      </c>
      <c r="H4493" s="36">
        <v>3900</v>
      </c>
      <c r="I4493" s="36">
        <v>5270.4</v>
      </c>
      <c r="J4493" s="36">
        <v>29.28</v>
      </c>
    </row>
    <row r="4494" spans="1:10" x14ac:dyDescent="0.2">
      <c r="A4494" s="33">
        <v>3943</v>
      </c>
      <c r="B4494" s="34" t="s">
        <v>7285</v>
      </c>
      <c r="C4494" s="34" t="s">
        <v>7286</v>
      </c>
      <c r="D4494" s="34" t="s">
        <v>14935</v>
      </c>
      <c r="E4494" s="35" t="s">
        <v>2779</v>
      </c>
      <c r="F4494" s="35"/>
      <c r="G4494" s="36">
        <v>8250</v>
      </c>
      <c r="H4494" s="36">
        <v>5000</v>
      </c>
      <c r="I4494" s="36">
        <v>8250</v>
      </c>
      <c r="J4494" s="36">
        <v>8250</v>
      </c>
    </row>
    <row r="4495" spans="1:10" x14ac:dyDescent="0.2">
      <c r="A4495" s="33">
        <v>3944</v>
      </c>
      <c r="B4495" s="34" t="s">
        <v>12108</v>
      </c>
      <c r="C4495" s="34" t="s">
        <v>12107</v>
      </c>
      <c r="D4495" s="34" t="s">
        <v>14936</v>
      </c>
      <c r="E4495" s="35" t="s">
        <v>13981</v>
      </c>
      <c r="F4495" s="35"/>
      <c r="G4495" s="36">
        <v>37.28</v>
      </c>
      <c r="H4495" s="36">
        <v>3800</v>
      </c>
      <c r="I4495" s="36">
        <v>6710.4</v>
      </c>
      <c r="J4495" s="36">
        <v>37.28</v>
      </c>
    </row>
    <row r="4496" spans="1:10" x14ac:dyDescent="0.2">
      <c r="A4496" s="33">
        <v>3945</v>
      </c>
      <c r="B4496" s="34" t="s">
        <v>11991</v>
      </c>
      <c r="C4496" s="34" t="s">
        <v>11990</v>
      </c>
      <c r="D4496" s="34" t="s">
        <v>14937</v>
      </c>
      <c r="E4496" s="35" t="s">
        <v>14007</v>
      </c>
      <c r="F4496" s="35"/>
      <c r="G4496" s="36">
        <v>22.5</v>
      </c>
      <c r="H4496" s="36">
        <v>3750</v>
      </c>
      <c r="I4496" s="36">
        <v>4050</v>
      </c>
      <c r="J4496" s="36">
        <v>22.5</v>
      </c>
    </row>
    <row r="4497" spans="1:10" x14ac:dyDescent="0.2">
      <c r="A4497" s="33">
        <v>3946</v>
      </c>
      <c r="B4497" s="34" t="s">
        <v>12022</v>
      </c>
      <c r="C4497" s="34" t="s">
        <v>12021</v>
      </c>
      <c r="D4497" s="34" t="s">
        <v>14933</v>
      </c>
      <c r="E4497" s="35" t="s">
        <v>13997</v>
      </c>
      <c r="F4497" s="35"/>
      <c r="G4497" s="36">
        <v>29.28</v>
      </c>
      <c r="H4497" s="36">
        <v>3900</v>
      </c>
      <c r="I4497" s="36">
        <v>5270.4</v>
      </c>
      <c r="J4497" s="36">
        <v>29.28</v>
      </c>
    </row>
    <row r="4498" spans="1:10" x14ac:dyDescent="0.2">
      <c r="A4498" s="33">
        <v>3947</v>
      </c>
      <c r="B4498" s="34" t="s">
        <v>12018</v>
      </c>
      <c r="C4498" s="34" t="s">
        <v>12017</v>
      </c>
      <c r="D4498" s="34" t="s">
        <v>14934</v>
      </c>
      <c r="E4498" s="35" t="s">
        <v>13999</v>
      </c>
      <c r="F4498" s="35"/>
      <c r="G4498" s="36">
        <v>31</v>
      </c>
      <c r="H4498" s="36">
        <v>3800</v>
      </c>
      <c r="I4498" s="36">
        <v>5580</v>
      </c>
      <c r="J4498" s="36">
        <v>31</v>
      </c>
    </row>
    <row r="4499" spans="1:10" x14ac:dyDescent="0.2">
      <c r="A4499" s="33">
        <v>3948</v>
      </c>
      <c r="B4499" s="34" t="s">
        <v>14938</v>
      </c>
      <c r="C4499" s="34" t="s">
        <v>14939</v>
      </c>
      <c r="D4499" s="34" t="s">
        <v>14937</v>
      </c>
      <c r="E4499" s="35" t="s">
        <v>14167</v>
      </c>
      <c r="F4499" s="35"/>
      <c r="G4499" s="36">
        <v>22.5</v>
      </c>
      <c r="H4499" s="36">
        <v>3750</v>
      </c>
      <c r="I4499" s="36">
        <v>4050</v>
      </c>
      <c r="J4499" s="36">
        <v>22.5</v>
      </c>
    </row>
    <row r="4500" spans="1:10" x14ac:dyDescent="0.2">
      <c r="A4500" s="33">
        <v>3949</v>
      </c>
      <c r="B4500" s="34" t="s">
        <v>12028</v>
      </c>
      <c r="C4500" s="34" t="s">
        <v>12027</v>
      </c>
      <c r="D4500" s="34" t="s">
        <v>14940</v>
      </c>
      <c r="E4500" s="35" t="s">
        <v>13994</v>
      </c>
      <c r="F4500" s="35"/>
      <c r="G4500" s="36">
        <v>27</v>
      </c>
      <c r="H4500" s="36">
        <v>3850</v>
      </c>
      <c r="I4500" s="36">
        <v>4860</v>
      </c>
      <c r="J4500" s="36">
        <v>27</v>
      </c>
    </row>
    <row r="4501" spans="1:10" x14ac:dyDescent="0.2">
      <c r="A4501" s="33">
        <v>3950</v>
      </c>
      <c r="B4501" s="34" t="s">
        <v>14941</v>
      </c>
      <c r="C4501" s="34" t="s">
        <v>14942</v>
      </c>
      <c r="D4501" s="34" t="s">
        <v>14940</v>
      </c>
      <c r="E4501" s="35" t="s">
        <v>13985</v>
      </c>
      <c r="F4501" s="35"/>
      <c r="G4501" s="36">
        <v>27</v>
      </c>
      <c r="H4501" s="36">
        <v>3850</v>
      </c>
      <c r="I4501" s="36">
        <v>4860</v>
      </c>
      <c r="J4501" s="36">
        <v>27</v>
      </c>
    </row>
    <row r="4502" spans="1:10" x14ac:dyDescent="0.2">
      <c r="A4502" s="33">
        <v>3951</v>
      </c>
      <c r="B4502" s="34" t="s">
        <v>11960</v>
      </c>
      <c r="C4502" s="34" t="s">
        <v>11959</v>
      </c>
      <c r="D4502" s="34" t="s">
        <v>14937</v>
      </c>
      <c r="E4502" s="35" t="s">
        <v>14025</v>
      </c>
      <c r="F4502" s="35"/>
      <c r="G4502" s="36">
        <v>22.5</v>
      </c>
      <c r="H4502" s="36">
        <v>3750</v>
      </c>
      <c r="I4502" s="36">
        <v>4050</v>
      </c>
      <c r="J4502" s="36">
        <v>22.5</v>
      </c>
    </row>
    <row r="4503" spans="1:10" x14ac:dyDescent="0.2">
      <c r="A4503" s="33">
        <v>3952</v>
      </c>
      <c r="B4503" s="34" t="s">
        <v>12016</v>
      </c>
      <c r="C4503" s="34" t="s">
        <v>12015</v>
      </c>
      <c r="D4503" s="34" t="s">
        <v>14934</v>
      </c>
      <c r="E4503" s="35" t="s">
        <v>13986</v>
      </c>
      <c r="F4503" s="35"/>
      <c r="G4503" s="36">
        <v>31</v>
      </c>
      <c r="H4503" s="36">
        <v>3800</v>
      </c>
      <c r="I4503" s="36">
        <v>5580</v>
      </c>
      <c r="J4503" s="36">
        <v>31</v>
      </c>
    </row>
    <row r="4504" spans="1:10" x14ac:dyDescent="0.2">
      <c r="A4504" s="33">
        <v>3953</v>
      </c>
      <c r="B4504" s="34" t="s">
        <v>12104</v>
      </c>
      <c r="C4504" s="34" t="s">
        <v>12103</v>
      </c>
      <c r="D4504" s="34" t="s">
        <v>14936</v>
      </c>
      <c r="E4504" s="35" t="s">
        <v>13997</v>
      </c>
      <c r="F4504" s="35"/>
      <c r="G4504" s="36">
        <v>37.28</v>
      </c>
      <c r="H4504" s="36">
        <v>3800</v>
      </c>
      <c r="I4504" s="36">
        <v>6710.4</v>
      </c>
      <c r="J4504" s="36">
        <v>37.28</v>
      </c>
    </row>
    <row r="4505" spans="1:10" x14ac:dyDescent="0.2">
      <c r="A4505" s="33">
        <v>3954</v>
      </c>
      <c r="B4505" s="34" t="s">
        <v>14943</v>
      </c>
      <c r="C4505" s="34" t="s">
        <v>14944</v>
      </c>
      <c r="D4505" s="34" t="s">
        <v>14945</v>
      </c>
      <c r="E4505" s="35" t="s">
        <v>13978</v>
      </c>
      <c r="F4505" s="35"/>
      <c r="G4505" s="36">
        <v>24.5</v>
      </c>
      <c r="H4505" s="36">
        <v>3800</v>
      </c>
      <c r="I4505" s="36">
        <v>4410</v>
      </c>
      <c r="J4505" s="36">
        <v>24.5</v>
      </c>
    </row>
    <row r="4506" spans="1:10" x14ac:dyDescent="0.2">
      <c r="A4506" s="31"/>
      <c r="B4506" s="31"/>
      <c r="C4506" s="31"/>
      <c r="D4506" s="32" t="s">
        <v>11968</v>
      </c>
      <c r="E4506" s="31"/>
      <c r="F4506" s="31"/>
      <c r="G4506" s="31"/>
      <c r="H4506" s="31"/>
      <c r="I4506" s="31"/>
      <c r="J4506" s="31"/>
    </row>
    <row r="4507" spans="1:10" x14ac:dyDescent="0.2">
      <c r="A4507" s="33">
        <v>3955</v>
      </c>
      <c r="B4507" s="34" t="s">
        <v>11999</v>
      </c>
      <c r="C4507" s="34" t="s">
        <v>11998</v>
      </c>
      <c r="D4507" s="34" t="s">
        <v>14946</v>
      </c>
      <c r="E4507" s="35" t="s">
        <v>13997</v>
      </c>
      <c r="F4507" s="35"/>
      <c r="G4507" s="36">
        <v>22.5</v>
      </c>
      <c r="H4507" s="36">
        <v>3750</v>
      </c>
      <c r="I4507" s="36">
        <v>4050</v>
      </c>
      <c r="J4507" s="36">
        <v>22.5</v>
      </c>
    </row>
    <row r="4508" spans="1:10" x14ac:dyDescent="0.2">
      <c r="A4508" s="33">
        <v>3956</v>
      </c>
      <c r="B4508" s="34" t="s">
        <v>12009</v>
      </c>
      <c r="C4508" s="34" t="s">
        <v>12008</v>
      </c>
      <c r="D4508" s="34" t="s">
        <v>14947</v>
      </c>
      <c r="E4508" s="35" t="s">
        <v>14022</v>
      </c>
      <c r="F4508" s="35"/>
      <c r="G4508" s="36">
        <v>24.75</v>
      </c>
      <c r="H4508" s="36">
        <v>3750</v>
      </c>
      <c r="I4508" s="36">
        <v>4455</v>
      </c>
      <c r="J4508" s="36">
        <v>24.75</v>
      </c>
    </row>
    <row r="4509" spans="1:10" x14ac:dyDescent="0.2">
      <c r="A4509" s="33">
        <v>3957</v>
      </c>
      <c r="B4509" s="34" t="s">
        <v>12007</v>
      </c>
      <c r="C4509" s="34" t="s">
        <v>12006</v>
      </c>
      <c r="D4509" s="34" t="s">
        <v>14947</v>
      </c>
      <c r="E4509" s="35" t="s">
        <v>14206</v>
      </c>
      <c r="F4509" s="35"/>
      <c r="G4509" s="36">
        <v>24.75</v>
      </c>
      <c r="H4509" s="36">
        <v>3750</v>
      </c>
      <c r="I4509" s="36">
        <v>4455</v>
      </c>
      <c r="J4509" s="36">
        <v>24.75</v>
      </c>
    </row>
    <row r="4510" spans="1:10" x14ac:dyDescent="0.2">
      <c r="A4510" s="33">
        <v>3958</v>
      </c>
      <c r="B4510" s="34" t="s">
        <v>12112</v>
      </c>
      <c r="C4510" s="34" t="s">
        <v>12111</v>
      </c>
      <c r="D4510" s="34" t="s">
        <v>14948</v>
      </c>
      <c r="E4510" s="35" t="s">
        <v>14090</v>
      </c>
      <c r="F4510" s="35"/>
      <c r="G4510" s="36">
        <v>26.78</v>
      </c>
      <c r="H4510" s="36">
        <v>3800</v>
      </c>
      <c r="I4510" s="36">
        <v>4820.3999999999996</v>
      </c>
      <c r="J4510" s="36">
        <v>26.78</v>
      </c>
    </row>
    <row r="4511" spans="1:10" x14ac:dyDescent="0.2">
      <c r="A4511" s="33">
        <v>3959</v>
      </c>
      <c r="B4511" s="34" t="s">
        <v>11967</v>
      </c>
      <c r="C4511" s="34" t="s">
        <v>11966</v>
      </c>
      <c r="D4511" s="34" t="s">
        <v>14946</v>
      </c>
      <c r="E4511" s="35" t="s">
        <v>13997</v>
      </c>
      <c r="F4511" s="35"/>
      <c r="G4511" s="36">
        <v>22.5</v>
      </c>
      <c r="H4511" s="36">
        <v>3750</v>
      </c>
      <c r="I4511" s="36">
        <v>4050</v>
      </c>
      <c r="J4511" s="36">
        <v>22.5</v>
      </c>
    </row>
    <row r="4512" spans="1:10" x14ac:dyDescent="0.2">
      <c r="A4512" s="31"/>
      <c r="B4512" s="31"/>
      <c r="C4512" s="31"/>
      <c r="D4512" s="32" t="s">
        <v>8785</v>
      </c>
      <c r="E4512" s="31"/>
      <c r="F4512" s="31"/>
      <c r="G4512" s="31"/>
      <c r="H4512" s="31"/>
      <c r="I4512" s="31"/>
      <c r="J4512" s="31"/>
    </row>
    <row r="4513" spans="1:10" x14ac:dyDescent="0.2">
      <c r="A4513" s="33">
        <v>3960</v>
      </c>
      <c r="B4513" s="34" t="s">
        <v>12001</v>
      </c>
      <c r="C4513" s="34" t="s">
        <v>12000</v>
      </c>
      <c r="D4513" s="34" t="s">
        <v>14949</v>
      </c>
      <c r="E4513" s="35" t="s">
        <v>13990</v>
      </c>
      <c r="F4513" s="35"/>
      <c r="G4513" s="36">
        <v>22.5</v>
      </c>
      <c r="H4513" s="36">
        <v>3750</v>
      </c>
      <c r="I4513" s="36">
        <v>4050</v>
      </c>
      <c r="J4513" s="36">
        <v>22.5</v>
      </c>
    </row>
    <row r="4514" spans="1:10" x14ac:dyDescent="0.2">
      <c r="A4514" s="33">
        <v>3961</v>
      </c>
      <c r="B4514" s="34" t="s">
        <v>11995</v>
      </c>
      <c r="C4514" s="34" t="s">
        <v>11994</v>
      </c>
      <c r="D4514" s="34" t="s">
        <v>14949</v>
      </c>
      <c r="E4514" s="35" t="s">
        <v>14101</v>
      </c>
      <c r="F4514" s="35"/>
      <c r="G4514" s="36">
        <v>22.5</v>
      </c>
      <c r="H4514" s="36">
        <v>3750</v>
      </c>
      <c r="I4514" s="36">
        <v>4050</v>
      </c>
      <c r="J4514" s="36">
        <v>22.5</v>
      </c>
    </row>
    <row r="4515" spans="1:10" x14ac:dyDescent="0.2">
      <c r="A4515" s="33">
        <v>3962</v>
      </c>
      <c r="B4515" s="34" t="s">
        <v>6768</v>
      </c>
      <c r="C4515" s="34" t="s">
        <v>6769</v>
      </c>
      <c r="D4515" s="34" t="s">
        <v>14950</v>
      </c>
      <c r="E4515" s="35" t="s">
        <v>1782</v>
      </c>
      <c r="F4515" s="35"/>
      <c r="G4515" s="36">
        <v>25.5</v>
      </c>
      <c r="H4515" s="36">
        <v>3800</v>
      </c>
      <c r="I4515" s="36">
        <v>4590</v>
      </c>
      <c r="J4515" s="36">
        <v>25.5</v>
      </c>
    </row>
    <row r="4516" spans="1:10" x14ac:dyDescent="0.2">
      <c r="A4516" s="33">
        <v>3963</v>
      </c>
      <c r="B4516" s="34" t="s">
        <v>8786</v>
      </c>
      <c r="C4516" s="34" t="s">
        <v>8787</v>
      </c>
      <c r="D4516" s="34" t="s">
        <v>14951</v>
      </c>
      <c r="E4516" s="35" t="s">
        <v>1056</v>
      </c>
      <c r="F4516" s="35"/>
      <c r="G4516" s="36">
        <v>7020</v>
      </c>
      <c r="H4516" s="36">
        <v>4000</v>
      </c>
      <c r="I4516" s="36">
        <v>7020</v>
      </c>
      <c r="J4516" s="36">
        <v>7020</v>
      </c>
    </row>
    <row r="4517" spans="1:10" x14ac:dyDescent="0.2">
      <c r="A4517" s="33">
        <v>3964</v>
      </c>
      <c r="B4517" s="34" t="s">
        <v>11965</v>
      </c>
      <c r="C4517" s="34" t="s">
        <v>11964</v>
      </c>
      <c r="D4517" s="34" t="s">
        <v>14949</v>
      </c>
      <c r="E4517" s="35" t="s">
        <v>13925</v>
      </c>
      <c r="F4517" s="35"/>
      <c r="G4517" s="36">
        <v>22.5</v>
      </c>
      <c r="H4517" s="36">
        <v>3750</v>
      </c>
      <c r="I4517" s="36">
        <v>4050</v>
      </c>
      <c r="J4517" s="36">
        <v>22.5</v>
      </c>
    </row>
    <row r="4518" spans="1:10" x14ac:dyDescent="0.2">
      <c r="A4518" s="33">
        <v>3965</v>
      </c>
      <c r="B4518" s="34" t="s">
        <v>11963</v>
      </c>
      <c r="C4518" s="34" t="s">
        <v>11962</v>
      </c>
      <c r="D4518" s="34" t="s">
        <v>14949</v>
      </c>
      <c r="E4518" s="35" t="s">
        <v>13933</v>
      </c>
      <c r="F4518" s="35"/>
      <c r="G4518" s="36">
        <v>22.5</v>
      </c>
      <c r="H4518" s="36">
        <v>3750</v>
      </c>
      <c r="I4518" s="36">
        <v>4050</v>
      </c>
      <c r="J4518" s="36">
        <v>22.5</v>
      </c>
    </row>
    <row r="4519" spans="1:10" x14ac:dyDescent="0.2">
      <c r="A4519" s="31"/>
      <c r="B4519" s="31"/>
      <c r="C4519" s="31"/>
      <c r="D4519" s="32" t="s">
        <v>8788</v>
      </c>
      <c r="E4519" s="31"/>
      <c r="F4519" s="31"/>
      <c r="G4519" s="31"/>
      <c r="H4519" s="31"/>
      <c r="I4519" s="31"/>
      <c r="J4519" s="31"/>
    </row>
    <row r="4520" spans="1:10" x14ac:dyDescent="0.2">
      <c r="A4520" s="33">
        <v>3966</v>
      </c>
      <c r="B4520" s="34" t="s">
        <v>12089</v>
      </c>
      <c r="C4520" s="34" t="s">
        <v>12088</v>
      </c>
      <c r="D4520" s="34" t="s">
        <v>14952</v>
      </c>
      <c r="E4520" s="35" t="s">
        <v>13990</v>
      </c>
      <c r="F4520" s="35"/>
      <c r="G4520" s="36">
        <v>27.82</v>
      </c>
      <c r="H4520" s="36">
        <v>4100</v>
      </c>
      <c r="I4520" s="36">
        <v>6120.4</v>
      </c>
      <c r="J4520" s="36">
        <v>27.82</v>
      </c>
    </row>
    <row r="4521" spans="1:10" x14ac:dyDescent="0.2">
      <c r="A4521" s="33">
        <v>3967</v>
      </c>
      <c r="B4521" s="34" t="s">
        <v>12044</v>
      </c>
      <c r="C4521" s="34" t="s">
        <v>12043</v>
      </c>
      <c r="D4521" s="34" t="s">
        <v>8791</v>
      </c>
      <c r="E4521" s="35" t="s">
        <v>14423</v>
      </c>
      <c r="F4521" s="35"/>
      <c r="G4521" s="36">
        <v>20.68</v>
      </c>
      <c r="H4521" s="36">
        <v>3750</v>
      </c>
      <c r="I4521" s="36">
        <v>4549.6000000000004</v>
      </c>
      <c r="J4521" s="36">
        <v>20.68</v>
      </c>
    </row>
    <row r="4522" spans="1:10" x14ac:dyDescent="0.2">
      <c r="A4522" s="33">
        <v>3968</v>
      </c>
      <c r="B4522" s="34" t="s">
        <v>12087</v>
      </c>
      <c r="C4522" s="34" t="s">
        <v>12086</v>
      </c>
      <c r="D4522" s="34" t="s">
        <v>14952</v>
      </c>
      <c r="E4522" s="35" t="s">
        <v>13923</v>
      </c>
      <c r="F4522" s="35"/>
      <c r="G4522" s="36">
        <v>27.82</v>
      </c>
      <c r="H4522" s="36">
        <v>4100</v>
      </c>
      <c r="I4522" s="36">
        <v>6120.4</v>
      </c>
      <c r="J4522" s="36">
        <v>27.82</v>
      </c>
    </row>
    <row r="4523" spans="1:10" x14ac:dyDescent="0.2">
      <c r="A4523" s="33">
        <v>3969</v>
      </c>
      <c r="B4523" s="34" t="s">
        <v>12042</v>
      </c>
      <c r="C4523" s="34" t="s">
        <v>12041</v>
      </c>
      <c r="D4523" s="34" t="s">
        <v>8791</v>
      </c>
      <c r="E4523" s="35" t="s">
        <v>13946</v>
      </c>
      <c r="F4523" s="35"/>
      <c r="G4523" s="36">
        <v>20.68</v>
      </c>
      <c r="H4523" s="36">
        <v>3750</v>
      </c>
      <c r="I4523" s="36">
        <v>4549.6000000000004</v>
      </c>
      <c r="J4523" s="36">
        <v>20.68</v>
      </c>
    </row>
    <row r="4524" spans="1:10" x14ac:dyDescent="0.2">
      <c r="A4524" s="33">
        <v>3970</v>
      </c>
      <c r="B4524" s="34" t="s">
        <v>12040</v>
      </c>
      <c r="C4524" s="34" t="s">
        <v>12039</v>
      </c>
      <c r="D4524" s="34" t="s">
        <v>8791</v>
      </c>
      <c r="E4524" s="35" t="s">
        <v>14022</v>
      </c>
      <c r="F4524" s="35"/>
      <c r="G4524" s="36">
        <v>20.68</v>
      </c>
      <c r="H4524" s="36">
        <v>3750</v>
      </c>
      <c r="I4524" s="36">
        <v>4549.6000000000004</v>
      </c>
      <c r="J4524" s="36">
        <v>20.68</v>
      </c>
    </row>
    <row r="4525" spans="1:10" x14ac:dyDescent="0.2">
      <c r="A4525" s="33">
        <v>3971</v>
      </c>
      <c r="B4525" s="34" t="s">
        <v>11944</v>
      </c>
      <c r="C4525" s="34" t="s">
        <v>11943</v>
      </c>
      <c r="D4525" s="34" t="s">
        <v>14953</v>
      </c>
      <c r="E4525" s="35" t="s">
        <v>14018</v>
      </c>
      <c r="F4525" s="35"/>
      <c r="G4525" s="36">
        <v>22.91</v>
      </c>
      <c r="H4525" s="36">
        <v>3850</v>
      </c>
      <c r="I4525" s="36">
        <v>5040.2</v>
      </c>
      <c r="J4525" s="36">
        <v>22.91</v>
      </c>
    </row>
    <row r="4526" spans="1:10" x14ac:dyDescent="0.2">
      <c r="A4526" s="33">
        <v>3972</v>
      </c>
      <c r="B4526" s="34" t="s">
        <v>14954</v>
      </c>
      <c r="C4526" s="34" t="s">
        <v>14955</v>
      </c>
      <c r="D4526" s="34" t="s">
        <v>8791</v>
      </c>
      <c r="E4526" s="35" t="s">
        <v>13994</v>
      </c>
      <c r="F4526" s="35"/>
      <c r="G4526" s="36">
        <v>20.68</v>
      </c>
      <c r="H4526" s="36">
        <v>3750</v>
      </c>
      <c r="I4526" s="36">
        <v>4549.6000000000004</v>
      </c>
      <c r="J4526" s="36">
        <v>20.68</v>
      </c>
    </row>
    <row r="4527" spans="1:10" x14ac:dyDescent="0.2">
      <c r="A4527" s="33">
        <v>3973</v>
      </c>
      <c r="B4527" s="34" t="s">
        <v>8789</v>
      </c>
      <c r="C4527" s="34" t="s">
        <v>8790</v>
      </c>
      <c r="D4527" s="34" t="s">
        <v>14953</v>
      </c>
      <c r="E4527" s="35" t="s">
        <v>1067</v>
      </c>
      <c r="F4527" s="35"/>
      <c r="G4527" s="36">
        <v>22.91</v>
      </c>
      <c r="H4527" s="36">
        <v>3850</v>
      </c>
      <c r="I4527" s="36">
        <v>5040.2</v>
      </c>
      <c r="J4527" s="36">
        <v>22.91</v>
      </c>
    </row>
    <row r="4528" spans="1:10" x14ac:dyDescent="0.2">
      <c r="A4528" s="33">
        <v>3974</v>
      </c>
      <c r="B4528" s="34" t="s">
        <v>12038</v>
      </c>
      <c r="C4528" s="34" t="s">
        <v>12037</v>
      </c>
      <c r="D4528" s="34" t="s">
        <v>8791</v>
      </c>
      <c r="E4528" s="35" t="s">
        <v>13984</v>
      </c>
      <c r="F4528" s="35"/>
      <c r="G4528" s="36">
        <v>20.68</v>
      </c>
      <c r="H4528" s="36">
        <v>3750</v>
      </c>
      <c r="I4528" s="36">
        <v>4549.6000000000004</v>
      </c>
      <c r="J4528" s="36">
        <v>20.68</v>
      </c>
    </row>
    <row r="4529" spans="1:10" x14ac:dyDescent="0.2">
      <c r="A4529" s="33">
        <v>3975</v>
      </c>
      <c r="B4529" s="34" t="s">
        <v>8792</v>
      </c>
      <c r="C4529" s="34" t="s">
        <v>8793</v>
      </c>
      <c r="D4529" s="34" t="s">
        <v>8794</v>
      </c>
      <c r="E4529" s="35" t="s">
        <v>125</v>
      </c>
      <c r="F4529" s="35"/>
      <c r="G4529" s="36">
        <v>8200</v>
      </c>
      <c r="H4529" s="36">
        <v>4200</v>
      </c>
      <c r="I4529" s="36">
        <v>8200</v>
      </c>
      <c r="J4529" s="36">
        <v>8200</v>
      </c>
    </row>
    <row r="4530" spans="1:10" x14ac:dyDescent="0.2">
      <c r="A4530" s="31"/>
      <c r="B4530" s="31"/>
      <c r="C4530" s="31"/>
      <c r="D4530" s="32" t="s">
        <v>11979</v>
      </c>
      <c r="E4530" s="31"/>
      <c r="F4530" s="31"/>
      <c r="G4530" s="31"/>
      <c r="H4530" s="31"/>
      <c r="I4530" s="31"/>
      <c r="J4530" s="31"/>
    </row>
    <row r="4531" spans="1:10" x14ac:dyDescent="0.2">
      <c r="A4531" s="33">
        <v>3976</v>
      </c>
      <c r="B4531" s="34" t="s">
        <v>11987</v>
      </c>
      <c r="C4531" s="34" t="s">
        <v>11986</v>
      </c>
      <c r="D4531" s="34" t="s">
        <v>14956</v>
      </c>
      <c r="E4531" s="35" t="s">
        <v>13941</v>
      </c>
      <c r="F4531" s="35"/>
      <c r="G4531" s="36">
        <v>22.5</v>
      </c>
      <c r="H4531" s="36">
        <v>3750</v>
      </c>
      <c r="I4531" s="36">
        <v>4050</v>
      </c>
      <c r="J4531" s="36">
        <v>22.5</v>
      </c>
    </row>
    <row r="4532" spans="1:10" x14ac:dyDescent="0.2">
      <c r="A4532" s="33">
        <v>3977</v>
      </c>
      <c r="B4532" s="34" t="s">
        <v>11253</v>
      </c>
      <c r="C4532" s="34" t="s">
        <v>11254</v>
      </c>
      <c r="D4532" s="34" t="s">
        <v>14957</v>
      </c>
      <c r="E4532" s="35" t="s">
        <v>525</v>
      </c>
      <c r="F4532" s="35"/>
      <c r="G4532" s="36">
        <v>32.130000000000003</v>
      </c>
      <c r="H4532" s="36">
        <v>3800</v>
      </c>
      <c r="I4532" s="36">
        <v>5783.4</v>
      </c>
      <c r="J4532" s="36">
        <v>32.130000000000003</v>
      </c>
    </row>
    <row r="4533" spans="1:10" x14ac:dyDescent="0.2">
      <c r="A4533" s="33">
        <v>3978</v>
      </c>
      <c r="B4533" s="34" t="s">
        <v>12005</v>
      </c>
      <c r="C4533" s="34" t="s">
        <v>12004</v>
      </c>
      <c r="D4533" s="34" t="s">
        <v>14958</v>
      </c>
      <c r="E4533" s="35" t="s">
        <v>14137</v>
      </c>
      <c r="F4533" s="35"/>
      <c r="G4533" s="36">
        <v>24.75</v>
      </c>
      <c r="H4533" s="36">
        <v>3750</v>
      </c>
      <c r="I4533" s="36">
        <v>4455</v>
      </c>
      <c r="J4533" s="36">
        <v>24.75</v>
      </c>
    </row>
    <row r="4534" spans="1:10" x14ac:dyDescent="0.2">
      <c r="A4534" s="33">
        <v>3979</v>
      </c>
      <c r="B4534" s="34" t="s">
        <v>11981</v>
      </c>
      <c r="C4534" s="34" t="s">
        <v>11980</v>
      </c>
      <c r="D4534" s="34" t="s">
        <v>14956</v>
      </c>
      <c r="E4534" s="35" t="s">
        <v>13920</v>
      </c>
      <c r="F4534" s="35"/>
      <c r="G4534" s="36">
        <v>22.5</v>
      </c>
      <c r="H4534" s="36">
        <v>3750</v>
      </c>
      <c r="I4534" s="36">
        <v>4050</v>
      </c>
      <c r="J4534" s="36">
        <v>22.5</v>
      </c>
    </row>
    <row r="4535" spans="1:10" x14ac:dyDescent="0.2">
      <c r="A4535" s="33">
        <v>3980</v>
      </c>
      <c r="B4535" s="34" t="s">
        <v>11978</v>
      </c>
      <c r="C4535" s="34" t="s">
        <v>11977</v>
      </c>
      <c r="D4535" s="34" t="s">
        <v>14956</v>
      </c>
      <c r="E4535" s="35" t="s">
        <v>13971</v>
      </c>
      <c r="F4535" s="35"/>
      <c r="G4535" s="36">
        <v>22.5</v>
      </c>
      <c r="H4535" s="36">
        <v>3750</v>
      </c>
      <c r="I4535" s="36">
        <v>4050</v>
      </c>
      <c r="J4535" s="36">
        <v>22.5</v>
      </c>
    </row>
    <row r="4536" spans="1:10" x14ac:dyDescent="0.2">
      <c r="A4536" s="33">
        <v>3981</v>
      </c>
      <c r="B4536" s="34" t="s">
        <v>12003</v>
      </c>
      <c r="C4536" s="34" t="s">
        <v>12002</v>
      </c>
      <c r="D4536" s="34" t="s">
        <v>14958</v>
      </c>
      <c r="E4536" s="35" t="s">
        <v>13935</v>
      </c>
      <c r="F4536" s="35"/>
      <c r="G4536" s="36">
        <v>24.75</v>
      </c>
      <c r="H4536" s="36">
        <v>3750</v>
      </c>
      <c r="I4536" s="36">
        <v>4455</v>
      </c>
      <c r="J4536" s="36">
        <v>24.75</v>
      </c>
    </row>
    <row r="4537" spans="1:10" x14ac:dyDescent="0.2">
      <c r="A4537" s="31"/>
      <c r="B4537" s="31"/>
      <c r="C4537" s="31"/>
      <c r="D4537" s="32" t="s">
        <v>8795</v>
      </c>
      <c r="E4537" s="31"/>
      <c r="F4537" s="31"/>
      <c r="G4537" s="31"/>
      <c r="H4537" s="31"/>
      <c r="I4537" s="31"/>
      <c r="J4537" s="31"/>
    </row>
    <row r="4538" spans="1:10" x14ac:dyDescent="0.2">
      <c r="A4538" s="33">
        <v>3982</v>
      </c>
      <c r="B4538" s="34" t="s">
        <v>11997</v>
      </c>
      <c r="C4538" s="34" t="s">
        <v>11996</v>
      </c>
      <c r="D4538" s="34" t="s">
        <v>8796</v>
      </c>
      <c r="E4538" s="35" t="s">
        <v>14065</v>
      </c>
      <c r="F4538" s="35"/>
      <c r="G4538" s="36">
        <v>22</v>
      </c>
      <c r="H4538" s="36">
        <v>3750</v>
      </c>
      <c r="I4538" s="36">
        <v>3960</v>
      </c>
      <c r="J4538" s="36">
        <v>22</v>
      </c>
    </row>
    <row r="4539" spans="1:10" x14ac:dyDescent="0.2">
      <c r="A4539" s="33">
        <v>3983</v>
      </c>
      <c r="B4539" s="34" t="s">
        <v>11993</v>
      </c>
      <c r="C4539" s="34" t="s">
        <v>11992</v>
      </c>
      <c r="D4539" s="34" t="s">
        <v>8796</v>
      </c>
      <c r="E4539" s="35" t="s">
        <v>13946</v>
      </c>
      <c r="F4539" s="35"/>
      <c r="G4539" s="36">
        <v>22</v>
      </c>
      <c r="H4539" s="36">
        <v>3750</v>
      </c>
      <c r="I4539" s="36">
        <v>3960</v>
      </c>
      <c r="J4539" s="36">
        <v>22</v>
      </c>
    </row>
    <row r="4540" spans="1:10" x14ac:dyDescent="0.2">
      <c r="A4540" s="33">
        <v>3984</v>
      </c>
      <c r="B4540" s="34" t="s">
        <v>11956</v>
      </c>
      <c r="C4540" s="34" t="s">
        <v>11955</v>
      </c>
      <c r="D4540" s="34" t="s">
        <v>8796</v>
      </c>
      <c r="E4540" s="35" t="s">
        <v>13950</v>
      </c>
      <c r="F4540" s="35"/>
      <c r="G4540" s="36">
        <v>22</v>
      </c>
      <c r="H4540" s="36">
        <v>3750</v>
      </c>
      <c r="I4540" s="36">
        <v>3960</v>
      </c>
      <c r="J4540" s="36">
        <v>22</v>
      </c>
    </row>
    <row r="4541" spans="1:10" x14ac:dyDescent="0.2">
      <c r="A4541" s="33">
        <v>3985</v>
      </c>
      <c r="B4541" s="34" t="s">
        <v>8797</v>
      </c>
      <c r="C4541" s="34" t="s">
        <v>8798</v>
      </c>
      <c r="D4541" s="34" t="s">
        <v>8799</v>
      </c>
      <c r="E4541" s="35" t="s">
        <v>617</v>
      </c>
      <c r="F4541" s="35"/>
      <c r="G4541" s="36">
        <v>25.83</v>
      </c>
      <c r="H4541" s="36">
        <v>3800</v>
      </c>
      <c r="I4541" s="36">
        <v>4649.3999999999996</v>
      </c>
      <c r="J4541" s="36">
        <v>25.83</v>
      </c>
    </row>
    <row r="4542" spans="1:10" x14ac:dyDescent="0.2">
      <c r="A4542" s="31"/>
      <c r="B4542" s="31"/>
      <c r="C4542" s="31"/>
      <c r="D4542" s="32" t="s">
        <v>11954</v>
      </c>
      <c r="E4542" s="31"/>
      <c r="F4542" s="31"/>
      <c r="G4542" s="31"/>
      <c r="H4542" s="31"/>
      <c r="I4542" s="31"/>
      <c r="J4542" s="31"/>
    </row>
    <row r="4543" spans="1:10" x14ac:dyDescent="0.2">
      <c r="A4543" s="33">
        <v>3986</v>
      </c>
      <c r="B4543" s="34" t="s">
        <v>11973</v>
      </c>
      <c r="C4543" s="34" t="s">
        <v>11972</v>
      </c>
      <c r="D4543" s="34" t="s">
        <v>14959</v>
      </c>
      <c r="E4543" s="35" t="s">
        <v>14025</v>
      </c>
      <c r="F4543" s="35"/>
      <c r="G4543" s="36">
        <v>22</v>
      </c>
      <c r="H4543" s="36">
        <v>3750</v>
      </c>
      <c r="I4543" s="36">
        <v>3960</v>
      </c>
      <c r="J4543" s="36">
        <v>22</v>
      </c>
    </row>
    <row r="4544" spans="1:10" x14ac:dyDescent="0.2">
      <c r="A4544" s="33">
        <v>3987</v>
      </c>
      <c r="B4544" s="34" t="s">
        <v>11958</v>
      </c>
      <c r="C4544" s="34" t="s">
        <v>11957</v>
      </c>
      <c r="D4544" s="34" t="s">
        <v>14959</v>
      </c>
      <c r="E4544" s="35" t="s">
        <v>13914</v>
      </c>
      <c r="F4544" s="35"/>
      <c r="G4544" s="36">
        <v>22</v>
      </c>
      <c r="H4544" s="36">
        <v>3750</v>
      </c>
      <c r="I4544" s="36">
        <v>3960</v>
      </c>
      <c r="J4544" s="36">
        <v>22</v>
      </c>
    </row>
    <row r="4545" spans="1:10" x14ac:dyDescent="0.2">
      <c r="A4545" s="33">
        <v>3988</v>
      </c>
      <c r="B4545" s="34" t="s">
        <v>11953</v>
      </c>
      <c r="C4545" s="34" t="s">
        <v>11952</v>
      </c>
      <c r="D4545" s="34" t="s">
        <v>14959</v>
      </c>
      <c r="E4545" s="35" t="s">
        <v>14410</v>
      </c>
      <c r="F4545" s="35"/>
      <c r="G4545" s="36">
        <v>22</v>
      </c>
      <c r="H4545" s="36">
        <v>3750</v>
      </c>
      <c r="I4545" s="36">
        <v>3960</v>
      </c>
      <c r="J4545" s="36">
        <v>22</v>
      </c>
    </row>
    <row r="4546" spans="1:10" x14ac:dyDescent="0.2">
      <c r="A4546" s="31"/>
      <c r="B4546" s="31"/>
      <c r="C4546" s="31"/>
      <c r="D4546" s="32" t="s">
        <v>12012</v>
      </c>
      <c r="E4546" s="31"/>
      <c r="F4546" s="31"/>
      <c r="G4546" s="31"/>
      <c r="H4546" s="31"/>
      <c r="I4546" s="31"/>
      <c r="J4546" s="31"/>
    </row>
    <row r="4547" spans="1:10" x14ac:dyDescent="0.2">
      <c r="A4547" s="33">
        <v>3989</v>
      </c>
      <c r="B4547" s="34" t="s">
        <v>14960</v>
      </c>
      <c r="C4547" s="34" t="s">
        <v>14961</v>
      </c>
      <c r="D4547" s="34" t="s">
        <v>14962</v>
      </c>
      <c r="E4547" s="35" t="s">
        <v>14025</v>
      </c>
      <c r="F4547" s="35"/>
      <c r="G4547" s="36">
        <v>22</v>
      </c>
      <c r="H4547" s="36">
        <v>3750</v>
      </c>
      <c r="I4547" s="36">
        <v>3960</v>
      </c>
      <c r="J4547" s="36">
        <v>22</v>
      </c>
    </row>
    <row r="4548" spans="1:10" x14ac:dyDescent="0.2">
      <c r="A4548" s="33">
        <v>3990</v>
      </c>
      <c r="B4548" s="34" t="s">
        <v>13871</v>
      </c>
      <c r="C4548" s="34" t="s">
        <v>13870</v>
      </c>
      <c r="D4548" s="34" t="s">
        <v>14962</v>
      </c>
      <c r="E4548" s="35" t="s">
        <v>13975</v>
      </c>
      <c r="F4548" s="35"/>
      <c r="G4548" s="36">
        <v>22</v>
      </c>
      <c r="H4548" s="36">
        <v>3750</v>
      </c>
      <c r="I4548" s="36">
        <v>3960</v>
      </c>
      <c r="J4548" s="36">
        <v>22</v>
      </c>
    </row>
    <row r="4549" spans="1:10" x14ac:dyDescent="0.2">
      <c r="A4549" s="33">
        <v>3991</v>
      </c>
      <c r="B4549" s="34" t="s">
        <v>14963</v>
      </c>
      <c r="C4549" s="34" t="s">
        <v>14964</v>
      </c>
      <c r="D4549" s="34" t="s">
        <v>14962</v>
      </c>
      <c r="E4549" s="35" t="s">
        <v>14049</v>
      </c>
      <c r="F4549" s="35"/>
      <c r="G4549" s="36">
        <v>22</v>
      </c>
      <c r="H4549" s="36">
        <v>3750</v>
      </c>
      <c r="I4549" s="36">
        <v>3960</v>
      </c>
      <c r="J4549" s="36">
        <v>22</v>
      </c>
    </row>
    <row r="4550" spans="1:10" x14ac:dyDescent="0.2">
      <c r="A4550" s="33">
        <v>3992</v>
      </c>
      <c r="B4550" s="34" t="s">
        <v>12011</v>
      </c>
      <c r="C4550" s="34" t="s">
        <v>12010</v>
      </c>
      <c r="D4550" s="34" t="s">
        <v>14962</v>
      </c>
      <c r="E4550" s="35" t="s">
        <v>13986</v>
      </c>
      <c r="F4550" s="35"/>
      <c r="G4550" s="36">
        <v>22</v>
      </c>
      <c r="H4550" s="36">
        <v>3750</v>
      </c>
      <c r="I4550" s="36">
        <v>3960</v>
      </c>
      <c r="J4550" s="36">
        <v>22</v>
      </c>
    </row>
    <row r="4551" spans="1:10" x14ac:dyDescent="0.2">
      <c r="A4551" s="33">
        <v>3993</v>
      </c>
      <c r="B4551" s="34" t="s">
        <v>12114</v>
      </c>
      <c r="C4551" s="34" t="s">
        <v>12113</v>
      </c>
      <c r="D4551" s="34" t="s">
        <v>14965</v>
      </c>
      <c r="E4551" s="35" t="s">
        <v>14410</v>
      </c>
      <c r="F4551" s="35"/>
      <c r="G4551" s="36">
        <v>25.83</v>
      </c>
      <c r="H4551" s="36">
        <v>3800</v>
      </c>
      <c r="I4551" s="36">
        <v>4649.3999999999996</v>
      </c>
      <c r="J4551" s="36">
        <v>25.83</v>
      </c>
    </row>
    <row r="4552" spans="1:10" x14ac:dyDescent="0.2">
      <c r="A4552" s="31"/>
      <c r="B4552" s="31"/>
      <c r="C4552" s="31"/>
      <c r="D4552" s="32" t="s">
        <v>8800</v>
      </c>
      <c r="E4552" s="31"/>
      <c r="F4552" s="31"/>
      <c r="G4552" s="31"/>
      <c r="H4552" s="31"/>
      <c r="I4552" s="31"/>
      <c r="J4552" s="31"/>
    </row>
    <row r="4553" spans="1:10" x14ac:dyDescent="0.2">
      <c r="A4553" s="33">
        <v>3994</v>
      </c>
      <c r="B4553" s="34" t="s">
        <v>12079</v>
      </c>
      <c r="C4553" s="34" t="s">
        <v>12078</v>
      </c>
      <c r="D4553" s="34" t="s">
        <v>8803</v>
      </c>
      <c r="E4553" s="35" t="s">
        <v>13985</v>
      </c>
      <c r="F4553" s="35"/>
      <c r="G4553" s="36">
        <v>25.5</v>
      </c>
      <c r="H4553" s="36">
        <v>3800</v>
      </c>
      <c r="I4553" s="36">
        <v>4590</v>
      </c>
      <c r="J4553" s="36">
        <v>25.5</v>
      </c>
    </row>
    <row r="4554" spans="1:10" x14ac:dyDescent="0.2">
      <c r="A4554" s="33">
        <v>3995</v>
      </c>
      <c r="B4554" s="34" t="s">
        <v>12077</v>
      </c>
      <c r="C4554" s="34" t="s">
        <v>12076</v>
      </c>
      <c r="D4554" s="34" t="s">
        <v>8803</v>
      </c>
      <c r="E4554" s="35" t="s">
        <v>13933</v>
      </c>
      <c r="F4554" s="35"/>
      <c r="G4554" s="36">
        <v>25.5</v>
      </c>
      <c r="H4554" s="36">
        <v>3800</v>
      </c>
      <c r="I4554" s="36">
        <v>4590</v>
      </c>
      <c r="J4554" s="36">
        <v>25.5</v>
      </c>
    </row>
    <row r="4555" spans="1:10" x14ac:dyDescent="0.2">
      <c r="A4555" s="33">
        <v>3996</v>
      </c>
      <c r="B4555" s="34" t="s">
        <v>14966</v>
      </c>
      <c r="C4555" s="34" t="s">
        <v>14967</v>
      </c>
      <c r="D4555" s="34" t="s">
        <v>8803</v>
      </c>
      <c r="E4555" s="35" t="s">
        <v>13925</v>
      </c>
      <c r="F4555" s="35"/>
      <c r="G4555" s="36">
        <v>25.5</v>
      </c>
      <c r="H4555" s="36">
        <v>3800</v>
      </c>
      <c r="I4555" s="36">
        <v>4590</v>
      </c>
      <c r="J4555" s="36">
        <v>25.5</v>
      </c>
    </row>
    <row r="4556" spans="1:10" x14ac:dyDescent="0.2">
      <c r="A4556" s="33">
        <v>3997</v>
      </c>
      <c r="B4556" s="34" t="s">
        <v>12075</v>
      </c>
      <c r="C4556" s="34" t="s">
        <v>12074</v>
      </c>
      <c r="D4556" s="34" t="s">
        <v>8803</v>
      </c>
      <c r="E4556" s="35" t="s">
        <v>13933</v>
      </c>
      <c r="F4556" s="35"/>
      <c r="G4556" s="36">
        <v>25.5</v>
      </c>
      <c r="H4556" s="36">
        <v>3800</v>
      </c>
      <c r="I4556" s="36">
        <v>4590</v>
      </c>
      <c r="J4556" s="36">
        <v>25.5</v>
      </c>
    </row>
    <row r="4557" spans="1:10" x14ac:dyDescent="0.2">
      <c r="A4557" s="33">
        <v>3998</v>
      </c>
      <c r="B4557" s="34" t="s">
        <v>12073</v>
      </c>
      <c r="C4557" s="34" t="s">
        <v>12072</v>
      </c>
      <c r="D4557" s="34" t="s">
        <v>8803</v>
      </c>
      <c r="E4557" s="35" t="s">
        <v>14127</v>
      </c>
      <c r="F4557" s="35"/>
      <c r="G4557" s="36">
        <v>25.5</v>
      </c>
      <c r="H4557" s="36">
        <v>3800</v>
      </c>
      <c r="I4557" s="36">
        <v>4590</v>
      </c>
      <c r="J4557" s="36">
        <v>25.5</v>
      </c>
    </row>
    <row r="4558" spans="1:10" x14ac:dyDescent="0.2">
      <c r="A4558" s="33">
        <v>3999</v>
      </c>
      <c r="B4558" s="34" t="s">
        <v>12071</v>
      </c>
      <c r="C4558" s="34" t="s">
        <v>12070</v>
      </c>
      <c r="D4558" s="34" t="s">
        <v>8803</v>
      </c>
      <c r="E4558" s="35" t="s">
        <v>13997</v>
      </c>
      <c r="F4558" s="35"/>
      <c r="G4558" s="36">
        <v>25.5</v>
      </c>
      <c r="H4558" s="36">
        <v>3800</v>
      </c>
      <c r="I4558" s="36">
        <v>4590</v>
      </c>
      <c r="J4558" s="36">
        <v>25.5</v>
      </c>
    </row>
    <row r="4559" spans="1:10" x14ac:dyDescent="0.2">
      <c r="A4559" s="33">
        <v>4000</v>
      </c>
      <c r="B4559" s="34" t="s">
        <v>14968</v>
      </c>
      <c r="C4559" s="34" t="s">
        <v>14969</v>
      </c>
      <c r="D4559" s="34" t="s">
        <v>8803</v>
      </c>
      <c r="E4559" s="35" t="s">
        <v>14065</v>
      </c>
      <c r="F4559" s="35"/>
      <c r="G4559" s="36">
        <v>25.5</v>
      </c>
      <c r="H4559" s="36">
        <v>3800</v>
      </c>
      <c r="I4559" s="36">
        <v>4590</v>
      </c>
      <c r="J4559" s="36">
        <v>25.5</v>
      </c>
    </row>
    <row r="4560" spans="1:10" x14ac:dyDescent="0.2">
      <c r="A4560" s="33">
        <v>4001</v>
      </c>
      <c r="B4560" s="34" t="s">
        <v>11946</v>
      </c>
      <c r="C4560" s="34" t="s">
        <v>11945</v>
      </c>
      <c r="D4560" s="34" t="s">
        <v>14970</v>
      </c>
      <c r="E4560" s="35" t="s">
        <v>14036</v>
      </c>
      <c r="F4560" s="35"/>
      <c r="G4560" s="36">
        <v>26.5</v>
      </c>
      <c r="H4560" s="36">
        <v>3850</v>
      </c>
      <c r="I4560" s="36">
        <v>4770</v>
      </c>
      <c r="J4560" s="36">
        <v>26.5</v>
      </c>
    </row>
    <row r="4561" spans="1:10" x14ac:dyDescent="0.2">
      <c r="A4561" s="33">
        <v>4002</v>
      </c>
      <c r="B4561" s="34" t="s">
        <v>14971</v>
      </c>
      <c r="C4561" s="34" t="s">
        <v>14972</v>
      </c>
      <c r="D4561" s="34" t="s">
        <v>14973</v>
      </c>
      <c r="E4561" s="35" t="s">
        <v>14127</v>
      </c>
      <c r="F4561" s="35"/>
      <c r="G4561" s="36">
        <v>16.62</v>
      </c>
      <c r="H4561" s="36">
        <v>3750</v>
      </c>
      <c r="I4561" s="36">
        <v>3240.9</v>
      </c>
      <c r="J4561" s="36">
        <v>16.62</v>
      </c>
    </row>
    <row r="4562" spans="1:10" x14ac:dyDescent="0.2">
      <c r="A4562" s="33">
        <v>4003</v>
      </c>
      <c r="B4562" s="34" t="s">
        <v>12069</v>
      </c>
      <c r="C4562" s="34" t="s">
        <v>12068</v>
      </c>
      <c r="D4562" s="34" t="s">
        <v>8803</v>
      </c>
      <c r="E4562" s="35" t="s">
        <v>13999</v>
      </c>
      <c r="F4562" s="35"/>
      <c r="G4562" s="36">
        <v>25.5</v>
      </c>
      <c r="H4562" s="36">
        <v>3800</v>
      </c>
      <c r="I4562" s="36">
        <v>4590</v>
      </c>
      <c r="J4562" s="36">
        <v>25.5</v>
      </c>
    </row>
    <row r="4563" spans="1:10" x14ac:dyDescent="0.2">
      <c r="A4563" s="33">
        <v>4004</v>
      </c>
      <c r="B4563" s="34" t="s">
        <v>14974</v>
      </c>
      <c r="C4563" s="34" t="s">
        <v>14975</v>
      </c>
      <c r="D4563" s="34" t="s">
        <v>8803</v>
      </c>
      <c r="E4563" s="35" t="s">
        <v>14127</v>
      </c>
      <c r="F4563" s="35"/>
      <c r="G4563" s="36">
        <v>25.5</v>
      </c>
      <c r="H4563" s="36">
        <v>3800</v>
      </c>
      <c r="I4563" s="36">
        <v>4590</v>
      </c>
      <c r="J4563" s="36">
        <v>25.5</v>
      </c>
    </row>
    <row r="4564" spans="1:10" x14ac:dyDescent="0.2">
      <c r="A4564" s="33">
        <v>4005</v>
      </c>
      <c r="B4564" s="34" t="s">
        <v>13873</v>
      </c>
      <c r="C4564" s="34" t="s">
        <v>13872</v>
      </c>
      <c r="D4564" s="34" t="s">
        <v>8803</v>
      </c>
      <c r="E4564" s="35" t="s">
        <v>13975</v>
      </c>
      <c r="F4564" s="35"/>
      <c r="G4564" s="36">
        <v>25.5</v>
      </c>
      <c r="H4564" s="36">
        <v>3800</v>
      </c>
      <c r="I4564" s="36">
        <v>4590</v>
      </c>
      <c r="J4564" s="36">
        <v>25.5</v>
      </c>
    </row>
    <row r="4565" spans="1:10" x14ac:dyDescent="0.2">
      <c r="A4565" s="33">
        <v>4006</v>
      </c>
      <c r="B4565" s="34" t="s">
        <v>12014</v>
      </c>
      <c r="C4565" s="34" t="s">
        <v>12013</v>
      </c>
      <c r="D4565" s="34" t="s">
        <v>14973</v>
      </c>
      <c r="E4565" s="35" t="s">
        <v>13941</v>
      </c>
      <c r="F4565" s="35"/>
      <c r="G4565" s="36">
        <v>16.62</v>
      </c>
      <c r="H4565" s="36">
        <v>3750</v>
      </c>
      <c r="I4565" s="36">
        <v>3240.9</v>
      </c>
      <c r="J4565" s="36">
        <v>16.62</v>
      </c>
    </row>
    <row r="4566" spans="1:10" x14ac:dyDescent="0.2">
      <c r="A4566" s="33">
        <v>4007</v>
      </c>
      <c r="B4566" s="34" t="s">
        <v>12067</v>
      </c>
      <c r="C4566" s="34" t="s">
        <v>12066</v>
      </c>
      <c r="D4566" s="34" t="s">
        <v>8803</v>
      </c>
      <c r="E4566" s="35" t="s">
        <v>13954</v>
      </c>
      <c r="F4566" s="35"/>
      <c r="G4566" s="36">
        <v>25.5</v>
      </c>
      <c r="H4566" s="36">
        <v>3800</v>
      </c>
      <c r="I4566" s="36">
        <v>4590</v>
      </c>
      <c r="J4566" s="36">
        <v>25.5</v>
      </c>
    </row>
    <row r="4567" spans="1:10" x14ac:dyDescent="0.2">
      <c r="A4567" s="33">
        <v>4008</v>
      </c>
      <c r="B4567" s="34" t="s">
        <v>7250</v>
      </c>
      <c r="C4567" s="34" t="s">
        <v>7251</v>
      </c>
      <c r="D4567" s="34" t="s">
        <v>14970</v>
      </c>
      <c r="E4567" s="35" t="s">
        <v>529</v>
      </c>
      <c r="F4567" s="35"/>
      <c r="G4567" s="36">
        <v>26.5</v>
      </c>
      <c r="H4567" s="36">
        <v>3850</v>
      </c>
      <c r="I4567" s="36">
        <v>4770</v>
      </c>
      <c r="J4567" s="36">
        <v>26.5</v>
      </c>
    </row>
    <row r="4568" spans="1:10" x14ac:dyDescent="0.2">
      <c r="A4568" s="33">
        <v>4009</v>
      </c>
      <c r="B4568" s="34" t="s">
        <v>12065</v>
      </c>
      <c r="C4568" s="34" t="s">
        <v>12064</v>
      </c>
      <c r="D4568" s="34" t="s">
        <v>8803</v>
      </c>
      <c r="E4568" s="35" t="s">
        <v>14075</v>
      </c>
      <c r="F4568" s="35"/>
      <c r="G4568" s="36">
        <v>25.5</v>
      </c>
      <c r="H4568" s="36">
        <v>3800</v>
      </c>
      <c r="I4568" s="36">
        <v>4590</v>
      </c>
      <c r="J4568" s="36">
        <v>25.5</v>
      </c>
    </row>
    <row r="4569" spans="1:10" x14ac:dyDescent="0.2">
      <c r="A4569" s="33">
        <v>4010</v>
      </c>
      <c r="B4569" s="34" t="s">
        <v>12081</v>
      </c>
      <c r="C4569" s="34" t="s">
        <v>12080</v>
      </c>
      <c r="D4569" s="34" t="s">
        <v>14976</v>
      </c>
      <c r="E4569" s="35" t="s">
        <v>14101</v>
      </c>
      <c r="F4569" s="35"/>
      <c r="G4569" s="36">
        <v>30</v>
      </c>
      <c r="H4569" s="36">
        <v>4000</v>
      </c>
      <c r="I4569" s="36">
        <v>5400</v>
      </c>
      <c r="J4569" s="36">
        <v>30</v>
      </c>
    </row>
    <row r="4570" spans="1:10" x14ac:dyDescent="0.2">
      <c r="A4570" s="33">
        <v>4011</v>
      </c>
      <c r="B4570" s="34" t="s">
        <v>6931</v>
      </c>
      <c r="C4570" s="34" t="s">
        <v>6932</v>
      </c>
      <c r="D4570" s="34" t="s">
        <v>14976</v>
      </c>
      <c r="E4570" s="35" t="s">
        <v>3522</v>
      </c>
      <c r="F4570" s="35"/>
      <c r="G4570" s="36">
        <v>30</v>
      </c>
      <c r="H4570" s="36">
        <v>4000</v>
      </c>
      <c r="I4570" s="36">
        <v>5400</v>
      </c>
      <c r="J4570" s="36">
        <v>30</v>
      </c>
    </row>
    <row r="4571" spans="1:10" x14ac:dyDescent="0.2">
      <c r="A4571" s="33">
        <v>4012</v>
      </c>
      <c r="B4571" s="34" t="s">
        <v>12063</v>
      </c>
      <c r="C4571" s="34" t="s">
        <v>12062</v>
      </c>
      <c r="D4571" s="34" t="s">
        <v>8803</v>
      </c>
      <c r="E4571" s="35" t="s">
        <v>14423</v>
      </c>
      <c r="F4571" s="35"/>
      <c r="G4571" s="36">
        <v>25.5</v>
      </c>
      <c r="H4571" s="36">
        <v>3800</v>
      </c>
      <c r="I4571" s="36">
        <v>4590</v>
      </c>
      <c r="J4571" s="36">
        <v>25.5</v>
      </c>
    </row>
    <row r="4572" spans="1:10" x14ac:dyDescent="0.2">
      <c r="A4572" s="33">
        <v>4013</v>
      </c>
      <c r="B4572" s="34" t="s">
        <v>12061</v>
      </c>
      <c r="C4572" s="34" t="s">
        <v>12060</v>
      </c>
      <c r="D4572" s="34" t="s">
        <v>8803</v>
      </c>
      <c r="E4572" s="35" t="s">
        <v>13938</v>
      </c>
      <c r="F4572" s="35"/>
      <c r="G4572" s="36">
        <v>25.5</v>
      </c>
      <c r="H4572" s="36">
        <v>3800</v>
      </c>
      <c r="I4572" s="36">
        <v>4590</v>
      </c>
      <c r="J4572" s="36">
        <v>25.5</v>
      </c>
    </row>
    <row r="4573" spans="1:10" x14ac:dyDescent="0.2">
      <c r="A4573" s="33">
        <v>4014</v>
      </c>
      <c r="B4573" s="34" t="s">
        <v>12059</v>
      </c>
      <c r="C4573" s="34" t="s">
        <v>12058</v>
      </c>
      <c r="D4573" s="34" t="s">
        <v>8803</v>
      </c>
      <c r="E4573" s="35" t="s">
        <v>13946</v>
      </c>
      <c r="F4573" s="35"/>
      <c r="G4573" s="36">
        <v>25.5</v>
      </c>
      <c r="H4573" s="36">
        <v>3800</v>
      </c>
      <c r="I4573" s="36">
        <v>4590</v>
      </c>
      <c r="J4573" s="36">
        <v>25.5</v>
      </c>
    </row>
    <row r="4574" spans="1:10" x14ac:dyDescent="0.2">
      <c r="A4574" s="33">
        <v>4015</v>
      </c>
      <c r="B4574" s="34" t="s">
        <v>12057</v>
      </c>
      <c r="C4574" s="34" t="s">
        <v>12056</v>
      </c>
      <c r="D4574" s="34" t="s">
        <v>8803</v>
      </c>
      <c r="E4574" s="35" t="s">
        <v>13973</v>
      </c>
      <c r="F4574" s="35"/>
      <c r="G4574" s="36">
        <v>25.5</v>
      </c>
      <c r="H4574" s="36">
        <v>3800</v>
      </c>
      <c r="I4574" s="36">
        <v>4590</v>
      </c>
      <c r="J4574" s="36">
        <v>25.5</v>
      </c>
    </row>
    <row r="4575" spans="1:10" x14ac:dyDescent="0.2">
      <c r="A4575" s="33">
        <v>4016</v>
      </c>
      <c r="B4575" s="34" t="s">
        <v>8801</v>
      </c>
      <c r="C4575" s="34" t="s">
        <v>8802</v>
      </c>
      <c r="D4575" s="34" t="s">
        <v>8803</v>
      </c>
      <c r="E4575" s="35" t="s">
        <v>617</v>
      </c>
      <c r="F4575" s="35"/>
      <c r="G4575" s="36">
        <v>25.5</v>
      </c>
      <c r="H4575" s="36">
        <v>3800</v>
      </c>
      <c r="I4575" s="36">
        <v>4590</v>
      </c>
      <c r="J4575" s="36">
        <v>25.5</v>
      </c>
    </row>
    <row r="4576" spans="1:10" x14ac:dyDescent="0.2">
      <c r="A4576" s="33">
        <v>4017</v>
      </c>
      <c r="B4576" s="34" t="s">
        <v>8804</v>
      </c>
      <c r="C4576" s="34" t="s">
        <v>8805</v>
      </c>
      <c r="D4576" s="34" t="s">
        <v>8803</v>
      </c>
      <c r="E4576" s="35" t="s">
        <v>132</v>
      </c>
      <c r="F4576" s="35"/>
      <c r="G4576" s="36">
        <v>25.5</v>
      </c>
      <c r="H4576" s="36">
        <v>3800</v>
      </c>
      <c r="I4576" s="36">
        <v>4590</v>
      </c>
      <c r="J4576" s="36">
        <v>25.5</v>
      </c>
    </row>
    <row r="4577" spans="1:10" x14ac:dyDescent="0.2">
      <c r="A4577" s="31"/>
      <c r="B4577" s="31"/>
      <c r="C4577" s="31"/>
      <c r="D4577" s="32" t="s">
        <v>11971</v>
      </c>
      <c r="E4577" s="31"/>
      <c r="F4577" s="31"/>
      <c r="G4577" s="31"/>
      <c r="H4577" s="31"/>
      <c r="I4577" s="31"/>
      <c r="J4577" s="31"/>
    </row>
    <row r="4578" spans="1:10" x14ac:dyDescent="0.2">
      <c r="A4578" s="33">
        <v>4018</v>
      </c>
      <c r="B4578" s="34" t="s">
        <v>774</v>
      </c>
      <c r="C4578" s="34" t="s">
        <v>775</v>
      </c>
      <c r="D4578" s="34" t="s">
        <v>14977</v>
      </c>
      <c r="E4578" s="35" t="s">
        <v>777</v>
      </c>
      <c r="F4578" s="35"/>
      <c r="G4578" s="36">
        <v>28.5</v>
      </c>
      <c r="H4578" s="36">
        <v>3800</v>
      </c>
      <c r="I4578" s="36">
        <v>5130</v>
      </c>
      <c r="J4578" s="36">
        <v>28.5</v>
      </c>
    </row>
    <row r="4579" spans="1:10" x14ac:dyDescent="0.2">
      <c r="A4579" s="33">
        <v>4019</v>
      </c>
      <c r="B4579" s="34" t="s">
        <v>902</v>
      </c>
      <c r="C4579" s="34" t="s">
        <v>903</v>
      </c>
      <c r="D4579" s="34" t="s">
        <v>14978</v>
      </c>
      <c r="E4579" s="35" t="s">
        <v>905</v>
      </c>
      <c r="F4579" s="35"/>
      <c r="G4579" s="36">
        <v>24</v>
      </c>
      <c r="H4579" s="36">
        <v>3750</v>
      </c>
      <c r="I4579" s="36">
        <v>4320</v>
      </c>
      <c r="J4579" s="36">
        <v>24</v>
      </c>
    </row>
    <row r="4580" spans="1:10" x14ac:dyDescent="0.2">
      <c r="A4580" s="33">
        <v>4020</v>
      </c>
      <c r="B4580" s="34" t="s">
        <v>11985</v>
      </c>
      <c r="C4580" s="34" t="s">
        <v>11984</v>
      </c>
      <c r="D4580" s="34" t="s">
        <v>14978</v>
      </c>
      <c r="E4580" s="35" t="s">
        <v>13985</v>
      </c>
      <c r="F4580" s="35"/>
      <c r="G4580" s="36">
        <v>24</v>
      </c>
      <c r="H4580" s="36">
        <v>3750</v>
      </c>
      <c r="I4580" s="36">
        <v>4320</v>
      </c>
      <c r="J4580" s="36">
        <v>24</v>
      </c>
    </row>
    <row r="4581" spans="1:10" x14ac:dyDescent="0.2">
      <c r="A4581" s="33">
        <v>4021</v>
      </c>
      <c r="B4581" s="34" t="s">
        <v>11970</v>
      </c>
      <c r="C4581" s="34" t="s">
        <v>11969</v>
      </c>
      <c r="D4581" s="34" t="s">
        <v>14978</v>
      </c>
      <c r="E4581" s="35" t="s">
        <v>14090</v>
      </c>
      <c r="F4581" s="35"/>
      <c r="G4581" s="36">
        <v>24</v>
      </c>
      <c r="H4581" s="36">
        <v>3750</v>
      </c>
      <c r="I4581" s="36">
        <v>4320</v>
      </c>
      <c r="J4581" s="36">
        <v>24</v>
      </c>
    </row>
    <row r="4582" spans="1:10" x14ac:dyDescent="0.2">
      <c r="A4582" s="33">
        <v>4022</v>
      </c>
      <c r="B4582" s="34" t="s">
        <v>784</v>
      </c>
      <c r="C4582" s="34" t="s">
        <v>785</v>
      </c>
      <c r="D4582" s="34" t="s">
        <v>14979</v>
      </c>
      <c r="E4582" s="35" t="s">
        <v>525</v>
      </c>
      <c r="F4582" s="35"/>
      <c r="G4582" s="36">
        <v>8250</v>
      </c>
      <c r="H4582" s="36">
        <v>5900</v>
      </c>
      <c r="I4582" s="36">
        <v>8250</v>
      </c>
      <c r="J4582" s="36">
        <v>8250</v>
      </c>
    </row>
    <row r="4583" spans="1:10" x14ac:dyDescent="0.2">
      <c r="A4583" s="33">
        <v>4023</v>
      </c>
      <c r="B4583" s="34" t="s">
        <v>12051</v>
      </c>
      <c r="C4583" s="34" t="s">
        <v>12050</v>
      </c>
      <c r="D4583" s="34" t="s">
        <v>14977</v>
      </c>
      <c r="E4583" s="35" t="s">
        <v>13944</v>
      </c>
      <c r="F4583" s="35"/>
      <c r="G4583" s="36">
        <v>28.5</v>
      </c>
      <c r="H4583" s="36">
        <v>3800</v>
      </c>
      <c r="I4583" s="36">
        <v>5130</v>
      </c>
      <c r="J4583" s="36">
        <v>28.5</v>
      </c>
    </row>
    <row r="4584" spans="1:10" x14ac:dyDescent="0.2">
      <c r="A4584" s="33">
        <v>4024</v>
      </c>
      <c r="B4584" s="34" t="s">
        <v>790</v>
      </c>
      <c r="C4584" s="34" t="s">
        <v>791</v>
      </c>
      <c r="D4584" s="34" t="s">
        <v>14980</v>
      </c>
      <c r="E4584" s="35" t="s">
        <v>792</v>
      </c>
      <c r="F4584" s="35"/>
      <c r="G4584" s="36">
        <v>30.78</v>
      </c>
      <c r="H4584" s="36">
        <v>3800</v>
      </c>
      <c r="I4584" s="36">
        <v>5540.4</v>
      </c>
      <c r="J4584" s="36">
        <v>30.78</v>
      </c>
    </row>
    <row r="4585" spans="1:10" x14ac:dyDescent="0.2">
      <c r="A4585" s="31"/>
      <c r="B4585" s="31"/>
      <c r="C4585" s="31"/>
      <c r="D4585" s="32" t="s">
        <v>12085</v>
      </c>
      <c r="E4585" s="31"/>
      <c r="F4585" s="31"/>
      <c r="G4585" s="31"/>
      <c r="H4585" s="31"/>
      <c r="I4585" s="31"/>
      <c r="J4585" s="31"/>
    </row>
    <row r="4586" spans="1:10" x14ac:dyDescent="0.2">
      <c r="A4586" s="33">
        <v>4025</v>
      </c>
      <c r="B4586" s="34" t="s">
        <v>12084</v>
      </c>
      <c r="C4586" s="34" t="s">
        <v>12083</v>
      </c>
      <c r="D4586" s="34" t="s">
        <v>14981</v>
      </c>
      <c r="E4586" s="35" t="s">
        <v>14090</v>
      </c>
      <c r="F4586" s="35"/>
      <c r="G4586" s="36">
        <v>7000</v>
      </c>
      <c r="H4586" s="36">
        <v>5900</v>
      </c>
      <c r="I4586" s="36">
        <v>7000</v>
      </c>
      <c r="J4586" s="36">
        <v>7000</v>
      </c>
    </row>
    <row r="4587" spans="1:10" x14ac:dyDescent="0.2">
      <c r="A4587" s="31"/>
      <c r="B4587" s="31"/>
      <c r="C4587" s="31"/>
      <c r="D4587" s="32" t="s">
        <v>12082</v>
      </c>
      <c r="E4587" s="31"/>
      <c r="F4587" s="31"/>
      <c r="G4587" s="31"/>
      <c r="H4587" s="31"/>
      <c r="I4587" s="31"/>
      <c r="J4587" s="31"/>
    </row>
    <row r="4588" spans="1:10" x14ac:dyDescent="0.2">
      <c r="A4588" s="33">
        <v>4026</v>
      </c>
      <c r="B4588" s="34" t="s">
        <v>723</v>
      </c>
      <c r="C4588" s="34" t="s">
        <v>724</v>
      </c>
      <c r="D4588" s="34" t="s">
        <v>14982</v>
      </c>
      <c r="E4588" s="35" t="s">
        <v>525</v>
      </c>
      <c r="F4588" s="35"/>
      <c r="G4588" s="36">
        <v>7000</v>
      </c>
      <c r="H4588" s="36">
        <v>5900</v>
      </c>
      <c r="I4588" s="36">
        <v>7000</v>
      </c>
      <c r="J4588" s="36">
        <v>7000</v>
      </c>
    </row>
    <row r="4589" spans="1:10" x14ac:dyDescent="0.2">
      <c r="A4589" s="31"/>
      <c r="B4589" s="31"/>
      <c r="C4589" s="31"/>
      <c r="D4589" s="32" t="s">
        <v>12047</v>
      </c>
      <c r="E4589" s="31"/>
      <c r="F4589" s="31"/>
      <c r="G4589" s="31"/>
      <c r="H4589" s="31"/>
      <c r="I4589" s="31"/>
      <c r="J4589" s="31"/>
    </row>
    <row r="4590" spans="1:10" x14ac:dyDescent="0.2">
      <c r="A4590" s="33">
        <v>4027</v>
      </c>
      <c r="B4590" s="34" t="s">
        <v>12102</v>
      </c>
      <c r="C4590" s="34" t="s">
        <v>12101</v>
      </c>
      <c r="D4590" s="34" t="s">
        <v>14983</v>
      </c>
      <c r="E4590" s="35" t="s">
        <v>13999</v>
      </c>
      <c r="F4590" s="35"/>
      <c r="G4590" s="36">
        <v>23.85</v>
      </c>
      <c r="H4590" s="36">
        <v>3750</v>
      </c>
      <c r="I4590" s="36">
        <v>4770</v>
      </c>
      <c r="J4590" s="36">
        <v>23.85</v>
      </c>
    </row>
    <row r="4591" spans="1:10" x14ac:dyDescent="0.2">
      <c r="A4591" s="33">
        <v>4028</v>
      </c>
      <c r="B4591" s="34" t="s">
        <v>12055</v>
      </c>
      <c r="C4591" s="34" t="s">
        <v>12054</v>
      </c>
      <c r="D4591" s="34" t="s">
        <v>14984</v>
      </c>
      <c r="E4591" s="35" t="s">
        <v>13923</v>
      </c>
      <c r="F4591" s="35"/>
      <c r="G4591" s="36">
        <v>26.35</v>
      </c>
      <c r="H4591" s="36">
        <v>3750</v>
      </c>
      <c r="I4591" s="36">
        <v>5270</v>
      </c>
      <c r="J4591" s="36">
        <v>26.35</v>
      </c>
    </row>
    <row r="4592" spans="1:10" x14ac:dyDescent="0.2">
      <c r="A4592" s="33">
        <v>4029</v>
      </c>
      <c r="B4592" s="34" t="s">
        <v>12053</v>
      </c>
      <c r="C4592" s="34" t="s">
        <v>12052</v>
      </c>
      <c r="D4592" s="34" t="s">
        <v>14984</v>
      </c>
      <c r="E4592" s="35" t="s">
        <v>14075</v>
      </c>
      <c r="F4592" s="35"/>
      <c r="G4592" s="36">
        <v>26.35</v>
      </c>
      <c r="H4592" s="36">
        <v>3750</v>
      </c>
      <c r="I4592" s="36">
        <v>5270</v>
      </c>
      <c r="J4592" s="36">
        <v>26.35</v>
      </c>
    </row>
    <row r="4593" spans="1:10" x14ac:dyDescent="0.2">
      <c r="A4593" s="33">
        <v>4030</v>
      </c>
      <c r="B4593" s="34" t="s">
        <v>12100</v>
      </c>
      <c r="C4593" s="34" t="s">
        <v>12099</v>
      </c>
      <c r="D4593" s="34" t="s">
        <v>14983</v>
      </c>
      <c r="E4593" s="35" t="s">
        <v>13977</v>
      </c>
      <c r="F4593" s="35"/>
      <c r="G4593" s="36">
        <v>23.85</v>
      </c>
      <c r="H4593" s="36">
        <v>3750</v>
      </c>
      <c r="I4593" s="36">
        <v>4770</v>
      </c>
      <c r="J4593" s="36">
        <v>23.85</v>
      </c>
    </row>
    <row r="4594" spans="1:10" x14ac:dyDescent="0.2">
      <c r="A4594" s="33">
        <v>4031</v>
      </c>
      <c r="B4594" s="34" t="s">
        <v>7272</v>
      </c>
      <c r="C4594" s="34" t="s">
        <v>7273</v>
      </c>
      <c r="D4594" s="34" t="s">
        <v>14985</v>
      </c>
      <c r="E4594" s="35" t="s">
        <v>2189</v>
      </c>
      <c r="F4594" s="35"/>
      <c r="G4594" s="36">
        <v>4320</v>
      </c>
      <c r="H4594" s="36">
        <v>3750</v>
      </c>
      <c r="I4594" s="36">
        <v>4320</v>
      </c>
      <c r="J4594" s="36">
        <v>4320</v>
      </c>
    </row>
    <row r="4595" spans="1:10" x14ac:dyDescent="0.2">
      <c r="A4595" s="33">
        <v>4032</v>
      </c>
      <c r="B4595" s="34" t="s">
        <v>12098</v>
      </c>
      <c r="C4595" s="34" t="s">
        <v>12097</v>
      </c>
      <c r="D4595" s="34" t="s">
        <v>14983</v>
      </c>
      <c r="E4595" s="35" t="s">
        <v>13973</v>
      </c>
      <c r="F4595" s="35"/>
      <c r="G4595" s="36">
        <v>23.85</v>
      </c>
      <c r="H4595" s="36">
        <v>3750</v>
      </c>
      <c r="I4595" s="36">
        <v>4770</v>
      </c>
      <c r="J4595" s="36">
        <v>23.85</v>
      </c>
    </row>
    <row r="4596" spans="1:10" x14ac:dyDescent="0.2">
      <c r="A4596" s="33">
        <v>4033</v>
      </c>
      <c r="B4596" s="34" t="s">
        <v>12096</v>
      </c>
      <c r="C4596" s="34" t="s">
        <v>12095</v>
      </c>
      <c r="D4596" s="34" t="s">
        <v>14983</v>
      </c>
      <c r="E4596" s="35" t="s">
        <v>14043</v>
      </c>
      <c r="F4596" s="35"/>
      <c r="G4596" s="36">
        <v>23.85</v>
      </c>
      <c r="H4596" s="36">
        <v>3750</v>
      </c>
      <c r="I4596" s="36">
        <v>4770</v>
      </c>
      <c r="J4596" s="36">
        <v>23.85</v>
      </c>
    </row>
    <row r="4597" spans="1:10" x14ac:dyDescent="0.2">
      <c r="A4597" s="33">
        <v>4034</v>
      </c>
      <c r="B4597" s="34" t="s">
        <v>12094</v>
      </c>
      <c r="C4597" s="34" t="s">
        <v>12093</v>
      </c>
      <c r="D4597" s="34" t="s">
        <v>14983</v>
      </c>
      <c r="E4597" s="35" t="s">
        <v>13997</v>
      </c>
      <c r="F4597" s="35"/>
      <c r="G4597" s="36">
        <v>23.85</v>
      </c>
      <c r="H4597" s="36">
        <v>3750</v>
      </c>
      <c r="I4597" s="36">
        <v>4770</v>
      </c>
      <c r="J4597" s="36">
        <v>23.85</v>
      </c>
    </row>
    <row r="4598" spans="1:10" x14ac:dyDescent="0.2">
      <c r="A4598" s="33">
        <v>4035</v>
      </c>
      <c r="B4598" s="34" t="s">
        <v>7274</v>
      </c>
      <c r="C4598" s="34" t="s">
        <v>7275</v>
      </c>
      <c r="D4598" s="34" t="s">
        <v>14986</v>
      </c>
      <c r="E4598" s="35" t="s">
        <v>1512</v>
      </c>
      <c r="F4598" s="35"/>
      <c r="G4598" s="36">
        <v>7560</v>
      </c>
      <c r="H4598" s="36">
        <v>4000</v>
      </c>
      <c r="I4598" s="36">
        <v>7560</v>
      </c>
      <c r="J4598" s="36">
        <v>7560</v>
      </c>
    </row>
    <row r="4599" spans="1:10" x14ac:dyDescent="0.2">
      <c r="A4599" s="33">
        <v>4036</v>
      </c>
      <c r="B4599" s="34" t="s">
        <v>12046</v>
      </c>
      <c r="C4599" s="34" t="s">
        <v>12045</v>
      </c>
      <c r="D4599" s="34" t="s">
        <v>14987</v>
      </c>
      <c r="E4599" s="35" t="s">
        <v>13999</v>
      </c>
      <c r="F4599" s="35"/>
      <c r="G4599" s="36">
        <v>3600</v>
      </c>
      <c r="H4599" s="36">
        <v>3750</v>
      </c>
      <c r="I4599" s="36">
        <v>3600</v>
      </c>
      <c r="J4599" s="36">
        <v>3600</v>
      </c>
    </row>
    <row r="4600" spans="1:10" x14ac:dyDescent="0.2">
      <c r="A4600" s="31"/>
      <c r="B4600" s="31"/>
      <c r="C4600" s="31"/>
      <c r="D4600" s="32" t="s">
        <v>8806</v>
      </c>
      <c r="E4600" s="31"/>
      <c r="F4600" s="31"/>
      <c r="G4600" s="31"/>
      <c r="H4600" s="31"/>
      <c r="I4600" s="31"/>
      <c r="J4600" s="31"/>
    </row>
    <row r="4601" spans="1:10" x14ac:dyDescent="0.2">
      <c r="A4601" s="33">
        <v>4037</v>
      </c>
      <c r="B4601" s="34" t="s">
        <v>6937</v>
      </c>
      <c r="C4601" s="34" t="s">
        <v>6938</v>
      </c>
      <c r="D4601" s="34" t="s">
        <v>14988</v>
      </c>
      <c r="E4601" s="35" t="s">
        <v>4121</v>
      </c>
      <c r="F4601" s="35"/>
      <c r="G4601" s="36">
        <v>5800</v>
      </c>
      <c r="H4601" s="36">
        <v>4700</v>
      </c>
      <c r="I4601" s="36">
        <v>5800</v>
      </c>
      <c r="J4601" s="36">
        <v>5800</v>
      </c>
    </row>
    <row r="4602" spans="1:10" x14ac:dyDescent="0.2">
      <c r="A4602" s="33">
        <v>4038</v>
      </c>
      <c r="B4602" s="34" t="s">
        <v>14989</v>
      </c>
      <c r="C4602" s="34" t="s">
        <v>14990</v>
      </c>
      <c r="D4602" s="34" t="s">
        <v>14991</v>
      </c>
      <c r="E4602" s="35" t="s">
        <v>13954</v>
      </c>
      <c r="F4602" s="35"/>
      <c r="G4602" s="36">
        <v>3960</v>
      </c>
      <c r="H4602" s="36">
        <v>3750</v>
      </c>
      <c r="I4602" s="36">
        <v>3960</v>
      </c>
      <c r="J4602" s="36">
        <v>3960</v>
      </c>
    </row>
    <row r="4603" spans="1:10" x14ac:dyDescent="0.2">
      <c r="A4603" s="33">
        <v>4039</v>
      </c>
      <c r="B4603" s="34" t="s">
        <v>7287</v>
      </c>
      <c r="C4603" s="34" t="s">
        <v>7288</v>
      </c>
      <c r="D4603" s="34" t="s">
        <v>14992</v>
      </c>
      <c r="E4603" s="35" t="s">
        <v>525</v>
      </c>
      <c r="F4603" s="35"/>
      <c r="G4603" s="36">
        <v>12131</v>
      </c>
      <c r="H4603" s="36">
        <v>7000</v>
      </c>
      <c r="I4603" s="36">
        <v>10735</v>
      </c>
      <c r="J4603" s="36">
        <v>10735</v>
      </c>
    </row>
    <row r="4604" spans="1:10" x14ac:dyDescent="0.2">
      <c r="A4604" s="33">
        <v>4040</v>
      </c>
      <c r="B4604" s="34" t="s">
        <v>8807</v>
      </c>
      <c r="C4604" s="34" t="s">
        <v>8808</v>
      </c>
      <c r="D4604" s="34" t="s">
        <v>8809</v>
      </c>
      <c r="E4604" s="35" t="s">
        <v>807</v>
      </c>
      <c r="F4604" s="35"/>
      <c r="G4604" s="36">
        <v>6500</v>
      </c>
      <c r="H4604" s="36">
        <v>4050</v>
      </c>
      <c r="I4604" s="36">
        <v>6500</v>
      </c>
      <c r="J4604" s="36">
        <v>6500</v>
      </c>
    </row>
    <row r="4605" spans="1:10" x14ac:dyDescent="0.2">
      <c r="A4605" s="31"/>
      <c r="B4605" s="31"/>
      <c r="C4605" s="31"/>
      <c r="D4605" s="32" t="s">
        <v>12092</v>
      </c>
      <c r="E4605" s="31"/>
      <c r="F4605" s="31"/>
      <c r="G4605" s="31"/>
      <c r="H4605" s="31"/>
      <c r="I4605" s="31"/>
      <c r="J4605" s="31"/>
    </row>
    <row r="4606" spans="1:10" x14ac:dyDescent="0.2">
      <c r="A4606" s="33">
        <v>4041</v>
      </c>
      <c r="B4606" s="34" t="s">
        <v>12091</v>
      </c>
      <c r="C4606" s="34" t="s">
        <v>12090</v>
      </c>
      <c r="D4606" s="34" t="s">
        <v>14993</v>
      </c>
      <c r="E4606" s="35" t="s">
        <v>13918</v>
      </c>
      <c r="F4606" s="35"/>
      <c r="G4606" s="36">
        <v>3510</v>
      </c>
      <c r="H4606" s="36">
        <v>3800</v>
      </c>
      <c r="I4606" s="36">
        <v>3510</v>
      </c>
      <c r="J4606" s="36">
        <v>3510</v>
      </c>
    </row>
    <row r="4607" spans="1:10" x14ac:dyDescent="0.2">
      <c r="A4607" s="31"/>
      <c r="B4607" s="31"/>
      <c r="C4607" s="31"/>
      <c r="D4607" s="32" t="s">
        <v>11976</v>
      </c>
      <c r="E4607" s="31"/>
      <c r="F4607" s="31"/>
      <c r="G4607" s="31"/>
      <c r="H4607" s="31"/>
      <c r="I4607" s="31"/>
      <c r="J4607" s="31"/>
    </row>
    <row r="4608" spans="1:10" x14ac:dyDescent="0.2">
      <c r="A4608" s="33">
        <v>4042</v>
      </c>
      <c r="B4608" s="34" t="s">
        <v>12110</v>
      </c>
      <c r="C4608" s="34" t="s">
        <v>12109</v>
      </c>
      <c r="D4608" s="34" t="s">
        <v>14994</v>
      </c>
      <c r="E4608" s="35" t="s">
        <v>13915</v>
      </c>
      <c r="F4608" s="35"/>
      <c r="G4608" s="36">
        <v>37.28</v>
      </c>
      <c r="H4608" s="36">
        <v>3800</v>
      </c>
      <c r="I4608" s="36">
        <v>6710.4</v>
      </c>
      <c r="J4608" s="36">
        <v>37.28</v>
      </c>
    </row>
    <row r="4609" spans="1:10" x14ac:dyDescent="0.2">
      <c r="A4609" s="33">
        <v>4043</v>
      </c>
      <c r="B4609" s="34" t="s">
        <v>6946</v>
      </c>
      <c r="C4609" s="34" t="s">
        <v>6947</v>
      </c>
      <c r="D4609" s="34" t="s">
        <v>14995</v>
      </c>
      <c r="E4609" s="35" t="s">
        <v>6948</v>
      </c>
      <c r="F4609" s="35"/>
      <c r="G4609" s="36">
        <v>31.28</v>
      </c>
      <c r="H4609" s="36">
        <v>4000</v>
      </c>
      <c r="I4609" s="36">
        <v>5630.4</v>
      </c>
      <c r="J4609" s="36">
        <v>31.28</v>
      </c>
    </row>
    <row r="4610" spans="1:10" x14ac:dyDescent="0.2">
      <c r="A4610" s="33">
        <v>4044</v>
      </c>
      <c r="B4610" s="34" t="s">
        <v>14996</v>
      </c>
      <c r="C4610" s="34" t="s">
        <v>14997</v>
      </c>
      <c r="D4610" s="34" t="s">
        <v>14998</v>
      </c>
      <c r="E4610" s="35" t="s">
        <v>14056</v>
      </c>
      <c r="F4610" s="35"/>
      <c r="G4610" s="36">
        <v>22</v>
      </c>
      <c r="H4610" s="36">
        <v>3750</v>
      </c>
      <c r="I4610" s="36">
        <v>3960</v>
      </c>
      <c r="J4610" s="36">
        <v>22</v>
      </c>
    </row>
    <row r="4611" spans="1:10" x14ac:dyDescent="0.2">
      <c r="A4611" s="33">
        <v>4045</v>
      </c>
      <c r="B4611" s="34" t="s">
        <v>12036</v>
      </c>
      <c r="C4611" s="34" t="s">
        <v>12035</v>
      </c>
      <c r="D4611" s="34" t="s">
        <v>14999</v>
      </c>
      <c r="E4611" s="35" t="s">
        <v>13915</v>
      </c>
      <c r="F4611" s="35"/>
      <c r="G4611" s="36">
        <v>29</v>
      </c>
      <c r="H4611" s="36">
        <v>3900</v>
      </c>
      <c r="I4611" s="36">
        <v>5220</v>
      </c>
      <c r="J4611" s="36">
        <v>29</v>
      </c>
    </row>
    <row r="4612" spans="1:10" x14ac:dyDescent="0.2">
      <c r="A4612" s="33">
        <v>4046</v>
      </c>
      <c r="B4612" s="34" t="s">
        <v>12034</v>
      </c>
      <c r="C4612" s="34" t="s">
        <v>12033</v>
      </c>
      <c r="D4612" s="34" t="s">
        <v>14999</v>
      </c>
      <c r="E4612" s="35" t="s">
        <v>14090</v>
      </c>
      <c r="F4612" s="35"/>
      <c r="G4612" s="36">
        <v>29</v>
      </c>
      <c r="H4612" s="36">
        <v>3900</v>
      </c>
      <c r="I4612" s="36">
        <v>5220</v>
      </c>
      <c r="J4612" s="36">
        <v>29</v>
      </c>
    </row>
    <row r="4613" spans="1:10" x14ac:dyDescent="0.2">
      <c r="A4613" s="33">
        <v>4047</v>
      </c>
      <c r="B4613" s="34" t="s">
        <v>12032</v>
      </c>
      <c r="C4613" s="34" t="s">
        <v>12031</v>
      </c>
      <c r="D4613" s="34" t="s">
        <v>14999</v>
      </c>
      <c r="E4613" s="35" t="s">
        <v>13943</v>
      </c>
      <c r="F4613" s="35"/>
      <c r="G4613" s="36">
        <v>29</v>
      </c>
      <c r="H4613" s="36">
        <v>3900</v>
      </c>
      <c r="I4613" s="36">
        <v>5220</v>
      </c>
      <c r="J4613" s="36">
        <v>29</v>
      </c>
    </row>
    <row r="4614" spans="1:10" x14ac:dyDescent="0.2">
      <c r="A4614" s="33">
        <v>4048</v>
      </c>
      <c r="B4614" s="34" t="s">
        <v>6958</v>
      </c>
      <c r="C4614" s="34" t="s">
        <v>6959</v>
      </c>
      <c r="D4614" s="34" t="s">
        <v>15000</v>
      </c>
      <c r="E4614" s="35" t="s">
        <v>4329</v>
      </c>
      <c r="F4614" s="35"/>
      <c r="G4614" s="36">
        <v>34</v>
      </c>
      <c r="H4614" s="36">
        <v>4200</v>
      </c>
      <c r="I4614" s="36">
        <v>6120</v>
      </c>
      <c r="J4614" s="36">
        <v>34</v>
      </c>
    </row>
    <row r="4615" spans="1:10" x14ac:dyDescent="0.2">
      <c r="A4615" s="33">
        <v>4049</v>
      </c>
      <c r="B4615" s="34" t="s">
        <v>11975</v>
      </c>
      <c r="C4615" s="34" t="s">
        <v>11974</v>
      </c>
      <c r="D4615" s="34" t="s">
        <v>14998</v>
      </c>
      <c r="E4615" s="35" t="s">
        <v>14101</v>
      </c>
      <c r="F4615" s="35"/>
      <c r="G4615" s="36">
        <v>22</v>
      </c>
      <c r="H4615" s="36">
        <v>3750</v>
      </c>
      <c r="I4615" s="36">
        <v>3960</v>
      </c>
      <c r="J4615" s="36">
        <v>22</v>
      </c>
    </row>
    <row r="4616" spans="1:10" x14ac:dyDescent="0.2">
      <c r="A4616" s="33">
        <v>4050</v>
      </c>
      <c r="B4616" s="34" t="s">
        <v>12106</v>
      </c>
      <c r="C4616" s="34" t="s">
        <v>12105</v>
      </c>
      <c r="D4616" s="34" t="s">
        <v>14994</v>
      </c>
      <c r="E4616" s="35" t="s">
        <v>14090</v>
      </c>
      <c r="F4616" s="35"/>
      <c r="G4616" s="36">
        <v>37.28</v>
      </c>
      <c r="H4616" s="36">
        <v>3800</v>
      </c>
      <c r="I4616" s="36">
        <v>6710.4</v>
      </c>
      <c r="J4616" s="36">
        <v>37.28</v>
      </c>
    </row>
    <row r="4617" spans="1:10" x14ac:dyDescent="0.2">
      <c r="A4617" s="33">
        <v>4051</v>
      </c>
      <c r="B4617" s="34" t="s">
        <v>12030</v>
      </c>
      <c r="C4617" s="34" t="s">
        <v>12029</v>
      </c>
      <c r="D4617" s="34" t="s">
        <v>14995</v>
      </c>
      <c r="E4617" s="35" t="s">
        <v>13923</v>
      </c>
      <c r="F4617" s="35"/>
      <c r="G4617" s="36">
        <v>31.28</v>
      </c>
      <c r="H4617" s="36">
        <v>4000</v>
      </c>
      <c r="I4617" s="36">
        <v>5630.4</v>
      </c>
      <c r="J4617" s="36">
        <v>31.28</v>
      </c>
    </row>
    <row r="4618" spans="1:10" x14ac:dyDescent="0.2">
      <c r="A4618" s="33">
        <v>4052</v>
      </c>
      <c r="B4618" s="34" t="s">
        <v>890</v>
      </c>
      <c r="C4618" s="34" t="s">
        <v>891</v>
      </c>
      <c r="D4618" s="34" t="s">
        <v>15000</v>
      </c>
      <c r="E4618" s="35" t="s">
        <v>525</v>
      </c>
      <c r="F4618" s="35"/>
      <c r="G4618" s="36">
        <v>34</v>
      </c>
      <c r="H4618" s="36">
        <v>4200</v>
      </c>
      <c r="I4618" s="36">
        <v>6120</v>
      </c>
      <c r="J4618" s="36">
        <v>34</v>
      </c>
    </row>
    <row r="4619" spans="1:10" x14ac:dyDescent="0.2">
      <c r="A4619" s="31"/>
      <c r="B4619" s="31"/>
      <c r="C4619" s="31"/>
      <c r="D4619" s="32" t="s">
        <v>11949</v>
      </c>
      <c r="E4619" s="31"/>
      <c r="F4619" s="31"/>
      <c r="G4619" s="31"/>
      <c r="H4619" s="31"/>
      <c r="I4619" s="31"/>
      <c r="J4619" s="31"/>
    </row>
    <row r="4620" spans="1:10" x14ac:dyDescent="0.2">
      <c r="A4620" s="33">
        <v>4053</v>
      </c>
      <c r="B4620" s="34" t="s">
        <v>11951</v>
      </c>
      <c r="C4620" s="34" t="s">
        <v>11950</v>
      </c>
      <c r="D4620" s="34" t="s">
        <v>15001</v>
      </c>
      <c r="E4620" s="35" t="s">
        <v>14032</v>
      </c>
      <c r="F4620" s="35"/>
      <c r="G4620" s="36">
        <v>30</v>
      </c>
      <c r="H4620" s="36">
        <v>3900</v>
      </c>
      <c r="I4620" s="36">
        <v>5400</v>
      </c>
      <c r="J4620" s="36">
        <v>30</v>
      </c>
    </row>
    <row r="4621" spans="1:10" x14ac:dyDescent="0.2">
      <c r="A4621" s="33">
        <v>4054</v>
      </c>
      <c r="B4621" s="34" t="s">
        <v>7341</v>
      </c>
      <c r="C4621" s="34" t="s">
        <v>7342</v>
      </c>
      <c r="D4621" s="34" t="s">
        <v>15001</v>
      </c>
      <c r="E4621" s="35" t="s">
        <v>368</v>
      </c>
      <c r="F4621" s="35"/>
      <c r="G4621" s="36">
        <v>30</v>
      </c>
      <c r="H4621" s="36">
        <v>3900</v>
      </c>
      <c r="I4621" s="36">
        <v>5400</v>
      </c>
      <c r="J4621" s="36">
        <v>30</v>
      </c>
    </row>
    <row r="4622" spans="1:10" x14ac:dyDescent="0.2">
      <c r="A4622" s="33">
        <v>4055</v>
      </c>
      <c r="B4622" s="34" t="s">
        <v>11948</v>
      </c>
      <c r="C4622" s="34" t="s">
        <v>11947</v>
      </c>
      <c r="D4622" s="34" t="s">
        <v>15001</v>
      </c>
      <c r="E4622" s="35" t="s">
        <v>13915</v>
      </c>
      <c r="F4622" s="35"/>
      <c r="G4622" s="36">
        <v>30</v>
      </c>
      <c r="H4622" s="36">
        <v>3900</v>
      </c>
      <c r="I4622" s="36">
        <v>5400</v>
      </c>
      <c r="J4622" s="36">
        <v>30</v>
      </c>
    </row>
    <row r="4623" spans="1:10" x14ac:dyDescent="0.2">
      <c r="A4623" s="33">
        <v>4056</v>
      </c>
      <c r="B4623" s="34" t="s">
        <v>11989</v>
      </c>
      <c r="C4623" s="34" t="s">
        <v>11988</v>
      </c>
      <c r="D4623" s="34" t="s">
        <v>15002</v>
      </c>
      <c r="E4623" s="35" t="s">
        <v>14065</v>
      </c>
      <c r="F4623" s="35"/>
      <c r="G4623" s="36">
        <v>22.5</v>
      </c>
      <c r="H4623" s="36">
        <v>3750</v>
      </c>
      <c r="I4623" s="36">
        <v>4050</v>
      </c>
      <c r="J4623" s="36">
        <v>22.5</v>
      </c>
    </row>
    <row r="4624" spans="1:10" x14ac:dyDescent="0.2">
      <c r="A4624" s="33">
        <v>4057</v>
      </c>
      <c r="B4624" s="34" t="s">
        <v>11983</v>
      </c>
      <c r="C4624" s="34" t="s">
        <v>11982</v>
      </c>
      <c r="D4624" s="34" t="s">
        <v>15003</v>
      </c>
      <c r="E4624" s="35" t="s">
        <v>13997</v>
      </c>
      <c r="F4624" s="35"/>
      <c r="G4624" s="36">
        <v>24.75</v>
      </c>
      <c r="H4624" s="36">
        <v>3750</v>
      </c>
      <c r="I4624" s="36">
        <v>4455</v>
      </c>
      <c r="J4624" s="36">
        <v>24.75</v>
      </c>
    </row>
    <row r="4625" spans="1:10" x14ac:dyDescent="0.2">
      <c r="A4625" s="33">
        <v>4058</v>
      </c>
      <c r="B4625" s="34" t="s">
        <v>913</v>
      </c>
      <c r="C4625" s="34" t="s">
        <v>914</v>
      </c>
      <c r="D4625" s="34" t="s">
        <v>15004</v>
      </c>
      <c r="E4625" s="35" t="s">
        <v>525</v>
      </c>
      <c r="F4625" s="35"/>
      <c r="G4625" s="36">
        <v>27</v>
      </c>
      <c r="H4625" s="36">
        <v>3750</v>
      </c>
      <c r="I4625" s="36">
        <v>4860</v>
      </c>
      <c r="J4625" s="36">
        <v>27</v>
      </c>
    </row>
    <row r="4626" spans="1:10" x14ac:dyDescent="0.2">
      <c r="A4626" s="31"/>
      <c r="B4626" s="31"/>
      <c r="C4626" s="31"/>
      <c r="D4626" s="32" t="s">
        <v>8810</v>
      </c>
      <c r="E4626" s="31"/>
      <c r="F4626" s="31"/>
      <c r="G4626" s="31"/>
      <c r="H4626" s="31"/>
      <c r="I4626" s="31"/>
      <c r="J4626" s="31"/>
    </row>
    <row r="4627" spans="1:10" x14ac:dyDescent="0.2">
      <c r="A4627" s="33">
        <v>4059</v>
      </c>
      <c r="B4627" s="34" t="s">
        <v>8811</v>
      </c>
      <c r="C4627" s="34" t="s">
        <v>8812</v>
      </c>
      <c r="D4627" s="34" t="s">
        <v>8813</v>
      </c>
      <c r="E4627" s="35" t="s">
        <v>7597</v>
      </c>
      <c r="F4627" s="35"/>
      <c r="G4627" s="36">
        <v>33.06</v>
      </c>
      <c r="H4627" s="36">
        <v>3200</v>
      </c>
      <c r="I4627" s="36">
        <v>5950.8</v>
      </c>
      <c r="J4627" s="36">
        <v>33.06</v>
      </c>
    </row>
    <row r="4628" spans="1:10" x14ac:dyDescent="0.2">
      <c r="A4628" s="33">
        <v>4060</v>
      </c>
      <c r="B4628" s="34" t="s">
        <v>11918</v>
      </c>
      <c r="C4628" s="34" t="s">
        <v>11917</v>
      </c>
      <c r="D4628" s="34" t="s">
        <v>8816</v>
      </c>
      <c r="E4628" s="35" t="s">
        <v>14092</v>
      </c>
      <c r="F4628" s="35"/>
      <c r="G4628" s="36">
        <v>33.06</v>
      </c>
      <c r="H4628" s="36">
        <v>3750</v>
      </c>
      <c r="I4628" s="36">
        <v>5950.8</v>
      </c>
      <c r="J4628" s="36">
        <v>33.06</v>
      </c>
    </row>
    <row r="4629" spans="1:10" x14ac:dyDescent="0.2">
      <c r="A4629" s="33">
        <v>4061</v>
      </c>
      <c r="B4629" s="34" t="s">
        <v>8814</v>
      </c>
      <c r="C4629" s="34" t="s">
        <v>8815</v>
      </c>
      <c r="D4629" s="34" t="s">
        <v>15005</v>
      </c>
      <c r="E4629" s="35" t="s">
        <v>7597</v>
      </c>
      <c r="F4629" s="35"/>
      <c r="G4629" s="36">
        <v>44.44</v>
      </c>
      <c r="H4629" s="36">
        <v>4400</v>
      </c>
      <c r="I4629" s="36">
        <v>7999.2</v>
      </c>
      <c r="J4629" s="36">
        <v>44.44</v>
      </c>
    </row>
    <row r="4630" spans="1:10" x14ac:dyDescent="0.2">
      <c r="A4630" s="33">
        <v>4062</v>
      </c>
      <c r="B4630" s="34" t="s">
        <v>8817</v>
      </c>
      <c r="C4630" s="34" t="s">
        <v>8818</v>
      </c>
      <c r="D4630" s="34" t="s">
        <v>8819</v>
      </c>
      <c r="E4630" s="35" t="s">
        <v>8466</v>
      </c>
      <c r="F4630" s="35"/>
      <c r="G4630" s="36">
        <v>48.06</v>
      </c>
      <c r="H4630" s="36">
        <v>4600</v>
      </c>
      <c r="I4630" s="36">
        <v>8650.7999999999993</v>
      </c>
      <c r="J4630" s="36">
        <v>48.06</v>
      </c>
    </row>
    <row r="4631" spans="1:10" x14ac:dyDescent="0.2">
      <c r="A4631" s="33">
        <v>4063</v>
      </c>
      <c r="B4631" s="34" t="s">
        <v>8820</v>
      </c>
      <c r="C4631" s="34" t="s">
        <v>8821</v>
      </c>
      <c r="D4631" s="34" t="s">
        <v>8822</v>
      </c>
      <c r="E4631" s="35" t="s">
        <v>8823</v>
      </c>
      <c r="F4631" s="35"/>
      <c r="G4631" s="36">
        <v>56.67</v>
      </c>
      <c r="H4631" s="36">
        <v>4700</v>
      </c>
      <c r="I4631" s="36">
        <v>10200.6</v>
      </c>
      <c r="J4631" s="36">
        <v>56.67</v>
      </c>
    </row>
    <row r="4632" spans="1:10" x14ac:dyDescent="0.2">
      <c r="A4632" s="33">
        <v>4064</v>
      </c>
      <c r="B4632" s="34" t="s">
        <v>8824</v>
      </c>
      <c r="C4632" s="34" t="s">
        <v>8825</v>
      </c>
      <c r="D4632" s="34" t="s">
        <v>8822</v>
      </c>
      <c r="E4632" s="35" t="s">
        <v>433</v>
      </c>
      <c r="F4632" s="35"/>
      <c r="G4632" s="36">
        <v>56.67</v>
      </c>
      <c r="H4632" s="36">
        <v>4700</v>
      </c>
      <c r="I4632" s="36">
        <v>10200.6</v>
      </c>
      <c r="J4632" s="36">
        <v>56.67</v>
      </c>
    </row>
    <row r="4633" spans="1:10" x14ac:dyDescent="0.2">
      <c r="A4633" s="33">
        <v>4065</v>
      </c>
      <c r="B4633" s="34" t="s">
        <v>8826</v>
      </c>
      <c r="C4633" s="34" t="s">
        <v>8827</v>
      </c>
      <c r="D4633" s="34" t="s">
        <v>8822</v>
      </c>
      <c r="E4633" s="35" t="s">
        <v>529</v>
      </c>
      <c r="F4633" s="35"/>
      <c r="G4633" s="36">
        <v>56.67</v>
      </c>
      <c r="H4633" s="36">
        <v>4300</v>
      </c>
      <c r="I4633" s="36">
        <v>10200.6</v>
      </c>
      <c r="J4633" s="36">
        <v>56.67</v>
      </c>
    </row>
    <row r="4634" spans="1:10" x14ac:dyDescent="0.2">
      <c r="A4634" s="33">
        <v>4066</v>
      </c>
      <c r="B4634" s="34" t="s">
        <v>8828</v>
      </c>
      <c r="C4634" s="34" t="s">
        <v>8829</v>
      </c>
      <c r="D4634" s="34" t="s">
        <v>8830</v>
      </c>
      <c r="E4634" s="35" t="s">
        <v>8831</v>
      </c>
      <c r="F4634" s="35"/>
      <c r="G4634" s="36">
        <v>48.06</v>
      </c>
      <c r="H4634" s="36">
        <v>4600</v>
      </c>
      <c r="I4634" s="36">
        <v>8650.7999999999993</v>
      </c>
      <c r="J4634" s="36">
        <v>48.06</v>
      </c>
    </row>
    <row r="4635" spans="1:10" x14ac:dyDescent="0.2">
      <c r="A4635" s="33">
        <v>4067</v>
      </c>
      <c r="B4635" s="34" t="s">
        <v>11923</v>
      </c>
      <c r="C4635" s="34" t="s">
        <v>11922</v>
      </c>
      <c r="D4635" s="34" t="s">
        <v>15005</v>
      </c>
      <c r="E4635" s="35" t="s">
        <v>13944</v>
      </c>
      <c r="F4635" s="35"/>
      <c r="G4635" s="36">
        <v>44.44</v>
      </c>
      <c r="H4635" s="36">
        <v>4400</v>
      </c>
      <c r="I4635" s="36">
        <v>7999.2</v>
      </c>
      <c r="J4635" s="36">
        <v>44.44</v>
      </c>
    </row>
    <row r="4636" spans="1:10" x14ac:dyDescent="0.2">
      <c r="A4636" s="33">
        <v>4068</v>
      </c>
      <c r="B4636" s="34" t="s">
        <v>8832</v>
      </c>
      <c r="C4636" s="34" t="s">
        <v>8833</v>
      </c>
      <c r="D4636" s="34" t="s">
        <v>8819</v>
      </c>
      <c r="E4636" s="35" t="s">
        <v>2323</v>
      </c>
      <c r="F4636" s="35"/>
      <c r="G4636" s="36">
        <v>48.06</v>
      </c>
      <c r="H4636" s="36">
        <v>4600</v>
      </c>
      <c r="I4636" s="36">
        <v>8650.7999999999993</v>
      </c>
      <c r="J4636" s="36">
        <v>48.06</v>
      </c>
    </row>
    <row r="4637" spans="1:10" x14ac:dyDescent="0.2">
      <c r="A4637" s="33">
        <v>4069</v>
      </c>
      <c r="B4637" s="34" t="s">
        <v>8834</v>
      </c>
      <c r="C4637" s="34" t="s">
        <v>8835</v>
      </c>
      <c r="D4637" s="34" t="s">
        <v>15006</v>
      </c>
      <c r="E4637" s="35" t="s">
        <v>8836</v>
      </c>
      <c r="F4637" s="35"/>
      <c r="G4637" s="36">
        <v>52.78</v>
      </c>
      <c r="H4637" s="36">
        <v>4600</v>
      </c>
      <c r="I4637" s="36">
        <v>9500.4</v>
      </c>
      <c r="J4637" s="36">
        <v>52.78</v>
      </c>
    </row>
    <row r="4638" spans="1:10" x14ac:dyDescent="0.2">
      <c r="A4638" s="33">
        <v>4070</v>
      </c>
      <c r="B4638" s="34" t="s">
        <v>11921</v>
      </c>
      <c r="C4638" s="34" t="s">
        <v>11920</v>
      </c>
      <c r="D4638" s="34" t="s">
        <v>15006</v>
      </c>
      <c r="E4638" s="35" t="s">
        <v>14423</v>
      </c>
      <c r="F4638" s="35"/>
      <c r="G4638" s="36">
        <v>52.78</v>
      </c>
      <c r="H4638" s="36">
        <v>4600</v>
      </c>
      <c r="I4638" s="36">
        <v>9500.4</v>
      </c>
      <c r="J4638" s="36">
        <v>52.78</v>
      </c>
    </row>
    <row r="4639" spans="1:10" x14ac:dyDescent="0.2">
      <c r="A4639" s="31"/>
      <c r="B4639" s="31"/>
      <c r="C4639" s="31"/>
      <c r="D4639" s="32" t="s">
        <v>8837</v>
      </c>
      <c r="E4639" s="31"/>
      <c r="F4639" s="31"/>
      <c r="G4639" s="31"/>
      <c r="H4639" s="31"/>
      <c r="I4639" s="31"/>
      <c r="J4639" s="31"/>
    </row>
    <row r="4640" spans="1:10" x14ac:dyDescent="0.2">
      <c r="A4640" s="33">
        <v>4071</v>
      </c>
      <c r="B4640" s="34" t="s">
        <v>8838</v>
      </c>
      <c r="C4640" s="34" t="s">
        <v>8839</v>
      </c>
      <c r="D4640" s="34" t="s">
        <v>15007</v>
      </c>
      <c r="E4640" s="35" t="s">
        <v>8840</v>
      </c>
      <c r="F4640" s="35"/>
      <c r="G4640" s="36">
        <v>39.44</v>
      </c>
      <c r="H4640" s="36">
        <v>3850</v>
      </c>
      <c r="I4640" s="36">
        <v>7099.2</v>
      </c>
      <c r="J4640" s="36">
        <v>39.44</v>
      </c>
    </row>
    <row r="4641" spans="1:10" x14ac:dyDescent="0.2">
      <c r="A4641" s="33">
        <v>4072</v>
      </c>
      <c r="B4641" s="34" t="s">
        <v>8841</v>
      </c>
      <c r="C4641" s="34" t="s">
        <v>8842</v>
      </c>
      <c r="D4641" s="34" t="s">
        <v>15008</v>
      </c>
      <c r="E4641" s="35" t="s">
        <v>7597</v>
      </c>
      <c r="F4641" s="35"/>
      <c r="G4641" s="36">
        <v>43.33</v>
      </c>
      <c r="H4641" s="36">
        <v>4700</v>
      </c>
      <c r="I4641" s="36">
        <v>7799.4</v>
      </c>
      <c r="J4641" s="36">
        <v>43.33</v>
      </c>
    </row>
    <row r="4642" spans="1:10" x14ac:dyDescent="0.2">
      <c r="A4642" s="33">
        <v>4073</v>
      </c>
      <c r="B4642" s="34" t="s">
        <v>8843</v>
      </c>
      <c r="C4642" s="34" t="s">
        <v>8844</v>
      </c>
      <c r="D4642" s="34" t="s">
        <v>15009</v>
      </c>
      <c r="E4642" s="35" t="s">
        <v>1056</v>
      </c>
      <c r="F4642" s="35"/>
      <c r="G4642" s="36">
        <v>9790</v>
      </c>
      <c r="H4642" s="36">
        <v>4100</v>
      </c>
      <c r="I4642" s="36">
        <v>9790</v>
      </c>
      <c r="J4642" s="36">
        <v>9790</v>
      </c>
    </row>
    <row r="4643" spans="1:10" x14ac:dyDescent="0.2">
      <c r="A4643" s="33">
        <v>4074</v>
      </c>
      <c r="B4643" s="34" t="s">
        <v>8845</v>
      </c>
      <c r="C4643" s="34" t="s">
        <v>8846</v>
      </c>
      <c r="D4643" s="34" t="s">
        <v>15007</v>
      </c>
      <c r="E4643" s="35" t="s">
        <v>8847</v>
      </c>
      <c r="F4643" s="35"/>
      <c r="G4643" s="36">
        <v>39.44</v>
      </c>
      <c r="H4643" s="36">
        <v>3850</v>
      </c>
      <c r="I4643" s="36">
        <v>7099.2</v>
      </c>
      <c r="J4643" s="36">
        <v>39.44</v>
      </c>
    </row>
    <row r="4644" spans="1:10" x14ac:dyDescent="0.2">
      <c r="A4644" s="33">
        <v>4075</v>
      </c>
      <c r="B4644" s="34" t="s">
        <v>8848</v>
      </c>
      <c r="C4644" s="34" t="s">
        <v>8849</v>
      </c>
      <c r="D4644" s="34" t="s">
        <v>8850</v>
      </c>
      <c r="E4644" s="35" t="s">
        <v>5713</v>
      </c>
      <c r="F4644" s="35"/>
      <c r="G4644" s="36">
        <v>53.89</v>
      </c>
      <c r="H4644" s="36">
        <v>4700</v>
      </c>
      <c r="I4644" s="36">
        <v>9700.2000000000007</v>
      </c>
      <c r="J4644" s="36">
        <v>53.89</v>
      </c>
    </row>
    <row r="4645" spans="1:10" x14ac:dyDescent="0.2">
      <c r="A4645" s="33">
        <v>4076</v>
      </c>
      <c r="B4645" s="34" t="s">
        <v>8851</v>
      </c>
      <c r="C4645" s="34" t="s">
        <v>8852</v>
      </c>
      <c r="D4645" s="34" t="s">
        <v>15008</v>
      </c>
      <c r="E4645" s="35" t="s">
        <v>8664</v>
      </c>
      <c r="F4645" s="35"/>
      <c r="G4645" s="36">
        <v>43.33</v>
      </c>
      <c r="H4645" s="36">
        <v>4700</v>
      </c>
      <c r="I4645" s="36">
        <v>7799.4</v>
      </c>
      <c r="J4645" s="36">
        <v>43.33</v>
      </c>
    </row>
    <row r="4646" spans="1:10" x14ac:dyDescent="0.2">
      <c r="A4646" s="33">
        <v>4077</v>
      </c>
      <c r="B4646" s="34" t="s">
        <v>8853</v>
      </c>
      <c r="C4646" s="34" t="s">
        <v>8854</v>
      </c>
      <c r="D4646" s="34" t="s">
        <v>15008</v>
      </c>
      <c r="E4646" s="35" t="s">
        <v>6729</v>
      </c>
      <c r="F4646" s="35"/>
      <c r="G4646" s="36">
        <v>43.33</v>
      </c>
      <c r="H4646" s="36">
        <v>4700</v>
      </c>
      <c r="I4646" s="36">
        <v>7799.4</v>
      </c>
      <c r="J4646" s="36">
        <v>43.33</v>
      </c>
    </row>
    <row r="4647" spans="1:10" x14ac:dyDescent="0.2">
      <c r="A4647" s="33">
        <v>4078</v>
      </c>
      <c r="B4647" s="34" t="s">
        <v>8855</v>
      </c>
      <c r="C4647" s="34" t="s">
        <v>8856</v>
      </c>
      <c r="D4647" s="34" t="s">
        <v>15007</v>
      </c>
      <c r="E4647" s="35" t="s">
        <v>7597</v>
      </c>
      <c r="F4647" s="35"/>
      <c r="G4647" s="36">
        <v>39.44</v>
      </c>
      <c r="H4647" s="36">
        <v>3850</v>
      </c>
      <c r="I4647" s="36">
        <v>7099.2</v>
      </c>
      <c r="J4647" s="36">
        <v>39.44</v>
      </c>
    </row>
    <row r="4648" spans="1:10" x14ac:dyDescent="0.2">
      <c r="A4648" s="33">
        <v>4079</v>
      </c>
      <c r="B4648" s="34" t="s">
        <v>8857</v>
      </c>
      <c r="C4648" s="34" t="s">
        <v>8858</v>
      </c>
      <c r="D4648" s="34" t="s">
        <v>15007</v>
      </c>
      <c r="E4648" s="35" t="s">
        <v>4043</v>
      </c>
      <c r="F4648" s="35"/>
      <c r="G4648" s="36">
        <v>39.44</v>
      </c>
      <c r="H4648" s="36">
        <v>3850</v>
      </c>
      <c r="I4648" s="36">
        <v>7099.2</v>
      </c>
      <c r="J4648" s="36">
        <v>39.44</v>
      </c>
    </row>
    <row r="4649" spans="1:10" x14ac:dyDescent="0.2">
      <c r="A4649" s="33">
        <v>4080</v>
      </c>
      <c r="B4649" s="34" t="s">
        <v>13875</v>
      </c>
      <c r="C4649" s="34" t="s">
        <v>13874</v>
      </c>
      <c r="D4649" s="34" t="s">
        <v>15010</v>
      </c>
      <c r="E4649" s="35" t="s">
        <v>13975</v>
      </c>
      <c r="F4649" s="35"/>
      <c r="G4649" s="36">
        <v>35</v>
      </c>
      <c r="H4649" s="36">
        <v>3800</v>
      </c>
      <c r="I4649" s="36">
        <v>6300</v>
      </c>
      <c r="J4649" s="36">
        <v>35</v>
      </c>
    </row>
    <row r="4650" spans="1:10" x14ac:dyDescent="0.2">
      <c r="A4650" s="33">
        <v>4081</v>
      </c>
      <c r="B4650" s="34" t="s">
        <v>8859</v>
      </c>
      <c r="C4650" s="34" t="s">
        <v>8860</v>
      </c>
      <c r="D4650" s="34" t="s">
        <v>15010</v>
      </c>
      <c r="E4650" s="35" t="s">
        <v>8861</v>
      </c>
      <c r="F4650" s="35"/>
      <c r="G4650" s="36">
        <v>35</v>
      </c>
      <c r="H4650" s="36">
        <v>3800</v>
      </c>
      <c r="I4650" s="36">
        <v>6300</v>
      </c>
      <c r="J4650" s="36">
        <v>35</v>
      </c>
    </row>
    <row r="4651" spans="1:10" x14ac:dyDescent="0.2">
      <c r="A4651" s="33">
        <v>4082</v>
      </c>
      <c r="B4651" s="34" t="s">
        <v>8862</v>
      </c>
      <c r="C4651" s="34" t="s">
        <v>8863</v>
      </c>
      <c r="D4651" s="34" t="s">
        <v>15008</v>
      </c>
      <c r="E4651" s="35" t="s">
        <v>1082</v>
      </c>
      <c r="F4651" s="35"/>
      <c r="G4651" s="36">
        <v>43.33</v>
      </c>
      <c r="H4651" s="36">
        <v>4700</v>
      </c>
      <c r="I4651" s="36">
        <v>7799.4</v>
      </c>
      <c r="J4651" s="36">
        <v>43.33</v>
      </c>
    </row>
    <row r="4652" spans="1:10" x14ac:dyDescent="0.2">
      <c r="A4652" s="33">
        <v>4083</v>
      </c>
      <c r="B4652" s="34" t="s">
        <v>8865</v>
      </c>
      <c r="C4652" s="34" t="s">
        <v>8866</v>
      </c>
      <c r="D4652" s="34" t="s">
        <v>8864</v>
      </c>
      <c r="E4652" s="35" t="s">
        <v>8867</v>
      </c>
      <c r="F4652" s="35"/>
      <c r="G4652" s="36">
        <v>44.44</v>
      </c>
      <c r="H4652" s="36">
        <v>3800</v>
      </c>
      <c r="I4652" s="36">
        <v>7999.2</v>
      </c>
      <c r="J4652" s="36">
        <v>44.44</v>
      </c>
    </row>
    <row r="4653" spans="1:10" x14ac:dyDescent="0.2">
      <c r="A4653" s="33">
        <v>4084</v>
      </c>
      <c r="B4653" s="34" t="s">
        <v>8868</v>
      </c>
      <c r="C4653" s="34" t="s">
        <v>8869</v>
      </c>
      <c r="D4653" s="34" t="s">
        <v>8870</v>
      </c>
      <c r="E4653" s="35" t="s">
        <v>3069</v>
      </c>
      <c r="F4653" s="35"/>
      <c r="G4653" s="36">
        <v>33.06</v>
      </c>
      <c r="H4653" s="36">
        <v>3750</v>
      </c>
      <c r="I4653" s="36">
        <v>5950.8</v>
      </c>
      <c r="J4653" s="36">
        <v>33.06</v>
      </c>
    </row>
    <row r="4654" spans="1:10" x14ac:dyDescent="0.2">
      <c r="A4654" s="31"/>
      <c r="B4654" s="31"/>
      <c r="C4654" s="31"/>
      <c r="D4654" s="32" t="s">
        <v>8871</v>
      </c>
      <c r="E4654" s="31"/>
      <c r="F4654" s="31"/>
      <c r="G4654" s="31"/>
      <c r="H4654" s="31"/>
      <c r="I4654" s="31"/>
      <c r="J4654" s="31"/>
    </row>
    <row r="4655" spans="1:10" x14ac:dyDescent="0.2">
      <c r="A4655" s="33">
        <v>4085</v>
      </c>
      <c r="B4655" s="34" t="s">
        <v>8872</v>
      </c>
      <c r="C4655" s="34" t="s">
        <v>8873</v>
      </c>
      <c r="D4655" s="34" t="s">
        <v>8874</v>
      </c>
      <c r="E4655" s="35" t="s">
        <v>744</v>
      </c>
      <c r="F4655" s="35"/>
      <c r="G4655" s="36">
        <v>35.14</v>
      </c>
      <c r="H4655" s="36">
        <v>3750</v>
      </c>
      <c r="I4655" s="36">
        <v>6325.2</v>
      </c>
      <c r="J4655" s="36">
        <v>35.14</v>
      </c>
    </row>
    <row r="4656" spans="1:10" x14ac:dyDescent="0.2">
      <c r="A4656" s="33">
        <v>4086</v>
      </c>
      <c r="B4656" s="34" t="s">
        <v>8875</v>
      </c>
      <c r="C4656" s="34" t="s">
        <v>8876</v>
      </c>
      <c r="D4656" s="34" t="s">
        <v>8877</v>
      </c>
      <c r="E4656" s="35" t="s">
        <v>154</v>
      </c>
      <c r="F4656" s="35"/>
      <c r="G4656" s="36">
        <v>40.270000000000003</v>
      </c>
      <c r="H4656" s="36">
        <v>3800</v>
      </c>
      <c r="I4656" s="36">
        <v>7248.6</v>
      </c>
      <c r="J4656" s="36">
        <v>40.270000000000003</v>
      </c>
    </row>
    <row r="4657" spans="1:10" x14ac:dyDescent="0.2">
      <c r="A4657" s="33">
        <v>4087</v>
      </c>
      <c r="B4657" s="34" t="s">
        <v>8880</v>
      </c>
      <c r="C4657" s="34" t="s">
        <v>8881</v>
      </c>
      <c r="D4657" s="34" t="s">
        <v>8882</v>
      </c>
      <c r="E4657" s="35" t="s">
        <v>7597</v>
      </c>
      <c r="F4657" s="35"/>
      <c r="G4657" s="36">
        <v>38.33</v>
      </c>
      <c r="H4657" s="36">
        <v>3750</v>
      </c>
      <c r="I4657" s="36">
        <v>6899.4</v>
      </c>
      <c r="J4657" s="36">
        <v>38.33</v>
      </c>
    </row>
    <row r="4658" spans="1:10" x14ac:dyDescent="0.2">
      <c r="A4658" s="31"/>
      <c r="B4658" s="31"/>
      <c r="C4658" s="31"/>
      <c r="D4658" s="32" t="s">
        <v>8883</v>
      </c>
      <c r="E4658" s="31"/>
      <c r="F4658" s="31"/>
      <c r="G4658" s="31"/>
      <c r="H4658" s="31"/>
      <c r="I4658" s="31"/>
      <c r="J4658" s="31"/>
    </row>
    <row r="4659" spans="1:10" x14ac:dyDescent="0.2">
      <c r="A4659" s="33">
        <v>4088</v>
      </c>
      <c r="B4659" s="34" t="s">
        <v>8884</v>
      </c>
      <c r="C4659" s="34" t="s">
        <v>8885</v>
      </c>
      <c r="D4659" s="34" t="s">
        <v>8886</v>
      </c>
      <c r="E4659" s="35" t="s">
        <v>5364</v>
      </c>
      <c r="F4659" s="35"/>
      <c r="G4659" s="36">
        <v>36.36</v>
      </c>
      <c r="H4659" s="36">
        <v>3750</v>
      </c>
      <c r="I4659" s="36">
        <v>6544.8</v>
      </c>
      <c r="J4659" s="36">
        <v>36.36</v>
      </c>
    </row>
    <row r="4660" spans="1:10" x14ac:dyDescent="0.2">
      <c r="A4660" s="33">
        <v>4089</v>
      </c>
      <c r="B4660" s="34" t="s">
        <v>8887</v>
      </c>
      <c r="C4660" s="34" t="s">
        <v>8888</v>
      </c>
      <c r="D4660" s="34" t="s">
        <v>8889</v>
      </c>
      <c r="E4660" s="35" t="s">
        <v>7597</v>
      </c>
      <c r="F4660" s="35"/>
      <c r="G4660" s="36">
        <v>41.86</v>
      </c>
      <c r="H4660" s="36">
        <v>3800</v>
      </c>
      <c r="I4660" s="36">
        <v>7534.8</v>
      </c>
      <c r="J4660" s="36">
        <v>41.86</v>
      </c>
    </row>
    <row r="4661" spans="1:10" x14ac:dyDescent="0.2">
      <c r="A4661" s="33">
        <v>4090</v>
      </c>
      <c r="B4661" s="34" t="s">
        <v>8890</v>
      </c>
      <c r="C4661" s="34" t="s">
        <v>8891</v>
      </c>
      <c r="D4661" s="34" t="s">
        <v>8892</v>
      </c>
      <c r="E4661" s="35" t="s">
        <v>7900</v>
      </c>
      <c r="F4661" s="35"/>
      <c r="G4661" s="36">
        <v>39.67</v>
      </c>
      <c r="H4661" s="36">
        <v>3750</v>
      </c>
      <c r="I4661" s="36">
        <v>7140.6</v>
      </c>
      <c r="J4661" s="36">
        <v>39.67</v>
      </c>
    </row>
    <row r="4662" spans="1:10" x14ac:dyDescent="0.2">
      <c r="A4662" s="33">
        <v>4091</v>
      </c>
      <c r="B4662" s="34" t="s">
        <v>8893</v>
      </c>
      <c r="C4662" s="34" t="s">
        <v>8894</v>
      </c>
      <c r="D4662" s="34" t="s">
        <v>8892</v>
      </c>
      <c r="E4662" s="35" t="s">
        <v>1587</v>
      </c>
      <c r="F4662" s="35"/>
      <c r="G4662" s="36">
        <v>39.67</v>
      </c>
      <c r="H4662" s="36">
        <v>3750</v>
      </c>
      <c r="I4662" s="36">
        <v>7140.6</v>
      </c>
      <c r="J4662" s="36">
        <v>39.67</v>
      </c>
    </row>
    <row r="4663" spans="1:10" x14ac:dyDescent="0.2">
      <c r="A4663" s="33">
        <v>4092</v>
      </c>
      <c r="B4663" s="34" t="s">
        <v>8895</v>
      </c>
      <c r="C4663" s="34" t="s">
        <v>8896</v>
      </c>
      <c r="D4663" s="34" t="s">
        <v>8897</v>
      </c>
      <c r="E4663" s="35" t="s">
        <v>8898</v>
      </c>
      <c r="F4663" s="35"/>
      <c r="G4663" s="36">
        <v>33.06</v>
      </c>
      <c r="H4663" s="36">
        <v>3201</v>
      </c>
      <c r="I4663" s="36">
        <v>5950.8</v>
      </c>
      <c r="J4663" s="36">
        <v>33.06</v>
      </c>
    </row>
    <row r="4664" spans="1:10" x14ac:dyDescent="0.2">
      <c r="A4664" s="31"/>
      <c r="B4664" s="31"/>
      <c r="C4664" s="31"/>
      <c r="D4664" s="32" t="s">
        <v>8899</v>
      </c>
      <c r="E4664" s="31"/>
      <c r="F4664" s="31"/>
      <c r="G4664" s="31"/>
      <c r="H4664" s="31"/>
      <c r="I4664" s="31"/>
      <c r="J4664" s="31"/>
    </row>
    <row r="4665" spans="1:10" x14ac:dyDescent="0.2">
      <c r="A4665" s="33">
        <v>4093</v>
      </c>
      <c r="B4665" s="34" t="s">
        <v>8900</v>
      </c>
      <c r="C4665" s="34" t="s">
        <v>8901</v>
      </c>
      <c r="D4665" s="34" t="s">
        <v>8902</v>
      </c>
      <c r="E4665" s="35" t="s">
        <v>7597</v>
      </c>
      <c r="F4665" s="35"/>
      <c r="G4665" s="36">
        <v>8900</v>
      </c>
      <c r="H4665" s="36">
        <v>4900</v>
      </c>
      <c r="I4665" s="36">
        <v>8900</v>
      </c>
      <c r="J4665" s="36">
        <v>8900</v>
      </c>
    </row>
    <row r="4666" spans="1:10" x14ac:dyDescent="0.2">
      <c r="A4666" s="33">
        <v>4094</v>
      </c>
      <c r="B4666" s="34" t="s">
        <v>8903</v>
      </c>
      <c r="C4666" s="34" t="s">
        <v>15011</v>
      </c>
      <c r="D4666" s="34" t="s">
        <v>8904</v>
      </c>
      <c r="E4666" s="35" t="s">
        <v>7597</v>
      </c>
      <c r="F4666" s="35"/>
      <c r="G4666" s="36">
        <v>30.91</v>
      </c>
      <c r="H4666" s="36">
        <v>4300</v>
      </c>
      <c r="I4666" s="36">
        <v>6800.2</v>
      </c>
      <c r="J4666" s="36">
        <v>30.91</v>
      </c>
    </row>
    <row r="4667" spans="1:10" x14ac:dyDescent="0.2">
      <c r="A4667" s="33">
        <v>4095</v>
      </c>
      <c r="B4667" s="34" t="s">
        <v>8905</v>
      </c>
      <c r="C4667" s="34" t="s">
        <v>8906</v>
      </c>
      <c r="D4667" s="34" t="s">
        <v>8904</v>
      </c>
      <c r="E4667" s="35" t="s">
        <v>2207</v>
      </c>
      <c r="F4667" s="35"/>
      <c r="G4667" s="36">
        <v>30.91</v>
      </c>
      <c r="H4667" s="36">
        <v>4300</v>
      </c>
      <c r="I4667" s="36">
        <v>6800.2</v>
      </c>
      <c r="J4667" s="36">
        <v>30.91</v>
      </c>
    </row>
    <row r="4668" spans="1:10" x14ac:dyDescent="0.2">
      <c r="A4668" s="31"/>
      <c r="B4668" s="31"/>
      <c r="C4668" s="31"/>
      <c r="D4668" s="32" t="s">
        <v>8907</v>
      </c>
      <c r="E4668" s="31"/>
      <c r="F4668" s="31"/>
      <c r="G4668" s="31"/>
      <c r="H4668" s="31"/>
      <c r="I4668" s="31"/>
      <c r="J4668" s="31"/>
    </row>
    <row r="4669" spans="1:10" x14ac:dyDescent="0.2">
      <c r="A4669" s="33">
        <v>4096</v>
      </c>
      <c r="B4669" s="34" t="s">
        <v>8908</v>
      </c>
      <c r="C4669" s="34" t="s">
        <v>8909</v>
      </c>
      <c r="D4669" s="34" t="s">
        <v>8910</v>
      </c>
      <c r="E4669" s="35" t="s">
        <v>1568</v>
      </c>
      <c r="F4669" s="35"/>
      <c r="G4669" s="36">
        <v>38.33</v>
      </c>
      <c r="H4669" s="36">
        <v>3750</v>
      </c>
      <c r="I4669" s="36">
        <v>6899.4</v>
      </c>
      <c r="J4669" s="36">
        <v>38.33</v>
      </c>
    </row>
    <row r="4670" spans="1:10" x14ac:dyDescent="0.2">
      <c r="A4670" s="33">
        <v>4097</v>
      </c>
      <c r="B4670" s="34" t="s">
        <v>8911</v>
      </c>
      <c r="C4670" s="34" t="s">
        <v>8912</v>
      </c>
      <c r="D4670" s="34" t="s">
        <v>8913</v>
      </c>
      <c r="E4670" s="35" t="s">
        <v>7597</v>
      </c>
      <c r="F4670" s="35"/>
      <c r="G4670" s="36">
        <v>40.270000000000003</v>
      </c>
      <c r="H4670" s="36">
        <v>3800</v>
      </c>
      <c r="I4670" s="36">
        <v>7248.6</v>
      </c>
      <c r="J4670" s="36">
        <v>40.270000000000003</v>
      </c>
    </row>
    <row r="4671" spans="1:10" x14ac:dyDescent="0.2">
      <c r="A4671" s="33">
        <v>4098</v>
      </c>
      <c r="B4671" s="34" t="s">
        <v>8914</v>
      </c>
      <c r="C4671" s="34" t="s">
        <v>8915</v>
      </c>
      <c r="D4671" s="34" t="s">
        <v>8922</v>
      </c>
      <c r="E4671" s="35" t="s">
        <v>807</v>
      </c>
      <c r="F4671" s="35"/>
      <c r="G4671" s="36">
        <v>35.14</v>
      </c>
      <c r="H4671" s="36">
        <v>3750</v>
      </c>
      <c r="I4671" s="36">
        <v>6325.2</v>
      </c>
      <c r="J4671" s="36">
        <v>35.14</v>
      </c>
    </row>
    <row r="4672" spans="1:10" x14ac:dyDescent="0.2">
      <c r="A4672" s="33">
        <v>4099</v>
      </c>
      <c r="B4672" s="34" t="s">
        <v>11910</v>
      </c>
      <c r="C4672" s="34" t="s">
        <v>11909</v>
      </c>
      <c r="D4672" s="34" t="s">
        <v>8916</v>
      </c>
      <c r="E4672" s="35" t="s">
        <v>13954</v>
      </c>
      <c r="F4672" s="35"/>
      <c r="G4672" s="36">
        <v>31.94</v>
      </c>
      <c r="H4672" s="36">
        <v>3750</v>
      </c>
      <c r="I4672" s="36">
        <v>5749.2</v>
      </c>
      <c r="J4672" s="36">
        <v>31.94</v>
      </c>
    </row>
    <row r="4673" spans="1:10" x14ac:dyDescent="0.2">
      <c r="A4673" s="33">
        <v>4100</v>
      </c>
      <c r="B4673" s="34" t="s">
        <v>8917</v>
      </c>
      <c r="C4673" s="34" t="s">
        <v>8918</v>
      </c>
      <c r="D4673" s="34" t="s">
        <v>8919</v>
      </c>
      <c r="E4673" s="35" t="s">
        <v>3179</v>
      </c>
      <c r="F4673" s="35"/>
      <c r="G4673" s="36">
        <v>31.94</v>
      </c>
      <c r="H4673" s="36">
        <v>3200</v>
      </c>
      <c r="I4673" s="36">
        <v>5749.2</v>
      </c>
      <c r="J4673" s="36">
        <v>31.94</v>
      </c>
    </row>
    <row r="4674" spans="1:10" x14ac:dyDescent="0.2">
      <c r="A4674" s="33">
        <v>4101</v>
      </c>
      <c r="B4674" s="34" t="s">
        <v>8920</v>
      </c>
      <c r="C4674" s="34" t="s">
        <v>8921</v>
      </c>
      <c r="D4674" s="34" t="s">
        <v>8922</v>
      </c>
      <c r="E4674" s="35" t="s">
        <v>1117</v>
      </c>
      <c r="F4674" s="35"/>
      <c r="G4674" s="36">
        <v>35.14</v>
      </c>
      <c r="H4674" s="36">
        <v>3750</v>
      </c>
      <c r="I4674" s="36">
        <v>6325.2</v>
      </c>
      <c r="J4674" s="36">
        <v>35.14</v>
      </c>
    </row>
    <row r="4675" spans="1:10" x14ac:dyDescent="0.2">
      <c r="A4675" s="33">
        <v>4102</v>
      </c>
      <c r="B4675" s="34" t="s">
        <v>15012</v>
      </c>
      <c r="C4675" s="34" t="s">
        <v>15013</v>
      </c>
      <c r="D4675" s="34" t="s">
        <v>8916</v>
      </c>
      <c r="E4675" s="35" t="s">
        <v>14115</v>
      </c>
      <c r="F4675" s="35"/>
      <c r="G4675" s="36">
        <v>31.94</v>
      </c>
      <c r="H4675" s="36">
        <v>3750</v>
      </c>
      <c r="I4675" s="36">
        <v>5749.2</v>
      </c>
      <c r="J4675" s="36">
        <v>31.94</v>
      </c>
    </row>
    <row r="4676" spans="1:10" x14ac:dyDescent="0.2">
      <c r="A4676" s="31"/>
      <c r="B4676" s="31"/>
      <c r="C4676" s="31"/>
      <c r="D4676" s="32" t="s">
        <v>8923</v>
      </c>
      <c r="E4676" s="31"/>
      <c r="F4676" s="31"/>
      <c r="G4676" s="31"/>
      <c r="H4676" s="31"/>
      <c r="I4676" s="31"/>
      <c r="J4676" s="31"/>
    </row>
    <row r="4677" spans="1:10" x14ac:dyDescent="0.2">
      <c r="A4677" s="33">
        <v>4103</v>
      </c>
      <c r="B4677" s="34" t="s">
        <v>8924</v>
      </c>
      <c r="C4677" s="34" t="s">
        <v>8925</v>
      </c>
      <c r="D4677" s="34" t="s">
        <v>8926</v>
      </c>
      <c r="E4677" s="35" t="s">
        <v>796</v>
      </c>
      <c r="F4677" s="35"/>
      <c r="G4677" s="36">
        <v>35.14</v>
      </c>
      <c r="H4677" s="36">
        <v>3750</v>
      </c>
      <c r="I4677" s="36">
        <v>6325.2</v>
      </c>
      <c r="J4677" s="36">
        <v>35.14</v>
      </c>
    </row>
    <row r="4678" spans="1:10" x14ac:dyDescent="0.2">
      <c r="A4678" s="33">
        <v>4104</v>
      </c>
      <c r="B4678" s="34" t="s">
        <v>8927</v>
      </c>
      <c r="C4678" s="34" t="s">
        <v>8928</v>
      </c>
      <c r="D4678" s="34" t="s">
        <v>8926</v>
      </c>
      <c r="E4678" s="35" t="s">
        <v>7597</v>
      </c>
      <c r="F4678" s="35"/>
      <c r="G4678" s="36">
        <v>35.14</v>
      </c>
      <c r="H4678" s="36">
        <v>3750</v>
      </c>
      <c r="I4678" s="36">
        <v>6325.2</v>
      </c>
      <c r="J4678" s="36">
        <v>35.14</v>
      </c>
    </row>
    <row r="4679" spans="1:10" x14ac:dyDescent="0.2">
      <c r="A4679" s="33">
        <v>4105</v>
      </c>
      <c r="B4679" s="34" t="s">
        <v>8929</v>
      </c>
      <c r="C4679" s="34" t="s">
        <v>8930</v>
      </c>
      <c r="D4679" s="34" t="s">
        <v>8926</v>
      </c>
      <c r="E4679" s="35" t="s">
        <v>1739</v>
      </c>
      <c r="F4679" s="35"/>
      <c r="G4679" s="36">
        <v>35.14</v>
      </c>
      <c r="H4679" s="36">
        <v>3750</v>
      </c>
      <c r="I4679" s="36">
        <v>6325.2</v>
      </c>
      <c r="J4679" s="36">
        <v>35.14</v>
      </c>
    </row>
    <row r="4680" spans="1:10" x14ac:dyDescent="0.2">
      <c r="A4680" s="31"/>
      <c r="B4680" s="31"/>
      <c r="C4680" s="31"/>
      <c r="D4680" s="32" t="s">
        <v>8931</v>
      </c>
      <c r="E4680" s="31"/>
      <c r="F4680" s="31"/>
      <c r="G4680" s="31"/>
      <c r="H4680" s="31"/>
      <c r="I4680" s="31"/>
      <c r="J4680" s="31"/>
    </row>
    <row r="4681" spans="1:10" x14ac:dyDescent="0.2">
      <c r="A4681" s="33">
        <v>4106</v>
      </c>
      <c r="B4681" s="34" t="s">
        <v>11914</v>
      </c>
      <c r="C4681" s="34" t="s">
        <v>11913</v>
      </c>
      <c r="D4681" s="34" t="s">
        <v>15014</v>
      </c>
      <c r="E4681" s="35" t="s">
        <v>14148</v>
      </c>
      <c r="F4681" s="35"/>
      <c r="G4681" s="36">
        <v>31.94</v>
      </c>
      <c r="H4681" s="36">
        <v>3750</v>
      </c>
      <c r="I4681" s="36">
        <v>5749.2</v>
      </c>
      <c r="J4681" s="36">
        <v>31.94</v>
      </c>
    </row>
    <row r="4682" spans="1:10" x14ac:dyDescent="0.2">
      <c r="A4682" s="33">
        <v>4107</v>
      </c>
      <c r="B4682" s="34" t="s">
        <v>8932</v>
      </c>
      <c r="C4682" s="34" t="s">
        <v>8933</v>
      </c>
      <c r="D4682" s="34" t="s">
        <v>8934</v>
      </c>
      <c r="E4682" s="35" t="s">
        <v>7597</v>
      </c>
      <c r="F4682" s="35"/>
      <c r="G4682" s="36">
        <v>35.14</v>
      </c>
      <c r="H4682" s="36">
        <v>3750</v>
      </c>
      <c r="I4682" s="36">
        <v>6325.2</v>
      </c>
      <c r="J4682" s="36">
        <v>35.14</v>
      </c>
    </row>
    <row r="4683" spans="1:10" x14ac:dyDescent="0.2">
      <c r="A4683" s="33">
        <v>4108</v>
      </c>
      <c r="B4683" s="34" t="s">
        <v>11942</v>
      </c>
      <c r="C4683" s="34" t="s">
        <v>11941</v>
      </c>
      <c r="D4683" s="34" t="s">
        <v>15015</v>
      </c>
      <c r="E4683" s="35" t="s">
        <v>14085</v>
      </c>
      <c r="F4683" s="35"/>
      <c r="G4683" s="36">
        <v>36.61</v>
      </c>
      <c r="H4683" s="36">
        <v>3800</v>
      </c>
      <c r="I4683" s="36">
        <v>6589.8</v>
      </c>
      <c r="J4683" s="36">
        <v>36.61</v>
      </c>
    </row>
    <row r="4684" spans="1:10" x14ac:dyDescent="0.2">
      <c r="A4684" s="31"/>
      <c r="B4684" s="31"/>
      <c r="C4684" s="31"/>
      <c r="D4684" s="32" t="s">
        <v>8935</v>
      </c>
      <c r="E4684" s="31"/>
      <c r="F4684" s="31"/>
      <c r="G4684" s="31"/>
      <c r="H4684" s="31"/>
      <c r="I4684" s="31"/>
      <c r="J4684" s="31"/>
    </row>
    <row r="4685" spans="1:10" x14ac:dyDescent="0.2">
      <c r="A4685" s="33">
        <v>4109</v>
      </c>
      <c r="B4685" s="34" t="s">
        <v>8936</v>
      </c>
      <c r="C4685" s="34" t="s">
        <v>8937</v>
      </c>
      <c r="D4685" s="34" t="s">
        <v>8938</v>
      </c>
      <c r="E4685" s="35" t="s">
        <v>1651</v>
      </c>
      <c r="F4685" s="35"/>
      <c r="G4685" s="36">
        <v>35.14</v>
      </c>
      <c r="H4685" s="36">
        <v>3750</v>
      </c>
      <c r="I4685" s="36">
        <v>6325.2</v>
      </c>
      <c r="J4685" s="36">
        <v>35.14</v>
      </c>
    </row>
    <row r="4686" spans="1:10" x14ac:dyDescent="0.2">
      <c r="A4686" s="33">
        <v>4110</v>
      </c>
      <c r="B4686" s="34" t="s">
        <v>8939</v>
      </c>
      <c r="C4686" s="34" t="s">
        <v>8940</v>
      </c>
      <c r="D4686" s="34" t="s">
        <v>8941</v>
      </c>
      <c r="E4686" s="35" t="s">
        <v>2589</v>
      </c>
      <c r="F4686" s="35"/>
      <c r="G4686" s="36">
        <v>40.270000000000003</v>
      </c>
      <c r="H4686" s="36">
        <v>3800</v>
      </c>
      <c r="I4686" s="36">
        <v>7248.6</v>
      </c>
      <c r="J4686" s="36">
        <v>40.270000000000003</v>
      </c>
    </row>
    <row r="4687" spans="1:10" x14ac:dyDescent="0.2">
      <c r="A4687" s="33">
        <v>4111</v>
      </c>
      <c r="B4687" s="34" t="s">
        <v>8942</v>
      </c>
      <c r="C4687" s="34" t="s">
        <v>8943</v>
      </c>
      <c r="D4687" s="34" t="s">
        <v>8944</v>
      </c>
      <c r="E4687" s="35" t="s">
        <v>8236</v>
      </c>
      <c r="F4687" s="35"/>
      <c r="G4687" s="36">
        <v>38.33</v>
      </c>
      <c r="H4687" s="36">
        <v>3750</v>
      </c>
      <c r="I4687" s="36">
        <v>6899.4</v>
      </c>
      <c r="J4687" s="36">
        <v>38.33</v>
      </c>
    </row>
    <row r="4688" spans="1:10" x14ac:dyDescent="0.2">
      <c r="A4688" s="31"/>
      <c r="B4688" s="31"/>
      <c r="C4688" s="31"/>
      <c r="D4688" s="32" t="s">
        <v>8945</v>
      </c>
      <c r="E4688" s="31"/>
      <c r="F4688" s="31"/>
      <c r="G4688" s="31"/>
      <c r="H4688" s="31"/>
      <c r="I4688" s="31"/>
      <c r="J4688" s="31"/>
    </row>
    <row r="4689" spans="1:10" x14ac:dyDescent="0.2">
      <c r="A4689" s="33">
        <v>4112</v>
      </c>
      <c r="B4689" s="34" t="s">
        <v>11933</v>
      </c>
      <c r="C4689" s="34" t="s">
        <v>11932</v>
      </c>
      <c r="D4689" s="34" t="s">
        <v>15016</v>
      </c>
      <c r="E4689" s="35" t="s">
        <v>13912</v>
      </c>
      <c r="F4689" s="35"/>
      <c r="G4689" s="36">
        <v>38.33</v>
      </c>
      <c r="H4689" s="36">
        <v>4000</v>
      </c>
      <c r="I4689" s="36">
        <v>6210</v>
      </c>
      <c r="J4689" s="36">
        <v>34.5</v>
      </c>
    </row>
    <row r="4690" spans="1:10" x14ac:dyDescent="0.2">
      <c r="A4690" s="33">
        <v>4113</v>
      </c>
      <c r="B4690" s="34" t="s">
        <v>8946</v>
      </c>
      <c r="C4690" s="34" t="s">
        <v>8947</v>
      </c>
      <c r="D4690" s="34" t="s">
        <v>8948</v>
      </c>
      <c r="E4690" s="35" t="s">
        <v>979</v>
      </c>
      <c r="F4690" s="35"/>
      <c r="G4690" s="36">
        <v>37.78</v>
      </c>
      <c r="H4690" s="36">
        <v>3800</v>
      </c>
      <c r="I4690" s="36">
        <v>6800.4</v>
      </c>
      <c r="J4690" s="36">
        <v>37.78</v>
      </c>
    </row>
    <row r="4691" spans="1:10" x14ac:dyDescent="0.2">
      <c r="A4691" s="33">
        <v>4114</v>
      </c>
      <c r="B4691" s="34" t="s">
        <v>8949</v>
      </c>
      <c r="C4691" s="34" t="s">
        <v>8950</v>
      </c>
      <c r="D4691" s="34" t="s">
        <v>8948</v>
      </c>
      <c r="E4691" s="35" t="s">
        <v>142</v>
      </c>
      <c r="F4691" s="35"/>
      <c r="G4691" s="36">
        <v>37.78</v>
      </c>
      <c r="H4691" s="36">
        <v>3800</v>
      </c>
      <c r="I4691" s="36">
        <v>6800.4</v>
      </c>
      <c r="J4691" s="36">
        <v>37.78</v>
      </c>
    </row>
    <row r="4692" spans="1:10" x14ac:dyDescent="0.2">
      <c r="A4692" s="33">
        <v>4115</v>
      </c>
      <c r="B4692" s="34" t="s">
        <v>11927</v>
      </c>
      <c r="C4692" s="34" t="s">
        <v>11926</v>
      </c>
      <c r="D4692" s="34" t="s">
        <v>8948</v>
      </c>
      <c r="E4692" s="35" t="s">
        <v>13933</v>
      </c>
      <c r="F4692" s="35"/>
      <c r="G4692" s="36">
        <v>37.78</v>
      </c>
      <c r="H4692" s="36">
        <v>3800</v>
      </c>
      <c r="I4692" s="36">
        <v>6800.4</v>
      </c>
      <c r="J4692" s="36">
        <v>37.78</v>
      </c>
    </row>
    <row r="4693" spans="1:10" x14ac:dyDescent="0.2">
      <c r="A4693" s="33">
        <v>4116</v>
      </c>
      <c r="B4693" s="34" t="s">
        <v>8951</v>
      </c>
      <c r="C4693" s="34" t="s">
        <v>8952</v>
      </c>
      <c r="D4693" s="34" t="s">
        <v>8948</v>
      </c>
      <c r="E4693" s="35" t="s">
        <v>344</v>
      </c>
      <c r="F4693" s="35"/>
      <c r="G4693" s="36">
        <v>37.78</v>
      </c>
      <c r="H4693" s="36">
        <v>3800</v>
      </c>
      <c r="I4693" s="36">
        <v>6800.4</v>
      </c>
      <c r="J4693" s="36">
        <v>37.78</v>
      </c>
    </row>
    <row r="4694" spans="1:10" x14ac:dyDescent="0.2">
      <c r="A4694" s="33">
        <v>4117</v>
      </c>
      <c r="B4694" s="34" t="s">
        <v>8953</v>
      </c>
      <c r="C4694" s="34" t="s">
        <v>8954</v>
      </c>
      <c r="D4694" s="34" t="s">
        <v>8948</v>
      </c>
      <c r="E4694" s="35" t="s">
        <v>846</v>
      </c>
      <c r="F4694" s="35"/>
      <c r="G4694" s="36">
        <v>37.78</v>
      </c>
      <c r="H4694" s="36">
        <v>3800</v>
      </c>
      <c r="I4694" s="36">
        <v>6800.4</v>
      </c>
      <c r="J4694" s="36">
        <v>37.78</v>
      </c>
    </row>
    <row r="4695" spans="1:10" x14ac:dyDescent="0.2">
      <c r="A4695" s="33">
        <v>4118</v>
      </c>
      <c r="B4695" s="34" t="s">
        <v>15017</v>
      </c>
      <c r="C4695" s="34" t="s">
        <v>15018</v>
      </c>
      <c r="D4695" s="34" t="s">
        <v>8948</v>
      </c>
      <c r="E4695" s="35" t="s">
        <v>13927</v>
      </c>
      <c r="F4695" s="35"/>
      <c r="G4695" s="36">
        <v>37.78</v>
      </c>
      <c r="H4695" s="36">
        <v>3800</v>
      </c>
      <c r="I4695" s="36">
        <v>6800.4</v>
      </c>
      <c r="J4695" s="36">
        <v>37.78</v>
      </c>
    </row>
    <row r="4696" spans="1:10" x14ac:dyDescent="0.2">
      <c r="A4696" s="33">
        <v>4119</v>
      </c>
      <c r="B4696" s="34" t="s">
        <v>8955</v>
      </c>
      <c r="C4696" s="34" t="s">
        <v>8956</v>
      </c>
      <c r="D4696" s="34" t="s">
        <v>15019</v>
      </c>
      <c r="E4696" s="35" t="s">
        <v>7708</v>
      </c>
      <c r="F4696" s="35"/>
      <c r="G4696" s="36">
        <v>42.17</v>
      </c>
      <c r="H4696" s="36">
        <v>4000</v>
      </c>
      <c r="I4696" s="36">
        <v>7590.6</v>
      </c>
      <c r="J4696" s="36">
        <v>42.17</v>
      </c>
    </row>
    <row r="4697" spans="1:10" x14ac:dyDescent="0.2">
      <c r="A4697" s="33">
        <v>4120</v>
      </c>
      <c r="B4697" s="34" t="s">
        <v>8958</v>
      </c>
      <c r="C4697" s="34" t="s">
        <v>8959</v>
      </c>
      <c r="D4697" s="34" t="s">
        <v>8948</v>
      </c>
      <c r="E4697" s="35" t="s">
        <v>7597</v>
      </c>
      <c r="F4697" s="35"/>
      <c r="G4697" s="36">
        <v>37.78</v>
      </c>
      <c r="H4697" s="36">
        <v>3800</v>
      </c>
      <c r="I4697" s="36">
        <v>6800.4</v>
      </c>
      <c r="J4697" s="36">
        <v>37.78</v>
      </c>
    </row>
    <row r="4698" spans="1:10" x14ac:dyDescent="0.2">
      <c r="A4698" s="33">
        <v>4121</v>
      </c>
      <c r="B4698" s="34" t="s">
        <v>8960</v>
      </c>
      <c r="C4698" s="34" t="s">
        <v>8961</v>
      </c>
      <c r="D4698" s="34" t="s">
        <v>8948</v>
      </c>
      <c r="E4698" s="35" t="s">
        <v>8381</v>
      </c>
      <c r="F4698" s="35"/>
      <c r="G4698" s="36">
        <v>37.78</v>
      </c>
      <c r="H4698" s="36">
        <v>3245</v>
      </c>
      <c r="I4698" s="36">
        <v>6800.4</v>
      </c>
      <c r="J4698" s="36">
        <v>37.78</v>
      </c>
    </row>
    <row r="4699" spans="1:10" x14ac:dyDescent="0.2">
      <c r="A4699" s="33">
        <v>4122</v>
      </c>
      <c r="B4699" s="34" t="s">
        <v>13877</v>
      </c>
      <c r="C4699" s="34" t="s">
        <v>13876</v>
      </c>
      <c r="D4699" s="34" t="s">
        <v>8948</v>
      </c>
      <c r="E4699" s="35" t="s">
        <v>13916</v>
      </c>
      <c r="F4699" s="35"/>
      <c r="G4699" s="36">
        <v>37.78</v>
      </c>
      <c r="H4699" s="36">
        <v>3800</v>
      </c>
      <c r="I4699" s="36">
        <v>6800.4</v>
      </c>
      <c r="J4699" s="36">
        <v>37.78</v>
      </c>
    </row>
    <row r="4700" spans="1:10" x14ac:dyDescent="0.2">
      <c r="A4700" s="33">
        <v>4123</v>
      </c>
      <c r="B4700" s="34" t="s">
        <v>8962</v>
      </c>
      <c r="C4700" s="34" t="s">
        <v>8963</v>
      </c>
      <c r="D4700" s="34" t="s">
        <v>8957</v>
      </c>
      <c r="E4700" s="35" t="s">
        <v>271</v>
      </c>
      <c r="F4700" s="35"/>
      <c r="G4700" s="36">
        <v>38.33</v>
      </c>
      <c r="H4700" s="36">
        <v>4000</v>
      </c>
      <c r="I4700" s="36">
        <v>6899.4</v>
      </c>
      <c r="J4700" s="36">
        <v>38.33</v>
      </c>
    </row>
    <row r="4701" spans="1:10" x14ac:dyDescent="0.2">
      <c r="A4701" s="33">
        <v>4124</v>
      </c>
      <c r="B4701" s="34" t="s">
        <v>8964</v>
      </c>
      <c r="C4701" s="34" t="s">
        <v>8965</v>
      </c>
      <c r="D4701" s="34" t="s">
        <v>8948</v>
      </c>
      <c r="E4701" s="35" t="s">
        <v>2536</v>
      </c>
      <c r="F4701" s="35"/>
      <c r="G4701" s="36">
        <v>37.78</v>
      </c>
      <c r="H4701" s="36">
        <v>3800</v>
      </c>
      <c r="I4701" s="36">
        <v>6800.4</v>
      </c>
      <c r="J4701" s="36">
        <v>37.78</v>
      </c>
    </row>
    <row r="4702" spans="1:10" x14ac:dyDescent="0.2">
      <c r="A4702" s="33">
        <v>4125</v>
      </c>
      <c r="B4702" s="34" t="s">
        <v>8966</v>
      </c>
      <c r="C4702" s="34" t="s">
        <v>8967</v>
      </c>
      <c r="D4702" s="34" t="s">
        <v>8948</v>
      </c>
      <c r="E4702" s="35" t="s">
        <v>953</v>
      </c>
      <c r="F4702" s="35"/>
      <c r="G4702" s="36">
        <v>37.78</v>
      </c>
      <c r="H4702" s="36">
        <v>3800</v>
      </c>
      <c r="I4702" s="36">
        <v>6800.4</v>
      </c>
      <c r="J4702" s="36">
        <v>37.78</v>
      </c>
    </row>
    <row r="4703" spans="1:10" x14ac:dyDescent="0.2">
      <c r="A4703" s="33">
        <v>4126</v>
      </c>
      <c r="B4703" s="34" t="s">
        <v>8878</v>
      </c>
      <c r="C4703" s="34" t="s">
        <v>8879</v>
      </c>
      <c r="D4703" s="34" t="s">
        <v>8948</v>
      </c>
      <c r="E4703" s="35" t="s">
        <v>4697</v>
      </c>
      <c r="F4703" s="35"/>
      <c r="G4703" s="36">
        <v>37.78</v>
      </c>
      <c r="H4703" s="36">
        <v>3800</v>
      </c>
      <c r="I4703" s="36">
        <v>6800.4</v>
      </c>
      <c r="J4703" s="36">
        <v>37.78</v>
      </c>
    </row>
    <row r="4704" spans="1:10" x14ac:dyDescent="0.2">
      <c r="A4704" s="33">
        <v>4127</v>
      </c>
      <c r="B4704" s="34" t="s">
        <v>8968</v>
      </c>
      <c r="C4704" s="34" t="s">
        <v>8969</v>
      </c>
      <c r="D4704" s="34" t="s">
        <v>8970</v>
      </c>
      <c r="E4704" s="35" t="s">
        <v>3346</v>
      </c>
      <c r="F4704" s="35"/>
      <c r="G4704" s="36">
        <v>39.17</v>
      </c>
      <c r="H4704" s="36">
        <v>3850</v>
      </c>
      <c r="I4704" s="36">
        <v>7050.6</v>
      </c>
      <c r="J4704" s="36">
        <v>39.17</v>
      </c>
    </row>
    <row r="4705" spans="1:10" x14ac:dyDescent="0.2">
      <c r="A4705" s="33">
        <v>4128</v>
      </c>
      <c r="B4705" s="34" t="s">
        <v>8971</v>
      </c>
      <c r="C4705" s="34" t="s">
        <v>8972</v>
      </c>
      <c r="D4705" s="34" t="s">
        <v>8948</v>
      </c>
      <c r="E4705" s="35" t="s">
        <v>7597</v>
      </c>
      <c r="F4705" s="35"/>
      <c r="G4705" s="36">
        <v>37.78</v>
      </c>
      <c r="H4705" s="36">
        <v>3800</v>
      </c>
      <c r="I4705" s="36">
        <v>6800.4</v>
      </c>
      <c r="J4705" s="36">
        <v>37.78</v>
      </c>
    </row>
    <row r="4706" spans="1:10" x14ac:dyDescent="0.2">
      <c r="A4706" s="33">
        <v>4129</v>
      </c>
      <c r="B4706" s="34" t="s">
        <v>8973</v>
      </c>
      <c r="C4706" s="34" t="s">
        <v>8974</v>
      </c>
      <c r="D4706" s="34" t="s">
        <v>8948</v>
      </c>
      <c r="E4706" s="35" t="s">
        <v>8975</v>
      </c>
      <c r="F4706" s="35"/>
      <c r="G4706" s="36">
        <v>37.78</v>
      </c>
      <c r="H4706" s="36">
        <v>3800</v>
      </c>
      <c r="I4706" s="36">
        <v>6800.4</v>
      </c>
      <c r="J4706" s="36">
        <v>37.78</v>
      </c>
    </row>
    <row r="4707" spans="1:10" x14ac:dyDescent="0.2">
      <c r="A4707" s="33">
        <v>4130</v>
      </c>
      <c r="B4707" s="34" t="s">
        <v>8976</v>
      </c>
      <c r="C4707" s="34" t="s">
        <v>8977</v>
      </c>
      <c r="D4707" s="34" t="s">
        <v>8948</v>
      </c>
      <c r="E4707" s="35" t="s">
        <v>8579</v>
      </c>
      <c r="F4707" s="35"/>
      <c r="G4707" s="36">
        <v>37.78</v>
      </c>
      <c r="H4707" s="36">
        <v>3800</v>
      </c>
      <c r="I4707" s="36">
        <v>6800.4</v>
      </c>
      <c r="J4707" s="36">
        <v>37.78</v>
      </c>
    </row>
    <row r="4708" spans="1:10" x14ac:dyDescent="0.2">
      <c r="A4708" s="33">
        <v>4131</v>
      </c>
      <c r="B4708" s="34" t="s">
        <v>8978</v>
      </c>
      <c r="C4708" s="34" t="s">
        <v>8979</v>
      </c>
      <c r="D4708" s="34" t="s">
        <v>8948</v>
      </c>
      <c r="E4708" s="35" t="s">
        <v>57</v>
      </c>
      <c r="F4708" s="35"/>
      <c r="G4708" s="36">
        <v>37.78</v>
      </c>
      <c r="H4708" s="36">
        <v>3800</v>
      </c>
      <c r="I4708" s="36">
        <v>6800.4</v>
      </c>
      <c r="J4708" s="36">
        <v>37.78</v>
      </c>
    </row>
    <row r="4709" spans="1:10" x14ac:dyDescent="0.2">
      <c r="A4709" s="33">
        <v>4132</v>
      </c>
      <c r="B4709" s="34" t="s">
        <v>8980</v>
      </c>
      <c r="C4709" s="34" t="s">
        <v>8981</v>
      </c>
      <c r="D4709" s="34" t="s">
        <v>8948</v>
      </c>
      <c r="E4709" s="35" t="s">
        <v>8236</v>
      </c>
      <c r="F4709" s="35"/>
      <c r="G4709" s="36">
        <v>37.78</v>
      </c>
      <c r="H4709" s="36">
        <v>3800</v>
      </c>
      <c r="I4709" s="36">
        <v>6800.4</v>
      </c>
      <c r="J4709" s="36">
        <v>37.78</v>
      </c>
    </row>
    <row r="4710" spans="1:10" x14ac:dyDescent="0.2">
      <c r="A4710" s="33">
        <v>4133</v>
      </c>
      <c r="B4710" s="34" t="s">
        <v>8982</v>
      </c>
      <c r="C4710" s="34" t="s">
        <v>8983</v>
      </c>
      <c r="D4710" s="34" t="s">
        <v>8948</v>
      </c>
      <c r="E4710" s="35" t="s">
        <v>8984</v>
      </c>
      <c r="F4710" s="35"/>
      <c r="G4710" s="36">
        <v>37.78</v>
      </c>
      <c r="H4710" s="36">
        <v>3800</v>
      </c>
      <c r="I4710" s="36">
        <v>6800.4</v>
      </c>
      <c r="J4710" s="36">
        <v>37.78</v>
      </c>
    </row>
    <row r="4711" spans="1:10" x14ac:dyDescent="0.2">
      <c r="A4711" s="33">
        <v>4134</v>
      </c>
      <c r="B4711" s="34" t="s">
        <v>11935</v>
      </c>
      <c r="C4711" s="34" t="s">
        <v>11934</v>
      </c>
      <c r="D4711" s="34" t="s">
        <v>8957</v>
      </c>
      <c r="E4711" s="35" t="s">
        <v>13935</v>
      </c>
      <c r="F4711" s="35"/>
      <c r="G4711" s="36">
        <v>38.33</v>
      </c>
      <c r="H4711" s="36">
        <v>4000</v>
      </c>
      <c r="I4711" s="36">
        <v>6899.4</v>
      </c>
      <c r="J4711" s="36">
        <v>38.33</v>
      </c>
    </row>
    <row r="4712" spans="1:10" x14ac:dyDescent="0.2">
      <c r="A4712" s="33">
        <v>4135</v>
      </c>
      <c r="B4712" s="34" t="s">
        <v>11925</v>
      </c>
      <c r="C4712" s="34" t="s">
        <v>11924</v>
      </c>
      <c r="D4712" s="34" t="s">
        <v>8948</v>
      </c>
      <c r="E4712" s="35" t="s">
        <v>13997</v>
      </c>
      <c r="F4712" s="35"/>
      <c r="G4712" s="36">
        <v>37.78</v>
      </c>
      <c r="H4712" s="36">
        <v>3800</v>
      </c>
      <c r="I4712" s="36">
        <v>6800.4</v>
      </c>
      <c r="J4712" s="36">
        <v>37.78</v>
      </c>
    </row>
    <row r="4713" spans="1:10" x14ac:dyDescent="0.2">
      <c r="A4713" s="33">
        <v>4136</v>
      </c>
      <c r="B4713" s="34" t="s">
        <v>13879</v>
      </c>
      <c r="C4713" s="34" t="s">
        <v>13878</v>
      </c>
      <c r="D4713" s="34" t="s">
        <v>8948</v>
      </c>
      <c r="E4713" s="35" t="s">
        <v>13975</v>
      </c>
      <c r="F4713" s="35"/>
      <c r="G4713" s="36">
        <v>37.78</v>
      </c>
      <c r="H4713" s="36">
        <v>3800</v>
      </c>
      <c r="I4713" s="36">
        <v>6800.4</v>
      </c>
      <c r="J4713" s="36">
        <v>37.78</v>
      </c>
    </row>
    <row r="4714" spans="1:10" x14ac:dyDescent="0.2">
      <c r="A4714" s="33">
        <v>4137</v>
      </c>
      <c r="B4714" s="34" t="s">
        <v>13881</v>
      </c>
      <c r="C4714" s="34" t="s">
        <v>13880</v>
      </c>
      <c r="D4714" s="34" t="s">
        <v>8948</v>
      </c>
      <c r="E4714" s="35" t="s">
        <v>13975</v>
      </c>
      <c r="F4714" s="35"/>
      <c r="G4714" s="36">
        <v>37.78</v>
      </c>
      <c r="H4714" s="36">
        <v>3800</v>
      </c>
      <c r="I4714" s="36">
        <v>6800.4</v>
      </c>
      <c r="J4714" s="36">
        <v>37.78</v>
      </c>
    </row>
    <row r="4715" spans="1:10" x14ac:dyDescent="0.2">
      <c r="A4715" s="33">
        <v>4138</v>
      </c>
      <c r="B4715" s="34" t="s">
        <v>8985</v>
      </c>
      <c r="C4715" s="34" t="s">
        <v>8986</v>
      </c>
      <c r="D4715" s="34" t="s">
        <v>8970</v>
      </c>
      <c r="E4715" s="35" t="s">
        <v>7833</v>
      </c>
      <c r="F4715" s="35"/>
      <c r="G4715" s="36">
        <v>39.17</v>
      </c>
      <c r="H4715" s="36">
        <v>3850</v>
      </c>
      <c r="I4715" s="36">
        <v>7050.6</v>
      </c>
      <c r="J4715" s="36">
        <v>39.17</v>
      </c>
    </row>
    <row r="4716" spans="1:10" x14ac:dyDescent="0.2">
      <c r="A4716" s="33">
        <v>4139</v>
      </c>
      <c r="B4716" s="34" t="s">
        <v>8987</v>
      </c>
      <c r="C4716" s="34" t="s">
        <v>8988</v>
      </c>
      <c r="D4716" s="34" t="s">
        <v>8948</v>
      </c>
      <c r="E4716" s="35" t="s">
        <v>8989</v>
      </c>
      <c r="F4716" s="35"/>
      <c r="G4716" s="36">
        <v>37.78</v>
      </c>
      <c r="H4716" s="36">
        <v>3800</v>
      </c>
      <c r="I4716" s="36">
        <v>6800.4</v>
      </c>
      <c r="J4716" s="36">
        <v>37.78</v>
      </c>
    </row>
    <row r="4717" spans="1:10" x14ac:dyDescent="0.2">
      <c r="A4717" s="33">
        <v>4140</v>
      </c>
      <c r="B4717" s="34" t="s">
        <v>8990</v>
      </c>
      <c r="C4717" s="34" t="s">
        <v>8991</v>
      </c>
      <c r="D4717" s="34" t="s">
        <v>8992</v>
      </c>
      <c r="E4717" s="35" t="s">
        <v>8381</v>
      </c>
      <c r="F4717" s="35"/>
      <c r="G4717" s="36">
        <v>38.33</v>
      </c>
      <c r="H4717" s="36">
        <v>3578</v>
      </c>
      <c r="I4717" s="36">
        <v>6899.4</v>
      </c>
      <c r="J4717" s="36">
        <v>38.33</v>
      </c>
    </row>
    <row r="4718" spans="1:10" x14ac:dyDescent="0.2">
      <c r="A4718" s="33">
        <v>4141</v>
      </c>
      <c r="B4718" s="34" t="s">
        <v>8993</v>
      </c>
      <c r="C4718" s="34" t="s">
        <v>8994</v>
      </c>
      <c r="D4718" s="34" t="s">
        <v>8948</v>
      </c>
      <c r="E4718" s="35" t="s">
        <v>2273</v>
      </c>
      <c r="F4718" s="35"/>
      <c r="G4718" s="36">
        <v>37.78</v>
      </c>
      <c r="H4718" s="36">
        <v>3800</v>
      </c>
      <c r="I4718" s="36">
        <v>6800.4</v>
      </c>
      <c r="J4718" s="36">
        <v>37.78</v>
      </c>
    </row>
    <row r="4719" spans="1:10" x14ac:dyDescent="0.2">
      <c r="A4719" s="31"/>
      <c r="B4719" s="31"/>
      <c r="C4719" s="31"/>
      <c r="D4719" s="32" t="s">
        <v>8995</v>
      </c>
      <c r="E4719" s="31"/>
      <c r="F4719" s="31"/>
      <c r="G4719" s="31"/>
      <c r="H4719" s="31"/>
      <c r="I4719" s="31"/>
      <c r="J4719" s="31"/>
    </row>
    <row r="4720" spans="1:10" x14ac:dyDescent="0.2">
      <c r="A4720" s="33">
        <v>4142</v>
      </c>
      <c r="B4720" s="34" t="s">
        <v>8996</v>
      </c>
      <c r="C4720" s="34" t="s">
        <v>8997</v>
      </c>
      <c r="D4720" s="34" t="s">
        <v>8998</v>
      </c>
      <c r="E4720" s="35" t="s">
        <v>7566</v>
      </c>
      <c r="F4720" s="35"/>
      <c r="G4720" s="36">
        <v>39.11</v>
      </c>
      <c r="H4720" s="36">
        <v>3750</v>
      </c>
      <c r="I4720" s="36">
        <v>7039.8</v>
      </c>
      <c r="J4720" s="36">
        <v>39.11</v>
      </c>
    </row>
    <row r="4721" spans="1:10" x14ac:dyDescent="0.2">
      <c r="A4721" s="33">
        <v>4143</v>
      </c>
      <c r="B4721" s="34" t="s">
        <v>8999</v>
      </c>
      <c r="C4721" s="34" t="s">
        <v>9000</v>
      </c>
      <c r="D4721" s="34" t="s">
        <v>9001</v>
      </c>
      <c r="E4721" s="35" t="s">
        <v>4338</v>
      </c>
      <c r="F4721" s="35"/>
      <c r="G4721" s="36">
        <v>47.06</v>
      </c>
      <c r="H4721" s="36">
        <v>3800</v>
      </c>
      <c r="I4721" s="36">
        <v>8470.7999999999993</v>
      </c>
      <c r="J4721" s="36">
        <v>47.06</v>
      </c>
    </row>
    <row r="4722" spans="1:10" x14ac:dyDescent="0.2">
      <c r="A4722" s="33">
        <v>4144</v>
      </c>
      <c r="B4722" s="34" t="s">
        <v>9006</v>
      </c>
      <c r="C4722" s="34" t="s">
        <v>11908</v>
      </c>
      <c r="D4722" s="34" t="s">
        <v>9007</v>
      </c>
      <c r="E4722" s="35" t="s">
        <v>846</v>
      </c>
      <c r="F4722" s="35"/>
      <c r="G4722" s="36">
        <v>35.56</v>
      </c>
      <c r="H4722" s="36">
        <v>3750</v>
      </c>
      <c r="I4722" s="36">
        <v>6400.8</v>
      </c>
      <c r="J4722" s="36">
        <v>35.56</v>
      </c>
    </row>
    <row r="4723" spans="1:10" x14ac:dyDescent="0.2">
      <c r="A4723" s="33">
        <v>4145</v>
      </c>
      <c r="B4723" s="34" t="s">
        <v>9002</v>
      </c>
      <c r="C4723" s="34" t="s">
        <v>9003</v>
      </c>
      <c r="D4723" s="34" t="s">
        <v>15020</v>
      </c>
      <c r="E4723" s="35" t="s">
        <v>7821</v>
      </c>
      <c r="F4723" s="35"/>
      <c r="G4723" s="36">
        <v>51.33</v>
      </c>
      <c r="H4723" s="36">
        <v>3800</v>
      </c>
      <c r="I4723" s="36">
        <v>9239.4</v>
      </c>
      <c r="J4723" s="36">
        <v>51.33</v>
      </c>
    </row>
    <row r="4724" spans="1:10" x14ac:dyDescent="0.2">
      <c r="A4724" s="33">
        <v>4146</v>
      </c>
      <c r="B4724" s="34" t="s">
        <v>9004</v>
      </c>
      <c r="C4724" s="34" t="s">
        <v>9005</v>
      </c>
      <c r="D4724" s="34" t="s">
        <v>8998</v>
      </c>
      <c r="E4724" s="35" t="s">
        <v>7132</v>
      </c>
      <c r="F4724" s="35"/>
      <c r="G4724" s="36">
        <v>39.11</v>
      </c>
      <c r="H4724" s="36">
        <v>3750</v>
      </c>
      <c r="I4724" s="36">
        <v>7039.8</v>
      </c>
      <c r="J4724" s="36">
        <v>39.11</v>
      </c>
    </row>
    <row r="4725" spans="1:10" x14ac:dyDescent="0.2">
      <c r="A4725" s="31"/>
      <c r="B4725" s="31"/>
      <c r="C4725" s="31"/>
      <c r="D4725" s="32" t="s">
        <v>11936</v>
      </c>
      <c r="E4725" s="31"/>
      <c r="F4725" s="31"/>
      <c r="G4725" s="31"/>
      <c r="H4725" s="31"/>
      <c r="I4725" s="31"/>
      <c r="J4725" s="31"/>
    </row>
    <row r="4726" spans="1:10" x14ac:dyDescent="0.2">
      <c r="A4726" s="33">
        <v>4147</v>
      </c>
      <c r="B4726" s="34" t="s">
        <v>8458</v>
      </c>
      <c r="C4726" s="34" t="s">
        <v>8459</v>
      </c>
      <c r="D4726" s="34" t="s">
        <v>15021</v>
      </c>
      <c r="E4726" s="35" t="s">
        <v>24</v>
      </c>
      <c r="F4726" s="35"/>
      <c r="G4726" s="36">
        <v>8800</v>
      </c>
      <c r="H4726" s="36">
        <v>6500</v>
      </c>
      <c r="I4726" s="36">
        <v>8800</v>
      </c>
      <c r="J4726" s="36">
        <v>8800</v>
      </c>
    </row>
    <row r="4727" spans="1:10" x14ac:dyDescent="0.2">
      <c r="A4727" s="31"/>
      <c r="B4727" s="31"/>
      <c r="C4727" s="31"/>
      <c r="D4727" s="32" t="s">
        <v>9008</v>
      </c>
      <c r="E4727" s="31"/>
      <c r="F4727" s="31"/>
      <c r="G4727" s="31"/>
      <c r="H4727" s="31"/>
      <c r="I4727" s="31"/>
      <c r="J4727" s="31"/>
    </row>
    <row r="4728" spans="1:10" x14ac:dyDescent="0.2">
      <c r="A4728" s="33">
        <v>4148</v>
      </c>
      <c r="B4728" s="34" t="s">
        <v>9009</v>
      </c>
      <c r="C4728" s="34" t="s">
        <v>9010</v>
      </c>
      <c r="D4728" s="34" t="s">
        <v>15022</v>
      </c>
      <c r="E4728" s="35" t="s">
        <v>7597</v>
      </c>
      <c r="F4728" s="35"/>
      <c r="G4728" s="36">
        <v>10648</v>
      </c>
      <c r="H4728" s="36">
        <v>6500</v>
      </c>
      <c r="I4728" s="36">
        <v>10648</v>
      </c>
      <c r="J4728" s="36">
        <v>10648</v>
      </c>
    </row>
    <row r="4729" spans="1:10" x14ac:dyDescent="0.2">
      <c r="A4729" s="31"/>
      <c r="B4729" s="31"/>
      <c r="C4729" s="31"/>
      <c r="D4729" s="32" t="s">
        <v>9011</v>
      </c>
      <c r="E4729" s="31"/>
      <c r="F4729" s="31"/>
      <c r="G4729" s="31"/>
      <c r="H4729" s="31"/>
      <c r="I4729" s="31"/>
      <c r="J4729" s="31"/>
    </row>
    <row r="4730" spans="1:10" x14ac:dyDescent="0.2">
      <c r="A4730" s="33">
        <v>4149</v>
      </c>
      <c r="B4730" s="34" t="s">
        <v>9012</v>
      </c>
      <c r="C4730" s="34" t="s">
        <v>9013</v>
      </c>
      <c r="D4730" s="34" t="s">
        <v>15023</v>
      </c>
      <c r="E4730" s="35" t="s">
        <v>24</v>
      </c>
      <c r="F4730" s="35"/>
      <c r="G4730" s="36">
        <v>8800</v>
      </c>
      <c r="H4730" s="36">
        <v>6500</v>
      </c>
      <c r="I4730" s="36">
        <v>8800</v>
      </c>
      <c r="J4730" s="36">
        <v>8800</v>
      </c>
    </row>
    <row r="4731" spans="1:10" x14ac:dyDescent="0.2">
      <c r="A4731" s="31"/>
      <c r="B4731" s="31"/>
      <c r="C4731" s="31"/>
      <c r="D4731" s="32" t="s">
        <v>9014</v>
      </c>
      <c r="E4731" s="31"/>
      <c r="F4731" s="31"/>
      <c r="G4731" s="31"/>
      <c r="H4731" s="31"/>
      <c r="I4731" s="31"/>
      <c r="J4731" s="31"/>
    </row>
    <row r="4732" spans="1:10" x14ac:dyDescent="0.2">
      <c r="A4732" s="33">
        <v>4150</v>
      </c>
      <c r="B4732" s="34" t="s">
        <v>9017</v>
      </c>
      <c r="C4732" s="34" t="s">
        <v>9018</v>
      </c>
      <c r="D4732" s="34" t="s">
        <v>9019</v>
      </c>
      <c r="E4732" s="35" t="s">
        <v>7813</v>
      </c>
      <c r="F4732" s="35"/>
      <c r="G4732" s="36">
        <v>40.200000000000003</v>
      </c>
      <c r="H4732" s="36">
        <v>3750</v>
      </c>
      <c r="I4732" s="36">
        <v>8040</v>
      </c>
      <c r="J4732" s="36">
        <v>40.200000000000003</v>
      </c>
    </row>
    <row r="4733" spans="1:10" x14ac:dyDescent="0.2">
      <c r="A4733" s="33">
        <v>4151</v>
      </c>
      <c r="B4733" s="34" t="s">
        <v>9020</v>
      </c>
      <c r="C4733" s="34" t="s">
        <v>9021</v>
      </c>
      <c r="D4733" s="34" t="s">
        <v>9022</v>
      </c>
      <c r="E4733" s="35" t="s">
        <v>9023</v>
      </c>
      <c r="F4733" s="35"/>
      <c r="G4733" s="36">
        <v>33</v>
      </c>
      <c r="H4733" s="36">
        <v>3750</v>
      </c>
      <c r="I4733" s="36">
        <v>6600</v>
      </c>
      <c r="J4733" s="36">
        <v>33</v>
      </c>
    </row>
    <row r="4734" spans="1:10" x14ac:dyDescent="0.2">
      <c r="A4734" s="33">
        <v>4152</v>
      </c>
      <c r="B4734" s="34" t="s">
        <v>9015</v>
      </c>
      <c r="C4734" s="34" t="s">
        <v>11919</v>
      </c>
      <c r="D4734" s="34" t="s">
        <v>9016</v>
      </c>
      <c r="E4734" s="35" t="s">
        <v>6509</v>
      </c>
      <c r="F4734" s="35"/>
      <c r="G4734" s="36">
        <v>6000</v>
      </c>
      <c r="H4734" s="36">
        <v>3750</v>
      </c>
      <c r="I4734" s="36">
        <v>6000</v>
      </c>
      <c r="J4734" s="36">
        <v>6000</v>
      </c>
    </row>
    <row r="4735" spans="1:10" x14ac:dyDescent="0.2">
      <c r="A4735" s="33">
        <v>4153</v>
      </c>
      <c r="B4735" s="34" t="s">
        <v>11940</v>
      </c>
      <c r="C4735" s="34" t="s">
        <v>11939</v>
      </c>
      <c r="D4735" s="34" t="s">
        <v>15024</v>
      </c>
      <c r="E4735" s="35" t="s">
        <v>13912</v>
      </c>
      <c r="F4735" s="35"/>
      <c r="G4735" s="36">
        <v>30</v>
      </c>
      <c r="H4735" s="36">
        <v>3750</v>
      </c>
      <c r="I4735" s="36">
        <v>6000</v>
      </c>
      <c r="J4735" s="36">
        <v>30</v>
      </c>
    </row>
    <row r="4736" spans="1:10" x14ac:dyDescent="0.2">
      <c r="A4736" s="33">
        <v>4154</v>
      </c>
      <c r="B4736" s="34" t="s">
        <v>11938</v>
      </c>
      <c r="C4736" s="34" t="s">
        <v>11937</v>
      </c>
      <c r="D4736" s="34" t="s">
        <v>15025</v>
      </c>
      <c r="E4736" s="35" t="s">
        <v>13986</v>
      </c>
      <c r="F4736" s="35"/>
      <c r="G4736" s="36">
        <v>8250</v>
      </c>
      <c r="H4736" s="36">
        <v>4300</v>
      </c>
      <c r="I4736" s="36">
        <v>8250</v>
      </c>
      <c r="J4736" s="36">
        <v>8250</v>
      </c>
    </row>
    <row r="4737" spans="1:10" x14ac:dyDescent="0.2">
      <c r="A4737" s="33">
        <v>4155</v>
      </c>
      <c r="B4737" s="34" t="s">
        <v>9024</v>
      </c>
      <c r="C4737" s="34" t="s">
        <v>9025</v>
      </c>
      <c r="D4737" s="34" t="s">
        <v>9019</v>
      </c>
      <c r="E4737" s="35" t="s">
        <v>3043</v>
      </c>
      <c r="F4737" s="35"/>
      <c r="G4737" s="36">
        <v>40.200000000000003</v>
      </c>
      <c r="H4737" s="36">
        <v>3750</v>
      </c>
      <c r="I4737" s="36">
        <v>8040</v>
      </c>
      <c r="J4737" s="36">
        <v>40.200000000000003</v>
      </c>
    </row>
    <row r="4738" spans="1:10" x14ac:dyDescent="0.2">
      <c r="A4738" s="33">
        <v>4156</v>
      </c>
      <c r="B4738" s="34" t="s">
        <v>15026</v>
      </c>
      <c r="C4738" s="34" t="s">
        <v>15027</v>
      </c>
      <c r="D4738" s="34" t="s">
        <v>15024</v>
      </c>
      <c r="E4738" s="35" t="s">
        <v>13943</v>
      </c>
      <c r="F4738" s="35"/>
      <c r="G4738" s="36">
        <v>30</v>
      </c>
      <c r="H4738" s="36">
        <v>3750</v>
      </c>
      <c r="I4738" s="36">
        <v>6000</v>
      </c>
      <c r="J4738" s="36">
        <v>30</v>
      </c>
    </row>
    <row r="4739" spans="1:10" x14ac:dyDescent="0.2">
      <c r="A4739" s="31"/>
      <c r="B4739" s="31"/>
      <c r="C4739" s="31"/>
      <c r="D4739" s="32" t="s">
        <v>9026</v>
      </c>
      <c r="E4739" s="31"/>
      <c r="F4739" s="31"/>
      <c r="G4739" s="31"/>
      <c r="H4739" s="31"/>
      <c r="I4739" s="31"/>
      <c r="J4739" s="31"/>
    </row>
    <row r="4740" spans="1:10" x14ac:dyDescent="0.2">
      <c r="A4740" s="33">
        <v>4157</v>
      </c>
      <c r="B4740" s="34" t="s">
        <v>9027</v>
      </c>
      <c r="C4740" s="34" t="s">
        <v>9028</v>
      </c>
      <c r="D4740" s="34" t="s">
        <v>15028</v>
      </c>
      <c r="E4740" s="35" t="s">
        <v>5703</v>
      </c>
      <c r="F4740" s="35"/>
      <c r="G4740" s="36">
        <v>12430</v>
      </c>
      <c r="H4740" s="36">
        <v>9400</v>
      </c>
      <c r="I4740" s="36">
        <v>12430</v>
      </c>
      <c r="J4740" s="36">
        <v>12430</v>
      </c>
    </row>
    <row r="4741" spans="1:10" x14ac:dyDescent="0.2">
      <c r="A4741" s="33">
        <v>4158</v>
      </c>
      <c r="B4741" s="34" t="s">
        <v>11842</v>
      </c>
      <c r="C4741" s="34" t="s">
        <v>11841</v>
      </c>
      <c r="D4741" s="34" t="s">
        <v>9029</v>
      </c>
      <c r="E4741" s="35" t="s">
        <v>14008</v>
      </c>
      <c r="F4741" s="35"/>
      <c r="G4741" s="36">
        <v>6900</v>
      </c>
      <c r="H4741" s="36">
        <v>5100</v>
      </c>
      <c r="I4741" s="36">
        <v>6900</v>
      </c>
      <c r="J4741" s="36">
        <v>6900</v>
      </c>
    </row>
    <row r="4742" spans="1:10" x14ac:dyDescent="0.2">
      <c r="A4742" s="31"/>
      <c r="B4742" s="31"/>
      <c r="C4742" s="31"/>
      <c r="D4742" s="32" t="s">
        <v>9030</v>
      </c>
      <c r="E4742" s="31"/>
      <c r="F4742" s="31"/>
      <c r="G4742" s="31"/>
      <c r="H4742" s="31"/>
      <c r="I4742" s="31"/>
      <c r="J4742" s="31"/>
    </row>
    <row r="4743" spans="1:10" x14ac:dyDescent="0.2">
      <c r="A4743" s="33">
        <v>4159</v>
      </c>
      <c r="B4743" s="34" t="s">
        <v>9031</v>
      </c>
      <c r="C4743" s="34" t="s">
        <v>9032</v>
      </c>
      <c r="D4743" s="34" t="s">
        <v>9033</v>
      </c>
      <c r="E4743" s="35" t="s">
        <v>2372</v>
      </c>
      <c r="F4743" s="35"/>
      <c r="G4743" s="36">
        <v>41.67</v>
      </c>
      <c r="H4743" s="36">
        <v>4050</v>
      </c>
      <c r="I4743" s="36">
        <v>7500.6</v>
      </c>
      <c r="J4743" s="36">
        <v>41.67</v>
      </c>
    </row>
    <row r="4744" spans="1:10" x14ac:dyDescent="0.2">
      <c r="A4744" s="33">
        <v>4160</v>
      </c>
      <c r="B4744" s="34" t="s">
        <v>9034</v>
      </c>
      <c r="C4744" s="34" t="s">
        <v>9035</v>
      </c>
      <c r="D4744" s="34" t="s">
        <v>9033</v>
      </c>
      <c r="E4744" s="35" t="s">
        <v>433</v>
      </c>
      <c r="F4744" s="35"/>
      <c r="G4744" s="36">
        <v>41.67</v>
      </c>
      <c r="H4744" s="36">
        <v>4050</v>
      </c>
      <c r="I4744" s="36">
        <v>7500.6</v>
      </c>
      <c r="J4744" s="36">
        <v>41.67</v>
      </c>
    </row>
    <row r="4745" spans="1:10" x14ac:dyDescent="0.2">
      <c r="A4745" s="33">
        <v>4161</v>
      </c>
      <c r="B4745" s="34" t="s">
        <v>9036</v>
      </c>
      <c r="C4745" s="34" t="s">
        <v>9037</v>
      </c>
      <c r="D4745" s="34" t="s">
        <v>9038</v>
      </c>
      <c r="E4745" s="35" t="s">
        <v>7597</v>
      </c>
      <c r="F4745" s="35"/>
      <c r="G4745" s="36">
        <v>53.89</v>
      </c>
      <c r="H4745" s="36">
        <v>4700</v>
      </c>
      <c r="I4745" s="36">
        <v>9700.2000000000007</v>
      </c>
      <c r="J4745" s="36">
        <v>53.89</v>
      </c>
    </row>
    <row r="4746" spans="1:10" x14ac:dyDescent="0.2">
      <c r="A4746" s="33">
        <v>4162</v>
      </c>
      <c r="B4746" s="34" t="s">
        <v>9039</v>
      </c>
      <c r="C4746" s="34" t="s">
        <v>9040</v>
      </c>
      <c r="D4746" s="34" t="s">
        <v>9041</v>
      </c>
      <c r="E4746" s="35" t="s">
        <v>1466</v>
      </c>
      <c r="F4746" s="35"/>
      <c r="G4746" s="36">
        <v>46.11</v>
      </c>
      <c r="H4746" s="36">
        <v>4400</v>
      </c>
      <c r="I4746" s="36">
        <v>8299.7999999999993</v>
      </c>
      <c r="J4746" s="36">
        <v>46.11</v>
      </c>
    </row>
    <row r="4747" spans="1:10" x14ac:dyDescent="0.2">
      <c r="A4747" s="33">
        <v>4163</v>
      </c>
      <c r="B4747" s="34" t="s">
        <v>9042</v>
      </c>
      <c r="C4747" s="34" t="s">
        <v>9043</v>
      </c>
      <c r="D4747" s="34" t="s">
        <v>9041</v>
      </c>
      <c r="E4747" s="35" t="s">
        <v>9044</v>
      </c>
      <c r="F4747" s="35"/>
      <c r="G4747" s="36">
        <v>46.11</v>
      </c>
      <c r="H4747" s="36">
        <v>4400</v>
      </c>
      <c r="I4747" s="36">
        <v>8299.7999999999993</v>
      </c>
      <c r="J4747" s="36">
        <v>46.11</v>
      </c>
    </row>
    <row r="4748" spans="1:10" x14ac:dyDescent="0.2">
      <c r="A4748" s="33">
        <v>4164</v>
      </c>
      <c r="B4748" s="34" t="s">
        <v>9045</v>
      </c>
      <c r="C4748" s="34" t="s">
        <v>9046</v>
      </c>
      <c r="D4748" s="34" t="s">
        <v>9047</v>
      </c>
      <c r="E4748" s="35" t="s">
        <v>2891</v>
      </c>
      <c r="F4748" s="35"/>
      <c r="G4748" s="36">
        <v>48.33</v>
      </c>
      <c r="H4748" s="36">
        <v>4700</v>
      </c>
      <c r="I4748" s="36">
        <v>8699.4</v>
      </c>
      <c r="J4748" s="36">
        <v>48.33</v>
      </c>
    </row>
    <row r="4749" spans="1:10" x14ac:dyDescent="0.2">
      <c r="A4749" s="33">
        <v>4165</v>
      </c>
      <c r="B4749" s="34" t="s">
        <v>9050</v>
      </c>
      <c r="C4749" s="34" t="s">
        <v>9051</v>
      </c>
      <c r="D4749" s="34" t="s">
        <v>9048</v>
      </c>
      <c r="E4749" s="35" t="s">
        <v>1116</v>
      </c>
      <c r="F4749" s="35"/>
      <c r="G4749" s="36">
        <v>31.94</v>
      </c>
      <c r="H4749" s="36">
        <v>3750</v>
      </c>
      <c r="I4749" s="36">
        <v>5749.2</v>
      </c>
      <c r="J4749" s="36">
        <v>31.94</v>
      </c>
    </row>
    <row r="4750" spans="1:10" x14ac:dyDescent="0.2">
      <c r="A4750" s="33">
        <v>4166</v>
      </c>
      <c r="B4750" s="34" t="s">
        <v>9052</v>
      </c>
      <c r="C4750" s="34" t="s">
        <v>9053</v>
      </c>
      <c r="D4750" s="34" t="s">
        <v>9033</v>
      </c>
      <c r="E4750" s="35" t="s">
        <v>4147</v>
      </c>
      <c r="F4750" s="35"/>
      <c r="G4750" s="36">
        <v>41.67</v>
      </c>
      <c r="H4750" s="36">
        <v>4050</v>
      </c>
      <c r="I4750" s="36">
        <v>7500.6</v>
      </c>
      <c r="J4750" s="36">
        <v>41.67</v>
      </c>
    </row>
    <row r="4751" spans="1:10" x14ac:dyDescent="0.2">
      <c r="A4751" s="33">
        <v>4167</v>
      </c>
      <c r="B4751" s="34" t="s">
        <v>9054</v>
      </c>
      <c r="C4751" s="34" t="s">
        <v>9055</v>
      </c>
      <c r="D4751" s="34" t="s">
        <v>15029</v>
      </c>
      <c r="E4751" s="35" t="s">
        <v>4150</v>
      </c>
      <c r="F4751" s="35"/>
      <c r="G4751" s="36">
        <v>11846</v>
      </c>
      <c r="H4751" s="36">
        <v>6500</v>
      </c>
      <c r="I4751" s="36">
        <v>11846</v>
      </c>
      <c r="J4751" s="36">
        <v>11846</v>
      </c>
    </row>
    <row r="4752" spans="1:10" x14ac:dyDescent="0.2">
      <c r="A4752" s="33">
        <v>4168</v>
      </c>
      <c r="B4752" s="34" t="s">
        <v>9056</v>
      </c>
      <c r="C4752" s="34" t="s">
        <v>9057</v>
      </c>
      <c r="D4752" s="34" t="s">
        <v>9038</v>
      </c>
      <c r="E4752" s="35" t="s">
        <v>3813</v>
      </c>
      <c r="F4752" s="35"/>
      <c r="G4752" s="36">
        <v>53.89</v>
      </c>
      <c r="H4752" s="36">
        <v>4700</v>
      </c>
      <c r="I4752" s="36">
        <v>9700.2000000000007</v>
      </c>
      <c r="J4752" s="36">
        <v>53.89</v>
      </c>
    </row>
    <row r="4753" spans="1:10" x14ac:dyDescent="0.2">
      <c r="A4753" s="31"/>
      <c r="B4753" s="31"/>
      <c r="C4753" s="31"/>
      <c r="D4753" s="32" t="s">
        <v>9058</v>
      </c>
      <c r="E4753" s="31"/>
      <c r="F4753" s="31"/>
      <c r="G4753" s="31"/>
      <c r="H4753" s="31"/>
      <c r="I4753" s="31"/>
      <c r="J4753" s="31"/>
    </row>
    <row r="4754" spans="1:10" x14ac:dyDescent="0.2">
      <c r="A4754" s="33">
        <v>4169</v>
      </c>
      <c r="B4754" s="34" t="s">
        <v>9059</v>
      </c>
      <c r="C4754" s="34" t="s">
        <v>9060</v>
      </c>
      <c r="D4754" s="34" t="s">
        <v>9061</v>
      </c>
      <c r="E4754" s="35" t="s">
        <v>7597</v>
      </c>
      <c r="F4754" s="35"/>
      <c r="G4754" s="36">
        <v>38.89</v>
      </c>
      <c r="H4754" s="36">
        <v>3850</v>
      </c>
      <c r="I4754" s="36">
        <v>7000.2</v>
      </c>
      <c r="J4754" s="36">
        <v>38.89</v>
      </c>
    </row>
    <row r="4755" spans="1:10" x14ac:dyDescent="0.2">
      <c r="A4755" s="33">
        <v>4170</v>
      </c>
      <c r="B4755" s="34" t="s">
        <v>11916</v>
      </c>
      <c r="C4755" s="34" t="s">
        <v>11915</v>
      </c>
      <c r="D4755" s="34" t="s">
        <v>15030</v>
      </c>
      <c r="E4755" s="35" t="s">
        <v>13938</v>
      </c>
      <c r="F4755" s="35"/>
      <c r="G4755" s="36">
        <v>33.06</v>
      </c>
      <c r="H4755" s="36">
        <v>3750</v>
      </c>
      <c r="I4755" s="36">
        <v>5950.8</v>
      </c>
      <c r="J4755" s="36">
        <v>33.06</v>
      </c>
    </row>
    <row r="4756" spans="1:10" x14ac:dyDescent="0.2">
      <c r="A4756" s="33">
        <v>4171</v>
      </c>
      <c r="B4756" s="34" t="s">
        <v>11912</v>
      </c>
      <c r="C4756" s="34" t="s">
        <v>11911</v>
      </c>
      <c r="D4756" s="34" t="s">
        <v>15030</v>
      </c>
      <c r="E4756" s="35" t="s">
        <v>13975</v>
      </c>
      <c r="F4756" s="35"/>
      <c r="G4756" s="36">
        <v>33.06</v>
      </c>
      <c r="H4756" s="36">
        <v>3750</v>
      </c>
      <c r="I4756" s="36">
        <v>5950.8</v>
      </c>
      <c r="J4756" s="36">
        <v>33.06</v>
      </c>
    </row>
    <row r="4757" spans="1:10" x14ac:dyDescent="0.2">
      <c r="A4757" s="33">
        <v>4172</v>
      </c>
      <c r="B4757" s="34" t="s">
        <v>9062</v>
      </c>
      <c r="C4757" s="34" t="s">
        <v>9063</v>
      </c>
      <c r="D4757" s="34" t="s">
        <v>9064</v>
      </c>
      <c r="E4757" s="35" t="s">
        <v>2797</v>
      </c>
      <c r="F4757" s="35"/>
      <c r="G4757" s="36">
        <v>51.94</v>
      </c>
      <c r="H4757" s="36">
        <v>4300</v>
      </c>
      <c r="I4757" s="36">
        <v>9349.2000000000007</v>
      </c>
      <c r="J4757" s="36">
        <v>51.94</v>
      </c>
    </row>
    <row r="4758" spans="1:10" x14ac:dyDescent="0.2">
      <c r="A4758" s="33">
        <v>4173</v>
      </c>
      <c r="B4758" s="34" t="s">
        <v>9065</v>
      </c>
      <c r="C4758" s="34" t="s">
        <v>9066</v>
      </c>
      <c r="D4758" s="34" t="s">
        <v>9064</v>
      </c>
      <c r="E4758" s="35" t="s">
        <v>7927</v>
      </c>
      <c r="F4758" s="35"/>
      <c r="G4758" s="36">
        <v>51.94</v>
      </c>
      <c r="H4758" s="36">
        <v>4300</v>
      </c>
      <c r="I4758" s="36">
        <v>9349.2000000000007</v>
      </c>
      <c r="J4758" s="36">
        <v>51.94</v>
      </c>
    </row>
    <row r="4759" spans="1:10" x14ac:dyDescent="0.2">
      <c r="A4759" s="31"/>
      <c r="B4759" s="31"/>
      <c r="C4759" s="31"/>
      <c r="D4759" s="32" t="s">
        <v>9067</v>
      </c>
      <c r="E4759" s="31"/>
      <c r="F4759" s="31"/>
      <c r="G4759" s="31"/>
      <c r="H4759" s="31"/>
      <c r="I4759" s="31"/>
      <c r="J4759" s="31"/>
    </row>
    <row r="4760" spans="1:10" x14ac:dyDescent="0.2">
      <c r="A4760" s="33">
        <v>4174</v>
      </c>
      <c r="B4760" s="34" t="s">
        <v>9068</v>
      </c>
      <c r="C4760" s="34" t="s">
        <v>9069</v>
      </c>
      <c r="D4760" s="34" t="s">
        <v>9079</v>
      </c>
      <c r="E4760" s="35" t="s">
        <v>829</v>
      </c>
      <c r="F4760" s="35"/>
      <c r="G4760" s="36">
        <v>36.36</v>
      </c>
      <c r="H4760" s="36">
        <v>3750</v>
      </c>
      <c r="I4760" s="36">
        <v>6544.8</v>
      </c>
      <c r="J4760" s="36">
        <v>36.36</v>
      </c>
    </row>
    <row r="4761" spans="1:10" x14ac:dyDescent="0.2">
      <c r="A4761" s="33">
        <v>4175</v>
      </c>
      <c r="B4761" s="34" t="s">
        <v>9071</v>
      </c>
      <c r="C4761" s="34" t="s">
        <v>9072</v>
      </c>
      <c r="D4761" s="34" t="s">
        <v>9073</v>
      </c>
      <c r="E4761" s="35" t="s">
        <v>5186</v>
      </c>
      <c r="F4761" s="35"/>
      <c r="G4761" s="36">
        <v>35</v>
      </c>
      <c r="H4761" s="36">
        <v>3800</v>
      </c>
      <c r="I4761" s="36">
        <v>6300</v>
      </c>
      <c r="J4761" s="36">
        <v>35</v>
      </c>
    </row>
    <row r="4762" spans="1:10" x14ac:dyDescent="0.2">
      <c r="A4762" s="33">
        <v>4176</v>
      </c>
      <c r="B4762" s="34" t="s">
        <v>9074</v>
      </c>
      <c r="C4762" s="34" t="s">
        <v>9075</v>
      </c>
      <c r="D4762" s="34" t="s">
        <v>9076</v>
      </c>
      <c r="E4762" s="35" t="s">
        <v>6707</v>
      </c>
      <c r="F4762" s="35"/>
      <c r="G4762" s="36">
        <v>52.78</v>
      </c>
      <c r="H4762" s="36">
        <v>4700</v>
      </c>
      <c r="I4762" s="36">
        <v>9500.4</v>
      </c>
      <c r="J4762" s="36">
        <v>52.78</v>
      </c>
    </row>
    <row r="4763" spans="1:10" x14ac:dyDescent="0.2">
      <c r="A4763" s="33">
        <v>4177</v>
      </c>
      <c r="B4763" s="34" t="s">
        <v>9077</v>
      </c>
      <c r="C4763" s="34" t="s">
        <v>9078</v>
      </c>
      <c r="D4763" s="34" t="s">
        <v>9079</v>
      </c>
      <c r="E4763" s="35" t="s">
        <v>2207</v>
      </c>
      <c r="F4763" s="35"/>
      <c r="G4763" s="36">
        <v>36.36</v>
      </c>
      <c r="H4763" s="36">
        <v>3750</v>
      </c>
      <c r="I4763" s="36">
        <v>6544.8</v>
      </c>
      <c r="J4763" s="36">
        <v>36.36</v>
      </c>
    </row>
    <row r="4764" spans="1:10" x14ac:dyDescent="0.2">
      <c r="A4764" s="33">
        <v>4178</v>
      </c>
      <c r="B4764" s="34" t="s">
        <v>9080</v>
      </c>
      <c r="C4764" s="34" t="s">
        <v>9081</v>
      </c>
      <c r="D4764" s="34" t="s">
        <v>9076</v>
      </c>
      <c r="E4764" s="35" t="s">
        <v>495</v>
      </c>
      <c r="F4764" s="35"/>
      <c r="G4764" s="36">
        <v>52.78</v>
      </c>
      <c r="H4764" s="36">
        <v>4700</v>
      </c>
      <c r="I4764" s="36">
        <v>9500.4</v>
      </c>
      <c r="J4764" s="36">
        <v>52.78</v>
      </c>
    </row>
    <row r="4765" spans="1:10" x14ac:dyDescent="0.2">
      <c r="A4765" s="33">
        <v>4179</v>
      </c>
      <c r="B4765" s="34" t="s">
        <v>9082</v>
      </c>
      <c r="C4765" s="34" t="s">
        <v>9083</v>
      </c>
      <c r="D4765" s="34" t="s">
        <v>9070</v>
      </c>
      <c r="E4765" s="35" t="s">
        <v>9084</v>
      </c>
      <c r="F4765" s="35"/>
      <c r="G4765" s="36">
        <v>33.06</v>
      </c>
      <c r="H4765" s="36">
        <v>3750</v>
      </c>
      <c r="I4765" s="36">
        <v>5950.8</v>
      </c>
      <c r="J4765" s="36">
        <v>33.06</v>
      </c>
    </row>
    <row r="4766" spans="1:10" x14ac:dyDescent="0.2">
      <c r="A4766" s="31"/>
      <c r="B4766" s="31"/>
      <c r="C4766" s="31"/>
      <c r="D4766" s="32" t="s">
        <v>9085</v>
      </c>
      <c r="E4766" s="31"/>
      <c r="F4766" s="31"/>
      <c r="G4766" s="31"/>
      <c r="H4766" s="31"/>
      <c r="I4766" s="31"/>
      <c r="J4766" s="31"/>
    </row>
    <row r="4767" spans="1:10" x14ac:dyDescent="0.2">
      <c r="A4767" s="33">
        <v>4180</v>
      </c>
      <c r="B4767" s="34" t="s">
        <v>11903</v>
      </c>
      <c r="C4767" s="34" t="s">
        <v>11902</v>
      </c>
      <c r="D4767" s="34" t="s">
        <v>9086</v>
      </c>
      <c r="E4767" s="35" t="s">
        <v>13985</v>
      </c>
      <c r="F4767" s="35"/>
      <c r="G4767" s="36">
        <v>37.78</v>
      </c>
      <c r="H4767" s="36">
        <v>3800</v>
      </c>
      <c r="I4767" s="36">
        <v>6800.4</v>
      </c>
      <c r="J4767" s="36">
        <v>37.78</v>
      </c>
    </row>
    <row r="4768" spans="1:10" x14ac:dyDescent="0.2">
      <c r="A4768" s="33">
        <v>4181</v>
      </c>
      <c r="B4768" s="34" t="s">
        <v>9087</v>
      </c>
      <c r="C4768" s="34" t="s">
        <v>9088</v>
      </c>
      <c r="D4768" s="34" t="s">
        <v>9086</v>
      </c>
      <c r="E4768" s="35" t="s">
        <v>2443</v>
      </c>
      <c r="F4768" s="35"/>
      <c r="G4768" s="36">
        <v>37.78</v>
      </c>
      <c r="H4768" s="36">
        <v>3800</v>
      </c>
      <c r="I4768" s="36">
        <v>6800.4</v>
      </c>
      <c r="J4768" s="36">
        <v>37.78</v>
      </c>
    </row>
    <row r="4769" spans="1:10" x14ac:dyDescent="0.2">
      <c r="A4769" s="33">
        <v>4182</v>
      </c>
      <c r="B4769" s="34" t="s">
        <v>11901</v>
      </c>
      <c r="C4769" s="34" t="s">
        <v>11900</v>
      </c>
      <c r="D4769" s="34" t="s">
        <v>9086</v>
      </c>
      <c r="E4769" s="35" t="s">
        <v>14228</v>
      </c>
      <c r="F4769" s="35"/>
      <c r="G4769" s="36">
        <v>37.78</v>
      </c>
      <c r="H4769" s="36">
        <v>3800</v>
      </c>
      <c r="I4769" s="36">
        <v>6800.4</v>
      </c>
      <c r="J4769" s="36">
        <v>37.78</v>
      </c>
    </row>
    <row r="4770" spans="1:10" x14ac:dyDescent="0.2">
      <c r="A4770" s="33">
        <v>4183</v>
      </c>
      <c r="B4770" s="34" t="s">
        <v>11895</v>
      </c>
      <c r="C4770" s="34" t="s">
        <v>11894</v>
      </c>
      <c r="D4770" s="34" t="s">
        <v>15031</v>
      </c>
      <c r="E4770" s="35" t="s">
        <v>14007</v>
      </c>
      <c r="F4770" s="35"/>
      <c r="G4770" s="36">
        <v>39.17</v>
      </c>
      <c r="H4770" s="36">
        <v>3850</v>
      </c>
      <c r="I4770" s="36">
        <v>7050.6</v>
      </c>
      <c r="J4770" s="36">
        <v>39.17</v>
      </c>
    </row>
    <row r="4771" spans="1:10" x14ac:dyDescent="0.2">
      <c r="A4771" s="33">
        <v>4184</v>
      </c>
      <c r="B4771" s="34" t="s">
        <v>9091</v>
      </c>
      <c r="C4771" s="34" t="s">
        <v>9092</v>
      </c>
      <c r="D4771" s="34" t="s">
        <v>15032</v>
      </c>
      <c r="E4771" s="35" t="s">
        <v>1516</v>
      </c>
      <c r="F4771" s="35"/>
      <c r="G4771" s="36">
        <v>38.33</v>
      </c>
      <c r="H4771" s="36">
        <v>4000</v>
      </c>
      <c r="I4771" s="36">
        <v>6899.4</v>
      </c>
      <c r="J4771" s="36">
        <v>38.33</v>
      </c>
    </row>
    <row r="4772" spans="1:10" x14ac:dyDescent="0.2">
      <c r="A4772" s="33">
        <v>4185</v>
      </c>
      <c r="B4772" s="34" t="s">
        <v>9093</v>
      </c>
      <c r="C4772" s="34" t="s">
        <v>9094</v>
      </c>
      <c r="D4772" s="34" t="s">
        <v>15033</v>
      </c>
      <c r="E4772" s="35" t="s">
        <v>2663</v>
      </c>
      <c r="F4772" s="35"/>
      <c r="G4772" s="36">
        <v>42.17</v>
      </c>
      <c r="H4772" s="36">
        <v>4000</v>
      </c>
      <c r="I4772" s="36">
        <v>7590.6</v>
      </c>
      <c r="J4772" s="36">
        <v>42.17</v>
      </c>
    </row>
    <row r="4773" spans="1:10" x14ac:dyDescent="0.2">
      <c r="A4773" s="33">
        <v>4186</v>
      </c>
      <c r="B4773" s="34" t="s">
        <v>15034</v>
      </c>
      <c r="C4773" s="34" t="s">
        <v>15035</v>
      </c>
      <c r="D4773" s="34" t="s">
        <v>9086</v>
      </c>
      <c r="E4773" s="35" t="s">
        <v>14052</v>
      </c>
      <c r="F4773" s="35"/>
      <c r="G4773" s="36">
        <v>37.78</v>
      </c>
      <c r="H4773" s="36">
        <v>3800</v>
      </c>
      <c r="I4773" s="36">
        <v>6800.4</v>
      </c>
      <c r="J4773" s="36">
        <v>37.78</v>
      </c>
    </row>
    <row r="4774" spans="1:10" x14ac:dyDescent="0.2">
      <c r="A4774" s="31"/>
      <c r="B4774" s="31"/>
      <c r="C4774" s="31"/>
      <c r="D4774" s="32" t="s">
        <v>9095</v>
      </c>
      <c r="E4774" s="31"/>
      <c r="F4774" s="31"/>
      <c r="G4774" s="31"/>
      <c r="H4774" s="31"/>
      <c r="I4774" s="31"/>
      <c r="J4774" s="31"/>
    </row>
    <row r="4775" spans="1:10" x14ac:dyDescent="0.2">
      <c r="A4775" s="33">
        <v>4187</v>
      </c>
      <c r="B4775" s="34" t="s">
        <v>9096</v>
      </c>
      <c r="C4775" s="34" t="s">
        <v>9097</v>
      </c>
      <c r="D4775" s="34" t="s">
        <v>9098</v>
      </c>
      <c r="E4775" s="35" t="s">
        <v>1117</v>
      </c>
      <c r="F4775" s="35"/>
      <c r="G4775" s="36">
        <v>30</v>
      </c>
      <c r="H4775" s="36">
        <v>3750</v>
      </c>
      <c r="I4775" s="36">
        <v>6000</v>
      </c>
      <c r="J4775" s="36">
        <v>30</v>
      </c>
    </row>
    <row r="4776" spans="1:10" x14ac:dyDescent="0.2">
      <c r="A4776" s="33">
        <v>4188</v>
      </c>
      <c r="B4776" s="34" t="s">
        <v>9099</v>
      </c>
      <c r="C4776" s="34" t="s">
        <v>9100</v>
      </c>
      <c r="D4776" s="34" t="s">
        <v>15036</v>
      </c>
      <c r="E4776" s="35" t="s">
        <v>1875</v>
      </c>
      <c r="F4776" s="35"/>
      <c r="G4776" s="36">
        <v>33.5</v>
      </c>
      <c r="H4776" s="36">
        <v>3750</v>
      </c>
      <c r="I4776" s="36">
        <v>6700</v>
      </c>
      <c r="J4776" s="36">
        <v>33.5</v>
      </c>
    </row>
    <row r="4777" spans="1:10" x14ac:dyDescent="0.2">
      <c r="A4777" s="33">
        <v>4189</v>
      </c>
      <c r="B4777" s="34" t="s">
        <v>9101</v>
      </c>
      <c r="C4777" s="34" t="s">
        <v>9102</v>
      </c>
      <c r="D4777" s="34" t="s">
        <v>9103</v>
      </c>
      <c r="E4777" s="35" t="s">
        <v>819</v>
      </c>
      <c r="F4777" s="35"/>
      <c r="G4777" s="36">
        <v>7700</v>
      </c>
      <c r="H4777" s="36">
        <v>3750</v>
      </c>
      <c r="I4777" s="36">
        <v>7700</v>
      </c>
      <c r="J4777" s="36">
        <v>7700</v>
      </c>
    </row>
    <row r="4778" spans="1:10" x14ac:dyDescent="0.2">
      <c r="A4778" s="33">
        <v>4190</v>
      </c>
      <c r="B4778" s="34" t="s">
        <v>9104</v>
      </c>
      <c r="C4778" s="34" t="s">
        <v>9105</v>
      </c>
      <c r="D4778" s="34" t="s">
        <v>9106</v>
      </c>
      <c r="E4778" s="35" t="s">
        <v>1621</v>
      </c>
      <c r="F4778" s="35"/>
      <c r="G4778" s="36">
        <v>33</v>
      </c>
      <c r="H4778" s="36">
        <v>3750</v>
      </c>
      <c r="I4778" s="36">
        <v>6600</v>
      </c>
      <c r="J4778" s="36">
        <v>33</v>
      </c>
    </row>
    <row r="4779" spans="1:10" x14ac:dyDescent="0.2">
      <c r="A4779" s="33">
        <v>4191</v>
      </c>
      <c r="B4779" s="34" t="s">
        <v>11905</v>
      </c>
      <c r="C4779" s="34" t="s">
        <v>11904</v>
      </c>
      <c r="D4779" s="34" t="s">
        <v>9098</v>
      </c>
      <c r="E4779" s="35" t="s">
        <v>14189</v>
      </c>
      <c r="F4779" s="35"/>
      <c r="G4779" s="36">
        <v>30</v>
      </c>
      <c r="H4779" s="36">
        <v>3750</v>
      </c>
      <c r="I4779" s="36">
        <v>6000</v>
      </c>
      <c r="J4779" s="36">
        <v>30</v>
      </c>
    </row>
    <row r="4780" spans="1:10" x14ac:dyDescent="0.2">
      <c r="A4780" s="33">
        <v>4192</v>
      </c>
      <c r="B4780" s="34" t="s">
        <v>9107</v>
      </c>
      <c r="C4780" s="34" t="s">
        <v>9108</v>
      </c>
      <c r="D4780" s="34" t="s">
        <v>9098</v>
      </c>
      <c r="E4780" s="35" t="s">
        <v>3069</v>
      </c>
      <c r="F4780" s="35"/>
      <c r="G4780" s="36">
        <v>30</v>
      </c>
      <c r="H4780" s="36">
        <v>3750</v>
      </c>
      <c r="I4780" s="36">
        <v>6000</v>
      </c>
      <c r="J4780" s="36">
        <v>30</v>
      </c>
    </row>
    <row r="4781" spans="1:10" x14ac:dyDescent="0.2">
      <c r="A4781" s="31"/>
      <c r="B4781" s="31"/>
      <c r="C4781" s="31"/>
      <c r="D4781" s="32" t="s">
        <v>9109</v>
      </c>
      <c r="E4781" s="31"/>
      <c r="F4781" s="31"/>
      <c r="G4781" s="31"/>
      <c r="H4781" s="31"/>
      <c r="I4781" s="31"/>
      <c r="J4781" s="31"/>
    </row>
    <row r="4782" spans="1:10" x14ac:dyDescent="0.2">
      <c r="A4782" s="33">
        <v>4193</v>
      </c>
      <c r="B4782" s="34" t="s">
        <v>11897</v>
      </c>
      <c r="C4782" s="34" t="s">
        <v>11896</v>
      </c>
      <c r="D4782" s="34" t="s">
        <v>9110</v>
      </c>
      <c r="E4782" s="35" t="s">
        <v>13955</v>
      </c>
      <c r="F4782" s="35"/>
      <c r="G4782" s="36">
        <v>31.94</v>
      </c>
      <c r="H4782" s="36">
        <v>3750</v>
      </c>
      <c r="I4782" s="36">
        <v>5749.2</v>
      </c>
      <c r="J4782" s="36">
        <v>31.94</v>
      </c>
    </row>
    <row r="4783" spans="1:10" x14ac:dyDescent="0.2">
      <c r="A4783" s="33">
        <v>4194</v>
      </c>
      <c r="B4783" s="34" t="s">
        <v>9111</v>
      </c>
      <c r="C4783" s="34" t="s">
        <v>9112</v>
      </c>
      <c r="D4783" s="34" t="s">
        <v>9113</v>
      </c>
      <c r="E4783" s="35" t="s">
        <v>617</v>
      </c>
      <c r="F4783" s="35"/>
      <c r="G4783" s="36">
        <v>35.56</v>
      </c>
      <c r="H4783" s="36">
        <v>3800</v>
      </c>
      <c r="I4783" s="36">
        <v>6400.8</v>
      </c>
      <c r="J4783" s="36">
        <v>35.56</v>
      </c>
    </row>
    <row r="4784" spans="1:10" x14ac:dyDescent="0.2">
      <c r="A4784" s="33">
        <v>4195</v>
      </c>
      <c r="B4784" s="34" t="s">
        <v>9114</v>
      </c>
      <c r="C4784" s="34" t="s">
        <v>9115</v>
      </c>
      <c r="D4784" s="34" t="s">
        <v>9116</v>
      </c>
      <c r="E4784" s="35" t="s">
        <v>3055</v>
      </c>
      <c r="F4784" s="35"/>
      <c r="G4784" s="36">
        <v>35.14</v>
      </c>
      <c r="H4784" s="36">
        <v>3750</v>
      </c>
      <c r="I4784" s="36">
        <v>6325.2</v>
      </c>
      <c r="J4784" s="36">
        <v>35.14</v>
      </c>
    </row>
    <row r="4785" spans="1:10" x14ac:dyDescent="0.2">
      <c r="A4785" s="33">
        <v>4196</v>
      </c>
      <c r="B4785" s="34" t="s">
        <v>9117</v>
      </c>
      <c r="C4785" s="34" t="s">
        <v>9118</v>
      </c>
      <c r="D4785" s="34" t="s">
        <v>15037</v>
      </c>
      <c r="E4785" s="35" t="s">
        <v>2473</v>
      </c>
      <c r="F4785" s="35"/>
      <c r="G4785" s="36">
        <v>38.33</v>
      </c>
      <c r="H4785" s="36">
        <v>3750</v>
      </c>
      <c r="I4785" s="36">
        <v>6899.4</v>
      </c>
      <c r="J4785" s="36">
        <v>38.33</v>
      </c>
    </row>
    <row r="4786" spans="1:10" x14ac:dyDescent="0.2">
      <c r="A4786" s="33">
        <v>4197</v>
      </c>
      <c r="B4786" s="34" t="s">
        <v>9119</v>
      </c>
      <c r="C4786" s="34" t="s">
        <v>9120</v>
      </c>
      <c r="D4786" s="34" t="s">
        <v>9121</v>
      </c>
      <c r="E4786" s="35" t="s">
        <v>7946</v>
      </c>
      <c r="F4786" s="35"/>
      <c r="G4786" s="36">
        <v>35.56</v>
      </c>
      <c r="H4786" s="36">
        <v>3800</v>
      </c>
      <c r="I4786" s="36">
        <v>6400.8</v>
      </c>
      <c r="J4786" s="36">
        <v>35.56</v>
      </c>
    </row>
    <row r="4787" spans="1:10" x14ac:dyDescent="0.2">
      <c r="A4787" s="33">
        <v>4198</v>
      </c>
      <c r="B4787" s="34" t="s">
        <v>9122</v>
      </c>
      <c r="C4787" s="34" t="s">
        <v>9123</v>
      </c>
      <c r="D4787" s="34" t="s">
        <v>9116</v>
      </c>
      <c r="E4787" s="35" t="s">
        <v>9124</v>
      </c>
      <c r="F4787" s="35"/>
      <c r="G4787" s="36">
        <v>35.14</v>
      </c>
      <c r="H4787" s="36">
        <v>3750</v>
      </c>
      <c r="I4787" s="36">
        <v>6325.2</v>
      </c>
      <c r="J4787" s="36">
        <v>35.14</v>
      </c>
    </row>
    <row r="4788" spans="1:10" x14ac:dyDescent="0.2">
      <c r="A4788" s="33">
        <v>4199</v>
      </c>
      <c r="B4788" s="34" t="s">
        <v>9125</v>
      </c>
      <c r="C4788" s="34" t="s">
        <v>9126</v>
      </c>
      <c r="D4788" s="34" t="s">
        <v>9116</v>
      </c>
      <c r="E4788" s="35" t="s">
        <v>1037</v>
      </c>
      <c r="F4788" s="35"/>
      <c r="G4788" s="36">
        <v>35.14</v>
      </c>
      <c r="H4788" s="36">
        <v>3750</v>
      </c>
      <c r="I4788" s="36">
        <v>6325.2</v>
      </c>
      <c r="J4788" s="36">
        <v>35.14</v>
      </c>
    </row>
    <row r="4789" spans="1:10" x14ac:dyDescent="0.2">
      <c r="A4789" s="33">
        <v>4200</v>
      </c>
      <c r="B4789" s="34" t="s">
        <v>11899</v>
      </c>
      <c r="C4789" s="34" t="s">
        <v>11898</v>
      </c>
      <c r="D4789" s="34" t="s">
        <v>9116</v>
      </c>
      <c r="E4789" s="35" t="s">
        <v>13970</v>
      </c>
      <c r="F4789" s="35"/>
      <c r="G4789" s="36">
        <v>35.14</v>
      </c>
      <c r="H4789" s="36">
        <v>3750</v>
      </c>
      <c r="I4789" s="36">
        <v>6325.2</v>
      </c>
      <c r="J4789" s="36">
        <v>35.14</v>
      </c>
    </row>
    <row r="4790" spans="1:10" x14ac:dyDescent="0.2">
      <c r="A4790" s="33">
        <v>4201</v>
      </c>
      <c r="B4790" s="34" t="s">
        <v>9089</v>
      </c>
      <c r="C4790" s="34" t="s">
        <v>9090</v>
      </c>
      <c r="D4790" s="34" t="s">
        <v>9116</v>
      </c>
      <c r="E4790" s="35" t="s">
        <v>269</v>
      </c>
      <c r="F4790" s="35"/>
      <c r="G4790" s="36">
        <v>35.14</v>
      </c>
      <c r="H4790" s="36">
        <v>3750</v>
      </c>
      <c r="I4790" s="36">
        <v>6325.2</v>
      </c>
      <c r="J4790" s="36">
        <v>35.14</v>
      </c>
    </row>
    <row r="4791" spans="1:10" x14ac:dyDescent="0.2">
      <c r="A4791" s="33">
        <v>4202</v>
      </c>
      <c r="B4791" s="34" t="s">
        <v>9127</v>
      </c>
      <c r="C4791" s="34" t="s">
        <v>9128</v>
      </c>
      <c r="D4791" s="34" t="s">
        <v>9110</v>
      </c>
      <c r="E4791" s="35" t="s">
        <v>5568</v>
      </c>
      <c r="F4791" s="35"/>
      <c r="G4791" s="36">
        <v>31.94</v>
      </c>
      <c r="H4791" s="36">
        <v>3750</v>
      </c>
      <c r="I4791" s="36">
        <v>5749.2</v>
      </c>
      <c r="J4791" s="36">
        <v>31.94</v>
      </c>
    </row>
    <row r="4792" spans="1:10" x14ac:dyDescent="0.2">
      <c r="A4792" s="33">
        <v>4203</v>
      </c>
      <c r="B4792" s="34" t="s">
        <v>9129</v>
      </c>
      <c r="C4792" s="34" t="s">
        <v>9130</v>
      </c>
      <c r="D4792" s="34" t="s">
        <v>9116</v>
      </c>
      <c r="E4792" s="35" t="s">
        <v>9131</v>
      </c>
      <c r="F4792" s="35"/>
      <c r="G4792" s="36">
        <v>35.14</v>
      </c>
      <c r="H4792" s="36">
        <v>3750</v>
      </c>
      <c r="I4792" s="36">
        <v>6325.2</v>
      </c>
      <c r="J4792" s="36">
        <v>35.14</v>
      </c>
    </row>
    <row r="4793" spans="1:10" x14ac:dyDescent="0.2">
      <c r="A4793" s="33">
        <v>4204</v>
      </c>
      <c r="B4793" s="34" t="s">
        <v>9132</v>
      </c>
      <c r="C4793" s="34" t="s">
        <v>9133</v>
      </c>
      <c r="D4793" s="34" t="s">
        <v>9110</v>
      </c>
      <c r="E4793" s="35" t="s">
        <v>1149</v>
      </c>
      <c r="F4793" s="35"/>
      <c r="G4793" s="36">
        <v>31.94</v>
      </c>
      <c r="H4793" s="36">
        <v>3750</v>
      </c>
      <c r="I4793" s="36">
        <v>5749.2</v>
      </c>
      <c r="J4793" s="36">
        <v>31.94</v>
      </c>
    </row>
    <row r="4794" spans="1:10" x14ac:dyDescent="0.2">
      <c r="A4794" s="31"/>
      <c r="B4794" s="31"/>
      <c r="C4794" s="31"/>
      <c r="D4794" s="32" t="s">
        <v>9134</v>
      </c>
      <c r="E4794" s="31"/>
      <c r="F4794" s="31"/>
      <c r="G4794" s="31"/>
      <c r="H4794" s="31"/>
      <c r="I4794" s="31"/>
      <c r="J4794" s="31"/>
    </row>
    <row r="4795" spans="1:10" x14ac:dyDescent="0.2">
      <c r="A4795" s="33">
        <v>4205</v>
      </c>
      <c r="B4795" s="34" t="s">
        <v>9135</v>
      </c>
      <c r="C4795" s="34" t="s">
        <v>9136</v>
      </c>
      <c r="D4795" s="34" t="s">
        <v>15038</v>
      </c>
      <c r="E4795" s="35" t="s">
        <v>219</v>
      </c>
      <c r="F4795" s="35"/>
      <c r="G4795" s="36">
        <v>9735</v>
      </c>
      <c r="H4795" s="36">
        <v>9400</v>
      </c>
      <c r="I4795" s="36">
        <v>9735</v>
      </c>
      <c r="J4795" s="36">
        <v>9735</v>
      </c>
    </row>
    <row r="4796" spans="1:10" x14ac:dyDescent="0.2">
      <c r="A4796" s="33">
        <v>4206</v>
      </c>
      <c r="B4796" s="34" t="s">
        <v>9137</v>
      </c>
      <c r="C4796" s="34" t="s">
        <v>9138</v>
      </c>
      <c r="D4796" s="34" t="s">
        <v>15039</v>
      </c>
      <c r="E4796" s="35" t="s">
        <v>5063</v>
      </c>
      <c r="F4796" s="35"/>
      <c r="G4796" s="36">
        <v>7370</v>
      </c>
      <c r="H4796" s="36">
        <v>5300</v>
      </c>
      <c r="I4796" s="36">
        <v>7370</v>
      </c>
      <c r="J4796" s="36">
        <v>7370</v>
      </c>
    </row>
    <row r="4797" spans="1:10" x14ac:dyDescent="0.2">
      <c r="A4797" s="31"/>
      <c r="B4797" s="31"/>
      <c r="C4797" s="31"/>
      <c r="D4797" s="32" t="s">
        <v>9139</v>
      </c>
      <c r="E4797" s="31"/>
      <c r="F4797" s="31"/>
      <c r="G4797" s="31"/>
      <c r="H4797" s="31"/>
      <c r="I4797" s="31"/>
      <c r="J4797" s="31"/>
    </row>
    <row r="4798" spans="1:10" x14ac:dyDescent="0.2">
      <c r="A4798" s="33">
        <v>4207</v>
      </c>
      <c r="B4798" s="34" t="s">
        <v>11907</v>
      </c>
      <c r="C4798" s="34" t="s">
        <v>11906</v>
      </c>
      <c r="D4798" s="34" t="s">
        <v>15040</v>
      </c>
      <c r="E4798" s="35" t="s">
        <v>13963</v>
      </c>
      <c r="F4798" s="35"/>
      <c r="G4798" s="36">
        <v>52.78</v>
      </c>
      <c r="H4798" s="36">
        <v>4700</v>
      </c>
      <c r="I4798" s="36">
        <v>9500.4</v>
      </c>
      <c r="J4798" s="36">
        <v>52.78</v>
      </c>
    </row>
    <row r="4799" spans="1:10" x14ac:dyDescent="0.2">
      <c r="A4799" s="33">
        <v>4208</v>
      </c>
      <c r="B4799" s="34" t="s">
        <v>9140</v>
      </c>
      <c r="C4799" s="34" t="s">
        <v>9141</v>
      </c>
      <c r="D4799" s="34" t="s">
        <v>9142</v>
      </c>
      <c r="E4799" s="35" t="s">
        <v>68</v>
      </c>
      <c r="F4799" s="35"/>
      <c r="G4799" s="36">
        <v>41.67</v>
      </c>
      <c r="H4799" s="36">
        <v>4050</v>
      </c>
      <c r="I4799" s="36">
        <v>7500.6</v>
      </c>
      <c r="J4799" s="36">
        <v>41.67</v>
      </c>
    </row>
    <row r="4800" spans="1:10" x14ac:dyDescent="0.2">
      <c r="A4800" s="33">
        <v>4209</v>
      </c>
      <c r="B4800" s="34" t="s">
        <v>9143</v>
      </c>
      <c r="C4800" s="34" t="s">
        <v>9144</v>
      </c>
      <c r="D4800" s="34" t="s">
        <v>15040</v>
      </c>
      <c r="E4800" s="35" t="s">
        <v>4973</v>
      </c>
      <c r="F4800" s="35"/>
      <c r="G4800" s="36">
        <v>52.78</v>
      </c>
      <c r="H4800" s="36">
        <v>4700</v>
      </c>
      <c r="I4800" s="36">
        <v>9500.4</v>
      </c>
      <c r="J4800" s="36">
        <v>52.78</v>
      </c>
    </row>
    <row r="4801" spans="1:10" x14ac:dyDescent="0.2">
      <c r="A4801" s="33">
        <v>4210</v>
      </c>
      <c r="B4801" s="34" t="s">
        <v>9145</v>
      </c>
      <c r="C4801" s="34" t="s">
        <v>9146</v>
      </c>
      <c r="D4801" s="34" t="s">
        <v>9147</v>
      </c>
      <c r="E4801" s="35" t="s">
        <v>2099</v>
      </c>
      <c r="F4801" s="35"/>
      <c r="G4801" s="36">
        <v>8900</v>
      </c>
      <c r="H4801" s="36">
        <v>5247</v>
      </c>
      <c r="I4801" s="36">
        <v>6000</v>
      </c>
      <c r="J4801" s="36">
        <v>6000</v>
      </c>
    </row>
    <row r="4802" spans="1:10" x14ac:dyDescent="0.2">
      <c r="A4802" s="33">
        <v>4211</v>
      </c>
      <c r="B4802" s="34" t="s">
        <v>9148</v>
      </c>
      <c r="C4802" s="34" t="s">
        <v>9149</v>
      </c>
      <c r="D4802" s="34" t="s">
        <v>15041</v>
      </c>
      <c r="E4802" s="35" t="s">
        <v>24</v>
      </c>
      <c r="F4802" s="35"/>
      <c r="G4802" s="36">
        <v>9790</v>
      </c>
      <c r="H4802" s="36">
        <v>5500</v>
      </c>
      <c r="I4802" s="36">
        <v>9790</v>
      </c>
      <c r="J4802" s="36">
        <v>9790</v>
      </c>
    </row>
    <row r="4803" spans="1:10" x14ac:dyDescent="0.2">
      <c r="A4803" s="31"/>
      <c r="B4803" s="31"/>
      <c r="C4803" s="31"/>
      <c r="D4803" s="32" t="s">
        <v>9150</v>
      </c>
      <c r="E4803" s="31"/>
      <c r="F4803" s="31"/>
      <c r="G4803" s="31"/>
      <c r="H4803" s="31"/>
      <c r="I4803" s="31"/>
      <c r="J4803" s="31"/>
    </row>
    <row r="4804" spans="1:10" x14ac:dyDescent="0.2">
      <c r="A4804" s="33">
        <v>4212</v>
      </c>
      <c r="B4804" s="34" t="s">
        <v>9151</v>
      </c>
      <c r="C4804" s="34" t="s">
        <v>9152</v>
      </c>
      <c r="D4804" s="34" t="s">
        <v>9153</v>
      </c>
      <c r="E4804" s="35" t="s">
        <v>9154</v>
      </c>
      <c r="F4804" s="35"/>
      <c r="G4804" s="36">
        <v>38.89</v>
      </c>
      <c r="H4804" s="36">
        <v>4300</v>
      </c>
      <c r="I4804" s="36">
        <v>7000.2</v>
      </c>
      <c r="J4804" s="36">
        <v>38.89</v>
      </c>
    </row>
    <row r="4805" spans="1:10" x14ac:dyDescent="0.2">
      <c r="A4805" s="33">
        <v>4213</v>
      </c>
      <c r="B4805" s="34" t="s">
        <v>9155</v>
      </c>
      <c r="C4805" s="34" t="s">
        <v>9156</v>
      </c>
      <c r="D4805" s="34" t="s">
        <v>9157</v>
      </c>
      <c r="E4805" s="35" t="s">
        <v>7597</v>
      </c>
      <c r="F4805" s="35"/>
      <c r="G4805" s="36">
        <v>38.89</v>
      </c>
      <c r="H4805" s="36">
        <v>4300</v>
      </c>
      <c r="I4805" s="36">
        <v>7000.2</v>
      </c>
      <c r="J4805" s="36">
        <v>38.89</v>
      </c>
    </row>
    <row r="4806" spans="1:10" x14ac:dyDescent="0.2">
      <c r="A4806" s="31"/>
      <c r="B4806" s="31"/>
      <c r="C4806" s="31"/>
      <c r="D4806" s="32" t="s">
        <v>9158</v>
      </c>
      <c r="E4806" s="31"/>
      <c r="F4806" s="31"/>
      <c r="G4806" s="31"/>
      <c r="H4806" s="31"/>
      <c r="I4806" s="31"/>
      <c r="J4806" s="31"/>
    </row>
    <row r="4807" spans="1:10" x14ac:dyDescent="0.2">
      <c r="A4807" s="33">
        <v>4214</v>
      </c>
      <c r="B4807" s="34" t="s">
        <v>9159</v>
      </c>
      <c r="C4807" s="34" t="s">
        <v>9160</v>
      </c>
      <c r="D4807" s="34" t="s">
        <v>9161</v>
      </c>
      <c r="E4807" s="35" t="s">
        <v>9162</v>
      </c>
      <c r="F4807" s="35"/>
      <c r="G4807" s="36">
        <v>36.36</v>
      </c>
      <c r="H4807" s="36">
        <v>3750</v>
      </c>
      <c r="I4807" s="36">
        <v>6544.8</v>
      </c>
      <c r="J4807" s="36">
        <v>36.36</v>
      </c>
    </row>
    <row r="4808" spans="1:10" x14ac:dyDescent="0.2">
      <c r="A4808" s="33">
        <v>4215</v>
      </c>
      <c r="B4808" s="34" t="s">
        <v>9163</v>
      </c>
      <c r="C4808" s="34" t="s">
        <v>9164</v>
      </c>
      <c r="D4808" s="34" t="s">
        <v>15042</v>
      </c>
      <c r="E4808" s="35" t="s">
        <v>2207</v>
      </c>
      <c r="F4808" s="35"/>
      <c r="G4808" s="36">
        <v>53.89</v>
      </c>
      <c r="H4808" s="36">
        <v>4700</v>
      </c>
      <c r="I4808" s="36">
        <v>9700.2000000000007</v>
      </c>
      <c r="J4808" s="36">
        <v>53.89</v>
      </c>
    </row>
    <row r="4809" spans="1:10" x14ac:dyDescent="0.2">
      <c r="A4809" s="33">
        <v>4216</v>
      </c>
      <c r="B4809" s="34" t="s">
        <v>11874</v>
      </c>
      <c r="C4809" s="34" t="s">
        <v>11873</v>
      </c>
      <c r="D4809" s="34" t="s">
        <v>15043</v>
      </c>
      <c r="E4809" s="35" t="s">
        <v>13999</v>
      </c>
      <c r="F4809" s="35"/>
      <c r="G4809" s="36">
        <v>35</v>
      </c>
      <c r="H4809" s="36">
        <v>3800</v>
      </c>
      <c r="I4809" s="36">
        <v>6300</v>
      </c>
      <c r="J4809" s="36">
        <v>35</v>
      </c>
    </row>
    <row r="4810" spans="1:10" x14ac:dyDescent="0.2">
      <c r="A4810" s="33">
        <v>4217</v>
      </c>
      <c r="B4810" s="34" t="s">
        <v>9165</v>
      </c>
      <c r="C4810" s="34" t="s">
        <v>9166</v>
      </c>
      <c r="D4810" s="34" t="s">
        <v>9167</v>
      </c>
      <c r="E4810" s="35" t="s">
        <v>2207</v>
      </c>
      <c r="F4810" s="35"/>
      <c r="G4810" s="36">
        <v>39.44</v>
      </c>
      <c r="H4810" s="36">
        <v>3850</v>
      </c>
      <c r="I4810" s="36">
        <v>7099.2</v>
      </c>
      <c r="J4810" s="36">
        <v>39.44</v>
      </c>
    </row>
    <row r="4811" spans="1:10" x14ac:dyDescent="0.2">
      <c r="A4811" s="33">
        <v>4218</v>
      </c>
      <c r="B4811" s="34" t="s">
        <v>9168</v>
      </c>
      <c r="C4811" s="34" t="s">
        <v>9169</v>
      </c>
      <c r="D4811" s="34" t="s">
        <v>9167</v>
      </c>
      <c r="E4811" s="35" t="s">
        <v>9170</v>
      </c>
      <c r="F4811" s="35"/>
      <c r="G4811" s="36">
        <v>39.44</v>
      </c>
      <c r="H4811" s="36">
        <v>3637</v>
      </c>
      <c r="I4811" s="36">
        <v>7099.2</v>
      </c>
      <c r="J4811" s="36">
        <v>39.44</v>
      </c>
    </row>
    <row r="4812" spans="1:10" x14ac:dyDescent="0.2">
      <c r="A4812" s="33">
        <v>4219</v>
      </c>
      <c r="B4812" s="34" t="s">
        <v>9171</v>
      </c>
      <c r="C4812" s="34" t="s">
        <v>9172</v>
      </c>
      <c r="D4812" s="34" t="s">
        <v>9161</v>
      </c>
      <c r="E4812" s="35" t="s">
        <v>1828</v>
      </c>
      <c r="F4812" s="35"/>
      <c r="G4812" s="36">
        <v>36.36</v>
      </c>
      <c r="H4812" s="36">
        <v>3750</v>
      </c>
      <c r="I4812" s="36">
        <v>6544.8</v>
      </c>
      <c r="J4812" s="36">
        <v>36.36</v>
      </c>
    </row>
    <row r="4813" spans="1:10" x14ac:dyDescent="0.2">
      <c r="A4813" s="31"/>
      <c r="B4813" s="31"/>
      <c r="C4813" s="31"/>
      <c r="D4813" s="32" t="s">
        <v>9173</v>
      </c>
      <c r="E4813" s="31"/>
      <c r="F4813" s="31"/>
      <c r="G4813" s="31"/>
      <c r="H4813" s="31"/>
      <c r="I4813" s="31"/>
      <c r="J4813" s="31"/>
    </row>
    <row r="4814" spans="1:10" x14ac:dyDescent="0.2">
      <c r="A4814" s="33">
        <v>4220</v>
      </c>
      <c r="B4814" s="34" t="s">
        <v>9174</v>
      </c>
      <c r="C4814" s="34" t="s">
        <v>9175</v>
      </c>
      <c r="D4814" s="34" t="s">
        <v>9176</v>
      </c>
      <c r="E4814" s="35" t="s">
        <v>3552</v>
      </c>
      <c r="F4814" s="35"/>
      <c r="G4814" s="36">
        <v>37.78</v>
      </c>
      <c r="H4814" s="36">
        <v>3800</v>
      </c>
      <c r="I4814" s="36">
        <v>6800.4</v>
      </c>
      <c r="J4814" s="36">
        <v>37.78</v>
      </c>
    </row>
    <row r="4815" spans="1:10" x14ac:dyDescent="0.2">
      <c r="A4815" s="33">
        <v>4221</v>
      </c>
      <c r="B4815" s="34" t="s">
        <v>9177</v>
      </c>
      <c r="C4815" s="34" t="s">
        <v>9178</v>
      </c>
      <c r="D4815" s="34" t="s">
        <v>9176</v>
      </c>
      <c r="E4815" s="35" t="s">
        <v>681</v>
      </c>
      <c r="F4815" s="35"/>
      <c r="G4815" s="36">
        <v>37.78</v>
      </c>
      <c r="H4815" s="36">
        <v>3800</v>
      </c>
      <c r="I4815" s="36">
        <v>6800.4</v>
      </c>
      <c r="J4815" s="36">
        <v>37.78</v>
      </c>
    </row>
    <row r="4816" spans="1:10" x14ac:dyDescent="0.2">
      <c r="A4816" s="33">
        <v>4222</v>
      </c>
      <c r="B4816" s="34" t="s">
        <v>11887</v>
      </c>
      <c r="C4816" s="34" t="s">
        <v>11886</v>
      </c>
      <c r="D4816" s="34" t="s">
        <v>9176</v>
      </c>
      <c r="E4816" s="35" t="s">
        <v>14406</v>
      </c>
      <c r="F4816" s="35"/>
      <c r="G4816" s="36">
        <v>37.78</v>
      </c>
      <c r="H4816" s="36">
        <v>3800</v>
      </c>
      <c r="I4816" s="36">
        <v>6800.4</v>
      </c>
      <c r="J4816" s="36">
        <v>37.78</v>
      </c>
    </row>
    <row r="4817" spans="1:10" x14ac:dyDescent="0.2">
      <c r="A4817" s="33">
        <v>4223</v>
      </c>
      <c r="B4817" s="34" t="s">
        <v>11885</v>
      </c>
      <c r="C4817" s="34" t="s">
        <v>11884</v>
      </c>
      <c r="D4817" s="34" t="s">
        <v>9176</v>
      </c>
      <c r="E4817" s="35" t="s">
        <v>13990</v>
      </c>
      <c r="F4817" s="35"/>
      <c r="G4817" s="36">
        <v>37.78</v>
      </c>
      <c r="H4817" s="36">
        <v>3800</v>
      </c>
      <c r="I4817" s="36">
        <v>6800.4</v>
      </c>
      <c r="J4817" s="36">
        <v>37.78</v>
      </c>
    </row>
    <row r="4818" spans="1:10" x14ac:dyDescent="0.2">
      <c r="A4818" s="33">
        <v>4224</v>
      </c>
      <c r="B4818" s="34" t="s">
        <v>9179</v>
      </c>
      <c r="C4818" s="34" t="s">
        <v>9180</v>
      </c>
      <c r="D4818" s="34" t="s">
        <v>15044</v>
      </c>
      <c r="E4818" s="35" t="s">
        <v>2207</v>
      </c>
      <c r="F4818" s="35"/>
      <c r="G4818" s="36">
        <v>38.33</v>
      </c>
      <c r="H4818" s="36">
        <v>4000</v>
      </c>
      <c r="I4818" s="36">
        <v>6899.4</v>
      </c>
      <c r="J4818" s="36">
        <v>38.33</v>
      </c>
    </row>
    <row r="4819" spans="1:10" x14ac:dyDescent="0.2">
      <c r="A4819" s="33">
        <v>4225</v>
      </c>
      <c r="B4819" s="34" t="s">
        <v>9181</v>
      </c>
      <c r="C4819" s="34" t="s">
        <v>9182</v>
      </c>
      <c r="D4819" s="34" t="s">
        <v>9183</v>
      </c>
      <c r="E4819" s="35" t="s">
        <v>5451</v>
      </c>
      <c r="F4819" s="35"/>
      <c r="G4819" s="36">
        <v>39.17</v>
      </c>
      <c r="H4819" s="36">
        <v>3850</v>
      </c>
      <c r="I4819" s="36">
        <v>7050.6</v>
      </c>
      <c r="J4819" s="36">
        <v>39.17</v>
      </c>
    </row>
    <row r="4820" spans="1:10" x14ac:dyDescent="0.2">
      <c r="A4820" s="33">
        <v>4226</v>
      </c>
      <c r="B4820" s="34" t="s">
        <v>9184</v>
      </c>
      <c r="C4820" s="34" t="s">
        <v>9185</v>
      </c>
      <c r="D4820" s="34" t="s">
        <v>9176</v>
      </c>
      <c r="E4820" s="35" t="s">
        <v>13</v>
      </c>
      <c r="F4820" s="35"/>
      <c r="G4820" s="36">
        <v>37.78</v>
      </c>
      <c r="H4820" s="36">
        <v>3800</v>
      </c>
      <c r="I4820" s="36">
        <v>6800.4</v>
      </c>
      <c r="J4820" s="36">
        <v>37.78</v>
      </c>
    </row>
    <row r="4821" spans="1:10" x14ac:dyDescent="0.2">
      <c r="A4821" s="33">
        <v>4227</v>
      </c>
      <c r="B4821" s="34" t="s">
        <v>9186</v>
      </c>
      <c r="C4821" s="34" t="s">
        <v>9187</v>
      </c>
      <c r="D4821" s="34" t="s">
        <v>9183</v>
      </c>
      <c r="E4821" s="35" t="s">
        <v>2207</v>
      </c>
      <c r="F4821" s="35"/>
      <c r="G4821" s="36">
        <v>39.17</v>
      </c>
      <c r="H4821" s="36">
        <v>3850</v>
      </c>
      <c r="I4821" s="36">
        <v>7050.6</v>
      </c>
      <c r="J4821" s="36">
        <v>39.17</v>
      </c>
    </row>
    <row r="4822" spans="1:10" x14ac:dyDescent="0.2">
      <c r="A4822" s="33">
        <v>4228</v>
      </c>
      <c r="B4822" s="34" t="s">
        <v>9188</v>
      </c>
      <c r="C4822" s="34" t="s">
        <v>9189</v>
      </c>
      <c r="D4822" s="34" t="s">
        <v>9176</v>
      </c>
      <c r="E4822" s="35" t="s">
        <v>3703</v>
      </c>
      <c r="F4822" s="35"/>
      <c r="G4822" s="36">
        <v>37.78</v>
      </c>
      <c r="H4822" s="36">
        <v>3800</v>
      </c>
      <c r="I4822" s="36">
        <v>6800.4</v>
      </c>
      <c r="J4822" s="36">
        <v>37.78</v>
      </c>
    </row>
    <row r="4823" spans="1:10" x14ac:dyDescent="0.2">
      <c r="A4823" s="33">
        <v>4229</v>
      </c>
      <c r="B4823" s="34" t="s">
        <v>9190</v>
      </c>
      <c r="C4823" s="34" t="s">
        <v>9191</v>
      </c>
      <c r="D4823" s="34" t="s">
        <v>15044</v>
      </c>
      <c r="E4823" s="35" t="s">
        <v>4159</v>
      </c>
      <c r="F4823" s="35"/>
      <c r="G4823" s="36">
        <v>38.33</v>
      </c>
      <c r="H4823" s="36">
        <v>4000</v>
      </c>
      <c r="I4823" s="36">
        <v>6899.4</v>
      </c>
      <c r="J4823" s="36">
        <v>38.33</v>
      </c>
    </row>
    <row r="4824" spans="1:10" x14ac:dyDescent="0.2">
      <c r="A4824" s="33">
        <v>4230</v>
      </c>
      <c r="B4824" s="34" t="s">
        <v>9192</v>
      </c>
      <c r="C4824" s="34" t="s">
        <v>9193</v>
      </c>
      <c r="D4824" s="34" t="s">
        <v>9183</v>
      </c>
      <c r="E4824" s="35" t="s">
        <v>2207</v>
      </c>
      <c r="F4824" s="35"/>
      <c r="G4824" s="36">
        <v>39.17</v>
      </c>
      <c r="H4824" s="36">
        <v>3201</v>
      </c>
      <c r="I4824" s="36">
        <v>7050.6</v>
      </c>
      <c r="J4824" s="36">
        <v>39.17</v>
      </c>
    </row>
    <row r="4825" spans="1:10" x14ac:dyDescent="0.2">
      <c r="A4825" s="33">
        <v>4231</v>
      </c>
      <c r="B4825" s="34" t="s">
        <v>11883</v>
      </c>
      <c r="C4825" s="34" t="s">
        <v>11882</v>
      </c>
      <c r="D4825" s="34" t="s">
        <v>9176</v>
      </c>
      <c r="E4825" s="35" t="s">
        <v>13963</v>
      </c>
      <c r="F4825" s="35"/>
      <c r="G4825" s="36">
        <v>37.78</v>
      </c>
      <c r="H4825" s="36">
        <v>3800</v>
      </c>
      <c r="I4825" s="36">
        <v>6800.4</v>
      </c>
      <c r="J4825" s="36">
        <v>37.78</v>
      </c>
    </row>
    <row r="4826" spans="1:10" x14ac:dyDescent="0.2">
      <c r="A4826" s="33">
        <v>4232</v>
      </c>
      <c r="B4826" s="34" t="s">
        <v>11881</v>
      </c>
      <c r="C4826" s="34" t="s">
        <v>11880</v>
      </c>
      <c r="D4826" s="34" t="s">
        <v>9176</v>
      </c>
      <c r="E4826" s="35" t="s">
        <v>13993</v>
      </c>
      <c r="F4826" s="35"/>
      <c r="G4826" s="36">
        <v>37.78</v>
      </c>
      <c r="H4826" s="36">
        <v>3800</v>
      </c>
      <c r="I4826" s="36">
        <v>6800.4</v>
      </c>
      <c r="J4826" s="36">
        <v>37.78</v>
      </c>
    </row>
    <row r="4827" spans="1:10" x14ac:dyDescent="0.2">
      <c r="A4827" s="33">
        <v>4233</v>
      </c>
      <c r="B4827" s="34" t="s">
        <v>9194</v>
      </c>
      <c r="C4827" s="34" t="s">
        <v>9195</v>
      </c>
      <c r="D4827" s="34" t="s">
        <v>9176</v>
      </c>
      <c r="E4827" s="35" t="s">
        <v>8765</v>
      </c>
      <c r="F4827" s="35"/>
      <c r="G4827" s="36">
        <v>37.78</v>
      </c>
      <c r="H4827" s="36">
        <v>3245</v>
      </c>
      <c r="I4827" s="36">
        <v>6800.4</v>
      </c>
      <c r="J4827" s="36">
        <v>37.78</v>
      </c>
    </row>
    <row r="4828" spans="1:10" x14ac:dyDescent="0.2">
      <c r="A4828" s="33">
        <v>4234</v>
      </c>
      <c r="B4828" s="34" t="s">
        <v>9196</v>
      </c>
      <c r="C4828" s="34" t="s">
        <v>9197</v>
      </c>
      <c r="D4828" s="34" t="s">
        <v>9176</v>
      </c>
      <c r="E4828" s="35" t="s">
        <v>341</v>
      </c>
      <c r="F4828" s="35"/>
      <c r="G4828" s="36">
        <v>37.78</v>
      </c>
      <c r="H4828" s="36">
        <v>3800</v>
      </c>
      <c r="I4828" s="36">
        <v>6800.4</v>
      </c>
      <c r="J4828" s="36">
        <v>37.78</v>
      </c>
    </row>
    <row r="4829" spans="1:10" x14ac:dyDescent="0.2">
      <c r="A4829" s="33">
        <v>4235</v>
      </c>
      <c r="B4829" s="34" t="s">
        <v>9198</v>
      </c>
      <c r="C4829" s="34" t="s">
        <v>11879</v>
      </c>
      <c r="D4829" s="34" t="s">
        <v>9176</v>
      </c>
      <c r="E4829" s="35" t="s">
        <v>1337</v>
      </c>
      <c r="F4829" s="35"/>
      <c r="G4829" s="36">
        <v>37.78</v>
      </c>
      <c r="H4829" s="36">
        <v>3800</v>
      </c>
      <c r="I4829" s="36">
        <v>6800.4</v>
      </c>
      <c r="J4829" s="36">
        <v>37.78</v>
      </c>
    </row>
    <row r="4830" spans="1:10" x14ac:dyDescent="0.2">
      <c r="A4830" s="33">
        <v>4236</v>
      </c>
      <c r="B4830" s="34" t="s">
        <v>9199</v>
      </c>
      <c r="C4830" s="34" t="s">
        <v>9200</v>
      </c>
      <c r="D4830" s="34" t="s">
        <v>15044</v>
      </c>
      <c r="E4830" s="35" t="s">
        <v>2125</v>
      </c>
      <c r="F4830" s="35"/>
      <c r="G4830" s="36">
        <v>38.33</v>
      </c>
      <c r="H4830" s="36">
        <v>4000</v>
      </c>
      <c r="I4830" s="36">
        <v>6899.4</v>
      </c>
      <c r="J4830" s="36">
        <v>38.33</v>
      </c>
    </row>
    <row r="4831" spans="1:10" x14ac:dyDescent="0.2">
      <c r="A4831" s="33">
        <v>4237</v>
      </c>
      <c r="B4831" s="34" t="s">
        <v>9201</v>
      </c>
      <c r="C4831" s="34" t="s">
        <v>9202</v>
      </c>
      <c r="D4831" s="34" t="s">
        <v>9176</v>
      </c>
      <c r="E4831" s="35" t="s">
        <v>7791</v>
      </c>
      <c r="F4831" s="35"/>
      <c r="G4831" s="36">
        <v>37.78</v>
      </c>
      <c r="H4831" s="36">
        <v>3800</v>
      </c>
      <c r="I4831" s="36">
        <v>6800.4</v>
      </c>
      <c r="J4831" s="36">
        <v>37.78</v>
      </c>
    </row>
    <row r="4832" spans="1:10" x14ac:dyDescent="0.2">
      <c r="A4832" s="31"/>
      <c r="B4832" s="31"/>
      <c r="C4832" s="31"/>
      <c r="D4832" s="32" t="s">
        <v>9203</v>
      </c>
      <c r="E4832" s="31"/>
      <c r="F4832" s="31"/>
      <c r="G4832" s="31"/>
      <c r="H4832" s="31"/>
      <c r="I4832" s="31"/>
      <c r="J4832" s="31"/>
    </row>
    <row r="4833" spans="1:10" x14ac:dyDescent="0.2">
      <c r="A4833" s="33">
        <v>4238</v>
      </c>
      <c r="B4833" s="34" t="s">
        <v>9204</v>
      </c>
      <c r="C4833" s="34" t="s">
        <v>9205</v>
      </c>
      <c r="D4833" s="34" t="s">
        <v>9206</v>
      </c>
      <c r="E4833" s="35" t="s">
        <v>1242</v>
      </c>
      <c r="F4833" s="35"/>
      <c r="G4833" s="36">
        <v>35.14</v>
      </c>
      <c r="H4833" s="36">
        <v>3750</v>
      </c>
      <c r="I4833" s="36">
        <v>6325.2</v>
      </c>
      <c r="J4833" s="36">
        <v>35.14</v>
      </c>
    </row>
    <row r="4834" spans="1:10" x14ac:dyDescent="0.2">
      <c r="A4834" s="33">
        <v>4239</v>
      </c>
      <c r="B4834" s="34" t="s">
        <v>9207</v>
      </c>
      <c r="C4834" s="34" t="s">
        <v>9208</v>
      </c>
      <c r="D4834" s="34" t="s">
        <v>9209</v>
      </c>
      <c r="E4834" s="35" t="s">
        <v>2207</v>
      </c>
      <c r="F4834" s="35"/>
      <c r="G4834" s="36">
        <v>31.94</v>
      </c>
      <c r="H4834" s="36">
        <v>3750</v>
      </c>
      <c r="I4834" s="36">
        <v>5749.2</v>
      </c>
      <c r="J4834" s="36">
        <v>31.94</v>
      </c>
    </row>
    <row r="4835" spans="1:10" x14ac:dyDescent="0.2">
      <c r="A4835" s="33">
        <v>4240</v>
      </c>
      <c r="B4835" s="34" t="s">
        <v>11866</v>
      </c>
      <c r="C4835" s="34" t="s">
        <v>11865</v>
      </c>
      <c r="D4835" s="34" t="s">
        <v>9209</v>
      </c>
      <c r="E4835" s="35" t="s">
        <v>14228</v>
      </c>
      <c r="F4835" s="35"/>
      <c r="G4835" s="36">
        <v>31.94</v>
      </c>
      <c r="H4835" s="36">
        <v>3750</v>
      </c>
      <c r="I4835" s="36">
        <v>5749.2</v>
      </c>
      <c r="J4835" s="36">
        <v>31.94</v>
      </c>
    </row>
    <row r="4836" spans="1:10" x14ac:dyDescent="0.2">
      <c r="A4836" s="33">
        <v>4241</v>
      </c>
      <c r="B4836" s="34" t="s">
        <v>9212</v>
      </c>
      <c r="C4836" s="34" t="s">
        <v>9213</v>
      </c>
      <c r="D4836" s="34" t="s">
        <v>9209</v>
      </c>
      <c r="E4836" s="35" t="s">
        <v>4744</v>
      </c>
      <c r="F4836" s="35"/>
      <c r="G4836" s="36">
        <v>31.94</v>
      </c>
      <c r="H4836" s="36">
        <v>3750</v>
      </c>
      <c r="I4836" s="36">
        <v>5749.2</v>
      </c>
      <c r="J4836" s="36">
        <v>31.94</v>
      </c>
    </row>
    <row r="4837" spans="1:10" x14ac:dyDescent="0.2">
      <c r="A4837" s="33">
        <v>4242</v>
      </c>
      <c r="B4837" s="34" t="s">
        <v>9214</v>
      </c>
      <c r="C4837" s="34" t="s">
        <v>9215</v>
      </c>
      <c r="D4837" s="34" t="s">
        <v>9206</v>
      </c>
      <c r="E4837" s="35" t="s">
        <v>2951</v>
      </c>
      <c r="F4837" s="35"/>
      <c r="G4837" s="36">
        <v>35.14</v>
      </c>
      <c r="H4837" s="36">
        <v>3750</v>
      </c>
      <c r="I4837" s="36">
        <v>6325.2</v>
      </c>
      <c r="J4837" s="36">
        <v>35.14</v>
      </c>
    </row>
    <row r="4838" spans="1:10" x14ac:dyDescent="0.2">
      <c r="A4838" s="33">
        <v>4243</v>
      </c>
      <c r="B4838" s="34" t="s">
        <v>9216</v>
      </c>
      <c r="C4838" s="34" t="s">
        <v>9217</v>
      </c>
      <c r="D4838" s="34" t="s">
        <v>9206</v>
      </c>
      <c r="E4838" s="35" t="s">
        <v>8861</v>
      </c>
      <c r="F4838" s="35"/>
      <c r="G4838" s="36">
        <v>35.14</v>
      </c>
      <c r="H4838" s="36">
        <v>3750</v>
      </c>
      <c r="I4838" s="36">
        <v>6325.2</v>
      </c>
      <c r="J4838" s="36">
        <v>35.14</v>
      </c>
    </row>
    <row r="4839" spans="1:10" x14ac:dyDescent="0.2">
      <c r="A4839" s="33">
        <v>4244</v>
      </c>
      <c r="B4839" s="34" t="s">
        <v>9218</v>
      </c>
      <c r="C4839" s="34" t="s">
        <v>9219</v>
      </c>
      <c r="D4839" s="34" t="s">
        <v>9206</v>
      </c>
      <c r="E4839" s="35" t="s">
        <v>2891</v>
      </c>
      <c r="F4839" s="35"/>
      <c r="G4839" s="36">
        <v>35.14</v>
      </c>
      <c r="H4839" s="36">
        <v>3750</v>
      </c>
      <c r="I4839" s="36">
        <v>6325.2</v>
      </c>
      <c r="J4839" s="36">
        <v>35.14</v>
      </c>
    </row>
    <row r="4840" spans="1:10" x14ac:dyDescent="0.2">
      <c r="A4840" s="33">
        <v>4245</v>
      </c>
      <c r="B4840" s="34" t="s">
        <v>11862</v>
      </c>
      <c r="C4840" s="34" t="s">
        <v>11861</v>
      </c>
      <c r="D4840" s="34" t="s">
        <v>9209</v>
      </c>
      <c r="E4840" s="35" t="s">
        <v>13975</v>
      </c>
      <c r="F4840" s="35"/>
      <c r="G4840" s="36">
        <v>31.94</v>
      </c>
      <c r="H4840" s="36">
        <v>3750</v>
      </c>
      <c r="I4840" s="36">
        <v>5749.2</v>
      </c>
      <c r="J4840" s="36">
        <v>31.94</v>
      </c>
    </row>
    <row r="4841" spans="1:10" x14ac:dyDescent="0.2">
      <c r="A4841" s="31"/>
      <c r="B4841" s="31"/>
      <c r="C4841" s="31"/>
      <c r="D4841" s="32" t="s">
        <v>9220</v>
      </c>
      <c r="E4841" s="31"/>
      <c r="F4841" s="31"/>
      <c r="G4841" s="31"/>
      <c r="H4841" s="31"/>
      <c r="I4841" s="31"/>
      <c r="J4841" s="31"/>
    </row>
    <row r="4842" spans="1:10" x14ac:dyDescent="0.2">
      <c r="A4842" s="33">
        <v>4246</v>
      </c>
      <c r="B4842" s="34" t="s">
        <v>11868</v>
      </c>
      <c r="C4842" s="34" t="s">
        <v>11867</v>
      </c>
      <c r="D4842" s="34" t="s">
        <v>9226</v>
      </c>
      <c r="E4842" s="35" t="s">
        <v>13998</v>
      </c>
      <c r="F4842" s="35"/>
      <c r="G4842" s="36">
        <v>31.94</v>
      </c>
      <c r="H4842" s="36">
        <v>3750</v>
      </c>
      <c r="I4842" s="36">
        <v>5749.2</v>
      </c>
      <c r="J4842" s="36">
        <v>31.94</v>
      </c>
    </row>
    <row r="4843" spans="1:10" x14ac:dyDescent="0.2">
      <c r="A4843" s="33">
        <v>4247</v>
      </c>
      <c r="B4843" s="34" t="s">
        <v>8140</v>
      </c>
      <c r="C4843" s="34" t="s">
        <v>8141</v>
      </c>
      <c r="D4843" s="34" t="s">
        <v>9223</v>
      </c>
      <c r="E4843" s="35" t="s">
        <v>1389</v>
      </c>
      <c r="F4843" s="35"/>
      <c r="G4843" s="36">
        <v>6700</v>
      </c>
      <c r="H4843" s="36">
        <v>5300</v>
      </c>
      <c r="I4843" s="36">
        <v>6700</v>
      </c>
      <c r="J4843" s="36">
        <v>6700</v>
      </c>
    </row>
    <row r="4844" spans="1:10" x14ac:dyDescent="0.2">
      <c r="A4844" s="33">
        <v>4248</v>
      </c>
      <c r="B4844" s="34" t="s">
        <v>9221</v>
      </c>
      <c r="C4844" s="34" t="s">
        <v>9222</v>
      </c>
      <c r="D4844" s="34" t="s">
        <v>15045</v>
      </c>
      <c r="E4844" s="35" t="s">
        <v>2073</v>
      </c>
      <c r="F4844" s="35"/>
      <c r="G4844" s="36">
        <v>7370</v>
      </c>
      <c r="H4844" s="36">
        <v>5900</v>
      </c>
      <c r="I4844" s="36">
        <v>7370</v>
      </c>
      <c r="J4844" s="36">
        <v>7370</v>
      </c>
    </row>
    <row r="4845" spans="1:10" x14ac:dyDescent="0.2">
      <c r="A4845" s="33">
        <v>4249</v>
      </c>
      <c r="B4845" s="34" t="s">
        <v>9224</v>
      </c>
      <c r="C4845" s="34" t="s">
        <v>9225</v>
      </c>
      <c r="D4845" s="34" t="s">
        <v>9226</v>
      </c>
      <c r="E4845" s="35" t="s">
        <v>588</v>
      </c>
      <c r="F4845" s="35"/>
      <c r="G4845" s="36">
        <v>31.94</v>
      </c>
      <c r="H4845" s="36">
        <v>3750</v>
      </c>
      <c r="I4845" s="36">
        <v>5749.2</v>
      </c>
      <c r="J4845" s="36">
        <v>31.94</v>
      </c>
    </row>
    <row r="4846" spans="1:10" x14ac:dyDescent="0.2">
      <c r="A4846" s="33">
        <v>4250</v>
      </c>
      <c r="B4846" s="34" t="s">
        <v>9210</v>
      </c>
      <c r="C4846" s="34" t="s">
        <v>9211</v>
      </c>
      <c r="D4846" s="34" t="s">
        <v>15046</v>
      </c>
      <c r="E4846" s="35" t="s">
        <v>2207</v>
      </c>
      <c r="F4846" s="35"/>
      <c r="G4846" s="36">
        <v>43.93</v>
      </c>
      <c r="H4846" s="36">
        <v>3800</v>
      </c>
      <c r="I4846" s="36">
        <v>7907.4</v>
      </c>
      <c r="J4846" s="36">
        <v>43.93</v>
      </c>
    </row>
    <row r="4847" spans="1:10" x14ac:dyDescent="0.2">
      <c r="A4847" s="33">
        <v>4251</v>
      </c>
      <c r="B4847" s="34" t="s">
        <v>9227</v>
      </c>
      <c r="C4847" s="34" t="s">
        <v>9228</v>
      </c>
      <c r="D4847" s="34" t="s">
        <v>9229</v>
      </c>
      <c r="E4847" s="35" t="s">
        <v>7799</v>
      </c>
      <c r="F4847" s="35"/>
      <c r="G4847" s="36">
        <v>35.14</v>
      </c>
      <c r="H4847" s="36">
        <v>3750</v>
      </c>
      <c r="I4847" s="36">
        <v>6325.2</v>
      </c>
      <c r="J4847" s="36">
        <v>35.14</v>
      </c>
    </row>
    <row r="4848" spans="1:10" x14ac:dyDescent="0.2">
      <c r="A4848" s="33">
        <v>4252</v>
      </c>
      <c r="B4848" s="34" t="s">
        <v>11864</v>
      </c>
      <c r="C4848" s="34" t="s">
        <v>11863</v>
      </c>
      <c r="D4848" s="34" t="s">
        <v>9226</v>
      </c>
      <c r="E4848" s="35" t="s">
        <v>14410</v>
      </c>
      <c r="F4848" s="35"/>
      <c r="G4848" s="36">
        <v>31.94</v>
      </c>
      <c r="H4848" s="36">
        <v>3750</v>
      </c>
      <c r="I4848" s="36">
        <v>5749.2</v>
      </c>
      <c r="J4848" s="36">
        <v>31.94</v>
      </c>
    </row>
    <row r="4849" spans="1:10" x14ac:dyDescent="0.2">
      <c r="A4849" s="33">
        <v>4253</v>
      </c>
      <c r="B4849" s="34" t="s">
        <v>9230</v>
      </c>
      <c r="C4849" s="34" t="s">
        <v>9231</v>
      </c>
      <c r="D4849" s="34" t="s">
        <v>9226</v>
      </c>
      <c r="E4849" s="35" t="s">
        <v>2207</v>
      </c>
      <c r="F4849" s="35"/>
      <c r="G4849" s="36">
        <v>31.94</v>
      </c>
      <c r="H4849" s="36">
        <v>3750</v>
      </c>
      <c r="I4849" s="36">
        <v>5749.2</v>
      </c>
      <c r="J4849" s="36">
        <v>31.94</v>
      </c>
    </row>
    <row r="4850" spans="1:10" x14ac:dyDescent="0.2">
      <c r="A4850" s="31"/>
      <c r="B4850" s="31"/>
      <c r="C4850" s="31"/>
      <c r="D4850" s="32" t="s">
        <v>9232</v>
      </c>
      <c r="E4850" s="31"/>
      <c r="F4850" s="31"/>
      <c r="G4850" s="31"/>
      <c r="H4850" s="31"/>
      <c r="I4850" s="31"/>
      <c r="J4850" s="31"/>
    </row>
    <row r="4851" spans="1:10" x14ac:dyDescent="0.2">
      <c r="A4851" s="33">
        <v>4254</v>
      </c>
      <c r="B4851" s="34" t="s">
        <v>11891</v>
      </c>
      <c r="C4851" s="34" t="s">
        <v>11890</v>
      </c>
      <c r="D4851" s="34" t="s">
        <v>9235</v>
      </c>
      <c r="E4851" s="35" t="s">
        <v>13970</v>
      </c>
      <c r="F4851" s="35"/>
      <c r="G4851" s="36">
        <v>30</v>
      </c>
      <c r="H4851" s="36">
        <v>3750</v>
      </c>
      <c r="I4851" s="36">
        <v>6000</v>
      </c>
      <c r="J4851" s="36">
        <v>30</v>
      </c>
    </row>
    <row r="4852" spans="1:10" x14ac:dyDescent="0.2">
      <c r="A4852" s="33">
        <v>4255</v>
      </c>
      <c r="B4852" s="34" t="s">
        <v>11893</v>
      </c>
      <c r="C4852" s="34" t="s">
        <v>11892</v>
      </c>
      <c r="D4852" s="34" t="s">
        <v>9244</v>
      </c>
      <c r="E4852" s="35" t="s">
        <v>14084</v>
      </c>
      <c r="F4852" s="35"/>
      <c r="G4852" s="36">
        <v>33</v>
      </c>
      <c r="H4852" s="36">
        <v>3750</v>
      </c>
      <c r="I4852" s="36">
        <v>6600</v>
      </c>
      <c r="J4852" s="36">
        <v>33</v>
      </c>
    </row>
    <row r="4853" spans="1:10" x14ac:dyDescent="0.2">
      <c r="A4853" s="33">
        <v>4256</v>
      </c>
      <c r="B4853" s="34" t="s">
        <v>11876</v>
      </c>
      <c r="C4853" s="34" t="s">
        <v>11875</v>
      </c>
      <c r="D4853" s="34" t="s">
        <v>15047</v>
      </c>
      <c r="E4853" s="35" t="s">
        <v>13986</v>
      </c>
      <c r="F4853" s="35"/>
      <c r="G4853" s="36">
        <v>5000</v>
      </c>
      <c r="H4853" s="36">
        <v>3750</v>
      </c>
      <c r="I4853" s="36">
        <v>5000</v>
      </c>
      <c r="J4853" s="36">
        <v>5000</v>
      </c>
    </row>
    <row r="4854" spans="1:10" x14ac:dyDescent="0.2">
      <c r="A4854" s="33">
        <v>4257</v>
      </c>
      <c r="B4854" s="34" t="s">
        <v>9233</v>
      </c>
      <c r="C4854" s="34" t="s">
        <v>9234</v>
      </c>
      <c r="D4854" s="34" t="s">
        <v>9235</v>
      </c>
      <c r="E4854" s="35" t="s">
        <v>961</v>
      </c>
      <c r="F4854" s="35"/>
      <c r="G4854" s="36">
        <v>30</v>
      </c>
      <c r="H4854" s="36">
        <v>3750</v>
      </c>
      <c r="I4854" s="36">
        <v>6000</v>
      </c>
      <c r="J4854" s="36">
        <v>30</v>
      </c>
    </row>
    <row r="4855" spans="1:10" x14ac:dyDescent="0.2">
      <c r="A4855" s="33">
        <v>4258</v>
      </c>
      <c r="B4855" s="34" t="s">
        <v>9236</v>
      </c>
      <c r="C4855" s="34" t="s">
        <v>9237</v>
      </c>
      <c r="D4855" s="34" t="s">
        <v>9238</v>
      </c>
      <c r="E4855" s="35" t="s">
        <v>1568</v>
      </c>
      <c r="F4855" s="35"/>
      <c r="G4855" s="36">
        <v>7700</v>
      </c>
      <c r="H4855" s="36">
        <v>3750</v>
      </c>
      <c r="I4855" s="36">
        <v>7700</v>
      </c>
      <c r="J4855" s="36">
        <v>7700</v>
      </c>
    </row>
    <row r="4856" spans="1:10" x14ac:dyDescent="0.2">
      <c r="A4856" s="33">
        <v>4259</v>
      </c>
      <c r="B4856" s="34" t="s">
        <v>9239</v>
      </c>
      <c r="C4856" s="34" t="s">
        <v>9240</v>
      </c>
      <c r="D4856" s="34" t="s">
        <v>9241</v>
      </c>
      <c r="E4856" s="35" t="s">
        <v>2207</v>
      </c>
      <c r="F4856" s="35"/>
      <c r="G4856" s="36">
        <v>7000</v>
      </c>
      <c r="H4856" s="36">
        <v>3584</v>
      </c>
      <c r="I4856" s="36">
        <v>7000</v>
      </c>
      <c r="J4856" s="36">
        <v>7000</v>
      </c>
    </row>
    <row r="4857" spans="1:10" x14ac:dyDescent="0.2">
      <c r="A4857" s="33">
        <v>4260</v>
      </c>
      <c r="B4857" s="34" t="s">
        <v>9242</v>
      </c>
      <c r="C4857" s="34" t="s">
        <v>9243</v>
      </c>
      <c r="D4857" s="34" t="s">
        <v>9244</v>
      </c>
      <c r="E4857" s="35" t="s">
        <v>2440</v>
      </c>
      <c r="F4857" s="35"/>
      <c r="G4857" s="36">
        <v>33</v>
      </c>
      <c r="H4857" s="36">
        <v>3750</v>
      </c>
      <c r="I4857" s="36">
        <v>6600</v>
      </c>
      <c r="J4857" s="36">
        <v>33</v>
      </c>
    </row>
    <row r="4858" spans="1:10" x14ac:dyDescent="0.2">
      <c r="A4858" s="33">
        <v>4261</v>
      </c>
      <c r="B4858" s="34" t="s">
        <v>9245</v>
      </c>
      <c r="C4858" s="34" t="s">
        <v>9246</v>
      </c>
      <c r="D4858" s="34" t="s">
        <v>9247</v>
      </c>
      <c r="E4858" s="35" t="s">
        <v>371</v>
      </c>
      <c r="F4858" s="35"/>
      <c r="G4858" s="36">
        <v>40.200000000000003</v>
      </c>
      <c r="H4858" s="36">
        <v>3750</v>
      </c>
      <c r="I4858" s="36">
        <v>8040</v>
      </c>
      <c r="J4858" s="36">
        <v>40.200000000000003</v>
      </c>
    </row>
    <row r="4859" spans="1:10" x14ac:dyDescent="0.2">
      <c r="A4859" s="31"/>
      <c r="B4859" s="31"/>
      <c r="C4859" s="31"/>
      <c r="D4859" s="32" t="s">
        <v>9248</v>
      </c>
      <c r="E4859" s="31"/>
      <c r="F4859" s="31"/>
      <c r="G4859" s="31"/>
      <c r="H4859" s="31"/>
      <c r="I4859" s="31"/>
      <c r="J4859" s="31"/>
    </row>
    <row r="4860" spans="1:10" x14ac:dyDescent="0.2">
      <c r="A4860" s="33">
        <v>4262</v>
      </c>
      <c r="B4860" s="34" t="s">
        <v>9250</v>
      </c>
      <c r="C4860" s="34" t="s">
        <v>9251</v>
      </c>
      <c r="D4860" s="34" t="s">
        <v>9249</v>
      </c>
      <c r="E4860" s="35" t="s">
        <v>2207</v>
      </c>
      <c r="F4860" s="35"/>
      <c r="G4860" s="36">
        <v>31.94</v>
      </c>
      <c r="H4860" s="36">
        <v>3750</v>
      </c>
      <c r="I4860" s="36">
        <v>5749.2</v>
      </c>
      <c r="J4860" s="36">
        <v>31.94</v>
      </c>
    </row>
    <row r="4861" spans="1:10" x14ac:dyDescent="0.2">
      <c r="A4861" s="31"/>
      <c r="B4861" s="31"/>
      <c r="C4861" s="31"/>
      <c r="D4861" s="32" t="s">
        <v>9252</v>
      </c>
      <c r="E4861" s="31"/>
      <c r="F4861" s="31"/>
      <c r="G4861" s="31"/>
      <c r="H4861" s="31"/>
      <c r="I4861" s="31"/>
      <c r="J4861" s="31"/>
    </row>
    <row r="4862" spans="1:10" x14ac:dyDescent="0.2">
      <c r="A4862" s="33">
        <v>4263</v>
      </c>
      <c r="B4862" s="34" t="s">
        <v>11872</v>
      </c>
      <c r="C4862" s="34" t="s">
        <v>11871</v>
      </c>
      <c r="D4862" s="34" t="s">
        <v>15048</v>
      </c>
      <c r="E4862" s="35" t="s">
        <v>13935</v>
      </c>
      <c r="F4862" s="35"/>
      <c r="G4862" s="36">
        <v>6050</v>
      </c>
      <c r="H4862" s="36">
        <v>4300</v>
      </c>
      <c r="I4862" s="36">
        <v>6050</v>
      </c>
      <c r="J4862" s="36">
        <v>6050</v>
      </c>
    </row>
    <row r="4863" spans="1:10" x14ac:dyDescent="0.2">
      <c r="A4863" s="33">
        <v>4264</v>
      </c>
      <c r="B4863" s="34" t="s">
        <v>9253</v>
      </c>
      <c r="C4863" s="34" t="s">
        <v>9254</v>
      </c>
      <c r="D4863" s="34" t="s">
        <v>15049</v>
      </c>
      <c r="E4863" s="35" t="s">
        <v>1609</v>
      </c>
      <c r="F4863" s="35"/>
      <c r="G4863" s="36">
        <v>12430</v>
      </c>
      <c r="H4863" s="36">
        <v>9400</v>
      </c>
      <c r="I4863" s="36">
        <v>12430</v>
      </c>
      <c r="J4863" s="36">
        <v>12430</v>
      </c>
    </row>
    <row r="4864" spans="1:10" x14ac:dyDescent="0.2">
      <c r="A4864" s="31"/>
      <c r="B4864" s="31"/>
      <c r="C4864" s="31"/>
      <c r="D4864" s="32" t="s">
        <v>9255</v>
      </c>
      <c r="E4864" s="31"/>
      <c r="F4864" s="31"/>
      <c r="G4864" s="31"/>
      <c r="H4864" s="31"/>
      <c r="I4864" s="31"/>
      <c r="J4864" s="31"/>
    </row>
    <row r="4865" spans="1:10" x14ac:dyDescent="0.2">
      <c r="A4865" s="33">
        <v>4265</v>
      </c>
      <c r="B4865" s="34" t="s">
        <v>9256</v>
      </c>
      <c r="C4865" s="34" t="s">
        <v>9257</v>
      </c>
      <c r="D4865" s="34" t="s">
        <v>15050</v>
      </c>
      <c r="E4865" s="35" t="s">
        <v>5364</v>
      </c>
      <c r="F4865" s="35"/>
      <c r="G4865" s="36">
        <v>10769</v>
      </c>
      <c r="H4865" s="36">
        <v>6500</v>
      </c>
      <c r="I4865" s="36">
        <v>10769</v>
      </c>
      <c r="J4865" s="36">
        <v>10769</v>
      </c>
    </row>
    <row r="4866" spans="1:10" x14ac:dyDescent="0.2">
      <c r="A4866" s="33">
        <v>4266</v>
      </c>
      <c r="B4866" s="34" t="s">
        <v>11870</v>
      </c>
      <c r="C4866" s="34" t="s">
        <v>11869</v>
      </c>
      <c r="D4866" s="34" t="s">
        <v>15051</v>
      </c>
      <c r="E4866" s="35" t="s">
        <v>13925</v>
      </c>
      <c r="F4866" s="35"/>
      <c r="G4866" s="36">
        <v>31.94</v>
      </c>
      <c r="H4866" s="36">
        <v>3750</v>
      </c>
      <c r="I4866" s="36">
        <v>5749.2</v>
      </c>
      <c r="J4866" s="36">
        <v>31.94</v>
      </c>
    </row>
    <row r="4867" spans="1:10" x14ac:dyDescent="0.2">
      <c r="A4867" s="33">
        <v>4267</v>
      </c>
      <c r="B4867" s="34" t="s">
        <v>9258</v>
      </c>
      <c r="C4867" s="34" t="s">
        <v>9259</v>
      </c>
      <c r="D4867" s="34" t="s">
        <v>9260</v>
      </c>
      <c r="E4867" s="35" t="s">
        <v>2207</v>
      </c>
      <c r="F4867" s="35"/>
      <c r="G4867" s="36">
        <v>41.67</v>
      </c>
      <c r="H4867" s="36">
        <v>4651</v>
      </c>
      <c r="I4867" s="36">
        <v>7500.6</v>
      </c>
      <c r="J4867" s="36">
        <v>41.67</v>
      </c>
    </row>
    <row r="4868" spans="1:10" x14ac:dyDescent="0.2">
      <c r="A4868" s="33">
        <v>4268</v>
      </c>
      <c r="B4868" s="34" t="s">
        <v>9261</v>
      </c>
      <c r="C4868" s="34" t="s">
        <v>9262</v>
      </c>
      <c r="D4868" s="34" t="s">
        <v>9263</v>
      </c>
      <c r="E4868" s="35" t="s">
        <v>9264</v>
      </c>
      <c r="F4868" s="35"/>
      <c r="G4868" s="36">
        <v>31.94</v>
      </c>
      <c r="H4868" s="36">
        <v>3200</v>
      </c>
      <c r="I4868" s="36">
        <v>5749.2</v>
      </c>
      <c r="J4868" s="36">
        <v>31.94</v>
      </c>
    </row>
    <row r="4869" spans="1:10" x14ac:dyDescent="0.2">
      <c r="A4869" s="33">
        <v>4269</v>
      </c>
      <c r="B4869" s="34" t="s">
        <v>9265</v>
      </c>
      <c r="C4869" s="34" t="s">
        <v>9266</v>
      </c>
      <c r="D4869" s="34" t="s">
        <v>9267</v>
      </c>
      <c r="E4869" s="35" t="s">
        <v>9268</v>
      </c>
      <c r="F4869" s="35"/>
      <c r="G4869" s="36">
        <v>53.89</v>
      </c>
      <c r="H4869" s="36">
        <v>4700</v>
      </c>
      <c r="I4869" s="36">
        <v>9700.2000000000007</v>
      </c>
      <c r="J4869" s="36">
        <v>53.89</v>
      </c>
    </row>
    <row r="4870" spans="1:10" x14ac:dyDescent="0.2">
      <c r="A4870" s="33">
        <v>4270</v>
      </c>
      <c r="B4870" s="34" t="s">
        <v>9269</v>
      </c>
      <c r="C4870" s="34" t="s">
        <v>9270</v>
      </c>
      <c r="D4870" s="34" t="s">
        <v>9267</v>
      </c>
      <c r="E4870" s="35" t="s">
        <v>2207</v>
      </c>
      <c r="F4870" s="35"/>
      <c r="G4870" s="36">
        <v>53.89</v>
      </c>
      <c r="H4870" s="36">
        <v>4700</v>
      </c>
      <c r="I4870" s="36">
        <v>9700.2000000000007</v>
      </c>
      <c r="J4870" s="36">
        <v>53.89</v>
      </c>
    </row>
    <row r="4871" spans="1:10" x14ac:dyDescent="0.2">
      <c r="A4871" s="33">
        <v>4271</v>
      </c>
      <c r="B4871" s="34" t="s">
        <v>9271</v>
      </c>
      <c r="C4871" s="34" t="s">
        <v>9272</v>
      </c>
      <c r="D4871" s="34" t="s">
        <v>9260</v>
      </c>
      <c r="E4871" s="35" t="s">
        <v>4988</v>
      </c>
      <c r="F4871" s="35"/>
      <c r="G4871" s="36">
        <v>41.67</v>
      </c>
      <c r="H4871" s="36">
        <v>4050</v>
      </c>
      <c r="I4871" s="36">
        <v>7500.6</v>
      </c>
      <c r="J4871" s="36">
        <v>41.67</v>
      </c>
    </row>
    <row r="4872" spans="1:10" x14ac:dyDescent="0.2">
      <c r="A4872" s="33">
        <v>4272</v>
      </c>
      <c r="B4872" s="34" t="s">
        <v>9273</v>
      </c>
      <c r="C4872" s="34" t="s">
        <v>9274</v>
      </c>
      <c r="D4872" s="34" t="s">
        <v>9275</v>
      </c>
      <c r="E4872" s="35" t="s">
        <v>8847</v>
      </c>
      <c r="F4872" s="35"/>
      <c r="G4872" s="36">
        <v>46.11</v>
      </c>
      <c r="H4872" s="36">
        <v>4400</v>
      </c>
      <c r="I4872" s="36">
        <v>8299.7999999999993</v>
      </c>
      <c r="J4872" s="36">
        <v>46.11</v>
      </c>
    </row>
    <row r="4873" spans="1:10" x14ac:dyDescent="0.2">
      <c r="A4873" s="33">
        <v>4273</v>
      </c>
      <c r="B4873" s="34" t="s">
        <v>13781</v>
      </c>
      <c r="C4873" s="34" t="s">
        <v>13782</v>
      </c>
      <c r="D4873" s="34" t="s">
        <v>9260</v>
      </c>
      <c r="E4873" s="35" t="s">
        <v>13975</v>
      </c>
      <c r="F4873" s="35"/>
      <c r="G4873" s="36">
        <v>41.67</v>
      </c>
      <c r="H4873" s="36">
        <v>4050</v>
      </c>
      <c r="I4873" s="36">
        <v>7500.6</v>
      </c>
      <c r="J4873" s="36">
        <v>41.67</v>
      </c>
    </row>
    <row r="4874" spans="1:10" x14ac:dyDescent="0.2">
      <c r="A4874" s="33">
        <v>4274</v>
      </c>
      <c r="B4874" s="34" t="s">
        <v>9276</v>
      </c>
      <c r="C4874" s="34" t="s">
        <v>9277</v>
      </c>
      <c r="D4874" s="34" t="s">
        <v>9260</v>
      </c>
      <c r="E4874" s="35" t="s">
        <v>68</v>
      </c>
      <c r="F4874" s="35"/>
      <c r="G4874" s="36">
        <v>41.67</v>
      </c>
      <c r="H4874" s="36">
        <v>4050</v>
      </c>
      <c r="I4874" s="36">
        <v>7500.6</v>
      </c>
      <c r="J4874" s="36">
        <v>41.67</v>
      </c>
    </row>
    <row r="4875" spans="1:10" x14ac:dyDescent="0.2">
      <c r="A4875" s="31"/>
      <c r="B4875" s="31"/>
      <c r="C4875" s="31"/>
      <c r="D4875" s="32" t="s">
        <v>9278</v>
      </c>
      <c r="E4875" s="31"/>
      <c r="F4875" s="31"/>
      <c r="G4875" s="31"/>
      <c r="H4875" s="31"/>
      <c r="I4875" s="31"/>
      <c r="J4875" s="31"/>
    </row>
    <row r="4876" spans="1:10" x14ac:dyDescent="0.2">
      <c r="A4876" s="33">
        <v>4275</v>
      </c>
      <c r="B4876" s="34" t="s">
        <v>9279</v>
      </c>
      <c r="C4876" s="34" t="s">
        <v>9280</v>
      </c>
      <c r="D4876" s="34" t="s">
        <v>9281</v>
      </c>
      <c r="E4876" s="35" t="s">
        <v>2207</v>
      </c>
      <c r="F4876" s="35"/>
      <c r="G4876" s="36">
        <v>36.36</v>
      </c>
      <c r="H4876" s="36">
        <v>3750</v>
      </c>
      <c r="I4876" s="36">
        <v>6544.8</v>
      </c>
      <c r="J4876" s="36">
        <v>36.36</v>
      </c>
    </row>
    <row r="4877" spans="1:10" x14ac:dyDescent="0.2">
      <c r="A4877" s="33">
        <v>4276</v>
      </c>
      <c r="B4877" s="34" t="s">
        <v>9282</v>
      </c>
      <c r="C4877" s="34" t="s">
        <v>9283</v>
      </c>
      <c r="D4877" s="34" t="s">
        <v>9284</v>
      </c>
      <c r="E4877" s="35" t="s">
        <v>4360</v>
      </c>
      <c r="F4877" s="35"/>
      <c r="G4877" s="36">
        <v>51.94</v>
      </c>
      <c r="H4877" s="36">
        <v>4300</v>
      </c>
      <c r="I4877" s="36">
        <v>9349.2000000000007</v>
      </c>
      <c r="J4877" s="36">
        <v>51.94</v>
      </c>
    </row>
    <row r="4878" spans="1:10" x14ac:dyDescent="0.2">
      <c r="A4878" s="33">
        <v>4277</v>
      </c>
      <c r="B4878" s="34" t="s">
        <v>9285</v>
      </c>
      <c r="C4878" s="34" t="s">
        <v>9286</v>
      </c>
      <c r="D4878" s="34" t="s">
        <v>9287</v>
      </c>
      <c r="E4878" s="35" t="s">
        <v>2207</v>
      </c>
      <c r="F4878" s="35"/>
      <c r="G4878" s="36">
        <v>39.67</v>
      </c>
      <c r="H4878" s="36">
        <v>3750</v>
      </c>
      <c r="I4878" s="36">
        <v>7140.6</v>
      </c>
      <c r="J4878" s="36">
        <v>39.67</v>
      </c>
    </row>
    <row r="4879" spans="1:10" x14ac:dyDescent="0.2">
      <c r="A4879" s="33">
        <v>4278</v>
      </c>
      <c r="B4879" s="34" t="s">
        <v>9288</v>
      </c>
      <c r="C4879" s="34" t="s">
        <v>9289</v>
      </c>
      <c r="D4879" s="34" t="s">
        <v>9284</v>
      </c>
      <c r="E4879" s="35" t="s">
        <v>2207</v>
      </c>
      <c r="F4879" s="35"/>
      <c r="G4879" s="36">
        <v>51.94</v>
      </c>
      <c r="H4879" s="36">
        <v>4300</v>
      </c>
      <c r="I4879" s="36">
        <v>9349.2000000000007</v>
      </c>
      <c r="J4879" s="36">
        <v>51.94</v>
      </c>
    </row>
    <row r="4880" spans="1:10" x14ac:dyDescent="0.2">
      <c r="A4880" s="31"/>
      <c r="B4880" s="31"/>
      <c r="C4880" s="31"/>
      <c r="D4880" s="32" t="s">
        <v>9290</v>
      </c>
      <c r="E4880" s="31"/>
      <c r="F4880" s="31"/>
      <c r="G4880" s="31"/>
      <c r="H4880" s="31"/>
      <c r="I4880" s="31"/>
      <c r="J4880" s="31"/>
    </row>
    <row r="4881" spans="1:10" x14ac:dyDescent="0.2">
      <c r="A4881" s="33">
        <v>4279</v>
      </c>
      <c r="B4881" s="34" t="s">
        <v>9291</v>
      </c>
      <c r="C4881" s="34" t="s">
        <v>9292</v>
      </c>
      <c r="D4881" s="34" t="s">
        <v>15052</v>
      </c>
      <c r="E4881" s="35" t="s">
        <v>9293</v>
      </c>
      <c r="F4881" s="35"/>
      <c r="G4881" s="36">
        <v>43.33</v>
      </c>
      <c r="H4881" s="36">
        <v>4700</v>
      </c>
      <c r="I4881" s="36">
        <v>7799.4</v>
      </c>
      <c r="J4881" s="36">
        <v>43.33</v>
      </c>
    </row>
    <row r="4882" spans="1:10" x14ac:dyDescent="0.2">
      <c r="A4882" s="33">
        <v>4280</v>
      </c>
      <c r="B4882" s="34" t="s">
        <v>9295</v>
      </c>
      <c r="C4882" s="34" t="s">
        <v>9296</v>
      </c>
      <c r="D4882" s="34" t="s">
        <v>9297</v>
      </c>
      <c r="E4882" s="35" t="s">
        <v>5129</v>
      </c>
      <c r="F4882" s="35"/>
      <c r="G4882" s="36">
        <v>33.06</v>
      </c>
      <c r="H4882" s="36">
        <v>3750</v>
      </c>
      <c r="I4882" s="36">
        <v>5950.8</v>
      </c>
      <c r="J4882" s="36">
        <v>33.06</v>
      </c>
    </row>
    <row r="4883" spans="1:10" x14ac:dyDescent="0.2">
      <c r="A4883" s="33">
        <v>4281</v>
      </c>
      <c r="B4883" s="34" t="s">
        <v>9298</v>
      </c>
      <c r="C4883" s="34" t="s">
        <v>9299</v>
      </c>
      <c r="D4883" s="34" t="s">
        <v>9300</v>
      </c>
      <c r="E4883" s="35" t="s">
        <v>9301</v>
      </c>
      <c r="F4883" s="35"/>
      <c r="G4883" s="36">
        <v>53.89</v>
      </c>
      <c r="H4883" s="36">
        <v>4700</v>
      </c>
      <c r="I4883" s="36">
        <v>9700.2000000000007</v>
      </c>
      <c r="J4883" s="36">
        <v>53.89</v>
      </c>
    </row>
    <row r="4884" spans="1:10" x14ac:dyDescent="0.2">
      <c r="A4884" s="33">
        <v>4282</v>
      </c>
      <c r="B4884" s="34" t="s">
        <v>9302</v>
      </c>
      <c r="C4884" s="34" t="s">
        <v>9303</v>
      </c>
      <c r="D4884" s="34" t="s">
        <v>15052</v>
      </c>
      <c r="E4884" s="35" t="s">
        <v>1472</v>
      </c>
      <c r="F4884" s="35"/>
      <c r="G4884" s="36">
        <v>43.33</v>
      </c>
      <c r="H4884" s="36">
        <v>4700</v>
      </c>
      <c r="I4884" s="36">
        <v>7799.4</v>
      </c>
      <c r="J4884" s="36">
        <v>43.33</v>
      </c>
    </row>
    <row r="4885" spans="1:10" x14ac:dyDescent="0.2">
      <c r="A4885" s="33">
        <v>4283</v>
      </c>
      <c r="B4885" s="34" t="s">
        <v>9304</v>
      </c>
      <c r="C4885" s="34" t="s">
        <v>9305</v>
      </c>
      <c r="D4885" s="34" t="s">
        <v>9306</v>
      </c>
      <c r="E4885" s="35" t="s">
        <v>1531</v>
      </c>
      <c r="F4885" s="35"/>
      <c r="G4885" s="36">
        <v>36.36</v>
      </c>
      <c r="H4885" s="36">
        <v>3750</v>
      </c>
      <c r="I4885" s="36">
        <v>6544.8</v>
      </c>
      <c r="J4885" s="36">
        <v>36.36</v>
      </c>
    </row>
    <row r="4886" spans="1:10" x14ac:dyDescent="0.2">
      <c r="A4886" s="33">
        <v>4284</v>
      </c>
      <c r="B4886" s="34" t="s">
        <v>11852</v>
      </c>
      <c r="C4886" s="34" t="s">
        <v>11851</v>
      </c>
      <c r="D4886" s="34" t="s">
        <v>9294</v>
      </c>
      <c r="E4886" s="35" t="s">
        <v>14056</v>
      </c>
      <c r="F4886" s="35"/>
      <c r="G4886" s="36">
        <v>39.44</v>
      </c>
      <c r="H4886" s="36">
        <v>3850</v>
      </c>
      <c r="I4886" s="36">
        <v>7099.2</v>
      </c>
      <c r="J4886" s="36">
        <v>39.44</v>
      </c>
    </row>
    <row r="4887" spans="1:10" x14ac:dyDescent="0.2">
      <c r="A4887" s="33">
        <v>4285</v>
      </c>
      <c r="B4887" s="34" t="s">
        <v>9307</v>
      </c>
      <c r="C4887" s="34" t="s">
        <v>9308</v>
      </c>
      <c r="D4887" s="34" t="s">
        <v>15052</v>
      </c>
      <c r="E4887" s="35" t="s">
        <v>5899</v>
      </c>
      <c r="F4887" s="35"/>
      <c r="G4887" s="36">
        <v>43.33</v>
      </c>
      <c r="H4887" s="36">
        <v>4700</v>
      </c>
      <c r="I4887" s="36">
        <v>7799.4</v>
      </c>
      <c r="J4887" s="36">
        <v>43.33</v>
      </c>
    </row>
    <row r="4888" spans="1:10" x14ac:dyDescent="0.2">
      <c r="A4888" s="33">
        <v>4286</v>
      </c>
      <c r="B4888" s="34" t="s">
        <v>11850</v>
      </c>
      <c r="C4888" s="34" t="s">
        <v>11849</v>
      </c>
      <c r="D4888" s="34" t="s">
        <v>15052</v>
      </c>
      <c r="E4888" s="35" t="s">
        <v>14085</v>
      </c>
      <c r="F4888" s="35"/>
      <c r="G4888" s="36">
        <v>43.33</v>
      </c>
      <c r="H4888" s="36">
        <v>4700</v>
      </c>
      <c r="I4888" s="36">
        <v>7799.4</v>
      </c>
      <c r="J4888" s="36">
        <v>43.33</v>
      </c>
    </row>
    <row r="4889" spans="1:10" x14ac:dyDescent="0.2">
      <c r="A4889" s="33">
        <v>4287</v>
      </c>
      <c r="B4889" s="34" t="s">
        <v>9309</v>
      </c>
      <c r="C4889" s="34" t="s">
        <v>9310</v>
      </c>
      <c r="D4889" s="34" t="s">
        <v>9300</v>
      </c>
      <c r="E4889" s="35" t="s">
        <v>7597</v>
      </c>
      <c r="F4889" s="35"/>
      <c r="G4889" s="36">
        <v>53.89</v>
      </c>
      <c r="H4889" s="36">
        <v>4700</v>
      </c>
      <c r="I4889" s="36">
        <v>9700.2000000000007</v>
      </c>
      <c r="J4889" s="36">
        <v>53.89</v>
      </c>
    </row>
    <row r="4890" spans="1:10" x14ac:dyDescent="0.2">
      <c r="A4890" s="31"/>
      <c r="B4890" s="31"/>
      <c r="C4890" s="31"/>
      <c r="D4890" s="32" t="s">
        <v>9311</v>
      </c>
      <c r="E4890" s="31"/>
      <c r="F4890" s="31"/>
      <c r="G4890" s="31"/>
      <c r="H4890" s="31"/>
      <c r="I4890" s="31"/>
      <c r="J4890" s="31"/>
    </row>
    <row r="4891" spans="1:10" x14ac:dyDescent="0.2">
      <c r="A4891" s="33">
        <v>4288</v>
      </c>
      <c r="B4891" s="34" t="s">
        <v>9312</v>
      </c>
      <c r="C4891" s="34" t="s">
        <v>9313</v>
      </c>
      <c r="D4891" s="34" t="s">
        <v>9314</v>
      </c>
      <c r="E4891" s="35" t="s">
        <v>529</v>
      </c>
      <c r="F4891" s="35"/>
      <c r="G4891" s="36">
        <v>8900</v>
      </c>
      <c r="H4891" s="36">
        <v>4900</v>
      </c>
      <c r="I4891" s="36">
        <v>8900</v>
      </c>
      <c r="J4891" s="36">
        <v>8900</v>
      </c>
    </row>
    <row r="4892" spans="1:10" x14ac:dyDescent="0.2">
      <c r="A4892" s="31"/>
      <c r="B4892" s="31"/>
      <c r="C4892" s="31"/>
      <c r="D4892" s="32" t="s">
        <v>9315</v>
      </c>
      <c r="E4892" s="31"/>
      <c r="F4892" s="31"/>
      <c r="G4892" s="31"/>
      <c r="H4892" s="31"/>
      <c r="I4892" s="31"/>
      <c r="J4892" s="31"/>
    </row>
    <row r="4893" spans="1:10" x14ac:dyDescent="0.2">
      <c r="A4893" s="33">
        <v>4289</v>
      </c>
      <c r="B4893" s="34" t="s">
        <v>9316</v>
      </c>
      <c r="C4893" s="34" t="s">
        <v>9317</v>
      </c>
      <c r="D4893" s="34" t="s">
        <v>9318</v>
      </c>
      <c r="E4893" s="35" t="s">
        <v>6486</v>
      </c>
      <c r="F4893" s="35"/>
      <c r="G4893" s="36">
        <v>35.56</v>
      </c>
      <c r="H4893" s="36">
        <v>3800</v>
      </c>
      <c r="I4893" s="36">
        <v>6400.8</v>
      </c>
      <c r="J4893" s="36">
        <v>35.56</v>
      </c>
    </row>
    <row r="4894" spans="1:10" x14ac:dyDescent="0.2">
      <c r="A4894" s="31"/>
      <c r="B4894" s="31"/>
      <c r="C4894" s="31"/>
      <c r="D4894" s="32" t="s">
        <v>9319</v>
      </c>
      <c r="E4894" s="31"/>
      <c r="F4894" s="31"/>
      <c r="G4894" s="31"/>
      <c r="H4894" s="31"/>
      <c r="I4894" s="31"/>
      <c r="J4894" s="31"/>
    </row>
    <row r="4895" spans="1:10" x14ac:dyDescent="0.2">
      <c r="A4895" s="33">
        <v>4290</v>
      </c>
      <c r="B4895" s="34" t="s">
        <v>13883</v>
      </c>
      <c r="C4895" s="34" t="s">
        <v>13882</v>
      </c>
      <c r="D4895" s="34" t="s">
        <v>9322</v>
      </c>
      <c r="E4895" s="35" t="s">
        <v>13975</v>
      </c>
      <c r="F4895" s="35"/>
      <c r="G4895" s="36">
        <v>37.78</v>
      </c>
      <c r="H4895" s="36">
        <v>3800</v>
      </c>
      <c r="I4895" s="36">
        <v>6800.4</v>
      </c>
      <c r="J4895" s="36">
        <v>37.78</v>
      </c>
    </row>
    <row r="4896" spans="1:10" x14ac:dyDescent="0.2">
      <c r="A4896" s="33">
        <v>4291</v>
      </c>
      <c r="B4896" s="34" t="s">
        <v>9320</v>
      </c>
      <c r="C4896" s="34" t="s">
        <v>9321</v>
      </c>
      <c r="D4896" s="34" t="s">
        <v>9322</v>
      </c>
      <c r="E4896" s="35" t="s">
        <v>1067</v>
      </c>
      <c r="F4896" s="35"/>
      <c r="G4896" s="36">
        <v>37.78</v>
      </c>
      <c r="H4896" s="36">
        <v>4000</v>
      </c>
      <c r="I4896" s="36">
        <v>6800.4</v>
      </c>
      <c r="J4896" s="36">
        <v>37.78</v>
      </c>
    </row>
    <row r="4897" spans="1:10" x14ac:dyDescent="0.2">
      <c r="A4897" s="33">
        <v>4292</v>
      </c>
      <c r="B4897" s="34" t="s">
        <v>9323</v>
      </c>
      <c r="C4897" s="34" t="s">
        <v>9324</v>
      </c>
      <c r="D4897" s="34" t="s">
        <v>9329</v>
      </c>
      <c r="E4897" s="35" t="s">
        <v>533</v>
      </c>
      <c r="F4897" s="35"/>
      <c r="G4897" s="36">
        <v>39.17</v>
      </c>
      <c r="H4897" s="36">
        <v>3850</v>
      </c>
      <c r="I4897" s="36">
        <v>7050.6</v>
      </c>
      <c r="J4897" s="36">
        <v>39.17</v>
      </c>
    </row>
    <row r="4898" spans="1:10" x14ac:dyDescent="0.2">
      <c r="A4898" s="33">
        <v>4293</v>
      </c>
      <c r="B4898" s="34" t="s">
        <v>9325</v>
      </c>
      <c r="C4898" s="34" t="s">
        <v>9326</v>
      </c>
      <c r="D4898" s="34" t="s">
        <v>15053</v>
      </c>
      <c r="E4898" s="35" t="s">
        <v>265</v>
      </c>
      <c r="F4898" s="35"/>
      <c r="G4898" s="36">
        <v>38.33</v>
      </c>
      <c r="H4898" s="36">
        <v>4000</v>
      </c>
      <c r="I4898" s="36">
        <v>6899.4</v>
      </c>
      <c r="J4898" s="36">
        <v>38.33</v>
      </c>
    </row>
    <row r="4899" spans="1:10" x14ac:dyDescent="0.2">
      <c r="A4899" s="33">
        <v>4294</v>
      </c>
      <c r="B4899" s="34" t="s">
        <v>15054</v>
      </c>
      <c r="C4899" s="34" t="s">
        <v>15055</v>
      </c>
      <c r="D4899" s="34" t="s">
        <v>9322</v>
      </c>
      <c r="E4899" s="35" t="s">
        <v>13986</v>
      </c>
      <c r="F4899" s="35"/>
      <c r="G4899" s="36">
        <v>37.78</v>
      </c>
      <c r="H4899" s="36">
        <v>3800</v>
      </c>
      <c r="I4899" s="36">
        <v>6800.4</v>
      </c>
      <c r="J4899" s="36">
        <v>37.78</v>
      </c>
    </row>
    <row r="4900" spans="1:10" x14ac:dyDescent="0.2">
      <c r="A4900" s="33">
        <v>4295</v>
      </c>
      <c r="B4900" s="34" t="s">
        <v>9327</v>
      </c>
      <c r="C4900" s="34" t="s">
        <v>9328</v>
      </c>
      <c r="D4900" s="34" t="s">
        <v>9329</v>
      </c>
      <c r="E4900" s="35" t="s">
        <v>2207</v>
      </c>
      <c r="F4900" s="35"/>
      <c r="G4900" s="36">
        <v>39.17</v>
      </c>
      <c r="H4900" s="36">
        <v>3850</v>
      </c>
      <c r="I4900" s="36">
        <v>7050.6</v>
      </c>
      <c r="J4900" s="36">
        <v>39.17</v>
      </c>
    </row>
    <row r="4901" spans="1:10" x14ac:dyDescent="0.2">
      <c r="A4901" s="33">
        <v>4296</v>
      </c>
      <c r="B4901" s="34" t="s">
        <v>9330</v>
      </c>
      <c r="C4901" s="34" t="s">
        <v>9331</v>
      </c>
      <c r="D4901" s="34" t="s">
        <v>9322</v>
      </c>
      <c r="E4901" s="35" t="s">
        <v>3438</v>
      </c>
      <c r="F4901" s="35"/>
      <c r="G4901" s="36">
        <v>37.78</v>
      </c>
      <c r="H4901" s="36">
        <v>3800</v>
      </c>
      <c r="I4901" s="36">
        <v>6800.4</v>
      </c>
      <c r="J4901" s="36">
        <v>37.78</v>
      </c>
    </row>
    <row r="4902" spans="1:10" x14ac:dyDescent="0.2">
      <c r="A4902" s="33">
        <v>4297</v>
      </c>
      <c r="B4902" s="34" t="s">
        <v>9332</v>
      </c>
      <c r="C4902" s="34" t="s">
        <v>9333</v>
      </c>
      <c r="D4902" s="34" t="s">
        <v>9322</v>
      </c>
      <c r="E4902" s="35" t="s">
        <v>1807</v>
      </c>
      <c r="F4902" s="35"/>
      <c r="G4902" s="36">
        <v>37.78</v>
      </c>
      <c r="H4902" s="36">
        <v>3800</v>
      </c>
      <c r="I4902" s="36">
        <v>6800.4</v>
      </c>
      <c r="J4902" s="36">
        <v>37.78</v>
      </c>
    </row>
    <row r="4903" spans="1:10" x14ac:dyDescent="0.2">
      <c r="A4903" s="33">
        <v>4298</v>
      </c>
      <c r="B4903" s="34" t="s">
        <v>9356</v>
      </c>
      <c r="C4903" s="34" t="s">
        <v>9357</v>
      </c>
      <c r="D4903" s="34" t="s">
        <v>9322</v>
      </c>
      <c r="E4903" s="35" t="s">
        <v>245</v>
      </c>
      <c r="F4903" s="35"/>
      <c r="G4903" s="36">
        <v>37.78</v>
      </c>
      <c r="H4903" s="36">
        <v>3800</v>
      </c>
      <c r="I4903" s="36">
        <v>6800.4</v>
      </c>
      <c r="J4903" s="36">
        <v>37.78</v>
      </c>
    </row>
    <row r="4904" spans="1:10" x14ac:dyDescent="0.2">
      <c r="A4904" s="33">
        <v>4299</v>
      </c>
      <c r="B4904" s="34" t="s">
        <v>9334</v>
      </c>
      <c r="C4904" s="34" t="s">
        <v>9335</v>
      </c>
      <c r="D4904" s="34" t="s">
        <v>9322</v>
      </c>
      <c r="E4904" s="35" t="s">
        <v>2440</v>
      </c>
      <c r="F4904" s="35"/>
      <c r="G4904" s="36">
        <v>37.78</v>
      </c>
      <c r="H4904" s="36">
        <v>3800</v>
      </c>
      <c r="I4904" s="36">
        <v>6800.4</v>
      </c>
      <c r="J4904" s="36">
        <v>37.78</v>
      </c>
    </row>
    <row r="4905" spans="1:10" x14ac:dyDescent="0.2">
      <c r="A4905" s="33">
        <v>4300</v>
      </c>
      <c r="B4905" s="34" t="s">
        <v>11858</v>
      </c>
      <c r="C4905" s="34" t="s">
        <v>11857</v>
      </c>
      <c r="D4905" s="34" t="s">
        <v>9322</v>
      </c>
      <c r="E4905" s="35" t="s">
        <v>13912</v>
      </c>
      <c r="F4905" s="35"/>
      <c r="G4905" s="36">
        <v>37.78</v>
      </c>
      <c r="H4905" s="36">
        <v>3800</v>
      </c>
      <c r="I4905" s="36">
        <v>6800.4</v>
      </c>
      <c r="J4905" s="36">
        <v>37.78</v>
      </c>
    </row>
    <row r="4906" spans="1:10" x14ac:dyDescent="0.2">
      <c r="A4906" s="33">
        <v>4301</v>
      </c>
      <c r="B4906" s="34" t="s">
        <v>9336</v>
      </c>
      <c r="C4906" s="34" t="s">
        <v>9337</v>
      </c>
      <c r="D4906" s="34" t="s">
        <v>9322</v>
      </c>
      <c r="E4906" s="35" t="s">
        <v>2207</v>
      </c>
      <c r="F4906" s="35"/>
      <c r="G4906" s="36">
        <v>37.78</v>
      </c>
      <c r="H4906" s="36">
        <v>3800</v>
      </c>
      <c r="I4906" s="36">
        <v>6800.4</v>
      </c>
      <c r="J4906" s="36">
        <v>37.78</v>
      </c>
    </row>
    <row r="4907" spans="1:10" x14ac:dyDescent="0.2">
      <c r="A4907" s="33">
        <v>4302</v>
      </c>
      <c r="B4907" s="34" t="s">
        <v>15056</v>
      </c>
      <c r="C4907" s="34" t="s">
        <v>15057</v>
      </c>
      <c r="D4907" s="34" t="s">
        <v>9322</v>
      </c>
      <c r="E4907" s="35" t="s">
        <v>13997</v>
      </c>
      <c r="F4907" s="35"/>
      <c r="G4907" s="36">
        <v>37.78</v>
      </c>
      <c r="H4907" s="36">
        <v>3800</v>
      </c>
      <c r="I4907" s="36">
        <v>6800.4</v>
      </c>
      <c r="J4907" s="36">
        <v>37.78</v>
      </c>
    </row>
    <row r="4908" spans="1:10" x14ac:dyDescent="0.2">
      <c r="A4908" s="33">
        <v>4303</v>
      </c>
      <c r="B4908" s="34" t="s">
        <v>11856</v>
      </c>
      <c r="C4908" s="34" t="s">
        <v>11855</v>
      </c>
      <c r="D4908" s="34" t="s">
        <v>9322</v>
      </c>
      <c r="E4908" s="35" t="s">
        <v>13963</v>
      </c>
      <c r="F4908" s="35"/>
      <c r="G4908" s="36">
        <v>37.78</v>
      </c>
      <c r="H4908" s="36">
        <v>3800</v>
      </c>
      <c r="I4908" s="36">
        <v>6800.4</v>
      </c>
      <c r="J4908" s="36">
        <v>37.78</v>
      </c>
    </row>
    <row r="4909" spans="1:10" x14ac:dyDescent="0.2">
      <c r="A4909" s="31"/>
      <c r="B4909" s="31"/>
      <c r="C4909" s="31"/>
      <c r="D4909" s="32" t="s">
        <v>9338</v>
      </c>
      <c r="E4909" s="31"/>
      <c r="F4909" s="31"/>
      <c r="G4909" s="31"/>
      <c r="H4909" s="31"/>
      <c r="I4909" s="31"/>
      <c r="J4909" s="31"/>
    </row>
    <row r="4910" spans="1:10" x14ac:dyDescent="0.2">
      <c r="A4910" s="33">
        <v>4304</v>
      </c>
      <c r="B4910" s="34" t="s">
        <v>9339</v>
      </c>
      <c r="C4910" s="34" t="s">
        <v>9340</v>
      </c>
      <c r="D4910" s="34" t="s">
        <v>15058</v>
      </c>
      <c r="E4910" s="35" t="s">
        <v>9341</v>
      </c>
      <c r="F4910" s="35"/>
      <c r="G4910" s="36">
        <v>39.11</v>
      </c>
      <c r="H4910" s="36">
        <v>3800</v>
      </c>
      <c r="I4910" s="36">
        <v>7039.8</v>
      </c>
      <c r="J4910" s="36">
        <v>39.11</v>
      </c>
    </row>
    <row r="4911" spans="1:10" x14ac:dyDescent="0.2">
      <c r="A4911" s="33">
        <v>4305</v>
      </c>
      <c r="B4911" s="34" t="s">
        <v>9342</v>
      </c>
      <c r="C4911" s="34" t="s">
        <v>9343</v>
      </c>
      <c r="D4911" s="34" t="s">
        <v>9344</v>
      </c>
      <c r="E4911" s="35" t="s">
        <v>1509</v>
      </c>
      <c r="F4911" s="35"/>
      <c r="G4911" s="36">
        <v>35.56</v>
      </c>
      <c r="H4911" s="36">
        <v>3405</v>
      </c>
      <c r="I4911" s="36">
        <v>6400.8</v>
      </c>
      <c r="J4911" s="36">
        <v>35.56</v>
      </c>
    </row>
    <row r="4912" spans="1:10" x14ac:dyDescent="0.2">
      <c r="A4912" s="33">
        <v>4306</v>
      </c>
      <c r="B4912" s="34" t="s">
        <v>13783</v>
      </c>
      <c r="C4912" s="34" t="s">
        <v>13784</v>
      </c>
      <c r="D4912" s="34" t="s">
        <v>9350</v>
      </c>
      <c r="E4912" s="35" t="s">
        <v>13975</v>
      </c>
      <c r="F4912" s="35"/>
      <c r="G4912" s="36">
        <v>31.94</v>
      </c>
      <c r="H4912" s="36">
        <v>3750</v>
      </c>
      <c r="I4912" s="36">
        <v>5749.2</v>
      </c>
      <c r="J4912" s="36">
        <v>31.94</v>
      </c>
    </row>
    <row r="4913" spans="1:10" x14ac:dyDescent="0.2">
      <c r="A4913" s="33">
        <v>4307</v>
      </c>
      <c r="B4913" s="34" t="s">
        <v>9345</v>
      </c>
      <c r="C4913" s="34" t="s">
        <v>9346</v>
      </c>
      <c r="D4913" s="34" t="s">
        <v>9347</v>
      </c>
      <c r="E4913" s="35" t="s">
        <v>8236</v>
      </c>
      <c r="F4913" s="35"/>
      <c r="G4913" s="36">
        <v>35.14</v>
      </c>
      <c r="H4913" s="36">
        <v>3750</v>
      </c>
      <c r="I4913" s="36">
        <v>6325.2</v>
      </c>
      <c r="J4913" s="36">
        <v>35.14</v>
      </c>
    </row>
    <row r="4914" spans="1:10" x14ac:dyDescent="0.2">
      <c r="A4914" s="33">
        <v>4308</v>
      </c>
      <c r="B4914" s="34" t="s">
        <v>11846</v>
      </c>
      <c r="C4914" s="34" t="s">
        <v>11845</v>
      </c>
      <c r="D4914" s="34" t="s">
        <v>9347</v>
      </c>
      <c r="E4914" s="35" t="s">
        <v>13927</v>
      </c>
      <c r="F4914" s="35"/>
      <c r="G4914" s="36">
        <v>35.14</v>
      </c>
      <c r="H4914" s="36">
        <v>3750</v>
      </c>
      <c r="I4914" s="36">
        <v>6325.2</v>
      </c>
      <c r="J4914" s="36">
        <v>35.14</v>
      </c>
    </row>
    <row r="4915" spans="1:10" x14ac:dyDescent="0.2">
      <c r="A4915" s="33">
        <v>4309</v>
      </c>
      <c r="B4915" s="34" t="s">
        <v>9351</v>
      </c>
      <c r="C4915" s="34" t="s">
        <v>9352</v>
      </c>
      <c r="D4915" s="34" t="s">
        <v>9353</v>
      </c>
      <c r="E4915" s="35" t="s">
        <v>1694</v>
      </c>
      <c r="F4915" s="35"/>
      <c r="G4915" s="36">
        <v>38.33</v>
      </c>
      <c r="H4915" s="36">
        <v>3750</v>
      </c>
      <c r="I4915" s="36">
        <v>6899.4</v>
      </c>
      <c r="J4915" s="36">
        <v>38.33</v>
      </c>
    </row>
    <row r="4916" spans="1:10" x14ac:dyDescent="0.2">
      <c r="A4916" s="33">
        <v>4310</v>
      </c>
      <c r="B4916" s="34" t="s">
        <v>9354</v>
      </c>
      <c r="C4916" s="34" t="s">
        <v>9355</v>
      </c>
      <c r="D4916" s="34" t="s">
        <v>9350</v>
      </c>
      <c r="E4916" s="35" t="s">
        <v>7398</v>
      </c>
      <c r="F4916" s="35"/>
      <c r="G4916" s="36">
        <v>31.94</v>
      </c>
      <c r="H4916" s="36">
        <v>3750</v>
      </c>
      <c r="I4916" s="36">
        <v>5749.2</v>
      </c>
      <c r="J4916" s="36">
        <v>31.94</v>
      </c>
    </row>
    <row r="4917" spans="1:10" x14ac:dyDescent="0.2">
      <c r="A4917" s="33">
        <v>4311</v>
      </c>
      <c r="B4917" s="34" t="s">
        <v>11854</v>
      </c>
      <c r="C4917" s="34" t="s">
        <v>11853</v>
      </c>
      <c r="D4917" s="34" t="s">
        <v>15059</v>
      </c>
      <c r="E4917" s="35" t="s">
        <v>14085</v>
      </c>
      <c r="F4917" s="35"/>
      <c r="G4917" s="36">
        <v>7000</v>
      </c>
      <c r="H4917" s="36">
        <v>4300</v>
      </c>
      <c r="I4917" s="36">
        <v>7000</v>
      </c>
      <c r="J4917" s="36">
        <v>7000</v>
      </c>
    </row>
    <row r="4918" spans="1:10" x14ac:dyDescent="0.2">
      <c r="A4918" s="33">
        <v>4312</v>
      </c>
      <c r="B4918" s="34" t="s">
        <v>9473</v>
      </c>
      <c r="C4918" s="34" t="s">
        <v>9474</v>
      </c>
      <c r="D4918" s="34" t="s">
        <v>15060</v>
      </c>
      <c r="E4918" s="35" t="s">
        <v>9475</v>
      </c>
      <c r="F4918" s="35"/>
      <c r="G4918" s="36">
        <v>8800</v>
      </c>
      <c r="H4918" s="36">
        <v>5300</v>
      </c>
      <c r="I4918" s="36">
        <v>8800</v>
      </c>
      <c r="J4918" s="36">
        <v>8800</v>
      </c>
    </row>
    <row r="4919" spans="1:10" x14ac:dyDescent="0.2">
      <c r="A4919" s="33">
        <v>4313</v>
      </c>
      <c r="B4919" s="34" t="s">
        <v>9358</v>
      </c>
      <c r="C4919" s="34" t="s">
        <v>9359</v>
      </c>
      <c r="D4919" s="34" t="s">
        <v>9350</v>
      </c>
      <c r="E4919" s="35" t="s">
        <v>4988</v>
      </c>
      <c r="F4919" s="35"/>
      <c r="G4919" s="36">
        <v>31.94</v>
      </c>
      <c r="H4919" s="36">
        <v>3750</v>
      </c>
      <c r="I4919" s="36">
        <v>5749.2</v>
      </c>
      <c r="J4919" s="36">
        <v>31.94</v>
      </c>
    </row>
    <row r="4920" spans="1:10" x14ac:dyDescent="0.2">
      <c r="A4920" s="33">
        <v>4314</v>
      </c>
      <c r="B4920" s="34" t="s">
        <v>11844</v>
      </c>
      <c r="C4920" s="34" t="s">
        <v>11843</v>
      </c>
      <c r="D4920" s="34" t="s">
        <v>9347</v>
      </c>
      <c r="E4920" s="35" t="s">
        <v>13990</v>
      </c>
      <c r="F4920" s="35"/>
      <c r="G4920" s="36">
        <v>35.14</v>
      </c>
      <c r="H4920" s="36">
        <v>3750</v>
      </c>
      <c r="I4920" s="36">
        <v>6325.2</v>
      </c>
      <c r="J4920" s="36">
        <v>35.14</v>
      </c>
    </row>
    <row r="4921" spans="1:10" x14ac:dyDescent="0.2">
      <c r="A4921" s="33">
        <v>4315</v>
      </c>
      <c r="B4921" s="34" t="s">
        <v>11860</v>
      </c>
      <c r="C4921" s="34" t="s">
        <v>11859</v>
      </c>
      <c r="D4921" s="34" t="s">
        <v>15058</v>
      </c>
      <c r="E4921" s="35" t="s">
        <v>13971</v>
      </c>
      <c r="F4921" s="35"/>
      <c r="G4921" s="36">
        <v>39.11</v>
      </c>
      <c r="H4921" s="36">
        <v>3800</v>
      </c>
      <c r="I4921" s="36">
        <v>7039.8</v>
      </c>
      <c r="J4921" s="36">
        <v>39.11</v>
      </c>
    </row>
    <row r="4922" spans="1:10" x14ac:dyDescent="0.2">
      <c r="A4922" s="31"/>
      <c r="B4922" s="31"/>
      <c r="C4922" s="31"/>
      <c r="D4922" s="32" t="s">
        <v>9360</v>
      </c>
      <c r="E4922" s="31"/>
      <c r="F4922" s="31"/>
      <c r="G4922" s="31"/>
      <c r="H4922" s="31"/>
      <c r="I4922" s="31"/>
      <c r="J4922" s="31"/>
    </row>
    <row r="4923" spans="1:10" x14ac:dyDescent="0.2">
      <c r="A4923" s="33">
        <v>4316</v>
      </c>
      <c r="B4923" s="34" t="s">
        <v>9361</v>
      </c>
      <c r="C4923" s="34" t="s">
        <v>9362</v>
      </c>
      <c r="D4923" s="34" t="s">
        <v>9363</v>
      </c>
      <c r="E4923" s="35" t="s">
        <v>2207</v>
      </c>
      <c r="F4923" s="35"/>
      <c r="G4923" s="36">
        <v>35.14</v>
      </c>
      <c r="H4923" s="36">
        <v>3750</v>
      </c>
      <c r="I4923" s="36">
        <v>6325.2</v>
      </c>
      <c r="J4923" s="36">
        <v>35.14</v>
      </c>
    </row>
    <row r="4924" spans="1:10" x14ac:dyDescent="0.2">
      <c r="A4924" s="33">
        <v>4317</v>
      </c>
      <c r="B4924" s="34" t="s">
        <v>11848</v>
      </c>
      <c r="C4924" s="34" t="s">
        <v>11847</v>
      </c>
      <c r="D4924" s="34" t="s">
        <v>15061</v>
      </c>
      <c r="E4924" s="35" t="s">
        <v>13984</v>
      </c>
      <c r="F4924" s="35"/>
      <c r="G4924" s="36">
        <v>38.33</v>
      </c>
      <c r="H4924" s="36">
        <v>3750</v>
      </c>
      <c r="I4924" s="36">
        <v>6899.4</v>
      </c>
      <c r="J4924" s="36">
        <v>38.33</v>
      </c>
    </row>
    <row r="4925" spans="1:10" x14ac:dyDescent="0.2">
      <c r="A4925" s="33">
        <v>4318</v>
      </c>
      <c r="B4925" s="34" t="s">
        <v>9364</v>
      </c>
      <c r="C4925" s="34" t="s">
        <v>9365</v>
      </c>
      <c r="D4925" s="34" t="s">
        <v>9366</v>
      </c>
      <c r="E4925" s="35" t="s">
        <v>2207</v>
      </c>
      <c r="F4925" s="35"/>
      <c r="G4925" s="36">
        <v>43.93</v>
      </c>
      <c r="H4925" s="36">
        <v>3800</v>
      </c>
      <c r="I4925" s="36">
        <v>7907.4</v>
      </c>
      <c r="J4925" s="36">
        <v>43.93</v>
      </c>
    </row>
    <row r="4926" spans="1:10" x14ac:dyDescent="0.2">
      <c r="A4926" s="33">
        <v>4319</v>
      </c>
      <c r="B4926" s="34" t="s">
        <v>9367</v>
      </c>
      <c r="C4926" s="34" t="s">
        <v>9368</v>
      </c>
      <c r="D4926" s="34" t="s">
        <v>9369</v>
      </c>
      <c r="E4926" s="35" t="s">
        <v>4324</v>
      </c>
      <c r="F4926" s="35"/>
      <c r="G4926" s="36">
        <v>31.94</v>
      </c>
      <c r="H4926" s="36">
        <v>3750</v>
      </c>
      <c r="I4926" s="36">
        <v>5749.2</v>
      </c>
      <c r="J4926" s="36">
        <v>31.94</v>
      </c>
    </row>
    <row r="4927" spans="1:10" x14ac:dyDescent="0.2">
      <c r="A4927" s="33">
        <v>4320</v>
      </c>
      <c r="B4927" s="34" t="s">
        <v>9370</v>
      </c>
      <c r="C4927" s="34" t="s">
        <v>9371</v>
      </c>
      <c r="D4927" s="34" t="s">
        <v>15062</v>
      </c>
      <c r="E4927" s="35" t="s">
        <v>1937</v>
      </c>
      <c r="F4927" s="35"/>
      <c r="G4927" s="36">
        <v>10648</v>
      </c>
      <c r="H4927" s="36">
        <v>6500</v>
      </c>
      <c r="I4927" s="36">
        <v>10648</v>
      </c>
      <c r="J4927" s="36">
        <v>10648</v>
      </c>
    </row>
    <row r="4928" spans="1:10" x14ac:dyDescent="0.2">
      <c r="A4928" s="33">
        <v>4321</v>
      </c>
      <c r="B4928" s="34" t="s">
        <v>9372</v>
      </c>
      <c r="C4928" s="34" t="s">
        <v>9373</v>
      </c>
      <c r="D4928" s="34" t="s">
        <v>9363</v>
      </c>
      <c r="E4928" s="35" t="s">
        <v>3899</v>
      </c>
      <c r="F4928" s="35"/>
      <c r="G4928" s="36">
        <v>35.14</v>
      </c>
      <c r="H4928" s="36">
        <v>3750</v>
      </c>
      <c r="I4928" s="36">
        <v>6325.2</v>
      </c>
      <c r="J4928" s="36">
        <v>35.14</v>
      </c>
    </row>
    <row r="4929" spans="1:10" x14ac:dyDescent="0.2">
      <c r="A4929" s="31"/>
      <c r="B4929" s="31"/>
      <c r="C4929" s="31"/>
      <c r="D4929" s="32" t="s">
        <v>9374</v>
      </c>
      <c r="E4929" s="31"/>
      <c r="F4929" s="31"/>
      <c r="G4929" s="31"/>
      <c r="H4929" s="31"/>
      <c r="I4929" s="31"/>
      <c r="J4929" s="31"/>
    </row>
    <row r="4930" spans="1:10" x14ac:dyDescent="0.2">
      <c r="A4930" s="33">
        <v>4322</v>
      </c>
      <c r="B4930" s="34" t="s">
        <v>15063</v>
      </c>
      <c r="C4930" s="34" t="s">
        <v>15064</v>
      </c>
      <c r="D4930" s="34" t="s">
        <v>9385</v>
      </c>
      <c r="E4930" s="35" t="s">
        <v>13980</v>
      </c>
      <c r="F4930" s="35"/>
      <c r="G4930" s="36">
        <v>30</v>
      </c>
      <c r="H4930" s="36">
        <v>3750</v>
      </c>
      <c r="I4930" s="36">
        <v>6000</v>
      </c>
      <c r="J4930" s="36">
        <v>30</v>
      </c>
    </row>
    <row r="4931" spans="1:10" x14ac:dyDescent="0.2">
      <c r="A4931" s="33">
        <v>4323</v>
      </c>
      <c r="B4931" s="34" t="s">
        <v>9375</v>
      </c>
      <c r="C4931" s="34" t="s">
        <v>9376</v>
      </c>
      <c r="D4931" s="34" t="s">
        <v>9377</v>
      </c>
      <c r="E4931" s="35" t="s">
        <v>630</v>
      </c>
      <c r="F4931" s="35"/>
      <c r="G4931" s="36">
        <v>33.5</v>
      </c>
      <c r="H4931" s="36">
        <v>3750</v>
      </c>
      <c r="I4931" s="36">
        <v>6700</v>
      </c>
      <c r="J4931" s="36">
        <v>33.5</v>
      </c>
    </row>
    <row r="4932" spans="1:10" x14ac:dyDescent="0.2">
      <c r="A4932" s="33">
        <v>4324</v>
      </c>
      <c r="B4932" s="34" t="s">
        <v>9378</v>
      </c>
      <c r="C4932" s="34" t="s">
        <v>9379</v>
      </c>
      <c r="D4932" s="34" t="s">
        <v>9380</v>
      </c>
      <c r="E4932" s="35" t="s">
        <v>9381</v>
      </c>
      <c r="F4932" s="35"/>
      <c r="G4932" s="36">
        <v>5000</v>
      </c>
      <c r="H4932" s="36">
        <v>3750</v>
      </c>
      <c r="I4932" s="36">
        <v>5000</v>
      </c>
      <c r="J4932" s="36">
        <v>5000</v>
      </c>
    </row>
    <row r="4933" spans="1:10" x14ac:dyDescent="0.2">
      <c r="A4933" s="33">
        <v>4325</v>
      </c>
      <c r="B4933" s="34" t="s">
        <v>9382</v>
      </c>
      <c r="C4933" s="34" t="s">
        <v>9383</v>
      </c>
      <c r="D4933" s="34" t="s">
        <v>9384</v>
      </c>
      <c r="E4933" s="35" t="s">
        <v>5703</v>
      </c>
      <c r="F4933" s="35"/>
      <c r="G4933" s="36">
        <v>36</v>
      </c>
      <c r="H4933" s="36">
        <v>3750</v>
      </c>
      <c r="I4933" s="36">
        <v>7200</v>
      </c>
      <c r="J4933" s="36">
        <v>36</v>
      </c>
    </row>
    <row r="4934" spans="1:10" x14ac:dyDescent="0.2">
      <c r="A4934" s="33">
        <v>4326</v>
      </c>
      <c r="B4934" s="34" t="s">
        <v>9386</v>
      </c>
      <c r="C4934" s="34" t="s">
        <v>9387</v>
      </c>
      <c r="D4934" s="34" t="s">
        <v>9388</v>
      </c>
      <c r="E4934" s="35" t="s">
        <v>291</v>
      </c>
      <c r="F4934" s="35"/>
      <c r="G4934" s="36">
        <v>36.85</v>
      </c>
      <c r="H4934" s="36">
        <v>3750</v>
      </c>
      <c r="I4934" s="36">
        <v>7370</v>
      </c>
      <c r="J4934" s="36">
        <v>36.85</v>
      </c>
    </row>
    <row r="4935" spans="1:10" x14ac:dyDescent="0.2">
      <c r="A4935" s="33">
        <v>4327</v>
      </c>
      <c r="B4935" s="34" t="s">
        <v>9389</v>
      </c>
      <c r="C4935" s="34" t="s">
        <v>9390</v>
      </c>
      <c r="D4935" s="34" t="s">
        <v>9391</v>
      </c>
      <c r="E4935" s="35" t="s">
        <v>1739</v>
      </c>
      <c r="F4935" s="35"/>
      <c r="G4935" s="36">
        <v>8400</v>
      </c>
      <c r="H4935" s="36">
        <v>3750</v>
      </c>
      <c r="I4935" s="36">
        <v>8400</v>
      </c>
      <c r="J4935" s="36">
        <v>8400</v>
      </c>
    </row>
    <row r="4936" spans="1:10" x14ac:dyDescent="0.2">
      <c r="A4936" s="31"/>
      <c r="B4936" s="31"/>
      <c r="C4936" s="31"/>
      <c r="D4936" s="32" t="s">
        <v>9392</v>
      </c>
      <c r="E4936" s="31"/>
      <c r="F4936" s="31"/>
      <c r="G4936" s="31"/>
      <c r="H4936" s="31"/>
      <c r="I4936" s="31"/>
      <c r="J4936" s="31"/>
    </row>
    <row r="4937" spans="1:10" x14ac:dyDescent="0.2">
      <c r="A4937" s="33">
        <v>4328</v>
      </c>
      <c r="B4937" s="34" t="s">
        <v>8745</v>
      </c>
      <c r="C4937" s="34" t="s">
        <v>8746</v>
      </c>
      <c r="D4937" s="34" t="s">
        <v>15065</v>
      </c>
      <c r="E4937" s="35" t="s">
        <v>8747</v>
      </c>
      <c r="F4937" s="35"/>
      <c r="G4937" s="36">
        <v>12430</v>
      </c>
      <c r="H4937" s="36">
        <v>9400</v>
      </c>
      <c r="I4937" s="36">
        <v>12430</v>
      </c>
      <c r="J4937" s="36">
        <v>12430</v>
      </c>
    </row>
    <row r="4938" spans="1:10" x14ac:dyDescent="0.2">
      <c r="A4938" s="31"/>
      <c r="B4938" s="31"/>
      <c r="C4938" s="31"/>
      <c r="D4938" s="32" t="s">
        <v>9396</v>
      </c>
      <c r="E4938" s="31"/>
      <c r="F4938" s="31"/>
      <c r="G4938" s="31"/>
      <c r="H4938" s="31"/>
      <c r="I4938" s="31"/>
      <c r="J4938" s="31"/>
    </row>
    <row r="4939" spans="1:10" x14ac:dyDescent="0.2">
      <c r="A4939" s="33">
        <v>4329</v>
      </c>
      <c r="B4939" s="34" t="s">
        <v>9397</v>
      </c>
      <c r="C4939" s="34" t="s">
        <v>9398</v>
      </c>
      <c r="D4939" s="34" t="s">
        <v>9399</v>
      </c>
      <c r="E4939" s="35" t="s">
        <v>5703</v>
      </c>
      <c r="F4939" s="35"/>
      <c r="G4939" s="36">
        <v>46.11</v>
      </c>
      <c r="H4939" s="36">
        <v>4400</v>
      </c>
      <c r="I4939" s="36">
        <v>8299.7999999999993</v>
      </c>
      <c r="J4939" s="36">
        <v>46.11</v>
      </c>
    </row>
    <row r="4940" spans="1:10" x14ac:dyDescent="0.2">
      <c r="A4940" s="33">
        <v>4330</v>
      </c>
      <c r="B4940" s="34" t="s">
        <v>9400</v>
      </c>
      <c r="C4940" s="34" t="s">
        <v>9401</v>
      </c>
      <c r="D4940" s="34" t="s">
        <v>9402</v>
      </c>
      <c r="E4940" s="35" t="s">
        <v>2207</v>
      </c>
      <c r="F4940" s="35"/>
      <c r="G4940" s="36">
        <v>53.89</v>
      </c>
      <c r="H4940" s="36">
        <v>4700</v>
      </c>
      <c r="I4940" s="36">
        <v>9700.2000000000007</v>
      </c>
      <c r="J4940" s="36">
        <v>53.89</v>
      </c>
    </row>
    <row r="4941" spans="1:10" x14ac:dyDescent="0.2">
      <c r="A4941" s="33">
        <v>4331</v>
      </c>
      <c r="B4941" s="34" t="s">
        <v>9403</v>
      </c>
      <c r="C4941" s="34" t="s">
        <v>9404</v>
      </c>
      <c r="D4941" s="34" t="s">
        <v>9399</v>
      </c>
      <c r="E4941" s="35" t="s">
        <v>371</v>
      </c>
      <c r="F4941" s="35"/>
      <c r="G4941" s="36">
        <v>46.11</v>
      </c>
      <c r="H4941" s="36">
        <v>4400</v>
      </c>
      <c r="I4941" s="36">
        <v>8299.7999999999993</v>
      </c>
      <c r="J4941" s="36">
        <v>46.11</v>
      </c>
    </row>
    <row r="4942" spans="1:10" x14ac:dyDescent="0.2">
      <c r="A4942" s="33">
        <v>4332</v>
      </c>
      <c r="B4942" s="34" t="s">
        <v>9405</v>
      </c>
      <c r="C4942" s="34" t="s">
        <v>9406</v>
      </c>
      <c r="D4942" s="34" t="s">
        <v>9399</v>
      </c>
      <c r="E4942" s="35" t="s">
        <v>5249</v>
      </c>
      <c r="F4942" s="35"/>
      <c r="G4942" s="36">
        <v>46.11</v>
      </c>
      <c r="H4942" s="36">
        <v>4400</v>
      </c>
      <c r="I4942" s="36">
        <v>8299.7999999999993</v>
      </c>
      <c r="J4942" s="36">
        <v>46.11</v>
      </c>
    </row>
    <row r="4943" spans="1:10" x14ac:dyDescent="0.2">
      <c r="A4943" s="33">
        <v>4333</v>
      </c>
      <c r="B4943" s="34" t="s">
        <v>9407</v>
      </c>
      <c r="C4943" s="34" t="s">
        <v>9408</v>
      </c>
      <c r="D4943" s="34" t="s">
        <v>9399</v>
      </c>
      <c r="E4943" s="35" t="s">
        <v>9409</v>
      </c>
      <c r="F4943" s="35"/>
      <c r="G4943" s="36">
        <v>46.11</v>
      </c>
      <c r="H4943" s="36">
        <v>4400</v>
      </c>
      <c r="I4943" s="36">
        <v>8299.7999999999993</v>
      </c>
      <c r="J4943" s="36">
        <v>46.11</v>
      </c>
    </row>
    <row r="4944" spans="1:10" x14ac:dyDescent="0.2">
      <c r="A4944" s="33">
        <v>4334</v>
      </c>
      <c r="B4944" s="34" t="s">
        <v>15066</v>
      </c>
      <c r="C4944" s="34" t="s">
        <v>15067</v>
      </c>
      <c r="D4944" s="34" t="s">
        <v>9414</v>
      </c>
      <c r="E4944" s="35" t="s">
        <v>13981</v>
      </c>
      <c r="F4944" s="35"/>
      <c r="G4944" s="36">
        <v>41.67</v>
      </c>
      <c r="H4944" s="36">
        <v>4050</v>
      </c>
      <c r="I4944" s="36">
        <v>7500.6</v>
      </c>
      <c r="J4944" s="36">
        <v>41.67</v>
      </c>
    </row>
    <row r="4945" spans="1:10" x14ac:dyDescent="0.2">
      <c r="A4945" s="33">
        <v>4335</v>
      </c>
      <c r="B4945" s="34" t="s">
        <v>9410</v>
      </c>
      <c r="C4945" s="34" t="s">
        <v>9411</v>
      </c>
      <c r="D4945" s="34" t="s">
        <v>15068</v>
      </c>
      <c r="E4945" s="35" t="s">
        <v>1397</v>
      </c>
      <c r="F4945" s="35"/>
      <c r="G4945" s="36">
        <v>9790</v>
      </c>
      <c r="H4945" s="36">
        <v>5500</v>
      </c>
      <c r="I4945" s="36">
        <v>9790</v>
      </c>
      <c r="J4945" s="36">
        <v>9790</v>
      </c>
    </row>
    <row r="4946" spans="1:10" x14ac:dyDescent="0.2">
      <c r="A4946" s="33">
        <v>4336</v>
      </c>
      <c r="B4946" s="34" t="s">
        <v>9412</v>
      </c>
      <c r="C4946" s="34" t="s">
        <v>9413</v>
      </c>
      <c r="D4946" s="34" t="s">
        <v>9414</v>
      </c>
      <c r="E4946" s="35" t="s">
        <v>9415</v>
      </c>
      <c r="F4946" s="35"/>
      <c r="G4946" s="36">
        <v>41.67</v>
      </c>
      <c r="H4946" s="36">
        <v>4050</v>
      </c>
      <c r="I4946" s="36">
        <v>7500.6</v>
      </c>
      <c r="J4946" s="36">
        <v>41.67</v>
      </c>
    </row>
    <row r="4947" spans="1:10" x14ac:dyDescent="0.2">
      <c r="A4947" s="33">
        <v>4337</v>
      </c>
      <c r="B4947" s="34" t="s">
        <v>9416</v>
      </c>
      <c r="C4947" s="34" t="s">
        <v>9417</v>
      </c>
      <c r="D4947" s="34" t="s">
        <v>9402</v>
      </c>
      <c r="E4947" s="35" t="s">
        <v>1260</v>
      </c>
      <c r="F4947" s="35"/>
      <c r="G4947" s="36">
        <v>53.89</v>
      </c>
      <c r="H4947" s="36">
        <v>4700</v>
      </c>
      <c r="I4947" s="36">
        <v>9700.2000000000007</v>
      </c>
      <c r="J4947" s="36">
        <v>53.89</v>
      </c>
    </row>
    <row r="4948" spans="1:10" x14ac:dyDescent="0.2">
      <c r="A4948" s="31"/>
      <c r="B4948" s="31"/>
      <c r="C4948" s="31"/>
      <c r="D4948" s="32" t="s">
        <v>9418</v>
      </c>
      <c r="E4948" s="31"/>
      <c r="F4948" s="31"/>
      <c r="G4948" s="31"/>
      <c r="H4948" s="31"/>
      <c r="I4948" s="31"/>
      <c r="J4948" s="31"/>
    </row>
    <row r="4949" spans="1:10" x14ac:dyDescent="0.2">
      <c r="A4949" s="33">
        <v>4338</v>
      </c>
      <c r="B4949" s="34" t="s">
        <v>9419</v>
      </c>
      <c r="C4949" s="34" t="s">
        <v>9420</v>
      </c>
      <c r="D4949" s="34" t="s">
        <v>9421</v>
      </c>
      <c r="E4949" s="35" t="s">
        <v>9422</v>
      </c>
      <c r="F4949" s="35"/>
      <c r="G4949" s="36">
        <v>51.94</v>
      </c>
      <c r="H4949" s="36">
        <v>4300</v>
      </c>
      <c r="I4949" s="36">
        <v>9349.2000000000007</v>
      </c>
      <c r="J4949" s="36">
        <v>51.94</v>
      </c>
    </row>
    <row r="4950" spans="1:10" x14ac:dyDescent="0.2">
      <c r="A4950" s="33">
        <v>4339</v>
      </c>
      <c r="B4950" s="34" t="s">
        <v>9423</v>
      </c>
      <c r="C4950" s="34" t="s">
        <v>9424</v>
      </c>
      <c r="D4950" s="34" t="s">
        <v>9425</v>
      </c>
      <c r="E4950" s="35" t="s">
        <v>3575</v>
      </c>
      <c r="F4950" s="35"/>
      <c r="G4950" s="36">
        <v>47.22</v>
      </c>
      <c r="H4950" s="36">
        <v>4300</v>
      </c>
      <c r="I4950" s="36">
        <v>8499.6</v>
      </c>
      <c r="J4950" s="36">
        <v>47.22</v>
      </c>
    </row>
    <row r="4951" spans="1:10" x14ac:dyDescent="0.2">
      <c r="A4951" s="33">
        <v>4340</v>
      </c>
      <c r="B4951" s="34" t="s">
        <v>9426</v>
      </c>
      <c r="C4951" s="34" t="s">
        <v>9427</v>
      </c>
      <c r="D4951" s="34" t="s">
        <v>9428</v>
      </c>
      <c r="E4951" s="35" t="s">
        <v>271</v>
      </c>
      <c r="F4951" s="35"/>
      <c r="G4951" s="36">
        <v>53.89</v>
      </c>
      <c r="H4951" s="36">
        <v>4000</v>
      </c>
      <c r="I4951" s="36">
        <v>9700.2000000000007</v>
      </c>
      <c r="J4951" s="36">
        <v>53.89</v>
      </c>
    </row>
    <row r="4952" spans="1:10" x14ac:dyDescent="0.2">
      <c r="A4952" s="33">
        <v>4341</v>
      </c>
      <c r="B4952" s="34" t="s">
        <v>9429</v>
      </c>
      <c r="C4952" s="34" t="s">
        <v>9430</v>
      </c>
      <c r="D4952" s="34" t="s">
        <v>9421</v>
      </c>
      <c r="E4952" s="35" t="s">
        <v>202</v>
      </c>
      <c r="F4952" s="35"/>
      <c r="G4952" s="36">
        <v>51.94</v>
      </c>
      <c r="H4952" s="36">
        <v>4300</v>
      </c>
      <c r="I4952" s="36">
        <v>9349.2000000000007</v>
      </c>
      <c r="J4952" s="36">
        <v>51.94</v>
      </c>
    </row>
    <row r="4953" spans="1:10" x14ac:dyDescent="0.2">
      <c r="A4953" s="33">
        <v>4342</v>
      </c>
      <c r="B4953" s="34" t="s">
        <v>9431</v>
      </c>
      <c r="C4953" s="34" t="s">
        <v>9432</v>
      </c>
      <c r="D4953" s="34" t="s">
        <v>9435</v>
      </c>
      <c r="E4953" s="35" t="s">
        <v>222</v>
      </c>
      <c r="F4953" s="35"/>
      <c r="G4953" s="36">
        <v>36.36</v>
      </c>
      <c r="H4953" s="36">
        <v>3750</v>
      </c>
      <c r="I4953" s="36">
        <v>6544.8</v>
      </c>
      <c r="J4953" s="36">
        <v>36.36</v>
      </c>
    </row>
    <row r="4954" spans="1:10" x14ac:dyDescent="0.2">
      <c r="A4954" s="33">
        <v>4343</v>
      </c>
      <c r="B4954" s="34" t="s">
        <v>9433</v>
      </c>
      <c r="C4954" s="34" t="s">
        <v>9434</v>
      </c>
      <c r="D4954" s="34" t="s">
        <v>9435</v>
      </c>
      <c r="E4954" s="35" t="s">
        <v>245</v>
      </c>
      <c r="F4954" s="35"/>
      <c r="G4954" s="36">
        <v>36.36</v>
      </c>
      <c r="H4954" s="36">
        <v>3750</v>
      </c>
      <c r="I4954" s="36">
        <v>6544.8</v>
      </c>
      <c r="J4954" s="36">
        <v>36.36</v>
      </c>
    </row>
    <row r="4955" spans="1:10" x14ac:dyDescent="0.2">
      <c r="A4955" s="31"/>
      <c r="B4955" s="31"/>
      <c r="C4955" s="31"/>
      <c r="D4955" s="32" t="s">
        <v>9436</v>
      </c>
      <c r="E4955" s="31"/>
      <c r="F4955" s="31"/>
      <c r="G4955" s="31"/>
      <c r="H4955" s="31"/>
      <c r="I4955" s="31"/>
      <c r="J4955" s="31"/>
    </row>
    <row r="4956" spans="1:10" x14ac:dyDescent="0.2">
      <c r="A4956" s="33">
        <v>4344</v>
      </c>
      <c r="B4956" s="34" t="s">
        <v>9437</v>
      </c>
      <c r="C4956" s="34" t="s">
        <v>9438</v>
      </c>
      <c r="D4956" s="34" t="s">
        <v>9439</v>
      </c>
      <c r="E4956" s="35" t="s">
        <v>2288</v>
      </c>
      <c r="F4956" s="35"/>
      <c r="G4956" s="36">
        <v>38.33</v>
      </c>
      <c r="H4956" s="36">
        <v>3750</v>
      </c>
      <c r="I4956" s="36">
        <v>6899.4</v>
      </c>
      <c r="J4956" s="36">
        <v>38.33</v>
      </c>
    </row>
    <row r="4957" spans="1:10" x14ac:dyDescent="0.2">
      <c r="A4957" s="33">
        <v>4345</v>
      </c>
      <c r="B4957" s="34" t="s">
        <v>9440</v>
      </c>
      <c r="C4957" s="34" t="s">
        <v>9441</v>
      </c>
      <c r="D4957" s="34" t="s">
        <v>15069</v>
      </c>
      <c r="E4957" s="35" t="s">
        <v>1389</v>
      </c>
      <c r="F4957" s="35"/>
      <c r="G4957" s="36">
        <v>42.17</v>
      </c>
      <c r="H4957" s="36">
        <v>4000</v>
      </c>
      <c r="I4957" s="36">
        <v>7590.6</v>
      </c>
      <c r="J4957" s="36">
        <v>42.17</v>
      </c>
    </row>
    <row r="4958" spans="1:10" x14ac:dyDescent="0.2">
      <c r="A4958" s="33">
        <v>4346</v>
      </c>
      <c r="B4958" s="34" t="s">
        <v>9442</v>
      </c>
      <c r="C4958" s="34" t="s">
        <v>9443</v>
      </c>
      <c r="D4958" s="34" t="s">
        <v>9439</v>
      </c>
      <c r="E4958" s="35" t="s">
        <v>288</v>
      </c>
      <c r="F4958" s="35"/>
      <c r="G4958" s="36">
        <v>38.33</v>
      </c>
      <c r="H4958" s="36">
        <v>3750</v>
      </c>
      <c r="I4958" s="36">
        <v>6899.4</v>
      </c>
      <c r="J4958" s="36">
        <v>38.33</v>
      </c>
    </row>
    <row r="4959" spans="1:10" x14ac:dyDescent="0.2">
      <c r="A4959" s="33">
        <v>4347</v>
      </c>
      <c r="B4959" s="34" t="s">
        <v>9444</v>
      </c>
      <c r="C4959" s="34" t="s">
        <v>9445</v>
      </c>
      <c r="D4959" s="34" t="s">
        <v>9439</v>
      </c>
      <c r="E4959" s="35" t="s">
        <v>996</v>
      </c>
      <c r="F4959" s="35"/>
      <c r="G4959" s="36">
        <v>38.33</v>
      </c>
      <c r="H4959" s="36">
        <v>3750</v>
      </c>
      <c r="I4959" s="36">
        <v>6899.4</v>
      </c>
      <c r="J4959" s="36">
        <v>38.33</v>
      </c>
    </row>
    <row r="4960" spans="1:10" x14ac:dyDescent="0.2">
      <c r="A4960" s="33">
        <v>4348</v>
      </c>
      <c r="B4960" s="34" t="s">
        <v>9446</v>
      </c>
      <c r="C4960" s="34" t="s">
        <v>9447</v>
      </c>
      <c r="D4960" s="34" t="s">
        <v>9439</v>
      </c>
      <c r="E4960" s="35" t="s">
        <v>2902</v>
      </c>
      <c r="F4960" s="35"/>
      <c r="G4960" s="36">
        <v>38.33</v>
      </c>
      <c r="H4960" s="36">
        <v>3750</v>
      </c>
      <c r="I4960" s="36">
        <v>6899.4</v>
      </c>
      <c r="J4960" s="36">
        <v>38.33</v>
      </c>
    </row>
    <row r="4961" spans="1:10" x14ac:dyDescent="0.2">
      <c r="A4961" s="33">
        <v>4349</v>
      </c>
      <c r="B4961" s="34" t="s">
        <v>11834</v>
      </c>
      <c r="C4961" s="34" t="s">
        <v>11833</v>
      </c>
      <c r="D4961" s="34" t="s">
        <v>9439</v>
      </c>
      <c r="E4961" s="35" t="s">
        <v>13993</v>
      </c>
      <c r="F4961" s="35"/>
      <c r="G4961" s="36">
        <v>38.33</v>
      </c>
      <c r="H4961" s="36">
        <v>3750</v>
      </c>
      <c r="I4961" s="36">
        <v>6899.4</v>
      </c>
      <c r="J4961" s="36">
        <v>38.33</v>
      </c>
    </row>
    <row r="4962" spans="1:10" x14ac:dyDescent="0.2">
      <c r="A4962" s="33">
        <v>4350</v>
      </c>
      <c r="B4962" s="34" t="s">
        <v>9448</v>
      </c>
      <c r="C4962" s="34" t="s">
        <v>9449</v>
      </c>
      <c r="D4962" s="34" t="s">
        <v>15070</v>
      </c>
      <c r="E4962" s="35" t="s">
        <v>3552</v>
      </c>
      <c r="F4962" s="35"/>
      <c r="G4962" s="36">
        <v>46</v>
      </c>
      <c r="H4962" s="36">
        <v>4000</v>
      </c>
      <c r="I4962" s="36">
        <v>8280</v>
      </c>
      <c r="J4962" s="36">
        <v>46</v>
      </c>
    </row>
    <row r="4963" spans="1:10" x14ac:dyDescent="0.2">
      <c r="A4963" s="33">
        <v>4351</v>
      </c>
      <c r="B4963" s="34" t="s">
        <v>9450</v>
      </c>
      <c r="C4963" s="34" t="s">
        <v>9451</v>
      </c>
      <c r="D4963" s="34" t="s">
        <v>15069</v>
      </c>
      <c r="E4963" s="35" t="s">
        <v>5632</v>
      </c>
      <c r="F4963" s="35"/>
      <c r="G4963" s="36">
        <v>42.17</v>
      </c>
      <c r="H4963" s="36">
        <v>4000</v>
      </c>
      <c r="I4963" s="36">
        <v>7590.6</v>
      </c>
      <c r="J4963" s="36">
        <v>42.17</v>
      </c>
    </row>
    <row r="4964" spans="1:10" x14ac:dyDescent="0.2">
      <c r="A4964" s="33">
        <v>4352</v>
      </c>
      <c r="B4964" s="34" t="s">
        <v>11832</v>
      </c>
      <c r="C4964" s="34" t="s">
        <v>11831</v>
      </c>
      <c r="D4964" s="34" t="s">
        <v>9439</v>
      </c>
      <c r="E4964" s="35" t="s">
        <v>13986</v>
      </c>
      <c r="F4964" s="35"/>
      <c r="G4964" s="36">
        <v>38.33</v>
      </c>
      <c r="H4964" s="36">
        <v>3750</v>
      </c>
      <c r="I4964" s="36">
        <v>6899.4</v>
      </c>
      <c r="J4964" s="36">
        <v>38.33</v>
      </c>
    </row>
    <row r="4965" spans="1:10" x14ac:dyDescent="0.2">
      <c r="A4965" s="33">
        <v>4353</v>
      </c>
      <c r="B4965" s="34" t="s">
        <v>9454</v>
      </c>
      <c r="C4965" s="34" t="s">
        <v>9455</v>
      </c>
      <c r="D4965" s="34" t="s">
        <v>9439</v>
      </c>
      <c r="E4965" s="35" t="s">
        <v>8592</v>
      </c>
      <c r="F4965" s="35"/>
      <c r="G4965" s="36">
        <v>38.33</v>
      </c>
      <c r="H4965" s="36">
        <v>3750</v>
      </c>
      <c r="I4965" s="36">
        <v>6899.4</v>
      </c>
      <c r="J4965" s="36">
        <v>38.33</v>
      </c>
    </row>
    <row r="4966" spans="1:10" x14ac:dyDescent="0.2">
      <c r="A4966" s="33">
        <v>4354</v>
      </c>
      <c r="B4966" s="34" t="s">
        <v>13885</v>
      </c>
      <c r="C4966" s="34" t="s">
        <v>13884</v>
      </c>
      <c r="D4966" s="34" t="s">
        <v>9439</v>
      </c>
      <c r="E4966" s="35" t="s">
        <v>13975</v>
      </c>
      <c r="F4966" s="35"/>
      <c r="G4966" s="36">
        <v>38.33</v>
      </c>
      <c r="H4966" s="36">
        <v>3750</v>
      </c>
      <c r="I4966" s="36">
        <v>6899.4</v>
      </c>
      <c r="J4966" s="36">
        <v>38.33</v>
      </c>
    </row>
    <row r="4967" spans="1:10" x14ac:dyDescent="0.2">
      <c r="A4967" s="31"/>
      <c r="B4967" s="31"/>
      <c r="C4967" s="31"/>
      <c r="D4967" s="32" t="s">
        <v>9456</v>
      </c>
      <c r="E4967" s="31"/>
      <c r="F4967" s="31"/>
      <c r="G4967" s="31"/>
      <c r="H4967" s="31"/>
      <c r="I4967" s="31"/>
      <c r="J4967" s="31"/>
    </row>
    <row r="4968" spans="1:10" x14ac:dyDescent="0.2">
      <c r="A4968" s="33">
        <v>4355</v>
      </c>
      <c r="B4968" s="34" t="s">
        <v>9457</v>
      </c>
      <c r="C4968" s="34" t="s">
        <v>9458</v>
      </c>
      <c r="D4968" s="34" t="s">
        <v>9459</v>
      </c>
      <c r="E4968" s="35" t="s">
        <v>5498</v>
      </c>
      <c r="F4968" s="35"/>
      <c r="G4968" s="36">
        <v>36.85</v>
      </c>
      <c r="H4968" s="36">
        <v>3750</v>
      </c>
      <c r="I4968" s="36">
        <v>7370</v>
      </c>
      <c r="J4968" s="36">
        <v>36.85</v>
      </c>
    </row>
    <row r="4969" spans="1:10" x14ac:dyDescent="0.2">
      <c r="A4969" s="33">
        <v>4356</v>
      </c>
      <c r="B4969" s="34" t="s">
        <v>11840</v>
      </c>
      <c r="C4969" s="34" t="s">
        <v>11839</v>
      </c>
      <c r="D4969" s="34" t="s">
        <v>9462</v>
      </c>
      <c r="E4969" s="35" t="s">
        <v>14025</v>
      </c>
      <c r="F4969" s="35"/>
      <c r="G4969" s="36">
        <v>30</v>
      </c>
      <c r="H4969" s="36">
        <v>3750</v>
      </c>
      <c r="I4969" s="36">
        <v>6000</v>
      </c>
      <c r="J4969" s="36">
        <v>30</v>
      </c>
    </row>
    <row r="4970" spans="1:10" x14ac:dyDescent="0.2">
      <c r="A4970" s="33">
        <v>4357</v>
      </c>
      <c r="B4970" s="34" t="s">
        <v>9460</v>
      </c>
      <c r="C4970" s="34" t="s">
        <v>9461</v>
      </c>
      <c r="D4970" s="34" t="s">
        <v>9462</v>
      </c>
      <c r="E4970" s="35" t="s">
        <v>4697</v>
      </c>
      <c r="F4970" s="35"/>
      <c r="G4970" s="36">
        <v>30</v>
      </c>
      <c r="H4970" s="36">
        <v>3750</v>
      </c>
      <c r="I4970" s="36">
        <v>6000</v>
      </c>
      <c r="J4970" s="36">
        <v>30</v>
      </c>
    </row>
    <row r="4971" spans="1:10" x14ac:dyDescent="0.2">
      <c r="A4971" s="33">
        <v>4358</v>
      </c>
      <c r="B4971" s="34" t="s">
        <v>9463</v>
      </c>
      <c r="C4971" s="34" t="s">
        <v>9464</v>
      </c>
      <c r="D4971" s="34" t="s">
        <v>9465</v>
      </c>
      <c r="E4971" s="35" t="s">
        <v>7816</v>
      </c>
      <c r="F4971" s="35"/>
      <c r="G4971" s="36">
        <v>7700</v>
      </c>
      <c r="H4971" s="36">
        <v>3750</v>
      </c>
      <c r="I4971" s="36">
        <v>7700</v>
      </c>
      <c r="J4971" s="36">
        <v>7700</v>
      </c>
    </row>
    <row r="4972" spans="1:10" x14ac:dyDescent="0.2">
      <c r="A4972" s="33">
        <v>4359</v>
      </c>
      <c r="B4972" s="34" t="s">
        <v>11838</v>
      </c>
      <c r="C4972" s="34" t="s">
        <v>11837</v>
      </c>
      <c r="D4972" s="34" t="s">
        <v>9462</v>
      </c>
      <c r="E4972" s="35" t="s">
        <v>13977</v>
      </c>
      <c r="F4972" s="35"/>
      <c r="G4972" s="36">
        <v>30</v>
      </c>
      <c r="H4972" s="36">
        <v>3750</v>
      </c>
      <c r="I4972" s="36">
        <v>6000</v>
      </c>
      <c r="J4972" s="36">
        <v>30</v>
      </c>
    </row>
    <row r="4973" spans="1:10" x14ac:dyDescent="0.2">
      <c r="A4973" s="31"/>
      <c r="B4973" s="31"/>
      <c r="C4973" s="31"/>
      <c r="D4973" s="32" t="s">
        <v>9466</v>
      </c>
      <c r="E4973" s="31"/>
      <c r="F4973" s="31"/>
      <c r="G4973" s="31"/>
      <c r="H4973" s="31"/>
      <c r="I4973" s="31"/>
      <c r="J4973" s="31"/>
    </row>
    <row r="4974" spans="1:10" x14ac:dyDescent="0.2">
      <c r="A4974" s="33">
        <v>4360</v>
      </c>
      <c r="B4974" s="34" t="s">
        <v>11830</v>
      </c>
      <c r="C4974" s="34" t="s">
        <v>11829</v>
      </c>
      <c r="D4974" s="34" t="s">
        <v>9469</v>
      </c>
      <c r="E4974" s="35" t="s">
        <v>14065</v>
      </c>
      <c r="F4974" s="35"/>
      <c r="G4974" s="36">
        <v>33.06</v>
      </c>
      <c r="H4974" s="36">
        <v>3750</v>
      </c>
      <c r="I4974" s="36">
        <v>5950.8</v>
      </c>
      <c r="J4974" s="36">
        <v>33.06</v>
      </c>
    </row>
    <row r="4975" spans="1:10" x14ac:dyDescent="0.2">
      <c r="A4975" s="33">
        <v>4361</v>
      </c>
      <c r="B4975" s="34" t="s">
        <v>11828</v>
      </c>
      <c r="C4975" s="34" t="s">
        <v>11827</v>
      </c>
      <c r="D4975" s="34" t="s">
        <v>9469</v>
      </c>
      <c r="E4975" s="35" t="s">
        <v>13933</v>
      </c>
      <c r="F4975" s="35"/>
      <c r="G4975" s="36">
        <v>33.06</v>
      </c>
      <c r="H4975" s="36">
        <v>3750</v>
      </c>
      <c r="I4975" s="36">
        <v>5950.8</v>
      </c>
      <c r="J4975" s="36">
        <v>33.06</v>
      </c>
    </row>
    <row r="4976" spans="1:10" x14ac:dyDescent="0.2">
      <c r="A4976" s="31"/>
      <c r="B4976" s="31"/>
      <c r="C4976" s="31"/>
      <c r="D4976" s="32" t="s">
        <v>9470</v>
      </c>
      <c r="E4976" s="31"/>
      <c r="F4976" s="31"/>
      <c r="G4976" s="31"/>
      <c r="H4976" s="31"/>
      <c r="I4976" s="31"/>
      <c r="J4976" s="31"/>
    </row>
    <row r="4977" spans="1:10" x14ac:dyDescent="0.2">
      <c r="A4977" s="33">
        <v>4362</v>
      </c>
      <c r="B4977" s="34" t="s">
        <v>9471</v>
      </c>
      <c r="C4977" s="34" t="s">
        <v>9472</v>
      </c>
      <c r="D4977" s="34" t="s">
        <v>15071</v>
      </c>
      <c r="E4977" s="35" t="s">
        <v>973</v>
      </c>
      <c r="F4977" s="35"/>
      <c r="G4977" s="36">
        <v>11000</v>
      </c>
      <c r="H4977" s="36">
        <v>9400</v>
      </c>
      <c r="I4977" s="36">
        <v>11000</v>
      </c>
      <c r="J4977" s="36">
        <v>11000</v>
      </c>
    </row>
    <row r="4978" spans="1:10" x14ac:dyDescent="0.2">
      <c r="A4978" s="33">
        <v>4363</v>
      </c>
      <c r="B4978" s="34" t="s">
        <v>11250</v>
      </c>
      <c r="C4978" s="34" t="s">
        <v>11251</v>
      </c>
      <c r="D4978" s="34" t="s">
        <v>15072</v>
      </c>
      <c r="E4978" s="35" t="s">
        <v>8836</v>
      </c>
      <c r="F4978" s="35"/>
      <c r="G4978" s="36">
        <v>7370</v>
      </c>
      <c r="H4978" s="36">
        <v>5300</v>
      </c>
      <c r="I4978" s="36">
        <v>7370</v>
      </c>
      <c r="J4978" s="36">
        <v>7370</v>
      </c>
    </row>
    <row r="4979" spans="1:10" x14ac:dyDescent="0.2">
      <c r="A4979" s="31"/>
      <c r="B4979" s="31"/>
      <c r="C4979" s="31"/>
      <c r="D4979" s="32" t="s">
        <v>9476</v>
      </c>
      <c r="E4979" s="31"/>
      <c r="F4979" s="31"/>
      <c r="G4979" s="31"/>
      <c r="H4979" s="31"/>
      <c r="I4979" s="31"/>
      <c r="J4979" s="31"/>
    </row>
    <row r="4980" spans="1:10" x14ac:dyDescent="0.2">
      <c r="A4980" s="33">
        <v>4364</v>
      </c>
      <c r="B4980" s="34" t="s">
        <v>9478</v>
      </c>
      <c r="C4980" s="34" t="s">
        <v>9479</v>
      </c>
      <c r="D4980" s="34" t="s">
        <v>9477</v>
      </c>
      <c r="E4980" s="35" t="s">
        <v>3438</v>
      </c>
      <c r="F4980" s="35"/>
      <c r="G4980" s="36">
        <v>25</v>
      </c>
      <c r="H4980" s="36">
        <v>3750</v>
      </c>
      <c r="I4980" s="36">
        <v>5000</v>
      </c>
      <c r="J4980" s="36">
        <v>25</v>
      </c>
    </row>
    <row r="4981" spans="1:10" x14ac:dyDescent="0.2">
      <c r="A4981" s="33">
        <v>4365</v>
      </c>
      <c r="B4981" s="34" t="s">
        <v>11836</v>
      </c>
      <c r="C4981" s="34" t="s">
        <v>11835</v>
      </c>
      <c r="D4981" s="34" t="s">
        <v>15073</v>
      </c>
      <c r="E4981" s="35" t="s">
        <v>13938</v>
      </c>
      <c r="F4981" s="35"/>
      <c r="G4981" s="36">
        <v>25</v>
      </c>
      <c r="H4981" s="36">
        <v>3750</v>
      </c>
      <c r="I4981" s="36">
        <v>5000</v>
      </c>
      <c r="J4981" s="36">
        <v>25</v>
      </c>
    </row>
    <row r="4982" spans="1:10" x14ac:dyDescent="0.2">
      <c r="A4982" s="33">
        <v>4366</v>
      </c>
      <c r="B4982" s="34" t="s">
        <v>11826</v>
      </c>
      <c r="C4982" s="34" t="s">
        <v>11825</v>
      </c>
      <c r="D4982" s="34" t="s">
        <v>9477</v>
      </c>
      <c r="E4982" s="35" t="s">
        <v>14056</v>
      </c>
      <c r="F4982" s="35"/>
      <c r="G4982" s="36">
        <v>25</v>
      </c>
      <c r="H4982" s="36">
        <v>3750</v>
      </c>
      <c r="I4982" s="36">
        <v>5000</v>
      </c>
      <c r="J4982" s="36">
        <v>25</v>
      </c>
    </row>
    <row r="4983" spans="1:10" x14ac:dyDescent="0.2">
      <c r="A4983" s="31"/>
      <c r="B4983" s="31"/>
      <c r="C4983" s="31"/>
      <c r="D4983" s="32" t="s">
        <v>9480</v>
      </c>
      <c r="E4983" s="31"/>
      <c r="F4983" s="31"/>
      <c r="G4983" s="31"/>
      <c r="H4983" s="31"/>
      <c r="I4983" s="31"/>
      <c r="J4983" s="31"/>
    </row>
    <row r="4984" spans="1:10" x14ac:dyDescent="0.2">
      <c r="A4984" s="33">
        <v>4367</v>
      </c>
      <c r="B4984" s="34" t="s">
        <v>9481</v>
      </c>
      <c r="C4984" s="34" t="s">
        <v>9482</v>
      </c>
      <c r="D4984" s="34" t="s">
        <v>9483</v>
      </c>
      <c r="E4984" s="35" t="s">
        <v>1729</v>
      </c>
      <c r="F4984" s="35"/>
      <c r="G4984" s="36">
        <v>41.67</v>
      </c>
      <c r="H4984" s="36">
        <v>4050</v>
      </c>
      <c r="I4984" s="36">
        <v>7500.6</v>
      </c>
      <c r="J4984" s="36">
        <v>41.67</v>
      </c>
    </row>
    <row r="4985" spans="1:10" x14ac:dyDescent="0.2">
      <c r="A4985" s="33">
        <v>4368</v>
      </c>
      <c r="B4985" s="34" t="s">
        <v>9484</v>
      </c>
      <c r="C4985" s="34" t="s">
        <v>9485</v>
      </c>
      <c r="D4985" s="34" t="s">
        <v>9483</v>
      </c>
      <c r="E4985" s="35" t="s">
        <v>5602</v>
      </c>
      <c r="F4985" s="35"/>
      <c r="G4985" s="36">
        <v>41.67</v>
      </c>
      <c r="H4985" s="36">
        <v>4050</v>
      </c>
      <c r="I4985" s="36">
        <v>7500.6</v>
      </c>
      <c r="J4985" s="36">
        <v>41.67</v>
      </c>
    </row>
    <row r="4986" spans="1:10" x14ac:dyDescent="0.2">
      <c r="A4986" s="33">
        <v>4369</v>
      </c>
      <c r="B4986" s="34" t="s">
        <v>9486</v>
      </c>
      <c r="C4986" s="34" t="s">
        <v>9487</v>
      </c>
      <c r="D4986" s="34" t="s">
        <v>9488</v>
      </c>
      <c r="E4986" s="35" t="s">
        <v>2990</v>
      </c>
      <c r="F4986" s="35"/>
      <c r="G4986" s="36">
        <v>52.78</v>
      </c>
      <c r="H4986" s="36">
        <v>4700</v>
      </c>
      <c r="I4986" s="36">
        <v>9500.4</v>
      </c>
      <c r="J4986" s="36">
        <v>52.78</v>
      </c>
    </row>
    <row r="4987" spans="1:10" x14ac:dyDescent="0.2">
      <c r="A4987" s="31"/>
      <c r="B4987" s="31"/>
      <c r="C4987" s="31"/>
      <c r="D4987" s="32" t="s">
        <v>9489</v>
      </c>
      <c r="E4987" s="31"/>
      <c r="F4987" s="31"/>
      <c r="G4987" s="31"/>
      <c r="H4987" s="31"/>
      <c r="I4987" s="31"/>
      <c r="J4987" s="31"/>
    </row>
    <row r="4988" spans="1:10" x14ac:dyDescent="0.2">
      <c r="A4988" s="33">
        <v>4370</v>
      </c>
      <c r="B4988" s="34" t="s">
        <v>9490</v>
      </c>
      <c r="C4988" s="34" t="s">
        <v>9491</v>
      </c>
      <c r="D4988" s="34" t="s">
        <v>9492</v>
      </c>
      <c r="E4988" s="35" t="s">
        <v>1853</v>
      </c>
      <c r="F4988" s="35"/>
      <c r="G4988" s="36">
        <v>36.36</v>
      </c>
      <c r="H4988" s="36">
        <v>3750</v>
      </c>
      <c r="I4988" s="36">
        <v>6544.8</v>
      </c>
      <c r="J4988" s="36">
        <v>36.36</v>
      </c>
    </row>
    <row r="4989" spans="1:10" x14ac:dyDescent="0.2">
      <c r="A4989" s="33">
        <v>4371</v>
      </c>
      <c r="B4989" s="34" t="s">
        <v>9493</v>
      </c>
      <c r="C4989" s="34" t="s">
        <v>11783</v>
      </c>
      <c r="D4989" s="34" t="s">
        <v>9492</v>
      </c>
      <c r="E4989" s="35" t="s">
        <v>331</v>
      </c>
      <c r="F4989" s="35"/>
      <c r="G4989" s="36">
        <v>36.36</v>
      </c>
      <c r="H4989" s="36">
        <v>3750</v>
      </c>
      <c r="I4989" s="36">
        <v>6544.8</v>
      </c>
      <c r="J4989" s="36">
        <v>36.36</v>
      </c>
    </row>
    <row r="4990" spans="1:10" x14ac:dyDescent="0.2">
      <c r="A4990" s="33">
        <v>4372</v>
      </c>
      <c r="B4990" s="34" t="s">
        <v>9625</v>
      </c>
      <c r="C4990" s="34" t="s">
        <v>9626</v>
      </c>
      <c r="D4990" s="34" t="s">
        <v>15074</v>
      </c>
      <c r="E4990" s="35" t="s">
        <v>1651</v>
      </c>
      <c r="F4990" s="35"/>
      <c r="G4990" s="36">
        <v>56.67</v>
      </c>
      <c r="H4990" s="36">
        <v>4700</v>
      </c>
      <c r="I4990" s="36">
        <v>10200.6</v>
      </c>
      <c r="J4990" s="36">
        <v>56.67</v>
      </c>
    </row>
    <row r="4991" spans="1:10" x14ac:dyDescent="0.2">
      <c r="A4991" s="31"/>
      <c r="B4991" s="31"/>
      <c r="C4991" s="31"/>
      <c r="D4991" s="32" t="s">
        <v>9494</v>
      </c>
      <c r="E4991" s="31"/>
      <c r="F4991" s="31"/>
      <c r="G4991" s="31"/>
      <c r="H4991" s="31"/>
      <c r="I4991" s="31"/>
      <c r="J4991" s="31"/>
    </row>
    <row r="4992" spans="1:10" x14ac:dyDescent="0.2">
      <c r="A4992" s="33">
        <v>4373</v>
      </c>
      <c r="B4992" s="34" t="s">
        <v>9495</v>
      </c>
      <c r="C4992" s="34" t="s">
        <v>9496</v>
      </c>
      <c r="D4992" s="34" t="s">
        <v>9497</v>
      </c>
      <c r="E4992" s="35" t="s">
        <v>783</v>
      </c>
      <c r="F4992" s="35"/>
      <c r="G4992" s="36">
        <v>39.44</v>
      </c>
      <c r="H4992" s="36">
        <v>3850</v>
      </c>
      <c r="I4992" s="36">
        <v>7099.2</v>
      </c>
      <c r="J4992" s="36">
        <v>39.44</v>
      </c>
    </row>
    <row r="4993" spans="1:10" x14ac:dyDescent="0.2">
      <c r="A4993" s="33">
        <v>4374</v>
      </c>
      <c r="B4993" s="34" t="s">
        <v>9498</v>
      </c>
      <c r="C4993" s="34" t="s">
        <v>9499</v>
      </c>
      <c r="D4993" s="34" t="s">
        <v>9500</v>
      </c>
      <c r="E4993" s="35" t="s">
        <v>2099</v>
      </c>
      <c r="F4993" s="35"/>
      <c r="G4993" s="36">
        <v>53.89</v>
      </c>
      <c r="H4993" s="36">
        <v>4700</v>
      </c>
      <c r="I4993" s="36">
        <v>9700.2000000000007</v>
      </c>
      <c r="J4993" s="36">
        <v>53.89</v>
      </c>
    </row>
    <row r="4994" spans="1:10" x14ac:dyDescent="0.2">
      <c r="A4994" s="33">
        <v>4375</v>
      </c>
      <c r="B4994" s="34" t="s">
        <v>9501</v>
      </c>
      <c r="C4994" s="34" t="s">
        <v>9502</v>
      </c>
      <c r="D4994" s="34" t="s">
        <v>9503</v>
      </c>
      <c r="E4994" s="35" t="s">
        <v>3265</v>
      </c>
      <c r="F4994" s="35"/>
      <c r="G4994" s="36">
        <v>43.33</v>
      </c>
      <c r="H4994" s="36">
        <v>4700</v>
      </c>
      <c r="I4994" s="36">
        <v>7799.4</v>
      </c>
      <c r="J4994" s="36">
        <v>43.33</v>
      </c>
    </row>
    <row r="4995" spans="1:10" x14ac:dyDescent="0.2">
      <c r="A4995" s="33">
        <v>4376</v>
      </c>
      <c r="B4995" s="34" t="s">
        <v>9504</v>
      </c>
      <c r="C4995" s="34" t="s">
        <v>9505</v>
      </c>
      <c r="D4995" s="34" t="s">
        <v>9503</v>
      </c>
      <c r="E4995" s="35" t="s">
        <v>2601</v>
      </c>
      <c r="F4995" s="35"/>
      <c r="G4995" s="36">
        <v>43.33</v>
      </c>
      <c r="H4995" s="36">
        <v>4700</v>
      </c>
      <c r="I4995" s="36">
        <v>7799.4</v>
      </c>
      <c r="J4995" s="36">
        <v>43.33</v>
      </c>
    </row>
    <row r="4996" spans="1:10" x14ac:dyDescent="0.2">
      <c r="A4996" s="33">
        <v>4377</v>
      </c>
      <c r="B4996" s="34" t="s">
        <v>9506</v>
      </c>
      <c r="C4996" s="34" t="s">
        <v>9507</v>
      </c>
      <c r="D4996" s="34" t="s">
        <v>9508</v>
      </c>
      <c r="E4996" s="35" t="s">
        <v>330</v>
      </c>
      <c r="F4996" s="35"/>
      <c r="G4996" s="36">
        <v>53.89</v>
      </c>
      <c r="H4996" s="36">
        <v>4700</v>
      </c>
      <c r="I4996" s="36">
        <v>9700.2000000000007</v>
      </c>
      <c r="J4996" s="36">
        <v>53.89</v>
      </c>
    </row>
    <row r="4997" spans="1:10" x14ac:dyDescent="0.2">
      <c r="A4997" s="33">
        <v>4378</v>
      </c>
      <c r="B4997" s="34" t="s">
        <v>11788</v>
      </c>
      <c r="C4997" s="34" t="s">
        <v>8091</v>
      </c>
      <c r="D4997" s="34" t="s">
        <v>15075</v>
      </c>
      <c r="E4997" s="35" t="s">
        <v>14012</v>
      </c>
      <c r="F4997" s="35"/>
      <c r="G4997" s="36">
        <v>44.44</v>
      </c>
      <c r="H4997" s="36">
        <v>3800</v>
      </c>
      <c r="I4997" s="36">
        <v>7999.2</v>
      </c>
      <c r="J4997" s="36">
        <v>44.44</v>
      </c>
    </row>
    <row r="4998" spans="1:10" x14ac:dyDescent="0.2">
      <c r="A4998" s="33">
        <v>4379</v>
      </c>
      <c r="B4998" s="34" t="s">
        <v>15076</v>
      </c>
      <c r="C4998" s="34" t="s">
        <v>15077</v>
      </c>
      <c r="D4998" s="34" t="s">
        <v>9497</v>
      </c>
      <c r="E4998" s="35" t="s">
        <v>13985</v>
      </c>
      <c r="F4998" s="35"/>
      <c r="G4998" s="36">
        <v>39.44</v>
      </c>
      <c r="H4998" s="36">
        <v>3850</v>
      </c>
      <c r="I4998" s="36">
        <v>7099.2</v>
      </c>
      <c r="J4998" s="36">
        <v>39.44</v>
      </c>
    </row>
    <row r="4999" spans="1:10" x14ac:dyDescent="0.2">
      <c r="A4999" s="33">
        <v>4380</v>
      </c>
      <c r="B4999" s="34" t="s">
        <v>9509</v>
      </c>
      <c r="C4999" s="34" t="s">
        <v>9510</v>
      </c>
      <c r="D4999" s="34" t="s">
        <v>9511</v>
      </c>
      <c r="E4999" s="35" t="s">
        <v>1077</v>
      </c>
      <c r="F4999" s="35"/>
      <c r="G4999" s="36">
        <v>36.36</v>
      </c>
      <c r="H4999" s="36">
        <v>3750</v>
      </c>
      <c r="I4999" s="36">
        <v>6544.8</v>
      </c>
      <c r="J4999" s="36">
        <v>36.36</v>
      </c>
    </row>
    <row r="5000" spans="1:10" x14ac:dyDescent="0.2">
      <c r="A5000" s="33">
        <v>4381</v>
      </c>
      <c r="B5000" s="34" t="s">
        <v>11794</v>
      </c>
      <c r="C5000" s="34" t="s">
        <v>11793</v>
      </c>
      <c r="D5000" s="34" t="s">
        <v>15078</v>
      </c>
      <c r="E5000" s="35" t="s">
        <v>14052</v>
      </c>
      <c r="F5000" s="35"/>
      <c r="G5000" s="36">
        <v>35</v>
      </c>
      <c r="H5000" s="36">
        <v>3800</v>
      </c>
      <c r="I5000" s="36">
        <v>6300</v>
      </c>
      <c r="J5000" s="36">
        <v>35</v>
      </c>
    </row>
    <row r="5001" spans="1:10" x14ac:dyDescent="0.2">
      <c r="A5001" s="33">
        <v>4382</v>
      </c>
      <c r="B5001" s="34" t="s">
        <v>9514</v>
      </c>
      <c r="C5001" s="34" t="s">
        <v>9515</v>
      </c>
      <c r="D5001" s="34" t="s">
        <v>15075</v>
      </c>
      <c r="E5001" s="35" t="s">
        <v>1889</v>
      </c>
      <c r="F5001" s="35"/>
      <c r="G5001" s="36">
        <v>44.44</v>
      </c>
      <c r="H5001" s="36">
        <v>3800</v>
      </c>
      <c r="I5001" s="36">
        <v>7999.2</v>
      </c>
      <c r="J5001" s="36">
        <v>44.44</v>
      </c>
    </row>
    <row r="5002" spans="1:10" x14ac:dyDescent="0.2">
      <c r="A5002" s="33">
        <v>4383</v>
      </c>
      <c r="B5002" s="34" t="s">
        <v>9516</v>
      </c>
      <c r="C5002" s="34" t="s">
        <v>9517</v>
      </c>
      <c r="D5002" s="34" t="s">
        <v>9511</v>
      </c>
      <c r="E5002" s="35" t="s">
        <v>2055</v>
      </c>
      <c r="F5002" s="35"/>
      <c r="G5002" s="36">
        <v>36.36</v>
      </c>
      <c r="H5002" s="36">
        <v>3750</v>
      </c>
      <c r="I5002" s="36">
        <v>6544.8</v>
      </c>
      <c r="J5002" s="36">
        <v>36.36</v>
      </c>
    </row>
    <row r="5003" spans="1:10" x14ac:dyDescent="0.2">
      <c r="A5003" s="33">
        <v>4384</v>
      </c>
      <c r="B5003" s="34" t="s">
        <v>11792</v>
      </c>
      <c r="C5003" s="34" t="s">
        <v>11791</v>
      </c>
      <c r="D5003" s="34" t="s">
        <v>9497</v>
      </c>
      <c r="E5003" s="35" t="s">
        <v>14228</v>
      </c>
      <c r="F5003" s="35"/>
      <c r="G5003" s="36">
        <v>39.44</v>
      </c>
      <c r="H5003" s="36">
        <v>3850</v>
      </c>
      <c r="I5003" s="36">
        <v>7099.2</v>
      </c>
      <c r="J5003" s="36">
        <v>39.44</v>
      </c>
    </row>
    <row r="5004" spans="1:10" x14ac:dyDescent="0.2">
      <c r="A5004" s="33">
        <v>4385</v>
      </c>
      <c r="B5004" s="34" t="s">
        <v>11785</v>
      </c>
      <c r="C5004" s="34" t="s">
        <v>11784</v>
      </c>
      <c r="D5004" s="34" t="s">
        <v>9511</v>
      </c>
      <c r="E5004" s="35" t="s">
        <v>14049</v>
      </c>
      <c r="F5004" s="35"/>
      <c r="G5004" s="36">
        <v>36.36</v>
      </c>
      <c r="H5004" s="36">
        <v>3750</v>
      </c>
      <c r="I5004" s="36">
        <v>6544.8</v>
      </c>
      <c r="J5004" s="36">
        <v>36.36</v>
      </c>
    </row>
    <row r="5005" spans="1:10" x14ac:dyDescent="0.2">
      <c r="A5005" s="33">
        <v>4386</v>
      </c>
      <c r="B5005" s="34" t="s">
        <v>9518</v>
      </c>
      <c r="C5005" s="34" t="s">
        <v>9519</v>
      </c>
      <c r="D5005" s="34" t="s">
        <v>9497</v>
      </c>
      <c r="E5005" s="35" t="s">
        <v>330</v>
      </c>
      <c r="F5005" s="35"/>
      <c r="G5005" s="36">
        <v>39.44</v>
      </c>
      <c r="H5005" s="36">
        <v>3850</v>
      </c>
      <c r="I5005" s="36">
        <v>7099.2</v>
      </c>
      <c r="J5005" s="36">
        <v>39.44</v>
      </c>
    </row>
    <row r="5006" spans="1:10" x14ac:dyDescent="0.2">
      <c r="A5006" s="33">
        <v>4387</v>
      </c>
      <c r="B5006" s="34" t="s">
        <v>11790</v>
      </c>
      <c r="C5006" s="34" t="s">
        <v>11789</v>
      </c>
      <c r="D5006" s="34" t="s">
        <v>9497</v>
      </c>
      <c r="E5006" s="35" t="s">
        <v>14077</v>
      </c>
      <c r="F5006" s="35"/>
      <c r="G5006" s="36">
        <v>39.44</v>
      </c>
      <c r="H5006" s="36">
        <v>3850</v>
      </c>
      <c r="I5006" s="36">
        <v>7099.2</v>
      </c>
      <c r="J5006" s="36">
        <v>39.44</v>
      </c>
    </row>
    <row r="5007" spans="1:10" x14ac:dyDescent="0.2">
      <c r="A5007" s="31"/>
      <c r="B5007" s="31"/>
      <c r="C5007" s="31"/>
      <c r="D5007" s="32" t="s">
        <v>9520</v>
      </c>
      <c r="E5007" s="31"/>
      <c r="F5007" s="31"/>
      <c r="G5007" s="31"/>
      <c r="H5007" s="31"/>
      <c r="I5007" s="31"/>
      <c r="J5007" s="31"/>
    </row>
    <row r="5008" spans="1:10" x14ac:dyDescent="0.2">
      <c r="A5008" s="33">
        <v>4388</v>
      </c>
      <c r="B5008" s="34" t="s">
        <v>9521</v>
      </c>
      <c r="C5008" s="34" t="s">
        <v>9522</v>
      </c>
      <c r="D5008" s="34" t="s">
        <v>9523</v>
      </c>
      <c r="E5008" s="35" t="s">
        <v>501</v>
      </c>
      <c r="F5008" s="35"/>
      <c r="G5008" s="36">
        <v>35.14</v>
      </c>
      <c r="H5008" s="36">
        <v>3750</v>
      </c>
      <c r="I5008" s="36">
        <v>6325.2</v>
      </c>
      <c r="J5008" s="36">
        <v>35.14</v>
      </c>
    </row>
    <row r="5009" spans="1:10" x14ac:dyDescent="0.2">
      <c r="A5009" s="33">
        <v>4389</v>
      </c>
      <c r="B5009" s="34" t="s">
        <v>9524</v>
      </c>
      <c r="C5009" s="34" t="s">
        <v>9525</v>
      </c>
      <c r="D5009" s="34" t="s">
        <v>9523</v>
      </c>
      <c r="E5009" s="35" t="s">
        <v>979</v>
      </c>
      <c r="F5009" s="35"/>
      <c r="G5009" s="36">
        <v>35.14</v>
      </c>
      <c r="H5009" s="36">
        <v>3750</v>
      </c>
      <c r="I5009" s="36">
        <v>6325.2</v>
      </c>
      <c r="J5009" s="36">
        <v>35.14</v>
      </c>
    </row>
    <row r="5010" spans="1:10" x14ac:dyDescent="0.2">
      <c r="A5010" s="33">
        <v>4390</v>
      </c>
      <c r="B5010" s="34" t="s">
        <v>9526</v>
      </c>
      <c r="C5010" s="34" t="s">
        <v>9527</v>
      </c>
      <c r="D5010" s="34" t="s">
        <v>9528</v>
      </c>
      <c r="E5010" s="35" t="s">
        <v>2440</v>
      </c>
      <c r="F5010" s="35"/>
      <c r="G5010" s="36">
        <v>40.270000000000003</v>
      </c>
      <c r="H5010" s="36">
        <v>3800</v>
      </c>
      <c r="I5010" s="36">
        <v>7248.6</v>
      </c>
      <c r="J5010" s="36">
        <v>40.270000000000003</v>
      </c>
    </row>
    <row r="5011" spans="1:10" x14ac:dyDescent="0.2">
      <c r="A5011" s="33">
        <v>4391</v>
      </c>
      <c r="B5011" s="34" t="s">
        <v>9529</v>
      </c>
      <c r="C5011" s="34" t="s">
        <v>9530</v>
      </c>
      <c r="D5011" s="34" t="s">
        <v>9523</v>
      </c>
      <c r="E5011" s="35" t="s">
        <v>1067</v>
      </c>
      <c r="F5011" s="35"/>
      <c r="G5011" s="36">
        <v>35.14</v>
      </c>
      <c r="H5011" s="36">
        <v>3750</v>
      </c>
      <c r="I5011" s="36">
        <v>6325.2</v>
      </c>
      <c r="J5011" s="36">
        <v>35.14</v>
      </c>
    </row>
    <row r="5012" spans="1:10" x14ac:dyDescent="0.2">
      <c r="A5012" s="31"/>
      <c r="B5012" s="31"/>
      <c r="C5012" s="31"/>
      <c r="D5012" s="32" t="s">
        <v>9531</v>
      </c>
      <c r="E5012" s="31"/>
      <c r="F5012" s="31"/>
      <c r="G5012" s="31"/>
      <c r="H5012" s="31"/>
      <c r="I5012" s="31"/>
      <c r="J5012" s="31"/>
    </row>
    <row r="5013" spans="1:10" x14ac:dyDescent="0.2">
      <c r="A5013" s="33">
        <v>4392</v>
      </c>
      <c r="B5013" s="34" t="s">
        <v>11824</v>
      </c>
      <c r="C5013" s="34" t="s">
        <v>11823</v>
      </c>
      <c r="D5013" s="34" t="s">
        <v>9532</v>
      </c>
      <c r="E5013" s="35" t="s">
        <v>13997</v>
      </c>
      <c r="F5013" s="35"/>
      <c r="G5013" s="36">
        <v>40.94</v>
      </c>
      <c r="H5013" s="36">
        <v>3800</v>
      </c>
      <c r="I5013" s="36">
        <v>7369.2</v>
      </c>
      <c r="J5013" s="36">
        <v>40.94</v>
      </c>
    </row>
    <row r="5014" spans="1:10" x14ac:dyDescent="0.2">
      <c r="A5014" s="33">
        <v>4393</v>
      </c>
      <c r="B5014" s="34" t="s">
        <v>11776</v>
      </c>
      <c r="C5014" s="34" t="s">
        <v>11775</v>
      </c>
      <c r="D5014" s="34" t="s">
        <v>9538</v>
      </c>
      <c r="E5014" s="35" t="s">
        <v>13915</v>
      </c>
      <c r="F5014" s="35"/>
      <c r="G5014" s="36">
        <v>33.06</v>
      </c>
      <c r="H5014" s="36">
        <v>3750</v>
      </c>
      <c r="I5014" s="36">
        <v>5950.8</v>
      </c>
      <c r="J5014" s="36">
        <v>33.06</v>
      </c>
    </row>
    <row r="5015" spans="1:10" x14ac:dyDescent="0.2">
      <c r="A5015" s="33">
        <v>4394</v>
      </c>
      <c r="B5015" s="34" t="s">
        <v>11770</v>
      </c>
      <c r="C5015" s="34" t="s">
        <v>11769</v>
      </c>
      <c r="D5015" s="34" t="s">
        <v>9538</v>
      </c>
      <c r="E5015" s="35" t="s">
        <v>14101</v>
      </c>
      <c r="F5015" s="35"/>
      <c r="G5015" s="36">
        <v>33.06</v>
      </c>
      <c r="H5015" s="36">
        <v>3750</v>
      </c>
      <c r="I5015" s="36">
        <v>5950.8</v>
      </c>
      <c r="J5015" s="36">
        <v>33.06</v>
      </c>
    </row>
    <row r="5016" spans="1:10" x14ac:dyDescent="0.2">
      <c r="A5016" s="33">
        <v>4395</v>
      </c>
      <c r="B5016" s="34" t="s">
        <v>9533</v>
      </c>
      <c r="C5016" s="34" t="s">
        <v>9534</v>
      </c>
      <c r="D5016" s="34" t="s">
        <v>15079</v>
      </c>
      <c r="E5016" s="35" t="s">
        <v>9535</v>
      </c>
      <c r="F5016" s="35"/>
      <c r="G5016" s="36">
        <v>7920</v>
      </c>
      <c r="H5016" s="36">
        <v>4000</v>
      </c>
      <c r="I5016" s="36">
        <v>7920</v>
      </c>
      <c r="J5016" s="36">
        <v>7920</v>
      </c>
    </row>
    <row r="5017" spans="1:10" x14ac:dyDescent="0.2">
      <c r="A5017" s="33">
        <v>4396</v>
      </c>
      <c r="B5017" s="34" t="s">
        <v>13887</v>
      </c>
      <c r="C5017" s="34" t="s">
        <v>13886</v>
      </c>
      <c r="D5017" s="34" t="s">
        <v>9538</v>
      </c>
      <c r="E5017" s="35" t="s">
        <v>13975</v>
      </c>
      <c r="F5017" s="35"/>
      <c r="G5017" s="36">
        <v>33.06</v>
      </c>
      <c r="H5017" s="36">
        <v>3750</v>
      </c>
      <c r="I5017" s="36">
        <v>5950.8</v>
      </c>
      <c r="J5017" s="36">
        <v>33.06</v>
      </c>
    </row>
    <row r="5018" spans="1:10" x14ac:dyDescent="0.2">
      <c r="A5018" s="33">
        <v>4397</v>
      </c>
      <c r="B5018" s="34" t="s">
        <v>9536</v>
      </c>
      <c r="C5018" s="34" t="s">
        <v>9537</v>
      </c>
      <c r="D5018" s="34" t="s">
        <v>9538</v>
      </c>
      <c r="E5018" s="35" t="s">
        <v>973</v>
      </c>
      <c r="F5018" s="35"/>
      <c r="G5018" s="36">
        <v>33.06</v>
      </c>
      <c r="H5018" s="36">
        <v>3750</v>
      </c>
      <c r="I5018" s="36">
        <v>5950.8</v>
      </c>
      <c r="J5018" s="36">
        <v>33.06</v>
      </c>
    </row>
    <row r="5019" spans="1:10" x14ac:dyDescent="0.2">
      <c r="A5019" s="31"/>
      <c r="B5019" s="31"/>
      <c r="C5019" s="31"/>
      <c r="D5019" s="32" t="s">
        <v>9539</v>
      </c>
      <c r="E5019" s="31"/>
      <c r="F5019" s="31"/>
      <c r="G5019" s="31"/>
      <c r="H5019" s="31"/>
      <c r="I5019" s="31"/>
      <c r="J5019" s="31"/>
    </row>
    <row r="5020" spans="1:10" x14ac:dyDescent="0.2">
      <c r="A5020" s="33">
        <v>4398</v>
      </c>
      <c r="B5020" s="34" t="s">
        <v>9540</v>
      </c>
      <c r="C5020" s="34" t="s">
        <v>9541</v>
      </c>
      <c r="D5020" s="34" t="s">
        <v>9542</v>
      </c>
      <c r="E5020" s="35" t="s">
        <v>330</v>
      </c>
      <c r="F5020" s="35"/>
      <c r="G5020" s="36">
        <v>8900</v>
      </c>
      <c r="H5020" s="36">
        <v>4900</v>
      </c>
      <c r="I5020" s="36">
        <v>8900</v>
      </c>
      <c r="J5020" s="36">
        <v>8900</v>
      </c>
    </row>
    <row r="5021" spans="1:10" x14ac:dyDescent="0.2">
      <c r="A5021" s="31"/>
      <c r="B5021" s="31"/>
      <c r="C5021" s="31"/>
      <c r="D5021" s="32" t="s">
        <v>9543</v>
      </c>
      <c r="E5021" s="31"/>
      <c r="F5021" s="31"/>
      <c r="G5021" s="31"/>
      <c r="H5021" s="31"/>
      <c r="I5021" s="31"/>
      <c r="J5021" s="31"/>
    </row>
    <row r="5022" spans="1:10" x14ac:dyDescent="0.2">
      <c r="A5022" s="33">
        <v>4399</v>
      </c>
      <c r="B5022" s="34" t="s">
        <v>9544</v>
      </c>
      <c r="C5022" s="34" t="s">
        <v>9545</v>
      </c>
      <c r="D5022" s="34" t="s">
        <v>9546</v>
      </c>
      <c r="E5022" s="35" t="s">
        <v>2601</v>
      </c>
      <c r="F5022" s="35"/>
      <c r="G5022" s="36">
        <v>35.14</v>
      </c>
      <c r="H5022" s="36">
        <v>3750</v>
      </c>
      <c r="I5022" s="36">
        <v>6325.2</v>
      </c>
      <c r="J5022" s="36">
        <v>35.14</v>
      </c>
    </row>
    <row r="5023" spans="1:10" x14ac:dyDescent="0.2">
      <c r="A5023" s="33">
        <v>4400</v>
      </c>
      <c r="B5023" s="34" t="s">
        <v>11780</v>
      </c>
      <c r="C5023" s="34" t="s">
        <v>11779</v>
      </c>
      <c r="D5023" s="34" t="s">
        <v>15080</v>
      </c>
      <c r="E5023" s="35" t="s">
        <v>13941</v>
      </c>
      <c r="F5023" s="35"/>
      <c r="G5023" s="36">
        <v>31.94</v>
      </c>
      <c r="H5023" s="36">
        <v>3750</v>
      </c>
      <c r="I5023" s="36">
        <v>5749.2</v>
      </c>
      <c r="J5023" s="36">
        <v>31.94</v>
      </c>
    </row>
    <row r="5024" spans="1:10" x14ac:dyDescent="0.2">
      <c r="A5024" s="33">
        <v>4401</v>
      </c>
      <c r="B5024" s="34" t="s">
        <v>9547</v>
      </c>
      <c r="C5024" s="34" t="s">
        <v>9548</v>
      </c>
      <c r="D5024" s="34" t="s">
        <v>9546</v>
      </c>
      <c r="E5024" s="35" t="s">
        <v>20</v>
      </c>
      <c r="F5024" s="35"/>
      <c r="G5024" s="36">
        <v>35.14</v>
      </c>
      <c r="H5024" s="36">
        <v>3750</v>
      </c>
      <c r="I5024" s="36">
        <v>6325.2</v>
      </c>
      <c r="J5024" s="36">
        <v>35.14</v>
      </c>
    </row>
    <row r="5025" spans="1:10" x14ac:dyDescent="0.2">
      <c r="A5025" s="33">
        <v>4402</v>
      </c>
      <c r="B5025" s="34" t="s">
        <v>11772</v>
      </c>
      <c r="C5025" s="34" t="s">
        <v>11771</v>
      </c>
      <c r="D5025" s="34" t="s">
        <v>15080</v>
      </c>
      <c r="E5025" s="35" t="s">
        <v>13985</v>
      </c>
      <c r="F5025" s="35"/>
      <c r="G5025" s="36">
        <v>31.94</v>
      </c>
      <c r="H5025" s="36">
        <v>3750</v>
      </c>
      <c r="I5025" s="36">
        <v>5749.2</v>
      </c>
      <c r="J5025" s="36">
        <v>31.94</v>
      </c>
    </row>
    <row r="5026" spans="1:10" x14ac:dyDescent="0.2">
      <c r="A5026" s="33">
        <v>4403</v>
      </c>
      <c r="B5026" s="34" t="s">
        <v>9549</v>
      </c>
      <c r="C5026" s="34" t="s">
        <v>9550</v>
      </c>
      <c r="D5026" s="34" t="s">
        <v>9551</v>
      </c>
      <c r="E5026" s="35" t="s">
        <v>245</v>
      </c>
      <c r="F5026" s="35"/>
      <c r="G5026" s="36">
        <v>40.270000000000003</v>
      </c>
      <c r="H5026" s="36">
        <v>3800</v>
      </c>
      <c r="I5026" s="36">
        <v>7248.6</v>
      </c>
      <c r="J5026" s="36">
        <v>40.270000000000003</v>
      </c>
    </row>
    <row r="5027" spans="1:10" x14ac:dyDescent="0.2">
      <c r="A5027" s="33">
        <v>4404</v>
      </c>
      <c r="B5027" s="34" t="s">
        <v>9552</v>
      </c>
      <c r="C5027" s="34" t="s">
        <v>9553</v>
      </c>
      <c r="D5027" s="34" t="s">
        <v>9546</v>
      </c>
      <c r="E5027" s="35" t="s">
        <v>1613</v>
      </c>
      <c r="F5027" s="35"/>
      <c r="G5027" s="36">
        <v>35.14</v>
      </c>
      <c r="H5027" s="36">
        <v>3750</v>
      </c>
      <c r="I5027" s="36">
        <v>6325.2</v>
      </c>
      <c r="J5027" s="36">
        <v>35.14</v>
      </c>
    </row>
    <row r="5028" spans="1:10" x14ac:dyDescent="0.2">
      <c r="A5028" s="33">
        <v>4405</v>
      </c>
      <c r="B5028" s="34" t="s">
        <v>9554</v>
      </c>
      <c r="C5028" s="34" t="s">
        <v>9555</v>
      </c>
      <c r="D5028" s="34" t="s">
        <v>9546</v>
      </c>
      <c r="E5028" s="35" t="s">
        <v>1337</v>
      </c>
      <c r="F5028" s="35"/>
      <c r="G5028" s="36">
        <v>35.14</v>
      </c>
      <c r="H5028" s="36">
        <v>3750</v>
      </c>
      <c r="I5028" s="36">
        <v>6325.2</v>
      </c>
      <c r="J5028" s="36">
        <v>35.14</v>
      </c>
    </row>
    <row r="5029" spans="1:10" x14ac:dyDescent="0.2">
      <c r="A5029" s="31"/>
      <c r="B5029" s="31"/>
      <c r="C5029" s="31"/>
      <c r="D5029" s="32" t="s">
        <v>9556</v>
      </c>
      <c r="E5029" s="31"/>
      <c r="F5029" s="31"/>
      <c r="G5029" s="31"/>
      <c r="H5029" s="31"/>
      <c r="I5029" s="31"/>
      <c r="J5029" s="31"/>
    </row>
    <row r="5030" spans="1:10" x14ac:dyDescent="0.2">
      <c r="A5030" s="33">
        <v>4406</v>
      </c>
      <c r="B5030" s="34" t="s">
        <v>9557</v>
      </c>
      <c r="C5030" s="34" t="s">
        <v>11787</v>
      </c>
      <c r="D5030" s="34" t="s">
        <v>9558</v>
      </c>
      <c r="E5030" s="35" t="s">
        <v>3891</v>
      </c>
      <c r="F5030" s="35"/>
      <c r="G5030" s="36">
        <v>35.14</v>
      </c>
      <c r="H5030" s="36">
        <v>3750</v>
      </c>
      <c r="I5030" s="36">
        <v>6325.2</v>
      </c>
      <c r="J5030" s="36">
        <v>35.14</v>
      </c>
    </row>
    <row r="5031" spans="1:10" x14ac:dyDescent="0.2">
      <c r="A5031" s="33">
        <v>4407</v>
      </c>
      <c r="B5031" s="34" t="s">
        <v>9559</v>
      </c>
      <c r="C5031" s="34" t="s">
        <v>9560</v>
      </c>
      <c r="D5031" s="34" t="s">
        <v>9558</v>
      </c>
      <c r="E5031" s="35" t="s">
        <v>1397</v>
      </c>
      <c r="F5031" s="35"/>
      <c r="G5031" s="36">
        <v>35.14</v>
      </c>
      <c r="H5031" s="36">
        <v>3750</v>
      </c>
      <c r="I5031" s="36">
        <v>6325.2</v>
      </c>
      <c r="J5031" s="36">
        <v>35.14</v>
      </c>
    </row>
    <row r="5032" spans="1:10" x14ac:dyDescent="0.2">
      <c r="A5032" s="33">
        <v>4408</v>
      </c>
      <c r="B5032" s="34" t="s">
        <v>9561</v>
      </c>
      <c r="C5032" s="34" t="s">
        <v>9562</v>
      </c>
      <c r="D5032" s="34" t="s">
        <v>9558</v>
      </c>
      <c r="E5032" s="35" t="s">
        <v>313</v>
      </c>
      <c r="F5032" s="35"/>
      <c r="G5032" s="36">
        <v>35.14</v>
      </c>
      <c r="H5032" s="36">
        <v>3750</v>
      </c>
      <c r="I5032" s="36">
        <v>6325.2</v>
      </c>
      <c r="J5032" s="36">
        <v>35.14</v>
      </c>
    </row>
    <row r="5033" spans="1:10" x14ac:dyDescent="0.2">
      <c r="A5033" s="33">
        <v>4409</v>
      </c>
      <c r="B5033" s="34" t="s">
        <v>9563</v>
      </c>
      <c r="C5033" s="34" t="s">
        <v>9564</v>
      </c>
      <c r="D5033" s="34" t="s">
        <v>9558</v>
      </c>
      <c r="E5033" s="35" t="s">
        <v>923</v>
      </c>
      <c r="F5033" s="35"/>
      <c r="G5033" s="36">
        <v>35.14</v>
      </c>
      <c r="H5033" s="36">
        <v>3750</v>
      </c>
      <c r="I5033" s="36">
        <v>6325.2</v>
      </c>
      <c r="J5033" s="36">
        <v>35.14</v>
      </c>
    </row>
    <row r="5034" spans="1:10" x14ac:dyDescent="0.2">
      <c r="A5034" s="33">
        <v>4410</v>
      </c>
      <c r="B5034" s="34" t="s">
        <v>9565</v>
      </c>
      <c r="C5034" s="34" t="s">
        <v>9566</v>
      </c>
      <c r="D5034" s="34" t="s">
        <v>9567</v>
      </c>
      <c r="E5034" s="35" t="s">
        <v>1289</v>
      </c>
      <c r="F5034" s="35"/>
      <c r="G5034" s="36">
        <v>36.61</v>
      </c>
      <c r="H5034" s="36">
        <v>4700</v>
      </c>
      <c r="I5034" s="36">
        <v>6589.8</v>
      </c>
      <c r="J5034" s="36">
        <v>36.61</v>
      </c>
    </row>
    <row r="5035" spans="1:10" x14ac:dyDescent="0.2">
      <c r="A5035" s="31"/>
      <c r="B5035" s="31"/>
      <c r="C5035" s="31"/>
      <c r="D5035" s="32" t="s">
        <v>9568</v>
      </c>
      <c r="E5035" s="31"/>
      <c r="F5035" s="31"/>
      <c r="G5035" s="31"/>
      <c r="H5035" s="31"/>
      <c r="I5035" s="31"/>
      <c r="J5035" s="31"/>
    </row>
    <row r="5036" spans="1:10" x14ac:dyDescent="0.2">
      <c r="A5036" s="33">
        <v>4411</v>
      </c>
      <c r="B5036" s="34" t="s">
        <v>9569</v>
      </c>
      <c r="C5036" s="34" t="s">
        <v>11786</v>
      </c>
      <c r="D5036" s="34" t="s">
        <v>9573</v>
      </c>
      <c r="E5036" s="35" t="s">
        <v>2432</v>
      </c>
      <c r="F5036" s="35"/>
      <c r="G5036" s="36">
        <v>35.14</v>
      </c>
      <c r="H5036" s="36">
        <v>3750</v>
      </c>
      <c r="I5036" s="36">
        <v>6325.2</v>
      </c>
      <c r="J5036" s="36">
        <v>35.14</v>
      </c>
    </row>
    <row r="5037" spans="1:10" x14ac:dyDescent="0.2">
      <c r="A5037" s="33">
        <v>4412</v>
      </c>
      <c r="B5037" s="34" t="s">
        <v>9571</v>
      </c>
      <c r="C5037" s="34" t="s">
        <v>9572</v>
      </c>
      <c r="D5037" s="34" t="s">
        <v>9570</v>
      </c>
      <c r="E5037" s="35" t="s">
        <v>718</v>
      </c>
      <c r="F5037" s="35"/>
      <c r="G5037" s="36">
        <v>31.94</v>
      </c>
      <c r="H5037" s="36">
        <v>3750</v>
      </c>
      <c r="I5037" s="36">
        <v>5749.2</v>
      </c>
      <c r="J5037" s="36">
        <v>31.94</v>
      </c>
    </row>
    <row r="5038" spans="1:10" x14ac:dyDescent="0.2">
      <c r="A5038" s="31"/>
      <c r="B5038" s="31"/>
      <c r="C5038" s="31"/>
      <c r="D5038" s="32" t="s">
        <v>9574</v>
      </c>
      <c r="E5038" s="31"/>
      <c r="F5038" s="31"/>
      <c r="G5038" s="31"/>
      <c r="H5038" s="31"/>
      <c r="I5038" s="31"/>
      <c r="J5038" s="31"/>
    </row>
    <row r="5039" spans="1:10" x14ac:dyDescent="0.2">
      <c r="A5039" s="33">
        <v>4413</v>
      </c>
      <c r="B5039" s="34" t="s">
        <v>9575</v>
      </c>
      <c r="C5039" s="34" t="s">
        <v>9576</v>
      </c>
      <c r="D5039" s="34" t="s">
        <v>9577</v>
      </c>
      <c r="E5039" s="35" t="s">
        <v>4324</v>
      </c>
      <c r="F5039" s="35"/>
      <c r="G5039" s="36">
        <v>35.14</v>
      </c>
      <c r="H5039" s="36">
        <v>3750</v>
      </c>
      <c r="I5039" s="36">
        <v>6325.2</v>
      </c>
      <c r="J5039" s="36">
        <v>35.14</v>
      </c>
    </row>
    <row r="5040" spans="1:10" x14ac:dyDescent="0.2">
      <c r="A5040" s="33">
        <v>4414</v>
      </c>
      <c r="B5040" s="34" t="s">
        <v>9578</v>
      </c>
      <c r="C5040" s="34" t="s">
        <v>9579</v>
      </c>
      <c r="D5040" s="34" t="s">
        <v>9580</v>
      </c>
      <c r="E5040" s="35" t="s">
        <v>20</v>
      </c>
      <c r="F5040" s="35"/>
      <c r="G5040" s="36">
        <v>40.270000000000003</v>
      </c>
      <c r="H5040" s="36">
        <v>3800</v>
      </c>
      <c r="I5040" s="36">
        <v>7248.6</v>
      </c>
      <c r="J5040" s="36">
        <v>40.270000000000003</v>
      </c>
    </row>
    <row r="5041" spans="1:10" x14ac:dyDescent="0.2">
      <c r="A5041" s="31"/>
      <c r="B5041" s="31"/>
      <c r="C5041" s="31"/>
      <c r="D5041" s="32" t="s">
        <v>9581</v>
      </c>
      <c r="E5041" s="31"/>
      <c r="F5041" s="31"/>
      <c r="G5041" s="31"/>
      <c r="H5041" s="31"/>
      <c r="I5041" s="31"/>
      <c r="J5041" s="31"/>
    </row>
    <row r="5042" spans="1:10" x14ac:dyDescent="0.2">
      <c r="A5042" s="33">
        <v>4415</v>
      </c>
      <c r="B5042" s="34" t="s">
        <v>11812</v>
      </c>
      <c r="C5042" s="34" t="s">
        <v>11811</v>
      </c>
      <c r="D5042" s="34" t="s">
        <v>9587</v>
      </c>
      <c r="E5042" s="35" t="s">
        <v>14018</v>
      </c>
      <c r="F5042" s="35"/>
      <c r="G5042" s="36">
        <v>37.78</v>
      </c>
      <c r="H5042" s="36">
        <v>3800</v>
      </c>
      <c r="I5042" s="36">
        <v>6800.4</v>
      </c>
      <c r="J5042" s="36">
        <v>37.78</v>
      </c>
    </row>
    <row r="5043" spans="1:10" x14ac:dyDescent="0.2">
      <c r="A5043" s="33">
        <v>4416</v>
      </c>
      <c r="B5043" s="34" t="s">
        <v>9582</v>
      </c>
      <c r="C5043" s="34" t="s">
        <v>9583</v>
      </c>
      <c r="D5043" s="34" t="s">
        <v>9584</v>
      </c>
      <c r="E5043" s="35" t="s">
        <v>20</v>
      </c>
      <c r="F5043" s="35"/>
      <c r="G5043" s="36">
        <v>39.17</v>
      </c>
      <c r="H5043" s="36">
        <v>3850</v>
      </c>
      <c r="I5043" s="36">
        <v>7050.6</v>
      </c>
      <c r="J5043" s="36">
        <v>39.17</v>
      </c>
    </row>
    <row r="5044" spans="1:10" x14ac:dyDescent="0.2">
      <c r="A5044" s="33">
        <v>4417</v>
      </c>
      <c r="B5044" s="34" t="s">
        <v>9703</v>
      </c>
      <c r="C5044" s="34" t="s">
        <v>9704</v>
      </c>
      <c r="D5044" s="34" t="s">
        <v>9587</v>
      </c>
      <c r="E5044" s="35" t="s">
        <v>979</v>
      </c>
      <c r="F5044" s="35"/>
      <c r="G5044" s="36">
        <v>37.78</v>
      </c>
      <c r="H5044" s="36">
        <v>3800</v>
      </c>
      <c r="I5044" s="36">
        <v>6800.4</v>
      </c>
      <c r="J5044" s="36">
        <v>37.78</v>
      </c>
    </row>
    <row r="5045" spans="1:10" x14ac:dyDescent="0.2">
      <c r="A5045" s="33">
        <v>4418</v>
      </c>
      <c r="B5045" s="34" t="s">
        <v>9585</v>
      </c>
      <c r="C5045" s="34" t="s">
        <v>9586</v>
      </c>
      <c r="D5045" s="34" t="s">
        <v>9587</v>
      </c>
      <c r="E5045" s="35" t="s">
        <v>1154</v>
      </c>
      <c r="F5045" s="35"/>
      <c r="G5045" s="36">
        <v>37.78</v>
      </c>
      <c r="H5045" s="36">
        <v>3800</v>
      </c>
      <c r="I5045" s="36">
        <v>6800.4</v>
      </c>
      <c r="J5045" s="36">
        <v>37.78</v>
      </c>
    </row>
    <row r="5046" spans="1:10" x14ac:dyDescent="0.2">
      <c r="A5046" s="33">
        <v>4419</v>
      </c>
      <c r="B5046" s="34" t="s">
        <v>9588</v>
      </c>
      <c r="C5046" s="34" t="s">
        <v>9589</v>
      </c>
      <c r="D5046" s="34" t="s">
        <v>9587</v>
      </c>
      <c r="E5046" s="35" t="s">
        <v>1819</v>
      </c>
      <c r="F5046" s="35"/>
      <c r="G5046" s="36">
        <v>37.78</v>
      </c>
      <c r="H5046" s="36">
        <v>3800</v>
      </c>
      <c r="I5046" s="36">
        <v>6800.4</v>
      </c>
      <c r="J5046" s="36">
        <v>37.78</v>
      </c>
    </row>
    <row r="5047" spans="1:10" x14ac:dyDescent="0.2">
      <c r="A5047" s="33">
        <v>4420</v>
      </c>
      <c r="B5047" s="34" t="s">
        <v>9590</v>
      </c>
      <c r="C5047" s="34" t="s">
        <v>9591</v>
      </c>
      <c r="D5047" s="34" t="s">
        <v>9584</v>
      </c>
      <c r="E5047" s="35" t="s">
        <v>7571</v>
      </c>
      <c r="F5047" s="35"/>
      <c r="G5047" s="36">
        <v>39.17</v>
      </c>
      <c r="H5047" s="36">
        <v>3850</v>
      </c>
      <c r="I5047" s="36">
        <v>7050.6</v>
      </c>
      <c r="J5047" s="36">
        <v>39.17</v>
      </c>
    </row>
    <row r="5048" spans="1:10" x14ac:dyDescent="0.2">
      <c r="A5048" s="33">
        <v>4421</v>
      </c>
      <c r="B5048" s="34" t="s">
        <v>9592</v>
      </c>
      <c r="C5048" s="34" t="s">
        <v>9593</v>
      </c>
      <c r="D5048" s="34" t="s">
        <v>9587</v>
      </c>
      <c r="E5048" s="35" t="s">
        <v>1082</v>
      </c>
      <c r="F5048" s="35"/>
      <c r="G5048" s="36">
        <v>37.78</v>
      </c>
      <c r="H5048" s="36">
        <v>3800</v>
      </c>
      <c r="I5048" s="36">
        <v>6800.4</v>
      </c>
      <c r="J5048" s="36">
        <v>37.78</v>
      </c>
    </row>
    <row r="5049" spans="1:10" x14ac:dyDescent="0.2">
      <c r="A5049" s="33">
        <v>4422</v>
      </c>
      <c r="B5049" s="34" t="s">
        <v>9594</v>
      </c>
      <c r="C5049" s="34" t="s">
        <v>9595</v>
      </c>
      <c r="D5049" s="34" t="s">
        <v>9596</v>
      </c>
      <c r="E5049" s="35" t="s">
        <v>1283</v>
      </c>
      <c r="F5049" s="35"/>
      <c r="G5049" s="36">
        <v>38.33</v>
      </c>
      <c r="H5049" s="36">
        <v>4000</v>
      </c>
      <c r="I5049" s="36">
        <v>6899.4</v>
      </c>
      <c r="J5049" s="36">
        <v>38.33</v>
      </c>
    </row>
    <row r="5050" spans="1:10" x14ac:dyDescent="0.2">
      <c r="A5050" s="33">
        <v>4423</v>
      </c>
      <c r="B5050" s="34" t="s">
        <v>11808</v>
      </c>
      <c r="C5050" s="34" t="s">
        <v>11807</v>
      </c>
      <c r="D5050" s="34" t="s">
        <v>9587</v>
      </c>
      <c r="E5050" s="35" t="s">
        <v>14228</v>
      </c>
      <c r="F5050" s="35"/>
      <c r="G5050" s="36">
        <v>37.78</v>
      </c>
      <c r="H5050" s="36">
        <v>3800</v>
      </c>
      <c r="I5050" s="36">
        <v>6800.4</v>
      </c>
      <c r="J5050" s="36">
        <v>37.78</v>
      </c>
    </row>
    <row r="5051" spans="1:10" x14ac:dyDescent="0.2">
      <c r="A5051" s="33">
        <v>4424</v>
      </c>
      <c r="B5051" s="34" t="s">
        <v>15081</v>
      </c>
      <c r="C5051" s="34" t="s">
        <v>15082</v>
      </c>
      <c r="D5051" s="34" t="s">
        <v>9587</v>
      </c>
      <c r="E5051" s="35" t="s">
        <v>13994</v>
      </c>
      <c r="F5051" s="35"/>
      <c r="G5051" s="36">
        <v>37.78</v>
      </c>
      <c r="H5051" s="36">
        <v>3800</v>
      </c>
      <c r="I5051" s="36">
        <v>6800.4</v>
      </c>
      <c r="J5051" s="36">
        <v>37.78</v>
      </c>
    </row>
    <row r="5052" spans="1:10" x14ac:dyDescent="0.2">
      <c r="A5052" s="33">
        <v>4425</v>
      </c>
      <c r="B5052" s="34" t="s">
        <v>9597</v>
      </c>
      <c r="C5052" s="34" t="s">
        <v>9598</v>
      </c>
      <c r="D5052" s="34" t="s">
        <v>9587</v>
      </c>
      <c r="E5052" s="35" t="s">
        <v>1819</v>
      </c>
      <c r="F5052" s="35"/>
      <c r="G5052" s="36">
        <v>37.78</v>
      </c>
      <c r="H5052" s="36">
        <v>3800</v>
      </c>
      <c r="I5052" s="36">
        <v>6800.4</v>
      </c>
      <c r="J5052" s="36">
        <v>37.78</v>
      </c>
    </row>
    <row r="5053" spans="1:10" x14ac:dyDescent="0.2">
      <c r="A5053" s="33">
        <v>4426</v>
      </c>
      <c r="B5053" s="34" t="s">
        <v>9599</v>
      </c>
      <c r="C5053" s="34" t="s">
        <v>9600</v>
      </c>
      <c r="D5053" s="34" t="s">
        <v>15083</v>
      </c>
      <c r="E5053" s="35" t="s">
        <v>2440</v>
      </c>
      <c r="F5053" s="35"/>
      <c r="G5053" s="36">
        <v>42.17</v>
      </c>
      <c r="H5053" s="36">
        <v>4000</v>
      </c>
      <c r="I5053" s="36">
        <v>7590.6</v>
      </c>
      <c r="J5053" s="36">
        <v>42.17</v>
      </c>
    </row>
    <row r="5054" spans="1:10" x14ac:dyDescent="0.2">
      <c r="A5054" s="33">
        <v>4427</v>
      </c>
      <c r="B5054" s="34" t="s">
        <v>11806</v>
      </c>
      <c r="C5054" s="34" t="s">
        <v>11805</v>
      </c>
      <c r="D5054" s="34" t="s">
        <v>9587</v>
      </c>
      <c r="E5054" s="35" t="s">
        <v>14085</v>
      </c>
      <c r="F5054" s="35"/>
      <c r="G5054" s="36">
        <v>37.78</v>
      </c>
      <c r="H5054" s="36">
        <v>3800</v>
      </c>
      <c r="I5054" s="36">
        <v>6800.4</v>
      </c>
      <c r="J5054" s="36">
        <v>37.78</v>
      </c>
    </row>
    <row r="5055" spans="1:10" x14ac:dyDescent="0.2">
      <c r="A5055" s="33">
        <v>4428</v>
      </c>
      <c r="B5055" s="34" t="s">
        <v>9601</v>
      </c>
      <c r="C5055" s="34" t="s">
        <v>9602</v>
      </c>
      <c r="D5055" s="34" t="s">
        <v>9587</v>
      </c>
      <c r="E5055" s="35" t="s">
        <v>778</v>
      </c>
      <c r="F5055" s="35"/>
      <c r="G5055" s="36">
        <v>37.78</v>
      </c>
      <c r="H5055" s="36">
        <v>3800</v>
      </c>
      <c r="I5055" s="36">
        <v>6800.4</v>
      </c>
      <c r="J5055" s="36">
        <v>37.78</v>
      </c>
    </row>
    <row r="5056" spans="1:10" x14ac:dyDescent="0.2">
      <c r="A5056" s="33">
        <v>4429</v>
      </c>
      <c r="B5056" s="34" t="s">
        <v>9603</v>
      </c>
      <c r="C5056" s="34" t="s">
        <v>9604</v>
      </c>
      <c r="D5056" s="34" t="s">
        <v>15083</v>
      </c>
      <c r="E5056" s="35" t="s">
        <v>1406</v>
      </c>
      <c r="F5056" s="35"/>
      <c r="G5056" s="36">
        <v>42.17</v>
      </c>
      <c r="H5056" s="36">
        <v>4000</v>
      </c>
      <c r="I5056" s="36">
        <v>7590.6</v>
      </c>
      <c r="J5056" s="36">
        <v>42.17</v>
      </c>
    </row>
    <row r="5057" spans="1:10" x14ac:dyDescent="0.2">
      <c r="A5057" s="33">
        <v>4430</v>
      </c>
      <c r="B5057" s="34" t="s">
        <v>9605</v>
      </c>
      <c r="C5057" s="34" t="s">
        <v>9606</v>
      </c>
      <c r="D5057" s="34" t="s">
        <v>9587</v>
      </c>
      <c r="E5057" s="35" t="s">
        <v>883</v>
      </c>
      <c r="F5057" s="35"/>
      <c r="G5057" s="36">
        <v>37.78</v>
      </c>
      <c r="H5057" s="36">
        <v>3800</v>
      </c>
      <c r="I5057" s="36">
        <v>6800.4</v>
      </c>
      <c r="J5057" s="36">
        <v>37.78</v>
      </c>
    </row>
    <row r="5058" spans="1:10" x14ac:dyDescent="0.2">
      <c r="A5058" s="33">
        <v>4431</v>
      </c>
      <c r="B5058" s="34" t="s">
        <v>9607</v>
      </c>
      <c r="C5058" s="34" t="s">
        <v>9608</v>
      </c>
      <c r="D5058" s="34" t="s">
        <v>15083</v>
      </c>
      <c r="E5058" s="35" t="s">
        <v>8243</v>
      </c>
      <c r="F5058" s="35"/>
      <c r="G5058" s="36">
        <v>42.17</v>
      </c>
      <c r="H5058" s="36">
        <v>4000</v>
      </c>
      <c r="I5058" s="36">
        <v>7590.6</v>
      </c>
      <c r="J5058" s="36">
        <v>42.17</v>
      </c>
    </row>
    <row r="5059" spans="1:10" x14ac:dyDescent="0.2">
      <c r="A5059" s="33">
        <v>4432</v>
      </c>
      <c r="B5059" s="34" t="s">
        <v>9609</v>
      </c>
      <c r="C5059" s="34" t="s">
        <v>9610</v>
      </c>
      <c r="D5059" s="34" t="s">
        <v>9587</v>
      </c>
      <c r="E5059" s="35" t="s">
        <v>2130</v>
      </c>
      <c r="F5059" s="35"/>
      <c r="G5059" s="36">
        <v>37.78</v>
      </c>
      <c r="H5059" s="36">
        <v>3800</v>
      </c>
      <c r="I5059" s="36">
        <v>6800.4</v>
      </c>
      <c r="J5059" s="36">
        <v>37.78</v>
      </c>
    </row>
    <row r="5060" spans="1:10" x14ac:dyDescent="0.2">
      <c r="A5060" s="33">
        <v>4433</v>
      </c>
      <c r="B5060" s="34" t="s">
        <v>9611</v>
      </c>
      <c r="C5060" s="34" t="s">
        <v>9612</v>
      </c>
      <c r="D5060" s="34" t="s">
        <v>9587</v>
      </c>
      <c r="E5060" s="35" t="s">
        <v>954</v>
      </c>
      <c r="F5060" s="35"/>
      <c r="G5060" s="36">
        <v>37.78</v>
      </c>
      <c r="H5060" s="36">
        <v>3800</v>
      </c>
      <c r="I5060" s="36">
        <v>6800.4</v>
      </c>
      <c r="J5060" s="36">
        <v>37.78</v>
      </c>
    </row>
    <row r="5061" spans="1:10" x14ac:dyDescent="0.2">
      <c r="A5061" s="33">
        <v>4434</v>
      </c>
      <c r="B5061" s="34" t="s">
        <v>9613</v>
      </c>
      <c r="C5061" s="34" t="s">
        <v>9614</v>
      </c>
      <c r="D5061" s="34" t="s">
        <v>9587</v>
      </c>
      <c r="E5061" s="35" t="s">
        <v>500</v>
      </c>
      <c r="F5061" s="35"/>
      <c r="G5061" s="36">
        <v>37.78</v>
      </c>
      <c r="H5061" s="36">
        <v>3800</v>
      </c>
      <c r="I5061" s="36">
        <v>6800.4</v>
      </c>
      <c r="J5061" s="36">
        <v>37.78</v>
      </c>
    </row>
    <row r="5062" spans="1:10" x14ac:dyDescent="0.2">
      <c r="A5062" s="33">
        <v>4435</v>
      </c>
      <c r="B5062" s="34" t="s">
        <v>9615</v>
      </c>
      <c r="C5062" s="34" t="s">
        <v>9616</v>
      </c>
      <c r="D5062" s="34" t="s">
        <v>9587</v>
      </c>
      <c r="E5062" s="35" t="s">
        <v>202</v>
      </c>
      <c r="F5062" s="35"/>
      <c r="G5062" s="36">
        <v>37.78</v>
      </c>
      <c r="H5062" s="36">
        <v>3800</v>
      </c>
      <c r="I5062" s="36">
        <v>6800.4</v>
      </c>
      <c r="J5062" s="36">
        <v>37.78</v>
      </c>
    </row>
    <row r="5063" spans="1:10" x14ac:dyDescent="0.2">
      <c r="A5063" s="33">
        <v>4436</v>
      </c>
      <c r="B5063" s="34" t="s">
        <v>9617</v>
      </c>
      <c r="C5063" s="34" t="s">
        <v>9618</v>
      </c>
      <c r="D5063" s="34" t="s">
        <v>9587</v>
      </c>
      <c r="E5063" s="35" t="s">
        <v>617</v>
      </c>
      <c r="F5063" s="35"/>
      <c r="G5063" s="36">
        <v>37.78</v>
      </c>
      <c r="H5063" s="36">
        <v>3800</v>
      </c>
      <c r="I5063" s="36">
        <v>6800.4</v>
      </c>
      <c r="J5063" s="36">
        <v>37.78</v>
      </c>
    </row>
    <row r="5064" spans="1:10" x14ac:dyDescent="0.2">
      <c r="A5064" s="33">
        <v>4437</v>
      </c>
      <c r="B5064" s="34" t="s">
        <v>15084</v>
      </c>
      <c r="C5064" s="34" t="s">
        <v>15085</v>
      </c>
      <c r="D5064" s="34" t="s">
        <v>9587</v>
      </c>
      <c r="E5064" s="35" t="s">
        <v>14120</v>
      </c>
      <c r="F5064" s="35"/>
      <c r="G5064" s="36">
        <v>37.78</v>
      </c>
      <c r="H5064" s="36">
        <v>3800</v>
      </c>
      <c r="I5064" s="36">
        <v>6800.4</v>
      </c>
      <c r="J5064" s="36">
        <v>37.78</v>
      </c>
    </row>
    <row r="5065" spans="1:10" x14ac:dyDescent="0.2">
      <c r="A5065" s="33">
        <v>4438</v>
      </c>
      <c r="B5065" s="34" t="s">
        <v>9619</v>
      </c>
      <c r="C5065" s="34" t="s">
        <v>9620</v>
      </c>
      <c r="D5065" s="34" t="s">
        <v>9587</v>
      </c>
      <c r="E5065" s="35" t="s">
        <v>245</v>
      </c>
      <c r="F5065" s="35"/>
      <c r="G5065" s="36">
        <v>37.78</v>
      </c>
      <c r="H5065" s="36">
        <v>3800</v>
      </c>
      <c r="I5065" s="36">
        <v>6800.4</v>
      </c>
      <c r="J5065" s="36">
        <v>37.78</v>
      </c>
    </row>
    <row r="5066" spans="1:10" x14ac:dyDescent="0.2">
      <c r="A5066" s="33">
        <v>4439</v>
      </c>
      <c r="B5066" s="34" t="s">
        <v>11802</v>
      </c>
      <c r="C5066" s="34" t="s">
        <v>11801</v>
      </c>
      <c r="D5066" s="34" t="s">
        <v>9587</v>
      </c>
      <c r="E5066" s="35" t="s">
        <v>13959</v>
      </c>
      <c r="F5066" s="35"/>
      <c r="G5066" s="36">
        <v>37.78</v>
      </c>
      <c r="H5066" s="36">
        <v>3800</v>
      </c>
      <c r="I5066" s="36">
        <v>6800.4</v>
      </c>
      <c r="J5066" s="36">
        <v>37.78</v>
      </c>
    </row>
    <row r="5067" spans="1:10" x14ac:dyDescent="0.2">
      <c r="A5067" s="33">
        <v>4440</v>
      </c>
      <c r="B5067" s="34" t="s">
        <v>11800</v>
      </c>
      <c r="C5067" s="34" t="s">
        <v>11799</v>
      </c>
      <c r="D5067" s="34" t="s">
        <v>9587</v>
      </c>
      <c r="E5067" s="35" t="s">
        <v>14018</v>
      </c>
      <c r="F5067" s="35"/>
      <c r="G5067" s="36">
        <v>37.78</v>
      </c>
      <c r="H5067" s="36">
        <v>3800</v>
      </c>
      <c r="I5067" s="36">
        <v>6800.4</v>
      </c>
      <c r="J5067" s="36">
        <v>37.78</v>
      </c>
    </row>
    <row r="5068" spans="1:10" x14ac:dyDescent="0.2">
      <c r="A5068" s="33">
        <v>4441</v>
      </c>
      <c r="B5068" s="34" t="s">
        <v>9621</v>
      </c>
      <c r="C5068" s="34" t="s">
        <v>9622</v>
      </c>
      <c r="D5068" s="34" t="s">
        <v>9587</v>
      </c>
      <c r="E5068" s="35" t="s">
        <v>630</v>
      </c>
      <c r="F5068" s="35"/>
      <c r="G5068" s="36">
        <v>37.78</v>
      </c>
      <c r="H5068" s="36">
        <v>3800</v>
      </c>
      <c r="I5068" s="36">
        <v>6800.4</v>
      </c>
      <c r="J5068" s="36">
        <v>37.78</v>
      </c>
    </row>
    <row r="5069" spans="1:10" x14ac:dyDescent="0.2">
      <c r="A5069" s="33">
        <v>4442</v>
      </c>
      <c r="B5069" s="34" t="s">
        <v>9623</v>
      </c>
      <c r="C5069" s="34" t="s">
        <v>9624</v>
      </c>
      <c r="D5069" s="34" t="s">
        <v>9587</v>
      </c>
      <c r="E5069" s="35" t="s">
        <v>1122</v>
      </c>
      <c r="F5069" s="35"/>
      <c r="G5069" s="36">
        <v>37.78</v>
      </c>
      <c r="H5069" s="36">
        <v>3800</v>
      </c>
      <c r="I5069" s="36">
        <v>6800.4</v>
      </c>
      <c r="J5069" s="36">
        <v>37.78</v>
      </c>
    </row>
    <row r="5070" spans="1:10" x14ac:dyDescent="0.2">
      <c r="A5070" s="31"/>
      <c r="B5070" s="31"/>
      <c r="C5070" s="31"/>
      <c r="D5070" s="32" t="s">
        <v>9627</v>
      </c>
      <c r="E5070" s="31"/>
      <c r="F5070" s="31"/>
      <c r="G5070" s="31"/>
      <c r="H5070" s="31"/>
      <c r="I5070" s="31"/>
      <c r="J5070" s="31"/>
    </row>
    <row r="5071" spans="1:10" x14ac:dyDescent="0.2">
      <c r="A5071" s="33">
        <v>4443</v>
      </c>
      <c r="B5071" s="34" t="s">
        <v>9628</v>
      </c>
      <c r="C5071" s="34" t="s">
        <v>9629</v>
      </c>
      <c r="D5071" s="34" t="s">
        <v>9632</v>
      </c>
      <c r="E5071" s="35" t="s">
        <v>269</v>
      </c>
      <c r="F5071" s="35"/>
      <c r="G5071" s="36">
        <v>39.11</v>
      </c>
      <c r="H5071" s="36">
        <v>3750</v>
      </c>
      <c r="I5071" s="36">
        <v>7039.8</v>
      </c>
      <c r="J5071" s="36">
        <v>39.11</v>
      </c>
    </row>
    <row r="5072" spans="1:10" x14ac:dyDescent="0.2">
      <c r="A5072" s="33">
        <v>4444</v>
      </c>
      <c r="B5072" s="34" t="s">
        <v>9630</v>
      </c>
      <c r="C5072" s="34" t="s">
        <v>9631</v>
      </c>
      <c r="D5072" s="34" t="s">
        <v>9632</v>
      </c>
      <c r="E5072" s="35" t="s">
        <v>672</v>
      </c>
      <c r="F5072" s="35"/>
      <c r="G5072" s="36">
        <v>39.11</v>
      </c>
      <c r="H5072" s="36">
        <v>3750</v>
      </c>
      <c r="I5072" s="36">
        <v>7039.8</v>
      </c>
      <c r="J5072" s="36">
        <v>39.11</v>
      </c>
    </row>
    <row r="5073" spans="1:10" x14ac:dyDescent="0.2">
      <c r="A5073" s="33">
        <v>4445</v>
      </c>
      <c r="B5073" s="34" t="s">
        <v>9633</v>
      </c>
      <c r="C5073" s="34" t="s">
        <v>9634</v>
      </c>
      <c r="D5073" s="34" t="s">
        <v>9632</v>
      </c>
      <c r="E5073" s="35" t="s">
        <v>8588</v>
      </c>
      <c r="F5073" s="35"/>
      <c r="G5073" s="36">
        <v>39.11</v>
      </c>
      <c r="H5073" s="36">
        <v>3750</v>
      </c>
      <c r="I5073" s="36">
        <v>7039.8</v>
      </c>
      <c r="J5073" s="36">
        <v>39.11</v>
      </c>
    </row>
    <row r="5074" spans="1:10" x14ac:dyDescent="0.2">
      <c r="A5074" s="33">
        <v>4446</v>
      </c>
      <c r="B5074" s="34" t="s">
        <v>9635</v>
      </c>
      <c r="C5074" s="34" t="s">
        <v>9636</v>
      </c>
      <c r="D5074" s="34" t="s">
        <v>9637</v>
      </c>
      <c r="E5074" s="35" t="s">
        <v>341</v>
      </c>
      <c r="F5074" s="35"/>
      <c r="G5074" s="36">
        <v>47.06</v>
      </c>
      <c r="H5074" s="36">
        <v>3800</v>
      </c>
      <c r="I5074" s="36">
        <v>8470.7999999999993</v>
      </c>
      <c r="J5074" s="36">
        <v>47.06</v>
      </c>
    </row>
    <row r="5075" spans="1:10" x14ac:dyDescent="0.2">
      <c r="A5075" s="33">
        <v>4447</v>
      </c>
      <c r="B5075" s="34" t="s">
        <v>9638</v>
      </c>
      <c r="C5075" s="34" t="s">
        <v>9639</v>
      </c>
      <c r="D5075" s="34" t="s">
        <v>9632</v>
      </c>
      <c r="E5075" s="35" t="s">
        <v>859</v>
      </c>
      <c r="F5075" s="35"/>
      <c r="G5075" s="36">
        <v>39.11</v>
      </c>
      <c r="H5075" s="36">
        <v>3750</v>
      </c>
      <c r="I5075" s="36">
        <v>7039.8</v>
      </c>
      <c r="J5075" s="36">
        <v>39.11</v>
      </c>
    </row>
    <row r="5076" spans="1:10" x14ac:dyDescent="0.2">
      <c r="A5076" s="33">
        <v>4448</v>
      </c>
      <c r="B5076" s="34" t="s">
        <v>11796</v>
      </c>
      <c r="C5076" s="34" t="s">
        <v>11795</v>
      </c>
      <c r="D5076" s="34" t="s">
        <v>9637</v>
      </c>
      <c r="E5076" s="35" t="s">
        <v>13963</v>
      </c>
      <c r="F5076" s="35"/>
      <c r="G5076" s="36">
        <v>47.06</v>
      </c>
      <c r="H5076" s="36">
        <v>3800</v>
      </c>
      <c r="I5076" s="36">
        <v>8470.7999999999993</v>
      </c>
      <c r="J5076" s="36">
        <v>47.06</v>
      </c>
    </row>
    <row r="5077" spans="1:10" x14ac:dyDescent="0.2">
      <c r="A5077" s="33">
        <v>4449</v>
      </c>
      <c r="B5077" s="34" t="s">
        <v>11822</v>
      </c>
      <c r="C5077" s="34" t="s">
        <v>11821</v>
      </c>
      <c r="D5077" s="34" t="s">
        <v>15086</v>
      </c>
      <c r="E5077" s="35" t="s">
        <v>14127</v>
      </c>
      <c r="F5077" s="35"/>
      <c r="G5077" s="36">
        <v>46.67</v>
      </c>
      <c r="H5077" s="36">
        <v>3800</v>
      </c>
      <c r="I5077" s="36">
        <v>8400.6</v>
      </c>
      <c r="J5077" s="36">
        <v>46.67</v>
      </c>
    </row>
    <row r="5078" spans="1:10" x14ac:dyDescent="0.2">
      <c r="A5078" s="31"/>
      <c r="B5078" s="31"/>
      <c r="C5078" s="31"/>
      <c r="D5078" s="32" t="s">
        <v>9640</v>
      </c>
      <c r="E5078" s="31"/>
      <c r="F5078" s="31"/>
      <c r="G5078" s="31"/>
      <c r="H5078" s="31"/>
      <c r="I5078" s="31"/>
      <c r="J5078" s="31"/>
    </row>
    <row r="5079" spans="1:10" x14ac:dyDescent="0.2">
      <c r="A5079" s="33">
        <v>4450</v>
      </c>
      <c r="B5079" s="34" t="s">
        <v>9641</v>
      </c>
      <c r="C5079" s="34" t="s">
        <v>9642</v>
      </c>
      <c r="D5079" s="34" t="s">
        <v>15087</v>
      </c>
      <c r="E5079" s="35" t="s">
        <v>505</v>
      </c>
      <c r="F5079" s="35"/>
      <c r="G5079" s="36">
        <v>8800</v>
      </c>
      <c r="H5079" s="36">
        <v>6500</v>
      </c>
      <c r="I5079" s="36">
        <v>8800</v>
      </c>
      <c r="J5079" s="36">
        <v>8800</v>
      </c>
    </row>
    <row r="5080" spans="1:10" x14ac:dyDescent="0.2">
      <c r="A5080" s="31"/>
      <c r="B5080" s="31"/>
      <c r="C5080" s="31"/>
      <c r="D5080" s="32" t="s">
        <v>9643</v>
      </c>
      <c r="E5080" s="31"/>
      <c r="F5080" s="31"/>
      <c r="G5080" s="31"/>
      <c r="H5080" s="31"/>
      <c r="I5080" s="31"/>
      <c r="J5080" s="31"/>
    </row>
    <row r="5081" spans="1:10" x14ac:dyDescent="0.2">
      <c r="A5081" s="33">
        <v>4451</v>
      </c>
      <c r="B5081" s="34" t="s">
        <v>9644</v>
      </c>
      <c r="C5081" s="34" t="s">
        <v>9645</v>
      </c>
      <c r="D5081" s="34" t="s">
        <v>15088</v>
      </c>
      <c r="E5081" s="35" t="s">
        <v>199</v>
      </c>
      <c r="F5081" s="35"/>
      <c r="G5081" s="36">
        <v>9680</v>
      </c>
      <c r="H5081" s="36">
        <v>6500</v>
      </c>
      <c r="I5081" s="36">
        <v>9680</v>
      </c>
      <c r="J5081" s="36">
        <v>9680</v>
      </c>
    </row>
    <row r="5082" spans="1:10" x14ac:dyDescent="0.2">
      <c r="A5082" s="31"/>
      <c r="B5082" s="31"/>
      <c r="C5082" s="31"/>
      <c r="D5082" s="32" t="s">
        <v>9646</v>
      </c>
      <c r="E5082" s="31"/>
      <c r="F5082" s="31"/>
      <c r="G5082" s="31"/>
      <c r="H5082" s="31"/>
      <c r="I5082" s="31"/>
      <c r="J5082" s="31"/>
    </row>
    <row r="5083" spans="1:10" x14ac:dyDescent="0.2">
      <c r="A5083" s="33">
        <v>4452</v>
      </c>
      <c r="B5083" s="34" t="s">
        <v>9647</v>
      </c>
      <c r="C5083" s="34" t="s">
        <v>9648</v>
      </c>
      <c r="D5083" s="34" t="s">
        <v>9649</v>
      </c>
      <c r="E5083" s="35" t="s">
        <v>2288</v>
      </c>
      <c r="F5083" s="35"/>
      <c r="G5083" s="36">
        <v>5500</v>
      </c>
      <c r="H5083" s="36">
        <v>3750</v>
      </c>
      <c r="I5083" s="36">
        <v>5500</v>
      </c>
      <c r="J5083" s="36">
        <v>5500</v>
      </c>
    </row>
    <row r="5084" spans="1:10" x14ac:dyDescent="0.2">
      <c r="A5084" s="33">
        <v>4453</v>
      </c>
      <c r="B5084" s="34" t="s">
        <v>9650</v>
      </c>
      <c r="C5084" s="34" t="s">
        <v>9651</v>
      </c>
      <c r="D5084" s="34" t="s">
        <v>9652</v>
      </c>
      <c r="E5084" s="35" t="s">
        <v>642</v>
      </c>
      <c r="F5084" s="35"/>
      <c r="G5084" s="36">
        <v>36.85</v>
      </c>
      <c r="H5084" s="36">
        <v>3750</v>
      </c>
      <c r="I5084" s="36">
        <v>7370</v>
      </c>
      <c r="J5084" s="36">
        <v>36.85</v>
      </c>
    </row>
    <row r="5085" spans="1:10" x14ac:dyDescent="0.2">
      <c r="A5085" s="33">
        <v>4454</v>
      </c>
      <c r="B5085" s="34" t="s">
        <v>11820</v>
      </c>
      <c r="C5085" s="34" t="s">
        <v>11819</v>
      </c>
      <c r="D5085" s="34" t="s">
        <v>9655</v>
      </c>
      <c r="E5085" s="35" t="s">
        <v>13912</v>
      </c>
      <c r="F5085" s="35"/>
      <c r="G5085" s="36">
        <v>30</v>
      </c>
      <c r="H5085" s="36">
        <v>3750</v>
      </c>
      <c r="I5085" s="36">
        <v>6000</v>
      </c>
      <c r="J5085" s="36">
        <v>30</v>
      </c>
    </row>
    <row r="5086" spans="1:10" x14ac:dyDescent="0.2">
      <c r="A5086" s="33">
        <v>4455</v>
      </c>
      <c r="B5086" s="34" t="s">
        <v>9653</v>
      </c>
      <c r="C5086" s="34" t="s">
        <v>9654</v>
      </c>
      <c r="D5086" s="34" t="s">
        <v>9658</v>
      </c>
      <c r="E5086" s="35" t="s">
        <v>630</v>
      </c>
      <c r="F5086" s="35"/>
      <c r="G5086" s="36">
        <v>33</v>
      </c>
      <c r="H5086" s="36">
        <v>3750</v>
      </c>
      <c r="I5086" s="36">
        <v>6600</v>
      </c>
      <c r="J5086" s="36">
        <v>33</v>
      </c>
    </row>
    <row r="5087" spans="1:10" x14ac:dyDescent="0.2">
      <c r="A5087" s="33">
        <v>4456</v>
      </c>
      <c r="B5087" s="34" t="s">
        <v>9656</v>
      </c>
      <c r="C5087" s="34" t="s">
        <v>9657</v>
      </c>
      <c r="D5087" s="34" t="s">
        <v>9649</v>
      </c>
      <c r="E5087" s="35" t="s">
        <v>968</v>
      </c>
      <c r="F5087" s="35"/>
      <c r="G5087" s="36">
        <v>5500</v>
      </c>
      <c r="H5087" s="36">
        <v>3750</v>
      </c>
      <c r="I5087" s="36">
        <v>5500</v>
      </c>
      <c r="J5087" s="36">
        <v>5500</v>
      </c>
    </row>
    <row r="5088" spans="1:10" x14ac:dyDescent="0.2">
      <c r="A5088" s="33">
        <v>4457</v>
      </c>
      <c r="B5088" s="34" t="s">
        <v>11818</v>
      </c>
      <c r="C5088" s="34" t="s">
        <v>11817</v>
      </c>
      <c r="D5088" s="34" t="s">
        <v>9655</v>
      </c>
      <c r="E5088" s="35" t="s">
        <v>14115</v>
      </c>
      <c r="F5088" s="35"/>
      <c r="G5088" s="36">
        <v>30</v>
      </c>
      <c r="H5088" s="36">
        <v>3750</v>
      </c>
      <c r="I5088" s="36">
        <v>6000</v>
      </c>
      <c r="J5088" s="36">
        <v>30</v>
      </c>
    </row>
    <row r="5089" spans="1:10" x14ac:dyDescent="0.2">
      <c r="A5089" s="33">
        <v>4458</v>
      </c>
      <c r="B5089" s="34" t="s">
        <v>11816</v>
      </c>
      <c r="C5089" s="34" t="s">
        <v>11815</v>
      </c>
      <c r="D5089" s="34" t="s">
        <v>9655</v>
      </c>
      <c r="E5089" s="35" t="s">
        <v>13912</v>
      </c>
      <c r="F5089" s="35"/>
      <c r="G5089" s="36">
        <v>30</v>
      </c>
      <c r="H5089" s="36">
        <v>3750</v>
      </c>
      <c r="I5089" s="36">
        <v>6000</v>
      </c>
      <c r="J5089" s="36">
        <v>30</v>
      </c>
    </row>
    <row r="5090" spans="1:10" x14ac:dyDescent="0.2">
      <c r="A5090" s="33">
        <v>4459</v>
      </c>
      <c r="B5090" s="34" t="s">
        <v>9659</v>
      </c>
      <c r="C5090" s="34" t="s">
        <v>9660</v>
      </c>
      <c r="D5090" s="34" t="s">
        <v>9655</v>
      </c>
      <c r="E5090" s="35" t="s">
        <v>338</v>
      </c>
      <c r="F5090" s="35"/>
      <c r="G5090" s="36">
        <v>30</v>
      </c>
      <c r="H5090" s="36">
        <v>3750</v>
      </c>
      <c r="I5090" s="36">
        <v>6000</v>
      </c>
      <c r="J5090" s="36">
        <v>30</v>
      </c>
    </row>
    <row r="5091" spans="1:10" x14ac:dyDescent="0.2">
      <c r="A5091" s="33">
        <v>4460</v>
      </c>
      <c r="B5091" s="34" t="s">
        <v>9661</v>
      </c>
      <c r="C5091" s="34" t="s">
        <v>9662</v>
      </c>
      <c r="D5091" s="34" t="s">
        <v>9652</v>
      </c>
      <c r="E5091" s="35" t="s">
        <v>2586</v>
      </c>
      <c r="F5091" s="35"/>
      <c r="G5091" s="36">
        <v>36.85</v>
      </c>
      <c r="H5091" s="36">
        <v>3750</v>
      </c>
      <c r="I5091" s="36">
        <v>7370</v>
      </c>
      <c r="J5091" s="36">
        <v>36.85</v>
      </c>
    </row>
    <row r="5092" spans="1:10" x14ac:dyDescent="0.2">
      <c r="A5092" s="33">
        <v>4461</v>
      </c>
      <c r="B5092" s="34" t="s">
        <v>9663</v>
      </c>
      <c r="C5092" s="34" t="s">
        <v>9664</v>
      </c>
      <c r="D5092" s="34" t="s">
        <v>9665</v>
      </c>
      <c r="E5092" s="35" t="s">
        <v>1154</v>
      </c>
      <c r="F5092" s="35"/>
      <c r="G5092" s="36">
        <v>8250</v>
      </c>
      <c r="H5092" s="36">
        <v>4300</v>
      </c>
      <c r="I5092" s="36">
        <v>8250</v>
      </c>
      <c r="J5092" s="36">
        <v>8250</v>
      </c>
    </row>
    <row r="5093" spans="1:10" x14ac:dyDescent="0.2">
      <c r="A5093" s="31"/>
      <c r="B5093" s="31"/>
      <c r="C5093" s="31"/>
      <c r="D5093" s="32" t="s">
        <v>9666</v>
      </c>
      <c r="E5093" s="31"/>
      <c r="F5093" s="31"/>
      <c r="G5093" s="31"/>
      <c r="H5093" s="31"/>
      <c r="I5093" s="31"/>
      <c r="J5093" s="31"/>
    </row>
    <row r="5094" spans="1:10" x14ac:dyDescent="0.2">
      <c r="A5094" s="33">
        <v>4462</v>
      </c>
      <c r="B5094" s="34" t="s">
        <v>9669</v>
      </c>
      <c r="C5094" s="34" t="s">
        <v>9670</v>
      </c>
      <c r="D5094" s="34" t="s">
        <v>9671</v>
      </c>
      <c r="E5094" s="35" t="s">
        <v>3366</v>
      </c>
      <c r="F5094" s="35"/>
      <c r="G5094" s="36">
        <v>8500</v>
      </c>
      <c r="H5094" s="36">
        <v>4300</v>
      </c>
      <c r="I5094" s="36">
        <v>8500</v>
      </c>
      <c r="J5094" s="36">
        <v>8500</v>
      </c>
    </row>
    <row r="5095" spans="1:10" x14ac:dyDescent="0.2">
      <c r="A5095" s="33">
        <v>4463</v>
      </c>
      <c r="B5095" s="34" t="s">
        <v>11248</v>
      </c>
      <c r="C5095" s="34" t="s">
        <v>11249</v>
      </c>
      <c r="D5095" s="34" t="s">
        <v>15089</v>
      </c>
      <c r="E5095" s="35" t="s">
        <v>979</v>
      </c>
      <c r="F5095" s="35"/>
      <c r="G5095" s="36">
        <v>12430</v>
      </c>
      <c r="H5095" s="36">
        <v>9400</v>
      </c>
      <c r="I5095" s="36">
        <v>12430</v>
      </c>
      <c r="J5095" s="36">
        <v>12430</v>
      </c>
    </row>
    <row r="5096" spans="1:10" x14ac:dyDescent="0.2">
      <c r="A5096" s="33">
        <v>4464</v>
      </c>
      <c r="B5096" s="34" t="s">
        <v>11814</v>
      </c>
      <c r="C5096" s="34" t="s">
        <v>11813</v>
      </c>
      <c r="D5096" s="34" t="s">
        <v>15090</v>
      </c>
      <c r="E5096" s="35" t="s">
        <v>14085</v>
      </c>
      <c r="F5096" s="35"/>
      <c r="G5096" s="36">
        <v>5500</v>
      </c>
      <c r="H5096" s="36">
        <v>4300</v>
      </c>
      <c r="I5096" s="36">
        <v>5500</v>
      </c>
      <c r="J5096" s="36">
        <v>5500</v>
      </c>
    </row>
    <row r="5097" spans="1:10" x14ac:dyDescent="0.2">
      <c r="A5097" s="33">
        <v>4465</v>
      </c>
      <c r="B5097" s="34" t="s">
        <v>9672</v>
      </c>
      <c r="C5097" s="34" t="s">
        <v>9673</v>
      </c>
      <c r="D5097" s="34" t="s">
        <v>9674</v>
      </c>
      <c r="E5097" s="35" t="s">
        <v>2923</v>
      </c>
      <c r="F5097" s="35"/>
      <c r="G5097" s="36">
        <v>6900</v>
      </c>
      <c r="H5097" s="36">
        <v>5100</v>
      </c>
      <c r="I5097" s="36">
        <v>6900</v>
      </c>
      <c r="J5097" s="36">
        <v>6900</v>
      </c>
    </row>
    <row r="5098" spans="1:10" x14ac:dyDescent="0.2">
      <c r="A5098" s="31"/>
      <c r="B5098" s="31"/>
      <c r="C5098" s="31"/>
      <c r="D5098" s="32" t="s">
        <v>9675</v>
      </c>
      <c r="E5098" s="31"/>
      <c r="F5098" s="31"/>
      <c r="G5098" s="31"/>
      <c r="H5098" s="31"/>
      <c r="I5098" s="31"/>
      <c r="J5098" s="31"/>
    </row>
    <row r="5099" spans="1:10" x14ac:dyDescent="0.2">
      <c r="A5099" s="33">
        <v>4466</v>
      </c>
      <c r="B5099" s="34" t="s">
        <v>9676</v>
      </c>
      <c r="C5099" s="34" t="s">
        <v>9677</v>
      </c>
      <c r="D5099" s="34" t="s">
        <v>9688</v>
      </c>
      <c r="E5099" s="35" t="s">
        <v>1056</v>
      </c>
      <c r="F5099" s="35"/>
      <c r="G5099" s="36">
        <v>35.14</v>
      </c>
      <c r="H5099" s="36">
        <v>3750</v>
      </c>
      <c r="I5099" s="36">
        <v>6325.2</v>
      </c>
      <c r="J5099" s="36">
        <v>35.14</v>
      </c>
    </row>
    <row r="5100" spans="1:10" x14ac:dyDescent="0.2">
      <c r="A5100" s="33">
        <v>4467</v>
      </c>
      <c r="B5100" s="34" t="s">
        <v>9678</v>
      </c>
      <c r="C5100" s="34" t="s">
        <v>9679</v>
      </c>
      <c r="D5100" s="34" t="s">
        <v>9680</v>
      </c>
      <c r="E5100" s="35" t="s">
        <v>7398</v>
      </c>
      <c r="F5100" s="35"/>
      <c r="G5100" s="36">
        <v>53.89</v>
      </c>
      <c r="H5100" s="36">
        <v>4700</v>
      </c>
      <c r="I5100" s="36">
        <v>9700.2000000000007</v>
      </c>
      <c r="J5100" s="36">
        <v>53.89</v>
      </c>
    </row>
    <row r="5101" spans="1:10" x14ac:dyDescent="0.2">
      <c r="A5101" s="33">
        <v>4468</v>
      </c>
      <c r="B5101" s="34" t="s">
        <v>9681</v>
      </c>
      <c r="C5101" s="34" t="s">
        <v>9682</v>
      </c>
      <c r="D5101" s="34" t="s">
        <v>15091</v>
      </c>
      <c r="E5101" s="35" t="s">
        <v>1411</v>
      </c>
      <c r="F5101" s="35"/>
      <c r="G5101" s="36">
        <v>11846</v>
      </c>
      <c r="H5101" s="36">
        <v>6500</v>
      </c>
      <c r="I5101" s="36">
        <v>11846</v>
      </c>
      <c r="J5101" s="36">
        <v>11846</v>
      </c>
    </row>
    <row r="5102" spans="1:10" x14ac:dyDescent="0.2">
      <c r="A5102" s="33">
        <v>4469</v>
      </c>
      <c r="B5102" s="34" t="s">
        <v>9683</v>
      </c>
      <c r="C5102" s="34" t="s">
        <v>9684</v>
      </c>
      <c r="D5102" s="34" t="s">
        <v>9685</v>
      </c>
      <c r="E5102" s="35" t="s">
        <v>1807</v>
      </c>
      <c r="F5102" s="35"/>
      <c r="G5102" s="36">
        <v>46.11</v>
      </c>
      <c r="H5102" s="36">
        <v>4400</v>
      </c>
      <c r="I5102" s="36">
        <v>8299.7999999999993</v>
      </c>
      <c r="J5102" s="36">
        <v>46.11</v>
      </c>
    </row>
    <row r="5103" spans="1:10" x14ac:dyDescent="0.2">
      <c r="A5103" s="33">
        <v>4470</v>
      </c>
      <c r="B5103" s="34" t="s">
        <v>9686</v>
      </c>
      <c r="C5103" s="34" t="s">
        <v>9687</v>
      </c>
      <c r="D5103" s="34" t="s">
        <v>9692</v>
      </c>
      <c r="E5103" s="35" t="s">
        <v>1004</v>
      </c>
      <c r="F5103" s="35"/>
      <c r="G5103" s="36">
        <v>41.67</v>
      </c>
      <c r="H5103" s="36">
        <v>4050</v>
      </c>
      <c r="I5103" s="36">
        <v>7500.6</v>
      </c>
      <c r="J5103" s="36">
        <v>41.67</v>
      </c>
    </row>
    <row r="5104" spans="1:10" x14ac:dyDescent="0.2">
      <c r="A5104" s="33">
        <v>4471</v>
      </c>
      <c r="B5104" s="34" t="s">
        <v>9689</v>
      </c>
      <c r="C5104" s="34" t="s">
        <v>9690</v>
      </c>
      <c r="D5104" s="34" t="s">
        <v>9691</v>
      </c>
      <c r="E5104" s="35" t="s">
        <v>34</v>
      </c>
      <c r="F5104" s="35"/>
      <c r="G5104" s="36">
        <v>48.33</v>
      </c>
      <c r="H5104" s="36">
        <v>4700</v>
      </c>
      <c r="I5104" s="36">
        <v>8699.4</v>
      </c>
      <c r="J5104" s="36">
        <v>48.33</v>
      </c>
    </row>
    <row r="5105" spans="1:10" x14ac:dyDescent="0.2">
      <c r="A5105" s="33">
        <v>4472</v>
      </c>
      <c r="B5105" s="34" t="s">
        <v>9693</v>
      </c>
      <c r="C5105" s="34" t="s">
        <v>9694</v>
      </c>
      <c r="D5105" s="34" t="s">
        <v>9691</v>
      </c>
      <c r="E5105" s="35" t="s">
        <v>7398</v>
      </c>
      <c r="F5105" s="35"/>
      <c r="G5105" s="36">
        <v>48.33</v>
      </c>
      <c r="H5105" s="36">
        <v>4700</v>
      </c>
      <c r="I5105" s="36">
        <v>8699.4</v>
      </c>
      <c r="J5105" s="36">
        <v>48.33</v>
      </c>
    </row>
    <row r="5106" spans="1:10" x14ac:dyDescent="0.2">
      <c r="A5106" s="33">
        <v>4473</v>
      </c>
      <c r="B5106" s="34" t="s">
        <v>9695</v>
      </c>
      <c r="C5106" s="34" t="s">
        <v>9696</v>
      </c>
      <c r="D5106" s="34" t="s">
        <v>9680</v>
      </c>
      <c r="E5106" s="35" t="s">
        <v>9697</v>
      </c>
      <c r="F5106" s="35"/>
      <c r="G5106" s="36">
        <v>53.89</v>
      </c>
      <c r="H5106" s="36">
        <v>4700</v>
      </c>
      <c r="I5106" s="36">
        <v>9700.2000000000007</v>
      </c>
      <c r="J5106" s="36">
        <v>53.89</v>
      </c>
    </row>
    <row r="5107" spans="1:10" x14ac:dyDescent="0.2">
      <c r="A5107" s="33">
        <v>4474</v>
      </c>
      <c r="B5107" s="34" t="s">
        <v>9698</v>
      </c>
      <c r="C5107" s="34" t="s">
        <v>9699</v>
      </c>
      <c r="D5107" s="34" t="s">
        <v>9685</v>
      </c>
      <c r="E5107" s="35" t="s">
        <v>9049</v>
      </c>
      <c r="F5107" s="35"/>
      <c r="G5107" s="36">
        <v>46.11</v>
      </c>
      <c r="H5107" s="36">
        <v>4400</v>
      </c>
      <c r="I5107" s="36">
        <v>8299.7999999999993</v>
      </c>
      <c r="J5107" s="36">
        <v>46.11</v>
      </c>
    </row>
    <row r="5108" spans="1:10" x14ac:dyDescent="0.2">
      <c r="A5108" s="33">
        <v>4475</v>
      </c>
      <c r="B5108" s="34" t="s">
        <v>9700</v>
      </c>
      <c r="C5108" s="34" t="s">
        <v>9701</v>
      </c>
      <c r="D5108" s="34" t="s">
        <v>9692</v>
      </c>
      <c r="E5108" s="35" t="s">
        <v>2432</v>
      </c>
      <c r="F5108" s="35"/>
      <c r="G5108" s="36">
        <v>41.67</v>
      </c>
      <c r="H5108" s="36">
        <v>4050</v>
      </c>
      <c r="I5108" s="36">
        <v>7500.6</v>
      </c>
      <c r="J5108" s="36">
        <v>41.67</v>
      </c>
    </row>
    <row r="5109" spans="1:10" x14ac:dyDescent="0.2">
      <c r="A5109" s="33">
        <v>4476</v>
      </c>
      <c r="B5109" s="34" t="s">
        <v>11782</v>
      </c>
      <c r="C5109" s="34" t="s">
        <v>11781</v>
      </c>
      <c r="D5109" s="34" t="s">
        <v>9688</v>
      </c>
      <c r="E5109" s="35" t="s">
        <v>13981</v>
      </c>
      <c r="F5109" s="35"/>
      <c r="G5109" s="36">
        <v>35.14</v>
      </c>
      <c r="H5109" s="36">
        <v>3750</v>
      </c>
      <c r="I5109" s="36">
        <v>6325.2</v>
      </c>
      <c r="J5109" s="36">
        <v>35.14</v>
      </c>
    </row>
    <row r="5110" spans="1:10" x14ac:dyDescent="0.2">
      <c r="A5110" s="31"/>
      <c r="B5110" s="31"/>
      <c r="C5110" s="31"/>
      <c r="D5110" s="32" t="s">
        <v>9702</v>
      </c>
      <c r="E5110" s="31"/>
      <c r="F5110" s="31"/>
      <c r="G5110" s="31"/>
      <c r="H5110" s="31"/>
      <c r="I5110" s="31"/>
      <c r="J5110" s="31"/>
    </row>
    <row r="5111" spans="1:10" x14ac:dyDescent="0.2">
      <c r="A5111" s="33">
        <v>4477</v>
      </c>
      <c r="B5111" s="34" t="s">
        <v>15092</v>
      </c>
      <c r="C5111" s="34" t="s">
        <v>15093</v>
      </c>
      <c r="D5111" s="34" t="s">
        <v>15094</v>
      </c>
      <c r="E5111" s="35" t="s">
        <v>13912</v>
      </c>
      <c r="F5111" s="35"/>
      <c r="G5111" s="36">
        <v>40.909999999999997</v>
      </c>
      <c r="H5111" s="36">
        <v>3900</v>
      </c>
      <c r="I5111" s="36">
        <v>7363.8</v>
      </c>
      <c r="J5111" s="36">
        <v>40.909999999999997</v>
      </c>
    </row>
    <row r="5112" spans="1:10" x14ac:dyDescent="0.2">
      <c r="A5112" s="33">
        <v>4478</v>
      </c>
      <c r="B5112" s="34" t="s">
        <v>11778</v>
      </c>
      <c r="C5112" s="34" t="s">
        <v>11777</v>
      </c>
      <c r="D5112" s="34" t="s">
        <v>9705</v>
      </c>
      <c r="E5112" s="35" t="s">
        <v>13927</v>
      </c>
      <c r="F5112" s="35"/>
      <c r="G5112" s="36">
        <v>33.06</v>
      </c>
      <c r="H5112" s="36">
        <v>3750</v>
      </c>
      <c r="I5112" s="36">
        <v>5950.8</v>
      </c>
      <c r="J5112" s="36">
        <v>33.06</v>
      </c>
    </row>
    <row r="5113" spans="1:10" x14ac:dyDescent="0.2">
      <c r="A5113" s="33">
        <v>4479</v>
      </c>
      <c r="B5113" s="34" t="s">
        <v>11768</v>
      </c>
      <c r="C5113" s="34" t="s">
        <v>11767</v>
      </c>
      <c r="D5113" s="34" t="s">
        <v>15094</v>
      </c>
      <c r="E5113" s="35" t="s">
        <v>13922</v>
      </c>
      <c r="F5113" s="35"/>
      <c r="G5113" s="36">
        <v>40.909999999999997</v>
      </c>
      <c r="H5113" s="36">
        <v>3900</v>
      </c>
      <c r="I5113" s="36">
        <v>7363.8</v>
      </c>
      <c r="J5113" s="36">
        <v>40.909999999999997</v>
      </c>
    </row>
    <row r="5114" spans="1:10" x14ac:dyDescent="0.2">
      <c r="A5114" s="33">
        <v>4480</v>
      </c>
      <c r="B5114" s="34" t="s">
        <v>9706</v>
      </c>
      <c r="C5114" s="34" t="s">
        <v>9707</v>
      </c>
      <c r="D5114" s="34" t="s">
        <v>15095</v>
      </c>
      <c r="E5114" s="35" t="s">
        <v>8052</v>
      </c>
      <c r="F5114" s="35"/>
      <c r="G5114" s="36">
        <v>45</v>
      </c>
      <c r="H5114" s="36">
        <v>3900</v>
      </c>
      <c r="I5114" s="36">
        <v>8100</v>
      </c>
      <c r="J5114" s="36">
        <v>45</v>
      </c>
    </row>
    <row r="5115" spans="1:10" x14ac:dyDescent="0.2">
      <c r="A5115" s="33">
        <v>4481</v>
      </c>
      <c r="B5115" s="34" t="s">
        <v>9512</v>
      </c>
      <c r="C5115" s="34" t="s">
        <v>9513</v>
      </c>
      <c r="D5115" s="34" t="s">
        <v>15096</v>
      </c>
      <c r="E5115" s="35" t="s">
        <v>5707</v>
      </c>
      <c r="F5115" s="35"/>
      <c r="G5115" s="36">
        <v>10769</v>
      </c>
      <c r="H5115" s="36">
        <v>5900</v>
      </c>
      <c r="I5115" s="36">
        <v>10769</v>
      </c>
      <c r="J5115" s="36">
        <v>10769</v>
      </c>
    </row>
    <row r="5116" spans="1:10" x14ac:dyDescent="0.2">
      <c r="A5116" s="33">
        <v>4482</v>
      </c>
      <c r="B5116" s="34" t="s">
        <v>9709</v>
      </c>
      <c r="C5116" s="34" t="s">
        <v>9710</v>
      </c>
      <c r="D5116" s="34" t="s">
        <v>9708</v>
      </c>
      <c r="E5116" s="35" t="s">
        <v>919</v>
      </c>
      <c r="F5116" s="35"/>
      <c r="G5116" s="36">
        <v>36.36</v>
      </c>
      <c r="H5116" s="36">
        <v>3750</v>
      </c>
      <c r="I5116" s="36">
        <v>6544.8</v>
      </c>
      <c r="J5116" s="36">
        <v>36.36</v>
      </c>
    </row>
    <row r="5117" spans="1:10" x14ac:dyDescent="0.2">
      <c r="A5117" s="31"/>
      <c r="B5117" s="31"/>
      <c r="C5117" s="31"/>
      <c r="D5117" s="32" t="s">
        <v>9711</v>
      </c>
      <c r="E5117" s="31"/>
      <c r="F5117" s="31"/>
      <c r="G5117" s="31"/>
      <c r="H5117" s="31"/>
      <c r="I5117" s="31"/>
      <c r="J5117" s="31"/>
    </row>
    <row r="5118" spans="1:10" x14ac:dyDescent="0.2">
      <c r="A5118" s="33">
        <v>4483</v>
      </c>
      <c r="B5118" s="34" t="s">
        <v>9712</v>
      </c>
      <c r="C5118" s="34" t="s">
        <v>9713</v>
      </c>
      <c r="D5118" s="34" t="s">
        <v>9714</v>
      </c>
      <c r="E5118" s="35" t="s">
        <v>1267</v>
      </c>
      <c r="F5118" s="35"/>
      <c r="G5118" s="36">
        <v>39.44</v>
      </c>
      <c r="H5118" s="36">
        <v>3850</v>
      </c>
      <c r="I5118" s="36">
        <v>5130.3999999999996</v>
      </c>
      <c r="J5118" s="36">
        <v>29.15</v>
      </c>
    </row>
    <row r="5119" spans="1:10" x14ac:dyDescent="0.2">
      <c r="A5119" s="31"/>
      <c r="B5119" s="31"/>
      <c r="C5119" s="31"/>
      <c r="D5119" s="32" t="s">
        <v>9715</v>
      </c>
      <c r="E5119" s="31"/>
      <c r="F5119" s="31"/>
      <c r="G5119" s="31"/>
      <c r="H5119" s="31"/>
      <c r="I5119" s="31"/>
      <c r="J5119" s="31"/>
    </row>
    <row r="5120" spans="1:10" x14ac:dyDescent="0.2">
      <c r="A5120" s="33">
        <v>4484</v>
      </c>
      <c r="B5120" s="34" t="s">
        <v>11755</v>
      </c>
      <c r="C5120" s="34" t="s">
        <v>11754</v>
      </c>
      <c r="D5120" s="34" t="s">
        <v>15097</v>
      </c>
      <c r="E5120" s="35" t="s">
        <v>13985</v>
      </c>
      <c r="F5120" s="35"/>
      <c r="G5120" s="36">
        <v>41.39</v>
      </c>
      <c r="H5120" s="36">
        <v>3800</v>
      </c>
      <c r="I5120" s="36">
        <v>7450.2</v>
      </c>
      <c r="J5120" s="36">
        <v>41.39</v>
      </c>
    </row>
    <row r="5121" spans="1:10" x14ac:dyDescent="0.2">
      <c r="A5121" s="33">
        <v>4485</v>
      </c>
      <c r="B5121" s="34" t="s">
        <v>11645</v>
      </c>
      <c r="C5121" s="34" t="s">
        <v>11644</v>
      </c>
      <c r="D5121" s="34" t="s">
        <v>15098</v>
      </c>
      <c r="E5121" s="35" t="s">
        <v>13994</v>
      </c>
      <c r="F5121" s="35"/>
      <c r="G5121" s="36">
        <v>32.5</v>
      </c>
      <c r="H5121" s="36">
        <v>3900</v>
      </c>
      <c r="I5121" s="36">
        <v>5850</v>
      </c>
      <c r="J5121" s="36">
        <v>32.5</v>
      </c>
    </row>
    <row r="5122" spans="1:10" x14ac:dyDescent="0.2">
      <c r="A5122" s="33">
        <v>4486</v>
      </c>
      <c r="B5122" s="34" t="s">
        <v>11653</v>
      </c>
      <c r="C5122" s="34" t="s">
        <v>11652</v>
      </c>
      <c r="D5122" s="34" t="s">
        <v>15099</v>
      </c>
      <c r="E5122" s="35" t="s">
        <v>14056</v>
      </c>
      <c r="F5122" s="35"/>
      <c r="G5122" s="36">
        <v>30</v>
      </c>
      <c r="H5122" s="36">
        <v>3850</v>
      </c>
      <c r="I5122" s="36">
        <v>5400</v>
      </c>
      <c r="J5122" s="36">
        <v>30</v>
      </c>
    </row>
    <row r="5123" spans="1:10" x14ac:dyDescent="0.2">
      <c r="A5123" s="33">
        <v>4487</v>
      </c>
      <c r="B5123" s="34" t="s">
        <v>11641</v>
      </c>
      <c r="C5123" s="34" t="s">
        <v>11640</v>
      </c>
      <c r="D5123" s="34" t="s">
        <v>15100</v>
      </c>
      <c r="E5123" s="35" t="s">
        <v>14410</v>
      </c>
      <c r="F5123" s="35"/>
      <c r="G5123" s="36">
        <v>34.44</v>
      </c>
      <c r="H5123" s="36">
        <v>3800</v>
      </c>
      <c r="I5123" s="36">
        <v>6199.2</v>
      </c>
      <c r="J5123" s="36">
        <v>34.44</v>
      </c>
    </row>
    <row r="5124" spans="1:10" x14ac:dyDescent="0.2">
      <c r="A5124" s="33">
        <v>4488</v>
      </c>
      <c r="B5124" s="34" t="s">
        <v>11651</v>
      </c>
      <c r="C5124" s="34" t="s">
        <v>11650</v>
      </c>
      <c r="D5124" s="34" t="s">
        <v>15099</v>
      </c>
      <c r="E5124" s="35" t="s">
        <v>14090</v>
      </c>
      <c r="F5124" s="35"/>
      <c r="G5124" s="36">
        <v>30</v>
      </c>
      <c r="H5124" s="36">
        <v>3850</v>
      </c>
      <c r="I5124" s="36">
        <v>5400</v>
      </c>
      <c r="J5124" s="36">
        <v>30</v>
      </c>
    </row>
    <row r="5125" spans="1:10" x14ac:dyDescent="0.2">
      <c r="A5125" s="33">
        <v>4489</v>
      </c>
      <c r="B5125" s="34" t="s">
        <v>11753</v>
      </c>
      <c r="C5125" s="34" t="s">
        <v>11752</v>
      </c>
      <c r="D5125" s="34" t="s">
        <v>15097</v>
      </c>
      <c r="E5125" s="35" t="s">
        <v>14206</v>
      </c>
      <c r="F5125" s="35"/>
      <c r="G5125" s="36">
        <v>41.39</v>
      </c>
      <c r="H5125" s="36">
        <v>3800</v>
      </c>
      <c r="I5125" s="36">
        <v>7450.2</v>
      </c>
      <c r="J5125" s="36">
        <v>41.39</v>
      </c>
    </row>
    <row r="5126" spans="1:10" x14ac:dyDescent="0.2">
      <c r="A5126" s="33">
        <v>4490</v>
      </c>
      <c r="B5126" s="34" t="s">
        <v>9716</v>
      </c>
      <c r="C5126" s="34" t="s">
        <v>9717</v>
      </c>
      <c r="D5126" s="34" t="s">
        <v>9718</v>
      </c>
      <c r="E5126" s="35" t="s">
        <v>718</v>
      </c>
      <c r="F5126" s="35"/>
      <c r="G5126" s="36">
        <v>25</v>
      </c>
      <c r="H5126" s="36">
        <v>3750</v>
      </c>
      <c r="I5126" s="36">
        <v>4500</v>
      </c>
      <c r="J5126" s="36">
        <v>25</v>
      </c>
    </row>
    <row r="5127" spans="1:10" x14ac:dyDescent="0.2">
      <c r="A5127" s="33">
        <v>4491</v>
      </c>
      <c r="B5127" s="34" t="s">
        <v>11649</v>
      </c>
      <c r="C5127" s="34" t="s">
        <v>11648</v>
      </c>
      <c r="D5127" s="34" t="s">
        <v>15099</v>
      </c>
      <c r="E5127" s="35" t="s">
        <v>14008</v>
      </c>
      <c r="F5127" s="35"/>
      <c r="G5127" s="36">
        <v>30</v>
      </c>
      <c r="H5127" s="36">
        <v>3850</v>
      </c>
      <c r="I5127" s="36">
        <v>5400</v>
      </c>
      <c r="J5127" s="36">
        <v>30</v>
      </c>
    </row>
    <row r="5128" spans="1:10" x14ac:dyDescent="0.2">
      <c r="A5128" s="33">
        <v>4492</v>
      </c>
      <c r="B5128" s="34" t="s">
        <v>11639</v>
      </c>
      <c r="C5128" s="34" t="s">
        <v>11638</v>
      </c>
      <c r="D5128" s="34" t="s">
        <v>15100</v>
      </c>
      <c r="E5128" s="35" t="s">
        <v>13978</v>
      </c>
      <c r="F5128" s="35"/>
      <c r="G5128" s="36">
        <v>34.44</v>
      </c>
      <c r="H5128" s="36">
        <v>3800</v>
      </c>
      <c r="I5128" s="36">
        <v>6199.2</v>
      </c>
      <c r="J5128" s="36">
        <v>34.44</v>
      </c>
    </row>
    <row r="5129" spans="1:10" x14ac:dyDescent="0.2">
      <c r="A5129" s="33">
        <v>4493</v>
      </c>
      <c r="B5129" s="34" t="s">
        <v>11606</v>
      </c>
      <c r="C5129" s="34" t="s">
        <v>11605</v>
      </c>
      <c r="D5129" s="34" t="s">
        <v>9718</v>
      </c>
      <c r="E5129" s="35" t="s">
        <v>14148</v>
      </c>
      <c r="F5129" s="35"/>
      <c r="G5129" s="36">
        <v>25</v>
      </c>
      <c r="H5129" s="36">
        <v>3750</v>
      </c>
      <c r="I5129" s="36">
        <v>4500</v>
      </c>
      <c r="J5129" s="36">
        <v>25</v>
      </c>
    </row>
    <row r="5130" spans="1:10" x14ac:dyDescent="0.2">
      <c r="A5130" s="33">
        <v>4494</v>
      </c>
      <c r="B5130" s="34" t="s">
        <v>11601</v>
      </c>
      <c r="C5130" s="34" t="s">
        <v>11600</v>
      </c>
      <c r="D5130" s="34" t="s">
        <v>9718</v>
      </c>
      <c r="E5130" s="35" t="s">
        <v>13955</v>
      </c>
      <c r="F5130" s="35"/>
      <c r="G5130" s="36">
        <v>25</v>
      </c>
      <c r="H5130" s="36">
        <v>3750</v>
      </c>
      <c r="I5130" s="36">
        <v>4500</v>
      </c>
      <c r="J5130" s="36">
        <v>25</v>
      </c>
    </row>
    <row r="5131" spans="1:10" x14ac:dyDescent="0.2">
      <c r="A5131" s="33">
        <v>4495</v>
      </c>
      <c r="B5131" s="34" t="s">
        <v>11643</v>
      </c>
      <c r="C5131" s="34" t="s">
        <v>11642</v>
      </c>
      <c r="D5131" s="34" t="s">
        <v>15098</v>
      </c>
      <c r="E5131" s="35" t="s">
        <v>14148</v>
      </c>
      <c r="F5131" s="35"/>
      <c r="G5131" s="36">
        <v>32.5</v>
      </c>
      <c r="H5131" s="36">
        <v>3900</v>
      </c>
      <c r="I5131" s="36">
        <v>5850</v>
      </c>
      <c r="J5131" s="36">
        <v>32.5</v>
      </c>
    </row>
    <row r="5132" spans="1:10" x14ac:dyDescent="0.2">
      <c r="A5132" s="33">
        <v>4496</v>
      </c>
      <c r="B5132" s="34" t="s">
        <v>11647</v>
      </c>
      <c r="C5132" s="34" t="s">
        <v>11646</v>
      </c>
      <c r="D5132" s="34" t="s">
        <v>15099</v>
      </c>
      <c r="E5132" s="35" t="s">
        <v>13963</v>
      </c>
      <c r="F5132" s="35"/>
      <c r="G5132" s="36">
        <v>30</v>
      </c>
      <c r="H5132" s="36">
        <v>3850</v>
      </c>
      <c r="I5132" s="36">
        <v>5400</v>
      </c>
      <c r="J5132" s="36">
        <v>30</v>
      </c>
    </row>
    <row r="5133" spans="1:10" x14ac:dyDescent="0.2">
      <c r="A5133" s="33">
        <v>4497</v>
      </c>
      <c r="B5133" s="34" t="s">
        <v>11655</v>
      </c>
      <c r="C5133" s="34" t="s">
        <v>11654</v>
      </c>
      <c r="D5133" s="34" t="s">
        <v>15101</v>
      </c>
      <c r="E5133" s="35" t="s">
        <v>13998</v>
      </c>
      <c r="F5133" s="35"/>
      <c r="G5133" s="36">
        <v>27.22</v>
      </c>
      <c r="H5133" s="36">
        <v>3800</v>
      </c>
      <c r="I5133" s="36">
        <v>4899.6000000000004</v>
      </c>
      <c r="J5133" s="36">
        <v>27.22</v>
      </c>
    </row>
    <row r="5134" spans="1:10" x14ac:dyDescent="0.2">
      <c r="A5134" s="31"/>
      <c r="B5134" s="31"/>
      <c r="C5134" s="31"/>
      <c r="D5134" s="32" t="s">
        <v>15102</v>
      </c>
      <c r="E5134" s="31"/>
      <c r="F5134" s="31"/>
      <c r="G5134" s="31"/>
      <c r="H5134" s="31"/>
      <c r="I5134" s="31"/>
      <c r="J5134" s="31"/>
    </row>
    <row r="5135" spans="1:10" x14ac:dyDescent="0.2">
      <c r="A5135" s="33">
        <v>4498</v>
      </c>
      <c r="B5135" s="34" t="s">
        <v>11623</v>
      </c>
      <c r="C5135" s="34" t="s">
        <v>11622</v>
      </c>
      <c r="D5135" s="34" t="s">
        <v>15103</v>
      </c>
      <c r="E5135" s="35" t="s">
        <v>14148</v>
      </c>
      <c r="F5135" s="35"/>
      <c r="G5135" s="36">
        <v>25</v>
      </c>
      <c r="H5135" s="36">
        <v>3750</v>
      </c>
      <c r="I5135" s="36">
        <v>4500</v>
      </c>
      <c r="J5135" s="36">
        <v>25</v>
      </c>
    </row>
    <row r="5136" spans="1:10" x14ac:dyDescent="0.2">
      <c r="A5136" s="33">
        <v>4499</v>
      </c>
      <c r="B5136" s="34" t="s">
        <v>11614</v>
      </c>
      <c r="C5136" s="34" t="s">
        <v>11613</v>
      </c>
      <c r="D5136" s="34" t="s">
        <v>15103</v>
      </c>
      <c r="E5136" s="35" t="s">
        <v>14049</v>
      </c>
      <c r="F5136" s="35"/>
      <c r="G5136" s="36">
        <v>25</v>
      </c>
      <c r="H5136" s="36">
        <v>3750</v>
      </c>
      <c r="I5136" s="36">
        <v>4500</v>
      </c>
      <c r="J5136" s="36">
        <v>25</v>
      </c>
    </row>
    <row r="5137" spans="1:10" x14ac:dyDescent="0.2">
      <c r="A5137" s="33">
        <v>4500</v>
      </c>
      <c r="B5137" s="34" t="s">
        <v>11608</v>
      </c>
      <c r="C5137" s="34" t="s">
        <v>11607</v>
      </c>
      <c r="D5137" s="34" t="s">
        <v>15103</v>
      </c>
      <c r="E5137" s="35" t="s">
        <v>13986</v>
      </c>
      <c r="F5137" s="35"/>
      <c r="G5137" s="36">
        <v>25</v>
      </c>
      <c r="H5137" s="36">
        <v>3750</v>
      </c>
      <c r="I5137" s="36">
        <v>4500</v>
      </c>
      <c r="J5137" s="36">
        <v>25</v>
      </c>
    </row>
    <row r="5138" spans="1:10" x14ac:dyDescent="0.2">
      <c r="A5138" s="31"/>
      <c r="B5138" s="31"/>
      <c r="C5138" s="31"/>
      <c r="D5138" s="32" t="s">
        <v>15104</v>
      </c>
      <c r="E5138" s="31"/>
      <c r="F5138" s="31"/>
      <c r="G5138" s="31"/>
      <c r="H5138" s="31"/>
      <c r="I5138" s="31"/>
      <c r="J5138" s="31"/>
    </row>
    <row r="5139" spans="1:10" x14ac:dyDescent="0.2">
      <c r="A5139" s="33">
        <v>4501</v>
      </c>
      <c r="B5139" s="34" t="s">
        <v>11763</v>
      </c>
      <c r="C5139" s="34" t="s">
        <v>11762</v>
      </c>
      <c r="D5139" s="34" t="s">
        <v>15105</v>
      </c>
      <c r="E5139" s="35" t="s">
        <v>13985</v>
      </c>
      <c r="F5139" s="35"/>
      <c r="G5139" s="36">
        <v>28.33</v>
      </c>
      <c r="H5139" s="36">
        <v>3800</v>
      </c>
      <c r="I5139" s="36">
        <v>5099.3999999999996</v>
      </c>
      <c r="J5139" s="36">
        <v>28.33</v>
      </c>
    </row>
    <row r="5140" spans="1:10" x14ac:dyDescent="0.2">
      <c r="A5140" s="33">
        <v>4502</v>
      </c>
      <c r="B5140" s="34" t="s">
        <v>11627</v>
      </c>
      <c r="C5140" s="34" t="s">
        <v>11626</v>
      </c>
      <c r="D5140" s="34" t="s">
        <v>15106</v>
      </c>
      <c r="E5140" s="35" t="s">
        <v>14085</v>
      </c>
      <c r="F5140" s="35"/>
      <c r="G5140" s="36">
        <v>27.5</v>
      </c>
      <c r="H5140" s="36">
        <v>3750</v>
      </c>
      <c r="I5140" s="36">
        <v>4950</v>
      </c>
      <c r="J5140" s="36">
        <v>27.5</v>
      </c>
    </row>
    <row r="5141" spans="1:10" x14ac:dyDescent="0.2">
      <c r="A5141" s="33">
        <v>4503</v>
      </c>
      <c r="B5141" s="34" t="s">
        <v>11687</v>
      </c>
      <c r="C5141" s="34" t="s">
        <v>11686</v>
      </c>
      <c r="D5141" s="34" t="s">
        <v>15107</v>
      </c>
      <c r="E5141" s="35" t="s">
        <v>14410</v>
      </c>
      <c r="F5141" s="35"/>
      <c r="G5141" s="36">
        <v>6500</v>
      </c>
      <c r="H5141" s="36">
        <v>4000</v>
      </c>
      <c r="I5141" s="36">
        <v>6500</v>
      </c>
      <c r="J5141" s="36">
        <v>6500</v>
      </c>
    </row>
    <row r="5142" spans="1:10" x14ac:dyDescent="0.2">
      <c r="A5142" s="33">
        <v>4504</v>
      </c>
      <c r="B5142" s="34" t="s">
        <v>11595</v>
      </c>
      <c r="C5142" s="34" t="s">
        <v>11594</v>
      </c>
      <c r="D5142" s="34" t="s">
        <v>15108</v>
      </c>
      <c r="E5142" s="35" t="s">
        <v>13915</v>
      </c>
      <c r="F5142" s="35"/>
      <c r="G5142" s="36">
        <v>25</v>
      </c>
      <c r="H5142" s="36">
        <v>3750</v>
      </c>
      <c r="I5142" s="36">
        <v>4500</v>
      </c>
      <c r="J5142" s="36">
        <v>25</v>
      </c>
    </row>
    <row r="5143" spans="1:10" x14ac:dyDescent="0.2">
      <c r="A5143" s="31"/>
      <c r="B5143" s="31"/>
      <c r="C5143" s="31"/>
      <c r="D5143" s="32" t="s">
        <v>15109</v>
      </c>
      <c r="E5143" s="31"/>
      <c r="F5143" s="31"/>
      <c r="G5143" s="31"/>
      <c r="H5143" s="31"/>
      <c r="I5143" s="31"/>
      <c r="J5143" s="31"/>
    </row>
    <row r="5144" spans="1:10" x14ac:dyDescent="0.2">
      <c r="A5144" s="33">
        <v>4505</v>
      </c>
      <c r="B5144" s="34" t="s">
        <v>15110</v>
      </c>
      <c r="C5144" s="34" t="s">
        <v>15111</v>
      </c>
      <c r="D5144" s="34" t="s">
        <v>15112</v>
      </c>
      <c r="E5144" s="35" t="s">
        <v>13997</v>
      </c>
      <c r="F5144" s="35"/>
      <c r="G5144" s="36">
        <v>22.95</v>
      </c>
      <c r="H5144" s="36">
        <v>3750</v>
      </c>
      <c r="I5144" s="36">
        <v>5049</v>
      </c>
      <c r="J5144" s="36">
        <v>22.95</v>
      </c>
    </row>
    <row r="5145" spans="1:10" x14ac:dyDescent="0.2">
      <c r="A5145" s="33">
        <v>4506</v>
      </c>
      <c r="B5145" s="34" t="s">
        <v>11685</v>
      </c>
      <c r="C5145" s="34" t="s">
        <v>11684</v>
      </c>
      <c r="D5145" s="34" t="s">
        <v>15113</v>
      </c>
      <c r="E5145" s="35" t="s">
        <v>13977</v>
      </c>
      <c r="F5145" s="35"/>
      <c r="G5145" s="36">
        <v>8200</v>
      </c>
      <c r="H5145" s="36">
        <v>4200</v>
      </c>
      <c r="I5145" s="36">
        <v>8200</v>
      </c>
      <c r="J5145" s="36">
        <v>8200</v>
      </c>
    </row>
    <row r="5146" spans="1:10" x14ac:dyDescent="0.2">
      <c r="A5146" s="33">
        <v>4507</v>
      </c>
      <c r="B5146" s="34" t="s">
        <v>11735</v>
      </c>
      <c r="C5146" s="34" t="s">
        <v>11734</v>
      </c>
      <c r="D5146" s="34" t="s">
        <v>15114</v>
      </c>
      <c r="E5146" s="35" t="s">
        <v>14137</v>
      </c>
      <c r="F5146" s="35"/>
      <c r="G5146" s="36">
        <v>30.91</v>
      </c>
      <c r="H5146" s="36">
        <v>4100</v>
      </c>
      <c r="I5146" s="36">
        <v>6800.2</v>
      </c>
      <c r="J5146" s="36">
        <v>30.91</v>
      </c>
    </row>
    <row r="5147" spans="1:10" x14ac:dyDescent="0.2">
      <c r="A5147" s="33">
        <v>4508</v>
      </c>
      <c r="B5147" s="34" t="s">
        <v>11579</v>
      </c>
      <c r="C5147" s="34" t="s">
        <v>11578</v>
      </c>
      <c r="D5147" s="34" t="s">
        <v>15115</v>
      </c>
      <c r="E5147" s="35" t="s">
        <v>13941</v>
      </c>
      <c r="F5147" s="35"/>
      <c r="G5147" s="36">
        <v>25.45</v>
      </c>
      <c r="H5147" s="36">
        <v>3850</v>
      </c>
      <c r="I5147" s="36">
        <v>5599</v>
      </c>
      <c r="J5147" s="36">
        <v>25.45</v>
      </c>
    </row>
    <row r="5148" spans="1:10" x14ac:dyDescent="0.2">
      <c r="A5148" s="33">
        <v>4509</v>
      </c>
      <c r="B5148" s="34" t="s">
        <v>11677</v>
      </c>
      <c r="C5148" s="34" t="s">
        <v>11676</v>
      </c>
      <c r="D5148" s="34" t="s">
        <v>15112</v>
      </c>
      <c r="E5148" s="35" t="s">
        <v>13971</v>
      </c>
      <c r="F5148" s="35"/>
      <c r="G5148" s="36">
        <v>22.95</v>
      </c>
      <c r="H5148" s="36">
        <v>3750</v>
      </c>
      <c r="I5148" s="36">
        <v>5049</v>
      </c>
      <c r="J5148" s="36">
        <v>22.95</v>
      </c>
    </row>
    <row r="5149" spans="1:10" x14ac:dyDescent="0.2">
      <c r="A5149" s="33">
        <v>4510</v>
      </c>
      <c r="B5149" s="34" t="s">
        <v>11577</v>
      </c>
      <c r="C5149" s="34" t="s">
        <v>11576</v>
      </c>
      <c r="D5149" s="34" t="s">
        <v>15115</v>
      </c>
      <c r="E5149" s="35" t="s">
        <v>13945</v>
      </c>
      <c r="F5149" s="35"/>
      <c r="G5149" s="36">
        <v>25.45</v>
      </c>
      <c r="H5149" s="36">
        <v>3850</v>
      </c>
      <c r="I5149" s="36">
        <v>5599</v>
      </c>
      <c r="J5149" s="36">
        <v>25.45</v>
      </c>
    </row>
    <row r="5150" spans="1:10" x14ac:dyDescent="0.2">
      <c r="A5150" s="33">
        <v>4511</v>
      </c>
      <c r="B5150" s="34" t="s">
        <v>11675</v>
      </c>
      <c r="C5150" s="34" t="s">
        <v>11674</v>
      </c>
      <c r="D5150" s="34" t="s">
        <v>15112</v>
      </c>
      <c r="E5150" s="35" t="s">
        <v>13916</v>
      </c>
      <c r="F5150" s="35"/>
      <c r="G5150" s="36">
        <v>22.95</v>
      </c>
      <c r="H5150" s="36">
        <v>3750</v>
      </c>
      <c r="I5150" s="36">
        <v>5049</v>
      </c>
      <c r="J5150" s="36">
        <v>22.95</v>
      </c>
    </row>
    <row r="5151" spans="1:10" x14ac:dyDescent="0.2">
      <c r="A5151" s="33">
        <v>4512</v>
      </c>
      <c r="B5151" s="34" t="s">
        <v>11673</v>
      </c>
      <c r="C5151" s="34" t="s">
        <v>11672</v>
      </c>
      <c r="D5151" s="34" t="s">
        <v>15112</v>
      </c>
      <c r="E5151" s="35" t="s">
        <v>13997</v>
      </c>
      <c r="F5151" s="35"/>
      <c r="G5151" s="36">
        <v>22.95</v>
      </c>
      <c r="H5151" s="36">
        <v>3750</v>
      </c>
      <c r="I5151" s="36">
        <v>5049</v>
      </c>
      <c r="J5151" s="36">
        <v>22.95</v>
      </c>
    </row>
    <row r="5152" spans="1:10" x14ac:dyDescent="0.2">
      <c r="A5152" s="33">
        <v>4513</v>
      </c>
      <c r="B5152" s="34" t="s">
        <v>11733</v>
      </c>
      <c r="C5152" s="34" t="s">
        <v>11732</v>
      </c>
      <c r="D5152" s="34" t="s">
        <v>15114</v>
      </c>
      <c r="E5152" s="35" t="s">
        <v>14137</v>
      </c>
      <c r="F5152" s="35"/>
      <c r="G5152" s="36">
        <v>30.91</v>
      </c>
      <c r="H5152" s="36">
        <v>4100</v>
      </c>
      <c r="I5152" s="36">
        <v>6800.2</v>
      </c>
      <c r="J5152" s="36">
        <v>30.91</v>
      </c>
    </row>
    <row r="5153" spans="1:10" x14ac:dyDescent="0.2">
      <c r="A5153" s="33">
        <v>4514</v>
      </c>
      <c r="B5153" s="34" t="s">
        <v>11671</v>
      </c>
      <c r="C5153" s="34" t="s">
        <v>11670</v>
      </c>
      <c r="D5153" s="34" t="s">
        <v>15112</v>
      </c>
      <c r="E5153" s="35" t="s">
        <v>14148</v>
      </c>
      <c r="F5153" s="35"/>
      <c r="G5153" s="36">
        <v>22.95</v>
      </c>
      <c r="H5153" s="36">
        <v>3750</v>
      </c>
      <c r="I5153" s="36">
        <v>5049</v>
      </c>
      <c r="J5153" s="36">
        <v>22.95</v>
      </c>
    </row>
    <row r="5154" spans="1:10" x14ac:dyDescent="0.2">
      <c r="A5154" s="33">
        <v>4515</v>
      </c>
      <c r="B5154" s="34" t="s">
        <v>11669</v>
      </c>
      <c r="C5154" s="34" t="s">
        <v>11668</v>
      </c>
      <c r="D5154" s="34" t="s">
        <v>15112</v>
      </c>
      <c r="E5154" s="35" t="s">
        <v>13933</v>
      </c>
      <c r="F5154" s="35"/>
      <c r="G5154" s="36">
        <v>22.95</v>
      </c>
      <c r="H5154" s="36">
        <v>3750</v>
      </c>
      <c r="I5154" s="36">
        <v>5049</v>
      </c>
      <c r="J5154" s="36">
        <v>22.95</v>
      </c>
    </row>
    <row r="5155" spans="1:10" x14ac:dyDescent="0.2">
      <c r="A5155" s="31"/>
      <c r="B5155" s="31"/>
      <c r="C5155" s="31"/>
      <c r="D5155" s="32" t="s">
        <v>15116</v>
      </c>
      <c r="E5155" s="31"/>
      <c r="F5155" s="31"/>
      <c r="G5155" s="31"/>
      <c r="H5155" s="31"/>
      <c r="I5155" s="31"/>
      <c r="J5155" s="31"/>
    </row>
    <row r="5156" spans="1:10" x14ac:dyDescent="0.2">
      <c r="A5156" s="33">
        <v>4516</v>
      </c>
      <c r="B5156" s="34" t="s">
        <v>11621</v>
      </c>
      <c r="C5156" s="34" t="s">
        <v>5864</v>
      </c>
      <c r="D5156" s="34" t="s">
        <v>15117</v>
      </c>
      <c r="E5156" s="35" t="s">
        <v>13999</v>
      </c>
      <c r="F5156" s="35"/>
      <c r="G5156" s="36">
        <v>25</v>
      </c>
      <c r="H5156" s="36">
        <v>3750</v>
      </c>
      <c r="I5156" s="36">
        <v>4500</v>
      </c>
      <c r="J5156" s="36">
        <v>25</v>
      </c>
    </row>
    <row r="5157" spans="1:10" x14ac:dyDescent="0.2">
      <c r="A5157" s="33">
        <v>4517</v>
      </c>
      <c r="B5157" s="34" t="s">
        <v>15118</v>
      </c>
      <c r="C5157" s="34" t="s">
        <v>15119</v>
      </c>
      <c r="D5157" s="34" t="s">
        <v>15117</v>
      </c>
      <c r="E5157" s="35" t="s">
        <v>14022</v>
      </c>
      <c r="F5157" s="35"/>
      <c r="G5157" s="36">
        <v>25</v>
      </c>
      <c r="H5157" s="36">
        <v>3750</v>
      </c>
      <c r="I5157" s="36">
        <v>4500</v>
      </c>
      <c r="J5157" s="36">
        <v>25</v>
      </c>
    </row>
    <row r="5158" spans="1:10" x14ac:dyDescent="0.2">
      <c r="A5158" s="33">
        <v>4518</v>
      </c>
      <c r="B5158" s="34" t="s">
        <v>1904</v>
      </c>
      <c r="C5158" s="34" t="s">
        <v>1905</v>
      </c>
      <c r="D5158" s="34" t="s">
        <v>15120</v>
      </c>
      <c r="E5158" s="35" t="s">
        <v>1906</v>
      </c>
      <c r="F5158" s="35"/>
      <c r="G5158" s="36">
        <v>29.72</v>
      </c>
      <c r="H5158" s="36">
        <v>3800</v>
      </c>
      <c r="I5158" s="36">
        <v>5349.6</v>
      </c>
      <c r="J5158" s="36">
        <v>29.72</v>
      </c>
    </row>
    <row r="5159" spans="1:10" x14ac:dyDescent="0.2">
      <c r="A5159" s="33">
        <v>4519</v>
      </c>
      <c r="B5159" s="34" t="s">
        <v>11597</v>
      </c>
      <c r="C5159" s="34" t="s">
        <v>11596</v>
      </c>
      <c r="D5159" s="34" t="s">
        <v>15117</v>
      </c>
      <c r="E5159" s="35" t="s">
        <v>14047</v>
      </c>
      <c r="F5159" s="35"/>
      <c r="G5159" s="36">
        <v>25</v>
      </c>
      <c r="H5159" s="36">
        <v>3750</v>
      </c>
      <c r="I5159" s="36">
        <v>4500</v>
      </c>
      <c r="J5159" s="36">
        <v>25</v>
      </c>
    </row>
    <row r="5160" spans="1:10" x14ac:dyDescent="0.2">
      <c r="A5160" s="31"/>
      <c r="B5160" s="31"/>
      <c r="C5160" s="31"/>
      <c r="D5160" s="32" t="s">
        <v>15121</v>
      </c>
      <c r="E5160" s="31"/>
      <c r="F5160" s="31"/>
      <c r="G5160" s="31"/>
      <c r="H5160" s="31"/>
      <c r="I5160" s="31"/>
      <c r="J5160" s="31"/>
    </row>
    <row r="5161" spans="1:10" x14ac:dyDescent="0.2">
      <c r="A5161" s="33">
        <v>4520</v>
      </c>
      <c r="B5161" s="34" t="s">
        <v>11620</v>
      </c>
      <c r="C5161" s="34" t="s">
        <v>11619</v>
      </c>
      <c r="D5161" s="34" t="s">
        <v>15122</v>
      </c>
      <c r="E5161" s="35" t="s">
        <v>13920</v>
      </c>
      <c r="F5161" s="35"/>
      <c r="G5161" s="36">
        <v>24.44</v>
      </c>
      <c r="H5161" s="36">
        <v>3750</v>
      </c>
      <c r="I5161" s="36">
        <v>4399.2</v>
      </c>
      <c r="J5161" s="36">
        <v>24.44</v>
      </c>
    </row>
    <row r="5162" spans="1:10" x14ac:dyDescent="0.2">
      <c r="A5162" s="33">
        <v>4521</v>
      </c>
      <c r="B5162" s="34" t="s">
        <v>11618</v>
      </c>
      <c r="C5162" s="34" t="s">
        <v>11617</v>
      </c>
      <c r="D5162" s="34" t="s">
        <v>15122</v>
      </c>
      <c r="E5162" s="35" t="s">
        <v>13918</v>
      </c>
      <c r="F5162" s="35"/>
      <c r="G5162" s="36">
        <v>24.44</v>
      </c>
      <c r="H5162" s="36">
        <v>3750</v>
      </c>
      <c r="I5162" s="36">
        <v>4399.2</v>
      </c>
      <c r="J5162" s="36">
        <v>24.44</v>
      </c>
    </row>
    <row r="5163" spans="1:10" x14ac:dyDescent="0.2">
      <c r="A5163" s="33">
        <v>4522</v>
      </c>
      <c r="B5163" s="34" t="s">
        <v>11612</v>
      </c>
      <c r="C5163" s="34" t="s">
        <v>11611</v>
      </c>
      <c r="D5163" s="34" t="s">
        <v>15122</v>
      </c>
      <c r="E5163" s="35" t="s">
        <v>14101</v>
      </c>
      <c r="F5163" s="35"/>
      <c r="G5163" s="36">
        <v>24.44</v>
      </c>
      <c r="H5163" s="36">
        <v>3750</v>
      </c>
      <c r="I5163" s="36">
        <v>4399.2</v>
      </c>
      <c r="J5163" s="36">
        <v>24.44</v>
      </c>
    </row>
    <row r="5164" spans="1:10" x14ac:dyDescent="0.2">
      <c r="A5164" s="31"/>
      <c r="B5164" s="31"/>
      <c r="C5164" s="31"/>
      <c r="D5164" s="32" t="s">
        <v>15123</v>
      </c>
      <c r="E5164" s="31"/>
      <c r="F5164" s="31"/>
      <c r="G5164" s="31"/>
      <c r="H5164" s="31"/>
      <c r="I5164" s="31"/>
      <c r="J5164" s="31"/>
    </row>
    <row r="5165" spans="1:10" x14ac:dyDescent="0.2">
      <c r="A5165" s="33">
        <v>4523</v>
      </c>
      <c r="B5165" s="34" t="s">
        <v>11765</v>
      </c>
      <c r="C5165" s="34" t="s">
        <v>11764</v>
      </c>
      <c r="D5165" s="34" t="s">
        <v>15124</v>
      </c>
      <c r="E5165" s="35" t="s">
        <v>13915</v>
      </c>
      <c r="F5165" s="35"/>
      <c r="G5165" s="36">
        <v>31.59</v>
      </c>
      <c r="H5165" s="36">
        <v>3800</v>
      </c>
      <c r="I5165" s="36">
        <v>5686.2</v>
      </c>
      <c r="J5165" s="36">
        <v>31.59</v>
      </c>
    </row>
    <row r="5166" spans="1:10" x14ac:dyDescent="0.2">
      <c r="A5166" s="33">
        <v>4524</v>
      </c>
      <c r="B5166" s="34" t="s">
        <v>11616</v>
      </c>
      <c r="C5166" s="34" t="s">
        <v>11615</v>
      </c>
      <c r="D5166" s="34" t="s">
        <v>15125</v>
      </c>
      <c r="E5166" s="35" t="s">
        <v>13912</v>
      </c>
      <c r="F5166" s="35"/>
      <c r="G5166" s="36">
        <v>24.44</v>
      </c>
      <c r="H5166" s="36">
        <v>3750</v>
      </c>
      <c r="I5166" s="36">
        <v>4399.2</v>
      </c>
      <c r="J5166" s="36">
        <v>24.44</v>
      </c>
    </row>
    <row r="5167" spans="1:10" x14ac:dyDescent="0.2">
      <c r="A5167" s="33">
        <v>4525</v>
      </c>
      <c r="B5167" s="34" t="s">
        <v>11629</v>
      </c>
      <c r="C5167" s="34" t="s">
        <v>11628</v>
      </c>
      <c r="D5167" s="34" t="s">
        <v>15126</v>
      </c>
      <c r="E5167" s="35" t="s">
        <v>13971</v>
      </c>
      <c r="F5167" s="35"/>
      <c r="G5167" s="36">
        <v>26.89</v>
      </c>
      <c r="H5167" s="36">
        <v>3750</v>
      </c>
      <c r="I5167" s="36">
        <v>4840.2</v>
      </c>
      <c r="J5167" s="36">
        <v>26.89</v>
      </c>
    </row>
    <row r="5168" spans="1:10" x14ac:dyDescent="0.2">
      <c r="A5168" s="33">
        <v>4526</v>
      </c>
      <c r="B5168" s="34" t="s">
        <v>11599</v>
      </c>
      <c r="C5168" s="34" t="s">
        <v>11598</v>
      </c>
      <c r="D5168" s="34" t="s">
        <v>15125</v>
      </c>
      <c r="E5168" s="35" t="s">
        <v>13997</v>
      </c>
      <c r="F5168" s="35"/>
      <c r="G5168" s="36">
        <v>24.44</v>
      </c>
      <c r="H5168" s="36">
        <v>3750</v>
      </c>
      <c r="I5168" s="36">
        <v>4399.2</v>
      </c>
      <c r="J5168" s="36">
        <v>24.44</v>
      </c>
    </row>
    <row r="5169" spans="1:10" x14ac:dyDescent="0.2">
      <c r="A5169" s="31"/>
      <c r="B5169" s="31"/>
      <c r="C5169" s="31"/>
      <c r="D5169" s="32" t="s">
        <v>15127</v>
      </c>
      <c r="E5169" s="31"/>
      <c r="F5169" s="31"/>
      <c r="G5169" s="31"/>
      <c r="H5169" s="31"/>
      <c r="I5169" s="31"/>
      <c r="J5169" s="31"/>
    </row>
    <row r="5170" spans="1:10" x14ac:dyDescent="0.2">
      <c r="A5170" s="33">
        <v>4527</v>
      </c>
      <c r="B5170" s="34" t="s">
        <v>11635</v>
      </c>
      <c r="C5170" s="34" t="s">
        <v>11634</v>
      </c>
      <c r="D5170" s="34" t="s">
        <v>15128</v>
      </c>
      <c r="E5170" s="35" t="s">
        <v>14120</v>
      </c>
      <c r="F5170" s="35"/>
      <c r="G5170" s="36">
        <v>24.44</v>
      </c>
      <c r="H5170" s="36">
        <v>3800</v>
      </c>
      <c r="I5170" s="36">
        <v>4399.2</v>
      </c>
      <c r="J5170" s="36">
        <v>24.44</v>
      </c>
    </row>
    <row r="5171" spans="1:10" x14ac:dyDescent="0.2">
      <c r="A5171" s="33">
        <v>4528</v>
      </c>
      <c r="B5171" s="34" t="s">
        <v>11633</v>
      </c>
      <c r="C5171" s="34" t="s">
        <v>11632</v>
      </c>
      <c r="D5171" s="34" t="s">
        <v>15128</v>
      </c>
      <c r="E5171" s="35" t="s">
        <v>14101</v>
      </c>
      <c r="F5171" s="35"/>
      <c r="G5171" s="36">
        <v>24.44</v>
      </c>
      <c r="H5171" s="36">
        <v>3750</v>
      </c>
      <c r="I5171" s="36">
        <v>4399.2</v>
      </c>
      <c r="J5171" s="36">
        <v>24.44</v>
      </c>
    </row>
    <row r="5172" spans="1:10" x14ac:dyDescent="0.2">
      <c r="A5172" s="33">
        <v>4529</v>
      </c>
      <c r="B5172" s="34" t="s">
        <v>10703</v>
      </c>
      <c r="C5172" s="34" t="s">
        <v>10704</v>
      </c>
      <c r="D5172" s="34" t="s">
        <v>15129</v>
      </c>
      <c r="E5172" s="35" t="s">
        <v>330</v>
      </c>
      <c r="F5172" s="35"/>
      <c r="G5172" s="36">
        <v>29.33</v>
      </c>
      <c r="H5172" s="36">
        <v>3750</v>
      </c>
      <c r="I5172" s="36">
        <v>5279.4</v>
      </c>
      <c r="J5172" s="36">
        <v>29.33</v>
      </c>
    </row>
    <row r="5173" spans="1:10" x14ac:dyDescent="0.2">
      <c r="A5173" s="31"/>
      <c r="B5173" s="31"/>
      <c r="C5173" s="31"/>
      <c r="D5173" s="32" t="s">
        <v>9719</v>
      </c>
      <c r="E5173" s="31"/>
      <c r="F5173" s="31"/>
      <c r="G5173" s="31"/>
      <c r="H5173" s="31"/>
      <c r="I5173" s="31"/>
      <c r="J5173" s="31"/>
    </row>
    <row r="5174" spans="1:10" x14ac:dyDescent="0.2">
      <c r="A5174" s="33">
        <v>4530</v>
      </c>
      <c r="B5174" s="34" t="s">
        <v>11722</v>
      </c>
      <c r="C5174" s="34" t="s">
        <v>11721</v>
      </c>
      <c r="D5174" s="34" t="s">
        <v>15130</v>
      </c>
      <c r="E5174" s="35" t="s">
        <v>13997</v>
      </c>
      <c r="F5174" s="35"/>
      <c r="G5174" s="36">
        <v>28.33</v>
      </c>
      <c r="H5174" s="36">
        <v>3800</v>
      </c>
      <c r="I5174" s="36">
        <v>5099.3999999999996</v>
      </c>
      <c r="J5174" s="36">
        <v>28.33</v>
      </c>
    </row>
    <row r="5175" spans="1:10" x14ac:dyDescent="0.2">
      <c r="A5175" s="33">
        <v>4531</v>
      </c>
      <c r="B5175" s="34" t="s">
        <v>11720</v>
      </c>
      <c r="C5175" s="34" t="s">
        <v>11719</v>
      </c>
      <c r="D5175" s="34" t="s">
        <v>15130</v>
      </c>
      <c r="E5175" s="35" t="s">
        <v>13935</v>
      </c>
      <c r="F5175" s="35"/>
      <c r="G5175" s="36">
        <v>28.33</v>
      </c>
      <c r="H5175" s="36">
        <v>3800</v>
      </c>
      <c r="I5175" s="36">
        <v>5099.3999999999996</v>
      </c>
      <c r="J5175" s="36">
        <v>28.33</v>
      </c>
    </row>
    <row r="5176" spans="1:10" x14ac:dyDescent="0.2">
      <c r="A5176" s="33">
        <v>4532</v>
      </c>
      <c r="B5176" s="34" t="s">
        <v>11718</v>
      </c>
      <c r="C5176" s="34" t="s">
        <v>11717</v>
      </c>
      <c r="D5176" s="34" t="s">
        <v>15130</v>
      </c>
      <c r="E5176" s="35" t="s">
        <v>13934</v>
      </c>
      <c r="F5176" s="35"/>
      <c r="G5176" s="36">
        <v>28.33</v>
      </c>
      <c r="H5176" s="36">
        <v>3800</v>
      </c>
      <c r="I5176" s="36">
        <v>5099.3999999999996</v>
      </c>
      <c r="J5176" s="36">
        <v>28.33</v>
      </c>
    </row>
    <row r="5177" spans="1:10" x14ac:dyDescent="0.2">
      <c r="A5177" s="33">
        <v>4533</v>
      </c>
      <c r="B5177" s="34" t="s">
        <v>11716</v>
      </c>
      <c r="C5177" s="34" t="s">
        <v>11715</v>
      </c>
      <c r="D5177" s="34" t="s">
        <v>15130</v>
      </c>
      <c r="E5177" s="35" t="s">
        <v>13986</v>
      </c>
      <c r="F5177" s="35"/>
      <c r="G5177" s="36">
        <v>28.33</v>
      </c>
      <c r="H5177" s="36">
        <v>3800</v>
      </c>
      <c r="I5177" s="36">
        <v>5099.3999999999996</v>
      </c>
      <c r="J5177" s="36">
        <v>28.33</v>
      </c>
    </row>
    <row r="5178" spans="1:10" x14ac:dyDescent="0.2">
      <c r="A5178" s="33">
        <v>4534</v>
      </c>
      <c r="B5178" s="34" t="s">
        <v>11714</v>
      </c>
      <c r="C5178" s="34" t="s">
        <v>11713</v>
      </c>
      <c r="D5178" s="34" t="s">
        <v>15130</v>
      </c>
      <c r="E5178" s="35" t="s">
        <v>14206</v>
      </c>
      <c r="F5178" s="35"/>
      <c r="G5178" s="36">
        <v>28.33</v>
      </c>
      <c r="H5178" s="36">
        <v>3800</v>
      </c>
      <c r="I5178" s="36">
        <v>5099.3999999999996</v>
      </c>
      <c r="J5178" s="36">
        <v>28.33</v>
      </c>
    </row>
    <row r="5179" spans="1:10" x14ac:dyDescent="0.2">
      <c r="A5179" s="33">
        <v>4535</v>
      </c>
      <c r="B5179" s="34" t="s">
        <v>1844</v>
      </c>
      <c r="C5179" s="34" t="s">
        <v>1845</v>
      </c>
      <c r="D5179" s="34" t="s">
        <v>15130</v>
      </c>
      <c r="E5179" s="35" t="s">
        <v>190</v>
      </c>
      <c r="F5179" s="35"/>
      <c r="G5179" s="36">
        <v>28.33</v>
      </c>
      <c r="H5179" s="36">
        <v>3800</v>
      </c>
      <c r="I5179" s="36">
        <v>5099.3999999999996</v>
      </c>
      <c r="J5179" s="36">
        <v>28.33</v>
      </c>
    </row>
    <row r="5180" spans="1:10" x14ac:dyDescent="0.2">
      <c r="A5180" s="33">
        <v>4536</v>
      </c>
      <c r="B5180" s="34" t="s">
        <v>11727</v>
      </c>
      <c r="C5180" s="34" t="s">
        <v>11726</v>
      </c>
      <c r="D5180" s="34" t="s">
        <v>15131</v>
      </c>
      <c r="E5180" s="35" t="s">
        <v>14022</v>
      </c>
      <c r="F5180" s="35"/>
      <c r="G5180" s="36">
        <v>33.33</v>
      </c>
      <c r="H5180" s="36">
        <v>4000</v>
      </c>
      <c r="I5180" s="36">
        <v>5999.4</v>
      </c>
      <c r="J5180" s="36">
        <v>33.33</v>
      </c>
    </row>
    <row r="5181" spans="1:10" x14ac:dyDescent="0.2">
      <c r="A5181" s="33">
        <v>4537</v>
      </c>
      <c r="B5181" s="34" t="s">
        <v>11712</v>
      </c>
      <c r="C5181" s="34" t="s">
        <v>11711</v>
      </c>
      <c r="D5181" s="34" t="s">
        <v>15130</v>
      </c>
      <c r="E5181" s="35" t="s">
        <v>13971</v>
      </c>
      <c r="F5181" s="35"/>
      <c r="G5181" s="36">
        <v>28.33</v>
      </c>
      <c r="H5181" s="36">
        <v>3800</v>
      </c>
      <c r="I5181" s="36">
        <v>5099.3999999999996</v>
      </c>
      <c r="J5181" s="36">
        <v>28.33</v>
      </c>
    </row>
    <row r="5182" spans="1:10" x14ac:dyDescent="0.2">
      <c r="A5182" s="33">
        <v>4538</v>
      </c>
      <c r="B5182" s="34" t="s">
        <v>11710</v>
      </c>
      <c r="C5182" s="34" t="s">
        <v>11709</v>
      </c>
      <c r="D5182" s="34" t="s">
        <v>15130</v>
      </c>
      <c r="E5182" s="35" t="s">
        <v>13994</v>
      </c>
      <c r="F5182" s="35"/>
      <c r="G5182" s="36">
        <v>28.33</v>
      </c>
      <c r="H5182" s="36">
        <v>3800</v>
      </c>
      <c r="I5182" s="36">
        <v>5099.3999999999996</v>
      </c>
      <c r="J5182" s="36">
        <v>28.33</v>
      </c>
    </row>
    <row r="5183" spans="1:10" x14ac:dyDescent="0.2">
      <c r="A5183" s="33">
        <v>4539</v>
      </c>
      <c r="B5183" s="34" t="s">
        <v>15132</v>
      </c>
      <c r="C5183" s="34" t="s">
        <v>15133</v>
      </c>
      <c r="D5183" s="34" t="s">
        <v>15130</v>
      </c>
      <c r="E5183" s="35" t="s">
        <v>13920</v>
      </c>
      <c r="F5183" s="35"/>
      <c r="G5183" s="36">
        <v>28.33</v>
      </c>
      <c r="H5183" s="36">
        <v>3800</v>
      </c>
      <c r="I5183" s="36">
        <v>5099.3999999999996</v>
      </c>
      <c r="J5183" s="36">
        <v>28.33</v>
      </c>
    </row>
    <row r="5184" spans="1:10" x14ac:dyDescent="0.2">
      <c r="A5184" s="33">
        <v>4540</v>
      </c>
      <c r="B5184" s="34" t="s">
        <v>11708</v>
      </c>
      <c r="C5184" s="34" t="s">
        <v>11707</v>
      </c>
      <c r="D5184" s="34" t="s">
        <v>15130</v>
      </c>
      <c r="E5184" s="35" t="s">
        <v>13981</v>
      </c>
      <c r="F5184" s="35"/>
      <c r="G5184" s="36">
        <v>28.33</v>
      </c>
      <c r="H5184" s="36">
        <v>3800</v>
      </c>
      <c r="I5184" s="36">
        <v>5099.3999999999996</v>
      </c>
      <c r="J5184" s="36">
        <v>28.33</v>
      </c>
    </row>
    <row r="5185" spans="1:10" x14ac:dyDescent="0.2">
      <c r="A5185" s="33">
        <v>4541</v>
      </c>
      <c r="B5185" s="34" t="s">
        <v>11587</v>
      </c>
      <c r="C5185" s="34" t="s">
        <v>11586</v>
      </c>
      <c r="D5185" s="34" t="s">
        <v>15130</v>
      </c>
      <c r="E5185" s="35" t="s">
        <v>13923</v>
      </c>
      <c r="F5185" s="35"/>
      <c r="G5185" s="36">
        <v>28.33</v>
      </c>
      <c r="H5185" s="36">
        <v>3800</v>
      </c>
      <c r="I5185" s="36">
        <v>5099.3999999999996</v>
      </c>
      <c r="J5185" s="36">
        <v>28.33</v>
      </c>
    </row>
    <row r="5186" spans="1:10" x14ac:dyDescent="0.2">
      <c r="A5186" s="33">
        <v>4542</v>
      </c>
      <c r="B5186" s="34" t="s">
        <v>11706</v>
      </c>
      <c r="C5186" s="34" t="s">
        <v>11705</v>
      </c>
      <c r="D5186" s="34" t="s">
        <v>15130</v>
      </c>
      <c r="E5186" s="35" t="s">
        <v>13982</v>
      </c>
      <c r="F5186" s="35"/>
      <c r="G5186" s="36">
        <v>28.33</v>
      </c>
      <c r="H5186" s="36">
        <v>3800</v>
      </c>
      <c r="I5186" s="36">
        <v>5099.3999999999996</v>
      </c>
      <c r="J5186" s="36">
        <v>28.33</v>
      </c>
    </row>
    <row r="5187" spans="1:10" x14ac:dyDescent="0.2">
      <c r="A5187" s="33">
        <v>4543</v>
      </c>
      <c r="B5187" s="34" t="s">
        <v>15134</v>
      </c>
      <c r="C5187" s="34" t="s">
        <v>15135</v>
      </c>
      <c r="D5187" s="34" t="s">
        <v>15130</v>
      </c>
      <c r="E5187" s="35" t="s">
        <v>13986</v>
      </c>
      <c r="F5187" s="35"/>
      <c r="G5187" s="36">
        <v>28.33</v>
      </c>
      <c r="H5187" s="36">
        <v>3800</v>
      </c>
      <c r="I5187" s="36">
        <v>5099.3999999999996</v>
      </c>
      <c r="J5187" s="36">
        <v>28.33</v>
      </c>
    </row>
    <row r="5188" spans="1:10" x14ac:dyDescent="0.2">
      <c r="A5188" s="33">
        <v>4544</v>
      </c>
      <c r="B5188" s="34" t="s">
        <v>11729</v>
      </c>
      <c r="C5188" s="34" t="s">
        <v>11728</v>
      </c>
      <c r="D5188" s="34" t="s">
        <v>15136</v>
      </c>
      <c r="E5188" s="35" t="s">
        <v>13994</v>
      </c>
      <c r="F5188" s="35"/>
      <c r="G5188" s="36">
        <v>36.67</v>
      </c>
      <c r="H5188" s="36">
        <v>4000</v>
      </c>
      <c r="I5188" s="36">
        <v>6600.6</v>
      </c>
      <c r="J5188" s="36">
        <v>36.67</v>
      </c>
    </row>
    <row r="5189" spans="1:10" x14ac:dyDescent="0.2">
      <c r="A5189" s="33">
        <v>4545</v>
      </c>
      <c r="B5189" s="34" t="s">
        <v>11585</v>
      </c>
      <c r="C5189" s="34" t="s">
        <v>11584</v>
      </c>
      <c r="D5189" s="34" t="s">
        <v>15137</v>
      </c>
      <c r="E5189" s="35" t="s">
        <v>13912</v>
      </c>
      <c r="F5189" s="35"/>
      <c r="G5189" s="36">
        <v>29.44</v>
      </c>
      <c r="H5189" s="36">
        <v>3850</v>
      </c>
      <c r="I5189" s="36">
        <v>5299.2</v>
      </c>
      <c r="J5189" s="36">
        <v>29.44</v>
      </c>
    </row>
    <row r="5190" spans="1:10" x14ac:dyDescent="0.2">
      <c r="A5190" s="33">
        <v>4546</v>
      </c>
      <c r="B5190" s="34" t="s">
        <v>11704</v>
      </c>
      <c r="C5190" s="34" t="s">
        <v>11703</v>
      </c>
      <c r="D5190" s="34" t="s">
        <v>15130</v>
      </c>
      <c r="E5190" s="35" t="s">
        <v>14148</v>
      </c>
      <c r="F5190" s="35"/>
      <c r="G5190" s="36">
        <v>28.33</v>
      </c>
      <c r="H5190" s="36">
        <v>3800</v>
      </c>
      <c r="I5190" s="36">
        <v>5099.3999999999996</v>
      </c>
      <c r="J5190" s="36">
        <v>28.33</v>
      </c>
    </row>
    <row r="5191" spans="1:10" x14ac:dyDescent="0.2">
      <c r="A5191" s="33">
        <v>4547</v>
      </c>
      <c r="B5191" s="34" t="s">
        <v>11700</v>
      </c>
      <c r="C5191" s="34" t="s">
        <v>11699</v>
      </c>
      <c r="D5191" s="34" t="s">
        <v>15130</v>
      </c>
      <c r="E5191" s="35" t="s">
        <v>13985</v>
      </c>
      <c r="F5191" s="35"/>
      <c r="G5191" s="36">
        <v>28.33</v>
      </c>
      <c r="H5191" s="36">
        <v>3800</v>
      </c>
      <c r="I5191" s="36">
        <v>5099.3999999999996</v>
      </c>
      <c r="J5191" s="36">
        <v>28.33</v>
      </c>
    </row>
    <row r="5192" spans="1:10" x14ac:dyDescent="0.2">
      <c r="A5192" s="33">
        <v>4548</v>
      </c>
      <c r="B5192" s="34" t="s">
        <v>15138</v>
      </c>
      <c r="C5192" s="34" t="s">
        <v>15139</v>
      </c>
      <c r="D5192" s="34" t="s">
        <v>15130</v>
      </c>
      <c r="E5192" s="35" t="s">
        <v>13971</v>
      </c>
      <c r="F5192" s="35"/>
      <c r="G5192" s="36">
        <v>28.33</v>
      </c>
      <c r="H5192" s="36">
        <v>3800</v>
      </c>
      <c r="I5192" s="36">
        <v>5099.3999999999996</v>
      </c>
      <c r="J5192" s="36">
        <v>28.33</v>
      </c>
    </row>
    <row r="5193" spans="1:10" x14ac:dyDescent="0.2">
      <c r="A5193" s="33">
        <v>4549</v>
      </c>
      <c r="B5193" s="34" t="s">
        <v>5812</v>
      </c>
      <c r="C5193" s="34" t="s">
        <v>5813</v>
      </c>
      <c r="D5193" s="34" t="s">
        <v>15130</v>
      </c>
      <c r="E5193" s="35" t="s">
        <v>5814</v>
      </c>
      <c r="F5193" s="35"/>
      <c r="G5193" s="36">
        <v>28.33</v>
      </c>
      <c r="H5193" s="36">
        <v>3800</v>
      </c>
      <c r="I5193" s="36">
        <v>5099.3999999999996</v>
      </c>
      <c r="J5193" s="36">
        <v>28.33</v>
      </c>
    </row>
    <row r="5194" spans="1:10" x14ac:dyDescent="0.2">
      <c r="A5194" s="33">
        <v>4550</v>
      </c>
      <c r="B5194" s="34" t="s">
        <v>11583</v>
      </c>
      <c r="C5194" s="34" t="s">
        <v>11582</v>
      </c>
      <c r="D5194" s="34" t="s">
        <v>15137</v>
      </c>
      <c r="E5194" s="35" t="s">
        <v>13912</v>
      </c>
      <c r="F5194" s="35"/>
      <c r="G5194" s="36">
        <v>29.44</v>
      </c>
      <c r="H5194" s="36">
        <v>3850</v>
      </c>
      <c r="I5194" s="36">
        <v>5299.2</v>
      </c>
      <c r="J5194" s="36">
        <v>29.44</v>
      </c>
    </row>
    <row r="5195" spans="1:10" x14ac:dyDescent="0.2">
      <c r="A5195" s="33">
        <v>4551</v>
      </c>
      <c r="B5195" s="34" t="s">
        <v>11698</v>
      </c>
      <c r="C5195" s="34" t="s">
        <v>11697</v>
      </c>
      <c r="D5195" s="34" t="s">
        <v>15130</v>
      </c>
      <c r="E5195" s="35" t="s">
        <v>13971</v>
      </c>
      <c r="F5195" s="35"/>
      <c r="G5195" s="36">
        <v>28.33</v>
      </c>
      <c r="H5195" s="36">
        <v>3800</v>
      </c>
      <c r="I5195" s="36">
        <v>5099.3999999999996</v>
      </c>
      <c r="J5195" s="36">
        <v>28.33</v>
      </c>
    </row>
    <row r="5196" spans="1:10" x14ac:dyDescent="0.2">
      <c r="A5196" s="33">
        <v>4552</v>
      </c>
      <c r="B5196" s="34" t="s">
        <v>11696</v>
      </c>
      <c r="C5196" s="34" t="s">
        <v>11695</v>
      </c>
      <c r="D5196" s="34" t="s">
        <v>15130</v>
      </c>
      <c r="E5196" s="35" t="s">
        <v>13977</v>
      </c>
      <c r="F5196" s="35"/>
      <c r="G5196" s="36">
        <v>28.33</v>
      </c>
      <c r="H5196" s="36">
        <v>3800</v>
      </c>
      <c r="I5196" s="36">
        <v>5099.3999999999996</v>
      </c>
      <c r="J5196" s="36">
        <v>28.33</v>
      </c>
    </row>
    <row r="5197" spans="1:10" x14ac:dyDescent="0.2">
      <c r="A5197" s="33">
        <v>4553</v>
      </c>
      <c r="B5197" s="34" t="s">
        <v>11694</v>
      </c>
      <c r="C5197" s="34" t="s">
        <v>11693</v>
      </c>
      <c r="D5197" s="34" t="s">
        <v>15130</v>
      </c>
      <c r="E5197" s="35" t="s">
        <v>13955</v>
      </c>
      <c r="F5197" s="35"/>
      <c r="G5197" s="36">
        <v>28.33</v>
      </c>
      <c r="H5197" s="36">
        <v>3800</v>
      </c>
      <c r="I5197" s="36">
        <v>5099.3999999999996</v>
      </c>
      <c r="J5197" s="36">
        <v>28.33</v>
      </c>
    </row>
    <row r="5198" spans="1:10" x14ac:dyDescent="0.2">
      <c r="A5198" s="33">
        <v>4554</v>
      </c>
      <c r="B5198" s="34" t="s">
        <v>11637</v>
      </c>
      <c r="C5198" s="34" t="s">
        <v>11636</v>
      </c>
      <c r="D5198" s="34" t="s">
        <v>15140</v>
      </c>
      <c r="E5198" s="35" t="s">
        <v>14025</v>
      </c>
      <c r="F5198" s="35"/>
      <c r="G5198" s="36">
        <v>18.46</v>
      </c>
      <c r="H5198" s="36">
        <v>3750</v>
      </c>
      <c r="I5198" s="36">
        <v>3599.7</v>
      </c>
      <c r="J5198" s="36">
        <v>18.46</v>
      </c>
    </row>
    <row r="5199" spans="1:10" x14ac:dyDescent="0.2">
      <c r="A5199" s="31"/>
      <c r="B5199" s="31"/>
      <c r="C5199" s="31"/>
      <c r="D5199" s="32" t="s">
        <v>15141</v>
      </c>
      <c r="E5199" s="31"/>
      <c r="F5199" s="31"/>
      <c r="G5199" s="31"/>
      <c r="H5199" s="31"/>
      <c r="I5199" s="31"/>
      <c r="J5199" s="31"/>
    </row>
    <row r="5200" spans="1:10" x14ac:dyDescent="0.2">
      <c r="A5200" s="33">
        <v>4555</v>
      </c>
      <c r="B5200" s="34" t="s">
        <v>11631</v>
      </c>
      <c r="C5200" s="34" t="s">
        <v>11630</v>
      </c>
      <c r="D5200" s="34" t="s">
        <v>15142</v>
      </c>
      <c r="E5200" s="35" t="s">
        <v>14007</v>
      </c>
      <c r="F5200" s="35"/>
      <c r="G5200" s="36">
        <v>29.33</v>
      </c>
      <c r="H5200" s="36">
        <v>3750</v>
      </c>
      <c r="I5200" s="36">
        <v>5279.4</v>
      </c>
      <c r="J5200" s="36">
        <v>29.33</v>
      </c>
    </row>
    <row r="5201" spans="1:10" x14ac:dyDescent="0.2">
      <c r="A5201" s="33">
        <v>4556</v>
      </c>
      <c r="B5201" s="34" t="s">
        <v>11683</v>
      </c>
      <c r="C5201" s="34" t="s">
        <v>11682</v>
      </c>
      <c r="D5201" s="34" t="s">
        <v>15143</v>
      </c>
      <c r="E5201" s="35" t="s">
        <v>13959</v>
      </c>
      <c r="F5201" s="35"/>
      <c r="G5201" s="36">
        <v>31.67</v>
      </c>
      <c r="H5201" s="36">
        <v>3800</v>
      </c>
      <c r="I5201" s="36">
        <v>5700.6</v>
      </c>
      <c r="J5201" s="36">
        <v>31.67</v>
      </c>
    </row>
    <row r="5202" spans="1:10" x14ac:dyDescent="0.2">
      <c r="A5202" s="33">
        <v>4557</v>
      </c>
      <c r="B5202" s="34" t="s">
        <v>11757</v>
      </c>
      <c r="C5202" s="34" t="s">
        <v>11756</v>
      </c>
      <c r="D5202" s="34" t="s">
        <v>15144</v>
      </c>
      <c r="E5202" s="35" t="s">
        <v>13927</v>
      </c>
      <c r="F5202" s="35"/>
      <c r="G5202" s="36">
        <v>33.33</v>
      </c>
      <c r="H5202" s="36">
        <v>3800</v>
      </c>
      <c r="I5202" s="36">
        <v>5999.4</v>
      </c>
      <c r="J5202" s="36">
        <v>33.33</v>
      </c>
    </row>
    <row r="5203" spans="1:10" x14ac:dyDescent="0.2">
      <c r="A5203" s="33">
        <v>4558</v>
      </c>
      <c r="B5203" s="34" t="s">
        <v>11134</v>
      </c>
      <c r="C5203" s="34" t="s">
        <v>11135</v>
      </c>
      <c r="D5203" s="34" t="s">
        <v>15145</v>
      </c>
      <c r="E5203" s="35" t="s">
        <v>1748</v>
      </c>
      <c r="F5203" s="35"/>
      <c r="G5203" s="36">
        <v>34.83</v>
      </c>
      <c r="H5203" s="36">
        <v>3800</v>
      </c>
      <c r="I5203" s="36">
        <v>6269.4</v>
      </c>
      <c r="J5203" s="36">
        <v>34.83</v>
      </c>
    </row>
    <row r="5204" spans="1:10" x14ac:dyDescent="0.2">
      <c r="A5204" s="33">
        <v>4559</v>
      </c>
      <c r="B5204" s="34" t="s">
        <v>11593</v>
      </c>
      <c r="C5204" s="34" t="s">
        <v>11592</v>
      </c>
      <c r="D5204" s="34" t="s">
        <v>15146</v>
      </c>
      <c r="E5204" s="35" t="s">
        <v>13986</v>
      </c>
      <c r="F5204" s="35"/>
      <c r="G5204" s="36">
        <v>26.67</v>
      </c>
      <c r="H5204" s="36">
        <v>3750</v>
      </c>
      <c r="I5204" s="36">
        <v>4800.6000000000004</v>
      </c>
      <c r="J5204" s="36">
        <v>26.67</v>
      </c>
    </row>
    <row r="5205" spans="1:10" x14ac:dyDescent="0.2">
      <c r="A5205" s="31"/>
      <c r="B5205" s="31"/>
      <c r="C5205" s="31"/>
      <c r="D5205" s="32" t="s">
        <v>15147</v>
      </c>
      <c r="E5205" s="31"/>
      <c r="F5205" s="31"/>
      <c r="G5205" s="31"/>
      <c r="H5205" s="31"/>
      <c r="I5205" s="31"/>
      <c r="J5205" s="31"/>
    </row>
    <row r="5206" spans="1:10" x14ac:dyDescent="0.2">
      <c r="A5206" s="33">
        <v>4560</v>
      </c>
      <c r="B5206" s="34" t="s">
        <v>11731</v>
      </c>
      <c r="C5206" s="34" t="s">
        <v>11730</v>
      </c>
      <c r="D5206" s="34" t="s">
        <v>15148</v>
      </c>
      <c r="E5206" s="35" t="s">
        <v>14410</v>
      </c>
      <c r="F5206" s="35"/>
      <c r="G5206" s="36">
        <v>7000</v>
      </c>
      <c r="H5206" s="36">
        <v>4700</v>
      </c>
      <c r="I5206" s="36">
        <v>7000</v>
      </c>
      <c r="J5206" s="36">
        <v>7000</v>
      </c>
    </row>
    <row r="5207" spans="1:10" x14ac:dyDescent="0.2">
      <c r="A5207" s="31"/>
      <c r="B5207" s="31"/>
      <c r="C5207" s="31"/>
      <c r="D5207" s="32" t="s">
        <v>15149</v>
      </c>
      <c r="E5207" s="31"/>
      <c r="F5207" s="31"/>
      <c r="G5207" s="31"/>
      <c r="H5207" s="31"/>
      <c r="I5207" s="31"/>
      <c r="J5207" s="31"/>
    </row>
    <row r="5208" spans="1:10" x14ac:dyDescent="0.2">
      <c r="A5208" s="33">
        <v>4561</v>
      </c>
      <c r="B5208" s="34" t="s">
        <v>11692</v>
      </c>
      <c r="C5208" s="34" t="s">
        <v>11691</v>
      </c>
      <c r="D5208" s="34" t="s">
        <v>15150</v>
      </c>
      <c r="E5208" s="35" t="s">
        <v>14052</v>
      </c>
      <c r="F5208" s="35"/>
      <c r="G5208" s="36">
        <v>29.25</v>
      </c>
      <c r="H5208" s="36">
        <v>3750</v>
      </c>
      <c r="I5208" s="36">
        <v>5850</v>
      </c>
      <c r="J5208" s="36">
        <v>29.25</v>
      </c>
    </row>
    <row r="5209" spans="1:10" x14ac:dyDescent="0.2">
      <c r="A5209" s="33">
        <v>4562</v>
      </c>
      <c r="B5209" s="34" t="s">
        <v>15151</v>
      </c>
      <c r="C5209" s="34" t="s">
        <v>15152</v>
      </c>
      <c r="D5209" s="34" t="s">
        <v>15153</v>
      </c>
      <c r="E5209" s="35" t="s">
        <v>14052</v>
      </c>
      <c r="F5209" s="35"/>
      <c r="G5209" s="36">
        <v>26.5</v>
      </c>
      <c r="H5209" s="36">
        <v>3750</v>
      </c>
      <c r="I5209" s="36">
        <v>5300</v>
      </c>
      <c r="J5209" s="36">
        <v>26.5</v>
      </c>
    </row>
    <row r="5210" spans="1:10" x14ac:dyDescent="0.2">
      <c r="A5210" s="33">
        <v>4563</v>
      </c>
      <c r="B5210" s="34" t="s">
        <v>11747</v>
      </c>
      <c r="C5210" s="34" t="s">
        <v>11746</v>
      </c>
      <c r="D5210" s="34" t="s">
        <v>15154</v>
      </c>
      <c r="E5210" s="35" t="s">
        <v>14007</v>
      </c>
      <c r="F5210" s="35"/>
      <c r="G5210" s="36">
        <v>29.15</v>
      </c>
      <c r="H5210" s="36">
        <v>3750</v>
      </c>
      <c r="I5210" s="36">
        <v>5830</v>
      </c>
      <c r="J5210" s="36">
        <v>29.15</v>
      </c>
    </row>
    <row r="5211" spans="1:10" x14ac:dyDescent="0.2">
      <c r="A5211" s="33">
        <v>4564</v>
      </c>
      <c r="B5211" s="34" t="s">
        <v>11745</v>
      </c>
      <c r="C5211" s="34" t="s">
        <v>11744</v>
      </c>
      <c r="D5211" s="34" t="s">
        <v>15153</v>
      </c>
      <c r="E5211" s="35" t="s">
        <v>13922</v>
      </c>
      <c r="F5211" s="35"/>
      <c r="G5211" s="36">
        <v>26.5</v>
      </c>
      <c r="H5211" s="36">
        <v>3750</v>
      </c>
      <c r="I5211" s="36">
        <v>5300</v>
      </c>
      <c r="J5211" s="36">
        <v>26.5</v>
      </c>
    </row>
    <row r="5212" spans="1:10" x14ac:dyDescent="0.2">
      <c r="A5212" s="33">
        <v>4565</v>
      </c>
      <c r="B5212" s="34" t="s">
        <v>11743</v>
      </c>
      <c r="C5212" s="34" t="s">
        <v>11742</v>
      </c>
      <c r="D5212" s="34" t="s">
        <v>15153</v>
      </c>
      <c r="E5212" s="35" t="s">
        <v>14148</v>
      </c>
      <c r="F5212" s="35"/>
      <c r="G5212" s="36">
        <v>26.5</v>
      </c>
      <c r="H5212" s="36">
        <v>3750</v>
      </c>
      <c r="I5212" s="36">
        <v>5300</v>
      </c>
      <c r="J5212" s="36">
        <v>26.5</v>
      </c>
    </row>
    <row r="5213" spans="1:10" x14ac:dyDescent="0.2">
      <c r="A5213" s="33">
        <v>4566</v>
      </c>
      <c r="B5213" s="34" t="s">
        <v>11681</v>
      </c>
      <c r="C5213" s="34" t="s">
        <v>11680</v>
      </c>
      <c r="D5213" s="34" t="s">
        <v>15155</v>
      </c>
      <c r="E5213" s="35" t="s">
        <v>14025</v>
      </c>
      <c r="F5213" s="35"/>
      <c r="G5213" s="36">
        <v>4000</v>
      </c>
      <c r="H5213" s="36">
        <v>3750</v>
      </c>
      <c r="I5213" s="36">
        <v>4000</v>
      </c>
      <c r="J5213" s="36">
        <v>4000</v>
      </c>
    </row>
    <row r="5214" spans="1:10" x14ac:dyDescent="0.2">
      <c r="A5214" s="33">
        <v>4567</v>
      </c>
      <c r="B5214" s="34" t="s">
        <v>11679</v>
      </c>
      <c r="C5214" s="34" t="s">
        <v>11678</v>
      </c>
      <c r="D5214" s="34" t="s">
        <v>15155</v>
      </c>
      <c r="E5214" s="35" t="s">
        <v>13997</v>
      </c>
      <c r="F5214" s="35"/>
      <c r="G5214" s="36">
        <v>4000</v>
      </c>
      <c r="H5214" s="36">
        <v>3750</v>
      </c>
      <c r="I5214" s="36">
        <v>4000</v>
      </c>
      <c r="J5214" s="36">
        <v>4000</v>
      </c>
    </row>
    <row r="5215" spans="1:10" x14ac:dyDescent="0.2">
      <c r="A5215" s="33">
        <v>4568</v>
      </c>
      <c r="B5215" s="34" t="s">
        <v>15156</v>
      </c>
      <c r="C5215" s="34" t="s">
        <v>15157</v>
      </c>
      <c r="D5215" s="34" t="s">
        <v>15153</v>
      </c>
      <c r="E5215" s="35" t="s">
        <v>14075</v>
      </c>
      <c r="F5215" s="35"/>
      <c r="G5215" s="36">
        <v>26.5</v>
      </c>
      <c r="H5215" s="36">
        <v>3724</v>
      </c>
      <c r="I5215" s="36">
        <v>5300</v>
      </c>
      <c r="J5215" s="36">
        <v>26.5</v>
      </c>
    </row>
    <row r="5216" spans="1:10" x14ac:dyDescent="0.2">
      <c r="A5216" s="33">
        <v>4569</v>
      </c>
      <c r="B5216" s="34" t="s">
        <v>11739</v>
      </c>
      <c r="C5216" s="34" t="s">
        <v>11738</v>
      </c>
      <c r="D5216" s="34" t="s">
        <v>15158</v>
      </c>
      <c r="E5216" s="35" t="s">
        <v>13916</v>
      </c>
      <c r="F5216" s="35"/>
      <c r="G5216" s="36">
        <v>7000</v>
      </c>
      <c r="H5216" s="36">
        <v>4000</v>
      </c>
      <c r="I5216" s="36">
        <v>6300</v>
      </c>
      <c r="J5216" s="36">
        <v>6300</v>
      </c>
    </row>
    <row r="5217" spans="1:10" x14ac:dyDescent="0.2">
      <c r="A5217" s="33">
        <v>4570</v>
      </c>
      <c r="B5217" s="34" t="s">
        <v>11741</v>
      </c>
      <c r="C5217" s="34" t="s">
        <v>11740</v>
      </c>
      <c r="D5217" s="34" t="s">
        <v>15153</v>
      </c>
      <c r="E5217" s="35" t="s">
        <v>13997</v>
      </c>
      <c r="F5217" s="35"/>
      <c r="G5217" s="36">
        <v>26.5</v>
      </c>
      <c r="H5217" s="36">
        <v>3750</v>
      </c>
      <c r="I5217" s="36">
        <v>5300</v>
      </c>
      <c r="J5217" s="36">
        <v>26.5</v>
      </c>
    </row>
    <row r="5218" spans="1:10" x14ac:dyDescent="0.2">
      <c r="A5218" s="33">
        <v>4571</v>
      </c>
      <c r="B5218" s="34" t="s">
        <v>11690</v>
      </c>
      <c r="C5218" s="34" t="s">
        <v>11689</v>
      </c>
      <c r="D5218" s="34" t="s">
        <v>15150</v>
      </c>
      <c r="E5218" s="35" t="s">
        <v>13978</v>
      </c>
      <c r="F5218" s="35"/>
      <c r="G5218" s="36">
        <v>29.25</v>
      </c>
      <c r="H5218" s="36">
        <v>3750</v>
      </c>
      <c r="I5218" s="36">
        <v>5850</v>
      </c>
      <c r="J5218" s="36">
        <v>29.25</v>
      </c>
    </row>
    <row r="5219" spans="1:10" x14ac:dyDescent="0.2">
      <c r="A5219" s="31"/>
      <c r="B5219" s="31"/>
      <c r="C5219" s="31"/>
      <c r="D5219" s="32" t="s">
        <v>9722</v>
      </c>
      <c r="E5219" s="31"/>
      <c r="F5219" s="31"/>
      <c r="G5219" s="31"/>
      <c r="H5219" s="31"/>
      <c r="I5219" s="31"/>
      <c r="J5219" s="31"/>
    </row>
    <row r="5220" spans="1:10" x14ac:dyDescent="0.2">
      <c r="A5220" s="33">
        <v>4572</v>
      </c>
      <c r="B5220" s="34" t="s">
        <v>1964</v>
      </c>
      <c r="C5220" s="34" t="s">
        <v>1965</v>
      </c>
      <c r="D5220" s="34" t="s">
        <v>15159</v>
      </c>
      <c r="E5220" s="35" t="s">
        <v>1966</v>
      </c>
      <c r="F5220" s="35"/>
      <c r="G5220" s="36">
        <v>12131</v>
      </c>
      <c r="H5220" s="36">
        <v>6500</v>
      </c>
      <c r="I5220" s="36">
        <v>10735</v>
      </c>
      <c r="J5220" s="36">
        <v>10735</v>
      </c>
    </row>
    <row r="5221" spans="1:10" x14ac:dyDescent="0.2">
      <c r="A5221" s="33">
        <v>4573</v>
      </c>
      <c r="B5221" s="34" t="s">
        <v>9723</v>
      </c>
      <c r="C5221" s="34" t="s">
        <v>11688</v>
      </c>
      <c r="D5221" s="34" t="s">
        <v>9724</v>
      </c>
      <c r="E5221" s="35" t="s">
        <v>718</v>
      </c>
      <c r="F5221" s="35"/>
      <c r="G5221" s="36">
        <v>6500</v>
      </c>
      <c r="H5221" s="36">
        <v>4050</v>
      </c>
      <c r="I5221" s="36">
        <v>6500</v>
      </c>
      <c r="J5221" s="36">
        <v>6500</v>
      </c>
    </row>
    <row r="5222" spans="1:10" x14ac:dyDescent="0.2">
      <c r="A5222" s="33">
        <v>4574</v>
      </c>
      <c r="B5222" s="34" t="s">
        <v>11702</v>
      </c>
      <c r="C5222" s="34" t="s">
        <v>11701</v>
      </c>
      <c r="D5222" s="34" t="s">
        <v>15160</v>
      </c>
      <c r="E5222" s="35" t="s">
        <v>13959</v>
      </c>
      <c r="F5222" s="35"/>
      <c r="G5222" s="36">
        <v>4400</v>
      </c>
      <c r="H5222" s="36">
        <v>3750</v>
      </c>
      <c r="I5222" s="36">
        <v>4400</v>
      </c>
      <c r="J5222" s="36">
        <v>4400</v>
      </c>
    </row>
    <row r="5223" spans="1:10" x14ac:dyDescent="0.2">
      <c r="A5223" s="33">
        <v>4575</v>
      </c>
      <c r="B5223" s="34" t="s">
        <v>11749</v>
      </c>
      <c r="C5223" s="34" t="s">
        <v>11748</v>
      </c>
      <c r="D5223" s="34" t="s">
        <v>15161</v>
      </c>
      <c r="E5223" s="35" t="s">
        <v>13981</v>
      </c>
      <c r="F5223" s="35"/>
      <c r="G5223" s="36">
        <v>5800</v>
      </c>
      <c r="H5223" s="36">
        <v>4700</v>
      </c>
      <c r="I5223" s="36">
        <v>5800</v>
      </c>
      <c r="J5223" s="36">
        <v>5800</v>
      </c>
    </row>
    <row r="5224" spans="1:10" x14ac:dyDescent="0.2">
      <c r="A5224" s="31"/>
      <c r="B5224" s="31"/>
      <c r="C5224" s="31"/>
      <c r="D5224" s="32" t="s">
        <v>15162</v>
      </c>
      <c r="E5224" s="31"/>
      <c r="F5224" s="31"/>
      <c r="G5224" s="31"/>
      <c r="H5224" s="31"/>
      <c r="I5224" s="31"/>
      <c r="J5224" s="31"/>
    </row>
    <row r="5225" spans="1:10" x14ac:dyDescent="0.2">
      <c r="A5225" s="33">
        <v>4576</v>
      </c>
      <c r="B5225" s="34" t="s">
        <v>11737</v>
      </c>
      <c r="C5225" s="34" t="s">
        <v>11736</v>
      </c>
      <c r="D5225" s="34" t="s">
        <v>15163</v>
      </c>
      <c r="E5225" s="35" t="s">
        <v>14093</v>
      </c>
      <c r="F5225" s="35"/>
      <c r="G5225" s="36">
        <v>3900</v>
      </c>
      <c r="H5225" s="36">
        <v>3800</v>
      </c>
      <c r="I5225" s="36">
        <v>3900</v>
      </c>
      <c r="J5225" s="36">
        <v>3900</v>
      </c>
    </row>
    <row r="5226" spans="1:10" x14ac:dyDescent="0.2">
      <c r="A5226" s="31"/>
      <c r="B5226" s="31"/>
      <c r="C5226" s="31"/>
      <c r="D5226" s="32" t="s">
        <v>11602</v>
      </c>
      <c r="E5226" s="31"/>
      <c r="F5226" s="31"/>
      <c r="G5226" s="31"/>
      <c r="H5226" s="31"/>
      <c r="I5226" s="31"/>
      <c r="J5226" s="31"/>
    </row>
    <row r="5227" spans="1:10" x14ac:dyDescent="0.2">
      <c r="A5227" s="33">
        <v>4577</v>
      </c>
      <c r="B5227" s="34" t="s">
        <v>11759</v>
      </c>
      <c r="C5227" s="34" t="s">
        <v>11758</v>
      </c>
      <c r="D5227" s="34" t="s">
        <v>15164</v>
      </c>
      <c r="E5227" s="35" t="s">
        <v>13963</v>
      </c>
      <c r="F5227" s="35"/>
      <c r="G5227" s="36">
        <v>41.39</v>
      </c>
      <c r="H5227" s="36">
        <v>3800</v>
      </c>
      <c r="I5227" s="36">
        <v>7450.2</v>
      </c>
      <c r="J5227" s="36">
        <v>41.39</v>
      </c>
    </row>
    <row r="5228" spans="1:10" x14ac:dyDescent="0.2">
      <c r="A5228" s="33">
        <v>4578</v>
      </c>
      <c r="B5228" s="34" t="s">
        <v>11663</v>
      </c>
      <c r="C5228" s="34" t="s">
        <v>11662</v>
      </c>
      <c r="D5228" s="34" t="s">
        <v>15165</v>
      </c>
      <c r="E5228" s="35" t="s">
        <v>14043</v>
      </c>
      <c r="F5228" s="35"/>
      <c r="G5228" s="36">
        <v>34.72</v>
      </c>
      <c r="H5228" s="36">
        <v>4000</v>
      </c>
      <c r="I5228" s="36">
        <v>6249.6</v>
      </c>
      <c r="J5228" s="36">
        <v>34.72</v>
      </c>
    </row>
    <row r="5229" spans="1:10" x14ac:dyDescent="0.2">
      <c r="A5229" s="33">
        <v>4579</v>
      </c>
      <c r="B5229" s="34" t="s">
        <v>15166</v>
      </c>
      <c r="C5229" s="34" t="s">
        <v>15167</v>
      </c>
      <c r="D5229" s="34" t="s">
        <v>15168</v>
      </c>
      <c r="E5229" s="35" t="s">
        <v>13971</v>
      </c>
      <c r="F5229" s="35"/>
      <c r="G5229" s="36">
        <v>24.44</v>
      </c>
      <c r="H5229" s="36">
        <v>3750</v>
      </c>
      <c r="I5229" s="36">
        <v>4399.2</v>
      </c>
      <c r="J5229" s="36">
        <v>24.44</v>
      </c>
    </row>
    <row r="5230" spans="1:10" x14ac:dyDescent="0.2">
      <c r="A5230" s="33">
        <v>4580</v>
      </c>
      <c r="B5230" s="34" t="s">
        <v>11667</v>
      </c>
      <c r="C5230" s="34" t="s">
        <v>11666</v>
      </c>
      <c r="D5230" s="34" t="s">
        <v>15169</v>
      </c>
      <c r="E5230" s="35" t="s">
        <v>13959</v>
      </c>
      <c r="F5230" s="35"/>
      <c r="G5230" s="36">
        <v>32.22</v>
      </c>
      <c r="H5230" s="36">
        <v>3900</v>
      </c>
      <c r="I5230" s="36">
        <v>5799.6</v>
      </c>
      <c r="J5230" s="36">
        <v>32.22</v>
      </c>
    </row>
    <row r="5231" spans="1:10" x14ac:dyDescent="0.2">
      <c r="A5231" s="33">
        <v>4581</v>
      </c>
      <c r="B5231" s="34" t="s">
        <v>11661</v>
      </c>
      <c r="C5231" s="34" t="s">
        <v>11660</v>
      </c>
      <c r="D5231" s="34" t="s">
        <v>15165</v>
      </c>
      <c r="E5231" s="35" t="s">
        <v>13999</v>
      </c>
      <c r="F5231" s="35"/>
      <c r="G5231" s="36">
        <v>34.72</v>
      </c>
      <c r="H5231" s="36">
        <v>4000</v>
      </c>
      <c r="I5231" s="36">
        <v>6249.6</v>
      </c>
      <c r="J5231" s="36">
        <v>34.72</v>
      </c>
    </row>
    <row r="5232" spans="1:10" x14ac:dyDescent="0.2">
      <c r="A5232" s="33">
        <v>4582</v>
      </c>
      <c r="B5232" s="34" t="s">
        <v>3454</v>
      </c>
      <c r="C5232" s="34" t="s">
        <v>3455</v>
      </c>
      <c r="D5232" s="34" t="s">
        <v>15170</v>
      </c>
      <c r="E5232" s="35" t="s">
        <v>3456</v>
      </c>
      <c r="F5232" s="35"/>
      <c r="G5232" s="36">
        <v>37.78</v>
      </c>
      <c r="H5232" s="36">
        <v>4200</v>
      </c>
      <c r="I5232" s="36">
        <v>6800.4</v>
      </c>
      <c r="J5232" s="36">
        <v>37.78</v>
      </c>
    </row>
    <row r="5233" spans="1:10" x14ac:dyDescent="0.2">
      <c r="A5233" s="33">
        <v>4583</v>
      </c>
      <c r="B5233" s="34" t="s">
        <v>11659</v>
      </c>
      <c r="C5233" s="34" t="s">
        <v>11658</v>
      </c>
      <c r="D5233" s="34" t="s">
        <v>15170</v>
      </c>
      <c r="E5233" s="35" t="s">
        <v>13985</v>
      </c>
      <c r="F5233" s="35"/>
      <c r="G5233" s="36">
        <v>37.78</v>
      </c>
      <c r="H5233" s="36">
        <v>3800</v>
      </c>
      <c r="I5233" s="36">
        <v>6800.4</v>
      </c>
      <c r="J5233" s="36">
        <v>37.78</v>
      </c>
    </row>
    <row r="5234" spans="1:10" x14ac:dyDescent="0.2">
      <c r="A5234" s="33">
        <v>4584</v>
      </c>
      <c r="B5234" s="34" t="s">
        <v>11751</v>
      </c>
      <c r="C5234" s="34" t="s">
        <v>11750</v>
      </c>
      <c r="D5234" s="34" t="s">
        <v>15164</v>
      </c>
      <c r="E5234" s="35" t="s">
        <v>13994</v>
      </c>
      <c r="F5234" s="35"/>
      <c r="G5234" s="36">
        <v>41.39</v>
      </c>
      <c r="H5234" s="36">
        <v>3800</v>
      </c>
      <c r="I5234" s="36">
        <v>7450.2</v>
      </c>
      <c r="J5234" s="36">
        <v>41.39</v>
      </c>
    </row>
    <row r="5235" spans="1:10" x14ac:dyDescent="0.2">
      <c r="A5235" s="33">
        <v>4585</v>
      </c>
      <c r="B5235" s="34" t="s">
        <v>1199</v>
      </c>
      <c r="C5235" s="34" t="s">
        <v>1200</v>
      </c>
      <c r="D5235" s="34" t="s">
        <v>15169</v>
      </c>
      <c r="E5235" s="35" t="s">
        <v>1067</v>
      </c>
      <c r="F5235" s="35"/>
      <c r="G5235" s="36">
        <v>32.22</v>
      </c>
      <c r="H5235" s="36">
        <v>3900</v>
      </c>
      <c r="I5235" s="36">
        <v>5799.6</v>
      </c>
      <c r="J5235" s="36">
        <v>32.22</v>
      </c>
    </row>
    <row r="5236" spans="1:10" x14ac:dyDescent="0.2">
      <c r="A5236" s="33">
        <v>4586</v>
      </c>
      <c r="B5236" s="34" t="s">
        <v>11665</v>
      </c>
      <c r="C5236" s="34" t="s">
        <v>11664</v>
      </c>
      <c r="D5236" s="34" t="s">
        <v>15169</v>
      </c>
      <c r="E5236" s="35" t="s">
        <v>14127</v>
      </c>
      <c r="F5236" s="35"/>
      <c r="G5236" s="36">
        <v>32.22</v>
      </c>
      <c r="H5236" s="36">
        <v>3900</v>
      </c>
      <c r="I5236" s="36">
        <v>5799.6</v>
      </c>
      <c r="J5236" s="36">
        <v>32.22</v>
      </c>
    </row>
    <row r="5237" spans="1:10" x14ac:dyDescent="0.2">
      <c r="A5237" s="31"/>
      <c r="B5237" s="31"/>
      <c r="C5237" s="31"/>
      <c r="D5237" s="32" t="s">
        <v>15171</v>
      </c>
      <c r="E5237" s="31"/>
      <c r="F5237" s="31"/>
      <c r="G5237" s="31"/>
      <c r="H5237" s="31"/>
      <c r="I5237" s="31"/>
      <c r="J5237" s="31"/>
    </row>
    <row r="5238" spans="1:10" x14ac:dyDescent="0.2">
      <c r="A5238" s="33">
        <v>4587</v>
      </c>
      <c r="B5238" s="34" t="s">
        <v>11589</v>
      </c>
      <c r="C5238" s="34" t="s">
        <v>11588</v>
      </c>
      <c r="D5238" s="34" t="s">
        <v>15172</v>
      </c>
      <c r="E5238" s="35" t="s">
        <v>13969</v>
      </c>
      <c r="F5238" s="35"/>
      <c r="G5238" s="36">
        <v>33.33</v>
      </c>
      <c r="H5238" s="36">
        <v>3900</v>
      </c>
      <c r="I5238" s="36">
        <v>5999.4</v>
      </c>
      <c r="J5238" s="36">
        <v>33.33</v>
      </c>
    </row>
    <row r="5239" spans="1:10" x14ac:dyDescent="0.2">
      <c r="A5239" s="33">
        <v>4588</v>
      </c>
      <c r="B5239" s="34" t="s">
        <v>11625</v>
      </c>
      <c r="C5239" s="34" t="s">
        <v>11624</v>
      </c>
      <c r="D5239" s="34" t="s">
        <v>15173</v>
      </c>
      <c r="E5239" s="35" t="s">
        <v>13985</v>
      </c>
      <c r="F5239" s="35"/>
      <c r="G5239" s="36">
        <v>25</v>
      </c>
      <c r="H5239" s="36">
        <v>3750</v>
      </c>
      <c r="I5239" s="36">
        <v>4500</v>
      </c>
      <c r="J5239" s="36">
        <v>25</v>
      </c>
    </row>
    <row r="5240" spans="1:10" x14ac:dyDescent="0.2">
      <c r="A5240" s="33">
        <v>4589</v>
      </c>
      <c r="B5240" s="34" t="s">
        <v>11591</v>
      </c>
      <c r="C5240" s="34" t="s">
        <v>11590</v>
      </c>
      <c r="D5240" s="34" t="s">
        <v>15174</v>
      </c>
      <c r="E5240" s="35" t="s">
        <v>13923</v>
      </c>
      <c r="F5240" s="35"/>
      <c r="G5240" s="36">
        <v>36.67</v>
      </c>
      <c r="H5240" s="36">
        <v>3900</v>
      </c>
      <c r="I5240" s="36">
        <v>6600.6</v>
      </c>
      <c r="J5240" s="36">
        <v>36.67</v>
      </c>
    </row>
    <row r="5241" spans="1:10" x14ac:dyDescent="0.2">
      <c r="A5241" s="33">
        <v>4590</v>
      </c>
      <c r="B5241" s="34" t="s">
        <v>11725</v>
      </c>
      <c r="C5241" s="34" t="s">
        <v>11724</v>
      </c>
      <c r="D5241" s="34" t="s">
        <v>15175</v>
      </c>
      <c r="E5241" s="35" t="s">
        <v>14410</v>
      </c>
      <c r="F5241" s="35"/>
      <c r="G5241" s="36">
        <v>7500</v>
      </c>
      <c r="H5241" s="36">
        <v>4700</v>
      </c>
      <c r="I5241" s="36">
        <v>7500</v>
      </c>
      <c r="J5241" s="36">
        <v>7500</v>
      </c>
    </row>
    <row r="5242" spans="1:10" x14ac:dyDescent="0.2">
      <c r="A5242" s="33">
        <v>4591</v>
      </c>
      <c r="B5242" s="34" t="s">
        <v>11604</v>
      </c>
      <c r="C5242" s="34" t="s">
        <v>11603</v>
      </c>
      <c r="D5242" s="34" t="s">
        <v>15173</v>
      </c>
      <c r="E5242" s="35" t="s">
        <v>13922</v>
      </c>
      <c r="F5242" s="35"/>
      <c r="G5242" s="36">
        <v>25</v>
      </c>
      <c r="H5242" s="36">
        <v>3750</v>
      </c>
      <c r="I5242" s="36">
        <v>4500</v>
      </c>
      <c r="J5242" s="36">
        <v>25</v>
      </c>
    </row>
    <row r="5243" spans="1:10" x14ac:dyDescent="0.2">
      <c r="A5243" s="31"/>
      <c r="B5243" s="31"/>
      <c r="C5243" s="31"/>
      <c r="D5243" s="32" t="s">
        <v>13812</v>
      </c>
      <c r="E5243" s="31"/>
      <c r="F5243" s="31"/>
      <c r="G5243" s="31"/>
      <c r="H5243" s="31"/>
      <c r="I5243" s="31"/>
      <c r="J5243" s="31"/>
    </row>
    <row r="5244" spans="1:10" x14ac:dyDescent="0.2">
      <c r="A5244" s="33">
        <v>4592</v>
      </c>
      <c r="B5244" s="34" t="s">
        <v>15176</v>
      </c>
      <c r="C5244" s="34" t="s">
        <v>15177</v>
      </c>
      <c r="D5244" s="34" t="s">
        <v>15178</v>
      </c>
      <c r="E5244" s="35" t="s">
        <v>14127</v>
      </c>
      <c r="F5244" s="35"/>
      <c r="G5244" s="36">
        <v>26.11</v>
      </c>
      <c r="H5244" s="36">
        <v>3850</v>
      </c>
      <c r="I5244" s="36">
        <v>4699.8</v>
      </c>
      <c r="J5244" s="36">
        <v>26.11</v>
      </c>
    </row>
    <row r="5245" spans="1:10" x14ac:dyDescent="0.2">
      <c r="A5245" s="33">
        <v>4593</v>
      </c>
      <c r="B5245" s="34" t="s">
        <v>15179</v>
      </c>
      <c r="C5245" s="34" t="s">
        <v>15180</v>
      </c>
      <c r="D5245" s="34" t="s">
        <v>15178</v>
      </c>
      <c r="E5245" s="35" t="s">
        <v>13912</v>
      </c>
      <c r="F5245" s="35"/>
      <c r="G5245" s="36">
        <v>26.11</v>
      </c>
      <c r="H5245" s="36">
        <v>3850</v>
      </c>
      <c r="I5245" s="36">
        <v>4699.8</v>
      </c>
      <c r="J5245" s="36">
        <v>26.11</v>
      </c>
    </row>
    <row r="5246" spans="1:10" x14ac:dyDescent="0.2">
      <c r="A5246" s="33">
        <v>4594</v>
      </c>
      <c r="B5246" s="34" t="s">
        <v>13826</v>
      </c>
      <c r="C5246" s="34" t="s">
        <v>13825</v>
      </c>
      <c r="D5246" s="34" t="s">
        <v>15178</v>
      </c>
      <c r="E5246" s="35" t="s">
        <v>13975</v>
      </c>
      <c r="F5246" s="35"/>
      <c r="G5246" s="36">
        <v>26.11</v>
      </c>
      <c r="H5246" s="36">
        <v>3850</v>
      </c>
      <c r="I5246" s="36">
        <v>4699.8</v>
      </c>
      <c r="J5246" s="36">
        <v>26.11</v>
      </c>
    </row>
    <row r="5247" spans="1:10" x14ac:dyDescent="0.2">
      <c r="A5247" s="33">
        <v>4595</v>
      </c>
      <c r="B5247" s="34" t="s">
        <v>15181</v>
      </c>
      <c r="C5247" s="34" t="s">
        <v>15182</v>
      </c>
      <c r="D5247" s="34" t="s">
        <v>15183</v>
      </c>
      <c r="E5247" s="35" t="s">
        <v>13975</v>
      </c>
      <c r="F5247" s="35"/>
      <c r="G5247" s="36">
        <v>21.78</v>
      </c>
      <c r="H5247" s="36">
        <v>3750</v>
      </c>
      <c r="I5247" s="36">
        <v>3920.4</v>
      </c>
      <c r="J5247" s="36">
        <v>21.78</v>
      </c>
    </row>
    <row r="5248" spans="1:10" x14ac:dyDescent="0.2">
      <c r="A5248" s="33">
        <v>4596</v>
      </c>
      <c r="B5248" s="34" t="s">
        <v>15184</v>
      </c>
      <c r="C5248" s="34" t="s">
        <v>15185</v>
      </c>
      <c r="D5248" s="34" t="s">
        <v>15186</v>
      </c>
      <c r="E5248" s="35" t="s">
        <v>13912</v>
      </c>
      <c r="F5248" s="35"/>
      <c r="G5248" s="36">
        <v>36</v>
      </c>
      <c r="H5248" s="36">
        <v>3800</v>
      </c>
      <c r="I5248" s="36">
        <v>6480</v>
      </c>
      <c r="J5248" s="36">
        <v>36</v>
      </c>
    </row>
    <row r="5249" spans="1:10" x14ac:dyDescent="0.2">
      <c r="A5249" s="31"/>
      <c r="B5249" s="31"/>
      <c r="C5249" s="31"/>
      <c r="D5249" s="32" t="s">
        <v>13104</v>
      </c>
      <c r="E5249" s="31"/>
      <c r="F5249" s="31"/>
      <c r="G5249" s="31"/>
      <c r="H5249" s="31"/>
      <c r="I5249" s="31"/>
      <c r="J5249" s="31"/>
    </row>
    <row r="5250" spans="1:10" x14ac:dyDescent="0.2">
      <c r="A5250" s="33">
        <v>4597</v>
      </c>
      <c r="B5250" s="34" t="s">
        <v>15187</v>
      </c>
      <c r="C5250" s="34" t="s">
        <v>15188</v>
      </c>
      <c r="D5250" s="34" t="s">
        <v>15189</v>
      </c>
      <c r="E5250" s="35" t="s">
        <v>13912</v>
      </c>
      <c r="F5250" s="35"/>
      <c r="G5250" s="36">
        <v>24.67</v>
      </c>
      <c r="H5250" s="36">
        <v>3800</v>
      </c>
      <c r="I5250" s="36">
        <v>4440.6000000000004</v>
      </c>
      <c r="J5250" s="36">
        <v>24.67</v>
      </c>
    </row>
    <row r="5251" spans="1:10" x14ac:dyDescent="0.2">
      <c r="A5251" s="33">
        <v>4598</v>
      </c>
      <c r="B5251" s="34" t="s">
        <v>13269</v>
      </c>
      <c r="C5251" s="34" t="s">
        <v>13268</v>
      </c>
      <c r="D5251" s="34" t="s">
        <v>15189</v>
      </c>
      <c r="E5251" s="35" t="s">
        <v>14127</v>
      </c>
      <c r="F5251" s="35"/>
      <c r="G5251" s="36">
        <v>24.67</v>
      </c>
      <c r="H5251" s="36">
        <v>3800</v>
      </c>
      <c r="I5251" s="36">
        <v>4440.6000000000004</v>
      </c>
      <c r="J5251" s="36">
        <v>24.67</v>
      </c>
    </row>
    <row r="5252" spans="1:10" x14ac:dyDescent="0.2">
      <c r="A5252" s="33">
        <v>4599</v>
      </c>
      <c r="B5252" s="34" t="s">
        <v>13828</v>
      </c>
      <c r="C5252" s="34" t="s">
        <v>13827</v>
      </c>
      <c r="D5252" s="34" t="s">
        <v>15189</v>
      </c>
      <c r="E5252" s="35" t="s">
        <v>13975</v>
      </c>
      <c r="F5252" s="35"/>
      <c r="G5252" s="36">
        <v>24.67</v>
      </c>
      <c r="H5252" s="36">
        <v>3800</v>
      </c>
      <c r="I5252" s="36">
        <v>4440.6000000000004</v>
      </c>
      <c r="J5252" s="36">
        <v>24.67</v>
      </c>
    </row>
    <row r="5253" spans="1:10" x14ac:dyDescent="0.2">
      <c r="A5253" s="33">
        <v>4600</v>
      </c>
      <c r="B5253" s="34" t="s">
        <v>15190</v>
      </c>
      <c r="C5253" s="34" t="s">
        <v>15191</v>
      </c>
      <c r="D5253" s="34" t="s">
        <v>15189</v>
      </c>
      <c r="E5253" s="35" t="s">
        <v>11309</v>
      </c>
      <c r="F5253" s="35"/>
      <c r="G5253" s="36">
        <v>24.67</v>
      </c>
      <c r="H5253" s="36">
        <v>3800</v>
      </c>
      <c r="I5253" s="36">
        <v>4440.6000000000004</v>
      </c>
      <c r="J5253" s="36">
        <v>24.67</v>
      </c>
    </row>
    <row r="5254" spans="1:10" x14ac:dyDescent="0.2">
      <c r="A5254" s="31"/>
      <c r="B5254" s="31"/>
      <c r="C5254" s="31"/>
      <c r="D5254" s="32" t="s">
        <v>13829</v>
      </c>
      <c r="E5254" s="31"/>
      <c r="F5254" s="31"/>
      <c r="G5254" s="31"/>
      <c r="H5254" s="31"/>
      <c r="I5254" s="31"/>
      <c r="J5254" s="31"/>
    </row>
    <row r="5255" spans="1:10" x14ac:dyDescent="0.2">
      <c r="A5255" s="33">
        <v>4601</v>
      </c>
      <c r="B5255" s="34" t="s">
        <v>13831</v>
      </c>
      <c r="C5255" s="34" t="s">
        <v>13830</v>
      </c>
      <c r="D5255" s="34" t="s">
        <v>15192</v>
      </c>
      <c r="E5255" s="35" t="s">
        <v>13916</v>
      </c>
      <c r="F5255" s="35"/>
      <c r="G5255" s="36">
        <v>21.78</v>
      </c>
      <c r="H5255" s="36">
        <v>3750</v>
      </c>
      <c r="I5255" s="36">
        <v>3920.4</v>
      </c>
      <c r="J5255" s="36">
        <v>21.78</v>
      </c>
    </row>
    <row r="5256" spans="1:10" x14ac:dyDescent="0.2">
      <c r="A5256" s="31"/>
      <c r="B5256" s="31"/>
      <c r="C5256" s="31"/>
      <c r="D5256" s="32" t="s">
        <v>13834</v>
      </c>
      <c r="E5256" s="31"/>
      <c r="F5256" s="31"/>
      <c r="G5256" s="31"/>
      <c r="H5256" s="31"/>
      <c r="I5256" s="31"/>
      <c r="J5256" s="31"/>
    </row>
    <row r="5257" spans="1:10" x14ac:dyDescent="0.2">
      <c r="A5257" s="33">
        <v>4602</v>
      </c>
      <c r="B5257" s="34" t="s">
        <v>15193</v>
      </c>
      <c r="C5257" s="34" t="s">
        <v>15194</v>
      </c>
      <c r="D5257" s="34" t="s">
        <v>15195</v>
      </c>
      <c r="E5257" s="35" t="s">
        <v>13916</v>
      </c>
      <c r="F5257" s="35"/>
      <c r="G5257" s="36">
        <v>21.28</v>
      </c>
      <c r="H5257" s="36">
        <v>3750</v>
      </c>
      <c r="I5257" s="36">
        <v>3830.4</v>
      </c>
      <c r="J5257" s="36">
        <v>21.28</v>
      </c>
    </row>
    <row r="5258" spans="1:10" x14ac:dyDescent="0.2">
      <c r="A5258" s="33">
        <v>4603</v>
      </c>
      <c r="B5258" s="34" t="s">
        <v>13836</v>
      </c>
      <c r="C5258" s="34" t="s">
        <v>13835</v>
      </c>
      <c r="D5258" s="34" t="s">
        <v>15195</v>
      </c>
      <c r="E5258" s="35" t="s">
        <v>11309</v>
      </c>
      <c r="F5258" s="35"/>
      <c r="G5258" s="36">
        <v>21.28</v>
      </c>
      <c r="H5258" s="36">
        <v>3750</v>
      </c>
      <c r="I5258" s="36">
        <v>3830.4</v>
      </c>
      <c r="J5258" s="36">
        <v>21.28</v>
      </c>
    </row>
    <row r="5259" spans="1:10" x14ac:dyDescent="0.2">
      <c r="A5259" s="31"/>
      <c r="B5259" s="31"/>
      <c r="C5259" s="31"/>
      <c r="D5259" s="32" t="s">
        <v>13837</v>
      </c>
      <c r="E5259" s="31"/>
      <c r="F5259" s="31"/>
      <c r="G5259" s="31"/>
      <c r="H5259" s="31"/>
      <c r="I5259" s="31"/>
      <c r="J5259" s="31"/>
    </row>
    <row r="5260" spans="1:10" x14ac:dyDescent="0.2">
      <c r="A5260" s="33">
        <v>4604</v>
      </c>
      <c r="B5260" s="34" t="s">
        <v>13839</v>
      </c>
      <c r="C5260" s="34" t="s">
        <v>13838</v>
      </c>
      <c r="D5260" s="34" t="s">
        <v>15196</v>
      </c>
      <c r="E5260" s="35" t="s">
        <v>13916</v>
      </c>
      <c r="F5260" s="35"/>
      <c r="G5260" s="36">
        <v>23.05</v>
      </c>
      <c r="H5260" s="36">
        <v>3750</v>
      </c>
      <c r="I5260" s="36">
        <v>4610</v>
      </c>
      <c r="J5260" s="36">
        <v>23.05</v>
      </c>
    </row>
    <row r="5261" spans="1:10" x14ac:dyDescent="0.2">
      <c r="A5261" s="33">
        <v>4605</v>
      </c>
      <c r="B5261" s="34" t="s">
        <v>15197</v>
      </c>
      <c r="C5261" s="34" t="s">
        <v>15198</v>
      </c>
      <c r="D5261" s="34" t="s">
        <v>15196</v>
      </c>
      <c r="E5261" s="35" t="s">
        <v>11309</v>
      </c>
      <c r="F5261" s="35"/>
      <c r="G5261" s="36">
        <v>23.05</v>
      </c>
      <c r="H5261" s="36">
        <v>3750</v>
      </c>
      <c r="I5261" s="36">
        <v>4610</v>
      </c>
      <c r="J5261" s="36">
        <v>23.05</v>
      </c>
    </row>
    <row r="5262" spans="1:10" x14ac:dyDescent="0.2">
      <c r="A5262" s="33">
        <v>4606</v>
      </c>
      <c r="B5262" s="34" t="s">
        <v>13841</v>
      </c>
      <c r="C5262" s="34" t="s">
        <v>13840</v>
      </c>
      <c r="D5262" s="34" t="s">
        <v>15199</v>
      </c>
      <c r="E5262" s="35" t="s">
        <v>13912</v>
      </c>
      <c r="F5262" s="35"/>
      <c r="G5262" s="36">
        <v>3480</v>
      </c>
      <c r="H5262" s="36">
        <v>3750</v>
      </c>
      <c r="I5262" s="36">
        <v>3480</v>
      </c>
      <c r="J5262" s="36">
        <v>3480</v>
      </c>
    </row>
    <row r="5263" spans="1:10" x14ac:dyDescent="0.2">
      <c r="A5263" s="33">
        <v>4607</v>
      </c>
      <c r="B5263" s="34" t="s">
        <v>15200</v>
      </c>
      <c r="C5263" s="34" t="s">
        <v>15201</v>
      </c>
      <c r="D5263" s="34" t="s">
        <v>15196</v>
      </c>
      <c r="E5263" s="35" t="s">
        <v>13975</v>
      </c>
      <c r="F5263" s="35"/>
      <c r="G5263" s="36">
        <v>23.05</v>
      </c>
      <c r="H5263" s="36">
        <v>3750</v>
      </c>
      <c r="I5263" s="36">
        <v>4610</v>
      </c>
      <c r="J5263" s="36">
        <v>23.05</v>
      </c>
    </row>
    <row r="5264" spans="1:10" x14ac:dyDescent="0.2">
      <c r="A5264" s="33">
        <v>4608</v>
      </c>
      <c r="B5264" s="34" t="s">
        <v>2841</v>
      </c>
      <c r="C5264" s="34" t="s">
        <v>2842</v>
      </c>
      <c r="D5264" s="34" t="s">
        <v>15196</v>
      </c>
      <c r="E5264" s="35" t="s">
        <v>2843</v>
      </c>
      <c r="F5264" s="35"/>
      <c r="G5264" s="36">
        <v>23.05</v>
      </c>
      <c r="H5264" s="36">
        <v>3750</v>
      </c>
      <c r="I5264" s="36">
        <v>4610</v>
      </c>
      <c r="J5264" s="36">
        <v>23.05</v>
      </c>
    </row>
    <row r="5265" spans="1:10" x14ac:dyDescent="0.2">
      <c r="A5265" s="33">
        <v>4609</v>
      </c>
      <c r="B5265" s="34" t="s">
        <v>4564</v>
      </c>
      <c r="C5265" s="34" t="s">
        <v>4565</v>
      </c>
      <c r="D5265" s="34" t="s">
        <v>15202</v>
      </c>
      <c r="E5265" s="35" t="s">
        <v>2825</v>
      </c>
      <c r="F5265" s="35"/>
      <c r="G5265" s="36">
        <v>5480</v>
      </c>
      <c r="H5265" s="36">
        <v>3750</v>
      </c>
      <c r="I5265" s="36">
        <v>5480</v>
      </c>
      <c r="J5265" s="36">
        <v>5480</v>
      </c>
    </row>
    <row r="5266" spans="1:10" x14ac:dyDescent="0.2">
      <c r="A5266" s="33">
        <v>4610</v>
      </c>
      <c r="B5266" s="34" t="s">
        <v>15203</v>
      </c>
      <c r="C5266" s="34" t="s">
        <v>15204</v>
      </c>
      <c r="D5266" s="34" t="s">
        <v>15205</v>
      </c>
      <c r="E5266" s="35" t="s">
        <v>13916</v>
      </c>
      <c r="F5266" s="35"/>
      <c r="G5266" s="36">
        <v>25.45</v>
      </c>
      <c r="H5266" s="36">
        <v>3750</v>
      </c>
      <c r="I5266" s="36">
        <v>5090</v>
      </c>
      <c r="J5266" s="36">
        <v>25.45</v>
      </c>
    </row>
    <row r="5267" spans="1:10" x14ac:dyDescent="0.2">
      <c r="A5267" s="31"/>
      <c r="B5267" s="31"/>
      <c r="C5267" s="31"/>
      <c r="D5267" s="32" t="s">
        <v>13818</v>
      </c>
      <c r="E5267" s="31"/>
      <c r="F5267" s="31"/>
      <c r="G5267" s="31"/>
      <c r="H5267" s="31"/>
      <c r="I5267" s="31"/>
      <c r="J5267" s="31"/>
    </row>
    <row r="5268" spans="1:10" x14ac:dyDescent="0.2">
      <c r="A5268" s="33">
        <v>4611</v>
      </c>
      <c r="B5268" s="34" t="s">
        <v>13820</v>
      </c>
      <c r="C5268" s="34" t="s">
        <v>13819</v>
      </c>
      <c r="D5268" s="34" t="s">
        <v>15206</v>
      </c>
      <c r="E5268" s="35" t="s">
        <v>13975</v>
      </c>
      <c r="F5268" s="35"/>
      <c r="G5268" s="36">
        <v>7440</v>
      </c>
      <c r="H5268" s="36">
        <v>7000</v>
      </c>
      <c r="I5268" s="36">
        <v>7440</v>
      </c>
      <c r="J5268" s="36">
        <v>7440</v>
      </c>
    </row>
    <row r="5269" spans="1:10" x14ac:dyDescent="0.2">
      <c r="A5269" s="31"/>
      <c r="B5269" s="31"/>
      <c r="C5269" s="31"/>
      <c r="D5269" s="32" t="s">
        <v>13813</v>
      </c>
      <c r="E5269" s="31"/>
      <c r="F5269" s="31"/>
      <c r="G5269" s="31"/>
      <c r="H5269" s="31"/>
      <c r="I5269" s="31"/>
      <c r="J5269" s="31"/>
    </row>
    <row r="5270" spans="1:10" x14ac:dyDescent="0.2">
      <c r="A5270" s="33">
        <v>4612</v>
      </c>
      <c r="B5270" s="34" t="s">
        <v>13843</v>
      </c>
      <c r="C5270" s="34" t="s">
        <v>13842</v>
      </c>
      <c r="D5270" s="34" t="s">
        <v>15207</v>
      </c>
      <c r="E5270" s="35" t="s">
        <v>14127</v>
      </c>
      <c r="F5270" s="35"/>
      <c r="G5270" s="36">
        <v>36</v>
      </c>
      <c r="H5270" s="36">
        <v>3800</v>
      </c>
      <c r="I5270" s="36">
        <v>6480</v>
      </c>
      <c r="J5270" s="36">
        <v>36</v>
      </c>
    </row>
    <row r="5271" spans="1:10" x14ac:dyDescent="0.2">
      <c r="A5271" s="33">
        <v>4613</v>
      </c>
      <c r="B5271" s="34" t="s">
        <v>15208</v>
      </c>
      <c r="C5271" s="34" t="s">
        <v>15209</v>
      </c>
      <c r="D5271" s="34" t="s">
        <v>15210</v>
      </c>
      <c r="E5271" s="35" t="s">
        <v>11309</v>
      </c>
      <c r="F5271" s="35"/>
      <c r="G5271" s="36">
        <v>30.22</v>
      </c>
      <c r="H5271" s="36">
        <v>4000</v>
      </c>
      <c r="I5271" s="36">
        <v>5439.6</v>
      </c>
      <c r="J5271" s="36">
        <v>30.22</v>
      </c>
    </row>
    <row r="5272" spans="1:10" x14ac:dyDescent="0.2">
      <c r="A5272" s="33">
        <v>4614</v>
      </c>
      <c r="B5272" s="34" t="s">
        <v>13845</v>
      </c>
      <c r="C5272" s="34" t="s">
        <v>13844</v>
      </c>
      <c r="D5272" s="34" t="s">
        <v>15210</v>
      </c>
      <c r="E5272" s="35" t="s">
        <v>11309</v>
      </c>
      <c r="F5272" s="35"/>
      <c r="G5272" s="36">
        <v>30.22</v>
      </c>
      <c r="H5272" s="36">
        <v>4000</v>
      </c>
      <c r="I5272" s="36">
        <v>5439.6</v>
      </c>
      <c r="J5272" s="36">
        <v>30.22</v>
      </c>
    </row>
    <row r="5273" spans="1:10" x14ac:dyDescent="0.2">
      <c r="A5273" s="33">
        <v>4615</v>
      </c>
      <c r="B5273" s="34" t="s">
        <v>15211</v>
      </c>
      <c r="C5273" s="34" t="s">
        <v>15212</v>
      </c>
      <c r="D5273" s="34" t="s">
        <v>15213</v>
      </c>
      <c r="E5273" s="35" t="s">
        <v>13912</v>
      </c>
      <c r="F5273" s="35"/>
      <c r="G5273" s="36">
        <v>28.06</v>
      </c>
      <c r="H5273" s="36">
        <v>3900</v>
      </c>
      <c r="I5273" s="36">
        <v>5050.8</v>
      </c>
      <c r="J5273" s="36">
        <v>28.06</v>
      </c>
    </row>
    <row r="5274" spans="1:10" x14ac:dyDescent="0.2">
      <c r="A5274" s="31"/>
      <c r="B5274" s="31"/>
      <c r="C5274" s="31"/>
      <c r="D5274" s="32" t="s">
        <v>15214</v>
      </c>
      <c r="E5274" s="31"/>
      <c r="F5274" s="31"/>
      <c r="G5274" s="31"/>
      <c r="H5274" s="31"/>
      <c r="I5274" s="31"/>
      <c r="J5274" s="31"/>
    </row>
    <row r="5275" spans="1:10" x14ac:dyDescent="0.2">
      <c r="A5275" s="33">
        <v>4616</v>
      </c>
      <c r="B5275" s="34" t="s">
        <v>15215</v>
      </c>
      <c r="C5275" s="34" t="s">
        <v>15216</v>
      </c>
      <c r="D5275" s="34" t="s">
        <v>15217</v>
      </c>
      <c r="E5275" s="35" t="s">
        <v>11309</v>
      </c>
      <c r="F5275" s="35"/>
      <c r="G5275" s="36">
        <v>29</v>
      </c>
      <c r="H5275" s="36">
        <v>3900</v>
      </c>
      <c r="I5275" s="36">
        <v>5220</v>
      </c>
      <c r="J5275" s="36">
        <v>29</v>
      </c>
    </row>
    <row r="5276" spans="1:10" x14ac:dyDescent="0.2">
      <c r="A5276" s="31"/>
      <c r="B5276" s="31"/>
      <c r="C5276" s="31"/>
      <c r="D5276" s="32" t="s">
        <v>9725</v>
      </c>
      <c r="E5276" s="31"/>
      <c r="F5276" s="31"/>
      <c r="G5276" s="31"/>
      <c r="H5276" s="31"/>
      <c r="I5276" s="31"/>
      <c r="J5276" s="31"/>
    </row>
    <row r="5277" spans="1:10" x14ac:dyDescent="0.2">
      <c r="A5277" s="33">
        <v>4617</v>
      </c>
      <c r="B5277" s="34" t="s">
        <v>9726</v>
      </c>
      <c r="C5277" s="34" t="s">
        <v>9727</v>
      </c>
      <c r="D5277" s="34" t="s">
        <v>9728</v>
      </c>
      <c r="E5277" s="35" t="s">
        <v>1989</v>
      </c>
      <c r="F5277" s="35"/>
      <c r="G5277" s="36">
        <v>37.78</v>
      </c>
      <c r="H5277" s="36">
        <v>4200</v>
      </c>
      <c r="I5277" s="36">
        <v>6800.4</v>
      </c>
      <c r="J5277" s="36">
        <v>37.78</v>
      </c>
    </row>
    <row r="5278" spans="1:10" x14ac:dyDescent="0.2">
      <c r="A5278" s="33">
        <v>4618</v>
      </c>
      <c r="B5278" s="34" t="s">
        <v>9729</v>
      </c>
      <c r="C5278" s="34" t="s">
        <v>9730</v>
      </c>
      <c r="D5278" s="34" t="s">
        <v>15218</v>
      </c>
      <c r="E5278" s="35" t="s">
        <v>876</v>
      </c>
      <c r="F5278" s="35"/>
      <c r="G5278" s="36">
        <v>27.5</v>
      </c>
      <c r="H5278" s="36">
        <v>3750</v>
      </c>
      <c r="I5278" s="36">
        <v>4950</v>
      </c>
      <c r="J5278" s="36">
        <v>27.5</v>
      </c>
    </row>
    <row r="5279" spans="1:10" x14ac:dyDescent="0.2">
      <c r="A5279" s="33">
        <v>4619</v>
      </c>
      <c r="B5279" s="34" t="s">
        <v>9731</v>
      </c>
      <c r="C5279" s="34" t="s">
        <v>9732</v>
      </c>
      <c r="D5279" s="34" t="s">
        <v>9733</v>
      </c>
      <c r="E5279" s="35" t="s">
        <v>4159</v>
      </c>
      <c r="F5279" s="35"/>
      <c r="G5279" s="36">
        <v>34.72</v>
      </c>
      <c r="H5279" s="36">
        <v>4100</v>
      </c>
      <c r="I5279" s="36">
        <v>6249.6</v>
      </c>
      <c r="J5279" s="36">
        <v>34.72</v>
      </c>
    </row>
    <row r="5280" spans="1:10" x14ac:dyDescent="0.2">
      <c r="A5280" s="33">
        <v>4620</v>
      </c>
      <c r="B5280" s="34" t="s">
        <v>9734</v>
      </c>
      <c r="C5280" s="34" t="s">
        <v>9735</v>
      </c>
      <c r="D5280" s="34" t="s">
        <v>9736</v>
      </c>
      <c r="E5280" s="35" t="s">
        <v>9737</v>
      </c>
      <c r="F5280" s="35"/>
      <c r="G5280" s="36">
        <v>40.56</v>
      </c>
      <c r="H5280" s="36">
        <v>3800</v>
      </c>
      <c r="I5280" s="36">
        <v>7300.8</v>
      </c>
      <c r="J5280" s="36">
        <v>40.56</v>
      </c>
    </row>
    <row r="5281" spans="1:10" x14ac:dyDescent="0.2">
      <c r="A5281" s="33">
        <v>4621</v>
      </c>
      <c r="B5281" s="34" t="s">
        <v>9738</v>
      </c>
      <c r="C5281" s="34" t="s">
        <v>9739</v>
      </c>
      <c r="D5281" s="34" t="s">
        <v>9740</v>
      </c>
      <c r="E5281" s="35" t="s">
        <v>9741</v>
      </c>
      <c r="F5281" s="35"/>
      <c r="G5281" s="36">
        <v>37.78</v>
      </c>
      <c r="H5281" s="36">
        <v>3900</v>
      </c>
      <c r="I5281" s="36">
        <v>6800.4</v>
      </c>
      <c r="J5281" s="36">
        <v>37.78</v>
      </c>
    </row>
    <row r="5282" spans="1:10" x14ac:dyDescent="0.2">
      <c r="A5282" s="33">
        <v>4622</v>
      </c>
      <c r="B5282" s="34" t="s">
        <v>9742</v>
      </c>
      <c r="C5282" s="34" t="s">
        <v>9743</v>
      </c>
      <c r="D5282" s="34" t="s">
        <v>9740</v>
      </c>
      <c r="E5282" s="35" t="s">
        <v>9744</v>
      </c>
      <c r="F5282" s="35"/>
      <c r="G5282" s="36">
        <v>37.78</v>
      </c>
      <c r="H5282" s="36">
        <v>3900</v>
      </c>
      <c r="I5282" s="36">
        <v>6800.4</v>
      </c>
      <c r="J5282" s="36">
        <v>37.78</v>
      </c>
    </row>
    <row r="5283" spans="1:10" x14ac:dyDescent="0.2">
      <c r="A5283" s="33">
        <v>4623</v>
      </c>
      <c r="B5283" s="34" t="s">
        <v>9745</v>
      </c>
      <c r="C5283" s="34" t="s">
        <v>9746</v>
      </c>
      <c r="D5283" s="34" t="s">
        <v>9747</v>
      </c>
      <c r="E5283" s="35" t="s">
        <v>9748</v>
      </c>
      <c r="F5283" s="35"/>
      <c r="G5283" s="36">
        <v>40.56</v>
      </c>
      <c r="H5283" s="36">
        <v>4000</v>
      </c>
      <c r="I5283" s="36">
        <v>7300.8</v>
      </c>
      <c r="J5283" s="36">
        <v>40.56</v>
      </c>
    </row>
    <row r="5284" spans="1:10" x14ac:dyDescent="0.2">
      <c r="A5284" s="33">
        <v>4624</v>
      </c>
      <c r="B5284" s="34" t="s">
        <v>9749</v>
      </c>
      <c r="C5284" s="34" t="s">
        <v>9750</v>
      </c>
      <c r="D5284" s="34" t="s">
        <v>15219</v>
      </c>
      <c r="E5284" s="35" t="s">
        <v>9751</v>
      </c>
      <c r="F5284" s="35"/>
      <c r="G5284" s="36">
        <v>25</v>
      </c>
      <c r="H5284" s="36">
        <v>3750</v>
      </c>
      <c r="I5284" s="36">
        <v>4500</v>
      </c>
      <c r="J5284" s="36">
        <v>25</v>
      </c>
    </row>
    <row r="5285" spans="1:10" x14ac:dyDescent="0.2">
      <c r="A5285" s="33">
        <v>4625</v>
      </c>
      <c r="B5285" s="34" t="s">
        <v>11541</v>
      </c>
      <c r="C5285" s="34" t="s">
        <v>11540</v>
      </c>
      <c r="D5285" s="34" t="s">
        <v>15218</v>
      </c>
      <c r="E5285" s="35" t="s">
        <v>14018</v>
      </c>
      <c r="F5285" s="35"/>
      <c r="G5285" s="36">
        <v>27.5</v>
      </c>
      <c r="H5285" s="36">
        <v>3750</v>
      </c>
      <c r="I5285" s="36">
        <v>4950</v>
      </c>
      <c r="J5285" s="36">
        <v>27.5</v>
      </c>
    </row>
    <row r="5286" spans="1:10" x14ac:dyDescent="0.2">
      <c r="A5286" s="33">
        <v>4626</v>
      </c>
      <c r="B5286" s="34" t="s">
        <v>9752</v>
      </c>
      <c r="C5286" s="34" t="s">
        <v>9753</v>
      </c>
      <c r="D5286" s="34" t="s">
        <v>9733</v>
      </c>
      <c r="E5286" s="35" t="s">
        <v>3366</v>
      </c>
      <c r="F5286" s="35"/>
      <c r="G5286" s="36">
        <v>34.72</v>
      </c>
      <c r="H5286" s="36">
        <v>4100</v>
      </c>
      <c r="I5286" s="36">
        <v>6249.6</v>
      </c>
      <c r="J5286" s="36">
        <v>34.72</v>
      </c>
    </row>
    <row r="5287" spans="1:10" x14ac:dyDescent="0.2">
      <c r="A5287" s="33">
        <v>4627</v>
      </c>
      <c r="B5287" s="34" t="s">
        <v>9754</v>
      </c>
      <c r="C5287" s="34" t="s">
        <v>9755</v>
      </c>
      <c r="D5287" s="34" t="s">
        <v>9728</v>
      </c>
      <c r="E5287" s="35" t="s">
        <v>9756</v>
      </c>
      <c r="F5287" s="35"/>
      <c r="G5287" s="36">
        <v>37.78</v>
      </c>
      <c r="H5287" s="36">
        <v>4200</v>
      </c>
      <c r="I5287" s="36">
        <v>6800.4</v>
      </c>
      <c r="J5287" s="36">
        <v>37.78</v>
      </c>
    </row>
    <row r="5288" spans="1:10" x14ac:dyDescent="0.2">
      <c r="A5288" s="33">
        <v>4628</v>
      </c>
      <c r="B5288" s="34" t="s">
        <v>9757</v>
      </c>
      <c r="C5288" s="34" t="s">
        <v>9758</v>
      </c>
      <c r="D5288" s="34" t="s">
        <v>9736</v>
      </c>
      <c r="E5288" s="35" t="s">
        <v>161</v>
      </c>
      <c r="F5288" s="35"/>
      <c r="G5288" s="36">
        <v>40.56</v>
      </c>
      <c r="H5288" s="36">
        <v>3800</v>
      </c>
      <c r="I5288" s="36">
        <v>7300.8</v>
      </c>
      <c r="J5288" s="36">
        <v>40.56</v>
      </c>
    </row>
    <row r="5289" spans="1:10" x14ac:dyDescent="0.2">
      <c r="A5289" s="33">
        <v>4629</v>
      </c>
      <c r="B5289" s="34" t="s">
        <v>9759</v>
      </c>
      <c r="C5289" s="34" t="s">
        <v>9760</v>
      </c>
      <c r="D5289" s="34" t="s">
        <v>9740</v>
      </c>
      <c r="E5289" s="35" t="s">
        <v>9761</v>
      </c>
      <c r="F5289" s="35"/>
      <c r="G5289" s="36">
        <v>37.78</v>
      </c>
      <c r="H5289" s="36">
        <v>3900</v>
      </c>
      <c r="I5289" s="36">
        <v>6800.4</v>
      </c>
      <c r="J5289" s="36">
        <v>37.78</v>
      </c>
    </row>
    <row r="5290" spans="1:10" x14ac:dyDescent="0.2">
      <c r="A5290" s="33">
        <v>4630</v>
      </c>
      <c r="B5290" s="34" t="s">
        <v>9762</v>
      </c>
      <c r="C5290" s="34" t="s">
        <v>9763</v>
      </c>
      <c r="D5290" s="34" t="s">
        <v>15220</v>
      </c>
      <c r="E5290" s="35" t="s">
        <v>9764</v>
      </c>
      <c r="F5290" s="35"/>
      <c r="G5290" s="36">
        <v>7500</v>
      </c>
      <c r="H5290" s="36">
        <v>4100</v>
      </c>
      <c r="I5290" s="36">
        <v>7500</v>
      </c>
      <c r="J5290" s="36">
        <v>7500</v>
      </c>
    </row>
    <row r="5291" spans="1:10" x14ac:dyDescent="0.2">
      <c r="A5291" s="31"/>
      <c r="B5291" s="31"/>
      <c r="C5291" s="31"/>
      <c r="D5291" s="32" t="s">
        <v>9765</v>
      </c>
      <c r="E5291" s="31"/>
      <c r="F5291" s="31"/>
      <c r="G5291" s="31"/>
      <c r="H5291" s="31"/>
      <c r="I5291" s="31"/>
      <c r="J5291" s="31"/>
    </row>
    <row r="5292" spans="1:10" x14ac:dyDescent="0.2">
      <c r="A5292" s="33">
        <v>4631</v>
      </c>
      <c r="B5292" s="34" t="s">
        <v>9766</v>
      </c>
      <c r="C5292" s="34" t="s">
        <v>9767</v>
      </c>
      <c r="D5292" s="34" t="s">
        <v>9801</v>
      </c>
      <c r="E5292" s="35" t="s">
        <v>1153</v>
      </c>
      <c r="F5292" s="35"/>
      <c r="G5292" s="36">
        <v>32.5</v>
      </c>
      <c r="H5292" s="36">
        <v>3900</v>
      </c>
      <c r="I5292" s="36">
        <v>5850</v>
      </c>
      <c r="J5292" s="36">
        <v>32.5</v>
      </c>
    </row>
    <row r="5293" spans="1:10" x14ac:dyDescent="0.2">
      <c r="A5293" s="33">
        <v>4632</v>
      </c>
      <c r="B5293" s="34" t="s">
        <v>9770</v>
      </c>
      <c r="C5293" s="34" t="s">
        <v>9771</v>
      </c>
      <c r="D5293" s="34" t="s">
        <v>9772</v>
      </c>
      <c r="E5293" s="35" t="s">
        <v>3564</v>
      </c>
      <c r="F5293" s="35"/>
      <c r="G5293" s="36">
        <v>27.5</v>
      </c>
      <c r="H5293" s="36">
        <v>3750</v>
      </c>
      <c r="I5293" s="36">
        <v>4950</v>
      </c>
      <c r="J5293" s="36">
        <v>27.5</v>
      </c>
    </row>
    <row r="5294" spans="1:10" x14ac:dyDescent="0.2">
      <c r="A5294" s="33">
        <v>4633</v>
      </c>
      <c r="B5294" s="34" t="s">
        <v>9773</v>
      </c>
      <c r="C5294" s="34" t="s">
        <v>9774</v>
      </c>
      <c r="D5294" s="34" t="s">
        <v>9772</v>
      </c>
      <c r="E5294" s="35" t="s">
        <v>5432</v>
      </c>
      <c r="F5294" s="35"/>
      <c r="G5294" s="36">
        <v>27.5</v>
      </c>
      <c r="H5294" s="36">
        <v>3750</v>
      </c>
      <c r="I5294" s="36">
        <v>4950</v>
      </c>
      <c r="J5294" s="36">
        <v>27.5</v>
      </c>
    </row>
    <row r="5295" spans="1:10" x14ac:dyDescent="0.2">
      <c r="A5295" s="33">
        <v>4634</v>
      </c>
      <c r="B5295" s="34" t="s">
        <v>9775</v>
      </c>
      <c r="C5295" s="34" t="s">
        <v>9776</v>
      </c>
      <c r="D5295" s="34" t="s">
        <v>9801</v>
      </c>
      <c r="E5295" s="35" t="s">
        <v>1582</v>
      </c>
      <c r="F5295" s="35"/>
      <c r="G5295" s="36">
        <v>32.5</v>
      </c>
      <c r="H5295" s="36">
        <v>3900</v>
      </c>
      <c r="I5295" s="36">
        <v>5850</v>
      </c>
      <c r="J5295" s="36">
        <v>32.5</v>
      </c>
    </row>
    <row r="5296" spans="1:10" x14ac:dyDescent="0.2">
      <c r="A5296" s="33">
        <v>4635</v>
      </c>
      <c r="B5296" s="34" t="s">
        <v>9777</v>
      </c>
      <c r="C5296" s="34" t="s">
        <v>9778</v>
      </c>
      <c r="D5296" s="34" t="s">
        <v>9779</v>
      </c>
      <c r="E5296" s="35" t="s">
        <v>5052</v>
      </c>
      <c r="F5296" s="35"/>
      <c r="G5296" s="36">
        <v>30</v>
      </c>
      <c r="H5296" s="36">
        <v>3850</v>
      </c>
      <c r="I5296" s="36">
        <v>5400</v>
      </c>
      <c r="J5296" s="36">
        <v>30</v>
      </c>
    </row>
    <row r="5297" spans="1:10" x14ac:dyDescent="0.2">
      <c r="A5297" s="33">
        <v>4636</v>
      </c>
      <c r="B5297" s="34" t="s">
        <v>15221</v>
      </c>
      <c r="C5297" s="34" t="s">
        <v>15222</v>
      </c>
      <c r="D5297" s="34" t="s">
        <v>9779</v>
      </c>
      <c r="E5297" s="35" t="s">
        <v>14032</v>
      </c>
      <c r="F5297" s="35"/>
      <c r="G5297" s="36">
        <v>30</v>
      </c>
      <c r="H5297" s="36">
        <v>3850</v>
      </c>
      <c r="I5297" s="36">
        <v>5400</v>
      </c>
      <c r="J5297" s="36">
        <v>30</v>
      </c>
    </row>
    <row r="5298" spans="1:10" x14ac:dyDescent="0.2">
      <c r="A5298" s="33">
        <v>4637</v>
      </c>
      <c r="B5298" s="34" t="s">
        <v>9782</v>
      </c>
      <c r="C5298" s="34" t="s">
        <v>9783</v>
      </c>
      <c r="D5298" s="34" t="s">
        <v>9779</v>
      </c>
      <c r="E5298" s="35" t="s">
        <v>4713</v>
      </c>
      <c r="F5298" s="35"/>
      <c r="G5298" s="36">
        <v>30</v>
      </c>
      <c r="H5298" s="36">
        <v>3850</v>
      </c>
      <c r="I5298" s="36">
        <v>5400</v>
      </c>
      <c r="J5298" s="36">
        <v>30</v>
      </c>
    </row>
    <row r="5299" spans="1:10" x14ac:dyDescent="0.2">
      <c r="A5299" s="33">
        <v>4638</v>
      </c>
      <c r="B5299" s="34" t="s">
        <v>9784</v>
      </c>
      <c r="C5299" s="34" t="s">
        <v>9785</v>
      </c>
      <c r="D5299" s="34" t="s">
        <v>9801</v>
      </c>
      <c r="E5299" s="35" t="s">
        <v>1804</v>
      </c>
      <c r="F5299" s="35"/>
      <c r="G5299" s="36">
        <v>32.5</v>
      </c>
      <c r="H5299" s="36">
        <v>3900</v>
      </c>
      <c r="I5299" s="36">
        <v>5850</v>
      </c>
      <c r="J5299" s="36">
        <v>32.5</v>
      </c>
    </row>
    <row r="5300" spans="1:10" x14ac:dyDescent="0.2">
      <c r="A5300" s="33">
        <v>4639</v>
      </c>
      <c r="B5300" s="34" t="s">
        <v>9786</v>
      </c>
      <c r="C5300" s="34" t="s">
        <v>9787</v>
      </c>
      <c r="D5300" s="34" t="s">
        <v>9779</v>
      </c>
      <c r="E5300" s="35" t="s">
        <v>9788</v>
      </c>
      <c r="F5300" s="35"/>
      <c r="G5300" s="36">
        <v>30</v>
      </c>
      <c r="H5300" s="36">
        <v>3850</v>
      </c>
      <c r="I5300" s="36">
        <v>5400</v>
      </c>
      <c r="J5300" s="36">
        <v>30</v>
      </c>
    </row>
    <row r="5301" spans="1:10" x14ac:dyDescent="0.2">
      <c r="A5301" s="33">
        <v>4640</v>
      </c>
      <c r="B5301" s="34" t="s">
        <v>9789</v>
      </c>
      <c r="C5301" s="34" t="s">
        <v>9790</v>
      </c>
      <c r="D5301" s="34" t="s">
        <v>9791</v>
      </c>
      <c r="E5301" s="35" t="s">
        <v>2558</v>
      </c>
      <c r="F5301" s="35"/>
      <c r="G5301" s="36">
        <v>40.56</v>
      </c>
      <c r="H5301" s="36">
        <v>3800</v>
      </c>
      <c r="I5301" s="36">
        <v>7300.8</v>
      </c>
      <c r="J5301" s="36">
        <v>40.56</v>
      </c>
    </row>
    <row r="5302" spans="1:10" x14ac:dyDescent="0.2">
      <c r="A5302" s="33">
        <v>4641</v>
      </c>
      <c r="B5302" s="34" t="s">
        <v>9792</v>
      </c>
      <c r="C5302" s="34" t="s">
        <v>9793</v>
      </c>
      <c r="D5302" s="34" t="s">
        <v>9794</v>
      </c>
      <c r="E5302" s="35" t="s">
        <v>9795</v>
      </c>
      <c r="F5302" s="35"/>
      <c r="G5302" s="36">
        <v>30</v>
      </c>
      <c r="H5302" s="36">
        <v>3750</v>
      </c>
      <c r="I5302" s="36">
        <v>5400</v>
      </c>
      <c r="J5302" s="36">
        <v>30</v>
      </c>
    </row>
    <row r="5303" spans="1:10" x14ac:dyDescent="0.2">
      <c r="A5303" s="33">
        <v>4642</v>
      </c>
      <c r="B5303" s="34" t="s">
        <v>9796</v>
      </c>
      <c r="C5303" s="34" t="s">
        <v>9797</v>
      </c>
      <c r="D5303" s="34" t="s">
        <v>9798</v>
      </c>
      <c r="E5303" s="35" t="s">
        <v>1651</v>
      </c>
      <c r="F5303" s="35"/>
      <c r="G5303" s="36">
        <v>25</v>
      </c>
      <c r="H5303" s="36">
        <v>3750</v>
      </c>
      <c r="I5303" s="36">
        <v>4500</v>
      </c>
      <c r="J5303" s="36">
        <v>25</v>
      </c>
    </row>
    <row r="5304" spans="1:10" x14ac:dyDescent="0.2">
      <c r="A5304" s="33">
        <v>4643</v>
      </c>
      <c r="B5304" s="34" t="s">
        <v>9799</v>
      </c>
      <c r="C5304" s="34" t="s">
        <v>9800</v>
      </c>
      <c r="D5304" s="34" t="s">
        <v>9801</v>
      </c>
      <c r="E5304" s="35" t="s">
        <v>9802</v>
      </c>
      <c r="F5304" s="35"/>
      <c r="G5304" s="36">
        <v>32.5</v>
      </c>
      <c r="H5304" s="36">
        <v>3200</v>
      </c>
      <c r="I5304" s="36">
        <v>5850</v>
      </c>
      <c r="J5304" s="36">
        <v>32.5</v>
      </c>
    </row>
    <row r="5305" spans="1:10" x14ac:dyDescent="0.2">
      <c r="A5305" s="33">
        <v>4644</v>
      </c>
      <c r="B5305" s="34" t="s">
        <v>11544</v>
      </c>
      <c r="C5305" s="34" t="s">
        <v>9803</v>
      </c>
      <c r="D5305" s="34" t="s">
        <v>9779</v>
      </c>
      <c r="E5305" s="35" t="s">
        <v>14012</v>
      </c>
      <c r="F5305" s="35"/>
      <c r="G5305" s="36">
        <v>30</v>
      </c>
      <c r="H5305" s="36">
        <v>3850</v>
      </c>
      <c r="I5305" s="36">
        <v>5400</v>
      </c>
      <c r="J5305" s="36">
        <v>30</v>
      </c>
    </row>
    <row r="5306" spans="1:10" x14ac:dyDescent="0.2">
      <c r="A5306" s="33">
        <v>4645</v>
      </c>
      <c r="B5306" s="34" t="s">
        <v>9804</v>
      </c>
      <c r="C5306" s="34" t="s">
        <v>9805</v>
      </c>
      <c r="D5306" s="34" t="s">
        <v>9791</v>
      </c>
      <c r="E5306" s="35" t="s">
        <v>9806</v>
      </c>
      <c r="F5306" s="35"/>
      <c r="G5306" s="36">
        <v>40.56</v>
      </c>
      <c r="H5306" s="36">
        <v>3800</v>
      </c>
      <c r="I5306" s="36">
        <v>7300.8</v>
      </c>
      <c r="J5306" s="36">
        <v>40.56</v>
      </c>
    </row>
    <row r="5307" spans="1:10" x14ac:dyDescent="0.2">
      <c r="A5307" s="33">
        <v>4646</v>
      </c>
      <c r="B5307" s="34" t="s">
        <v>9807</v>
      </c>
      <c r="C5307" s="34" t="s">
        <v>9808</v>
      </c>
      <c r="D5307" s="34" t="s">
        <v>9801</v>
      </c>
      <c r="E5307" s="35" t="s">
        <v>5089</v>
      </c>
      <c r="F5307" s="35"/>
      <c r="G5307" s="36">
        <v>32.5</v>
      </c>
      <c r="H5307" s="36">
        <v>3900</v>
      </c>
      <c r="I5307" s="36">
        <v>5850</v>
      </c>
      <c r="J5307" s="36">
        <v>32.5</v>
      </c>
    </row>
    <row r="5308" spans="1:10" x14ac:dyDescent="0.2">
      <c r="A5308" s="33">
        <v>4647</v>
      </c>
      <c r="B5308" s="34" t="s">
        <v>11543</v>
      </c>
      <c r="C5308" s="34" t="s">
        <v>11542</v>
      </c>
      <c r="D5308" s="34" t="s">
        <v>9779</v>
      </c>
      <c r="E5308" s="35" t="s">
        <v>14090</v>
      </c>
      <c r="F5308" s="35"/>
      <c r="G5308" s="36">
        <v>30</v>
      </c>
      <c r="H5308" s="36">
        <v>3850</v>
      </c>
      <c r="I5308" s="36">
        <v>5400</v>
      </c>
      <c r="J5308" s="36">
        <v>30</v>
      </c>
    </row>
    <row r="5309" spans="1:10" x14ac:dyDescent="0.2">
      <c r="A5309" s="33">
        <v>4648</v>
      </c>
      <c r="B5309" s="34" t="s">
        <v>9809</v>
      </c>
      <c r="C5309" s="34" t="s">
        <v>9810</v>
      </c>
      <c r="D5309" s="34" t="s">
        <v>9801</v>
      </c>
      <c r="E5309" s="35" t="s">
        <v>9811</v>
      </c>
      <c r="F5309" s="35"/>
      <c r="G5309" s="36">
        <v>32.5</v>
      </c>
      <c r="H5309" s="36">
        <v>3900</v>
      </c>
      <c r="I5309" s="36">
        <v>5850</v>
      </c>
      <c r="J5309" s="36">
        <v>32.5</v>
      </c>
    </row>
    <row r="5310" spans="1:10" x14ac:dyDescent="0.2">
      <c r="A5310" s="33">
        <v>4649</v>
      </c>
      <c r="B5310" s="34" t="s">
        <v>9812</v>
      </c>
      <c r="C5310" s="34" t="s">
        <v>9813</v>
      </c>
      <c r="D5310" s="34" t="s">
        <v>15223</v>
      </c>
      <c r="E5310" s="35" t="s">
        <v>9814</v>
      </c>
      <c r="F5310" s="35"/>
      <c r="G5310" s="36">
        <v>7500</v>
      </c>
      <c r="H5310" s="36">
        <v>4100</v>
      </c>
      <c r="I5310" s="36">
        <v>7500</v>
      </c>
      <c r="J5310" s="36">
        <v>7500</v>
      </c>
    </row>
    <row r="5311" spans="1:10" x14ac:dyDescent="0.2">
      <c r="A5311" s="33">
        <v>4650</v>
      </c>
      <c r="B5311" s="34" t="s">
        <v>9815</v>
      </c>
      <c r="C5311" s="34" t="s">
        <v>9816</v>
      </c>
      <c r="D5311" s="34" t="s">
        <v>9772</v>
      </c>
      <c r="E5311" s="35" t="s">
        <v>2797</v>
      </c>
      <c r="F5311" s="35"/>
      <c r="G5311" s="36">
        <v>27.5</v>
      </c>
      <c r="H5311" s="36">
        <v>3750</v>
      </c>
      <c r="I5311" s="36">
        <v>4950</v>
      </c>
      <c r="J5311" s="36">
        <v>27.5</v>
      </c>
    </row>
    <row r="5312" spans="1:10" x14ac:dyDescent="0.2">
      <c r="A5312" s="31"/>
      <c r="B5312" s="31"/>
      <c r="C5312" s="31"/>
      <c r="D5312" s="32" t="s">
        <v>9817</v>
      </c>
      <c r="E5312" s="31"/>
      <c r="F5312" s="31"/>
      <c r="G5312" s="31"/>
      <c r="H5312" s="31"/>
      <c r="I5312" s="31"/>
      <c r="J5312" s="31"/>
    </row>
    <row r="5313" spans="1:10" x14ac:dyDescent="0.2">
      <c r="A5313" s="33">
        <v>4651</v>
      </c>
      <c r="B5313" s="34" t="s">
        <v>9818</v>
      </c>
      <c r="C5313" s="34" t="s">
        <v>9819</v>
      </c>
      <c r="D5313" s="34" t="s">
        <v>9820</v>
      </c>
      <c r="E5313" s="35" t="s">
        <v>562</v>
      </c>
      <c r="F5313" s="35"/>
      <c r="G5313" s="36">
        <v>27.5</v>
      </c>
      <c r="H5313" s="36">
        <v>3750</v>
      </c>
      <c r="I5313" s="36">
        <v>4950</v>
      </c>
      <c r="J5313" s="36">
        <v>27.5</v>
      </c>
    </row>
    <row r="5314" spans="1:10" x14ac:dyDescent="0.2">
      <c r="A5314" s="33">
        <v>4652</v>
      </c>
      <c r="B5314" s="34" t="s">
        <v>11533</v>
      </c>
      <c r="C5314" s="34" t="s">
        <v>11312</v>
      </c>
      <c r="D5314" s="34" t="s">
        <v>9823</v>
      </c>
      <c r="E5314" s="35" t="s">
        <v>14018</v>
      </c>
      <c r="F5314" s="35"/>
      <c r="G5314" s="36">
        <v>25</v>
      </c>
      <c r="H5314" s="36">
        <v>3750</v>
      </c>
      <c r="I5314" s="36">
        <v>4500</v>
      </c>
      <c r="J5314" s="36">
        <v>25</v>
      </c>
    </row>
    <row r="5315" spans="1:10" x14ac:dyDescent="0.2">
      <c r="A5315" s="33">
        <v>4653</v>
      </c>
      <c r="B5315" s="34" t="s">
        <v>9821</v>
      </c>
      <c r="C5315" s="34" t="s">
        <v>9822</v>
      </c>
      <c r="D5315" s="34" t="s">
        <v>9820</v>
      </c>
      <c r="E5315" s="35" t="s">
        <v>6844</v>
      </c>
      <c r="F5315" s="35"/>
      <c r="G5315" s="36">
        <v>27.5</v>
      </c>
      <c r="H5315" s="36">
        <v>3750</v>
      </c>
      <c r="I5315" s="36">
        <v>4950</v>
      </c>
      <c r="J5315" s="36">
        <v>27.5</v>
      </c>
    </row>
    <row r="5316" spans="1:10" x14ac:dyDescent="0.2">
      <c r="A5316" s="33">
        <v>4654</v>
      </c>
      <c r="B5316" s="34" t="s">
        <v>9824</v>
      </c>
      <c r="C5316" s="34" t="s">
        <v>9825</v>
      </c>
      <c r="D5316" s="34" t="s">
        <v>15224</v>
      </c>
      <c r="E5316" s="35" t="s">
        <v>9826</v>
      </c>
      <c r="F5316" s="35"/>
      <c r="G5316" s="36">
        <v>6000</v>
      </c>
      <c r="H5316" s="36">
        <v>4000</v>
      </c>
      <c r="I5316" s="36">
        <v>6000</v>
      </c>
      <c r="J5316" s="36">
        <v>6000</v>
      </c>
    </row>
    <row r="5317" spans="1:10" x14ac:dyDescent="0.2">
      <c r="A5317" s="33">
        <v>4655</v>
      </c>
      <c r="B5317" s="34" t="s">
        <v>9827</v>
      </c>
      <c r="C5317" s="34" t="s">
        <v>9828</v>
      </c>
      <c r="D5317" s="34" t="s">
        <v>9829</v>
      </c>
      <c r="E5317" s="35" t="s">
        <v>1540</v>
      </c>
      <c r="F5317" s="35"/>
      <c r="G5317" s="36">
        <v>30</v>
      </c>
      <c r="H5317" s="36">
        <v>3750</v>
      </c>
      <c r="I5317" s="36">
        <v>5400</v>
      </c>
      <c r="J5317" s="36">
        <v>30</v>
      </c>
    </row>
    <row r="5318" spans="1:10" x14ac:dyDescent="0.2">
      <c r="A5318" s="33">
        <v>4656</v>
      </c>
      <c r="B5318" s="34" t="s">
        <v>9830</v>
      </c>
      <c r="C5318" s="34" t="s">
        <v>9831</v>
      </c>
      <c r="D5318" s="34" t="s">
        <v>9832</v>
      </c>
      <c r="E5318" s="35" t="s">
        <v>9833</v>
      </c>
      <c r="F5318" s="35"/>
      <c r="G5318" s="36">
        <v>25</v>
      </c>
      <c r="H5318" s="36">
        <v>3200</v>
      </c>
      <c r="I5318" s="36">
        <v>4500</v>
      </c>
      <c r="J5318" s="36">
        <v>25</v>
      </c>
    </row>
    <row r="5319" spans="1:10" x14ac:dyDescent="0.2">
      <c r="A5319" s="33">
        <v>4657</v>
      </c>
      <c r="B5319" s="34" t="s">
        <v>9834</v>
      </c>
      <c r="C5319" s="34" t="s">
        <v>9835</v>
      </c>
      <c r="D5319" s="34" t="s">
        <v>9836</v>
      </c>
      <c r="E5319" s="35" t="s">
        <v>9837</v>
      </c>
      <c r="F5319" s="35"/>
      <c r="G5319" s="36">
        <v>28.33</v>
      </c>
      <c r="H5319" s="36">
        <v>3800</v>
      </c>
      <c r="I5319" s="36">
        <v>5099.3999999999996</v>
      </c>
      <c r="J5319" s="36">
        <v>28.33</v>
      </c>
    </row>
    <row r="5320" spans="1:10" x14ac:dyDescent="0.2">
      <c r="A5320" s="31"/>
      <c r="B5320" s="31"/>
      <c r="C5320" s="31"/>
      <c r="D5320" s="32" t="s">
        <v>9838</v>
      </c>
      <c r="E5320" s="31"/>
      <c r="F5320" s="31"/>
      <c r="G5320" s="31"/>
      <c r="H5320" s="31"/>
      <c r="I5320" s="31"/>
      <c r="J5320" s="31"/>
    </row>
    <row r="5321" spans="1:10" x14ac:dyDescent="0.2">
      <c r="A5321" s="33">
        <v>4658</v>
      </c>
      <c r="B5321" s="34" t="s">
        <v>9839</v>
      </c>
      <c r="C5321" s="34" t="s">
        <v>9840</v>
      </c>
      <c r="D5321" s="34" t="s">
        <v>9859</v>
      </c>
      <c r="E5321" s="35" t="s">
        <v>9842</v>
      </c>
      <c r="F5321" s="35"/>
      <c r="G5321" s="36">
        <v>27.5</v>
      </c>
      <c r="H5321" s="36">
        <v>3750</v>
      </c>
      <c r="I5321" s="36">
        <v>4950</v>
      </c>
      <c r="J5321" s="36">
        <v>27.5</v>
      </c>
    </row>
    <row r="5322" spans="1:10" x14ac:dyDescent="0.2">
      <c r="A5322" s="33">
        <v>4659</v>
      </c>
      <c r="B5322" s="34" t="s">
        <v>9843</v>
      </c>
      <c r="C5322" s="34" t="s">
        <v>9844</v>
      </c>
      <c r="D5322" s="34" t="s">
        <v>9862</v>
      </c>
      <c r="E5322" s="35" t="s">
        <v>9845</v>
      </c>
      <c r="F5322" s="35"/>
      <c r="G5322" s="36">
        <v>30</v>
      </c>
      <c r="H5322" s="36">
        <v>3750</v>
      </c>
      <c r="I5322" s="36">
        <v>5400</v>
      </c>
      <c r="J5322" s="36">
        <v>30</v>
      </c>
    </row>
    <row r="5323" spans="1:10" x14ac:dyDescent="0.2">
      <c r="A5323" s="33">
        <v>4660</v>
      </c>
      <c r="B5323" s="34" t="s">
        <v>11528</v>
      </c>
      <c r="C5323" s="34" t="s">
        <v>11527</v>
      </c>
      <c r="D5323" s="34" t="s">
        <v>9841</v>
      </c>
      <c r="E5323" s="35" t="s">
        <v>14423</v>
      </c>
      <c r="F5323" s="35"/>
      <c r="G5323" s="36">
        <v>25</v>
      </c>
      <c r="H5323" s="36">
        <v>3750</v>
      </c>
      <c r="I5323" s="36">
        <v>4500</v>
      </c>
      <c r="J5323" s="36">
        <v>25</v>
      </c>
    </row>
    <row r="5324" spans="1:10" x14ac:dyDescent="0.2">
      <c r="A5324" s="33">
        <v>4661</v>
      </c>
      <c r="B5324" s="34" t="s">
        <v>9846</v>
      </c>
      <c r="C5324" s="34" t="s">
        <v>9847</v>
      </c>
      <c r="D5324" s="34" t="s">
        <v>15225</v>
      </c>
      <c r="E5324" s="35" t="s">
        <v>9848</v>
      </c>
      <c r="F5324" s="35"/>
      <c r="G5324" s="36">
        <v>7800</v>
      </c>
      <c r="H5324" s="36">
        <v>4000</v>
      </c>
      <c r="I5324" s="36">
        <v>7800</v>
      </c>
      <c r="J5324" s="36">
        <v>7800</v>
      </c>
    </row>
    <row r="5325" spans="1:10" x14ac:dyDescent="0.2">
      <c r="A5325" s="33">
        <v>4662</v>
      </c>
      <c r="B5325" s="34" t="s">
        <v>9849</v>
      </c>
      <c r="C5325" s="34" t="s">
        <v>9850</v>
      </c>
      <c r="D5325" s="34" t="s">
        <v>9851</v>
      </c>
      <c r="E5325" s="35" t="s">
        <v>5564</v>
      </c>
      <c r="F5325" s="35"/>
      <c r="G5325" s="36">
        <v>26.5</v>
      </c>
      <c r="H5325" s="36">
        <v>3750</v>
      </c>
      <c r="I5325" s="36">
        <v>5300</v>
      </c>
      <c r="J5325" s="36">
        <v>26.5</v>
      </c>
    </row>
    <row r="5326" spans="1:10" x14ac:dyDescent="0.2">
      <c r="A5326" s="33">
        <v>4663</v>
      </c>
      <c r="B5326" s="34" t="s">
        <v>9852</v>
      </c>
      <c r="C5326" s="34" t="s">
        <v>9853</v>
      </c>
      <c r="D5326" s="34" t="s">
        <v>9859</v>
      </c>
      <c r="E5326" s="35" t="s">
        <v>590</v>
      </c>
      <c r="F5326" s="35"/>
      <c r="G5326" s="36">
        <v>27.5</v>
      </c>
      <c r="H5326" s="36">
        <v>3750</v>
      </c>
      <c r="I5326" s="36">
        <v>4950</v>
      </c>
      <c r="J5326" s="36">
        <v>27.5</v>
      </c>
    </row>
    <row r="5327" spans="1:10" x14ac:dyDescent="0.2">
      <c r="A5327" s="33">
        <v>4664</v>
      </c>
      <c r="B5327" s="34" t="s">
        <v>9854</v>
      </c>
      <c r="C5327" s="34" t="s">
        <v>9855</v>
      </c>
      <c r="D5327" s="34" t="s">
        <v>9862</v>
      </c>
      <c r="E5327" s="35" t="s">
        <v>9856</v>
      </c>
      <c r="F5327" s="35"/>
      <c r="G5327" s="36">
        <v>30</v>
      </c>
      <c r="H5327" s="36">
        <v>3750</v>
      </c>
      <c r="I5327" s="36">
        <v>5400</v>
      </c>
      <c r="J5327" s="36">
        <v>30</v>
      </c>
    </row>
    <row r="5328" spans="1:10" x14ac:dyDescent="0.2">
      <c r="A5328" s="33">
        <v>4665</v>
      </c>
      <c r="B5328" s="34" t="s">
        <v>9857</v>
      </c>
      <c r="C5328" s="34" t="s">
        <v>9858</v>
      </c>
      <c r="D5328" s="34" t="s">
        <v>9859</v>
      </c>
      <c r="E5328" s="35" t="s">
        <v>4247</v>
      </c>
      <c r="F5328" s="35"/>
      <c r="G5328" s="36">
        <v>27.5</v>
      </c>
      <c r="H5328" s="36">
        <v>3750</v>
      </c>
      <c r="I5328" s="36">
        <v>4950</v>
      </c>
      <c r="J5328" s="36">
        <v>27.5</v>
      </c>
    </row>
    <row r="5329" spans="1:10" x14ac:dyDescent="0.2">
      <c r="A5329" s="33">
        <v>4666</v>
      </c>
      <c r="B5329" s="34" t="s">
        <v>9860</v>
      </c>
      <c r="C5329" s="34" t="s">
        <v>9861</v>
      </c>
      <c r="D5329" s="34" t="s">
        <v>9862</v>
      </c>
      <c r="E5329" s="35" t="s">
        <v>1582</v>
      </c>
      <c r="F5329" s="35"/>
      <c r="G5329" s="36">
        <v>30</v>
      </c>
      <c r="H5329" s="36">
        <v>3750</v>
      </c>
      <c r="I5329" s="36">
        <v>5400</v>
      </c>
      <c r="J5329" s="36">
        <v>30</v>
      </c>
    </row>
    <row r="5330" spans="1:10" x14ac:dyDescent="0.2">
      <c r="A5330" s="33">
        <v>4667</v>
      </c>
      <c r="B5330" s="34" t="s">
        <v>9863</v>
      </c>
      <c r="C5330" s="34" t="s">
        <v>9864</v>
      </c>
      <c r="D5330" s="34" t="s">
        <v>9841</v>
      </c>
      <c r="E5330" s="35" t="s">
        <v>3362</v>
      </c>
      <c r="F5330" s="35"/>
      <c r="G5330" s="36">
        <v>25</v>
      </c>
      <c r="H5330" s="36">
        <v>3750</v>
      </c>
      <c r="I5330" s="36">
        <v>4500</v>
      </c>
      <c r="J5330" s="36">
        <v>25</v>
      </c>
    </row>
    <row r="5331" spans="1:10" x14ac:dyDescent="0.2">
      <c r="A5331" s="31"/>
      <c r="B5331" s="31"/>
      <c r="C5331" s="31"/>
      <c r="D5331" s="32" t="s">
        <v>9865</v>
      </c>
      <c r="E5331" s="31"/>
      <c r="F5331" s="31"/>
      <c r="G5331" s="31"/>
      <c r="H5331" s="31"/>
      <c r="I5331" s="31"/>
      <c r="J5331" s="31"/>
    </row>
    <row r="5332" spans="1:10" x14ac:dyDescent="0.2">
      <c r="A5332" s="33">
        <v>4668</v>
      </c>
      <c r="B5332" s="34" t="s">
        <v>9866</v>
      </c>
      <c r="C5332" s="34" t="s">
        <v>9867</v>
      </c>
      <c r="D5332" s="34" t="s">
        <v>9868</v>
      </c>
      <c r="E5332" s="35" t="s">
        <v>1652</v>
      </c>
      <c r="F5332" s="35"/>
      <c r="G5332" s="36">
        <v>22.95</v>
      </c>
      <c r="H5332" s="36">
        <v>4100</v>
      </c>
      <c r="I5332" s="36">
        <v>5049</v>
      </c>
      <c r="J5332" s="36">
        <v>22.95</v>
      </c>
    </row>
    <row r="5333" spans="1:10" x14ac:dyDescent="0.2">
      <c r="A5333" s="33">
        <v>4669</v>
      </c>
      <c r="B5333" s="34" t="s">
        <v>9869</v>
      </c>
      <c r="C5333" s="34" t="s">
        <v>9870</v>
      </c>
      <c r="D5333" s="34" t="s">
        <v>9871</v>
      </c>
      <c r="E5333" s="35" t="s">
        <v>1406</v>
      </c>
      <c r="F5333" s="35"/>
      <c r="G5333" s="36">
        <v>8200</v>
      </c>
      <c r="H5333" s="36">
        <v>4200</v>
      </c>
      <c r="I5333" s="36">
        <v>8200</v>
      </c>
      <c r="J5333" s="36">
        <v>8200</v>
      </c>
    </row>
    <row r="5334" spans="1:10" x14ac:dyDescent="0.2">
      <c r="A5334" s="33">
        <v>4670</v>
      </c>
      <c r="B5334" s="34" t="s">
        <v>9873</v>
      </c>
      <c r="C5334" s="34" t="s">
        <v>9874</v>
      </c>
      <c r="D5334" s="34" t="s">
        <v>9875</v>
      </c>
      <c r="E5334" s="35" t="s">
        <v>125</v>
      </c>
      <c r="F5334" s="35"/>
      <c r="G5334" s="36">
        <v>30.91</v>
      </c>
      <c r="H5334" s="36">
        <v>4100</v>
      </c>
      <c r="I5334" s="36">
        <v>6800.2</v>
      </c>
      <c r="J5334" s="36">
        <v>30.91</v>
      </c>
    </row>
    <row r="5335" spans="1:10" x14ac:dyDescent="0.2">
      <c r="A5335" s="33">
        <v>4671</v>
      </c>
      <c r="B5335" s="34" t="s">
        <v>9878</v>
      </c>
      <c r="C5335" s="34" t="s">
        <v>9879</v>
      </c>
      <c r="D5335" s="34" t="s">
        <v>9868</v>
      </c>
      <c r="E5335" s="35" t="s">
        <v>113</v>
      </c>
      <c r="F5335" s="35"/>
      <c r="G5335" s="36">
        <v>22.95</v>
      </c>
      <c r="H5335" s="36">
        <v>3750</v>
      </c>
      <c r="I5335" s="36">
        <v>5049</v>
      </c>
      <c r="J5335" s="36">
        <v>22.95</v>
      </c>
    </row>
    <row r="5336" spans="1:10" x14ac:dyDescent="0.2">
      <c r="A5336" s="33">
        <v>4672</v>
      </c>
      <c r="B5336" s="34" t="s">
        <v>9880</v>
      </c>
      <c r="C5336" s="34" t="s">
        <v>9881</v>
      </c>
      <c r="D5336" s="34" t="s">
        <v>9875</v>
      </c>
      <c r="E5336" s="35" t="s">
        <v>125</v>
      </c>
      <c r="F5336" s="35"/>
      <c r="G5336" s="36">
        <v>30.91</v>
      </c>
      <c r="H5336" s="36">
        <v>4100</v>
      </c>
      <c r="I5336" s="36">
        <v>6800.2</v>
      </c>
      <c r="J5336" s="36">
        <v>30.91</v>
      </c>
    </row>
    <row r="5337" spans="1:10" x14ac:dyDescent="0.2">
      <c r="A5337" s="33">
        <v>4673</v>
      </c>
      <c r="B5337" s="34" t="s">
        <v>11521</v>
      </c>
      <c r="C5337" s="34" t="s">
        <v>11520</v>
      </c>
      <c r="D5337" s="34" t="s">
        <v>9872</v>
      </c>
      <c r="E5337" s="35" t="s">
        <v>14167</v>
      </c>
      <c r="F5337" s="35"/>
      <c r="G5337" s="36">
        <v>25.45</v>
      </c>
      <c r="H5337" s="36">
        <v>3850</v>
      </c>
      <c r="I5337" s="36">
        <v>5599</v>
      </c>
      <c r="J5337" s="36">
        <v>25.45</v>
      </c>
    </row>
    <row r="5338" spans="1:10" x14ac:dyDescent="0.2">
      <c r="A5338" s="33">
        <v>4674</v>
      </c>
      <c r="B5338" s="34" t="s">
        <v>9882</v>
      </c>
      <c r="C5338" s="34" t="s">
        <v>9883</v>
      </c>
      <c r="D5338" s="34" t="s">
        <v>9872</v>
      </c>
      <c r="E5338" s="35" t="s">
        <v>1378</v>
      </c>
      <c r="F5338" s="35"/>
      <c r="G5338" s="36">
        <v>25.45</v>
      </c>
      <c r="H5338" s="36">
        <v>3850</v>
      </c>
      <c r="I5338" s="36">
        <v>5599</v>
      </c>
      <c r="J5338" s="36">
        <v>25.45</v>
      </c>
    </row>
    <row r="5339" spans="1:10" x14ac:dyDescent="0.2">
      <c r="A5339" s="33">
        <v>4675</v>
      </c>
      <c r="B5339" s="34" t="s">
        <v>15226</v>
      </c>
      <c r="C5339" s="34" t="s">
        <v>15227</v>
      </c>
      <c r="D5339" s="34" t="s">
        <v>9884</v>
      </c>
      <c r="E5339" s="35" t="s">
        <v>13998</v>
      </c>
      <c r="F5339" s="35"/>
      <c r="G5339" s="36">
        <v>22.95</v>
      </c>
      <c r="H5339" s="36">
        <v>3750</v>
      </c>
      <c r="I5339" s="36">
        <v>5049</v>
      </c>
      <c r="J5339" s="36">
        <v>22.95</v>
      </c>
    </row>
    <row r="5340" spans="1:10" x14ac:dyDescent="0.2">
      <c r="A5340" s="33">
        <v>4676</v>
      </c>
      <c r="B5340" s="34" t="s">
        <v>9885</v>
      </c>
      <c r="C5340" s="34" t="s">
        <v>9886</v>
      </c>
      <c r="D5340" s="34" t="s">
        <v>9884</v>
      </c>
      <c r="E5340" s="35" t="s">
        <v>883</v>
      </c>
      <c r="F5340" s="35"/>
      <c r="G5340" s="36">
        <v>22.95</v>
      </c>
      <c r="H5340" s="36">
        <v>3750</v>
      </c>
      <c r="I5340" s="36">
        <v>5049</v>
      </c>
      <c r="J5340" s="36">
        <v>22.95</v>
      </c>
    </row>
    <row r="5341" spans="1:10" x14ac:dyDescent="0.2">
      <c r="A5341" s="33">
        <v>4677</v>
      </c>
      <c r="B5341" s="34" t="s">
        <v>11519</v>
      </c>
      <c r="C5341" s="34" t="s">
        <v>11518</v>
      </c>
      <c r="D5341" s="34" t="s">
        <v>9872</v>
      </c>
      <c r="E5341" s="35" t="s">
        <v>14056</v>
      </c>
      <c r="F5341" s="35"/>
      <c r="G5341" s="36">
        <v>25.45</v>
      </c>
      <c r="H5341" s="36">
        <v>3850</v>
      </c>
      <c r="I5341" s="36">
        <v>5599</v>
      </c>
      <c r="J5341" s="36">
        <v>25.45</v>
      </c>
    </row>
    <row r="5342" spans="1:10" x14ac:dyDescent="0.2">
      <c r="A5342" s="33">
        <v>4678</v>
      </c>
      <c r="B5342" s="34" t="s">
        <v>9887</v>
      </c>
      <c r="C5342" s="34" t="s">
        <v>9888</v>
      </c>
      <c r="D5342" s="34" t="s">
        <v>9868</v>
      </c>
      <c r="E5342" s="35" t="s">
        <v>4396</v>
      </c>
      <c r="F5342" s="35"/>
      <c r="G5342" s="36">
        <v>22.95</v>
      </c>
      <c r="H5342" s="36">
        <v>3750</v>
      </c>
      <c r="I5342" s="36">
        <v>5049</v>
      </c>
      <c r="J5342" s="36">
        <v>22.95</v>
      </c>
    </row>
    <row r="5343" spans="1:10" x14ac:dyDescent="0.2">
      <c r="A5343" s="33">
        <v>4679</v>
      </c>
      <c r="B5343" s="34" t="s">
        <v>11548</v>
      </c>
      <c r="C5343" s="34" t="s">
        <v>11547</v>
      </c>
      <c r="D5343" s="34" t="s">
        <v>9884</v>
      </c>
      <c r="E5343" s="35" t="s">
        <v>13975</v>
      </c>
      <c r="F5343" s="35"/>
      <c r="G5343" s="36">
        <v>22.95</v>
      </c>
      <c r="H5343" s="36">
        <v>3750</v>
      </c>
      <c r="I5343" s="36">
        <v>5049</v>
      </c>
      <c r="J5343" s="36">
        <v>22.95</v>
      </c>
    </row>
    <row r="5344" spans="1:10" x14ac:dyDescent="0.2">
      <c r="A5344" s="33">
        <v>4680</v>
      </c>
      <c r="B5344" s="34" t="s">
        <v>9889</v>
      </c>
      <c r="C5344" s="34" t="s">
        <v>9890</v>
      </c>
      <c r="D5344" s="34" t="s">
        <v>9875</v>
      </c>
      <c r="E5344" s="35" t="s">
        <v>125</v>
      </c>
      <c r="F5344" s="35"/>
      <c r="G5344" s="36">
        <v>30.91</v>
      </c>
      <c r="H5344" s="36">
        <v>4100</v>
      </c>
      <c r="I5344" s="36">
        <v>6800.2</v>
      </c>
      <c r="J5344" s="36">
        <v>30.91</v>
      </c>
    </row>
    <row r="5345" spans="1:10" x14ac:dyDescent="0.2">
      <c r="A5345" s="31"/>
      <c r="B5345" s="31"/>
      <c r="C5345" s="31"/>
      <c r="D5345" s="32" t="s">
        <v>9891</v>
      </c>
      <c r="E5345" s="31"/>
      <c r="F5345" s="31"/>
      <c r="G5345" s="31"/>
      <c r="H5345" s="31"/>
      <c r="I5345" s="31"/>
      <c r="J5345" s="31"/>
    </row>
    <row r="5346" spans="1:10" x14ac:dyDescent="0.2">
      <c r="A5346" s="33">
        <v>4681</v>
      </c>
      <c r="B5346" s="34" t="s">
        <v>9892</v>
      </c>
      <c r="C5346" s="34" t="s">
        <v>9893</v>
      </c>
      <c r="D5346" s="34" t="s">
        <v>15228</v>
      </c>
      <c r="E5346" s="35" t="s">
        <v>9856</v>
      </c>
      <c r="F5346" s="35"/>
      <c r="G5346" s="36">
        <v>28.33</v>
      </c>
      <c r="H5346" s="36">
        <v>3850</v>
      </c>
      <c r="I5346" s="36">
        <v>5099.3999999999996</v>
      </c>
      <c r="J5346" s="36">
        <v>28.33</v>
      </c>
    </row>
    <row r="5347" spans="1:10" x14ac:dyDescent="0.2">
      <c r="A5347" s="33">
        <v>4682</v>
      </c>
      <c r="B5347" s="34" t="s">
        <v>9895</v>
      </c>
      <c r="C5347" s="34" t="s">
        <v>9896</v>
      </c>
      <c r="D5347" s="34" t="s">
        <v>15229</v>
      </c>
      <c r="E5347" s="35" t="s">
        <v>229</v>
      </c>
      <c r="F5347" s="35"/>
      <c r="G5347" s="36">
        <v>6600</v>
      </c>
      <c r="H5347" s="36">
        <v>4000</v>
      </c>
      <c r="I5347" s="36">
        <v>6600</v>
      </c>
      <c r="J5347" s="36">
        <v>6600</v>
      </c>
    </row>
    <row r="5348" spans="1:10" x14ac:dyDescent="0.2">
      <c r="A5348" s="33">
        <v>4683</v>
      </c>
      <c r="B5348" s="34" t="s">
        <v>15230</v>
      </c>
      <c r="C5348" s="34" t="s">
        <v>15231</v>
      </c>
      <c r="D5348" s="34" t="s">
        <v>9899</v>
      </c>
      <c r="E5348" s="35" t="s">
        <v>13959</v>
      </c>
      <c r="F5348" s="35"/>
      <c r="G5348" s="36">
        <v>25</v>
      </c>
      <c r="H5348" s="36">
        <v>3750</v>
      </c>
      <c r="I5348" s="36">
        <v>4500</v>
      </c>
      <c r="J5348" s="36">
        <v>25</v>
      </c>
    </row>
    <row r="5349" spans="1:10" x14ac:dyDescent="0.2">
      <c r="A5349" s="33">
        <v>4684</v>
      </c>
      <c r="B5349" s="34" t="s">
        <v>9902</v>
      </c>
      <c r="C5349" s="34" t="s">
        <v>9903</v>
      </c>
      <c r="D5349" s="34" t="s">
        <v>9904</v>
      </c>
      <c r="E5349" s="35" t="s">
        <v>9905</v>
      </c>
      <c r="F5349" s="35"/>
      <c r="G5349" s="36">
        <v>27.5</v>
      </c>
      <c r="H5349" s="36">
        <v>3750</v>
      </c>
      <c r="I5349" s="36">
        <v>4950</v>
      </c>
      <c r="J5349" s="36">
        <v>27.5</v>
      </c>
    </row>
    <row r="5350" spans="1:10" x14ac:dyDescent="0.2">
      <c r="A5350" s="33">
        <v>4685</v>
      </c>
      <c r="B5350" s="34" t="s">
        <v>11526</v>
      </c>
      <c r="C5350" s="34" t="s">
        <v>11525</v>
      </c>
      <c r="D5350" s="34" t="s">
        <v>9899</v>
      </c>
      <c r="E5350" s="35" t="s">
        <v>13943</v>
      </c>
      <c r="F5350" s="35"/>
      <c r="G5350" s="36">
        <v>25</v>
      </c>
      <c r="H5350" s="36">
        <v>3750</v>
      </c>
      <c r="I5350" s="36">
        <v>4500</v>
      </c>
      <c r="J5350" s="36">
        <v>25</v>
      </c>
    </row>
    <row r="5351" spans="1:10" x14ac:dyDescent="0.2">
      <c r="A5351" s="33">
        <v>4686</v>
      </c>
      <c r="B5351" s="34" t="s">
        <v>9906</v>
      </c>
      <c r="C5351" s="34" t="s">
        <v>9907</v>
      </c>
      <c r="D5351" s="34" t="s">
        <v>9904</v>
      </c>
      <c r="E5351" s="35" t="s">
        <v>2938</v>
      </c>
      <c r="F5351" s="35"/>
      <c r="G5351" s="36">
        <v>27.5</v>
      </c>
      <c r="H5351" s="36">
        <v>3750</v>
      </c>
      <c r="I5351" s="36">
        <v>4950</v>
      </c>
      <c r="J5351" s="36">
        <v>27.5</v>
      </c>
    </row>
    <row r="5352" spans="1:10" x14ac:dyDescent="0.2">
      <c r="A5352" s="33">
        <v>4687</v>
      </c>
      <c r="B5352" s="34" t="s">
        <v>9908</v>
      </c>
      <c r="C5352" s="34" t="s">
        <v>9909</v>
      </c>
      <c r="D5352" s="34" t="s">
        <v>9910</v>
      </c>
      <c r="E5352" s="35" t="s">
        <v>9911</v>
      </c>
      <c r="F5352" s="35"/>
      <c r="G5352" s="36">
        <v>28.33</v>
      </c>
      <c r="H5352" s="36">
        <v>3200</v>
      </c>
      <c r="I5352" s="36">
        <v>5099.3999999999996</v>
      </c>
      <c r="J5352" s="36">
        <v>28.33</v>
      </c>
    </row>
    <row r="5353" spans="1:10" x14ac:dyDescent="0.2">
      <c r="A5353" s="33">
        <v>4688</v>
      </c>
      <c r="B5353" s="34" t="s">
        <v>11524</v>
      </c>
      <c r="C5353" s="34" t="s">
        <v>11523</v>
      </c>
      <c r="D5353" s="34" t="s">
        <v>9899</v>
      </c>
      <c r="E5353" s="35" t="s">
        <v>13912</v>
      </c>
      <c r="F5353" s="35"/>
      <c r="G5353" s="36">
        <v>25</v>
      </c>
      <c r="H5353" s="36">
        <v>3750</v>
      </c>
      <c r="I5353" s="36">
        <v>4500</v>
      </c>
      <c r="J5353" s="36">
        <v>25</v>
      </c>
    </row>
    <row r="5354" spans="1:10" x14ac:dyDescent="0.2">
      <c r="A5354" s="33">
        <v>4689</v>
      </c>
      <c r="B5354" s="34" t="s">
        <v>9914</v>
      </c>
      <c r="C5354" s="34" t="s">
        <v>9915</v>
      </c>
      <c r="D5354" s="34" t="s">
        <v>9904</v>
      </c>
      <c r="E5354" s="35" t="s">
        <v>4245</v>
      </c>
      <c r="F5354" s="35"/>
      <c r="G5354" s="36">
        <v>27.5</v>
      </c>
      <c r="H5354" s="36">
        <v>3750</v>
      </c>
      <c r="I5354" s="36">
        <v>4950</v>
      </c>
      <c r="J5354" s="36">
        <v>27.5</v>
      </c>
    </row>
    <row r="5355" spans="1:10" x14ac:dyDescent="0.2">
      <c r="A5355" s="33">
        <v>4690</v>
      </c>
      <c r="B5355" s="34" t="s">
        <v>9916</v>
      </c>
      <c r="C5355" s="34" t="s">
        <v>9917</v>
      </c>
      <c r="D5355" s="34" t="s">
        <v>9894</v>
      </c>
      <c r="E5355" s="35" t="s">
        <v>4079</v>
      </c>
      <c r="F5355" s="35"/>
      <c r="G5355" s="36">
        <v>25</v>
      </c>
      <c r="H5355" s="36">
        <v>3200</v>
      </c>
      <c r="I5355" s="36">
        <v>4500</v>
      </c>
      <c r="J5355" s="36">
        <v>25</v>
      </c>
    </row>
    <row r="5356" spans="1:10" x14ac:dyDescent="0.2">
      <c r="A5356" s="33">
        <v>4691</v>
      </c>
      <c r="B5356" s="34" t="s">
        <v>15232</v>
      </c>
      <c r="C5356" s="34" t="s">
        <v>15233</v>
      </c>
      <c r="D5356" s="34" t="s">
        <v>9899</v>
      </c>
      <c r="E5356" s="35" t="s">
        <v>13993</v>
      </c>
      <c r="F5356" s="35"/>
      <c r="G5356" s="36">
        <v>25</v>
      </c>
      <c r="H5356" s="36">
        <v>3750</v>
      </c>
      <c r="I5356" s="36">
        <v>4500</v>
      </c>
      <c r="J5356" s="36">
        <v>25</v>
      </c>
    </row>
    <row r="5357" spans="1:10" x14ac:dyDescent="0.2">
      <c r="A5357" s="31"/>
      <c r="B5357" s="31"/>
      <c r="C5357" s="31"/>
      <c r="D5357" s="32" t="s">
        <v>9918</v>
      </c>
      <c r="E5357" s="31"/>
      <c r="F5357" s="31"/>
      <c r="G5357" s="31"/>
      <c r="H5357" s="31"/>
      <c r="I5357" s="31"/>
      <c r="J5357" s="31"/>
    </row>
    <row r="5358" spans="1:10" x14ac:dyDescent="0.2">
      <c r="A5358" s="33">
        <v>4692</v>
      </c>
      <c r="B5358" s="34" t="s">
        <v>9939</v>
      </c>
      <c r="C5358" s="34" t="s">
        <v>9940</v>
      </c>
      <c r="D5358" s="34" t="s">
        <v>15234</v>
      </c>
      <c r="E5358" s="35" t="s">
        <v>590</v>
      </c>
      <c r="F5358" s="35"/>
      <c r="G5358" s="36">
        <v>24.44</v>
      </c>
      <c r="H5358" s="36">
        <v>3750</v>
      </c>
      <c r="I5358" s="36">
        <v>4399.2</v>
      </c>
      <c r="J5358" s="36">
        <v>24.44</v>
      </c>
    </row>
    <row r="5359" spans="1:10" x14ac:dyDescent="0.2">
      <c r="A5359" s="33">
        <v>4693</v>
      </c>
      <c r="B5359" s="34" t="s">
        <v>9919</v>
      </c>
      <c r="C5359" s="34" t="s">
        <v>9920</v>
      </c>
      <c r="D5359" s="34" t="s">
        <v>9921</v>
      </c>
      <c r="E5359" s="35" t="s">
        <v>4652</v>
      </c>
      <c r="F5359" s="35"/>
      <c r="G5359" s="36">
        <v>29.33</v>
      </c>
      <c r="H5359" s="36">
        <v>3750</v>
      </c>
      <c r="I5359" s="36">
        <v>5279.4</v>
      </c>
      <c r="J5359" s="36">
        <v>29.33</v>
      </c>
    </row>
    <row r="5360" spans="1:10" x14ac:dyDescent="0.2">
      <c r="A5360" s="33">
        <v>4694</v>
      </c>
      <c r="B5360" s="34" t="s">
        <v>9922</v>
      </c>
      <c r="C5360" s="34" t="s">
        <v>9923</v>
      </c>
      <c r="D5360" s="34" t="s">
        <v>9921</v>
      </c>
      <c r="E5360" s="35" t="s">
        <v>229</v>
      </c>
      <c r="F5360" s="35"/>
      <c r="G5360" s="36">
        <v>29.33</v>
      </c>
      <c r="H5360" s="36">
        <v>3750</v>
      </c>
      <c r="I5360" s="36">
        <v>5279.4</v>
      </c>
      <c r="J5360" s="36">
        <v>29.33</v>
      </c>
    </row>
    <row r="5361" spans="1:10" x14ac:dyDescent="0.2">
      <c r="A5361" s="33">
        <v>4695</v>
      </c>
      <c r="B5361" s="34" t="s">
        <v>9925</v>
      </c>
      <c r="C5361" s="34" t="s">
        <v>9926</v>
      </c>
      <c r="D5361" s="34" t="s">
        <v>15235</v>
      </c>
      <c r="E5361" s="35" t="s">
        <v>229</v>
      </c>
      <c r="F5361" s="35"/>
      <c r="G5361" s="36">
        <v>7200</v>
      </c>
      <c r="H5361" s="36">
        <v>4000</v>
      </c>
      <c r="I5361" s="36">
        <v>7200</v>
      </c>
      <c r="J5361" s="36">
        <v>7200</v>
      </c>
    </row>
    <row r="5362" spans="1:10" x14ac:dyDescent="0.2">
      <c r="A5362" s="33">
        <v>4696</v>
      </c>
      <c r="B5362" s="34" t="s">
        <v>9927</v>
      </c>
      <c r="C5362" s="34" t="s">
        <v>9928</v>
      </c>
      <c r="D5362" s="34" t="s">
        <v>9921</v>
      </c>
      <c r="E5362" s="35" t="s">
        <v>2343</v>
      </c>
      <c r="F5362" s="35"/>
      <c r="G5362" s="36">
        <v>29.33</v>
      </c>
      <c r="H5362" s="36">
        <v>3750</v>
      </c>
      <c r="I5362" s="36">
        <v>5279.4</v>
      </c>
      <c r="J5362" s="36">
        <v>29.33</v>
      </c>
    </row>
    <row r="5363" spans="1:10" x14ac:dyDescent="0.2">
      <c r="A5363" s="33">
        <v>4697</v>
      </c>
      <c r="B5363" s="34" t="s">
        <v>9929</v>
      </c>
      <c r="C5363" s="34" t="s">
        <v>9930</v>
      </c>
      <c r="D5363" s="34" t="s">
        <v>9931</v>
      </c>
      <c r="E5363" s="35" t="s">
        <v>9932</v>
      </c>
      <c r="F5363" s="35"/>
      <c r="G5363" s="36">
        <v>26.89</v>
      </c>
      <c r="H5363" s="36">
        <v>3750</v>
      </c>
      <c r="I5363" s="36">
        <v>4840.2</v>
      </c>
      <c r="J5363" s="36">
        <v>26.89</v>
      </c>
    </row>
    <row r="5364" spans="1:10" x14ac:dyDescent="0.2">
      <c r="A5364" s="33">
        <v>4698</v>
      </c>
      <c r="B5364" s="34" t="s">
        <v>9933</v>
      </c>
      <c r="C5364" s="34" t="s">
        <v>9934</v>
      </c>
      <c r="D5364" s="34" t="s">
        <v>9924</v>
      </c>
      <c r="E5364" s="35" t="s">
        <v>744</v>
      </c>
      <c r="F5364" s="35"/>
      <c r="G5364" s="36">
        <v>24.44</v>
      </c>
      <c r="H5364" s="36">
        <v>3750</v>
      </c>
      <c r="I5364" s="36">
        <v>4399.2</v>
      </c>
      <c r="J5364" s="36">
        <v>24.44</v>
      </c>
    </row>
    <row r="5365" spans="1:10" x14ac:dyDescent="0.2">
      <c r="A5365" s="33">
        <v>4699</v>
      </c>
      <c r="B5365" s="34" t="s">
        <v>2433</v>
      </c>
      <c r="C5365" s="34" t="s">
        <v>2434</v>
      </c>
      <c r="D5365" s="34" t="s">
        <v>9931</v>
      </c>
      <c r="E5365" s="35" t="s">
        <v>2435</v>
      </c>
      <c r="F5365" s="35"/>
      <c r="G5365" s="36">
        <v>26.89</v>
      </c>
      <c r="H5365" s="36">
        <v>3750</v>
      </c>
      <c r="I5365" s="36">
        <v>4840.2</v>
      </c>
      <c r="J5365" s="36">
        <v>26.89</v>
      </c>
    </row>
    <row r="5366" spans="1:10" x14ac:dyDescent="0.2">
      <c r="A5366" s="31"/>
      <c r="B5366" s="31"/>
      <c r="C5366" s="31"/>
      <c r="D5366" s="32" t="s">
        <v>9938</v>
      </c>
      <c r="E5366" s="31"/>
      <c r="F5366" s="31"/>
      <c r="G5366" s="31"/>
      <c r="H5366" s="31"/>
      <c r="I5366" s="31"/>
      <c r="J5366" s="31"/>
    </row>
    <row r="5367" spans="1:10" x14ac:dyDescent="0.2">
      <c r="A5367" s="33">
        <v>4700</v>
      </c>
      <c r="B5367" s="34" t="s">
        <v>11537</v>
      </c>
      <c r="C5367" s="34" t="s">
        <v>11536</v>
      </c>
      <c r="D5367" s="34" t="s">
        <v>9941</v>
      </c>
      <c r="E5367" s="35" t="s">
        <v>14056</v>
      </c>
      <c r="F5367" s="35"/>
      <c r="G5367" s="36">
        <v>24.44</v>
      </c>
      <c r="H5367" s="36">
        <v>3750</v>
      </c>
      <c r="I5367" s="36">
        <v>4399.2</v>
      </c>
      <c r="J5367" s="36">
        <v>24.44</v>
      </c>
    </row>
    <row r="5368" spans="1:10" x14ac:dyDescent="0.2">
      <c r="A5368" s="33">
        <v>4701</v>
      </c>
      <c r="B5368" s="34" t="s">
        <v>9943</v>
      </c>
      <c r="C5368" s="34" t="s">
        <v>9944</v>
      </c>
      <c r="D5368" s="34" t="s">
        <v>9942</v>
      </c>
      <c r="E5368" s="35" t="s">
        <v>8579</v>
      </c>
      <c r="F5368" s="35"/>
      <c r="G5368" s="36">
        <v>24.44</v>
      </c>
      <c r="H5368" s="36">
        <v>3750</v>
      </c>
      <c r="I5368" s="36">
        <v>4399.2</v>
      </c>
      <c r="J5368" s="36">
        <v>24.44</v>
      </c>
    </row>
    <row r="5369" spans="1:10" x14ac:dyDescent="0.2">
      <c r="A5369" s="33">
        <v>4702</v>
      </c>
      <c r="B5369" s="34" t="s">
        <v>11530</v>
      </c>
      <c r="C5369" s="34" t="s">
        <v>11529</v>
      </c>
      <c r="D5369" s="34" t="s">
        <v>9941</v>
      </c>
      <c r="E5369" s="35" t="s">
        <v>13996</v>
      </c>
      <c r="F5369" s="35"/>
      <c r="G5369" s="36">
        <v>24.44</v>
      </c>
      <c r="H5369" s="36">
        <v>3750</v>
      </c>
      <c r="I5369" s="36">
        <v>4399.2</v>
      </c>
      <c r="J5369" s="36">
        <v>24.44</v>
      </c>
    </row>
    <row r="5370" spans="1:10" x14ac:dyDescent="0.2">
      <c r="A5370" s="33">
        <v>4703</v>
      </c>
      <c r="B5370" s="34" t="s">
        <v>9945</v>
      </c>
      <c r="C5370" s="34" t="s">
        <v>9946</v>
      </c>
      <c r="D5370" s="34" t="s">
        <v>9947</v>
      </c>
      <c r="E5370" s="35" t="s">
        <v>2612</v>
      </c>
      <c r="F5370" s="35"/>
      <c r="G5370" s="36">
        <v>6000</v>
      </c>
      <c r="H5370" s="36">
        <v>3965</v>
      </c>
      <c r="I5370" s="36">
        <v>6000</v>
      </c>
      <c r="J5370" s="36">
        <v>6000</v>
      </c>
    </row>
    <row r="5371" spans="1:10" x14ac:dyDescent="0.2">
      <c r="A5371" s="33">
        <v>4704</v>
      </c>
      <c r="B5371" s="34" t="s">
        <v>9948</v>
      </c>
      <c r="C5371" s="34" t="s">
        <v>9949</v>
      </c>
      <c r="D5371" s="34" t="s">
        <v>9950</v>
      </c>
      <c r="E5371" s="35" t="s">
        <v>229</v>
      </c>
      <c r="F5371" s="35"/>
      <c r="G5371" s="36">
        <v>30.25</v>
      </c>
      <c r="H5371" s="36">
        <v>3800</v>
      </c>
      <c r="I5371" s="36">
        <v>5445</v>
      </c>
      <c r="J5371" s="36">
        <v>30.25</v>
      </c>
    </row>
    <row r="5372" spans="1:10" x14ac:dyDescent="0.2">
      <c r="A5372" s="33">
        <v>4705</v>
      </c>
      <c r="B5372" s="34" t="s">
        <v>9951</v>
      </c>
      <c r="C5372" s="34" t="s">
        <v>9952</v>
      </c>
      <c r="D5372" s="34" t="s">
        <v>15236</v>
      </c>
      <c r="E5372" s="35" t="s">
        <v>9953</v>
      </c>
      <c r="F5372" s="35"/>
      <c r="G5372" s="36">
        <v>26.89</v>
      </c>
      <c r="H5372" s="36">
        <v>3750</v>
      </c>
      <c r="I5372" s="36">
        <v>4840.2</v>
      </c>
      <c r="J5372" s="36">
        <v>26.89</v>
      </c>
    </row>
    <row r="5373" spans="1:10" x14ac:dyDescent="0.2">
      <c r="A5373" s="33">
        <v>4706</v>
      </c>
      <c r="B5373" s="34" t="s">
        <v>9954</v>
      </c>
      <c r="C5373" s="34" t="s">
        <v>9955</v>
      </c>
      <c r="D5373" s="34" t="s">
        <v>15236</v>
      </c>
      <c r="E5373" s="35" t="s">
        <v>374</v>
      </c>
      <c r="F5373" s="35"/>
      <c r="G5373" s="36">
        <v>26.89</v>
      </c>
      <c r="H5373" s="36">
        <v>3750</v>
      </c>
      <c r="I5373" s="36">
        <v>4840.2</v>
      </c>
      <c r="J5373" s="36">
        <v>26.89</v>
      </c>
    </row>
    <row r="5374" spans="1:10" x14ac:dyDescent="0.2">
      <c r="A5374" s="33">
        <v>4707</v>
      </c>
      <c r="B5374" s="34" t="s">
        <v>9956</v>
      </c>
      <c r="C5374" s="34" t="s">
        <v>9957</v>
      </c>
      <c r="D5374" s="34" t="s">
        <v>15237</v>
      </c>
      <c r="E5374" s="35" t="s">
        <v>731</v>
      </c>
      <c r="F5374" s="35"/>
      <c r="G5374" s="36">
        <v>6000</v>
      </c>
      <c r="H5374" s="36">
        <v>4000</v>
      </c>
      <c r="I5374" s="36">
        <v>6000</v>
      </c>
      <c r="J5374" s="36">
        <v>6000</v>
      </c>
    </row>
    <row r="5375" spans="1:10" x14ac:dyDescent="0.2">
      <c r="A5375" s="31"/>
      <c r="B5375" s="31"/>
      <c r="C5375" s="31"/>
      <c r="D5375" s="32" t="s">
        <v>9958</v>
      </c>
      <c r="E5375" s="31"/>
      <c r="F5375" s="31"/>
      <c r="G5375" s="31"/>
      <c r="H5375" s="31"/>
      <c r="I5375" s="31"/>
      <c r="J5375" s="31"/>
    </row>
    <row r="5376" spans="1:10" x14ac:dyDescent="0.2">
      <c r="A5376" s="33">
        <v>4708</v>
      </c>
      <c r="B5376" s="34" t="s">
        <v>9962</v>
      </c>
      <c r="C5376" s="34" t="s">
        <v>9963</v>
      </c>
      <c r="D5376" s="34" t="s">
        <v>9961</v>
      </c>
      <c r="E5376" s="35" t="s">
        <v>8563</v>
      </c>
      <c r="F5376" s="35"/>
      <c r="G5376" s="36">
        <v>24.44</v>
      </c>
      <c r="H5376" s="36">
        <v>3750</v>
      </c>
      <c r="I5376" s="36">
        <v>4399.2</v>
      </c>
      <c r="J5376" s="36">
        <v>24.44</v>
      </c>
    </row>
    <row r="5377" spans="1:10" x14ac:dyDescent="0.2">
      <c r="A5377" s="33">
        <v>4709</v>
      </c>
      <c r="B5377" s="34" t="s">
        <v>9964</v>
      </c>
      <c r="C5377" s="34" t="s">
        <v>9965</v>
      </c>
      <c r="D5377" s="34" t="s">
        <v>9966</v>
      </c>
      <c r="E5377" s="35" t="s">
        <v>9967</v>
      </c>
      <c r="F5377" s="35"/>
      <c r="G5377" s="36">
        <v>26.89</v>
      </c>
      <c r="H5377" s="36">
        <v>3750</v>
      </c>
      <c r="I5377" s="36">
        <v>4840.2</v>
      </c>
      <c r="J5377" s="36">
        <v>26.89</v>
      </c>
    </row>
    <row r="5378" spans="1:10" x14ac:dyDescent="0.2">
      <c r="A5378" s="33">
        <v>4710</v>
      </c>
      <c r="B5378" s="34" t="s">
        <v>9968</v>
      </c>
      <c r="C5378" s="34" t="s">
        <v>9969</v>
      </c>
      <c r="D5378" s="34" t="s">
        <v>9966</v>
      </c>
      <c r="E5378" s="35" t="s">
        <v>6376</v>
      </c>
      <c r="F5378" s="35"/>
      <c r="G5378" s="36">
        <v>26.89</v>
      </c>
      <c r="H5378" s="36">
        <v>3750</v>
      </c>
      <c r="I5378" s="36">
        <v>4840.2</v>
      </c>
      <c r="J5378" s="36">
        <v>26.89</v>
      </c>
    </row>
    <row r="5379" spans="1:10" x14ac:dyDescent="0.2">
      <c r="A5379" s="33">
        <v>4711</v>
      </c>
      <c r="B5379" s="34" t="s">
        <v>9970</v>
      </c>
      <c r="C5379" s="34" t="s">
        <v>9971</v>
      </c>
      <c r="D5379" s="34" t="s">
        <v>9961</v>
      </c>
      <c r="E5379" s="35" t="s">
        <v>2443</v>
      </c>
      <c r="F5379" s="35"/>
      <c r="G5379" s="36">
        <v>24.44</v>
      </c>
      <c r="H5379" s="36">
        <v>3200</v>
      </c>
      <c r="I5379" s="36">
        <v>4399.2</v>
      </c>
      <c r="J5379" s="36">
        <v>24.44</v>
      </c>
    </row>
    <row r="5380" spans="1:10" x14ac:dyDescent="0.2">
      <c r="A5380" s="33">
        <v>4712</v>
      </c>
      <c r="B5380" s="34" t="s">
        <v>9972</v>
      </c>
      <c r="C5380" s="34" t="s">
        <v>9973</v>
      </c>
      <c r="D5380" s="34" t="s">
        <v>9974</v>
      </c>
      <c r="E5380" s="35" t="s">
        <v>495</v>
      </c>
      <c r="F5380" s="35"/>
      <c r="G5380" s="36">
        <v>24.44</v>
      </c>
      <c r="H5380" s="36">
        <v>3750</v>
      </c>
      <c r="I5380" s="36">
        <v>4399.2</v>
      </c>
      <c r="J5380" s="36">
        <v>24.44</v>
      </c>
    </row>
    <row r="5381" spans="1:10" x14ac:dyDescent="0.2">
      <c r="A5381" s="33">
        <v>4713</v>
      </c>
      <c r="B5381" s="34" t="s">
        <v>9975</v>
      </c>
      <c r="C5381" s="34" t="s">
        <v>9976</v>
      </c>
      <c r="D5381" s="34" t="s">
        <v>9977</v>
      </c>
      <c r="E5381" s="35" t="s">
        <v>6262</v>
      </c>
      <c r="F5381" s="35"/>
      <c r="G5381" s="36">
        <v>30.25</v>
      </c>
      <c r="H5381" s="36">
        <v>3800</v>
      </c>
      <c r="I5381" s="36">
        <v>5445</v>
      </c>
      <c r="J5381" s="36">
        <v>30.25</v>
      </c>
    </row>
    <row r="5382" spans="1:10" x14ac:dyDescent="0.2">
      <c r="A5382" s="33">
        <v>4714</v>
      </c>
      <c r="B5382" s="34" t="s">
        <v>9978</v>
      </c>
      <c r="C5382" s="34" t="s">
        <v>9979</v>
      </c>
      <c r="D5382" s="34" t="s">
        <v>9980</v>
      </c>
      <c r="E5382" s="35" t="s">
        <v>9981</v>
      </c>
      <c r="F5382" s="35"/>
      <c r="G5382" s="36">
        <v>6000</v>
      </c>
      <c r="H5382" s="36">
        <v>3966</v>
      </c>
      <c r="I5382" s="36">
        <v>6000</v>
      </c>
      <c r="J5382" s="36">
        <v>6000</v>
      </c>
    </row>
    <row r="5383" spans="1:10" x14ac:dyDescent="0.2">
      <c r="A5383" s="33">
        <v>4715</v>
      </c>
      <c r="B5383" s="34" t="s">
        <v>9982</v>
      </c>
      <c r="C5383" s="34" t="s">
        <v>9983</v>
      </c>
      <c r="D5383" s="34" t="s">
        <v>9966</v>
      </c>
      <c r="E5383" s="35" t="s">
        <v>1755</v>
      </c>
      <c r="F5383" s="35"/>
      <c r="G5383" s="36">
        <v>26.89</v>
      </c>
      <c r="H5383" s="36">
        <v>3750</v>
      </c>
      <c r="I5383" s="36">
        <v>4840.2</v>
      </c>
      <c r="J5383" s="36">
        <v>26.89</v>
      </c>
    </row>
    <row r="5384" spans="1:10" x14ac:dyDescent="0.2">
      <c r="A5384" s="33">
        <v>4716</v>
      </c>
      <c r="B5384" s="34" t="s">
        <v>9984</v>
      </c>
      <c r="C5384" s="34" t="s">
        <v>9985</v>
      </c>
      <c r="D5384" s="34" t="s">
        <v>15238</v>
      </c>
      <c r="E5384" s="35" t="s">
        <v>1989</v>
      </c>
      <c r="F5384" s="35"/>
      <c r="G5384" s="36">
        <v>6600</v>
      </c>
      <c r="H5384" s="36">
        <v>4000</v>
      </c>
      <c r="I5384" s="36">
        <v>6600</v>
      </c>
      <c r="J5384" s="36">
        <v>6600</v>
      </c>
    </row>
    <row r="5385" spans="1:10" x14ac:dyDescent="0.2">
      <c r="A5385" s="31"/>
      <c r="B5385" s="31"/>
      <c r="C5385" s="31"/>
      <c r="D5385" s="32" t="s">
        <v>9986</v>
      </c>
      <c r="E5385" s="31"/>
      <c r="F5385" s="31"/>
      <c r="G5385" s="31"/>
      <c r="H5385" s="31"/>
      <c r="I5385" s="31"/>
      <c r="J5385" s="31"/>
    </row>
    <row r="5386" spans="1:10" x14ac:dyDescent="0.2">
      <c r="A5386" s="33">
        <v>4717</v>
      </c>
      <c r="B5386" s="34" t="s">
        <v>11569</v>
      </c>
      <c r="C5386" s="34" t="s">
        <v>11568</v>
      </c>
      <c r="D5386" s="34" t="s">
        <v>9989</v>
      </c>
      <c r="E5386" s="35" t="s">
        <v>13946</v>
      </c>
      <c r="F5386" s="35"/>
      <c r="G5386" s="36">
        <v>28.33</v>
      </c>
      <c r="H5386" s="36">
        <v>3800</v>
      </c>
      <c r="I5386" s="36">
        <v>5099.3999999999996</v>
      </c>
      <c r="J5386" s="36">
        <v>28.33</v>
      </c>
    </row>
    <row r="5387" spans="1:10" x14ac:dyDescent="0.2">
      <c r="A5387" s="33">
        <v>4718</v>
      </c>
      <c r="B5387" s="34" t="s">
        <v>11567</v>
      </c>
      <c r="C5387" s="34" t="s">
        <v>11566</v>
      </c>
      <c r="D5387" s="34" t="s">
        <v>9989</v>
      </c>
      <c r="E5387" s="35" t="s">
        <v>14120</v>
      </c>
      <c r="F5387" s="35"/>
      <c r="G5387" s="36">
        <v>28.33</v>
      </c>
      <c r="H5387" s="36">
        <v>3800</v>
      </c>
      <c r="I5387" s="36">
        <v>5099.3999999999996</v>
      </c>
      <c r="J5387" s="36">
        <v>28.33</v>
      </c>
    </row>
    <row r="5388" spans="1:10" x14ac:dyDescent="0.2">
      <c r="A5388" s="33">
        <v>4719</v>
      </c>
      <c r="B5388" s="34" t="s">
        <v>9959</v>
      </c>
      <c r="C5388" s="34" t="s">
        <v>9960</v>
      </c>
      <c r="D5388" s="34" t="s">
        <v>9989</v>
      </c>
      <c r="E5388" s="35" t="s">
        <v>98</v>
      </c>
      <c r="F5388" s="35"/>
      <c r="G5388" s="36">
        <v>28.33</v>
      </c>
      <c r="H5388" s="36">
        <v>3800</v>
      </c>
      <c r="I5388" s="36">
        <v>5099.3999999999996</v>
      </c>
      <c r="J5388" s="36">
        <v>28.33</v>
      </c>
    </row>
    <row r="5389" spans="1:10" x14ac:dyDescent="0.2">
      <c r="A5389" s="33">
        <v>4720</v>
      </c>
      <c r="B5389" s="34" t="s">
        <v>9987</v>
      </c>
      <c r="C5389" s="34" t="s">
        <v>9988</v>
      </c>
      <c r="D5389" s="34" t="s">
        <v>9989</v>
      </c>
      <c r="E5389" s="35" t="s">
        <v>9806</v>
      </c>
      <c r="F5389" s="35"/>
      <c r="G5389" s="36">
        <v>28.33</v>
      </c>
      <c r="H5389" s="36">
        <v>3800</v>
      </c>
      <c r="I5389" s="36">
        <v>5099.3999999999996</v>
      </c>
      <c r="J5389" s="36">
        <v>28.33</v>
      </c>
    </row>
    <row r="5390" spans="1:10" x14ac:dyDescent="0.2">
      <c r="A5390" s="33">
        <v>4721</v>
      </c>
      <c r="B5390" s="34" t="s">
        <v>11565</v>
      </c>
      <c r="C5390" s="34" t="s">
        <v>11564</v>
      </c>
      <c r="D5390" s="34" t="s">
        <v>9989</v>
      </c>
      <c r="E5390" s="35" t="s">
        <v>14410</v>
      </c>
      <c r="F5390" s="35"/>
      <c r="G5390" s="36">
        <v>28.33</v>
      </c>
      <c r="H5390" s="36">
        <v>3800</v>
      </c>
      <c r="I5390" s="36">
        <v>5099.3999999999996</v>
      </c>
      <c r="J5390" s="36">
        <v>28.33</v>
      </c>
    </row>
    <row r="5391" spans="1:10" x14ac:dyDescent="0.2">
      <c r="A5391" s="33">
        <v>4722</v>
      </c>
      <c r="B5391" s="34" t="s">
        <v>9992</v>
      </c>
      <c r="C5391" s="34" t="s">
        <v>9993</v>
      </c>
      <c r="D5391" s="34" t="s">
        <v>9989</v>
      </c>
      <c r="E5391" s="35" t="s">
        <v>9994</v>
      </c>
      <c r="F5391" s="35"/>
      <c r="G5391" s="36">
        <v>28.33</v>
      </c>
      <c r="H5391" s="36">
        <v>3800</v>
      </c>
      <c r="I5391" s="36">
        <v>5099.3999999999996</v>
      </c>
      <c r="J5391" s="36">
        <v>28.33</v>
      </c>
    </row>
    <row r="5392" spans="1:10" x14ac:dyDescent="0.2">
      <c r="A5392" s="33">
        <v>4723</v>
      </c>
      <c r="B5392" s="34" t="s">
        <v>9995</v>
      </c>
      <c r="C5392" s="34" t="s">
        <v>9996</v>
      </c>
      <c r="D5392" s="34" t="s">
        <v>9989</v>
      </c>
      <c r="E5392" s="35" t="s">
        <v>846</v>
      </c>
      <c r="F5392" s="35"/>
      <c r="G5392" s="36">
        <v>28.33</v>
      </c>
      <c r="H5392" s="36">
        <v>3800</v>
      </c>
      <c r="I5392" s="36">
        <v>5099.3999999999996</v>
      </c>
      <c r="J5392" s="36">
        <v>28.33</v>
      </c>
    </row>
    <row r="5393" spans="1:10" x14ac:dyDescent="0.2">
      <c r="A5393" s="33">
        <v>4724</v>
      </c>
      <c r="B5393" s="34" t="s">
        <v>9997</v>
      </c>
      <c r="C5393" s="34" t="s">
        <v>9998</v>
      </c>
      <c r="D5393" s="34" t="s">
        <v>9989</v>
      </c>
      <c r="E5393" s="35" t="s">
        <v>672</v>
      </c>
      <c r="F5393" s="35"/>
      <c r="G5393" s="36">
        <v>28.33</v>
      </c>
      <c r="H5393" s="36">
        <v>3800</v>
      </c>
      <c r="I5393" s="36">
        <v>5099.3999999999996</v>
      </c>
      <c r="J5393" s="36">
        <v>28.33</v>
      </c>
    </row>
    <row r="5394" spans="1:10" x14ac:dyDescent="0.2">
      <c r="A5394" s="33">
        <v>4725</v>
      </c>
      <c r="B5394" s="34" t="s">
        <v>9999</v>
      </c>
      <c r="C5394" s="34" t="s">
        <v>10000</v>
      </c>
      <c r="D5394" s="34" t="s">
        <v>9989</v>
      </c>
      <c r="E5394" s="35" t="s">
        <v>270</v>
      </c>
      <c r="F5394" s="35"/>
      <c r="G5394" s="36">
        <v>28.33</v>
      </c>
      <c r="H5394" s="36">
        <v>3800</v>
      </c>
      <c r="I5394" s="36">
        <v>5099.3999999999996</v>
      </c>
      <c r="J5394" s="36">
        <v>28.33</v>
      </c>
    </row>
    <row r="5395" spans="1:10" x14ac:dyDescent="0.2">
      <c r="A5395" s="33">
        <v>4726</v>
      </c>
      <c r="B5395" s="34" t="s">
        <v>15239</v>
      </c>
      <c r="C5395" s="34" t="s">
        <v>15240</v>
      </c>
      <c r="D5395" s="34" t="s">
        <v>9989</v>
      </c>
      <c r="E5395" s="35" t="s">
        <v>13915</v>
      </c>
      <c r="F5395" s="35"/>
      <c r="G5395" s="36">
        <v>28.33</v>
      </c>
      <c r="H5395" s="36">
        <v>3800</v>
      </c>
      <c r="I5395" s="36">
        <v>5099.3999999999996</v>
      </c>
      <c r="J5395" s="36">
        <v>28.33</v>
      </c>
    </row>
    <row r="5396" spans="1:10" x14ac:dyDescent="0.2">
      <c r="A5396" s="33">
        <v>4727</v>
      </c>
      <c r="B5396" s="34" t="s">
        <v>10001</v>
      </c>
      <c r="C5396" s="34" t="s">
        <v>10002</v>
      </c>
      <c r="D5396" s="34" t="s">
        <v>9989</v>
      </c>
      <c r="E5396" s="35" t="s">
        <v>2440</v>
      </c>
      <c r="F5396" s="35"/>
      <c r="G5396" s="36">
        <v>28.33</v>
      </c>
      <c r="H5396" s="36">
        <v>3800</v>
      </c>
      <c r="I5396" s="36">
        <v>5099.3999999999996</v>
      </c>
      <c r="J5396" s="36">
        <v>28.33</v>
      </c>
    </row>
    <row r="5397" spans="1:10" x14ac:dyDescent="0.2">
      <c r="A5397" s="33">
        <v>4728</v>
      </c>
      <c r="B5397" s="34" t="s">
        <v>10003</v>
      </c>
      <c r="C5397" s="34" t="s">
        <v>10004</v>
      </c>
      <c r="D5397" s="34" t="s">
        <v>9989</v>
      </c>
      <c r="E5397" s="35" t="s">
        <v>8243</v>
      </c>
      <c r="F5397" s="35"/>
      <c r="G5397" s="36">
        <v>28.33</v>
      </c>
      <c r="H5397" s="36">
        <v>3800</v>
      </c>
      <c r="I5397" s="36">
        <v>5099.3999999999996</v>
      </c>
      <c r="J5397" s="36">
        <v>28.33</v>
      </c>
    </row>
    <row r="5398" spans="1:10" x14ac:dyDescent="0.2">
      <c r="A5398" s="33">
        <v>4729</v>
      </c>
      <c r="B5398" s="34" t="s">
        <v>11563</v>
      </c>
      <c r="C5398" s="34" t="s">
        <v>11562</v>
      </c>
      <c r="D5398" s="34" t="s">
        <v>9989</v>
      </c>
      <c r="E5398" s="35" t="s">
        <v>13912</v>
      </c>
      <c r="F5398" s="35"/>
      <c r="G5398" s="36">
        <v>28.33</v>
      </c>
      <c r="H5398" s="36">
        <v>3800</v>
      </c>
      <c r="I5398" s="36">
        <v>5099.3999999999996</v>
      </c>
      <c r="J5398" s="36">
        <v>28.33</v>
      </c>
    </row>
    <row r="5399" spans="1:10" x14ac:dyDescent="0.2">
      <c r="A5399" s="33">
        <v>4730</v>
      </c>
      <c r="B5399" s="34" t="s">
        <v>10005</v>
      </c>
      <c r="C5399" s="34" t="s">
        <v>10006</v>
      </c>
      <c r="D5399" s="34" t="s">
        <v>10007</v>
      </c>
      <c r="E5399" s="35" t="s">
        <v>10008</v>
      </c>
      <c r="F5399" s="35"/>
      <c r="G5399" s="36">
        <v>29.44</v>
      </c>
      <c r="H5399" s="36">
        <v>3850</v>
      </c>
      <c r="I5399" s="36">
        <v>5299.2</v>
      </c>
      <c r="J5399" s="36">
        <v>29.44</v>
      </c>
    </row>
    <row r="5400" spans="1:10" x14ac:dyDescent="0.2">
      <c r="A5400" s="33">
        <v>4731</v>
      </c>
      <c r="B5400" s="34" t="s">
        <v>10009</v>
      </c>
      <c r="C5400" s="34" t="s">
        <v>10010</v>
      </c>
      <c r="D5400" s="34" t="s">
        <v>9989</v>
      </c>
      <c r="E5400" s="35" t="s">
        <v>202</v>
      </c>
      <c r="F5400" s="35"/>
      <c r="G5400" s="36">
        <v>28.33</v>
      </c>
      <c r="H5400" s="36">
        <v>3800</v>
      </c>
      <c r="I5400" s="36">
        <v>5099.3999999999996</v>
      </c>
      <c r="J5400" s="36">
        <v>28.33</v>
      </c>
    </row>
    <row r="5401" spans="1:10" x14ac:dyDescent="0.2">
      <c r="A5401" s="33">
        <v>4732</v>
      </c>
      <c r="B5401" s="34" t="s">
        <v>15241</v>
      </c>
      <c r="C5401" s="34" t="s">
        <v>15242</v>
      </c>
      <c r="D5401" s="34" t="s">
        <v>9989</v>
      </c>
      <c r="E5401" s="35" t="s">
        <v>14077</v>
      </c>
      <c r="F5401" s="35"/>
      <c r="G5401" s="36">
        <v>28.33</v>
      </c>
      <c r="H5401" s="36">
        <v>3800</v>
      </c>
      <c r="I5401" s="36">
        <v>5099.3999999999996</v>
      </c>
      <c r="J5401" s="36">
        <v>28.33</v>
      </c>
    </row>
    <row r="5402" spans="1:10" x14ac:dyDescent="0.2">
      <c r="A5402" s="33">
        <v>4733</v>
      </c>
      <c r="B5402" s="34" t="s">
        <v>10011</v>
      </c>
      <c r="C5402" s="34" t="s">
        <v>10012</v>
      </c>
      <c r="D5402" s="34" t="s">
        <v>9989</v>
      </c>
      <c r="E5402" s="35" t="s">
        <v>10013</v>
      </c>
      <c r="F5402" s="35"/>
      <c r="G5402" s="36">
        <v>28.33</v>
      </c>
      <c r="H5402" s="36">
        <v>3800</v>
      </c>
      <c r="I5402" s="36">
        <v>5099.3999999999996</v>
      </c>
      <c r="J5402" s="36">
        <v>28.33</v>
      </c>
    </row>
    <row r="5403" spans="1:10" x14ac:dyDescent="0.2">
      <c r="A5403" s="33">
        <v>4734</v>
      </c>
      <c r="B5403" s="34" t="s">
        <v>10014</v>
      </c>
      <c r="C5403" s="34" t="s">
        <v>10015</v>
      </c>
      <c r="D5403" s="34" t="s">
        <v>9989</v>
      </c>
      <c r="E5403" s="35" t="s">
        <v>2480</v>
      </c>
      <c r="F5403" s="35"/>
      <c r="G5403" s="36">
        <v>28.33</v>
      </c>
      <c r="H5403" s="36">
        <v>3200</v>
      </c>
      <c r="I5403" s="36">
        <v>5099.3999999999996</v>
      </c>
      <c r="J5403" s="36">
        <v>28.33</v>
      </c>
    </row>
    <row r="5404" spans="1:10" x14ac:dyDescent="0.2">
      <c r="A5404" s="33">
        <v>4735</v>
      </c>
      <c r="B5404" s="34" t="s">
        <v>10016</v>
      </c>
      <c r="C5404" s="34" t="s">
        <v>10017</v>
      </c>
      <c r="D5404" s="34" t="s">
        <v>9989</v>
      </c>
      <c r="E5404" s="35" t="s">
        <v>10018</v>
      </c>
      <c r="F5404" s="35"/>
      <c r="G5404" s="36">
        <v>28.33</v>
      </c>
      <c r="H5404" s="36">
        <v>3800</v>
      </c>
      <c r="I5404" s="36">
        <v>5099.3999999999996</v>
      </c>
      <c r="J5404" s="36">
        <v>28.33</v>
      </c>
    </row>
    <row r="5405" spans="1:10" x14ac:dyDescent="0.2">
      <c r="A5405" s="33">
        <v>4736</v>
      </c>
      <c r="B5405" s="34" t="s">
        <v>10019</v>
      </c>
      <c r="C5405" s="34" t="s">
        <v>10020</v>
      </c>
      <c r="D5405" s="34" t="s">
        <v>9989</v>
      </c>
      <c r="E5405" s="35" t="s">
        <v>1819</v>
      </c>
      <c r="F5405" s="35"/>
      <c r="G5405" s="36">
        <v>28.33</v>
      </c>
      <c r="H5405" s="36">
        <v>3800</v>
      </c>
      <c r="I5405" s="36">
        <v>5099.3999999999996</v>
      </c>
      <c r="J5405" s="36">
        <v>28.33</v>
      </c>
    </row>
    <row r="5406" spans="1:10" x14ac:dyDescent="0.2">
      <c r="A5406" s="33">
        <v>4737</v>
      </c>
      <c r="B5406" s="34" t="s">
        <v>11561</v>
      </c>
      <c r="C5406" s="34" t="s">
        <v>11560</v>
      </c>
      <c r="D5406" s="34" t="s">
        <v>9989</v>
      </c>
      <c r="E5406" s="35" t="s">
        <v>13978</v>
      </c>
      <c r="F5406" s="35"/>
      <c r="G5406" s="36">
        <v>28.33</v>
      </c>
      <c r="H5406" s="36">
        <v>3800</v>
      </c>
      <c r="I5406" s="36">
        <v>5099.3999999999996</v>
      </c>
      <c r="J5406" s="36">
        <v>28.33</v>
      </c>
    </row>
    <row r="5407" spans="1:10" x14ac:dyDescent="0.2">
      <c r="A5407" s="33">
        <v>4738</v>
      </c>
      <c r="B5407" s="34" t="s">
        <v>10021</v>
      </c>
      <c r="C5407" s="34" t="s">
        <v>10022</v>
      </c>
      <c r="D5407" s="34" t="s">
        <v>9989</v>
      </c>
      <c r="E5407" s="35" t="s">
        <v>270</v>
      </c>
      <c r="F5407" s="35"/>
      <c r="G5407" s="36">
        <v>28.33</v>
      </c>
      <c r="H5407" s="36">
        <v>3800</v>
      </c>
      <c r="I5407" s="36">
        <v>5099.3999999999996</v>
      </c>
      <c r="J5407" s="36">
        <v>28.33</v>
      </c>
    </row>
    <row r="5408" spans="1:10" x14ac:dyDescent="0.2">
      <c r="A5408" s="33">
        <v>4739</v>
      </c>
      <c r="B5408" s="34" t="s">
        <v>10023</v>
      </c>
      <c r="C5408" s="34" t="s">
        <v>10024</v>
      </c>
      <c r="D5408" s="34" t="s">
        <v>10025</v>
      </c>
      <c r="E5408" s="35" t="s">
        <v>273</v>
      </c>
      <c r="F5408" s="35"/>
      <c r="G5408" s="36">
        <v>18.46</v>
      </c>
      <c r="H5408" s="36">
        <v>3750</v>
      </c>
      <c r="I5408" s="36">
        <v>3599.7</v>
      </c>
      <c r="J5408" s="36">
        <v>18.46</v>
      </c>
    </row>
    <row r="5409" spans="1:10" x14ac:dyDescent="0.2">
      <c r="A5409" s="33">
        <v>4740</v>
      </c>
      <c r="B5409" s="34" t="s">
        <v>10026</v>
      </c>
      <c r="C5409" s="34" t="s">
        <v>10027</v>
      </c>
      <c r="D5409" s="34" t="s">
        <v>10007</v>
      </c>
      <c r="E5409" s="35" t="s">
        <v>229</v>
      </c>
      <c r="F5409" s="35"/>
      <c r="G5409" s="36">
        <v>29.44</v>
      </c>
      <c r="H5409" s="36">
        <v>3850</v>
      </c>
      <c r="I5409" s="36">
        <v>5299.2</v>
      </c>
      <c r="J5409" s="36">
        <v>29.44</v>
      </c>
    </row>
    <row r="5410" spans="1:10" x14ac:dyDescent="0.2">
      <c r="A5410" s="33">
        <v>4741</v>
      </c>
      <c r="B5410" s="34" t="s">
        <v>10028</v>
      </c>
      <c r="C5410" s="34" t="s">
        <v>10029</v>
      </c>
      <c r="D5410" s="34" t="s">
        <v>10030</v>
      </c>
      <c r="E5410" s="35" t="s">
        <v>229</v>
      </c>
      <c r="F5410" s="35"/>
      <c r="G5410" s="36">
        <v>33.33</v>
      </c>
      <c r="H5410" s="36">
        <v>3200</v>
      </c>
      <c r="I5410" s="36">
        <v>5999.4</v>
      </c>
      <c r="J5410" s="36">
        <v>33.33</v>
      </c>
    </row>
    <row r="5411" spans="1:10" x14ac:dyDescent="0.2">
      <c r="A5411" s="33">
        <v>4742</v>
      </c>
      <c r="B5411" s="34" t="s">
        <v>10031</v>
      </c>
      <c r="C5411" s="34" t="s">
        <v>10032</v>
      </c>
      <c r="D5411" s="34" t="s">
        <v>15243</v>
      </c>
      <c r="E5411" s="35" t="s">
        <v>10034</v>
      </c>
      <c r="F5411" s="35"/>
      <c r="G5411" s="36">
        <v>36.67</v>
      </c>
      <c r="H5411" s="36">
        <v>4000</v>
      </c>
      <c r="I5411" s="36">
        <v>6600.6</v>
      </c>
      <c r="J5411" s="36">
        <v>36.67</v>
      </c>
    </row>
    <row r="5412" spans="1:10" x14ac:dyDescent="0.2">
      <c r="A5412" s="33">
        <v>4743</v>
      </c>
      <c r="B5412" s="34" t="s">
        <v>10035</v>
      </c>
      <c r="C5412" s="34" t="s">
        <v>10036</v>
      </c>
      <c r="D5412" s="34" t="s">
        <v>9989</v>
      </c>
      <c r="E5412" s="35" t="s">
        <v>1067</v>
      </c>
      <c r="F5412" s="35"/>
      <c r="G5412" s="36">
        <v>28.33</v>
      </c>
      <c r="H5412" s="36">
        <v>3800</v>
      </c>
      <c r="I5412" s="36">
        <v>5099.3999999999996</v>
      </c>
      <c r="J5412" s="36">
        <v>28.33</v>
      </c>
    </row>
    <row r="5413" spans="1:10" x14ac:dyDescent="0.2">
      <c r="A5413" s="33">
        <v>4744</v>
      </c>
      <c r="B5413" s="34" t="s">
        <v>11475</v>
      </c>
      <c r="C5413" s="34" t="s">
        <v>11474</v>
      </c>
      <c r="D5413" s="34" t="s">
        <v>9989</v>
      </c>
      <c r="E5413" s="35" t="s">
        <v>14167</v>
      </c>
      <c r="F5413" s="35"/>
      <c r="G5413" s="36">
        <v>28.33</v>
      </c>
      <c r="H5413" s="36">
        <v>3800</v>
      </c>
      <c r="I5413" s="36">
        <v>5099.3999999999996</v>
      </c>
      <c r="J5413" s="36">
        <v>28.33</v>
      </c>
    </row>
    <row r="5414" spans="1:10" x14ac:dyDescent="0.2">
      <c r="A5414" s="33">
        <v>4745</v>
      </c>
      <c r="B5414" s="34" t="s">
        <v>10037</v>
      </c>
      <c r="C5414" s="34" t="s">
        <v>10038</v>
      </c>
      <c r="D5414" s="34" t="s">
        <v>9989</v>
      </c>
      <c r="E5414" s="35" t="s">
        <v>1729</v>
      </c>
      <c r="F5414" s="35"/>
      <c r="G5414" s="36">
        <v>28.33</v>
      </c>
      <c r="H5414" s="36">
        <v>3800</v>
      </c>
      <c r="I5414" s="36">
        <v>5099.3999999999996</v>
      </c>
      <c r="J5414" s="36">
        <v>28.33</v>
      </c>
    </row>
    <row r="5415" spans="1:10" x14ac:dyDescent="0.2">
      <c r="A5415" s="33">
        <v>4746</v>
      </c>
      <c r="B5415" s="34" t="s">
        <v>10039</v>
      </c>
      <c r="C5415" s="34" t="s">
        <v>10040</v>
      </c>
      <c r="D5415" s="34" t="s">
        <v>10033</v>
      </c>
      <c r="E5415" s="35" t="s">
        <v>5196</v>
      </c>
      <c r="F5415" s="35"/>
      <c r="G5415" s="36">
        <v>33.33</v>
      </c>
      <c r="H5415" s="36">
        <v>4000</v>
      </c>
      <c r="I5415" s="36">
        <v>5999.4</v>
      </c>
      <c r="J5415" s="36">
        <v>33.33</v>
      </c>
    </row>
    <row r="5416" spans="1:10" x14ac:dyDescent="0.2">
      <c r="A5416" s="33">
        <v>4747</v>
      </c>
      <c r="B5416" s="34" t="s">
        <v>10041</v>
      </c>
      <c r="C5416" s="34" t="s">
        <v>10042</v>
      </c>
      <c r="D5416" s="34" t="s">
        <v>10033</v>
      </c>
      <c r="E5416" s="35" t="s">
        <v>10043</v>
      </c>
      <c r="F5416" s="35"/>
      <c r="G5416" s="36">
        <v>33.33</v>
      </c>
      <c r="H5416" s="36">
        <v>4000</v>
      </c>
      <c r="I5416" s="36">
        <v>5999.4</v>
      </c>
      <c r="J5416" s="36">
        <v>33.33</v>
      </c>
    </row>
    <row r="5417" spans="1:10" x14ac:dyDescent="0.2">
      <c r="A5417" s="33">
        <v>4748</v>
      </c>
      <c r="B5417" s="34" t="s">
        <v>11559</v>
      </c>
      <c r="C5417" s="34" t="s">
        <v>11558</v>
      </c>
      <c r="D5417" s="34" t="s">
        <v>9989</v>
      </c>
      <c r="E5417" s="35" t="s">
        <v>13916</v>
      </c>
      <c r="F5417" s="35"/>
      <c r="G5417" s="36">
        <v>28.33</v>
      </c>
      <c r="H5417" s="36">
        <v>3800</v>
      </c>
      <c r="I5417" s="36">
        <v>5099.3999999999996</v>
      </c>
      <c r="J5417" s="36">
        <v>28.33</v>
      </c>
    </row>
    <row r="5418" spans="1:10" x14ac:dyDescent="0.2">
      <c r="A5418" s="33">
        <v>4749</v>
      </c>
      <c r="B5418" s="34" t="s">
        <v>10044</v>
      </c>
      <c r="C5418" s="34" t="s">
        <v>10045</v>
      </c>
      <c r="D5418" s="34" t="s">
        <v>9989</v>
      </c>
      <c r="E5418" s="35" t="s">
        <v>1748</v>
      </c>
      <c r="F5418" s="35"/>
      <c r="G5418" s="36">
        <v>28.33</v>
      </c>
      <c r="H5418" s="36">
        <v>3800</v>
      </c>
      <c r="I5418" s="36">
        <v>5099.3999999999996</v>
      </c>
      <c r="J5418" s="36">
        <v>28.33</v>
      </c>
    </row>
    <row r="5419" spans="1:10" x14ac:dyDescent="0.2">
      <c r="A5419" s="33">
        <v>4750</v>
      </c>
      <c r="B5419" s="34" t="s">
        <v>10046</v>
      </c>
      <c r="C5419" s="34" t="s">
        <v>10047</v>
      </c>
      <c r="D5419" s="34" t="s">
        <v>9989</v>
      </c>
      <c r="E5419" s="35" t="s">
        <v>429</v>
      </c>
      <c r="F5419" s="35"/>
      <c r="G5419" s="36">
        <v>28.33</v>
      </c>
      <c r="H5419" s="36">
        <v>3800</v>
      </c>
      <c r="I5419" s="36">
        <v>5099.3999999999996</v>
      </c>
      <c r="J5419" s="36">
        <v>28.33</v>
      </c>
    </row>
    <row r="5420" spans="1:10" x14ac:dyDescent="0.2">
      <c r="A5420" s="33">
        <v>4751</v>
      </c>
      <c r="B5420" s="34" t="s">
        <v>11557</v>
      </c>
      <c r="C5420" s="34" t="s">
        <v>11556</v>
      </c>
      <c r="D5420" s="34" t="s">
        <v>9989</v>
      </c>
      <c r="E5420" s="35" t="s">
        <v>14206</v>
      </c>
      <c r="F5420" s="35"/>
      <c r="G5420" s="36">
        <v>28.33</v>
      </c>
      <c r="H5420" s="36">
        <v>3800</v>
      </c>
      <c r="I5420" s="36">
        <v>5099.3999999999996</v>
      </c>
      <c r="J5420" s="36">
        <v>28.33</v>
      </c>
    </row>
    <row r="5421" spans="1:10" x14ac:dyDescent="0.2">
      <c r="A5421" s="33">
        <v>4752</v>
      </c>
      <c r="B5421" s="34" t="s">
        <v>10048</v>
      </c>
      <c r="C5421" s="34" t="s">
        <v>10049</v>
      </c>
      <c r="D5421" s="34" t="s">
        <v>9989</v>
      </c>
      <c r="E5421" s="35" t="s">
        <v>1765</v>
      </c>
      <c r="F5421" s="35"/>
      <c r="G5421" s="36">
        <v>28.33</v>
      </c>
      <c r="H5421" s="36">
        <v>3200</v>
      </c>
      <c r="I5421" s="36">
        <v>5099.3999999999996</v>
      </c>
      <c r="J5421" s="36">
        <v>28.33</v>
      </c>
    </row>
    <row r="5422" spans="1:10" x14ac:dyDescent="0.2">
      <c r="A5422" s="33">
        <v>4753</v>
      </c>
      <c r="B5422" s="34" t="s">
        <v>10050</v>
      </c>
      <c r="C5422" s="34" t="s">
        <v>10051</v>
      </c>
      <c r="D5422" s="34" t="s">
        <v>9989</v>
      </c>
      <c r="E5422" s="35" t="s">
        <v>10052</v>
      </c>
      <c r="F5422" s="35"/>
      <c r="G5422" s="36">
        <v>28.33</v>
      </c>
      <c r="H5422" s="36">
        <v>3800</v>
      </c>
      <c r="I5422" s="36">
        <v>5099.3999999999996</v>
      </c>
      <c r="J5422" s="36">
        <v>28.33</v>
      </c>
    </row>
    <row r="5423" spans="1:10" x14ac:dyDescent="0.2">
      <c r="A5423" s="33">
        <v>4754</v>
      </c>
      <c r="B5423" s="34" t="s">
        <v>11555</v>
      </c>
      <c r="C5423" s="34" t="s">
        <v>11554</v>
      </c>
      <c r="D5423" s="34" t="s">
        <v>9989</v>
      </c>
      <c r="E5423" s="35" t="s">
        <v>13938</v>
      </c>
      <c r="F5423" s="35"/>
      <c r="G5423" s="36">
        <v>28.33</v>
      </c>
      <c r="H5423" s="36">
        <v>3800</v>
      </c>
      <c r="I5423" s="36">
        <v>5099.3999999999996</v>
      </c>
      <c r="J5423" s="36">
        <v>28.33</v>
      </c>
    </row>
    <row r="5424" spans="1:10" x14ac:dyDescent="0.2">
      <c r="A5424" s="33">
        <v>4755</v>
      </c>
      <c r="B5424" s="34" t="s">
        <v>15244</v>
      </c>
      <c r="C5424" s="34" t="s">
        <v>15245</v>
      </c>
      <c r="D5424" s="34" t="s">
        <v>9989</v>
      </c>
      <c r="E5424" s="35" t="s">
        <v>14018</v>
      </c>
      <c r="F5424" s="35"/>
      <c r="G5424" s="36">
        <v>28.33</v>
      </c>
      <c r="H5424" s="36">
        <v>3800</v>
      </c>
      <c r="I5424" s="36">
        <v>5099.3999999999996</v>
      </c>
      <c r="J5424" s="36">
        <v>28.33</v>
      </c>
    </row>
    <row r="5425" spans="1:10" x14ac:dyDescent="0.2">
      <c r="A5425" s="33">
        <v>4756</v>
      </c>
      <c r="B5425" s="34" t="s">
        <v>11553</v>
      </c>
      <c r="C5425" s="34" t="s">
        <v>11552</v>
      </c>
      <c r="D5425" s="34" t="s">
        <v>9989</v>
      </c>
      <c r="E5425" s="35" t="s">
        <v>14101</v>
      </c>
      <c r="F5425" s="35"/>
      <c r="G5425" s="36">
        <v>28.33</v>
      </c>
      <c r="H5425" s="36">
        <v>3800</v>
      </c>
      <c r="I5425" s="36">
        <v>5099.3999999999996</v>
      </c>
      <c r="J5425" s="36">
        <v>28.33</v>
      </c>
    </row>
    <row r="5426" spans="1:10" x14ac:dyDescent="0.2">
      <c r="A5426" s="33">
        <v>4757</v>
      </c>
      <c r="B5426" s="34" t="s">
        <v>10053</v>
      </c>
      <c r="C5426" s="34" t="s">
        <v>10054</v>
      </c>
      <c r="D5426" s="34" t="s">
        <v>9989</v>
      </c>
      <c r="E5426" s="35" t="s">
        <v>270</v>
      </c>
      <c r="F5426" s="35"/>
      <c r="G5426" s="36">
        <v>28.33</v>
      </c>
      <c r="H5426" s="36">
        <v>3800</v>
      </c>
      <c r="I5426" s="36">
        <v>5099.3999999999996</v>
      </c>
      <c r="J5426" s="36">
        <v>28.33</v>
      </c>
    </row>
    <row r="5427" spans="1:10" x14ac:dyDescent="0.2">
      <c r="A5427" s="33">
        <v>4758</v>
      </c>
      <c r="B5427" s="34" t="s">
        <v>15246</v>
      </c>
      <c r="C5427" s="34" t="s">
        <v>15247</v>
      </c>
      <c r="D5427" s="34" t="s">
        <v>9989</v>
      </c>
      <c r="E5427" s="35" t="s">
        <v>13995</v>
      </c>
      <c r="F5427" s="35"/>
      <c r="G5427" s="36">
        <v>28.33</v>
      </c>
      <c r="H5427" s="36">
        <v>3800</v>
      </c>
      <c r="I5427" s="36">
        <v>5099.3999999999996</v>
      </c>
      <c r="J5427" s="36">
        <v>28.33</v>
      </c>
    </row>
    <row r="5428" spans="1:10" x14ac:dyDescent="0.2">
      <c r="A5428" s="33">
        <v>4759</v>
      </c>
      <c r="B5428" s="34" t="s">
        <v>10055</v>
      </c>
      <c r="C5428" s="34" t="s">
        <v>10056</v>
      </c>
      <c r="D5428" s="34" t="s">
        <v>10025</v>
      </c>
      <c r="E5428" s="35" t="s">
        <v>273</v>
      </c>
      <c r="F5428" s="35"/>
      <c r="G5428" s="36">
        <v>18.46</v>
      </c>
      <c r="H5428" s="36">
        <v>3750</v>
      </c>
      <c r="I5428" s="36">
        <v>3599.7</v>
      </c>
      <c r="J5428" s="36">
        <v>18.46</v>
      </c>
    </row>
    <row r="5429" spans="1:10" x14ac:dyDescent="0.2">
      <c r="A5429" s="33">
        <v>4760</v>
      </c>
      <c r="B5429" s="34" t="s">
        <v>10057</v>
      </c>
      <c r="C5429" s="34" t="s">
        <v>10058</v>
      </c>
      <c r="D5429" s="34" t="s">
        <v>9989</v>
      </c>
      <c r="E5429" s="35" t="s">
        <v>313</v>
      </c>
      <c r="F5429" s="35"/>
      <c r="G5429" s="36">
        <v>28.33</v>
      </c>
      <c r="H5429" s="36">
        <v>3800</v>
      </c>
      <c r="I5429" s="36">
        <v>5099.3999999999996</v>
      </c>
      <c r="J5429" s="36">
        <v>28.33</v>
      </c>
    </row>
    <row r="5430" spans="1:10" x14ac:dyDescent="0.2">
      <c r="A5430" s="33">
        <v>4761</v>
      </c>
      <c r="B5430" s="34" t="s">
        <v>11551</v>
      </c>
      <c r="C5430" s="34" t="s">
        <v>11323</v>
      </c>
      <c r="D5430" s="34" t="s">
        <v>9989</v>
      </c>
      <c r="E5430" s="35" t="s">
        <v>13955</v>
      </c>
      <c r="F5430" s="35"/>
      <c r="G5430" s="36">
        <v>28.33</v>
      </c>
      <c r="H5430" s="36">
        <v>3800</v>
      </c>
      <c r="I5430" s="36">
        <v>5099.3999999999996</v>
      </c>
      <c r="J5430" s="36">
        <v>28.33</v>
      </c>
    </row>
    <row r="5431" spans="1:10" x14ac:dyDescent="0.2">
      <c r="A5431" s="33">
        <v>4762</v>
      </c>
      <c r="B5431" s="34" t="s">
        <v>10059</v>
      </c>
      <c r="C5431" s="34" t="s">
        <v>10060</v>
      </c>
      <c r="D5431" s="34" t="s">
        <v>9989</v>
      </c>
      <c r="E5431" s="35" t="s">
        <v>368</v>
      </c>
      <c r="F5431" s="35"/>
      <c r="G5431" s="36">
        <v>28.33</v>
      </c>
      <c r="H5431" s="36">
        <v>3800</v>
      </c>
      <c r="I5431" s="36">
        <v>5099.3999999999996</v>
      </c>
      <c r="J5431" s="36">
        <v>28.33</v>
      </c>
    </row>
    <row r="5432" spans="1:10" x14ac:dyDescent="0.2">
      <c r="A5432" s="33">
        <v>4763</v>
      </c>
      <c r="B5432" s="34" t="s">
        <v>11550</v>
      </c>
      <c r="C5432" s="34" t="s">
        <v>11549</v>
      </c>
      <c r="D5432" s="34" t="s">
        <v>9989</v>
      </c>
      <c r="E5432" s="35" t="s">
        <v>13955</v>
      </c>
      <c r="F5432" s="35"/>
      <c r="G5432" s="36">
        <v>28.33</v>
      </c>
      <c r="H5432" s="36">
        <v>3800</v>
      </c>
      <c r="I5432" s="36">
        <v>5099.3999999999996</v>
      </c>
      <c r="J5432" s="36">
        <v>28.33</v>
      </c>
    </row>
    <row r="5433" spans="1:10" x14ac:dyDescent="0.2">
      <c r="A5433" s="31"/>
      <c r="B5433" s="31"/>
      <c r="C5433" s="31"/>
      <c r="D5433" s="32" t="s">
        <v>10061</v>
      </c>
      <c r="E5433" s="31"/>
      <c r="F5433" s="31"/>
      <c r="G5433" s="31"/>
      <c r="H5433" s="31"/>
      <c r="I5433" s="31"/>
      <c r="J5433" s="31"/>
    </row>
    <row r="5434" spans="1:10" x14ac:dyDescent="0.2">
      <c r="A5434" s="33">
        <v>4764</v>
      </c>
      <c r="B5434" s="34" t="s">
        <v>10064</v>
      </c>
      <c r="C5434" s="34" t="s">
        <v>10065</v>
      </c>
      <c r="D5434" s="34" t="s">
        <v>10066</v>
      </c>
      <c r="E5434" s="35" t="s">
        <v>10067</v>
      </c>
      <c r="F5434" s="35"/>
      <c r="G5434" s="36">
        <v>29.33</v>
      </c>
      <c r="H5434" s="36">
        <v>3750</v>
      </c>
      <c r="I5434" s="36">
        <v>5279.4</v>
      </c>
      <c r="J5434" s="36">
        <v>29.33</v>
      </c>
    </row>
    <row r="5435" spans="1:10" x14ac:dyDescent="0.2">
      <c r="A5435" s="33">
        <v>4765</v>
      </c>
      <c r="B5435" s="34" t="s">
        <v>10068</v>
      </c>
      <c r="C5435" s="34" t="s">
        <v>10069</v>
      </c>
      <c r="D5435" s="34" t="s">
        <v>10070</v>
      </c>
      <c r="E5435" s="35" t="s">
        <v>10071</v>
      </c>
      <c r="F5435" s="35"/>
      <c r="G5435" s="36">
        <v>38</v>
      </c>
      <c r="H5435" s="36">
        <v>3800</v>
      </c>
      <c r="I5435" s="36">
        <v>6840</v>
      </c>
      <c r="J5435" s="36">
        <v>38</v>
      </c>
    </row>
    <row r="5436" spans="1:10" x14ac:dyDescent="0.2">
      <c r="A5436" s="33">
        <v>4766</v>
      </c>
      <c r="B5436" s="34" t="s">
        <v>11532</v>
      </c>
      <c r="C5436" s="34" t="s">
        <v>11531</v>
      </c>
      <c r="D5436" s="34" t="s">
        <v>10079</v>
      </c>
      <c r="E5436" s="35" t="s">
        <v>13954</v>
      </c>
      <c r="F5436" s="35"/>
      <c r="G5436" s="36">
        <v>26.67</v>
      </c>
      <c r="H5436" s="36">
        <v>3750</v>
      </c>
      <c r="I5436" s="36">
        <v>4800.6000000000004</v>
      </c>
      <c r="J5436" s="36">
        <v>26.67</v>
      </c>
    </row>
    <row r="5437" spans="1:10" x14ac:dyDescent="0.2">
      <c r="A5437" s="33">
        <v>4767</v>
      </c>
      <c r="B5437" s="34" t="s">
        <v>10072</v>
      </c>
      <c r="C5437" s="34" t="s">
        <v>10073</v>
      </c>
      <c r="D5437" s="34" t="s">
        <v>10074</v>
      </c>
      <c r="E5437" s="35" t="s">
        <v>3043</v>
      </c>
      <c r="F5437" s="35"/>
      <c r="G5437" s="36">
        <v>36.67</v>
      </c>
      <c r="H5437" s="36">
        <v>3800</v>
      </c>
      <c r="I5437" s="36">
        <v>6600.6</v>
      </c>
      <c r="J5437" s="36">
        <v>36.67</v>
      </c>
    </row>
    <row r="5438" spans="1:10" x14ac:dyDescent="0.2">
      <c r="A5438" s="33">
        <v>4768</v>
      </c>
      <c r="B5438" s="34" t="s">
        <v>10075</v>
      </c>
      <c r="C5438" s="34" t="s">
        <v>10076</v>
      </c>
      <c r="D5438" s="34" t="s">
        <v>15248</v>
      </c>
      <c r="E5438" s="35" t="s">
        <v>1641</v>
      </c>
      <c r="F5438" s="35"/>
      <c r="G5438" s="36">
        <v>7150</v>
      </c>
      <c r="H5438" s="36">
        <v>4000</v>
      </c>
      <c r="I5438" s="36">
        <v>7150</v>
      </c>
      <c r="J5438" s="36">
        <v>7150</v>
      </c>
    </row>
    <row r="5439" spans="1:10" x14ac:dyDescent="0.2">
      <c r="A5439" s="33">
        <v>4769</v>
      </c>
      <c r="B5439" s="34" t="s">
        <v>10077</v>
      </c>
      <c r="C5439" s="34" t="s">
        <v>10078</v>
      </c>
      <c r="D5439" s="34" t="s">
        <v>10066</v>
      </c>
      <c r="E5439" s="35" t="s">
        <v>2172</v>
      </c>
      <c r="F5439" s="35"/>
      <c r="G5439" s="36">
        <v>29.33</v>
      </c>
      <c r="H5439" s="36">
        <v>3750</v>
      </c>
      <c r="I5439" s="36">
        <v>5279.4</v>
      </c>
      <c r="J5439" s="36">
        <v>29.33</v>
      </c>
    </row>
    <row r="5440" spans="1:10" x14ac:dyDescent="0.2">
      <c r="A5440" s="33">
        <v>4770</v>
      </c>
      <c r="B5440" s="34" t="s">
        <v>10080</v>
      </c>
      <c r="C5440" s="34" t="s">
        <v>10081</v>
      </c>
      <c r="D5440" s="34" t="s">
        <v>10079</v>
      </c>
      <c r="E5440" s="35" t="s">
        <v>1807</v>
      </c>
      <c r="F5440" s="35"/>
      <c r="G5440" s="36">
        <v>26.67</v>
      </c>
      <c r="H5440" s="36">
        <v>3750</v>
      </c>
      <c r="I5440" s="36">
        <v>4800.6000000000004</v>
      </c>
      <c r="J5440" s="36">
        <v>26.67</v>
      </c>
    </row>
    <row r="5441" spans="1:10" x14ac:dyDescent="0.2">
      <c r="A5441" s="33">
        <v>4771</v>
      </c>
      <c r="B5441" s="34" t="s">
        <v>10082</v>
      </c>
      <c r="C5441" s="34" t="s">
        <v>10083</v>
      </c>
      <c r="D5441" s="34" t="s">
        <v>10079</v>
      </c>
      <c r="E5441" s="35" t="s">
        <v>3254</v>
      </c>
      <c r="F5441" s="35"/>
      <c r="G5441" s="36">
        <v>26.67</v>
      </c>
      <c r="H5441" s="36">
        <v>3750</v>
      </c>
      <c r="I5441" s="36">
        <v>4800.6000000000004</v>
      </c>
      <c r="J5441" s="36">
        <v>26.67</v>
      </c>
    </row>
    <row r="5442" spans="1:10" x14ac:dyDescent="0.2">
      <c r="A5442" s="33">
        <v>4772</v>
      </c>
      <c r="B5442" s="34" t="s">
        <v>10084</v>
      </c>
      <c r="C5442" s="34" t="s">
        <v>10085</v>
      </c>
      <c r="D5442" s="34" t="s">
        <v>10066</v>
      </c>
      <c r="E5442" s="35" t="s">
        <v>5876</v>
      </c>
      <c r="F5442" s="35"/>
      <c r="G5442" s="36">
        <v>29.33</v>
      </c>
      <c r="H5442" s="36">
        <v>3750</v>
      </c>
      <c r="I5442" s="36">
        <v>5279.4</v>
      </c>
      <c r="J5442" s="36">
        <v>29.33</v>
      </c>
    </row>
    <row r="5443" spans="1:10" x14ac:dyDescent="0.2">
      <c r="A5443" s="33">
        <v>4773</v>
      </c>
      <c r="B5443" s="34" t="s">
        <v>10086</v>
      </c>
      <c r="C5443" s="34" t="s">
        <v>10087</v>
      </c>
      <c r="D5443" s="34" t="s">
        <v>10079</v>
      </c>
      <c r="E5443" s="35" t="s">
        <v>8236</v>
      </c>
      <c r="F5443" s="35"/>
      <c r="G5443" s="36">
        <v>26.67</v>
      </c>
      <c r="H5443" s="36">
        <v>3750</v>
      </c>
      <c r="I5443" s="36">
        <v>4800.6000000000004</v>
      </c>
      <c r="J5443" s="36">
        <v>26.67</v>
      </c>
    </row>
    <row r="5444" spans="1:10" x14ac:dyDescent="0.2">
      <c r="A5444" s="33">
        <v>4774</v>
      </c>
      <c r="B5444" s="34" t="s">
        <v>10088</v>
      </c>
      <c r="C5444" s="34" t="s">
        <v>10089</v>
      </c>
      <c r="D5444" s="34" t="s">
        <v>10079</v>
      </c>
      <c r="E5444" s="35" t="s">
        <v>979</v>
      </c>
      <c r="F5444" s="35"/>
      <c r="G5444" s="36">
        <v>26.67</v>
      </c>
      <c r="H5444" s="36">
        <v>3750</v>
      </c>
      <c r="I5444" s="36">
        <v>4800.6000000000004</v>
      </c>
      <c r="J5444" s="36">
        <v>26.67</v>
      </c>
    </row>
    <row r="5445" spans="1:10" x14ac:dyDescent="0.2">
      <c r="A5445" s="31"/>
      <c r="B5445" s="31"/>
      <c r="C5445" s="31"/>
      <c r="D5445" s="32" t="s">
        <v>10090</v>
      </c>
      <c r="E5445" s="31"/>
      <c r="F5445" s="31"/>
      <c r="G5445" s="31"/>
      <c r="H5445" s="31"/>
      <c r="I5445" s="31"/>
      <c r="J5445" s="31"/>
    </row>
    <row r="5446" spans="1:10" x14ac:dyDescent="0.2">
      <c r="A5446" s="33">
        <v>4775</v>
      </c>
      <c r="B5446" s="34" t="s">
        <v>10091</v>
      </c>
      <c r="C5446" s="34" t="s">
        <v>10092</v>
      </c>
      <c r="D5446" s="34" t="s">
        <v>15249</v>
      </c>
      <c r="E5446" s="35" t="s">
        <v>273</v>
      </c>
      <c r="F5446" s="35"/>
      <c r="G5446" s="36">
        <v>8400</v>
      </c>
      <c r="H5446" s="36">
        <v>4000</v>
      </c>
      <c r="I5446" s="36">
        <v>8400</v>
      </c>
      <c r="J5446" s="36">
        <v>8400</v>
      </c>
    </row>
    <row r="5447" spans="1:10" x14ac:dyDescent="0.2">
      <c r="A5447" s="33">
        <v>4776</v>
      </c>
      <c r="B5447" s="34" t="s">
        <v>10095</v>
      </c>
      <c r="C5447" s="34" t="s">
        <v>10096</v>
      </c>
      <c r="D5447" s="34" t="s">
        <v>10123</v>
      </c>
      <c r="E5447" s="35" t="s">
        <v>57</v>
      </c>
      <c r="F5447" s="35"/>
      <c r="G5447" s="36">
        <v>29.25</v>
      </c>
      <c r="H5447" s="36">
        <v>3750</v>
      </c>
      <c r="I5447" s="36">
        <v>5850</v>
      </c>
      <c r="J5447" s="36">
        <v>29.25</v>
      </c>
    </row>
    <row r="5448" spans="1:10" x14ac:dyDescent="0.2">
      <c r="A5448" s="33">
        <v>4777</v>
      </c>
      <c r="B5448" s="34" t="s">
        <v>10097</v>
      </c>
      <c r="C5448" s="34" t="s">
        <v>10098</v>
      </c>
      <c r="D5448" s="34" t="s">
        <v>10099</v>
      </c>
      <c r="E5448" s="35" t="s">
        <v>341</v>
      </c>
      <c r="F5448" s="35"/>
      <c r="G5448" s="36">
        <v>26.5</v>
      </c>
      <c r="H5448" s="36">
        <v>3750</v>
      </c>
      <c r="I5448" s="36">
        <v>5300</v>
      </c>
      <c r="J5448" s="36">
        <v>26.5</v>
      </c>
    </row>
    <row r="5449" spans="1:10" x14ac:dyDescent="0.2">
      <c r="A5449" s="33">
        <v>4778</v>
      </c>
      <c r="B5449" s="34" t="s">
        <v>10100</v>
      </c>
      <c r="C5449" s="34" t="s">
        <v>10101</v>
      </c>
      <c r="D5449" s="34" t="s">
        <v>10102</v>
      </c>
      <c r="E5449" s="35" t="s">
        <v>273</v>
      </c>
      <c r="F5449" s="35"/>
      <c r="G5449" s="36">
        <v>32.18</v>
      </c>
      <c r="H5449" s="36">
        <v>3750</v>
      </c>
      <c r="I5449" s="36">
        <v>6436</v>
      </c>
      <c r="J5449" s="36">
        <v>32.18</v>
      </c>
    </row>
    <row r="5450" spans="1:10" x14ac:dyDescent="0.2">
      <c r="A5450" s="33">
        <v>4779</v>
      </c>
      <c r="B5450" s="34" t="s">
        <v>10103</v>
      </c>
      <c r="C5450" s="34" t="s">
        <v>10104</v>
      </c>
      <c r="D5450" s="34" t="s">
        <v>10094</v>
      </c>
      <c r="E5450" s="35" t="s">
        <v>10105</v>
      </c>
      <c r="F5450" s="35"/>
      <c r="G5450" s="36">
        <v>26.5</v>
      </c>
      <c r="H5450" s="36">
        <v>3750</v>
      </c>
      <c r="I5450" s="36">
        <v>5300</v>
      </c>
      <c r="J5450" s="36">
        <v>26.5</v>
      </c>
    </row>
    <row r="5451" spans="1:10" x14ac:dyDescent="0.2">
      <c r="A5451" s="33">
        <v>4780</v>
      </c>
      <c r="B5451" s="34" t="s">
        <v>10106</v>
      </c>
      <c r="C5451" s="34" t="s">
        <v>10107</v>
      </c>
      <c r="D5451" s="34" t="s">
        <v>10108</v>
      </c>
      <c r="E5451" s="35" t="s">
        <v>10109</v>
      </c>
      <c r="F5451" s="35"/>
      <c r="G5451" s="36">
        <v>31.8</v>
      </c>
      <c r="H5451" s="36">
        <v>3750</v>
      </c>
      <c r="I5451" s="36">
        <v>6360</v>
      </c>
      <c r="J5451" s="36">
        <v>31.8</v>
      </c>
    </row>
    <row r="5452" spans="1:10" x14ac:dyDescent="0.2">
      <c r="A5452" s="33">
        <v>4781</v>
      </c>
      <c r="B5452" s="34" t="s">
        <v>10110</v>
      </c>
      <c r="C5452" s="34" t="s">
        <v>10111</v>
      </c>
      <c r="D5452" s="34" t="s">
        <v>10102</v>
      </c>
      <c r="E5452" s="35" t="s">
        <v>273</v>
      </c>
      <c r="F5452" s="35"/>
      <c r="G5452" s="36">
        <v>32.18</v>
      </c>
      <c r="H5452" s="36">
        <v>3750</v>
      </c>
      <c r="I5452" s="36">
        <v>6436</v>
      </c>
      <c r="J5452" s="36">
        <v>32.18</v>
      </c>
    </row>
    <row r="5453" spans="1:10" x14ac:dyDescent="0.2">
      <c r="A5453" s="33">
        <v>4782</v>
      </c>
      <c r="B5453" s="34" t="s">
        <v>10112</v>
      </c>
      <c r="C5453" s="34" t="s">
        <v>10113</v>
      </c>
      <c r="D5453" s="34" t="s">
        <v>10093</v>
      </c>
      <c r="E5453" s="35" t="s">
        <v>273</v>
      </c>
      <c r="F5453" s="35"/>
      <c r="G5453" s="36">
        <v>5390</v>
      </c>
      <c r="H5453" s="36">
        <v>3800</v>
      </c>
      <c r="I5453" s="36">
        <v>5390</v>
      </c>
      <c r="J5453" s="36">
        <v>5390</v>
      </c>
    </row>
    <row r="5454" spans="1:10" x14ac:dyDescent="0.2">
      <c r="A5454" s="33">
        <v>4783</v>
      </c>
      <c r="B5454" s="34" t="s">
        <v>10114</v>
      </c>
      <c r="C5454" s="34" t="s">
        <v>10115</v>
      </c>
      <c r="D5454" s="34" t="s">
        <v>10118</v>
      </c>
      <c r="E5454" s="35" t="s">
        <v>1104</v>
      </c>
      <c r="F5454" s="35"/>
      <c r="G5454" s="36">
        <v>29.15</v>
      </c>
      <c r="H5454" s="36">
        <v>3750</v>
      </c>
      <c r="I5454" s="36">
        <v>5830</v>
      </c>
      <c r="J5454" s="36">
        <v>29.15</v>
      </c>
    </row>
    <row r="5455" spans="1:10" x14ac:dyDescent="0.2">
      <c r="A5455" s="33">
        <v>4784</v>
      </c>
      <c r="B5455" s="34" t="s">
        <v>10116</v>
      </c>
      <c r="C5455" s="34" t="s">
        <v>10117</v>
      </c>
      <c r="D5455" s="34" t="s">
        <v>10118</v>
      </c>
      <c r="E5455" s="35" t="s">
        <v>529</v>
      </c>
      <c r="F5455" s="35"/>
      <c r="G5455" s="36">
        <v>29.15</v>
      </c>
      <c r="H5455" s="36">
        <v>3750</v>
      </c>
      <c r="I5455" s="36">
        <v>5830</v>
      </c>
      <c r="J5455" s="36">
        <v>29.15</v>
      </c>
    </row>
    <row r="5456" spans="1:10" x14ac:dyDescent="0.2">
      <c r="A5456" s="33">
        <v>4785</v>
      </c>
      <c r="B5456" s="34" t="s">
        <v>10119</v>
      </c>
      <c r="C5456" s="34" t="s">
        <v>10120</v>
      </c>
      <c r="D5456" s="34" t="s">
        <v>10118</v>
      </c>
      <c r="E5456" s="35" t="s">
        <v>2127</v>
      </c>
      <c r="F5456" s="35"/>
      <c r="G5456" s="36">
        <v>29.15</v>
      </c>
      <c r="H5456" s="36">
        <v>3750</v>
      </c>
      <c r="I5456" s="36">
        <v>5830</v>
      </c>
      <c r="J5456" s="36">
        <v>29.15</v>
      </c>
    </row>
    <row r="5457" spans="1:10" x14ac:dyDescent="0.2">
      <c r="A5457" s="33">
        <v>4786</v>
      </c>
      <c r="B5457" s="34" t="s">
        <v>10121</v>
      </c>
      <c r="C5457" s="34" t="s">
        <v>10122</v>
      </c>
      <c r="D5457" s="34" t="s">
        <v>10118</v>
      </c>
      <c r="E5457" s="35" t="s">
        <v>2802</v>
      </c>
      <c r="F5457" s="35"/>
      <c r="G5457" s="36">
        <v>29.15</v>
      </c>
      <c r="H5457" s="36">
        <v>3750</v>
      </c>
      <c r="I5457" s="36">
        <v>5830</v>
      </c>
      <c r="J5457" s="36">
        <v>29.15</v>
      </c>
    </row>
    <row r="5458" spans="1:10" x14ac:dyDescent="0.2">
      <c r="A5458" s="33">
        <v>4787</v>
      </c>
      <c r="B5458" s="34" t="s">
        <v>10124</v>
      </c>
      <c r="C5458" s="34" t="s">
        <v>10125</v>
      </c>
      <c r="D5458" s="34" t="s">
        <v>10118</v>
      </c>
      <c r="E5458" s="35" t="s">
        <v>222</v>
      </c>
      <c r="F5458" s="35"/>
      <c r="G5458" s="36">
        <v>29.15</v>
      </c>
      <c r="H5458" s="36">
        <v>3750</v>
      </c>
      <c r="I5458" s="36">
        <v>5830</v>
      </c>
      <c r="J5458" s="36">
        <v>29.15</v>
      </c>
    </row>
    <row r="5459" spans="1:10" x14ac:dyDescent="0.2">
      <c r="A5459" s="33">
        <v>4788</v>
      </c>
      <c r="B5459" s="34" t="s">
        <v>10126</v>
      </c>
      <c r="C5459" s="34" t="s">
        <v>10127</v>
      </c>
      <c r="D5459" s="34" t="s">
        <v>10094</v>
      </c>
      <c r="E5459" s="35" t="s">
        <v>672</v>
      </c>
      <c r="F5459" s="35"/>
      <c r="G5459" s="36">
        <v>26.5</v>
      </c>
      <c r="H5459" s="36">
        <v>3750</v>
      </c>
      <c r="I5459" s="36">
        <v>5300</v>
      </c>
      <c r="J5459" s="36">
        <v>26.5</v>
      </c>
    </row>
    <row r="5460" spans="1:10" x14ac:dyDescent="0.2">
      <c r="A5460" s="33">
        <v>4789</v>
      </c>
      <c r="B5460" s="34" t="s">
        <v>11575</v>
      </c>
      <c r="C5460" s="34" t="s">
        <v>11574</v>
      </c>
      <c r="D5460" s="34" t="s">
        <v>10094</v>
      </c>
      <c r="E5460" s="35" t="s">
        <v>13912</v>
      </c>
      <c r="F5460" s="35"/>
      <c r="G5460" s="36">
        <v>26.5</v>
      </c>
      <c r="H5460" s="36">
        <v>3750</v>
      </c>
      <c r="I5460" s="36">
        <v>5300</v>
      </c>
      <c r="J5460" s="36">
        <v>26.5</v>
      </c>
    </row>
    <row r="5461" spans="1:10" x14ac:dyDescent="0.2">
      <c r="A5461" s="33">
        <v>4790</v>
      </c>
      <c r="B5461" s="34" t="s">
        <v>11573</v>
      </c>
      <c r="C5461" s="34" t="s">
        <v>11572</v>
      </c>
      <c r="D5461" s="34" t="s">
        <v>10094</v>
      </c>
      <c r="E5461" s="35" t="s">
        <v>14043</v>
      </c>
      <c r="F5461" s="35"/>
      <c r="G5461" s="36">
        <v>26.5</v>
      </c>
      <c r="H5461" s="36">
        <v>3750</v>
      </c>
      <c r="I5461" s="36">
        <v>5300</v>
      </c>
      <c r="J5461" s="36">
        <v>26.5</v>
      </c>
    </row>
    <row r="5462" spans="1:10" x14ac:dyDescent="0.2">
      <c r="A5462" s="33">
        <v>4791</v>
      </c>
      <c r="B5462" s="34" t="s">
        <v>9935</v>
      </c>
      <c r="C5462" s="34" t="s">
        <v>9936</v>
      </c>
      <c r="D5462" s="34" t="s">
        <v>15250</v>
      </c>
      <c r="E5462" s="35" t="s">
        <v>9937</v>
      </c>
      <c r="F5462" s="35"/>
      <c r="G5462" s="36">
        <v>4000</v>
      </c>
      <c r="H5462" s="36">
        <v>3750</v>
      </c>
      <c r="I5462" s="36">
        <v>4000</v>
      </c>
      <c r="J5462" s="36">
        <v>4000</v>
      </c>
    </row>
    <row r="5463" spans="1:10" x14ac:dyDescent="0.2">
      <c r="A5463" s="31"/>
      <c r="B5463" s="31"/>
      <c r="C5463" s="31"/>
      <c r="D5463" s="32" t="s">
        <v>10128</v>
      </c>
      <c r="E5463" s="31"/>
      <c r="F5463" s="31"/>
      <c r="G5463" s="31"/>
      <c r="H5463" s="31"/>
      <c r="I5463" s="31"/>
      <c r="J5463" s="31"/>
    </row>
    <row r="5464" spans="1:10" x14ac:dyDescent="0.2">
      <c r="A5464" s="33">
        <v>4792</v>
      </c>
      <c r="B5464" s="34" t="s">
        <v>10129</v>
      </c>
      <c r="C5464" s="34" t="s">
        <v>10130</v>
      </c>
      <c r="D5464" s="34" t="s">
        <v>10131</v>
      </c>
      <c r="E5464" s="35" t="s">
        <v>1077</v>
      </c>
      <c r="F5464" s="35"/>
      <c r="G5464" s="36">
        <v>4840</v>
      </c>
      <c r="H5464" s="36">
        <v>3750</v>
      </c>
      <c r="I5464" s="36">
        <v>4840</v>
      </c>
      <c r="J5464" s="36">
        <v>4840</v>
      </c>
    </row>
    <row r="5465" spans="1:10" x14ac:dyDescent="0.2">
      <c r="A5465" s="33">
        <v>4793</v>
      </c>
      <c r="B5465" s="34" t="s">
        <v>10132</v>
      </c>
      <c r="C5465" s="34" t="s">
        <v>10133</v>
      </c>
      <c r="D5465" s="34" t="s">
        <v>10134</v>
      </c>
      <c r="E5465" s="35" t="s">
        <v>5357</v>
      </c>
      <c r="F5465" s="35"/>
      <c r="G5465" s="36">
        <v>6500</v>
      </c>
      <c r="H5465" s="36">
        <v>4050</v>
      </c>
      <c r="I5465" s="36">
        <v>6500</v>
      </c>
      <c r="J5465" s="36">
        <v>6500</v>
      </c>
    </row>
    <row r="5466" spans="1:10" x14ac:dyDescent="0.2">
      <c r="A5466" s="33">
        <v>4794</v>
      </c>
      <c r="B5466" s="34" t="s">
        <v>10135</v>
      </c>
      <c r="C5466" s="34" t="s">
        <v>10136</v>
      </c>
      <c r="D5466" s="34" t="s">
        <v>15251</v>
      </c>
      <c r="E5466" s="35" t="s">
        <v>433</v>
      </c>
      <c r="F5466" s="35"/>
      <c r="G5466" s="36">
        <v>12131</v>
      </c>
      <c r="H5466" s="36">
        <v>9400</v>
      </c>
      <c r="I5466" s="36">
        <v>12131</v>
      </c>
      <c r="J5466" s="36">
        <v>12131</v>
      </c>
    </row>
    <row r="5467" spans="1:10" x14ac:dyDescent="0.2">
      <c r="A5467" s="33">
        <v>4795</v>
      </c>
      <c r="B5467" s="34" t="s">
        <v>10137</v>
      </c>
      <c r="C5467" s="34" t="s">
        <v>10138</v>
      </c>
      <c r="D5467" s="34" t="s">
        <v>10139</v>
      </c>
      <c r="E5467" s="35" t="s">
        <v>1849</v>
      </c>
      <c r="F5467" s="35"/>
      <c r="G5467" s="36">
        <v>5800</v>
      </c>
      <c r="H5467" s="36">
        <v>4700</v>
      </c>
      <c r="I5467" s="36">
        <v>5800</v>
      </c>
      <c r="J5467" s="36">
        <v>5800</v>
      </c>
    </row>
    <row r="5468" spans="1:10" x14ac:dyDescent="0.2">
      <c r="A5468" s="33">
        <v>4796</v>
      </c>
      <c r="B5468" s="34" t="s">
        <v>10140</v>
      </c>
      <c r="C5468" s="34" t="s">
        <v>10141</v>
      </c>
      <c r="D5468" s="34" t="s">
        <v>10142</v>
      </c>
      <c r="E5468" s="35" t="s">
        <v>9994</v>
      </c>
      <c r="F5468" s="35"/>
      <c r="G5468" s="36">
        <v>25.09</v>
      </c>
      <c r="H5468" s="36">
        <v>3750</v>
      </c>
      <c r="I5468" s="36">
        <v>4139.8500000000004</v>
      </c>
      <c r="J5468" s="36">
        <v>25.09</v>
      </c>
    </row>
    <row r="5469" spans="1:10" x14ac:dyDescent="0.2">
      <c r="A5469" s="31"/>
      <c r="B5469" s="31"/>
      <c r="C5469" s="31"/>
      <c r="D5469" s="32" t="s">
        <v>10143</v>
      </c>
      <c r="E5469" s="31"/>
      <c r="F5469" s="31"/>
      <c r="G5469" s="31"/>
      <c r="H5469" s="31"/>
      <c r="I5469" s="31"/>
      <c r="J5469" s="31"/>
    </row>
    <row r="5470" spans="1:10" x14ac:dyDescent="0.2">
      <c r="A5470" s="33">
        <v>4797</v>
      </c>
      <c r="B5470" s="34" t="s">
        <v>10144</v>
      </c>
      <c r="C5470" s="34" t="s">
        <v>10145</v>
      </c>
      <c r="D5470" s="34" t="s">
        <v>10146</v>
      </c>
      <c r="E5470" s="35" t="s">
        <v>1865</v>
      </c>
      <c r="F5470" s="35"/>
      <c r="G5470" s="36">
        <v>3900</v>
      </c>
      <c r="H5470" s="36">
        <v>3800</v>
      </c>
      <c r="I5470" s="36">
        <v>3900</v>
      </c>
      <c r="J5470" s="36">
        <v>3900</v>
      </c>
    </row>
    <row r="5471" spans="1:10" x14ac:dyDescent="0.2">
      <c r="A5471" s="31"/>
      <c r="B5471" s="31"/>
      <c r="C5471" s="31"/>
      <c r="D5471" s="32" t="s">
        <v>15252</v>
      </c>
      <c r="E5471" s="31"/>
      <c r="F5471" s="31"/>
      <c r="G5471" s="31"/>
      <c r="H5471" s="31"/>
      <c r="I5471" s="31"/>
      <c r="J5471" s="31"/>
    </row>
    <row r="5472" spans="1:10" x14ac:dyDescent="0.2">
      <c r="A5472" s="33">
        <v>4798</v>
      </c>
      <c r="B5472" s="34" t="s">
        <v>10147</v>
      </c>
      <c r="C5472" s="34" t="s">
        <v>10148</v>
      </c>
      <c r="D5472" s="34" t="s">
        <v>10157</v>
      </c>
      <c r="E5472" s="35" t="s">
        <v>10149</v>
      </c>
      <c r="F5472" s="35"/>
      <c r="G5472" s="36">
        <v>32.22</v>
      </c>
      <c r="H5472" s="36">
        <v>3900</v>
      </c>
      <c r="I5472" s="36">
        <v>5799.6</v>
      </c>
      <c r="J5472" s="36">
        <v>32.22</v>
      </c>
    </row>
    <row r="5473" spans="1:10" x14ac:dyDescent="0.2">
      <c r="A5473" s="33">
        <v>4799</v>
      </c>
      <c r="B5473" s="34" t="s">
        <v>10150</v>
      </c>
      <c r="C5473" s="34" t="s">
        <v>10151</v>
      </c>
      <c r="D5473" s="34" t="s">
        <v>15253</v>
      </c>
      <c r="E5473" s="35" t="s">
        <v>2887</v>
      </c>
      <c r="F5473" s="35"/>
      <c r="G5473" s="36">
        <v>24.44</v>
      </c>
      <c r="H5473" s="36">
        <v>3750</v>
      </c>
      <c r="I5473" s="36">
        <v>4399.2</v>
      </c>
      <c r="J5473" s="36">
        <v>24.44</v>
      </c>
    </row>
    <row r="5474" spans="1:10" x14ac:dyDescent="0.2">
      <c r="A5474" s="33">
        <v>4800</v>
      </c>
      <c r="B5474" s="34" t="s">
        <v>10153</v>
      </c>
      <c r="C5474" s="34" t="s">
        <v>10154</v>
      </c>
      <c r="D5474" s="34" t="s">
        <v>15254</v>
      </c>
      <c r="E5474" s="35" t="s">
        <v>954</v>
      </c>
      <c r="F5474" s="35"/>
      <c r="G5474" s="36">
        <v>37.78</v>
      </c>
      <c r="H5474" s="36">
        <v>4200</v>
      </c>
      <c r="I5474" s="36">
        <v>6800.4</v>
      </c>
      <c r="J5474" s="36">
        <v>37.78</v>
      </c>
    </row>
    <row r="5475" spans="1:10" x14ac:dyDescent="0.2">
      <c r="A5475" s="33">
        <v>4801</v>
      </c>
      <c r="B5475" s="34" t="s">
        <v>11546</v>
      </c>
      <c r="C5475" s="34" t="s">
        <v>11545</v>
      </c>
      <c r="D5475" s="34" t="s">
        <v>15255</v>
      </c>
      <c r="E5475" s="35" t="s">
        <v>13986</v>
      </c>
      <c r="F5475" s="35"/>
      <c r="G5475" s="36">
        <v>34.72</v>
      </c>
      <c r="H5475" s="36">
        <v>4000</v>
      </c>
      <c r="I5475" s="36">
        <v>6249.6</v>
      </c>
      <c r="J5475" s="36">
        <v>34.72</v>
      </c>
    </row>
    <row r="5476" spans="1:10" x14ac:dyDescent="0.2">
      <c r="A5476" s="33">
        <v>4802</v>
      </c>
      <c r="B5476" s="34" t="s">
        <v>10155</v>
      </c>
      <c r="C5476" s="34" t="s">
        <v>10156</v>
      </c>
      <c r="D5476" s="34" t="s">
        <v>15255</v>
      </c>
      <c r="E5476" s="35" t="s">
        <v>955</v>
      </c>
      <c r="F5476" s="35"/>
      <c r="G5476" s="36">
        <v>34.72</v>
      </c>
      <c r="H5476" s="36">
        <v>4000</v>
      </c>
      <c r="I5476" s="36">
        <v>6249.6</v>
      </c>
      <c r="J5476" s="36">
        <v>34.72</v>
      </c>
    </row>
    <row r="5477" spans="1:10" x14ac:dyDescent="0.2">
      <c r="A5477" s="33">
        <v>4803</v>
      </c>
      <c r="B5477" s="34" t="s">
        <v>10158</v>
      </c>
      <c r="C5477" s="34" t="s">
        <v>10159</v>
      </c>
      <c r="D5477" s="34" t="s">
        <v>15256</v>
      </c>
      <c r="E5477" s="35" t="s">
        <v>953</v>
      </c>
      <c r="F5477" s="35"/>
      <c r="G5477" s="36">
        <v>40.56</v>
      </c>
      <c r="H5477" s="36">
        <v>3800</v>
      </c>
      <c r="I5477" s="36">
        <v>7300.8</v>
      </c>
      <c r="J5477" s="36">
        <v>40.56</v>
      </c>
    </row>
    <row r="5478" spans="1:10" x14ac:dyDescent="0.2">
      <c r="A5478" s="33">
        <v>4804</v>
      </c>
      <c r="B5478" s="34" t="s">
        <v>10160</v>
      </c>
      <c r="C5478" s="34" t="s">
        <v>10161</v>
      </c>
      <c r="D5478" s="34" t="s">
        <v>15253</v>
      </c>
      <c r="E5478" s="35" t="s">
        <v>245</v>
      </c>
      <c r="F5478" s="35"/>
      <c r="G5478" s="36">
        <v>24.44</v>
      </c>
      <c r="H5478" s="36">
        <v>3750</v>
      </c>
      <c r="I5478" s="36">
        <v>4399.2</v>
      </c>
      <c r="J5478" s="36">
        <v>24.44</v>
      </c>
    </row>
    <row r="5479" spans="1:10" x14ac:dyDescent="0.2">
      <c r="A5479" s="33">
        <v>4805</v>
      </c>
      <c r="B5479" s="34" t="s">
        <v>10162</v>
      </c>
      <c r="C5479" s="34" t="s">
        <v>10163</v>
      </c>
      <c r="D5479" s="34" t="s">
        <v>10152</v>
      </c>
      <c r="E5479" s="35" t="s">
        <v>10164</v>
      </c>
      <c r="F5479" s="35"/>
      <c r="G5479" s="36">
        <v>24.44</v>
      </c>
      <c r="H5479" s="36">
        <v>3750</v>
      </c>
      <c r="I5479" s="36">
        <v>4399.2</v>
      </c>
      <c r="J5479" s="36">
        <v>24.44</v>
      </c>
    </row>
    <row r="5480" spans="1:10" x14ac:dyDescent="0.2">
      <c r="A5480" s="33">
        <v>4806</v>
      </c>
      <c r="B5480" s="34" t="s">
        <v>10165</v>
      </c>
      <c r="C5480" s="34" t="s">
        <v>10166</v>
      </c>
      <c r="D5480" s="34" t="s">
        <v>15255</v>
      </c>
      <c r="E5480" s="35" t="s">
        <v>10167</v>
      </c>
      <c r="F5480" s="35"/>
      <c r="G5480" s="36">
        <v>34.72</v>
      </c>
      <c r="H5480" s="36">
        <v>4000</v>
      </c>
      <c r="I5480" s="36">
        <v>6249.6</v>
      </c>
      <c r="J5480" s="36">
        <v>34.72</v>
      </c>
    </row>
    <row r="5481" spans="1:10" x14ac:dyDescent="0.2">
      <c r="A5481" s="33">
        <v>4807</v>
      </c>
      <c r="B5481" s="34" t="s">
        <v>6390</v>
      </c>
      <c r="C5481" s="34" t="s">
        <v>11723</v>
      </c>
      <c r="D5481" s="34" t="s">
        <v>15257</v>
      </c>
      <c r="E5481" s="35" t="s">
        <v>6391</v>
      </c>
      <c r="F5481" s="35"/>
      <c r="G5481" s="36">
        <v>7500</v>
      </c>
      <c r="H5481" s="36">
        <v>4500</v>
      </c>
      <c r="I5481" s="36">
        <v>7500</v>
      </c>
      <c r="J5481" s="36">
        <v>7500</v>
      </c>
    </row>
    <row r="5482" spans="1:10" x14ac:dyDescent="0.2">
      <c r="A5482" s="33">
        <v>4808</v>
      </c>
      <c r="B5482" s="34" t="s">
        <v>10168</v>
      </c>
      <c r="C5482" s="34" t="s">
        <v>10169</v>
      </c>
      <c r="D5482" s="34" t="s">
        <v>10157</v>
      </c>
      <c r="E5482" s="35" t="s">
        <v>1283</v>
      </c>
      <c r="F5482" s="35"/>
      <c r="G5482" s="36">
        <v>32.22</v>
      </c>
      <c r="H5482" s="36">
        <v>3900</v>
      </c>
      <c r="I5482" s="36">
        <v>5799.6</v>
      </c>
      <c r="J5482" s="36">
        <v>32.22</v>
      </c>
    </row>
    <row r="5483" spans="1:10" x14ac:dyDescent="0.2">
      <c r="A5483" s="33">
        <v>4809</v>
      </c>
      <c r="B5483" s="34" t="s">
        <v>10170</v>
      </c>
      <c r="C5483" s="34" t="s">
        <v>10171</v>
      </c>
      <c r="D5483" s="34" t="s">
        <v>15254</v>
      </c>
      <c r="E5483" s="35" t="s">
        <v>10172</v>
      </c>
      <c r="F5483" s="35"/>
      <c r="G5483" s="36">
        <v>37.78</v>
      </c>
      <c r="H5483" s="36">
        <v>4200</v>
      </c>
      <c r="I5483" s="36">
        <v>6800.4</v>
      </c>
      <c r="J5483" s="36">
        <v>37.78</v>
      </c>
    </row>
    <row r="5484" spans="1:10" x14ac:dyDescent="0.2">
      <c r="A5484" s="33">
        <v>4810</v>
      </c>
      <c r="B5484" s="34" t="s">
        <v>10174</v>
      </c>
      <c r="C5484" s="34" t="s">
        <v>10175</v>
      </c>
      <c r="D5484" s="34" t="s">
        <v>15255</v>
      </c>
      <c r="E5484" s="35" t="s">
        <v>4003</v>
      </c>
      <c r="F5484" s="35"/>
      <c r="G5484" s="36">
        <v>34.72</v>
      </c>
      <c r="H5484" s="36">
        <v>4000</v>
      </c>
      <c r="I5484" s="36">
        <v>6249.6</v>
      </c>
      <c r="J5484" s="36">
        <v>34.72</v>
      </c>
    </row>
    <row r="5485" spans="1:10" x14ac:dyDescent="0.2">
      <c r="A5485" s="33">
        <v>4811</v>
      </c>
      <c r="B5485" s="34" t="s">
        <v>10176</v>
      </c>
      <c r="C5485" s="34" t="s">
        <v>10177</v>
      </c>
      <c r="D5485" s="34" t="s">
        <v>10178</v>
      </c>
      <c r="E5485" s="35" t="s">
        <v>10179</v>
      </c>
      <c r="F5485" s="35"/>
      <c r="G5485" s="36">
        <v>40.56</v>
      </c>
      <c r="H5485" s="36">
        <v>3800</v>
      </c>
      <c r="I5485" s="36">
        <v>7300.8</v>
      </c>
      <c r="J5485" s="36">
        <v>40.56</v>
      </c>
    </row>
    <row r="5486" spans="1:10" x14ac:dyDescent="0.2">
      <c r="A5486" s="33">
        <v>4812</v>
      </c>
      <c r="B5486" s="34" t="s">
        <v>10180</v>
      </c>
      <c r="C5486" s="34" t="s">
        <v>10181</v>
      </c>
      <c r="D5486" s="34" t="s">
        <v>15254</v>
      </c>
      <c r="E5486" s="35" t="s">
        <v>10182</v>
      </c>
      <c r="F5486" s="35"/>
      <c r="G5486" s="36">
        <v>37.78</v>
      </c>
      <c r="H5486" s="36">
        <v>4200</v>
      </c>
      <c r="I5486" s="36">
        <v>6800.4</v>
      </c>
      <c r="J5486" s="36">
        <v>37.78</v>
      </c>
    </row>
    <row r="5487" spans="1:10" x14ac:dyDescent="0.2">
      <c r="A5487" s="33">
        <v>4813</v>
      </c>
      <c r="B5487" s="34" t="s">
        <v>10183</v>
      </c>
      <c r="C5487" s="34" t="s">
        <v>10184</v>
      </c>
      <c r="D5487" s="34" t="s">
        <v>15255</v>
      </c>
      <c r="E5487" s="35" t="s">
        <v>3055</v>
      </c>
      <c r="F5487" s="35"/>
      <c r="G5487" s="36">
        <v>34.72</v>
      </c>
      <c r="H5487" s="36">
        <v>4000</v>
      </c>
      <c r="I5487" s="36">
        <v>6249.6</v>
      </c>
      <c r="J5487" s="36">
        <v>34.72</v>
      </c>
    </row>
    <row r="5488" spans="1:10" x14ac:dyDescent="0.2">
      <c r="A5488" s="33">
        <v>4814</v>
      </c>
      <c r="B5488" s="34" t="s">
        <v>10185</v>
      </c>
      <c r="C5488" s="34" t="s">
        <v>10186</v>
      </c>
      <c r="D5488" s="34" t="s">
        <v>15255</v>
      </c>
      <c r="E5488" s="35" t="s">
        <v>10187</v>
      </c>
      <c r="F5488" s="35"/>
      <c r="G5488" s="36">
        <v>34.72</v>
      </c>
      <c r="H5488" s="36">
        <v>4000</v>
      </c>
      <c r="I5488" s="36">
        <v>6249.6</v>
      </c>
      <c r="J5488" s="36">
        <v>34.72</v>
      </c>
    </row>
    <row r="5489" spans="1:10" x14ac:dyDescent="0.2">
      <c r="A5489" s="33">
        <v>4815</v>
      </c>
      <c r="B5489" s="34" t="s">
        <v>10188</v>
      </c>
      <c r="C5489" s="34" t="s">
        <v>10189</v>
      </c>
      <c r="D5489" s="34" t="s">
        <v>15254</v>
      </c>
      <c r="E5489" s="35" t="s">
        <v>10190</v>
      </c>
      <c r="F5489" s="35"/>
      <c r="G5489" s="36">
        <v>37.78</v>
      </c>
      <c r="H5489" s="36">
        <v>4200</v>
      </c>
      <c r="I5489" s="36">
        <v>6800.4</v>
      </c>
      <c r="J5489" s="36">
        <v>37.78</v>
      </c>
    </row>
    <row r="5490" spans="1:10" x14ac:dyDescent="0.2">
      <c r="A5490" s="33">
        <v>4816</v>
      </c>
      <c r="B5490" s="34" t="s">
        <v>10191</v>
      </c>
      <c r="C5490" s="34" t="s">
        <v>10192</v>
      </c>
      <c r="D5490" s="34" t="s">
        <v>15258</v>
      </c>
      <c r="E5490" s="35" t="s">
        <v>219</v>
      </c>
      <c r="F5490" s="35"/>
      <c r="G5490" s="36">
        <v>7500</v>
      </c>
      <c r="H5490" s="36">
        <v>5900</v>
      </c>
      <c r="I5490" s="36">
        <v>7500</v>
      </c>
      <c r="J5490" s="36">
        <v>7500</v>
      </c>
    </row>
    <row r="5491" spans="1:10" x14ac:dyDescent="0.2">
      <c r="A5491" s="31"/>
      <c r="B5491" s="31"/>
      <c r="C5491" s="31"/>
      <c r="D5491" s="32" t="s">
        <v>11522</v>
      </c>
      <c r="E5491" s="31"/>
      <c r="F5491" s="31"/>
      <c r="G5491" s="31"/>
      <c r="H5491" s="31"/>
      <c r="I5491" s="31"/>
      <c r="J5491" s="31"/>
    </row>
    <row r="5492" spans="1:10" x14ac:dyDescent="0.2">
      <c r="A5492" s="33">
        <v>4817</v>
      </c>
      <c r="B5492" s="34" t="s">
        <v>4926</v>
      </c>
      <c r="C5492" s="34" t="s">
        <v>4927</v>
      </c>
      <c r="D5492" s="34" t="s">
        <v>10204</v>
      </c>
      <c r="E5492" s="35" t="s">
        <v>4929</v>
      </c>
      <c r="F5492" s="35"/>
      <c r="G5492" s="36">
        <v>38.89</v>
      </c>
      <c r="H5492" s="36">
        <v>3800</v>
      </c>
      <c r="I5492" s="36">
        <v>7000.2</v>
      </c>
      <c r="J5492" s="36">
        <v>38.89</v>
      </c>
    </row>
    <row r="5493" spans="1:10" x14ac:dyDescent="0.2">
      <c r="A5493" s="33">
        <v>4818</v>
      </c>
      <c r="B5493" s="34" t="s">
        <v>9897</v>
      </c>
      <c r="C5493" s="34" t="s">
        <v>9898</v>
      </c>
      <c r="D5493" s="34" t="s">
        <v>10195</v>
      </c>
      <c r="E5493" s="35" t="s">
        <v>2536</v>
      </c>
      <c r="F5493" s="35"/>
      <c r="G5493" s="36">
        <v>25</v>
      </c>
      <c r="H5493" s="36">
        <v>3750</v>
      </c>
      <c r="I5493" s="36">
        <v>4500</v>
      </c>
      <c r="J5493" s="36">
        <v>25</v>
      </c>
    </row>
    <row r="5494" spans="1:10" x14ac:dyDescent="0.2">
      <c r="A5494" s="33">
        <v>4819</v>
      </c>
      <c r="B5494" s="34" t="s">
        <v>10193</v>
      </c>
      <c r="C5494" s="34" t="s">
        <v>10194</v>
      </c>
      <c r="D5494" s="34" t="s">
        <v>10208</v>
      </c>
      <c r="E5494" s="35" t="s">
        <v>269</v>
      </c>
      <c r="F5494" s="35"/>
      <c r="G5494" s="36">
        <v>27.5</v>
      </c>
      <c r="H5494" s="36">
        <v>3750</v>
      </c>
      <c r="I5494" s="36">
        <v>4950</v>
      </c>
      <c r="J5494" s="36">
        <v>27.5</v>
      </c>
    </row>
    <row r="5495" spans="1:10" x14ac:dyDescent="0.2">
      <c r="A5495" s="33">
        <v>4820</v>
      </c>
      <c r="B5495" s="34" t="s">
        <v>11535</v>
      </c>
      <c r="C5495" s="34" t="s">
        <v>11534</v>
      </c>
      <c r="D5495" s="34" t="s">
        <v>10195</v>
      </c>
      <c r="E5495" s="35" t="s">
        <v>13999</v>
      </c>
      <c r="F5495" s="35"/>
      <c r="G5495" s="36">
        <v>25</v>
      </c>
      <c r="H5495" s="36">
        <v>3750</v>
      </c>
      <c r="I5495" s="36">
        <v>4500</v>
      </c>
      <c r="J5495" s="36">
        <v>25</v>
      </c>
    </row>
    <row r="5496" spans="1:10" x14ac:dyDescent="0.2">
      <c r="A5496" s="33">
        <v>4821</v>
      </c>
      <c r="B5496" s="34" t="s">
        <v>10196</v>
      </c>
      <c r="C5496" s="34" t="s">
        <v>10197</v>
      </c>
      <c r="D5496" s="34" t="s">
        <v>10198</v>
      </c>
      <c r="E5496" s="35" t="s">
        <v>3529</v>
      </c>
      <c r="F5496" s="35"/>
      <c r="G5496" s="36">
        <v>23.89</v>
      </c>
      <c r="H5496" s="36">
        <v>3850</v>
      </c>
      <c r="I5496" s="36">
        <v>3420</v>
      </c>
      <c r="J5496" s="36">
        <v>19</v>
      </c>
    </row>
    <row r="5497" spans="1:10" x14ac:dyDescent="0.2">
      <c r="A5497" s="33">
        <v>4822</v>
      </c>
      <c r="B5497" s="34" t="s">
        <v>10894</v>
      </c>
      <c r="C5497" s="34" t="s">
        <v>10895</v>
      </c>
      <c r="D5497" s="34" t="s">
        <v>15259</v>
      </c>
      <c r="E5497" s="35" t="s">
        <v>433</v>
      </c>
      <c r="F5497" s="35"/>
      <c r="G5497" s="36">
        <v>8250</v>
      </c>
      <c r="H5497" s="36">
        <v>4100</v>
      </c>
      <c r="I5497" s="36">
        <v>8250</v>
      </c>
      <c r="J5497" s="36">
        <v>8250</v>
      </c>
    </row>
    <row r="5498" spans="1:10" x14ac:dyDescent="0.2">
      <c r="A5498" s="33">
        <v>4823</v>
      </c>
      <c r="B5498" s="34" t="s">
        <v>10199</v>
      </c>
      <c r="C5498" s="34" t="s">
        <v>10200</v>
      </c>
      <c r="D5498" s="34" t="s">
        <v>10201</v>
      </c>
      <c r="E5498" s="35" t="s">
        <v>1582</v>
      </c>
      <c r="F5498" s="35"/>
      <c r="G5498" s="36">
        <v>25</v>
      </c>
      <c r="H5498" s="36">
        <v>3750</v>
      </c>
      <c r="I5498" s="36">
        <v>4500</v>
      </c>
      <c r="J5498" s="36">
        <v>25</v>
      </c>
    </row>
    <row r="5499" spans="1:10" x14ac:dyDescent="0.2">
      <c r="A5499" s="33">
        <v>4824</v>
      </c>
      <c r="B5499" s="34" t="s">
        <v>10205</v>
      </c>
      <c r="C5499" s="34" t="s">
        <v>6731</v>
      </c>
      <c r="D5499" s="34" t="s">
        <v>10201</v>
      </c>
      <c r="E5499" s="35" t="s">
        <v>2891</v>
      </c>
      <c r="F5499" s="35"/>
      <c r="G5499" s="36">
        <v>25</v>
      </c>
      <c r="H5499" s="36">
        <v>3750</v>
      </c>
      <c r="I5499" s="36">
        <v>4500</v>
      </c>
      <c r="J5499" s="36">
        <v>25</v>
      </c>
    </row>
    <row r="5500" spans="1:10" x14ac:dyDescent="0.2">
      <c r="A5500" s="33">
        <v>4825</v>
      </c>
      <c r="B5500" s="34" t="s">
        <v>15260</v>
      </c>
      <c r="C5500" s="34" t="s">
        <v>15261</v>
      </c>
      <c r="D5500" s="34" t="s">
        <v>10195</v>
      </c>
      <c r="E5500" s="35" t="s">
        <v>14012</v>
      </c>
      <c r="F5500" s="35"/>
      <c r="G5500" s="36">
        <v>25</v>
      </c>
      <c r="H5500" s="36">
        <v>3750</v>
      </c>
      <c r="I5500" s="36">
        <v>4500</v>
      </c>
      <c r="J5500" s="36">
        <v>25</v>
      </c>
    </row>
    <row r="5501" spans="1:10" x14ac:dyDescent="0.2">
      <c r="A5501" s="33">
        <v>4826</v>
      </c>
      <c r="B5501" s="34" t="s">
        <v>10206</v>
      </c>
      <c r="C5501" s="34" t="s">
        <v>10207</v>
      </c>
      <c r="D5501" s="34" t="s">
        <v>10208</v>
      </c>
      <c r="E5501" s="35" t="s">
        <v>10209</v>
      </c>
      <c r="F5501" s="35"/>
      <c r="G5501" s="36">
        <v>27.5</v>
      </c>
      <c r="H5501" s="36">
        <v>3750</v>
      </c>
      <c r="I5501" s="36">
        <v>4950</v>
      </c>
      <c r="J5501" s="36">
        <v>27.5</v>
      </c>
    </row>
    <row r="5502" spans="1:10" x14ac:dyDescent="0.2">
      <c r="A5502" s="33">
        <v>4827</v>
      </c>
      <c r="B5502" s="34" t="s">
        <v>10210</v>
      </c>
      <c r="C5502" s="34" t="s">
        <v>10211</v>
      </c>
      <c r="D5502" s="34" t="s">
        <v>10212</v>
      </c>
      <c r="E5502" s="35" t="s">
        <v>2516</v>
      </c>
      <c r="F5502" s="35"/>
      <c r="G5502" s="36">
        <v>46.67</v>
      </c>
      <c r="H5502" s="36">
        <v>3800</v>
      </c>
      <c r="I5502" s="36">
        <v>8400.6</v>
      </c>
      <c r="J5502" s="36">
        <v>46.67</v>
      </c>
    </row>
    <row r="5503" spans="1:10" x14ac:dyDescent="0.2">
      <c r="A5503" s="33">
        <v>4828</v>
      </c>
      <c r="B5503" s="34" t="s">
        <v>10213</v>
      </c>
      <c r="C5503" s="34" t="s">
        <v>10214</v>
      </c>
      <c r="D5503" s="34" t="s">
        <v>10208</v>
      </c>
      <c r="E5503" s="35" t="s">
        <v>1853</v>
      </c>
      <c r="F5503" s="35"/>
      <c r="G5503" s="36">
        <v>27.5</v>
      </c>
      <c r="H5503" s="36">
        <v>3750</v>
      </c>
      <c r="I5503" s="36">
        <v>4950</v>
      </c>
      <c r="J5503" s="36">
        <v>27.5</v>
      </c>
    </row>
    <row r="5504" spans="1:10" x14ac:dyDescent="0.2">
      <c r="A5504" s="33">
        <v>4829</v>
      </c>
      <c r="B5504" s="34" t="s">
        <v>10215</v>
      </c>
      <c r="C5504" s="34" t="s">
        <v>10216</v>
      </c>
      <c r="D5504" s="34" t="s">
        <v>10195</v>
      </c>
      <c r="E5504" s="35" t="s">
        <v>552</v>
      </c>
      <c r="F5504" s="35"/>
      <c r="G5504" s="36">
        <v>25</v>
      </c>
      <c r="H5504" s="36">
        <v>3750</v>
      </c>
      <c r="I5504" s="36">
        <v>4500</v>
      </c>
      <c r="J5504" s="36">
        <v>25</v>
      </c>
    </row>
    <row r="5505" spans="1:10" x14ac:dyDescent="0.2">
      <c r="A5505" s="33">
        <v>4830</v>
      </c>
      <c r="B5505" s="34" t="s">
        <v>11539</v>
      </c>
      <c r="C5505" s="34" t="s">
        <v>11538</v>
      </c>
      <c r="D5505" s="34" t="s">
        <v>15262</v>
      </c>
      <c r="E5505" s="35" t="s">
        <v>14057</v>
      </c>
      <c r="F5505" s="35"/>
      <c r="G5505" s="36">
        <v>30</v>
      </c>
      <c r="H5505" s="36">
        <v>3850</v>
      </c>
      <c r="I5505" s="36">
        <v>5400</v>
      </c>
      <c r="J5505" s="36">
        <v>30</v>
      </c>
    </row>
    <row r="5506" spans="1:10" x14ac:dyDescent="0.2">
      <c r="A5506" s="33">
        <v>4831</v>
      </c>
      <c r="B5506" s="34" t="s">
        <v>10217</v>
      </c>
      <c r="C5506" s="34" t="s">
        <v>10218</v>
      </c>
      <c r="D5506" s="34" t="s">
        <v>10198</v>
      </c>
      <c r="E5506" s="35" t="s">
        <v>3927</v>
      </c>
      <c r="F5506" s="35"/>
      <c r="G5506" s="36">
        <v>23.89</v>
      </c>
      <c r="H5506" s="36">
        <v>3750</v>
      </c>
      <c r="I5506" s="36">
        <v>4300.2</v>
      </c>
      <c r="J5506" s="36">
        <v>23.89</v>
      </c>
    </row>
    <row r="5507" spans="1:10" x14ac:dyDescent="0.2">
      <c r="A5507" s="31"/>
      <c r="B5507" s="31"/>
      <c r="C5507" s="31"/>
      <c r="D5507" s="32" t="s">
        <v>10219</v>
      </c>
      <c r="E5507" s="31"/>
      <c r="F5507" s="31"/>
      <c r="G5507" s="31"/>
      <c r="H5507" s="31"/>
      <c r="I5507" s="31"/>
      <c r="J5507" s="31"/>
    </row>
    <row r="5508" spans="1:10" x14ac:dyDescent="0.2">
      <c r="A5508" s="33">
        <v>4832</v>
      </c>
      <c r="B5508" s="34" t="s">
        <v>10220</v>
      </c>
      <c r="C5508" s="34" t="s">
        <v>10221</v>
      </c>
      <c r="D5508" s="34" t="s">
        <v>10222</v>
      </c>
      <c r="E5508" s="35" t="s">
        <v>10223</v>
      </c>
      <c r="F5508" s="35"/>
      <c r="G5508" s="36">
        <v>27.61</v>
      </c>
      <c r="H5508" s="36">
        <v>3900</v>
      </c>
      <c r="I5508" s="36">
        <v>4969.8</v>
      </c>
      <c r="J5508" s="36">
        <v>27.61</v>
      </c>
    </row>
    <row r="5509" spans="1:10" x14ac:dyDescent="0.2">
      <c r="A5509" s="33">
        <v>4833</v>
      </c>
      <c r="B5509" s="34" t="s">
        <v>10521</v>
      </c>
      <c r="C5509" s="34" t="s">
        <v>10522</v>
      </c>
      <c r="D5509" s="34" t="s">
        <v>10227</v>
      </c>
      <c r="E5509" s="35" t="s">
        <v>9023</v>
      </c>
      <c r="F5509" s="35"/>
      <c r="G5509" s="36">
        <v>25.5</v>
      </c>
      <c r="H5509" s="36">
        <v>3850</v>
      </c>
      <c r="I5509" s="36">
        <v>4590</v>
      </c>
      <c r="J5509" s="36">
        <v>25.5</v>
      </c>
    </row>
    <row r="5510" spans="1:10" x14ac:dyDescent="0.2">
      <c r="A5510" s="33">
        <v>4834</v>
      </c>
      <c r="B5510" s="34" t="s">
        <v>10228</v>
      </c>
      <c r="C5510" s="34" t="s">
        <v>10229</v>
      </c>
      <c r="D5510" s="34" t="s">
        <v>10226</v>
      </c>
      <c r="E5510" s="35" t="s">
        <v>10230</v>
      </c>
      <c r="F5510" s="35"/>
      <c r="G5510" s="36">
        <v>35.17</v>
      </c>
      <c r="H5510" s="36">
        <v>3800</v>
      </c>
      <c r="I5510" s="36">
        <v>6330.6</v>
      </c>
      <c r="J5510" s="36">
        <v>35.17</v>
      </c>
    </row>
    <row r="5511" spans="1:10" x14ac:dyDescent="0.2">
      <c r="A5511" s="33">
        <v>4835</v>
      </c>
      <c r="B5511" s="34" t="s">
        <v>10231</v>
      </c>
      <c r="C5511" s="34" t="s">
        <v>10232</v>
      </c>
      <c r="D5511" s="34" t="s">
        <v>10227</v>
      </c>
      <c r="E5511" s="35" t="s">
        <v>10233</v>
      </c>
      <c r="F5511" s="35"/>
      <c r="G5511" s="36">
        <v>25.5</v>
      </c>
      <c r="H5511" s="36">
        <v>3850</v>
      </c>
      <c r="I5511" s="36">
        <v>4590</v>
      </c>
      <c r="J5511" s="36">
        <v>25.5</v>
      </c>
    </row>
    <row r="5512" spans="1:10" x14ac:dyDescent="0.2">
      <c r="A5512" s="33">
        <v>4836</v>
      </c>
      <c r="B5512" s="34" t="s">
        <v>10234</v>
      </c>
      <c r="C5512" s="34" t="s">
        <v>10235</v>
      </c>
      <c r="D5512" s="34" t="s">
        <v>10236</v>
      </c>
      <c r="E5512" s="35" t="s">
        <v>10237</v>
      </c>
      <c r="F5512" s="35"/>
      <c r="G5512" s="36">
        <v>23.41</v>
      </c>
      <c r="H5512" s="36">
        <v>3750</v>
      </c>
      <c r="I5512" s="36">
        <v>4213.8</v>
      </c>
      <c r="J5512" s="36">
        <v>23.41</v>
      </c>
    </row>
    <row r="5513" spans="1:10" x14ac:dyDescent="0.2">
      <c r="A5513" s="33">
        <v>4837</v>
      </c>
      <c r="B5513" s="34" t="s">
        <v>10238</v>
      </c>
      <c r="C5513" s="34" t="s">
        <v>10239</v>
      </c>
      <c r="D5513" s="34" t="s">
        <v>15263</v>
      </c>
      <c r="E5513" s="35" t="s">
        <v>1878</v>
      </c>
      <c r="F5513" s="35"/>
      <c r="G5513" s="36">
        <v>7500</v>
      </c>
      <c r="H5513" s="36">
        <v>4100</v>
      </c>
      <c r="I5513" s="36">
        <v>7500</v>
      </c>
      <c r="J5513" s="36">
        <v>7500</v>
      </c>
    </row>
    <row r="5514" spans="1:10" x14ac:dyDescent="0.2">
      <c r="A5514" s="33">
        <v>4838</v>
      </c>
      <c r="B5514" s="34" t="s">
        <v>50</v>
      </c>
      <c r="C5514" s="34" t="s">
        <v>51</v>
      </c>
      <c r="D5514" s="34" t="s">
        <v>10227</v>
      </c>
      <c r="E5514" s="35" t="s">
        <v>40</v>
      </c>
      <c r="F5514" s="35"/>
      <c r="G5514" s="36">
        <v>25.5</v>
      </c>
      <c r="H5514" s="36">
        <v>3850</v>
      </c>
      <c r="I5514" s="36">
        <v>4590</v>
      </c>
      <c r="J5514" s="36">
        <v>25.5</v>
      </c>
    </row>
    <row r="5515" spans="1:10" x14ac:dyDescent="0.2">
      <c r="A5515" s="33">
        <v>4839</v>
      </c>
      <c r="B5515" s="34" t="s">
        <v>10240</v>
      </c>
      <c r="C5515" s="34" t="s">
        <v>10241</v>
      </c>
      <c r="D5515" s="34" t="s">
        <v>10246</v>
      </c>
      <c r="E5515" s="35" t="s">
        <v>10230</v>
      </c>
      <c r="F5515" s="35"/>
      <c r="G5515" s="36">
        <v>25.53</v>
      </c>
      <c r="H5515" s="36">
        <v>3750</v>
      </c>
      <c r="I5515" s="36">
        <v>4595.3999999999996</v>
      </c>
      <c r="J5515" s="36">
        <v>25.53</v>
      </c>
    </row>
    <row r="5516" spans="1:10" x14ac:dyDescent="0.2">
      <c r="A5516" s="33">
        <v>4840</v>
      </c>
      <c r="B5516" s="34" t="s">
        <v>10242</v>
      </c>
      <c r="C5516" s="34" t="s">
        <v>10243</v>
      </c>
      <c r="D5516" s="34" t="s">
        <v>10226</v>
      </c>
      <c r="E5516" s="35" t="s">
        <v>4293</v>
      </c>
      <c r="F5516" s="35"/>
      <c r="G5516" s="36">
        <v>35.17</v>
      </c>
      <c r="H5516" s="36">
        <v>3800</v>
      </c>
      <c r="I5516" s="36">
        <v>6330.6</v>
      </c>
      <c r="J5516" s="36">
        <v>35.17</v>
      </c>
    </row>
    <row r="5517" spans="1:10" x14ac:dyDescent="0.2">
      <c r="A5517" s="33">
        <v>4841</v>
      </c>
      <c r="B5517" s="34" t="s">
        <v>10244</v>
      </c>
      <c r="C5517" s="34" t="s">
        <v>10245</v>
      </c>
      <c r="D5517" s="34" t="s">
        <v>10246</v>
      </c>
      <c r="E5517" s="35" t="s">
        <v>1173</v>
      </c>
      <c r="F5517" s="35"/>
      <c r="G5517" s="36">
        <v>25.53</v>
      </c>
      <c r="H5517" s="36">
        <v>3750</v>
      </c>
      <c r="I5517" s="36">
        <v>4595.3999999999996</v>
      </c>
      <c r="J5517" s="36">
        <v>25.53</v>
      </c>
    </row>
    <row r="5518" spans="1:10" x14ac:dyDescent="0.2">
      <c r="A5518" s="33">
        <v>4842</v>
      </c>
      <c r="B5518" s="34" t="s">
        <v>10247</v>
      </c>
      <c r="C5518" s="34" t="s">
        <v>10248</v>
      </c>
      <c r="D5518" s="34" t="s">
        <v>10236</v>
      </c>
      <c r="E5518" s="35" t="s">
        <v>102</v>
      </c>
      <c r="F5518" s="35"/>
      <c r="G5518" s="36">
        <v>23.41</v>
      </c>
      <c r="H5518" s="36">
        <v>3750</v>
      </c>
      <c r="I5518" s="36">
        <v>4213.8</v>
      </c>
      <c r="J5518" s="36">
        <v>23.41</v>
      </c>
    </row>
    <row r="5519" spans="1:10" x14ac:dyDescent="0.2">
      <c r="A5519" s="33">
        <v>4843</v>
      </c>
      <c r="B5519" s="34" t="s">
        <v>11501</v>
      </c>
      <c r="C5519" s="34" t="s">
        <v>11500</v>
      </c>
      <c r="D5519" s="34" t="s">
        <v>10227</v>
      </c>
      <c r="E5519" s="35" t="s">
        <v>13955</v>
      </c>
      <c r="F5519" s="35"/>
      <c r="G5519" s="36">
        <v>25.5</v>
      </c>
      <c r="H5519" s="36">
        <v>3850</v>
      </c>
      <c r="I5519" s="36">
        <v>4590</v>
      </c>
      <c r="J5519" s="36">
        <v>25.5</v>
      </c>
    </row>
    <row r="5520" spans="1:10" x14ac:dyDescent="0.2">
      <c r="A5520" s="31"/>
      <c r="B5520" s="31"/>
      <c r="C5520" s="31"/>
      <c r="D5520" s="32" t="s">
        <v>10249</v>
      </c>
      <c r="E5520" s="31"/>
      <c r="F5520" s="31"/>
      <c r="G5520" s="31"/>
      <c r="H5520" s="31"/>
      <c r="I5520" s="31"/>
      <c r="J5520" s="31"/>
    </row>
    <row r="5521" spans="1:10" x14ac:dyDescent="0.2">
      <c r="A5521" s="33">
        <v>4844</v>
      </c>
      <c r="B5521" s="34" t="s">
        <v>11497</v>
      </c>
      <c r="C5521" s="34" t="s">
        <v>11496</v>
      </c>
      <c r="D5521" s="34" t="s">
        <v>15264</v>
      </c>
      <c r="E5521" s="35" t="s">
        <v>13920</v>
      </c>
      <c r="F5521" s="35"/>
      <c r="G5521" s="36">
        <v>21.28</v>
      </c>
      <c r="H5521" s="36">
        <v>3750</v>
      </c>
      <c r="I5521" s="36">
        <v>3830.4</v>
      </c>
      <c r="J5521" s="36">
        <v>21.28</v>
      </c>
    </row>
    <row r="5522" spans="1:10" x14ac:dyDescent="0.2">
      <c r="A5522" s="33">
        <v>4845</v>
      </c>
      <c r="B5522" s="34" t="s">
        <v>10250</v>
      </c>
      <c r="C5522" s="34" t="s">
        <v>10251</v>
      </c>
      <c r="D5522" s="34" t="s">
        <v>10252</v>
      </c>
      <c r="E5522" s="35" t="s">
        <v>229</v>
      </c>
      <c r="F5522" s="35"/>
      <c r="G5522" s="36">
        <v>30.33</v>
      </c>
      <c r="H5522" s="36">
        <v>3800</v>
      </c>
      <c r="I5522" s="36">
        <v>5459.4</v>
      </c>
      <c r="J5522" s="36">
        <v>30.33</v>
      </c>
    </row>
    <row r="5523" spans="1:10" x14ac:dyDescent="0.2">
      <c r="A5523" s="33">
        <v>4846</v>
      </c>
      <c r="B5523" s="34" t="s">
        <v>10253</v>
      </c>
      <c r="C5523" s="34" t="s">
        <v>10254</v>
      </c>
      <c r="D5523" s="34" t="s">
        <v>10255</v>
      </c>
      <c r="E5523" s="35" t="s">
        <v>3166</v>
      </c>
      <c r="F5523" s="35"/>
      <c r="G5523" s="36">
        <v>23.41</v>
      </c>
      <c r="H5523" s="36">
        <v>3750</v>
      </c>
      <c r="I5523" s="36">
        <v>4213.8</v>
      </c>
      <c r="J5523" s="36">
        <v>23.41</v>
      </c>
    </row>
    <row r="5524" spans="1:10" x14ac:dyDescent="0.2">
      <c r="A5524" s="31"/>
      <c r="B5524" s="31"/>
      <c r="C5524" s="31"/>
      <c r="D5524" s="32" t="s">
        <v>10256</v>
      </c>
      <c r="E5524" s="31"/>
      <c r="F5524" s="31"/>
      <c r="G5524" s="31"/>
      <c r="H5524" s="31"/>
      <c r="I5524" s="31"/>
      <c r="J5524" s="31"/>
    </row>
    <row r="5525" spans="1:10" x14ac:dyDescent="0.2">
      <c r="A5525" s="33">
        <v>4847</v>
      </c>
      <c r="B5525" s="34" t="s">
        <v>10257</v>
      </c>
      <c r="C5525" s="34" t="s">
        <v>10258</v>
      </c>
      <c r="D5525" s="34" t="s">
        <v>15265</v>
      </c>
      <c r="E5525" s="35" t="s">
        <v>5537</v>
      </c>
      <c r="F5525" s="35"/>
      <c r="G5525" s="36">
        <v>6636</v>
      </c>
      <c r="H5525" s="36">
        <v>4000</v>
      </c>
      <c r="I5525" s="36">
        <v>6636</v>
      </c>
      <c r="J5525" s="36">
        <v>6636</v>
      </c>
    </row>
    <row r="5526" spans="1:10" x14ac:dyDescent="0.2">
      <c r="A5526" s="33">
        <v>4848</v>
      </c>
      <c r="B5526" s="34" t="s">
        <v>10259</v>
      </c>
      <c r="C5526" s="34" t="s">
        <v>10260</v>
      </c>
      <c r="D5526" s="34" t="s">
        <v>15266</v>
      </c>
      <c r="E5526" s="35" t="s">
        <v>5899</v>
      </c>
      <c r="F5526" s="35"/>
      <c r="G5526" s="36">
        <v>26.52</v>
      </c>
      <c r="H5526" s="36">
        <v>3800</v>
      </c>
      <c r="I5526" s="36">
        <v>4773.6000000000004</v>
      </c>
      <c r="J5526" s="36">
        <v>26.52</v>
      </c>
    </row>
    <row r="5527" spans="1:10" x14ac:dyDescent="0.2">
      <c r="A5527" s="33">
        <v>4849</v>
      </c>
      <c r="B5527" s="34" t="s">
        <v>10262</v>
      </c>
      <c r="C5527" s="34" t="s">
        <v>10263</v>
      </c>
      <c r="D5527" s="34" t="s">
        <v>10261</v>
      </c>
      <c r="E5527" s="35" t="s">
        <v>1875</v>
      </c>
      <c r="F5527" s="35"/>
      <c r="G5527" s="36">
        <v>23.41</v>
      </c>
      <c r="H5527" s="36">
        <v>3750</v>
      </c>
      <c r="I5527" s="36">
        <v>4213.8</v>
      </c>
      <c r="J5527" s="36">
        <v>23.41</v>
      </c>
    </row>
    <row r="5528" spans="1:10" x14ac:dyDescent="0.2">
      <c r="A5528" s="33">
        <v>4850</v>
      </c>
      <c r="B5528" s="34" t="s">
        <v>11491</v>
      </c>
      <c r="C5528" s="34" t="s">
        <v>11490</v>
      </c>
      <c r="D5528" s="34" t="s">
        <v>15267</v>
      </c>
      <c r="E5528" s="35" t="s">
        <v>13971</v>
      </c>
      <c r="F5528" s="35"/>
      <c r="G5528" s="36">
        <v>21.28</v>
      </c>
      <c r="H5528" s="36">
        <v>3750</v>
      </c>
      <c r="I5528" s="36">
        <v>3830.4</v>
      </c>
      <c r="J5528" s="36">
        <v>21.28</v>
      </c>
    </row>
    <row r="5529" spans="1:10" x14ac:dyDescent="0.2">
      <c r="A5529" s="31"/>
      <c r="B5529" s="31"/>
      <c r="C5529" s="31"/>
      <c r="D5529" s="32" t="s">
        <v>10267</v>
      </c>
      <c r="E5529" s="31"/>
      <c r="F5529" s="31"/>
      <c r="G5529" s="31"/>
      <c r="H5529" s="31"/>
      <c r="I5529" s="31"/>
      <c r="J5529" s="31"/>
    </row>
    <row r="5530" spans="1:10" x14ac:dyDescent="0.2">
      <c r="A5530" s="33">
        <v>4851</v>
      </c>
      <c r="B5530" s="34" t="s">
        <v>10268</v>
      </c>
      <c r="C5530" s="34" t="s">
        <v>10269</v>
      </c>
      <c r="D5530" s="34" t="s">
        <v>10270</v>
      </c>
      <c r="E5530" s="35" t="s">
        <v>4377</v>
      </c>
      <c r="F5530" s="35"/>
      <c r="G5530" s="36">
        <v>22.86</v>
      </c>
      <c r="H5530" s="36">
        <v>3750</v>
      </c>
      <c r="I5530" s="36">
        <v>4114.8</v>
      </c>
      <c r="J5530" s="36">
        <v>22.86</v>
      </c>
    </row>
    <row r="5531" spans="1:10" x14ac:dyDescent="0.2">
      <c r="A5531" s="33">
        <v>4852</v>
      </c>
      <c r="B5531" s="34" t="s">
        <v>10271</v>
      </c>
      <c r="C5531" s="34" t="s">
        <v>10272</v>
      </c>
      <c r="D5531" s="34" t="s">
        <v>10270</v>
      </c>
      <c r="E5531" s="35" t="s">
        <v>1056</v>
      </c>
      <c r="F5531" s="35"/>
      <c r="G5531" s="36">
        <v>22.86</v>
      </c>
      <c r="H5531" s="36">
        <v>3750</v>
      </c>
      <c r="I5531" s="36">
        <v>4114.8</v>
      </c>
      <c r="J5531" s="36">
        <v>22.86</v>
      </c>
    </row>
    <row r="5532" spans="1:10" x14ac:dyDescent="0.2">
      <c r="A5532" s="33">
        <v>4853</v>
      </c>
      <c r="B5532" s="34" t="s">
        <v>10273</v>
      </c>
      <c r="C5532" s="34" t="s">
        <v>10274</v>
      </c>
      <c r="D5532" s="34" t="s">
        <v>10275</v>
      </c>
      <c r="E5532" s="35" t="s">
        <v>10276</v>
      </c>
      <c r="F5532" s="35"/>
      <c r="G5532" s="36">
        <v>29.33</v>
      </c>
      <c r="H5532" s="36">
        <v>3800</v>
      </c>
      <c r="I5532" s="36">
        <v>5279.4</v>
      </c>
      <c r="J5532" s="36">
        <v>29.33</v>
      </c>
    </row>
    <row r="5533" spans="1:10" x14ac:dyDescent="0.2">
      <c r="A5533" s="33">
        <v>4854</v>
      </c>
      <c r="B5533" s="34" t="s">
        <v>10277</v>
      </c>
      <c r="C5533" s="34" t="s">
        <v>10278</v>
      </c>
      <c r="D5533" s="34" t="s">
        <v>10270</v>
      </c>
      <c r="E5533" s="35" t="s">
        <v>10230</v>
      </c>
      <c r="F5533" s="35"/>
      <c r="G5533" s="36">
        <v>22.86</v>
      </c>
      <c r="H5533" s="36">
        <v>3750</v>
      </c>
      <c r="I5533" s="36">
        <v>4114.8</v>
      </c>
      <c r="J5533" s="36">
        <v>22.86</v>
      </c>
    </row>
    <row r="5534" spans="1:10" x14ac:dyDescent="0.2">
      <c r="A5534" s="33">
        <v>4855</v>
      </c>
      <c r="B5534" s="34" t="s">
        <v>10279</v>
      </c>
      <c r="C5534" s="34" t="s">
        <v>10280</v>
      </c>
      <c r="D5534" s="34" t="s">
        <v>10281</v>
      </c>
      <c r="E5534" s="35" t="s">
        <v>10282</v>
      </c>
      <c r="F5534" s="35"/>
      <c r="G5534" s="36">
        <v>24.93</v>
      </c>
      <c r="H5534" s="36">
        <v>3750</v>
      </c>
      <c r="I5534" s="36">
        <v>4487.3999999999996</v>
      </c>
      <c r="J5534" s="36">
        <v>24.93</v>
      </c>
    </row>
    <row r="5535" spans="1:10" x14ac:dyDescent="0.2">
      <c r="A5535" s="31"/>
      <c r="B5535" s="31"/>
      <c r="C5535" s="31"/>
      <c r="D5535" s="32" t="s">
        <v>10283</v>
      </c>
      <c r="E5535" s="31"/>
      <c r="F5535" s="31"/>
      <c r="G5535" s="31"/>
      <c r="H5535" s="31"/>
      <c r="I5535" s="31"/>
      <c r="J5535" s="31"/>
    </row>
    <row r="5536" spans="1:10" x14ac:dyDescent="0.2">
      <c r="A5536" s="33">
        <v>4856</v>
      </c>
      <c r="B5536" s="34" t="s">
        <v>10284</v>
      </c>
      <c r="C5536" s="34" t="s">
        <v>10285</v>
      </c>
      <c r="D5536" s="34" t="s">
        <v>10286</v>
      </c>
      <c r="E5536" s="35" t="s">
        <v>113</v>
      </c>
      <c r="F5536" s="35"/>
      <c r="G5536" s="36">
        <v>19.5</v>
      </c>
      <c r="H5536" s="36">
        <v>3750</v>
      </c>
      <c r="I5536" s="36">
        <v>4290</v>
      </c>
      <c r="J5536" s="36">
        <v>19.5</v>
      </c>
    </row>
    <row r="5537" spans="1:10" x14ac:dyDescent="0.2">
      <c r="A5537" s="33">
        <v>4857</v>
      </c>
      <c r="B5537" s="34" t="s">
        <v>10287</v>
      </c>
      <c r="C5537" s="34" t="s">
        <v>10288</v>
      </c>
      <c r="D5537" s="34" t="s">
        <v>10295</v>
      </c>
      <c r="E5537" s="35" t="s">
        <v>113</v>
      </c>
      <c r="F5537" s="35"/>
      <c r="G5537" s="36">
        <v>26.27</v>
      </c>
      <c r="H5537" s="36">
        <v>4100</v>
      </c>
      <c r="I5537" s="36">
        <v>5779.4</v>
      </c>
      <c r="J5537" s="36">
        <v>26.27</v>
      </c>
    </row>
    <row r="5538" spans="1:10" x14ac:dyDescent="0.2">
      <c r="A5538" s="33">
        <v>4858</v>
      </c>
      <c r="B5538" s="34" t="s">
        <v>10289</v>
      </c>
      <c r="C5538" s="34" t="s">
        <v>10290</v>
      </c>
      <c r="D5538" s="34" t="s">
        <v>10286</v>
      </c>
      <c r="E5538" s="35" t="s">
        <v>113</v>
      </c>
      <c r="F5538" s="35"/>
      <c r="G5538" s="36">
        <v>19.5</v>
      </c>
      <c r="H5538" s="36">
        <v>3750</v>
      </c>
      <c r="I5538" s="36">
        <v>4290</v>
      </c>
      <c r="J5538" s="36">
        <v>19.5</v>
      </c>
    </row>
    <row r="5539" spans="1:10" x14ac:dyDescent="0.2">
      <c r="A5539" s="33">
        <v>4859</v>
      </c>
      <c r="B5539" s="34" t="s">
        <v>10291</v>
      </c>
      <c r="C5539" s="34" t="s">
        <v>10292</v>
      </c>
      <c r="D5539" s="34" t="s">
        <v>10286</v>
      </c>
      <c r="E5539" s="35" t="s">
        <v>222</v>
      </c>
      <c r="F5539" s="35"/>
      <c r="G5539" s="36">
        <v>19.5</v>
      </c>
      <c r="H5539" s="36">
        <v>3750</v>
      </c>
      <c r="I5539" s="36">
        <v>4290</v>
      </c>
      <c r="J5539" s="36">
        <v>19.5</v>
      </c>
    </row>
    <row r="5540" spans="1:10" x14ac:dyDescent="0.2">
      <c r="A5540" s="33">
        <v>4860</v>
      </c>
      <c r="B5540" s="34" t="s">
        <v>11509</v>
      </c>
      <c r="C5540" s="34" t="s">
        <v>11508</v>
      </c>
      <c r="D5540" s="34" t="s">
        <v>15268</v>
      </c>
      <c r="E5540" s="35" t="s">
        <v>13970</v>
      </c>
      <c r="F5540" s="35"/>
      <c r="G5540" s="36">
        <v>19.5</v>
      </c>
      <c r="H5540" s="36">
        <v>3750</v>
      </c>
      <c r="I5540" s="36">
        <v>4290</v>
      </c>
      <c r="J5540" s="36">
        <v>19.5</v>
      </c>
    </row>
    <row r="5541" spans="1:10" x14ac:dyDescent="0.2">
      <c r="A5541" s="33">
        <v>4861</v>
      </c>
      <c r="B5541" s="34" t="s">
        <v>11507</v>
      </c>
      <c r="C5541" s="34" t="s">
        <v>11506</v>
      </c>
      <c r="D5541" s="34" t="s">
        <v>15268</v>
      </c>
      <c r="E5541" s="35" t="s">
        <v>13914</v>
      </c>
      <c r="F5541" s="35"/>
      <c r="G5541" s="36">
        <v>19.5</v>
      </c>
      <c r="H5541" s="36">
        <v>3750</v>
      </c>
      <c r="I5541" s="36">
        <v>4290</v>
      </c>
      <c r="J5541" s="36">
        <v>19.5</v>
      </c>
    </row>
    <row r="5542" spans="1:10" x14ac:dyDescent="0.2">
      <c r="A5542" s="33">
        <v>4862</v>
      </c>
      <c r="B5542" s="34" t="s">
        <v>10293</v>
      </c>
      <c r="C5542" s="34" t="s">
        <v>10294</v>
      </c>
      <c r="D5542" s="34" t="s">
        <v>10295</v>
      </c>
      <c r="E5542" s="35" t="s">
        <v>1889</v>
      </c>
      <c r="F5542" s="35"/>
      <c r="G5542" s="36">
        <v>26.27</v>
      </c>
      <c r="H5542" s="36">
        <v>4100</v>
      </c>
      <c r="I5542" s="36">
        <v>5779.4</v>
      </c>
      <c r="J5542" s="36">
        <v>26.27</v>
      </c>
    </row>
    <row r="5543" spans="1:10" x14ac:dyDescent="0.2">
      <c r="A5543" s="33">
        <v>4863</v>
      </c>
      <c r="B5543" s="34" t="s">
        <v>10296</v>
      </c>
      <c r="C5543" s="34" t="s">
        <v>10297</v>
      </c>
      <c r="D5543" s="34" t="s">
        <v>10286</v>
      </c>
      <c r="E5543" s="35" t="s">
        <v>113</v>
      </c>
      <c r="F5543" s="35"/>
      <c r="G5543" s="36">
        <v>19.5</v>
      </c>
      <c r="H5543" s="36">
        <v>3750</v>
      </c>
      <c r="I5543" s="36">
        <v>4290</v>
      </c>
      <c r="J5543" s="36">
        <v>19.5</v>
      </c>
    </row>
    <row r="5544" spans="1:10" x14ac:dyDescent="0.2">
      <c r="A5544" s="33">
        <v>4864</v>
      </c>
      <c r="B5544" s="34" t="s">
        <v>10298</v>
      </c>
      <c r="C5544" s="34" t="s">
        <v>10299</v>
      </c>
      <c r="D5544" s="34" t="s">
        <v>15269</v>
      </c>
      <c r="E5544" s="35" t="s">
        <v>113</v>
      </c>
      <c r="F5544" s="35"/>
      <c r="G5544" s="36">
        <v>21.64</v>
      </c>
      <c r="H5544" s="36">
        <v>3850</v>
      </c>
      <c r="I5544" s="36">
        <v>4760.8</v>
      </c>
      <c r="J5544" s="36">
        <v>21.64</v>
      </c>
    </row>
    <row r="5545" spans="1:10" x14ac:dyDescent="0.2">
      <c r="A5545" s="33">
        <v>4865</v>
      </c>
      <c r="B5545" s="34" t="s">
        <v>10300</v>
      </c>
      <c r="C5545" s="34" t="s">
        <v>10301</v>
      </c>
      <c r="D5545" s="34" t="s">
        <v>10286</v>
      </c>
      <c r="E5545" s="35" t="s">
        <v>291</v>
      </c>
      <c r="F5545" s="35"/>
      <c r="G5545" s="36">
        <v>19.5</v>
      </c>
      <c r="H5545" s="36">
        <v>3750</v>
      </c>
      <c r="I5545" s="36">
        <v>4290</v>
      </c>
      <c r="J5545" s="36">
        <v>19.5</v>
      </c>
    </row>
    <row r="5546" spans="1:10" x14ac:dyDescent="0.2">
      <c r="A5546" s="33">
        <v>4866</v>
      </c>
      <c r="B5546" s="34" t="s">
        <v>2979</v>
      </c>
      <c r="C5546" s="34" t="s">
        <v>2980</v>
      </c>
      <c r="D5546" s="34" t="s">
        <v>10302</v>
      </c>
      <c r="E5546" s="35" t="s">
        <v>2981</v>
      </c>
      <c r="F5546" s="35"/>
      <c r="G5546" s="36">
        <v>8200</v>
      </c>
      <c r="H5546" s="36">
        <v>4200</v>
      </c>
      <c r="I5546" s="36">
        <v>8200</v>
      </c>
      <c r="J5546" s="36">
        <v>8200</v>
      </c>
    </row>
    <row r="5547" spans="1:10" x14ac:dyDescent="0.2">
      <c r="A5547" s="33">
        <v>4867</v>
      </c>
      <c r="B5547" s="34" t="s">
        <v>10303</v>
      </c>
      <c r="C5547" s="34" t="s">
        <v>10304</v>
      </c>
      <c r="D5547" s="34" t="s">
        <v>10286</v>
      </c>
      <c r="E5547" s="35" t="s">
        <v>113</v>
      </c>
      <c r="F5547" s="35"/>
      <c r="G5547" s="36">
        <v>19.5</v>
      </c>
      <c r="H5547" s="36">
        <v>3750</v>
      </c>
      <c r="I5547" s="36">
        <v>4290</v>
      </c>
      <c r="J5547" s="36">
        <v>19.5</v>
      </c>
    </row>
    <row r="5548" spans="1:10" x14ac:dyDescent="0.2">
      <c r="A5548" s="33">
        <v>4868</v>
      </c>
      <c r="B5548" s="34" t="s">
        <v>11505</v>
      </c>
      <c r="C5548" s="34" t="s">
        <v>11504</v>
      </c>
      <c r="D5548" s="34" t="s">
        <v>15268</v>
      </c>
      <c r="E5548" s="35" t="s">
        <v>14043</v>
      </c>
      <c r="F5548" s="35"/>
      <c r="G5548" s="36">
        <v>19.5</v>
      </c>
      <c r="H5548" s="36">
        <v>3750</v>
      </c>
      <c r="I5548" s="36">
        <v>4290</v>
      </c>
      <c r="J5548" s="36">
        <v>19.5</v>
      </c>
    </row>
    <row r="5549" spans="1:10" x14ac:dyDescent="0.2">
      <c r="A5549" s="33">
        <v>4869</v>
      </c>
      <c r="B5549" s="34" t="s">
        <v>10264</v>
      </c>
      <c r="C5549" s="34" t="s">
        <v>10265</v>
      </c>
      <c r="D5549" s="34" t="s">
        <v>15268</v>
      </c>
      <c r="E5549" s="35" t="s">
        <v>10266</v>
      </c>
      <c r="F5549" s="35"/>
      <c r="G5549" s="36">
        <v>19.5</v>
      </c>
      <c r="H5549" s="36">
        <v>3750</v>
      </c>
      <c r="I5549" s="36">
        <v>4290</v>
      </c>
      <c r="J5549" s="36">
        <v>19.5</v>
      </c>
    </row>
    <row r="5550" spans="1:10" x14ac:dyDescent="0.2">
      <c r="A5550" s="31"/>
      <c r="B5550" s="31"/>
      <c r="C5550" s="31"/>
      <c r="D5550" s="32" t="s">
        <v>10305</v>
      </c>
      <c r="E5550" s="31"/>
      <c r="F5550" s="31"/>
      <c r="G5550" s="31"/>
      <c r="H5550" s="31"/>
      <c r="I5550" s="31"/>
      <c r="J5550" s="31"/>
    </row>
    <row r="5551" spans="1:10" x14ac:dyDescent="0.2">
      <c r="A5551" s="33">
        <v>4870</v>
      </c>
      <c r="B5551" s="34" t="s">
        <v>10424</v>
      </c>
      <c r="C5551" s="34" t="s">
        <v>10425</v>
      </c>
      <c r="D5551" s="34" t="s">
        <v>10312</v>
      </c>
      <c r="E5551" s="35" t="s">
        <v>10427</v>
      </c>
      <c r="F5551" s="35"/>
      <c r="G5551" s="36">
        <v>21.28</v>
      </c>
      <c r="H5551" s="36">
        <v>3750</v>
      </c>
      <c r="I5551" s="36">
        <v>3830.4</v>
      </c>
      <c r="J5551" s="36">
        <v>21.28</v>
      </c>
    </row>
    <row r="5552" spans="1:10" x14ac:dyDescent="0.2">
      <c r="A5552" s="33">
        <v>4871</v>
      </c>
      <c r="B5552" s="34" t="s">
        <v>10307</v>
      </c>
      <c r="C5552" s="34" t="s">
        <v>10308</v>
      </c>
      <c r="D5552" s="34" t="s">
        <v>10309</v>
      </c>
      <c r="E5552" s="35" t="s">
        <v>5931</v>
      </c>
      <c r="F5552" s="35"/>
      <c r="G5552" s="36">
        <v>23.41</v>
      </c>
      <c r="H5552" s="36">
        <v>3750</v>
      </c>
      <c r="I5552" s="36">
        <v>4213.8</v>
      </c>
      <c r="J5552" s="36">
        <v>23.41</v>
      </c>
    </row>
    <row r="5553" spans="1:10" x14ac:dyDescent="0.2">
      <c r="A5553" s="33">
        <v>4872</v>
      </c>
      <c r="B5553" s="34" t="s">
        <v>10310</v>
      </c>
      <c r="C5553" s="34" t="s">
        <v>10311</v>
      </c>
      <c r="D5553" s="34" t="s">
        <v>10309</v>
      </c>
      <c r="E5553" s="35" t="s">
        <v>34</v>
      </c>
      <c r="F5553" s="35"/>
      <c r="G5553" s="36">
        <v>23.41</v>
      </c>
      <c r="H5553" s="36">
        <v>3750</v>
      </c>
      <c r="I5553" s="36">
        <v>4213.8</v>
      </c>
      <c r="J5553" s="36">
        <v>23.41</v>
      </c>
    </row>
    <row r="5554" spans="1:10" x14ac:dyDescent="0.2">
      <c r="A5554" s="33">
        <v>4873</v>
      </c>
      <c r="B5554" s="34" t="s">
        <v>10313</v>
      </c>
      <c r="C5554" s="34" t="s">
        <v>10314</v>
      </c>
      <c r="D5554" s="34" t="s">
        <v>10306</v>
      </c>
      <c r="E5554" s="35" t="s">
        <v>10315</v>
      </c>
      <c r="F5554" s="35"/>
      <c r="G5554" s="36">
        <v>27.81</v>
      </c>
      <c r="H5554" s="36">
        <v>3800</v>
      </c>
      <c r="I5554" s="36">
        <v>5005.8</v>
      </c>
      <c r="J5554" s="36">
        <v>27.81</v>
      </c>
    </row>
    <row r="5555" spans="1:10" x14ac:dyDescent="0.2">
      <c r="A5555" s="33">
        <v>4874</v>
      </c>
      <c r="B5555" s="34" t="s">
        <v>10316</v>
      </c>
      <c r="C5555" s="34" t="s">
        <v>10317</v>
      </c>
      <c r="D5555" s="34" t="s">
        <v>10318</v>
      </c>
      <c r="E5555" s="35" t="s">
        <v>1582</v>
      </c>
      <c r="F5555" s="35"/>
      <c r="G5555" s="36">
        <v>25.28</v>
      </c>
      <c r="H5555" s="36">
        <v>3200</v>
      </c>
      <c r="I5555" s="36">
        <v>4550.3999999999996</v>
      </c>
      <c r="J5555" s="36">
        <v>25.28</v>
      </c>
    </row>
    <row r="5556" spans="1:10" x14ac:dyDescent="0.2">
      <c r="A5556" s="31"/>
      <c r="B5556" s="31"/>
      <c r="C5556" s="31"/>
      <c r="D5556" s="32" t="s">
        <v>10319</v>
      </c>
      <c r="E5556" s="31"/>
      <c r="F5556" s="31"/>
      <c r="G5556" s="31"/>
      <c r="H5556" s="31"/>
      <c r="I5556" s="31"/>
      <c r="J5556" s="31"/>
    </row>
    <row r="5557" spans="1:10" x14ac:dyDescent="0.2">
      <c r="A5557" s="33">
        <v>4875</v>
      </c>
      <c r="B5557" s="34" t="s">
        <v>10320</v>
      </c>
      <c r="C5557" s="34" t="s">
        <v>10321</v>
      </c>
      <c r="D5557" s="34" t="s">
        <v>10322</v>
      </c>
      <c r="E5557" s="35" t="s">
        <v>1551</v>
      </c>
      <c r="F5557" s="35"/>
      <c r="G5557" s="36">
        <v>22.86</v>
      </c>
      <c r="H5557" s="36">
        <v>3750</v>
      </c>
      <c r="I5557" s="36">
        <v>4114.8</v>
      </c>
      <c r="J5557" s="36">
        <v>22.86</v>
      </c>
    </row>
    <row r="5558" spans="1:10" x14ac:dyDescent="0.2">
      <c r="A5558" s="33">
        <v>4876</v>
      </c>
      <c r="B5558" s="34" t="s">
        <v>10323</v>
      </c>
      <c r="C5558" s="34" t="s">
        <v>10324</v>
      </c>
      <c r="D5558" s="34" t="s">
        <v>15270</v>
      </c>
      <c r="E5558" s="35" t="s">
        <v>10325</v>
      </c>
      <c r="F5558" s="35"/>
      <c r="G5558" s="36">
        <v>29.33</v>
      </c>
      <c r="H5558" s="36">
        <v>3800</v>
      </c>
      <c r="I5558" s="36">
        <v>5279.4</v>
      </c>
      <c r="J5558" s="36">
        <v>29.33</v>
      </c>
    </row>
    <row r="5559" spans="1:10" x14ac:dyDescent="0.2">
      <c r="A5559" s="33">
        <v>4877</v>
      </c>
      <c r="B5559" s="34" t="s">
        <v>10326</v>
      </c>
      <c r="C5559" s="34" t="s">
        <v>10327</v>
      </c>
      <c r="D5559" s="34" t="s">
        <v>10322</v>
      </c>
      <c r="E5559" s="35" t="s">
        <v>2797</v>
      </c>
      <c r="F5559" s="35"/>
      <c r="G5559" s="36">
        <v>22.86</v>
      </c>
      <c r="H5559" s="36">
        <v>3750</v>
      </c>
      <c r="I5559" s="36">
        <v>4114.8</v>
      </c>
      <c r="J5559" s="36">
        <v>22.86</v>
      </c>
    </row>
    <row r="5560" spans="1:10" x14ac:dyDescent="0.2">
      <c r="A5560" s="31"/>
      <c r="B5560" s="31"/>
      <c r="C5560" s="31"/>
      <c r="D5560" s="32" t="s">
        <v>10328</v>
      </c>
      <c r="E5560" s="31"/>
      <c r="F5560" s="31"/>
      <c r="G5560" s="31"/>
      <c r="H5560" s="31"/>
      <c r="I5560" s="31"/>
      <c r="J5560" s="31"/>
    </row>
    <row r="5561" spans="1:10" x14ac:dyDescent="0.2">
      <c r="A5561" s="33">
        <v>4878</v>
      </c>
      <c r="B5561" s="34" t="s">
        <v>10330</v>
      </c>
      <c r="C5561" s="34" t="s">
        <v>10331</v>
      </c>
      <c r="D5561" s="34" t="s">
        <v>10332</v>
      </c>
      <c r="E5561" s="35" t="s">
        <v>5212</v>
      </c>
      <c r="F5561" s="35"/>
      <c r="G5561" s="36">
        <v>24.44</v>
      </c>
      <c r="H5561" s="36">
        <v>3200</v>
      </c>
      <c r="I5561" s="36">
        <v>4399.2</v>
      </c>
      <c r="J5561" s="36">
        <v>24.44</v>
      </c>
    </row>
    <row r="5562" spans="1:10" x14ac:dyDescent="0.2">
      <c r="A5562" s="33">
        <v>4879</v>
      </c>
      <c r="B5562" s="34" t="s">
        <v>10333</v>
      </c>
      <c r="C5562" s="34" t="s">
        <v>10334</v>
      </c>
      <c r="D5562" s="34" t="s">
        <v>10335</v>
      </c>
      <c r="E5562" s="35" t="s">
        <v>488</v>
      </c>
      <c r="F5562" s="35"/>
      <c r="G5562" s="36">
        <v>29.33</v>
      </c>
      <c r="H5562" s="36">
        <v>3800</v>
      </c>
      <c r="I5562" s="36">
        <v>5279.4</v>
      </c>
      <c r="J5562" s="36">
        <v>29.33</v>
      </c>
    </row>
    <row r="5563" spans="1:10" x14ac:dyDescent="0.2">
      <c r="A5563" s="33">
        <v>4880</v>
      </c>
      <c r="B5563" s="34" t="s">
        <v>10336</v>
      </c>
      <c r="C5563" s="34" t="s">
        <v>10337</v>
      </c>
      <c r="D5563" s="34" t="s">
        <v>10329</v>
      </c>
      <c r="E5563" s="35" t="s">
        <v>4249</v>
      </c>
      <c r="F5563" s="35"/>
      <c r="G5563" s="36">
        <v>22.86</v>
      </c>
      <c r="H5563" s="36">
        <v>3750</v>
      </c>
      <c r="I5563" s="36">
        <v>4114.8</v>
      </c>
      <c r="J5563" s="36">
        <v>22.86</v>
      </c>
    </row>
    <row r="5564" spans="1:10" x14ac:dyDescent="0.2">
      <c r="A5564" s="33">
        <v>4881</v>
      </c>
      <c r="B5564" s="34" t="s">
        <v>10338</v>
      </c>
      <c r="C5564" s="34" t="s">
        <v>10339</v>
      </c>
      <c r="D5564" s="34" t="s">
        <v>10329</v>
      </c>
      <c r="E5564" s="35" t="s">
        <v>1759</v>
      </c>
      <c r="F5564" s="35"/>
      <c r="G5564" s="36">
        <v>22.86</v>
      </c>
      <c r="H5564" s="36">
        <v>3750</v>
      </c>
      <c r="I5564" s="36">
        <v>4114.8</v>
      </c>
      <c r="J5564" s="36">
        <v>22.86</v>
      </c>
    </row>
    <row r="5565" spans="1:10" x14ac:dyDescent="0.2">
      <c r="A5565" s="31"/>
      <c r="B5565" s="31"/>
      <c r="C5565" s="31"/>
      <c r="D5565" s="32" t="s">
        <v>10340</v>
      </c>
      <c r="E5565" s="31"/>
      <c r="F5565" s="31"/>
      <c r="G5565" s="31"/>
      <c r="H5565" s="31"/>
      <c r="I5565" s="31"/>
      <c r="J5565" s="31"/>
    </row>
    <row r="5566" spans="1:10" x14ac:dyDescent="0.2">
      <c r="A5566" s="33">
        <v>4882</v>
      </c>
      <c r="B5566" s="34" t="s">
        <v>10341</v>
      </c>
      <c r="C5566" s="34" t="s">
        <v>10342</v>
      </c>
      <c r="D5566" s="34" t="s">
        <v>10343</v>
      </c>
      <c r="E5566" s="35" t="s">
        <v>139</v>
      </c>
      <c r="F5566" s="35"/>
      <c r="G5566" s="36">
        <v>24.11</v>
      </c>
      <c r="H5566" s="36">
        <v>3800</v>
      </c>
      <c r="I5566" s="36">
        <v>4339.8</v>
      </c>
      <c r="J5566" s="36">
        <v>24.11</v>
      </c>
    </row>
    <row r="5567" spans="1:10" x14ac:dyDescent="0.2">
      <c r="A5567" s="33">
        <v>4883</v>
      </c>
      <c r="B5567" s="34" t="s">
        <v>10344</v>
      </c>
      <c r="C5567" s="34" t="s">
        <v>10345</v>
      </c>
      <c r="D5567" s="34" t="s">
        <v>10343</v>
      </c>
      <c r="E5567" s="35" t="s">
        <v>161</v>
      </c>
      <c r="F5567" s="35"/>
      <c r="G5567" s="36">
        <v>24.11</v>
      </c>
      <c r="H5567" s="36">
        <v>3800</v>
      </c>
      <c r="I5567" s="36">
        <v>4339.8</v>
      </c>
      <c r="J5567" s="36">
        <v>24.11</v>
      </c>
    </row>
    <row r="5568" spans="1:10" x14ac:dyDescent="0.2">
      <c r="A5568" s="33">
        <v>4884</v>
      </c>
      <c r="B5568" s="34" t="s">
        <v>10346</v>
      </c>
      <c r="C5568" s="34" t="s">
        <v>10347</v>
      </c>
      <c r="D5568" s="34" t="s">
        <v>10343</v>
      </c>
      <c r="E5568" s="35" t="s">
        <v>10348</v>
      </c>
      <c r="F5568" s="35"/>
      <c r="G5568" s="36">
        <v>24.11</v>
      </c>
      <c r="H5568" s="36">
        <v>3800</v>
      </c>
      <c r="I5568" s="36">
        <v>4339.8</v>
      </c>
      <c r="J5568" s="36">
        <v>24.11</v>
      </c>
    </row>
    <row r="5569" spans="1:10" x14ac:dyDescent="0.2">
      <c r="A5569" s="33">
        <v>4885</v>
      </c>
      <c r="B5569" s="34" t="s">
        <v>10349</v>
      </c>
      <c r="C5569" s="34" t="s">
        <v>10350</v>
      </c>
      <c r="D5569" s="34" t="s">
        <v>10343</v>
      </c>
      <c r="E5569" s="35" t="s">
        <v>2032</v>
      </c>
      <c r="F5569" s="35"/>
      <c r="G5569" s="36">
        <v>24.11</v>
      </c>
      <c r="H5569" s="36">
        <v>3800</v>
      </c>
      <c r="I5569" s="36">
        <v>4339.8</v>
      </c>
      <c r="J5569" s="36">
        <v>24.11</v>
      </c>
    </row>
    <row r="5570" spans="1:10" x14ac:dyDescent="0.2">
      <c r="A5570" s="33">
        <v>4886</v>
      </c>
      <c r="B5570" s="34" t="s">
        <v>10351</v>
      </c>
      <c r="C5570" s="34" t="s">
        <v>10352</v>
      </c>
      <c r="D5570" s="34" t="s">
        <v>10343</v>
      </c>
      <c r="E5570" s="35" t="s">
        <v>2251</v>
      </c>
      <c r="F5570" s="35"/>
      <c r="G5570" s="36">
        <v>24.11</v>
      </c>
      <c r="H5570" s="36">
        <v>3200</v>
      </c>
      <c r="I5570" s="36">
        <v>4339.8</v>
      </c>
      <c r="J5570" s="36">
        <v>24.11</v>
      </c>
    </row>
    <row r="5571" spans="1:10" x14ac:dyDescent="0.2">
      <c r="A5571" s="33">
        <v>4887</v>
      </c>
      <c r="B5571" s="34" t="s">
        <v>11515</v>
      </c>
      <c r="C5571" s="34" t="s">
        <v>11514</v>
      </c>
      <c r="D5571" s="34" t="s">
        <v>10343</v>
      </c>
      <c r="E5571" s="35" t="s">
        <v>14049</v>
      </c>
      <c r="F5571" s="35"/>
      <c r="G5571" s="36">
        <v>24.11</v>
      </c>
      <c r="H5571" s="36">
        <v>3800</v>
      </c>
      <c r="I5571" s="36">
        <v>4339.8</v>
      </c>
      <c r="J5571" s="36">
        <v>24.11</v>
      </c>
    </row>
    <row r="5572" spans="1:10" x14ac:dyDescent="0.2">
      <c r="A5572" s="33">
        <v>4888</v>
      </c>
      <c r="B5572" s="34" t="s">
        <v>10353</v>
      </c>
      <c r="C5572" s="34" t="s">
        <v>10354</v>
      </c>
      <c r="D5572" s="34" t="s">
        <v>10387</v>
      </c>
      <c r="E5572" s="35" t="s">
        <v>422</v>
      </c>
      <c r="F5572" s="35"/>
      <c r="G5572" s="36">
        <v>28.33</v>
      </c>
      <c r="H5572" s="36">
        <v>4000</v>
      </c>
      <c r="I5572" s="36">
        <v>5099.3999999999996</v>
      </c>
      <c r="J5572" s="36">
        <v>28.33</v>
      </c>
    </row>
    <row r="5573" spans="1:10" x14ac:dyDescent="0.2">
      <c r="A5573" s="33">
        <v>4889</v>
      </c>
      <c r="B5573" s="34" t="s">
        <v>10356</v>
      </c>
      <c r="C5573" s="34" t="s">
        <v>10357</v>
      </c>
      <c r="D5573" s="34" t="s">
        <v>10343</v>
      </c>
      <c r="E5573" s="35" t="s">
        <v>1699</v>
      </c>
      <c r="F5573" s="35"/>
      <c r="G5573" s="36">
        <v>24.11</v>
      </c>
      <c r="H5573" s="36">
        <v>3800</v>
      </c>
      <c r="I5573" s="36">
        <v>4339.8</v>
      </c>
      <c r="J5573" s="36">
        <v>24.11</v>
      </c>
    </row>
    <row r="5574" spans="1:10" x14ac:dyDescent="0.2">
      <c r="A5574" s="33">
        <v>4890</v>
      </c>
      <c r="B5574" s="34" t="s">
        <v>10358</v>
      </c>
      <c r="C5574" s="34" t="s">
        <v>10359</v>
      </c>
      <c r="D5574" s="34" t="s">
        <v>10343</v>
      </c>
      <c r="E5574" s="35" t="s">
        <v>270</v>
      </c>
      <c r="F5574" s="35"/>
      <c r="G5574" s="36">
        <v>24.11</v>
      </c>
      <c r="H5574" s="36">
        <v>3800</v>
      </c>
      <c r="I5574" s="36">
        <v>4339.8</v>
      </c>
      <c r="J5574" s="36">
        <v>24.11</v>
      </c>
    </row>
    <row r="5575" spans="1:10" x14ac:dyDescent="0.2">
      <c r="A5575" s="33">
        <v>4891</v>
      </c>
      <c r="B5575" s="34" t="s">
        <v>15271</v>
      </c>
      <c r="C5575" s="34" t="s">
        <v>15272</v>
      </c>
      <c r="D5575" s="34" t="s">
        <v>10362</v>
      </c>
      <c r="E5575" s="35" t="s">
        <v>13935</v>
      </c>
      <c r="F5575" s="35"/>
      <c r="G5575" s="36">
        <v>15.69</v>
      </c>
      <c r="H5575" s="36">
        <v>3750</v>
      </c>
      <c r="I5575" s="36">
        <v>3059.55</v>
      </c>
      <c r="J5575" s="36">
        <v>15.69</v>
      </c>
    </row>
    <row r="5576" spans="1:10" x14ac:dyDescent="0.2">
      <c r="A5576" s="33">
        <v>4892</v>
      </c>
      <c r="B5576" s="34" t="s">
        <v>10360</v>
      </c>
      <c r="C5576" s="34" t="s">
        <v>10361</v>
      </c>
      <c r="D5576" s="34" t="s">
        <v>10343</v>
      </c>
      <c r="E5576" s="35" t="s">
        <v>955</v>
      </c>
      <c r="F5576" s="35"/>
      <c r="G5576" s="36">
        <v>24.11</v>
      </c>
      <c r="H5576" s="36">
        <v>3800</v>
      </c>
      <c r="I5576" s="36">
        <v>4339.8</v>
      </c>
      <c r="J5576" s="36">
        <v>24.11</v>
      </c>
    </row>
    <row r="5577" spans="1:10" x14ac:dyDescent="0.2">
      <c r="A5577" s="33">
        <v>4893</v>
      </c>
      <c r="B5577" s="34" t="s">
        <v>10363</v>
      </c>
      <c r="C5577" s="34" t="s">
        <v>10364</v>
      </c>
      <c r="D5577" s="34" t="s">
        <v>10343</v>
      </c>
      <c r="E5577" s="35" t="s">
        <v>2667</v>
      </c>
      <c r="F5577" s="35"/>
      <c r="G5577" s="36">
        <v>24.11</v>
      </c>
      <c r="H5577" s="36">
        <v>3800</v>
      </c>
      <c r="I5577" s="36">
        <v>4339.8</v>
      </c>
      <c r="J5577" s="36">
        <v>24.11</v>
      </c>
    </row>
    <row r="5578" spans="1:10" x14ac:dyDescent="0.2">
      <c r="A5578" s="33">
        <v>4894</v>
      </c>
      <c r="B5578" s="34" t="s">
        <v>15273</v>
      </c>
      <c r="C5578" s="34" t="s">
        <v>15274</v>
      </c>
      <c r="D5578" s="34" t="s">
        <v>10343</v>
      </c>
      <c r="E5578" s="35" t="s">
        <v>13998</v>
      </c>
      <c r="F5578" s="35"/>
      <c r="G5578" s="36">
        <v>24.11</v>
      </c>
      <c r="H5578" s="36">
        <v>3800</v>
      </c>
      <c r="I5578" s="36">
        <v>4339.8</v>
      </c>
      <c r="J5578" s="36">
        <v>24.11</v>
      </c>
    </row>
    <row r="5579" spans="1:10" x14ac:dyDescent="0.2">
      <c r="A5579" s="33">
        <v>4895</v>
      </c>
      <c r="B5579" s="34" t="s">
        <v>10365</v>
      </c>
      <c r="C5579" s="34" t="s">
        <v>10366</v>
      </c>
      <c r="D5579" s="34" t="s">
        <v>10343</v>
      </c>
      <c r="E5579" s="35" t="s">
        <v>4185</v>
      </c>
      <c r="F5579" s="35"/>
      <c r="G5579" s="36">
        <v>24.11</v>
      </c>
      <c r="H5579" s="36">
        <v>3800</v>
      </c>
      <c r="I5579" s="36">
        <v>4339.8</v>
      </c>
      <c r="J5579" s="36">
        <v>24.11</v>
      </c>
    </row>
    <row r="5580" spans="1:10" x14ac:dyDescent="0.2">
      <c r="A5580" s="33">
        <v>4896</v>
      </c>
      <c r="B5580" s="34" t="s">
        <v>10367</v>
      </c>
      <c r="C5580" s="34" t="s">
        <v>10368</v>
      </c>
      <c r="D5580" s="34" t="s">
        <v>10343</v>
      </c>
      <c r="E5580" s="35" t="s">
        <v>731</v>
      </c>
      <c r="F5580" s="35"/>
      <c r="G5580" s="36">
        <v>24.11</v>
      </c>
      <c r="H5580" s="36">
        <v>3800</v>
      </c>
      <c r="I5580" s="36">
        <v>4339.8</v>
      </c>
      <c r="J5580" s="36">
        <v>24.11</v>
      </c>
    </row>
    <row r="5581" spans="1:10" x14ac:dyDescent="0.2">
      <c r="A5581" s="33">
        <v>4897</v>
      </c>
      <c r="B5581" s="34" t="s">
        <v>10369</v>
      </c>
      <c r="C5581" s="34" t="s">
        <v>10370</v>
      </c>
      <c r="D5581" s="34" t="s">
        <v>10362</v>
      </c>
      <c r="E5581" s="35" t="s">
        <v>253</v>
      </c>
      <c r="F5581" s="35"/>
      <c r="G5581" s="36">
        <v>15.69</v>
      </c>
      <c r="H5581" s="36">
        <v>3750</v>
      </c>
      <c r="I5581" s="36">
        <v>3059.55</v>
      </c>
      <c r="J5581" s="36">
        <v>15.69</v>
      </c>
    </row>
    <row r="5582" spans="1:10" x14ac:dyDescent="0.2">
      <c r="A5582" s="33">
        <v>4898</v>
      </c>
      <c r="B5582" s="34" t="s">
        <v>10371</v>
      </c>
      <c r="C5582" s="34" t="s">
        <v>10372</v>
      </c>
      <c r="D5582" s="34" t="s">
        <v>10343</v>
      </c>
      <c r="E5582" s="35" t="s">
        <v>10373</v>
      </c>
      <c r="F5582" s="35"/>
      <c r="G5582" s="36">
        <v>24.11</v>
      </c>
      <c r="H5582" s="36">
        <v>3800</v>
      </c>
      <c r="I5582" s="36">
        <v>4339.8</v>
      </c>
      <c r="J5582" s="36">
        <v>24.11</v>
      </c>
    </row>
    <row r="5583" spans="1:10" x14ac:dyDescent="0.2">
      <c r="A5583" s="33">
        <v>4899</v>
      </c>
      <c r="B5583" s="34" t="s">
        <v>10374</v>
      </c>
      <c r="C5583" s="34" t="s">
        <v>10375</v>
      </c>
      <c r="D5583" s="34" t="s">
        <v>10376</v>
      </c>
      <c r="E5583" s="35" t="s">
        <v>10377</v>
      </c>
      <c r="F5583" s="35"/>
      <c r="G5583" s="36">
        <v>28.33</v>
      </c>
      <c r="H5583" s="36">
        <v>3200</v>
      </c>
      <c r="I5583" s="36">
        <v>5099.3999999999996</v>
      </c>
      <c r="J5583" s="36">
        <v>28.33</v>
      </c>
    </row>
    <row r="5584" spans="1:10" x14ac:dyDescent="0.2">
      <c r="A5584" s="33">
        <v>4900</v>
      </c>
      <c r="B5584" s="34" t="s">
        <v>10378</v>
      </c>
      <c r="C5584" s="34" t="s">
        <v>10379</v>
      </c>
      <c r="D5584" s="34" t="s">
        <v>10343</v>
      </c>
      <c r="E5584" s="35" t="s">
        <v>279</v>
      </c>
      <c r="F5584" s="35"/>
      <c r="G5584" s="36">
        <v>24.11</v>
      </c>
      <c r="H5584" s="36">
        <v>3800</v>
      </c>
      <c r="I5584" s="36">
        <v>4339.8</v>
      </c>
      <c r="J5584" s="36">
        <v>24.11</v>
      </c>
    </row>
    <row r="5585" spans="1:10" x14ac:dyDescent="0.2">
      <c r="A5585" s="33">
        <v>4901</v>
      </c>
      <c r="B5585" s="34" t="s">
        <v>10380</v>
      </c>
      <c r="C5585" s="34" t="s">
        <v>10381</v>
      </c>
      <c r="D5585" s="34" t="s">
        <v>10355</v>
      </c>
      <c r="E5585" s="35" t="s">
        <v>495</v>
      </c>
      <c r="F5585" s="35"/>
      <c r="G5585" s="36">
        <v>25.06</v>
      </c>
      <c r="H5585" s="36">
        <v>3850</v>
      </c>
      <c r="I5585" s="36">
        <v>4510.8</v>
      </c>
      <c r="J5585" s="36">
        <v>25.06</v>
      </c>
    </row>
    <row r="5586" spans="1:10" x14ac:dyDescent="0.2">
      <c r="A5586" s="33">
        <v>4902</v>
      </c>
      <c r="B5586" s="34" t="s">
        <v>10382</v>
      </c>
      <c r="C5586" s="34" t="s">
        <v>10383</v>
      </c>
      <c r="D5586" s="34" t="s">
        <v>10355</v>
      </c>
      <c r="E5586" s="35" t="s">
        <v>10384</v>
      </c>
      <c r="F5586" s="35"/>
      <c r="G5586" s="36">
        <v>25.06</v>
      </c>
      <c r="H5586" s="36">
        <v>3850</v>
      </c>
      <c r="I5586" s="36">
        <v>4510.8</v>
      </c>
      <c r="J5586" s="36">
        <v>25.06</v>
      </c>
    </row>
    <row r="5587" spans="1:10" x14ac:dyDescent="0.2">
      <c r="A5587" s="33">
        <v>4903</v>
      </c>
      <c r="B5587" s="34" t="s">
        <v>11513</v>
      </c>
      <c r="C5587" s="34" t="s">
        <v>11512</v>
      </c>
      <c r="D5587" s="34" t="s">
        <v>10343</v>
      </c>
      <c r="E5587" s="35" t="s">
        <v>14167</v>
      </c>
      <c r="F5587" s="35"/>
      <c r="G5587" s="36">
        <v>24.11</v>
      </c>
      <c r="H5587" s="36">
        <v>3800</v>
      </c>
      <c r="I5587" s="36">
        <v>4339.8</v>
      </c>
      <c r="J5587" s="36">
        <v>24.11</v>
      </c>
    </row>
    <row r="5588" spans="1:10" x14ac:dyDescent="0.2">
      <c r="A5588" s="33">
        <v>4904</v>
      </c>
      <c r="B5588" s="34" t="s">
        <v>10385</v>
      </c>
      <c r="C5588" s="34" t="s">
        <v>10386</v>
      </c>
      <c r="D5588" s="34" t="s">
        <v>15275</v>
      </c>
      <c r="E5588" s="35" t="s">
        <v>10388</v>
      </c>
      <c r="F5588" s="35"/>
      <c r="G5588" s="36">
        <v>31.17</v>
      </c>
      <c r="H5588" s="36">
        <v>4000</v>
      </c>
      <c r="I5588" s="36">
        <v>5610.6</v>
      </c>
      <c r="J5588" s="36">
        <v>31.17</v>
      </c>
    </row>
    <row r="5589" spans="1:10" x14ac:dyDescent="0.2">
      <c r="A5589" s="33">
        <v>4905</v>
      </c>
      <c r="B5589" s="34" t="s">
        <v>10389</v>
      </c>
      <c r="C5589" s="34" t="s">
        <v>10390</v>
      </c>
      <c r="D5589" s="34" t="s">
        <v>10343</v>
      </c>
      <c r="E5589" s="35" t="s">
        <v>4592</v>
      </c>
      <c r="F5589" s="35"/>
      <c r="G5589" s="36">
        <v>24.11</v>
      </c>
      <c r="H5589" s="36">
        <v>3800</v>
      </c>
      <c r="I5589" s="36">
        <v>4339.8</v>
      </c>
      <c r="J5589" s="36">
        <v>24.11</v>
      </c>
    </row>
    <row r="5590" spans="1:10" x14ac:dyDescent="0.2">
      <c r="A5590" s="33">
        <v>4906</v>
      </c>
      <c r="B5590" s="34" t="s">
        <v>11511</v>
      </c>
      <c r="C5590" s="34" t="s">
        <v>11510</v>
      </c>
      <c r="D5590" s="34" t="s">
        <v>10343</v>
      </c>
      <c r="E5590" s="35" t="s">
        <v>13998</v>
      </c>
      <c r="F5590" s="35"/>
      <c r="G5590" s="36">
        <v>24.11</v>
      </c>
      <c r="H5590" s="36">
        <v>3800</v>
      </c>
      <c r="I5590" s="36">
        <v>4339.8</v>
      </c>
      <c r="J5590" s="36">
        <v>24.11</v>
      </c>
    </row>
    <row r="5591" spans="1:10" x14ac:dyDescent="0.2">
      <c r="A5591" s="33">
        <v>4907</v>
      </c>
      <c r="B5591" s="34" t="s">
        <v>10391</v>
      </c>
      <c r="C5591" s="34" t="s">
        <v>10392</v>
      </c>
      <c r="D5591" s="34" t="s">
        <v>10355</v>
      </c>
      <c r="E5591" s="35" t="s">
        <v>10393</v>
      </c>
      <c r="F5591" s="35"/>
      <c r="G5591" s="36">
        <v>25.06</v>
      </c>
      <c r="H5591" s="36">
        <v>3850</v>
      </c>
      <c r="I5591" s="36">
        <v>4510.8</v>
      </c>
      <c r="J5591" s="36">
        <v>25.06</v>
      </c>
    </row>
    <row r="5592" spans="1:10" x14ac:dyDescent="0.2">
      <c r="A5592" s="33">
        <v>4908</v>
      </c>
      <c r="B5592" s="34" t="s">
        <v>10394</v>
      </c>
      <c r="C5592" s="34" t="s">
        <v>10395</v>
      </c>
      <c r="D5592" s="34" t="s">
        <v>10343</v>
      </c>
      <c r="E5592" s="35" t="s">
        <v>3504</v>
      </c>
      <c r="F5592" s="35"/>
      <c r="G5592" s="36">
        <v>24.11</v>
      </c>
      <c r="H5592" s="36">
        <v>3800</v>
      </c>
      <c r="I5592" s="36">
        <v>4339.8</v>
      </c>
      <c r="J5592" s="36">
        <v>24.11</v>
      </c>
    </row>
    <row r="5593" spans="1:10" x14ac:dyDescent="0.2">
      <c r="A5593" s="31"/>
      <c r="B5593" s="31"/>
      <c r="C5593" s="31"/>
      <c r="D5593" s="32" t="s">
        <v>10396</v>
      </c>
      <c r="E5593" s="31"/>
      <c r="F5593" s="31"/>
      <c r="G5593" s="31"/>
      <c r="H5593" s="31"/>
      <c r="I5593" s="31"/>
      <c r="J5593" s="31"/>
    </row>
    <row r="5594" spans="1:10" x14ac:dyDescent="0.2">
      <c r="A5594" s="33">
        <v>4909</v>
      </c>
      <c r="B5594" s="34" t="s">
        <v>10397</v>
      </c>
      <c r="C5594" s="34" t="s">
        <v>10398</v>
      </c>
      <c r="D5594" s="34" t="s">
        <v>15276</v>
      </c>
      <c r="E5594" s="35" t="s">
        <v>10388</v>
      </c>
      <c r="F5594" s="35"/>
      <c r="G5594" s="36">
        <v>34.869999999999997</v>
      </c>
      <c r="H5594" s="36">
        <v>3800</v>
      </c>
      <c r="I5594" s="36">
        <v>6276.6</v>
      </c>
      <c r="J5594" s="36">
        <v>34.869999999999997</v>
      </c>
    </row>
    <row r="5595" spans="1:10" x14ac:dyDescent="0.2">
      <c r="A5595" s="33">
        <v>4910</v>
      </c>
      <c r="B5595" s="34" t="s">
        <v>10399</v>
      </c>
      <c r="C5595" s="34" t="s">
        <v>10400</v>
      </c>
      <c r="D5595" s="34" t="s">
        <v>10401</v>
      </c>
      <c r="E5595" s="35" t="s">
        <v>10402</v>
      </c>
      <c r="F5595" s="35"/>
      <c r="G5595" s="36">
        <v>24.93</v>
      </c>
      <c r="H5595" s="36">
        <v>3750</v>
      </c>
      <c r="I5595" s="36">
        <v>4487.3999999999996</v>
      </c>
      <c r="J5595" s="36">
        <v>24.93</v>
      </c>
    </row>
    <row r="5596" spans="1:10" x14ac:dyDescent="0.2">
      <c r="A5596" s="33">
        <v>4911</v>
      </c>
      <c r="B5596" s="34" t="s">
        <v>10403</v>
      </c>
      <c r="C5596" s="34" t="s">
        <v>10404</v>
      </c>
      <c r="D5596" s="34" t="s">
        <v>10401</v>
      </c>
      <c r="E5596" s="35" t="s">
        <v>10405</v>
      </c>
      <c r="F5596" s="35"/>
      <c r="G5596" s="36">
        <v>24.93</v>
      </c>
      <c r="H5596" s="36">
        <v>3750</v>
      </c>
      <c r="I5596" s="36">
        <v>4487.3999999999996</v>
      </c>
      <c r="J5596" s="36">
        <v>24.93</v>
      </c>
    </row>
    <row r="5597" spans="1:10" x14ac:dyDescent="0.2">
      <c r="A5597" s="33">
        <v>4912</v>
      </c>
      <c r="B5597" s="34" t="s">
        <v>11495</v>
      </c>
      <c r="C5597" s="34" t="s">
        <v>11494</v>
      </c>
      <c r="D5597" s="34" t="s">
        <v>10401</v>
      </c>
      <c r="E5597" s="35" t="s">
        <v>13925</v>
      </c>
      <c r="F5597" s="35"/>
      <c r="G5597" s="36">
        <v>24.93</v>
      </c>
      <c r="H5597" s="36">
        <v>3750</v>
      </c>
      <c r="I5597" s="36">
        <v>4487.3999999999996</v>
      </c>
      <c r="J5597" s="36">
        <v>24.93</v>
      </c>
    </row>
    <row r="5598" spans="1:10" x14ac:dyDescent="0.2">
      <c r="A5598" s="33">
        <v>4913</v>
      </c>
      <c r="B5598" s="34" t="s">
        <v>10406</v>
      </c>
      <c r="C5598" s="34" t="s">
        <v>10407</v>
      </c>
      <c r="D5598" s="34" t="s">
        <v>10408</v>
      </c>
      <c r="E5598" s="35" t="s">
        <v>10409</v>
      </c>
      <c r="F5598" s="35"/>
      <c r="G5598" s="36">
        <v>29.64</v>
      </c>
      <c r="H5598" s="36">
        <v>3800</v>
      </c>
      <c r="I5598" s="36">
        <v>5335.2</v>
      </c>
      <c r="J5598" s="36">
        <v>29.64</v>
      </c>
    </row>
    <row r="5599" spans="1:10" x14ac:dyDescent="0.2">
      <c r="A5599" s="31"/>
      <c r="B5599" s="31"/>
      <c r="C5599" s="31"/>
      <c r="D5599" s="32" t="s">
        <v>10410</v>
      </c>
      <c r="E5599" s="31"/>
      <c r="F5599" s="31"/>
      <c r="G5599" s="31"/>
      <c r="H5599" s="31"/>
      <c r="I5599" s="31"/>
      <c r="J5599" s="31"/>
    </row>
    <row r="5600" spans="1:10" x14ac:dyDescent="0.2">
      <c r="A5600" s="33">
        <v>4914</v>
      </c>
      <c r="B5600" s="34" t="s">
        <v>10411</v>
      </c>
      <c r="C5600" s="34" t="s">
        <v>10412</v>
      </c>
      <c r="D5600" s="34" t="s">
        <v>15277</v>
      </c>
      <c r="E5600" s="35" t="s">
        <v>10230</v>
      </c>
      <c r="F5600" s="35"/>
      <c r="G5600" s="36">
        <v>9317</v>
      </c>
      <c r="H5600" s="36">
        <v>5900</v>
      </c>
      <c r="I5600" s="36">
        <v>9317</v>
      </c>
      <c r="J5600" s="36">
        <v>9317</v>
      </c>
    </row>
    <row r="5601" spans="1:10" x14ac:dyDescent="0.2">
      <c r="A5601" s="31"/>
      <c r="B5601" s="31"/>
      <c r="C5601" s="31"/>
      <c r="D5601" s="32" t="s">
        <v>10413</v>
      </c>
      <c r="E5601" s="31"/>
      <c r="F5601" s="31"/>
      <c r="G5601" s="31"/>
      <c r="H5601" s="31"/>
      <c r="I5601" s="31"/>
      <c r="J5601" s="31"/>
    </row>
    <row r="5602" spans="1:10" x14ac:dyDescent="0.2">
      <c r="A5602" s="33">
        <v>4915</v>
      </c>
      <c r="B5602" s="34" t="s">
        <v>10414</v>
      </c>
      <c r="C5602" s="34" t="s">
        <v>10415</v>
      </c>
      <c r="D5602" s="34" t="s">
        <v>10416</v>
      </c>
      <c r="E5602" s="35" t="s">
        <v>10388</v>
      </c>
      <c r="F5602" s="35"/>
      <c r="G5602" s="36">
        <v>7000</v>
      </c>
      <c r="H5602" s="36">
        <v>5495</v>
      </c>
      <c r="I5602" s="36">
        <v>7000</v>
      </c>
      <c r="J5602" s="36">
        <v>7000</v>
      </c>
    </row>
    <row r="5603" spans="1:10" x14ac:dyDescent="0.2">
      <c r="A5603" s="31"/>
      <c r="B5603" s="31"/>
      <c r="C5603" s="31"/>
      <c r="D5603" s="32" t="s">
        <v>10417</v>
      </c>
      <c r="E5603" s="31"/>
      <c r="F5603" s="31"/>
      <c r="G5603" s="31"/>
      <c r="H5603" s="31"/>
      <c r="I5603" s="31"/>
      <c r="J5603" s="31"/>
    </row>
    <row r="5604" spans="1:10" x14ac:dyDescent="0.2">
      <c r="A5604" s="33">
        <v>4916</v>
      </c>
      <c r="B5604" s="34" t="s">
        <v>10418</v>
      </c>
      <c r="C5604" s="34" t="s">
        <v>10419</v>
      </c>
      <c r="D5604" s="34" t="s">
        <v>15278</v>
      </c>
      <c r="E5604" s="35" t="s">
        <v>10420</v>
      </c>
      <c r="F5604" s="35"/>
      <c r="G5604" s="36">
        <v>9317</v>
      </c>
      <c r="H5604" s="36">
        <v>5900</v>
      </c>
      <c r="I5604" s="36">
        <v>9317</v>
      </c>
      <c r="J5604" s="36">
        <v>9317</v>
      </c>
    </row>
    <row r="5605" spans="1:10" x14ac:dyDescent="0.2">
      <c r="A5605" s="31"/>
      <c r="B5605" s="31"/>
      <c r="C5605" s="31"/>
      <c r="D5605" s="32" t="s">
        <v>10421</v>
      </c>
      <c r="E5605" s="31"/>
      <c r="F5605" s="31"/>
      <c r="G5605" s="31"/>
      <c r="H5605" s="31"/>
      <c r="I5605" s="31"/>
      <c r="J5605" s="31"/>
    </row>
    <row r="5606" spans="1:10" x14ac:dyDescent="0.2">
      <c r="A5606" s="33">
        <v>4917</v>
      </c>
      <c r="B5606" s="34" t="s">
        <v>10422</v>
      </c>
      <c r="C5606" s="34" t="s">
        <v>10423</v>
      </c>
      <c r="D5606" s="34" t="s">
        <v>10435</v>
      </c>
      <c r="E5606" s="35" t="s">
        <v>590</v>
      </c>
      <c r="F5606" s="35"/>
      <c r="G5606" s="36">
        <v>24.81</v>
      </c>
      <c r="H5606" s="36">
        <v>3750</v>
      </c>
      <c r="I5606" s="36">
        <v>4962</v>
      </c>
      <c r="J5606" s="36">
        <v>24.81</v>
      </c>
    </row>
    <row r="5607" spans="1:10" x14ac:dyDescent="0.2">
      <c r="A5607" s="33">
        <v>4918</v>
      </c>
      <c r="B5607" s="34" t="s">
        <v>11517</v>
      </c>
      <c r="C5607" s="34" t="s">
        <v>11516</v>
      </c>
      <c r="D5607" s="34" t="s">
        <v>10435</v>
      </c>
      <c r="E5607" s="35" t="s">
        <v>14056</v>
      </c>
      <c r="F5607" s="35"/>
      <c r="G5607" s="36">
        <v>24.81</v>
      </c>
      <c r="H5607" s="36">
        <v>3750</v>
      </c>
      <c r="I5607" s="36">
        <v>4962</v>
      </c>
      <c r="J5607" s="36">
        <v>24.81</v>
      </c>
    </row>
    <row r="5608" spans="1:10" x14ac:dyDescent="0.2">
      <c r="A5608" s="33">
        <v>4919</v>
      </c>
      <c r="B5608" s="34" t="s">
        <v>10428</v>
      </c>
      <c r="C5608" s="34" t="s">
        <v>10429</v>
      </c>
      <c r="D5608" s="34" t="s">
        <v>10426</v>
      </c>
      <c r="E5608" s="35" t="s">
        <v>10230</v>
      </c>
      <c r="F5608" s="35"/>
      <c r="G5608" s="36">
        <v>3400</v>
      </c>
      <c r="H5608" s="36">
        <v>3200</v>
      </c>
      <c r="I5608" s="36">
        <v>3400</v>
      </c>
      <c r="J5608" s="36">
        <v>3400</v>
      </c>
    </row>
    <row r="5609" spans="1:10" x14ac:dyDescent="0.2">
      <c r="A5609" s="33">
        <v>4920</v>
      </c>
      <c r="B5609" s="34" t="s">
        <v>10430</v>
      </c>
      <c r="C5609" s="34" t="s">
        <v>10431</v>
      </c>
      <c r="D5609" s="34" t="s">
        <v>15279</v>
      </c>
      <c r="E5609" s="35" t="s">
        <v>273</v>
      </c>
      <c r="F5609" s="35"/>
      <c r="G5609" s="36">
        <v>6545</v>
      </c>
      <c r="H5609" s="36">
        <v>4000</v>
      </c>
      <c r="I5609" s="36">
        <v>6545</v>
      </c>
      <c r="J5609" s="36">
        <v>6545</v>
      </c>
    </row>
    <row r="5610" spans="1:10" x14ac:dyDescent="0.2">
      <c r="A5610" s="33">
        <v>4921</v>
      </c>
      <c r="B5610" s="34" t="s">
        <v>10433</v>
      </c>
      <c r="C5610" s="34" t="s">
        <v>10434</v>
      </c>
      <c r="D5610" s="34" t="s">
        <v>10435</v>
      </c>
      <c r="E5610" s="35" t="s">
        <v>273</v>
      </c>
      <c r="F5610" s="35"/>
      <c r="G5610" s="36">
        <v>24.81</v>
      </c>
      <c r="H5610" s="36">
        <v>3750</v>
      </c>
      <c r="I5610" s="36">
        <v>4962</v>
      </c>
      <c r="J5610" s="36">
        <v>24.81</v>
      </c>
    </row>
    <row r="5611" spans="1:10" x14ac:dyDescent="0.2">
      <c r="A5611" s="33">
        <v>4922</v>
      </c>
      <c r="B5611" s="34" t="s">
        <v>10436</v>
      </c>
      <c r="C5611" s="34" t="s">
        <v>10437</v>
      </c>
      <c r="D5611" s="34" t="s">
        <v>10438</v>
      </c>
      <c r="E5611" s="35" t="s">
        <v>273</v>
      </c>
      <c r="F5611" s="35"/>
      <c r="G5611" s="36">
        <v>5004</v>
      </c>
      <c r="H5611" s="36">
        <v>3800</v>
      </c>
      <c r="I5611" s="36">
        <v>5004</v>
      </c>
      <c r="J5611" s="36">
        <v>5004</v>
      </c>
    </row>
    <row r="5612" spans="1:10" x14ac:dyDescent="0.2">
      <c r="A5612" s="33">
        <v>4923</v>
      </c>
      <c r="B5612" s="34" t="s">
        <v>10439</v>
      </c>
      <c r="C5612" s="34" t="s">
        <v>10440</v>
      </c>
      <c r="D5612" s="34" t="s">
        <v>10435</v>
      </c>
      <c r="E5612" s="35" t="s">
        <v>1865</v>
      </c>
      <c r="F5612" s="35"/>
      <c r="G5612" s="36">
        <v>24.81</v>
      </c>
      <c r="H5612" s="36">
        <v>3750</v>
      </c>
      <c r="I5612" s="36">
        <v>4962</v>
      </c>
      <c r="J5612" s="36">
        <v>24.81</v>
      </c>
    </row>
    <row r="5613" spans="1:10" x14ac:dyDescent="0.2">
      <c r="A5613" s="33">
        <v>4924</v>
      </c>
      <c r="B5613" s="34" t="s">
        <v>10441</v>
      </c>
      <c r="C5613" s="34" t="s">
        <v>10442</v>
      </c>
      <c r="D5613" s="34" t="s">
        <v>10435</v>
      </c>
      <c r="E5613" s="35" t="s">
        <v>10443</v>
      </c>
      <c r="F5613" s="35"/>
      <c r="G5613" s="36">
        <v>24.81</v>
      </c>
      <c r="H5613" s="36">
        <v>3750</v>
      </c>
      <c r="I5613" s="36">
        <v>4962</v>
      </c>
      <c r="J5613" s="36">
        <v>24.81</v>
      </c>
    </row>
    <row r="5614" spans="1:10" x14ac:dyDescent="0.2">
      <c r="A5614" s="33">
        <v>4925</v>
      </c>
      <c r="B5614" s="34" t="s">
        <v>10444</v>
      </c>
      <c r="C5614" s="34" t="s">
        <v>10445</v>
      </c>
      <c r="D5614" s="34" t="s">
        <v>10432</v>
      </c>
      <c r="E5614" s="35" t="s">
        <v>273</v>
      </c>
      <c r="F5614" s="35"/>
      <c r="G5614" s="36">
        <v>27.34</v>
      </c>
      <c r="H5614" s="36">
        <v>3750</v>
      </c>
      <c r="I5614" s="36">
        <v>5468</v>
      </c>
      <c r="J5614" s="36">
        <v>27.34</v>
      </c>
    </row>
    <row r="5615" spans="1:10" x14ac:dyDescent="0.2">
      <c r="A5615" s="33">
        <v>4926</v>
      </c>
      <c r="B5615" s="34" t="s">
        <v>10446</v>
      </c>
      <c r="C5615" s="34" t="s">
        <v>10447</v>
      </c>
      <c r="D5615" s="34" t="s">
        <v>15280</v>
      </c>
      <c r="E5615" s="35" t="s">
        <v>273</v>
      </c>
      <c r="F5615" s="35"/>
      <c r="G5615" s="36">
        <v>29.82</v>
      </c>
      <c r="H5615" s="36">
        <v>3750</v>
      </c>
      <c r="I5615" s="36">
        <v>5964</v>
      </c>
      <c r="J5615" s="36">
        <v>29.82</v>
      </c>
    </row>
    <row r="5616" spans="1:10" x14ac:dyDescent="0.2">
      <c r="A5616" s="31"/>
      <c r="B5616" s="31"/>
      <c r="C5616" s="31"/>
      <c r="D5616" s="32" t="s">
        <v>10448</v>
      </c>
      <c r="E5616" s="31"/>
      <c r="F5616" s="31"/>
      <c r="G5616" s="31"/>
      <c r="H5616" s="31"/>
      <c r="I5616" s="31"/>
      <c r="J5616" s="31"/>
    </row>
    <row r="5617" spans="1:10" x14ac:dyDescent="0.2">
      <c r="A5617" s="33">
        <v>4927</v>
      </c>
      <c r="B5617" s="34" t="s">
        <v>10449</v>
      </c>
      <c r="C5617" s="34" t="s">
        <v>10450</v>
      </c>
      <c r="D5617" s="34" t="s">
        <v>10451</v>
      </c>
      <c r="E5617" s="35" t="s">
        <v>10452</v>
      </c>
      <c r="F5617" s="35"/>
      <c r="G5617" s="36">
        <v>5800</v>
      </c>
      <c r="H5617" s="36">
        <v>4900</v>
      </c>
      <c r="I5617" s="36">
        <v>5800</v>
      </c>
      <c r="J5617" s="36">
        <v>5800</v>
      </c>
    </row>
    <row r="5618" spans="1:10" x14ac:dyDescent="0.2">
      <c r="A5618" s="33">
        <v>4928</v>
      </c>
      <c r="B5618" s="34" t="s">
        <v>10453</v>
      </c>
      <c r="C5618" s="34" t="s">
        <v>10454</v>
      </c>
      <c r="D5618" s="34" t="s">
        <v>10455</v>
      </c>
      <c r="E5618" s="35" t="s">
        <v>4036</v>
      </c>
      <c r="F5618" s="35"/>
      <c r="G5618" s="36">
        <v>6500</v>
      </c>
      <c r="H5618" s="36">
        <v>4300</v>
      </c>
      <c r="I5618" s="36">
        <v>6500</v>
      </c>
      <c r="J5618" s="36">
        <v>6500</v>
      </c>
    </row>
    <row r="5619" spans="1:10" x14ac:dyDescent="0.2">
      <c r="A5619" s="33">
        <v>4929</v>
      </c>
      <c r="B5619" s="34" t="s">
        <v>10456</v>
      </c>
      <c r="C5619" s="34" t="s">
        <v>10457</v>
      </c>
      <c r="D5619" s="34" t="s">
        <v>10458</v>
      </c>
      <c r="E5619" s="35" t="s">
        <v>10459</v>
      </c>
      <c r="F5619" s="35"/>
      <c r="G5619" s="36">
        <v>4488</v>
      </c>
      <c r="H5619" s="36">
        <v>3750</v>
      </c>
      <c r="I5619" s="36">
        <v>4488</v>
      </c>
      <c r="J5619" s="36">
        <v>4488</v>
      </c>
    </row>
    <row r="5620" spans="1:10" x14ac:dyDescent="0.2">
      <c r="A5620" s="33">
        <v>4930</v>
      </c>
      <c r="B5620" s="34" t="s">
        <v>10460</v>
      </c>
      <c r="C5620" s="34" t="s">
        <v>10461</v>
      </c>
      <c r="D5620" s="34" t="s">
        <v>15281</v>
      </c>
      <c r="E5620" s="35" t="s">
        <v>10462</v>
      </c>
      <c r="F5620" s="35"/>
      <c r="G5620" s="36">
        <v>13708</v>
      </c>
      <c r="H5620" s="36">
        <v>9400</v>
      </c>
      <c r="I5620" s="36">
        <v>13708</v>
      </c>
      <c r="J5620" s="36">
        <v>13708</v>
      </c>
    </row>
    <row r="5621" spans="1:10" x14ac:dyDescent="0.2">
      <c r="A5621" s="31"/>
      <c r="B5621" s="31"/>
      <c r="C5621" s="31"/>
      <c r="D5621" s="32" t="s">
        <v>10463</v>
      </c>
      <c r="E5621" s="31"/>
      <c r="F5621" s="31"/>
      <c r="G5621" s="31"/>
      <c r="H5621" s="31"/>
      <c r="I5621" s="31"/>
      <c r="J5621" s="31"/>
    </row>
    <row r="5622" spans="1:10" x14ac:dyDescent="0.2">
      <c r="A5622" s="33">
        <v>4931</v>
      </c>
      <c r="B5622" s="34" t="s">
        <v>10464</v>
      </c>
      <c r="C5622" s="34" t="s">
        <v>10465</v>
      </c>
      <c r="D5622" s="34" t="s">
        <v>10466</v>
      </c>
      <c r="E5622" s="35" t="s">
        <v>273</v>
      </c>
      <c r="F5622" s="35"/>
      <c r="G5622" s="36">
        <v>3984</v>
      </c>
      <c r="H5622" s="36">
        <v>3800</v>
      </c>
      <c r="I5622" s="36">
        <v>3984</v>
      </c>
      <c r="J5622" s="36">
        <v>3984</v>
      </c>
    </row>
    <row r="5623" spans="1:10" x14ac:dyDescent="0.2">
      <c r="A5623" s="31"/>
      <c r="B5623" s="31"/>
      <c r="C5623" s="31"/>
      <c r="D5623" s="32" t="s">
        <v>10467</v>
      </c>
      <c r="E5623" s="31"/>
      <c r="F5623" s="31"/>
      <c r="G5623" s="31"/>
      <c r="H5623" s="31"/>
      <c r="I5623" s="31"/>
      <c r="J5623" s="31"/>
    </row>
    <row r="5624" spans="1:10" x14ac:dyDescent="0.2">
      <c r="A5624" s="33">
        <v>4932</v>
      </c>
      <c r="B5624" s="34" t="s">
        <v>10469</v>
      </c>
      <c r="C5624" s="34" t="s">
        <v>10470</v>
      </c>
      <c r="D5624" s="34" t="s">
        <v>10471</v>
      </c>
      <c r="E5624" s="35" t="s">
        <v>1713</v>
      </c>
      <c r="F5624" s="35"/>
      <c r="G5624" s="36">
        <v>27.39</v>
      </c>
      <c r="H5624" s="36">
        <v>3900</v>
      </c>
      <c r="I5624" s="36">
        <v>4930.2</v>
      </c>
      <c r="J5624" s="36">
        <v>27.39</v>
      </c>
    </row>
    <row r="5625" spans="1:10" x14ac:dyDescent="0.2">
      <c r="A5625" s="33">
        <v>4933</v>
      </c>
      <c r="B5625" s="34" t="s">
        <v>11499</v>
      </c>
      <c r="C5625" s="34" t="s">
        <v>11498</v>
      </c>
      <c r="D5625" s="34" t="s">
        <v>10468</v>
      </c>
      <c r="E5625" s="35" t="s">
        <v>14056</v>
      </c>
      <c r="F5625" s="35"/>
      <c r="G5625" s="36">
        <v>20.78</v>
      </c>
      <c r="H5625" s="36">
        <v>3750</v>
      </c>
      <c r="I5625" s="36">
        <v>3740.4</v>
      </c>
      <c r="J5625" s="36">
        <v>20.78</v>
      </c>
    </row>
    <row r="5626" spans="1:10" x14ac:dyDescent="0.2">
      <c r="A5626" s="33">
        <v>4934</v>
      </c>
      <c r="B5626" s="34" t="s">
        <v>10472</v>
      </c>
      <c r="C5626" s="34" t="s">
        <v>10473</v>
      </c>
      <c r="D5626" s="34" t="s">
        <v>10474</v>
      </c>
      <c r="E5626" s="35" t="s">
        <v>285</v>
      </c>
      <c r="F5626" s="35"/>
      <c r="G5626" s="36">
        <v>29.5</v>
      </c>
      <c r="H5626" s="36">
        <v>4000</v>
      </c>
      <c r="I5626" s="36">
        <v>5310</v>
      </c>
      <c r="J5626" s="36">
        <v>29.5</v>
      </c>
    </row>
    <row r="5627" spans="1:10" x14ac:dyDescent="0.2">
      <c r="A5627" s="33">
        <v>4935</v>
      </c>
      <c r="B5627" s="34" t="s">
        <v>10475</v>
      </c>
      <c r="C5627" s="34" t="s">
        <v>10476</v>
      </c>
      <c r="D5627" s="34" t="s">
        <v>10471</v>
      </c>
      <c r="E5627" s="35" t="s">
        <v>1154</v>
      </c>
      <c r="F5627" s="35"/>
      <c r="G5627" s="36">
        <v>27.39</v>
      </c>
      <c r="H5627" s="36">
        <v>3900</v>
      </c>
      <c r="I5627" s="36">
        <v>4930.2</v>
      </c>
      <c r="J5627" s="36">
        <v>27.39</v>
      </c>
    </row>
    <row r="5628" spans="1:10" x14ac:dyDescent="0.2">
      <c r="A5628" s="33">
        <v>4936</v>
      </c>
      <c r="B5628" s="34" t="s">
        <v>10477</v>
      </c>
      <c r="C5628" s="34" t="s">
        <v>10478</v>
      </c>
      <c r="D5628" s="34" t="s">
        <v>10486</v>
      </c>
      <c r="E5628" s="35" t="s">
        <v>4259</v>
      </c>
      <c r="F5628" s="35"/>
      <c r="G5628" s="36">
        <v>22.86</v>
      </c>
      <c r="H5628" s="36">
        <v>3750</v>
      </c>
      <c r="I5628" s="36">
        <v>4114.8</v>
      </c>
      <c r="J5628" s="36">
        <v>22.86</v>
      </c>
    </row>
    <row r="5629" spans="1:10" x14ac:dyDescent="0.2">
      <c r="A5629" s="33">
        <v>4937</v>
      </c>
      <c r="B5629" s="34" t="s">
        <v>10479</v>
      </c>
      <c r="C5629" s="34" t="s">
        <v>10480</v>
      </c>
      <c r="D5629" s="34" t="s">
        <v>10474</v>
      </c>
      <c r="E5629" s="35" t="s">
        <v>10481</v>
      </c>
      <c r="F5629" s="35"/>
      <c r="G5629" s="36">
        <v>29.5</v>
      </c>
      <c r="H5629" s="36">
        <v>4000</v>
      </c>
      <c r="I5629" s="36">
        <v>5310</v>
      </c>
      <c r="J5629" s="36">
        <v>29.5</v>
      </c>
    </row>
    <row r="5630" spans="1:10" x14ac:dyDescent="0.2">
      <c r="A5630" s="33">
        <v>4938</v>
      </c>
      <c r="B5630" s="34" t="s">
        <v>10482</v>
      </c>
      <c r="C5630" s="34" t="s">
        <v>10483</v>
      </c>
      <c r="D5630" s="34" t="s">
        <v>10471</v>
      </c>
      <c r="E5630" s="35" t="s">
        <v>4832</v>
      </c>
      <c r="F5630" s="35"/>
      <c r="G5630" s="36">
        <v>27.39</v>
      </c>
      <c r="H5630" s="36">
        <v>3900</v>
      </c>
      <c r="I5630" s="36">
        <v>4930.2</v>
      </c>
      <c r="J5630" s="36">
        <v>27.39</v>
      </c>
    </row>
    <row r="5631" spans="1:10" x14ac:dyDescent="0.2">
      <c r="A5631" s="33">
        <v>4939</v>
      </c>
      <c r="B5631" s="34" t="s">
        <v>10484</v>
      </c>
      <c r="C5631" s="34" t="s">
        <v>10485</v>
      </c>
      <c r="D5631" s="34" t="s">
        <v>10486</v>
      </c>
      <c r="E5631" s="35" t="s">
        <v>3514</v>
      </c>
      <c r="F5631" s="35"/>
      <c r="G5631" s="36">
        <v>22.86</v>
      </c>
      <c r="H5631" s="36">
        <v>3750</v>
      </c>
      <c r="I5631" s="36">
        <v>4114.8</v>
      </c>
      <c r="J5631" s="36">
        <v>22.86</v>
      </c>
    </row>
    <row r="5632" spans="1:10" x14ac:dyDescent="0.2">
      <c r="A5632" s="33">
        <v>4940</v>
      </c>
      <c r="B5632" s="34" t="s">
        <v>10487</v>
      </c>
      <c r="C5632" s="34" t="s">
        <v>10488</v>
      </c>
      <c r="D5632" s="34" t="s">
        <v>10474</v>
      </c>
      <c r="E5632" s="35" t="s">
        <v>10388</v>
      </c>
      <c r="F5632" s="35"/>
      <c r="G5632" s="36">
        <v>29.5</v>
      </c>
      <c r="H5632" s="36">
        <v>4000</v>
      </c>
      <c r="I5632" s="36">
        <v>5310</v>
      </c>
      <c r="J5632" s="36">
        <v>29.5</v>
      </c>
    </row>
    <row r="5633" spans="1:10" x14ac:dyDescent="0.2">
      <c r="A5633" s="33">
        <v>4941</v>
      </c>
      <c r="B5633" s="34" t="s">
        <v>10489</v>
      </c>
      <c r="C5633" s="34" t="s">
        <v>10490</v>
      </c>
      <c r="D5633" s="34" t="s">
        <v>10471</v>
      </c>
      <c r="E5633" s="35" t="s">
        <v>2024</v>
      </c>
      <c r="F5633" s="35"/>
      <c r="G5633" s="36">
        <v>27.39</v>
      </c>
      <c r="H5633" s="36">
        <v>3900</v>
      </c>
      <c r="I5633" s="36">
        <v>4930.2</v>
      </c>
      <c r="J5633" s="36">
        <v>27.39</v>
      </c>
    </row>
    <row r="5634" spans="1:10" x14ac:dyDescent="0.2">
      <c r="A5634" s="33">
        <v>4942</v>
      </c>
      <c r="B5634" s="34" t="s">
        <v>10491</v>
      </c>
      <c r="C5634" s="34" t="s">
        <v>10492</v>
      </c>
      <c r="D5634" s="34" t="s">
        <v>10493</v>
      </c>
      <c r="E5634" s="35" t="s">
        <v>300</v>
      </c>
      <c r="F5634" s="35"/>
      <c r="G5634" s="36">
        <v>35.17</v>
      </c>
      <c r="H5634" s="36">
        <v>3800</v>
      </c>
      <c r="I5634" s="36">
        <v>6330.6</v>
      </c>
      <c r="J5634" s="36">
        <v>35.17</v>
      </c>
    </row>
    <row r="5635" spans="1:10" x14ac:dyDescent="0.2">
      <c r="A5635" s="33">
        <v>4943</v>
      </c>
      <c r="B5635" s="34" t="s">
        <v>10494</v>
      </c>
      <c r="C5635" s="34" t="s">
        <v>10495</v>
      </c>
      <c r="D5635" s="34" t="s">
        <v>10471</v>
      </c>
      <c r="E5635" s="35" t="s">
        <v>9802</v>
      </c>
      <c r="F5635" s="35"/>
      <c r="G5635" s="36">
        <v>27.39</v>
      </c>
      <c r="H5635" s="36">
        <v>3900</v>
      </c>
      <c r="I5635" s="36">
        <v>4930.2</v>
      </c>
      <c r="J5635" s="36">
        <v>27.39</v>
      </c>
    </row>
    <row r="5636" spans="1:10" x14ac:dyDescent="0.2">
      <c r="A5636" s="33">
        <v>4944</v>
      </c>
      <c r="B5636" s="34" t="s">
        <v>11503</v>
      </c>
      <c r="C5636" s="34" t="s">
        <v>11502</v>
      </c>
      <c r="D5636" s="34" t="s">
        <v>10471</v>
      </c>
      <c r="E5636" s="35" t="s">
        <v>14012</v>
      </c>
      <c r="F5636" s="35"/>
      <c r="G5636" s="36">
        <v>27.39</v>
      </c>
      <c r="H5636" s="36">
        <v>3900</v>
      </c>
      <c r="I5636" s="36">
        <v>4930.2</v>
      </c>
      <c r="J5636" s="36">
        <v>27.39</v>
      </c>
    </row>
    <row r="5637" spans="1:10" x14ac:dyDescent="0.2">
      <c r="A5637" s="33">
        <v>4945</v>
      </c>
      <c r="B5637" s="34" t="s">
        <v>10496</v>
      </c>
      <c r="C5637" s="34" t="s">
        <v>10497</v>
      </c>
      <c r="D5637" s="34" t="s">
        <v>10474</v>
      </c>
      <c r="E5637" s="35" t="s">
        <v>10498</v>
      </c>
      <c r="F5637" s="35"/>
      <c r="G5637" s="36">
        <v>29.5</v>
      </c>
      <c r="H5637" s="36">
        <v>4000</v>
      </c>
      <c r="I5637" s="36">
        <v>5310</v>
      </c>
      <c r="J5637" s="36">
        <v>29.5</v>
      </c>
    </row>
    <row r="5638" spans="1:10" x14ac:dyDescent="0.2">
      <c r="A5638" s="33">
        <v>4946</v>
      </c>
      <c r="B5638" s="34" t="s">
        <v>10499</v>
      </c>
      <c r="C5638" s="34" t="s">
        <v>10500</v>
      </c>
      <c r="D5638" s="34" t="s">
        <v>10474</v>
      </c>
      <c r="E5638" s="35" t="s">
        <v>10388</v>
      </c>
      <c r="F5638" s="35"/>
      <c r="G5638" s="36">
        <v>29.5</v>
      </c>
      <c r="H5638" s="36">
        <v>4000</v>
      </c>
      <c r="I5638" s="36">
        <v>5310</v>
      </c>
      <c r="J5638" s="36">
        <v>29.5</v>
      </c>
    </row>
    <row r="5639" spans="1:10" x14ac:dyDescent="0.2">
      <c r="A5639" s="33">
        <v>4947</v>
      </c>
      <c r="B5639" s="34" t="s">
        <v>10501</v>
      </c>
      <c r="C5639" s="34" t="s">
        <v>10502</v>
      </c>
      <c r="D5639" s="34" t="s">
        <v>10474</v>
      </c>
      <c r="E5639" s="35" t="s">
        <v>498</v>
      </c>
      <c r="F5639" s="35"/>
      <c r="G5639" s="36">
        <v>29.5</v>
      </c>
      <c r="H5639" s="36">
        <v>3200</v>
      </c>
      <c r="I5639" s="36">
        <v>5310</v>
      </c>
      <c r="J5639" s="36">
        <v>29.5</v>
      </c>
    </row>
    <row r="5640" spans="1:10" x14ac:dyDescent="0.2">
      <c r="A5640" s="33">
        <v>4948</v>
      </c>
      <c r="B5640" s="34" t="s">
        <v>10503</v>
      </c>
      <c r="C5640" s="34" t="s">
        <v>10504</v>
      </c>
      <c r="D5640" s="34" t="s">
        <v>10474</v>
      </c>
      <c r="E5640" s="35" t="s">
        <v>992</v>
      </c>
      <c r="F5640" s="35"/>
      <c r="G5640" s="36">
        <v>29.5</v>
      </c>
      <c r="H5640" s="36">
        <v>4000</v>
      </c>
      <c r="I5640" s="36">
        <v>5310</v>
      </c>
      <c r="J5640" s="36">
        <v>29.5</v>
      </c>
    </row>
    <row r="5641" spans="1:10" x14ac:dyDescent="0.2">
      <c r="A5641" s="33">
        <v>4949</v>
      </c>
      <c r="B5641" s="34" t="s">
        <v>10505</v>
      </c>
      <c r="C5641" s="34" t="s">
        <v>10506</v>
      </c>
      <c r="D5641" s="34" t="s">
        <v>10493</v>
      </c>
      <c r="E5641" s="35" t="s">
        <v>5320</v>
      </c>
      <c r="F5641" s="35"/>
      <c r="G5641" s="36">
        <v>35.17</v>
      </c>
      <c r="H5641" s="36">
        <v>3800</v>
      </c>
      <c r="I5641" s="36">
        <v>6330.6</v>
      </c>
      <c r="J5641" s="36">
        <v>35.17</v>
      </c>
    </row>
    <row r="5642" spans="1:10" x14ac:dyDescent="0.2">
      <c r="A5642" s="31"/>
      <c r="B5642" s="31"/>
      <c r="C5642" s="31"/>
      <c r="D5642" s="32" t="s">
        <v>10507</v>
      </c>
      <c r="E5642" s="31"/>
      <c r="F5642" s="31"/>
      <c r="G5642" s="31"/>
      <c r="H5642" s="31"/>
      <c r="I5642" s="31"/>
      <c r="J5642" s="31"/>
    </row>
    <row r="5643" spans="1:10" x14ac:dyDescent="0.2">
      <c r="A5643" s="33">
        <v>4950</v>
      </c>
      <c r="B5643" s="34" t="s">
        <v>10508</v>
      </c>
      <c r="C5643" s="34" t="s">
        <v>10509</v>
      </c>
      <c r="D5643" s="34" t="s">
        <v>10510</v>
      </c>
      <c r="E5643" s="35" t="s">
        <v>2339</v>
      </c>
      <c r="F5643" s="35"/>
      <c r="G5643" s="36">
        <v>25.5</v>
      </c>
      <c r="H5643" s="36">
        <v>3850</v>
      </c>
      <c r="I5643" s="36">
        <v>4590</v>
      </c>
      <c r="J5643" s="36">
        <v>25.5</v>
      </c>
    </row>
    <row r="5644" spans="1:10" x14ac:dyDescent="0.2">
      <c r="A5644" s="33">
        <v>4951</v>
      </c>
      <c r="B5644" s="34" t="s">
        <v>10511</v>
      </c>
      <c r="C5644" s="34" t="s">
        <v>10512</v>
      </c>
      <c r="D5644" s="34" t="s">
        <v>10510</v>
      </c>
      <c r="E5644" s="35" t="s">
        <v>10513</v>
      </c>
      <c r="F5644" s="35"/>
      <c r="G5644" s="36">
        <v>25.5</v>
      </c>
      <c r="H5644" s="36">
        <v>3850</v>
      </c>
      <c r="I5644" s="36">
        <v>4590</v>
      </c>
      <c r="J5644" s="36">
        <v>25.5</v>
      </c>
    </row>
    <row r="5645" spans="1:10" x14ac:dyDescent="0.2">
      <c r="A5645" s="33">
        <v>4952</v>
      </c>
      <c r="B5645" s="34" t="s">
        <v>10514</v>
      </c>
      <c r="C5645" s="34" t="s">
        <v>10515</v>
      </c>
      <c r="D5645" s="34" t="s">
        <v>10533</v>
      </c>
      <c r="E5645" s="35" t="s">
        <v>4259</v>
      </c>
      <c r="F5645" s="35"/>
      <c r="G5645" s="36">
        <v>23.41</v>
      </c>
      <c r="H5645" s="36">
        <v>3750</v>
      </c>
      <c r="I5645" s="36">
        <v>4213.8</v>
      </c>
      <c r="J5645" s="36">
        <v>23.41</v>
      </c>
    </row>
    <row r="5646" spans="1:10" x14ac:dyDescent="0.2">
      <c r="A5646" s="33">
        <v>4953</v>
      </c>
      <c r="B5646" s="34" t="s">
        <v>10517</v>
      </c>
      <c r="C5646" s="34" t="s">
        <v>10518</v>
      </c>
      <c r="D5646" s="34" t="s">
        <v>10519</v>
      </c>
      <c r="E5646" s="35" t="s">
        <v>10520</v>
      </c>
      <c r="F5646" s="35"/>
      <c r="G5646" s="36">
        <v>36.36</v>
      </c>
      <c r="H5646" s="36">
        <v>3800</v>
      </c>
      <c r="I5646" s="36">
        <v>6544.8</v>
      </c>
      <c r="J5646" s="36">
        <v>36.36</v>
      </c>
    </row>
    <row r="5647" spans="1:10" x14ac:dyDescent="0.2">
      <c r="A5647" s="33">
        <v>4954</v>
      </c>
      <c r="B5647" s="34" t="s">
        <v>10224</v>
      </c>
      <c r="C5647" s="34" t="s">
        <v>10225</v>
      </c>
      <c r="D5647" s="34" t="s">
        <v>15282</v>
      </c>
      <c r="E5647" s="35" t="s">
        <v>2935</v>
      </c>
      <c r="F5647" s="35"/>
      <c r="G5647" s="36">
        <v>7500</v>
      </c>
      <c r="H5647" s="36">
        <v>4100</v>
      </c>
      <c r="I5647" s="36">
        <v>7500</v>
      </c>
      <c r="J5647" s="36">
        <v>7500</v>
      </c>
    </row>
    <row r="5648" spans="1:10" x14ac:dyDescent="0.2">
      <c r="A5648" s="33">
        <v>4955</v>
      </c>
      <c r="B5648" s="34" t="s">
        <v>10523</v>
      </c>
      <c r="C5648" s="34" t="s">
        <v>10524</v>
      </c>
      <c r="D5648" s="34" t="s">
        <v>10525</v>
      </c>
      <c r="E5648" s="35" t="s">
        <v>10526</v>
      </c>
      <c r="F5648" s="35"/>
      <c r="G5648" s="36">
        <v>21.28</v>
      </c>
      <c r="H5648" s="36">
        <v>3200</v>
      </c>
      <c r="I5648" s="36">
        <v>3830.4</v>
      </c>
      <c r="J5648" s="36">
        <v>21.28</v>
      </c>
    </row>
    <row r="5649" spans="1:10" x14ac:dyDescent="0.2">
      <c r="A5649" s="33">
        <v>4956</v>
      </c>
      <c r="B5649" s="34" t="s">
        <v>10527</v>
      </c>
      <c r="C5649" s="34" t="s">
        <v>10528</v>
      </c>
      <c r="D5649" s="34" t="s">
        <v>10516</v>
      </c>
      <c r="E5649" s="35" t="s">
        <v>590</v>
      </c>
      <c r="F5649" s="35"/>
      <c r="G5649" s="36">
        <v>21.28</v>
      </c>
      <c r="H5649" s="36">
        <v>3750</v>
      </c>
      <c r="I5649" s="36">
        <v>3830.4</v>
      </c>
      <c r="J5649" s="36">
        <v>21.28</v>
      </c>
    </row>
    <row r="5650" spans="1:10" x14ac:dyDescent="0.2">
      <c r="A5650" s="33">
        <v>4957</v>
      </c>
      <c r="B5650" s="34" t="s">
        <v>10529</v>
      </c>
      <c r="C5650" s="34" t="s">
        <v>10530</v>
      </c>
      <c r="D5650" s="34" t="s">
        <v>10519</v>
      </c>
      <c r="E5650" s="35" t="s">
        <v>1713</v>
      </c>
      <c r="F5650" s="35"/>
      <c r="G5650" s="36">
        <v>36.36</v>
      </c>
      <c r="H5650" s="36">
        <v>3800</v>
      </c>
      <c r="I5650" s="36">
        <v>6544.8</v>
      </c>
      <c r="J5650" s="36">
        <v>36.36</v>
      </c>
    </row>
    <row r="5651" spans="1:10" x14ac:dyDescent="0.2">
      <c r="A5651" s="33">
        <v>4958</v>
      </c>
      <c r="B5651" s="34" t="s">
        <v>10531</v>
      </c>
      <c r="C5651" s="34" t="s">
        <v>10532</v>
      </c>
      <c r="D5651" s="34" t="s">
        <v>10533</v>
      </c>
      <c r="E5651" s="35" t="s">
        <v>1077</v>
      </c>
      <c r="F5651" s="35"/>
      <c r="G5651" s="36">
        <v>23.41</v>
      </c>
      <c r="H5651" s="36">
        <v>3750</v>
      </c>
      <c r="I5651" s="36">
        <v>4213.8</v>
      </c>
      <c r="J5651" s="36">
        <v>23.41</v>
      </c>
    </row>
    <row r="5652" spans="1:10" x14ac:dyDescent="0.2">
      <c r="A5652" s="33">
        <v>4959</v>
      </c>
      <c r="B5652" s="34" t="s">
        <v>11493</v>
      </c>
      <c r="C5652" s="34" t="s">
        <v>11492</v>
      </c>
      <c r="D5652" s="34" t="s">
        <v>10533</v>
      </c>
      <c r="E5652" s="35" t="s">
        <v>14056</v>
      </c>
      <c r="F5652" s="35"/>
      <c r="G5652" s="36">
        <v>23.41</v>
      </c>
      <c r="H5652" s="36">
        <v>3750</v>
      </c>
      <c r="I5652" s="36">
        <v>4213.8</v>
      </c>
      <c r="J5652" s="36">
        <v>23.41</v>
      </c>
    </row>
    <row r="5653" spans="1:10" x14ac:dyDescent="0.2">
      <c r="A5653" s="31"/>
      <c r="B5653" s="31"/>
      <c r="C5653" s="31"/>
      <c r="D5653" s="32" t="s">
        <v>10534</v>
      </c>
      <c r="E5653" s="31"/>
      <c r="F5653" s="31"/>
      <c r="G5653" s="31"/>
      <c r="H5653" s="31"/>
      <c r="I5653" s="31"/>
      <c r="J5653" s="31"/>
    </row>
    <row r="5654" spans="1:10" x14ac:dyDescent="0.2">
      <c r="A5654" s="33">
        <v>4960</v>
      </c>
      <c r="B5654" s="34" t="s">
        <v>10535</v>
      </c>
      <c r="C5654" s="34" t="s">
        <v>10536</v>
      </c>
      <c r="D5654" s="34" t="s">
        <v>10537</v>
      </c>
      <c r="E5654" s="35" t="s">
        <v>10538</v>
      </c>
      <c r="F5654" s="35"/>
      <c r="G5654" s="36">
        <v>37.78</v>
      </c>
      <c r="H5654" s="36">
        <v>4200</v>
      </c>
      <c r="I5654" s="36">
        <v>6800.4</v>
      </c>
      <c r="J5654" s="36">
        <v>37.78</v>
      </c>
    </row>
    <row r="5655" spans="1:10" x14ac:dyDescent="0.2">
      <c r="A5655" s="33">
        <v>4961</v>
      </c>
      <c r="B5655" s="34" t="s">
        <v>11465</v>
      </c>
      <c r="C5655" s="34" t="s">
        <v>11464</v>
      </c>
      <c r="D5655" s="34" t="s">
        <v>15283</v>
      </c>
      <c r="E5655" s="35" t="s">
        <v>14022</v>
      </c>
      <c r="F5655" s="35"/>
      <c r="G5655" s="36">
        <v>34.72</v>
      </c>
      <c r="H5655" s="36">
        <v>4100</v>
      </c>
      <c r="I5655" s="36">
        <v>6249.6</v>
      </c>
      <c r="J5655" s="36">
        <v>34.72</v>
      </c>
    </row>
    <row r="5656" spans="1:10" x14ac:dyDescent="0.2">
      <c r="A5656" s="33">
        <v>4962</v>
      </c>
      <c r="B5656" s="34" t="s">
        <v>10539</v>
      </c>
      <c r="C5656" s="34" t="s">
        <v>10540</v>
      </c>
      <c r="D5656" s="34" t="s">
        <v>15284</v>
      </c>
      <c r="E5656" s="35" t="s">
        <v>433</v>
      </c>
      <c r="F5656" s="35"/>
      <c r="G5656" s="36">
        <v>40.56</v>
      </c>
      <c r="H5656" s="36">
        <v>4000</v>
      </c>
      <c r="I5656" s="36">
        <v>7300.8</v>
      </c>
      <c r="J5656" s="36">
        <v>40.56</v>
      </c>
    </row>
    <row r="5657" spans="1:10" x14ac:dyDescent="0.2">
      <c r="A5657" s="33">
        <v>4963</v>
      </c>
      <c r="B5657" s="34" t="s">
        <v>10541</v>
      </c>
      <c r="C5657" s="34" t="s">
        <v>10542</v>
      </c>
      <c r="D5657" s="34" t="s">
        <v>10537</v>
      </c>
      <c r="E5657" s="35" t="s">
        <v>282</v>
      </c>
      <c r="F5657" s="35"/>
      <c r="G5657" s="36">
        <v>37.78</v>
      </c>
      <c r="H5657" s="36">
        <v>4200</v>
      </c>
      <c r="I5657" s="36">
        <v>6800.4</v>
      </c>
      <c r="J5657" s="36">
        <v>37.78</v>
      </c>
    </row>
    <row r="5658" spans="1:10" x14ac:dyDescent="0.2">
      <c r="A5658" s="33">
        <v>4964</v>
      </c>
      <c r="B5658" s="34" t="s">
        <v>11429</v>
      </c>
      <c r="C5658" s="34" t="s">
        <v>11428</v>
      </c>
      <c r="D5658" s="34" t="s">
        <v>15285</v>
      </c>
      <c r="E5658" s="35" t="s">
        <v>13944</v>
      </c>
      <c r="F5658" s="35"/>
      <c r="G5658" s="36">
        <v>25</v>
      </c>
      <c r="H5658" s="36">
        <v>3750</v>
      </c>
      <c r="I5658" s="36">
        <v>4500</v>
      </c>
      <c r="J5658" s="36">
        <v>25</v>
      </c>
    </row>
    <row r="5659" spans="1:10" x14ac:dyDescent="0.2">
      <c r="A5659" s="33">
        <v>4965</v>
      </c>
      <c r="B5659" s="34" t="s">
        <v>10543</v>
      </c>
      <c r="C5659" s="34" t="s">
        <v>10544</v>
      </c>
      <c r="D5659" s="34" t="s">
        <v>15286</v>
      </c>
      <c r="E5659" s="35" t="s">
        <v>433</v>
      </c>
      <c r="F5659" s="35"/>
      <c r="G5659" s="36">
        <v>37.78</v>
      </c>
      <c r="H5659" s="36">
        <v>3900</v>
      </c>
      <c r="I5659" s="36">
        <v>6800.4</v>
      </c>
      <c r="J5659" s="36">
        <v>37.78</v>
      </c>
    </row>
    <row r="5660" spans="1:10" x14ac:dyDescent="0.2">
      <c r="A5660" s="33">
        <v>4966</v>
      </c>
      <c r="B5660" s="34" t="s">
        <v>11463</v>
      </c>
      <c r="C5660" s="34" t="s">
        <v>11462</v>
      </c>
      <c r="D5660" s="34" t="s">
        <v>10553</v>
      </c>
      <c r="E5660" s="35" t="s">
        <v>14056</v>
      </c>
      <c r="F5660" s="35"/>
      <c r="G5660" s="36">
        <v>32.22</v>
      </c>
      <c r="H5660" s="36">
        <v>3750</v>
      </c>
      <c r="I5660" s="36">
        <v>5799.6</v>
      </c>
      <c r="J5660" s="36">
        <v>32.22</v>
      </c>
    </row>
    <row r="5661" spans="1:10" x14ac:dyDescent="0.2">
      <c r="A5661" s="33">
        <v>4967</v>
      </c>
      <c r="B5661" s="34" t="s">
        <v>10545</v>
      </c>
      <c r="C5661" s="34" t="s">
        <v>10546</v>
      </c>
      <c r="D5661" s="34" t="s">
        <v>15286</v>
      </c>
      <c r="E5661" s="35" t="s">
        <v>10547</v>
      </c>
      <c r="F5661" s="35"/>
      <c r="G5661" s="36">
        <v>37.78</v>
      </c>
      <c r="H5661" s="36">
        <v>3900</v>
      </c>
      <c r="I5661" s="36">
        <v>6800.4</v>
      </c>
      <c r="J5661" s="36">
        <v>37.78</v>
      </c>
    </row>
    <row r="5662" spans="1:10" x14ac:dyDescent="0.2">
      <c r="A5662" s="33">
        <v>4968</v>
      </c>
      <c r="B5662" s="34" t="s">
        <v>10550</v>
      </c>
      <c r="C5662" s="34" t="s">
        <v>10551</v>
      </c>
      <c r="D5662" s="34" t="s">
        <v>10552</v>
      </c>
      <c r="E5662" s="35" t="s">
        <v>2616</v>
      </c>
      <c r="F5662" s="35"/>
      <c r="G5662" s="36">
        <v>40.56</v>
      </c>
      <c r="H5662" s="36">
        <v>3800</v>
      </c>
      <c r="I5662" s="36">
        <v>7300.8</v>
      </c>
      <c r="J5662" s="36">
        <v>40.56</v>
      </c>
    </row>
    <row r="5663" spans="1:10" x14ac:dyDescent="0.2">
      <c r="A5663" s="33">
        <v>4969</v>
      </c>
      <c r="B5663" s="34" t="s">
        <v>11425</v>
      </c>
      <c r="C5663" s="34" t="s">
        <v>11424</v>
      </c>
      <c r="D5663" s="34" t="s">
        <v>15285</v>
      </c>
      <c r="E5663" s="35" t="s">
        <v>14093</v>
      </c>
      <c r="F5663" s="35"/>
      <c r="G5663" s="36">
        <v>25</v>
      </c>
      <c r="H5663" s="36">
        <v>3750</v>
      </c>
      <c r="I5663" s="36">
        <v>4500</v>
      </c>
      <c r="J5663" s="36">
        <v>25</v>
      </c>
    </row>
    <row r="5664" spans="1:10" x14ac:dyDescent="0.2">
      <c r="A5664" s="33">
        <v>4970</v>
      </c>
      <c r="B5664" s="34" t="s">
        <v>10554</v>
      </c>
      <c r="C5664" s="34" t="s">
        <v>10555</v>
      </c>
      <c r="D5664" s="34" t="s">
        <v>10537</v>
      </c>
      <c r="E5664" s="35" t="s">
        <v>5420</v>
      </c>
      <c r="F5664" s="35"/>
      <c r="G5664" s="36">
        <v>37.78</v>
      </c>
      <c r="H5664" s="36">
        <v>4200</v>
      </c>
      <c r="I5664" s="36">
        <v>6800.4</v>
      </c>
      <c r="J5664" s="36">
        <v>37.78</v>
      </c>
    </row>
    <row r="5665" spans="1:10" x14ac:dyDescent="0.2">
      <c r="A5665" s="33">
        <v>4971</v>
      </c>
      <c r="B5665" s="34" t="s">
        <v>10556</v>
      </c>
      <c r="C5665" s="34" t="s">
        <v>10557</v>
      </c>
      <c r="D5665" s="34" t="s">
        <v>15286</v>
      </c>
      <c r="E5665" s="35" t="s">
        <v>433</v>
      </c>
      <c r="F5665" s="35"/>
      <c r="G5665" s="36">
        <v>37.78</v>
      </c>
      <c r="H5665" s="36">
        <v>3900</v>
      </c>
      <c r="I5665" s="36">
        <v>6800.4</v>
      </c>
      <c r="J5665" s="36">
        <v>37.78</v>
      </c>
    </row>
    <row r="5666" spans="1:10" x14ac:dyDescent="0.2">
      <c r="A5666" s="33">
        <v>4972</v>
      </c>
      <c r="B5666" s="34" t="s">
        <v>10558</v>
      </c>
      <c r="C5666" s="34" t="s">
        <v>10559</v>
      </c>
      <c r="D5666" s="34" t="s">
        <v>10537</v>
      </c>
      <c r="E5666" s="35" t="s">
        <v>3087</v>
      </c>
      <c r="F5666" s="35"/>
      <c r="G5666" s="36">
        <v>37.78</v>
      </c>
      <c r="H5666" s="36">
        <v>4200</v>
      </c>
      <c r="I5666" s="36">
        <v>6800.4</v>
      </c>
      <c r="J5666" s="36">
        <v>37.78</v>
      </c>
    </row>
    <row r="5667" spans="1:10" x14ac:dyDescent="0.2">
      <c r="A5667" s="33">
        <v>4973</v>
      </c>
      <c r="B5667" s="34" t="s">
        <v>10560</v>
      </c>
      <c r="C5667" s="34" t="s">
        <v>10561</v>
      </c>
      <c r="D5667" s="34" t="s">
        <v>15287</v>
      </c>
      <c r="E5667" s="35" t="s">
        <v>433</v>
      </c>
      <c r="F5667" s="35"/>
      <c r="G5667" s="36">
        <v>8250</v>
      </c>
      <c r="H5667" s="36">
        <v>4100</v>
      </c>
      <c r="I5667" s="36">
        <v>8250</v>
      </c>
      <c r="J5667" s="36">
        <v>8250</v>
      </c>
    </row>
    <row r="5668" spans="1:10" x14ac:dyDescent="0.2">
      <c r="A5668" s="33">
        <v>4974</v>
      </c>
      <c r="B5668" s="34" t="s">
        <v>10562</v>
      </c>
      <c r="C5668" s="34" t="s">
        <v>10563</v>
      </c>
      <c r="D5668" s="34" t="s">
        <v>15286</v>
      </c>
      <c r="E5668" s="35" t="s">
        <v>4185</v>
      </c>
      <c r="F5668" s="35"/>
      <c r="G5668" s="36">
        <v>37.78</v>
      </c>
      <c r="H5668" s="36">
        <v>3900</v>
      </c>
      <c r="I5668" s="36">
        <v>6800.4</v>
      </c>
      <c r="J5668" s="36">
        <v>37.78</v>
      </c>
    </row>
    <row r="5669" spans="1:10" x14ac:dyDescent="0.2">
      <c r="A5669" s="33">
        <v>4975</v>
      </c>
      <c r="B5669" s="34" t="s">
        <v>11461</v>
      </c>
      <c r="C5669" s="34" t="s">
        <v>11460</v>
      </c>
      <c r="D5669" s="34" t="s">
        <v>10553</v>
      </c>
      <c r="E5669" s="35" t="s">
        <v>14148</v>
      </c>
      <c r="F5669" s="35"/>
      <c r="G5669" s="36">
        <v>32.22</v>
      </c>
      <c r="H5669" s="36">
        <v>3750</v>
      </c>
      <c r="I5669" s="36">
        <v>5799.6</v>
      </c>
      <c r="J5669" s="36">
        <v>32.22</v>
      </c>
    </row>
    <row r="5670" spans="1:10" x14ac:dyDescent="0.2">
      <c r="A5670" s="33">
        <v>4976</v>
      </c>
      <c r="B5670" s="34" t="s">
        <v>10564</v>
      </c>
      <c r="C5670" s="34" t="s">
        <v>10565</v>
      </c>
      <c r="D5670" s="34" t="s">
        <v>15284</v>
      </c>
      <c r="E5670" s="35" t="s">
        <v>433</v>
      </c>
      <c r="F5670" s="35"/>
      <c r="G5670" s="36">
        <v>40.56</v>
      </c>
      <c r="H5670" s="36">
        <v>4000</v>
      </c>
      <c r="I5670" s="36">
        <v>7300.8</v>
      </c>
      <c r="J5670" s="36">
        <v>40.56</v>
      </c>
    </row>
    <row r="5671" spans="1:10" x14ac:dyDescent="0.2">
      <c r="A5671" s="33">
        <v>4977</v>
      </c>
      <c r="B5671" s="34" t="s">
        <v>11411</v>
      </c>
      <c r="C5671" s="34" t="s">
        <v>11410</v>
      </c>
      <c r="D5671" s="34" t="s">
        <v>15285</v>
      </c>
      <c r="E5671" s="35" t="s">
        <v>13941</v>
      </c>
      <c r="F5671" s="35"/>
      <c r="G5671" s="36">
        <v>25</v>
      </c>
      <c r="H5671" s="36">
        <v>3750</v>
      </c>
      <c r="I5671" s="36">
        <v>4500</v>
      </c>
      <c r="J5671" s="36">
        <v>25</v>
      </c>
    </row>
    <row r="5672" spans="1:10" x14ac:dyDescent="0.2">
      <c r="A5672" s="33">
        <v>4978</v>
      </c>
      <c r="B5672" s="34" t="s">
        <v>10566</v>
      </c>
      <c r="C5672" s="34" t="s">
        <v>10567</v>
      </c>
      <c r="D5672" s="34" t="s">
        <v>10552</v>
      </c>
      <c r="E5672" s="35" t="s">
        <v>1791</v>
      </c>
      <c r="F5672" s="35"/>
      <c r="G5672" s="36">
        <v>40.56</v>
      </c>
      <c r="H5672" s="36">
        <v>3800</v>
      </c>
      <c r="I5672" s="36">
        <v>7300.8</v>
      </c>
      <c r="J5672" s="36">
        <v>40.56</v>
      </c>
    </row>
    <row r="5673" spans="1:10" x14ac:dyDescent="0.2">
      <c r="A5673" s="33">
        <v>4979</v>
      </c>
      <c r="B5673" s="34" t="s">
        <v>10568</v>
      </c>
      <c r="C5673" s="34" t="s">
        <v>10569</v>
      </c>
      <c r="D5673" s="34" t="s">
        <v>15286</v>
      </c>
      <c r="E5673" s="35" t="s">
        <v>229</v>
      </c>
      <c r="F5673" s="35"/>
      <c r="G5673" s="36">
        <v>37.78</v>
      </c>
      <c r="H5673" s="36">
        <v>3900</v>
      </c>
      <c r="I5673" s="36">
        <v>6800.4</v>
      </c>
      <c r="J5673" s="36">
        <v>37.78</v>
      </c>
    </row>
    <row r="5674" spans="1:10" x14ac:dyDescent="0.2">
      <c r="A5674" s="31"/>
      <c r="B5674" s="31"/>
      <c r="C5674" s="31"/>
      <c r="D5674" s="32" t="s">
        <v>10570</v>
      </c>
      <c r="E5674" s="31"/>
      <c r="F5674" s="31"/>
      <c r="G5674" s="31"/>
      <c r="H5674" s="31"/>
      <c r="I5674" s="31"/>
      <c r="J5674" s="31"/>
    </row>
    <row r="5675" spans="1:10" x14ac:dyDescent="0.2">
      <c r="A5675" s="33">
        <v>4980</v>
      </c>
      <c r="B5675" s="34" t="s">
        <v>10571</v>
      </c>
      <c r="C5675" s="34" t="s">
        <v>10572</v>
      </c>
      <c r="D5675" s="34" t="s">
        <v>10573</v>
      </c>
      <c r="E5675" s="35" t="s">
        <v>279</v>
      </c>
      <c r="F5675" s="35"/>
      <c r="G5675" s="36">
        <v>27.5</v>
      </c>
      <c r="H5675" s="36">
        <v>3750</v>
      </c>
      <c r="I5675" s="36">
        <v>4950</v>
      </c>
      <c r="J5675" s="36">
        <v>27.5</v>
      </c>
    </row>
    <row r="5676" spans="1:10" x14ac:dyDescent="0.2">
      <c r="A5676" s="33">
        <v>4981</v>
      </c>
      <c r="B5676" s="34" t="s">
        <v>10574</v>
      </c>
      <c r="C5676" s="34" t="s">
        <v>10575</v>
      </c>
      <c r="D5676" s="34" t="s">
        <v>10576</v>
      </c>
      <c r="E5676" s="35" t="s">
        <v>2186</v>
      </c>
      <c r="F5676" s="35"/>
      <c r="G5676" s="36">
        <v>30</v>
      </c>
      <c r="H5676" s="36">
        <v>3850</v>
      </c>
      <c r="I5676" s="36">
        <v>5400</v>
      </c>
      <c r="J5676" s="36">
        <v>30</v>
      </c>
    </row>
    <row r="5677" spans="1:10" x14ac:dyDescent="0.2">
      <c r="A5677" s="33">
        <v>4982</v>
      </c>
      <c r="B5677" s="34" t="s">
        <v>10577</v>
      </c>
      <c r="C5677" s="34" t="s">
        <v>10578</v>
      </c>
      <c r="D5677" s="34" t="s">
        <v>10576</v>
      </c>
      <c r="E5677" s="35" t="s">
        <v>630</v>
      </c>
      <c r="F5677" s="35"/>
      <c r="G5677" s="36">
        <v>30</v>
      </c>
      <c r="H5677" s="36">
        <v>3850</v>
      </c>
      <c r="I5677" s="36">
        <v>5400</v>
      </c>
      <c r="J5677" s="36">
        <v>30</v>
      </c>
    </row>
    <row r="5678" spans="1:10" x14ac:dyDescent="0.2">
      <c r="A5678" s="33">
        <v>4983</v>
      </c>
      <c r="B5678" s="34" t="s">
        <v>10579</v>
      </c>
      <c r="C5678" s="34" t="s">
        <v>11445</v>
      </c>
      <c r="D5678" s="34" t="s">
        <v>10576</v>
      </c>
      <c r="E5678" s="35" t="s">
        <v>896</v>
      </c>
      <c r="F5678" s="35"/>
      <c r="G5678" s="36">
        <v>30</v>
      </c>
      <c r="H5678" s="36">
        <v>3850</v>
      </c>
      <c r="I5678" s="36">
        <v>5400</v>
      </c>
      <c r="J5678" s="36">
        <v>30</v>
      </c>
    </row>
    <row r="5679" spans="1:10" x14ac:dyDescent="0.2">
      <c r="A5679" s="33">
        <v>4984</v>
      </c>
      <c r="B5679" s="34" t="s">
        <v>10580</v>
      </c>
      <c r="C5679" s="34" t="s">
        <v>10581</v>
      </c>
      <c r="D5679" s="34" t="s">
        <v>10576</v>
      </c>
      <c r="E5679" s="35" t="s">
        <v>433</v>
      </c>
      <c r="F5679" s="35"/>
      <c r="G5679" s="36">
        <v>30</v>
      </c>
      <c r="H5679" s="36">
        <v>3850</v>
      </c>
      <c r="I5679" s="36">
        <v>5400</v>
      </c>
      <c r="J5679" s="36">
        <v>30</v>
      </c>
    </row>
    <row r="5680" spans="1:10" x14ac:dyDescent="0.2">
      <c r="A5680" s="33">
        <v>4985</v>
      </c>
      <c r="B5680" s="34" t="s">
        <v>10582</v>
      </c>
      <c r="C5680" s="34" t="s">
        <v>10583</v>
      </c>
      <c r="D5680" s="34" t="s">
        <v>10584</v>
      </c>
      <c r="E5680" s="35" t="s">
        <v>896</v>
      </c>
      <c r="F5680" s="35"/>
      <c r="G5680" s="36">
        <v>25</v>
      </c>
      <c r="H5680" s="36">
        <v>3750</v>
      </c>
      <c r="I5680" s="36">
        <v>4500</v>
      </c>
      <c r="J5680" s="36">
        <v>25</v>
      </c>
    </row>
    <row r="5681" spans="1:10" x14ac:dyDescent="0.2">
      <c r="A5681" s="33">
        <v>4986</v>
      </c>
      <c r="B5681" s="34" t="s">
        <v>10585</v>
      </c>
      <c r="C5681" s="34" t="s">
        <v>10586</v>
      </c>
      <c r="D5681" s="34" t="s">
        <v>10576</v>
      </c>
      <c r="E5681" s="35" t="s">
        <v>433</v>
      </c>
      <c r="F5681" s="35"/>
      <c r="G5681" s="36">
        <v>30</v>
      </c>
      <c r="H5681" s="36">
        <v>3850</v>
      </c>
      <c r="I5681" s="36">
        <v>5400</v>
      </c>
      <c r="J5681" s="36">
        <v>30</v>
      </c>
    </row>
    <row r="5682" spans="1:10" x14ac:dyDescent="0.2">
      <c r="A5682" s="33">
        <v>4987</v>
      </c>
      <c r="B5682" s="34" t="s">
        <v>10587</v>
      </c>
      <c r="C5682" s="34" t="s">
        <v>10588</v>
      </c>
      <c r="D5682" s="34" t="s">
        <v>10576</v>
      </c>
      <c r="E5682" s="35" t="s">
        <v>10589</v>
      </c>
      <c r="F5682" s="35"/>
      <c r="G5682" s="36">
        <v>30</v>
      </c>
      <c r="H5682" s="36">
        <v>3850</v>
      </c>
      <c r="I5682" s="36">
        <v>5400</v>
      </c>
      <c r="J5682" s="36">
        <v>30</v>
      </c>
    </row>
    <row r="5683" spans="1:10" x14ac:dyDescent="0.2">
      <c r="A5683" s="33">
        <v>4988</v>
      </c>
      <c r="B5683" s="34" t="s">
        <v>10590</v>
      </c>
      <c r="C5683" s="34" t="s">
        <v>10591</v>
      </c>
      <c r="D5683" s="34" t="s">
        <v>10584</v>
      </c>
      <c r="E5683" s="35" t="s">
        <v>433</v>
      </c>
      <c r="F5683" s="35"/>
      <c r="G5683" s="36">
        <v>25</v>
      </c>
      <c r="H5683" s="36">
        <v>3750</v>
      </c>
      <c r="I5683" s="36">
        <v>4500</v>
      </c>
      <c r="J5683" s="36">
        <v>25</v>
      </c>
    </row>
    <row r="5684" spans="1:10" x14ac:dyDescent="0.2">
      <c r="A5684" s="33">
        <v>4989</v>
      </c>
      <c r="B5684" s="34" t="s">
        <v>10592</v>
      </c>
      <c r="C5684" s="34" t="s">
        <v>10593</v>
      </c>
      <c r="D5684" s="34" t="s">
        <v>10594</v>
      </c>
      <c r="E5684" s="35" t="s">
        <v>433</v>
      </c>
      <c r="F5684" s="35"/>
      <c r="G5684" s="36">
        <v>32.5</v>
      </c>
      <c r="H5684" s="36">
        <v>3900</v>
      </c>
      <c r="I5684" s="36">
        <v>5850</v>
      </c>
      <c r="J5684" s="36">
        <v>32.5</v>
      </c>
    </row>
    <row r="5685" spans="1:10" x14ac:dyDescent="0.2">
      <c r="A5685" s="33">
        <v>4990</v>
      </c>
      <c r="B5685" s="34" t="s">
        <v>10595</v>
      </c>
      <c r="C5685" s="34" t="s">
        <v>10596</v>
      </c>
      <c r="D5685" s="34" t="s">
        <v>10597</v>
      </c>
      <c r="E5685" s="35" t="s">
        <v>433</v>
      </c>
      <c r="F5685" s="35"/>
      <c r="G5685" s="36">
        <v>40.56</v>
      </c>
      <c r="H5685" s="36">
        <v>3800</v>
      </c>
      <c r="I5685" s="36">
        <v>7300.8</v>
      </c>
      <c r="J5685" s="36">
        <v>40.56</v>
      </c>
    </row>
    <row r="5686" spans="1:10" x14ac:dyDescent="0.2">
      <c r="A5686" s="33">
        <v>4991</v>
      </c>
      <c r="B5686" s="34" t="s">
        <v>10598</v>
      </c>
      <c r="C5686" s="34" t="s">
        <v>10599</v>
      </c>
      <c r="D5686" s="34" t="s">
        <v>10584</v>
      </c>
      <c r="E5686" s="35" t="s">
        <v>896</v>
      </c>
      <c r="F5686" s="35"/>
      <c r="G5686" s="36">
        <v>25</v>
      </c>
      <c r="H5686" s="36">
        <v>3750</v>
      </c>
      <c r="I5686" s="36">
        <v>4500</v>
      </c>
      <c r="J5686" s="36">
        <v>25</v>
      </c>
    </row>
    <row r="5687" spans="1:10" x14ac:dyDescent="0.2">
      <c r="A5687" s="33">
        <v>4992</v>
      </c>
      <c r="B5687" s="34" t="s">
        <v>10600</v>
      </c>
      <c r="C5687" s="34" t="s">
        <v>10601</v>
      </c>
      <c r="D5687" s="34" t="s">
        <v>15288</v>
      </c>
      <c r="E5687" s="35" t="s">
        <v>433</v>
      </c>
      <c r="F5687" s="35"/>
      <c r="G5687" s="36">
        <v>8250</v>
      </c>
      <c r="H5687" s="36">
        <v>4100</v>
      </c>
      <c r="I5687" s="36">
        <v>8250</v>
      </c>
      <c r="J5687" s="36">
        <v>8250</v>
      </c>
    </row>
    <row r="5688" spans="1:10" x14ac:dyDescent="0.2">
      <c r="A5688" s="33">
        <v>4993</v>
      </c>
      <c r="B5688" s="34" t="s">
        <v>10602</v>
      </c>
      <c r="C5688" s="34" t="s">
        <v>10603</v>
      </c>
      <c r="D5688" s="34" t="s">
        <v>10576</v>
      </c>
      <c r="E5688" s="35" t="s">
        <v>1472</v>
      </c>
      <c r="F5688" s="35"/>
      <c r="G5688" s="36">
        <v>30</v>
      </c>
      <c r="H5688" s="36">
        <v>3850</v>
      </c>
      <c r="I5688" s="36">
        <v>5400</v>
      </c>
      <c r="J5688" s="36">
        <v>30</v>
      </c>
    </row>
    <row r="5689" spans="1:10" x14ac:dyDescent="0.2">
      <c r="A5689" s="33">
        <v>4994</v>
      </c>
      <c r="B5689" s="34" t="s">
        <v>10604</v>
      </c>
      <c r="C5689" s="34" t="s">
        <v>10605</v>
      </c>
      <c r="D5689" s="34" t="s">
        <v>10606</v>
      </c>
      <c r="E5689" s="35" t="s">
        <v>433</v>
      </c>
      <c r="F5689" s="35"/>
      <c r="G5689" s="36">
        <v>30</v>
      </c>
      <c r="H5689" s="36">
        <v>3750</v>
      </c>
      <c r="I5689" s="36">
        <v>5400</v>
      </c>
      <c r="J5689" s="36">
        <v>30</v>
      </c>
    </row>
    <row r="5690" spans="1:10" x14ac:dyDescent="0.2">
      <c r="A5690" s="33">
        <v>4995</v>
      </c>
      <c r="B5690" s="34" t="s">
        <v>10607</v>
      </c>
      <c r="C5690" s="34" t="s">
        <v>10608</v>
      </c>
      <c r="D5690" s="34" t="s">
        <v>10609</v>
      </c>
      <c r="E5690" s="35" t="s">
        <v>896</v>
      </c>
      <c r="F5690" s="35"/>
      <c r="G5690" s="36">
        <v>40.56</v>
      </c>
      <c r="H5690" s="36">
        <v>3800</v>
      </c>
      <c r="I5690" s="36">
        <v>7300.8</v>
      </c>
      <c r="J5690" s="36">
        <v>40.56</v>
      </c>
    </row>
    <row r="5691" spans="1:10" x14ac:dyDescent="0.2">
      <c r="A5691" s="33">
        <v>4996</v>
      </c>
      <c r="B5691" s="34" t="s">
        <v>10610</v>
      </c>
      <c r="C5691" s="34" t="s">
        <v>10611</v>
      </c>
      <c r="D5691" s="34" t="s">
        <v>10597</v>
      </c>
      <c r="E5691" s="35" t="s">
        <v>433</v>
      </c>
      <c r="F5691" s="35"/>
      <c r="G5691" s="36">
        <v>40.56</v>
      </c>
      <c r="H5691" s="36">
        <v>3800</v>
      </c>
      <c r="I5691" s="36">
        <v>7300.8</v>
      </c>
      <c r="J5691" s="36">
        <v>40.56</v>
      </c>
    </row>
    <row r="5692" spans="1:10" x14ac:dyDescent="0.2">
      <c r="A5692" s="33">
        <v>4997</v>
      </c>
      <c r="B5692" s="34" t="s">
        <v>10612</v>
      </c>
      <c r="C5692" s="34" t="s">
        <v>10613</v>
      </c>
      <c r="D5692" s="34" t="s">
        <v>10576</v>
      </c>
      <c r="E5692" s="35" t="s">
        <v>433</v>
      </c>
      <c r="F5692" s="35"/>
      <c r="G5692" s="36">
        <v>30</v>
      </c>
      <c r="H5692" s="36">
        <v>3850</v>
      </c>
      <c r="I5692" s="36">
        <v>5400</v>
      </c>
      <c r="J5692" s="36">
        <v>30</v>
      </c>
    </row>
    <row r="5693" spans="1:10" x14ac:dyDescent="0.2">
      <c r="A5693" s="33">
        <v>4998</v>
      </c>
      <c r="B5693" s="34" t="s">
        <v>10614</v>
      </c>
      <c r="C5693" s="34" t="s">
        <v>10615</v>
      </c>
      <c r="D5693" s="34" t="s">
        <v>10594</v>
      </c>
      <c r="E5693" s="35" t="s">
        <v>433</v>
      </c>
      <c r="F5693" s="35"/>
      <c r="G5693" s="36">
        <v>32.5</v>
      </c>
      <c r="H5693" s="36">
        <v>3900</v>
      </c>
      <c r="I5693" s="36">
        <v>5850</v>
      </c>
      <c r="J5693" s="36">
        <v>32.5</v>
      </c>
    </row>
    <row r="5694" spans="1:10" x14ac:dyDescent="0.2">
      <c r="A5694" s="33">
        <v>4999</v>
      </c>
      <c r="B5694" s="34" t="s">
        <v>10616</v>
      </c>
      <c r="C5694" s="34" t="s">
        <v>10617</v>
      </c>
      <c r="D5694" s="34" t="s">
        <v>10606</v>
      </c>
      <c r="E5694" s="35" t="s">
        <v>433</v>
      </c>
      <c r="F5694" s="35"/>
      <c r="G5694" s="36">
        <v>30</v>
      </c>
      <c r="H5694" s="36">
        <v>3750</v>
      </c>
      <c r="I5694" s="36">
        <v>5400</v>
      </c>
      <c r="J5694" s="36">
        <v>30</v>
      </c>
    </row>
    <row r="5695" spans="1:10" x14ac:dyDescent="0.2">
      <c r="A5695" s="33">
        <v>5000</v>
      </c>
      <c r="B5695" s="34" t="s">
        <v>10621</v>
      </c>
      <c r="C5695" s="34" t="s">
        <v>10622</v>
      </c>
      <c r="D5695" s="34" t="s">
        <v>10620</v>
      </c>
      <c r="E5695" s="35" t="s">
        <v>396</v>
      </c>
      <c r="F5695" s="35"/>
      <c r="G5695" s="36">
        <v>25</v>
      </c>
      <c r="H5695" s="36">
        <v>3750</v>
      </c>
      <c r="I5695" s="36">
        <v>4500</v>
      </c>
      <c r="J5695" s="36">
        <v>25</v>
      </c>
    </row>
    <row r="5696" spans="1:10" x14ac:dyDescent="0.2">
      <c r="A5696" s="33">
        <v>5001</v>
      </c>
      <c r="B5696" s="34" t="s">
        <v>10623</v>
      </c>
      <c r="C5696" s="34" t="s">
        <v>10624</v>
      </c>
      <c r="D5696" s="34" t="s">
        <v>10594</v>
      </c>
      <c r="E5696" s="35" t="s">
        <v>896</v>
      </c>
      <c r="F5696" s="35"/>
      <c r="G5696" s="36">
        <v>32.5</v>
      </c>
      <c r="H5696" s="36">
        <v>3200</v>
      </c>
      <c r="I5696" s="36">
        <v>5850</v>
      </c>
      <c r="J5696" s="36">
        <v>32.5</v>
      </c>
    </row>
    <row r="5697" spans="1:10" x14ac:dyDescent="0.2">
      <c r="A5697" s="33">
        <v>5002</v>
      </c>
      <c r="B5697" s="34" t="s">
        <v>10625</v>
      </c>
      <c r="C5697" s="34" t="s">
        <v>10626</v>
      </c>
      <c r="D5697" s="34" t="s">
        <v>10594</v>
      </c>
      <c r="E5697" s="35" t="s">
        <v>3552</v>
      </c>
      <c r="F5697" s="35"/>
      <c r="G5697" s="36">
        <v>32.5</v>
      </c>
      <c r="H5697" s="36">
        <v>3900</v>
      </c>
      <c r="I5697" s="36">
        <v>5850</v>
      </c>
      <c r="J5697" s="36">
        <v>32.5</v>
      </c>
    </row>
    <row r="5698" spans="1:10" x14ac:dyDescent="0.2">
      <c r="A5698" s="33">
        <v>5003</v>
      </c>
      <c r="B5698" s="34" t="s">
        <v>11444</v>
      </c>
      <c r="C5698" s="34" t="s">
        <v>11315</v>
      </c>
      <c r="D5698" s="34" t="s">
        <v>10576</v>
      </c>
      <c r="E5698" s="35" t="s">
        <v>13954</v>
      </c>
      <c r="F5698" s="35"/>
      <c r="G5698" s="36">
        <v>30</v>
      </c>
      <c r="H5698" s="36">
        <v>3850</v>
      </c>
      <c r="I5698" s="36">
        <v>5400</v>
      </c>
      <c r="J5698" s="36">
        <v>30</v>
      </c>
    </row>
    <row r="5699" spans="1:10" x14ac:dyDescent="0.2">
      <c r="A5699" s="33">
        <v>5004</v>
      </c>
      <c r="B5699" s="34" t="s">
        <v>10627</v>
      </c>
      <c r="C5699" s="34" t="s">
        <v>10628</v>
      </c>
      <c r="D5699" s="34" t="s">
        <v>15289</v>
      </c>
      <c r="E5699" s="35" t="s">
        <v>8682</v>
      </c>
      <c r="F5699" s="35"/>
      <c r="G5699" s="36">
        <v>27.22</v>
      </c>
      <c r="H5699" s="36">
        <v>3800</v>
      </c>
      <c r="I5699" s="36">
        <v>4899.6000000000004</v>
      </c>
      <c r="J5699" s="36">
        <v>27.22</v>
      </c>
    </row>
    <row r="5700" spans="1:10" x14ac:dyDescent="0.2">
      <c r="A5700" s="33">
        <v>5005</v>
      </c>
      <c r="B5700" s="34" t="s">
        <v>10629</v>
      </c>
      <c r="C5700" s="34" t="s">
        <v>10630</v>
      </c>
      <c r="D5700" s="34" t="s">
        <v>10594</v>
      </c>
      <c r="E5700" s="35" t="s">
        <v>10631</v>
      </c>
      <c r="F5700" s="35"/>
      <c r="G5700" s="36">
        <v>32.5</v>
      </c>
      <c r="H5700" s="36">
        <v>3900</v>
      </c>
      <c r="I5700" s="36">
        <v>5850</v>
      </c>
      <c r="J5700" s="36">
        <v>32.5</v>
      </c>
    </row>
    <row r="5701" spans="1:10" x14ac:dyDescent="0.2">
      <c r="A5701" s="33">
        <v>5006</v>
      </c>
      <c r="B5701" s="34" t="s">
        <v>10632</v>
      </c>
      <c r="C5701" s="34" t="s">
        <v>10633</v>
      </c>
      <c r="D5701" s="34" t="s">
        <v>10573</v>
      </c>
      <c r="E5701" s="35" t="s">
        <v>876</v>
      </c>
      <c r="F5701" s="35"/>
      <c r="G5701" s="36">
        <v>27.5</v>
      </c>
      <c r="H5701" s="36">
        <v>3750</v>
      </c>
      <c r="I5701" s="36">
        <v>4950</v>
      </c>
      <c r="J5701" s="36">
        <v>27.5</v>
      </c>
    </row>
    <row r="5702" spans="1:10" x14ac:dyDescent="0.2">
      <c r="A5702" s="33">
        <v>5007</v>
      </c>
      <c r="B5702" s="34" t="s">
        <v>10634</v>
      </c>
      <c r="C5702" s="34" t="s">
        <v>10635</v>
      </c>
      <c r="D5702" s="34" t="s">
        <v>10594</v>
      </c>
      <c r="E5702" s="35" t="s">
        <v>433</v>
      </c>
      <c r="F5702" s="35"/>
      <c r="G5702" s="36">
        <v>32.5</v>
      </c>
      <c r="H5702" s="36">
        <v>3900</v>
      </c>
      <c r="I5702" s="36">
        <v>5850</v>
      </c>
      <c r="J5702" s="36">
        <v>32.5</v>
      </c>
    </row>
    <row r="5703" spans="1:10" x14ac:dyDescent="0.2">
      <c r="A5703" s="31"/>
      <c r="B5703" s="31"/>
      <c r="C5703" s="31"/>
      <c r="D5703" s="32" t="s">
        <v>10636</v>
      </c>
      <c r="E5703" s="31"/>
      <c r="F5703" s="31"/>
      <c r="G5703" s="31"/>
      <c r="H5703" s="31"/>
      <c r="I5703" s="31"/>
      <c r="J5703" s="31"/>
    </row>
    <row r="5704" spans="1:10" x14ac:dyDescent="0.2">
      <c r="A5704" s="33">
        <v>5008</v>
      </c>
      <c r="B5704" s="34" t="s">
        <v>10637</v>
      </c>
      <c r="C5704" s="34" t="s">
        <v>10638</v>
      </c>
      <c r="D5704" s="34" t="s">
        <v>10639</v>
      </c>
      <c r="E5704" s="35" t="s">
        <v>9381</v>
      </c>
      <c r="F5704" s="35"/>
      <c r="G5704" s="36">
        <v>27.5</v>
      </c>
      <c r="H5704" s="36">
        <v>3750</v>
      </c>
      <c r="I5704" s="36">
        <v>4950</v>
      </c>
      <c r="J5704" s="36">
        <v>27.5</v>
      </c>
    </row>
    <row r="5705" spans="1:10" x14ac:dyDescent="0.2">
      <c r="A5705" s="33">
        <v>5009</v>
      </c>
      <c r="B5705" s="34" t="s">
        <v>10640</v>
      </c>
      <c r="C5705" s="34" t="s">
        <v>10641</v>
      </c>
      <c r="D5705" s="34" t="s">
        <v>10639</v>
      </c>
      <c r="E5705" s="35" t="s">
        <v>10642</v>
      </c>
      <c r="F5705" s="35"/>
      <c r="G5705" s="36">
        <v>27.5</v>
      </c>
      <c r="H5705" s="36">
        <v>3750</v>
      </c>
      <c r="I5705" s="36">
        <v>4950</v>
      </c>
      <c r="J5705" s="36">
        <v>27.5</v>
      </c>
    </row>
    <row r="5706" spans="1:10" x14ac:dyDescent="0.2">
      <c r="A5706" s="33">
        <v>5010</v>
      </c>
      <c r="B5706" s="34" t="s">
        <v>10643</v>
      </c>
      <c r="C5706" s="34" t="s">
        <v>10644</v>
      </c>
      <c r="D5706" s="34" t="s">
        <v>15290</v>
      </c>
      <c r="E5706" s="35" t="s">
        <v>433</v>
      </c>
      <c r="F5706" s="35"/>
      <c r="G5706" s="36">
        <v>7200</v>
      </c>
      <c r="H5706" s="36">
        <v>4000</v>
      </c>
      <c r="I5706" s="36">
        <v>7200</v>
      </c>
      <c r="J5706" s="36">
        <v>7200</v>
      </c>
    </row>
    <row r="5707" spans="1:10" x14ac:dyDescent="0.2">
      <c r="A5707" s="33">
        <v>5011</v>
      </c>
      <c r="B5707" s="34" t="s">
        <v>10645</v>
      </c>
      <c r="C5707" s="34" t="s">
        <v>10646</v>
      </c>
      <c r="D5707" s="34" t="s">
        <v>15291</v>
      </c>
      <c r="E5707" s="35" t="s">
        <v>4573</v>
      </c>
      <c r="F5707" s="35"/>
      <c r="G5707" s="36">
        <v>31.17</v>
      </c>
      <c r="H5707" s="36">
        <v>3800</v>
      </c>
      <c r="I5707" s="36">
        <v>5610.6</v>
      </c>
      <c r="J5707" s="36">
        <v>31.17</v>
      </c>
    </row>
    <row r="5708" spans="1:10" x14ac:dyDescent="0.2">
      <c r="A5708" s="33">
        <v>5012</v>
      </c>
      <c r="B5708" s="34" t="s">
        <v>10701</v>
      </c>
      <c r="C5708" s="34" t="s">
        <v>10702</v>
      </c>
      <c r="D5708" s="34" t="s">
        <v>15292</v>
      </c>
      <c r="E5708" s="35" t="s">
        <v>718</v>
      </c>
      <c r="F5708" s="35"/>
      <c r="G5708" s="36">
        <v>25</v>
      </c>
      <c r="H5708" s="36">
        <v>3750</v>
      </c>
      <c r="I5708" s="36">
        <v>4500</v>
      </c>
      <c r="J5708" s="36">
        <v>25</v>
      </c>
    </row>
    <row r="5709" spans="1:10" x14ac:dyDescent="0.2">
      <c r="A5709" s="31"/>
      <c r="B5709" s="31"/>
      <c r="C5709" s="31"/>
      <c r="D5709" s="32" t="s">
        <v>10649</v>
      </c>
      <c r="E5709" s="31"/>
      <c r="F5709" s="31"/>
      <c r="G5709" s="31"/>
      <c r="H5709" s="31"/>
      <c r="I5709" s="31"/>
      <c r="J5709" s="31"/>
    </row>
    <row r="5710" spans="1:10" x14ac:dyDescent="0.2">
      <c r="A5710" s="33">
        <v>5013</v>
      </c>
      <c r="B5710" s="34" t="s">
        <v>11441</v>
      </c>
      <c r="C5710" s="34" t="s">
        <v>11440</v>
      </c>
      <c r="D5710" s="34" t="s">
        <v>10652</v>
      </c>
      <c r="E5710" s="35" t="s">
        <v>13994</v>
      </c>
      <c r="F5710" s="35"/>
      <c r="G5710" s="36">
        <v>27.5</v>
      </c>
      <c r="H5710" s="36">
        <v>3750</v>
      </c>
      <c r="I5710" s="36">
        <v>4950</v>
      </c>
      <c r="J5710" s="36">
        <v>27.5</v>
      </c>
    </row>
    <row r="5711" spans="1:10" x14ac:dyDescent="0.2">
      <c r="A5711" s="33">
        <v>5014</v>
      </c>
      <c r="B5711" s="34" t="s">
        <v>11431</v>
      </c>
      <c r="C5711" s="34" t="s">
        <v>11430</v>
      </c>
      <c r="D5711" s="34" t="s">
        <v>10656</v>
      </c>
      <c r="E5711" s="35" t="s">
        <v>14167</v>
      </c>
      <c r="F5711" s="35"/>
      <c r="G5711" s="36">
        <v>25</v>
      </c>
      <c r="H5711" s="36">
        <v>3750</v>
      </c>
      <c r="I5711" s="36">
        <v>4500</v>
      </c>
      <c r="J5711" s="36">
        <v>25</v>
      </c>
    </row>
    <row r="5712" spans="1:10" x14ac:dyDescent="0.2">
      <c r="A5712" s="33">
        <v>5015</v>
      </c>
      <c r="B5712" s="34" t="s">
        <v>11489</v>
      </c>
      <c r="C5712" s="34" t="s">
        <v>11488</v>
      </c>
      <c r="D5712" s="34" t="s">
        <v>10653</v>
      </c>
      <c r="E5712" s="35" t="s">
        <v>13994</v>
      </c>
      <c r="F5712" s="35"/>
      <c r="G5712" s="36">
        <v>31.17</v>
      </c>
      <c r="H5712" s="36">
        <v>3800</v>
      </c>
      <c r="I5712" s="36">
        <v>5610.6</v>
      </c>
      <c r="J5712" s="36">
        <v>31.17</v>
      </c>
    </row>
    <row r="5713" spans="1:10" x14ac:dyDescent="0.2">
      <c r="A5713" s="33">
        <v>5016</v>
      </c>
      <c r="B5713" s="34" t="s">
        <v>10654</v>
      </c>
      <c r="C5713" s="34" t="s">
        <v>10655</v>
      </c>
      <c r="D5713" s="34" t="s">
        <v>10652</v>
      </c>
      <c r="E5713" s="35" t="s">
        <v>6707</v>
      </c>
      <c r="F5713" s="35"/>
      <c r="G5713" s="36">
        <v>27.5</v>
      </c>
      <c r="H5713" s="36">
        <v>3750</v>
      </c>
      <c r="I5713" s="36">
        <v>4950</v>
      </c>
      <c r="J5713" s="36">
        <v>27.5</v>
      </c>
    </row>
    <row r="5714" spans="1:10" x14ac:dyDescent="0.2">
      <c r="A5714" s="33">
        <v>5017</v>
      </c>
      <c r="B5714" s="34" t="s">
        <v>10657</v>
      </c>
      <c r="C5714" s="34" t="s">
        <v>10658</v>
      </c>
      <c r="D5714" s="34" t="s">
        <v>10652</v>
      </c>
      <c r="E5714" s="35" t="s">
        <v>433</v>
      </c>
      <c r="F5714" s="35"/>
      <c r="G5714" s="36">
        <v>27.5</v>
      </c>
      <c r="H5714" s="36">
        <v>3750</v>
      </c>
      <c r="I5714" s="36">
        <v>4950</v>
      </c>
      <c r="J5714" s="36">
        <v>27.5</v>
      </c>
    </row>
    <row r="5715" spans="1:10" x14ac:dyDescent="0.2">
      <c r="A5715" s="33">
        <v>5018</v>
      </c>
      <c r="B5715" s="34" t="s">
        <v>10659</v>
      </c>
      <c r="C5715" s="34" t="s">
        <v>10660</v>
      </c>
      <c r="D5715" s="34" t="s">
        <v>15293</v>
      </c>
      <c r="E5715" s="35" t="s">
        <v>78</v>
      </c>
      <c r="F5715" s="35"/>
      <c r="G5715" s="36">
        <v>7800</v>
      </c>
      <c r="H5715" s="36">
        <v>4000</v>
      </c>
      <c r="I5715" s="36">
        <v>7800</v>
      </c>
      <c r="J5715" s="36">
        <v>7800</v>
      </c>
    </row>
    <row r="5716" spans="1:10" x14ac:dyDescent="0.2">
      <c r="A5716" s="31"/>
      <c r="B5716" s="31"/>
      <c r="C5716" s="31"/>
      <c r="D5716" s="32" t="s">
        <v>10661</v>
      </c>
      <c r="E5716" s="31"/>
      <c r="F5716" s="31"/>
      <c r="G5716" s="31"/>
      <c r="H5716" s="31"/>
      <c r="I5716" s="31"/>
      <c r="J5716" s="31"/>
    </row>
    <row r="5717" spans="1:10" x14ac:dyDescent="0.2">
      <c r="A5717" s="33">
        <v>5019</v>
      </c>
      <c r="B5717" s="34" t="s">
        <v>11455</v>
      </c>
      <c r="C5717" s="34" t="s">
        <v>11454</v>
      </c>
      <c r="D5717" s="34" t="s">
        <v>15294</v>
      </c>
      <c r="E5717" s="35" t="s">
        <v>14120</v>
      </c>
      <c r="F5717" s="35"/>
      <c r="G5717" s="36">
        <v>22.95</v>
      </c>
      <c r="H5717" s="36">
        <v>3900</v>
      </c>
      <c r="I5717" s="36">
        <v>5049</v>
      </c>
      <c r="J5717" s="36">
        <v>22.95</v>
      </c>
    </row>
    <row r="5718" spans="1:10" x14ac:dyDescent="0.2">
      <c r="A5718" s="33">
        <v>5020</v>
      </c>
      <c r="B5718" s="34" t="s">
        <v>10664</v>
      </c>
      <c r="C5718" s="34" t="s">
        <v>10665</v>
      </c>
      <c r="D5718" s="34" t="s">
        <v>10666</v>
      </c>
      <c r="E5718" s="35" t="s">
        <v>270</v>
      </c>
      <c r="F5718" s="35"/>
      <c r="G5718" s="36">
        <v>22.95</v>
      </c>
      <c r="H5718" s="36">
        <v>3750</v>
      </c>
      <c r="I5718" s="36">
        <v>5049</v>
      </c>
      <c r="J5718" s="36">
        <v>22.95</v>
      </c>
    </row>
    <row r="5719" spans="1:10" x14ac:dyDescent="0.2">
      <c r="A5719" s="33">
        <v>5021</v>
      </c>
      <c r="B5719" s="34" t="s">
        <v>10667</v>
      </c>
      <c r="C5719" s="34" t="s">
        <v>10668</v>
      </c>
      <c r="D5719" s="34" t="s">
        <v>10669</v>
      </c>
      <c r="E5719" s="35" t="s">
        <v>125</v>
      </c>
      <c r="F5719" s="35"/>
      <c r="G5719" s="36">
        <v>30.91</v>
      </c>
      <c r="H5719" s="36">
        <v>4100</v>
      </c>
      <c r="I5719" s="36">
        <v>6800.2</v>
      </c>
      <c r="J5719" s="36">
        <v>30.91</v>
      </c>
    </row>
    <row r="5720" spans="1:10" x14ac:dyDescent="0.2">
      <c r="A5720" s="33">
        <v>5022</v>
      </c>
      <c r="B5720" s="34" t="s">
        <v>10670</v>
      </c>
      <c r="C5720" s="34" t="s">
        <v>10671</v>
      </c>
      <c r="D5720" s="34" t="s">
        <v>10666</v>
      </c>
      <c r="E5720" s="35" t="s">
        <v>270</v>
      </c>
      <c r="F5720" s="35"/>
      <c r="G5720" s="36">
        <v>22.95</v>
      </c>
      <c r="H5720" s="36">
        <v>3750</v>
      </c>
      <c r="I5720" s="36">
        <v>5049</v>
      </c>
      <c r="J5720" s="36">
        <v>22.95</v>
      </c>
    </row>
    <row r="5721" spans="1:10" x14ac:dyDescent="0.2">
      <c r="A5721" s="33">
        <v>5023</v>
      </c>
      <c r="B5721" s="34" t="s">
        <v>10672</v>
      </c>
      <c r="C5721" s="34" t="s">
        <v>10673</v>
      </c>
      <c r="D5721" s="34" t="s">
        <v>10666</v>
      </c>
      <c r="E5721" s="35" t="s">
        <v>270</v>
      </c>
      <c r="F5721" s="35"/>
      <c r="G5721" s="36">
        <v>22.95</v>
      </c>
      <c r="H5721" s="36">
        <v>3750</v>
      </c>
      <c r="I5721" s="36">
        <v>5049</v>
      </c>
      <c r="J5721" s="36">
        <v>22.95</v>
      </c>
    </row>
    <row r="5722" spans="1:10" x14ac:dyDescent="0.2">
      <c r="A5722" s="33">
        <v>5024</v>
      </c>
      <c r="B5722" s="34" t="s">
        <v>10674</v>
      </c>
      <c r="C5722" s="34" t="s">
        <v>10675</v>
      </c>
      <c r="D5722" s="34" t="s">
        <v>10666</v>
      </c>
      <c r="E5722" s="35" t="s">
        <v>7976</v>
      </c>
      <c r="F5722" s="35"/>
      <c r="G5722" s="36">
        <v>22.95</v>
      </c>
      <c r="H5722" s="36">
        <v>3750</v>
      </c>
      <c r="I5722" s="36">
        <v>5049</v>
      </c>
      <c r="J5722" s="36">
        <v>22.95</v>
      </c>
    </row>
    <row r="5723" spans="1:10" x14ac:dyDescent="0.2">
      <c r="A5723" s="33">
        <v>5025</v>
      </c>
      <c r="B5723" s="34" t="s">
        <v>10676</v>
      </c>
      <c r="C5723" s="34" t="s">
        <v>10677</v>
      </c>
      <c r="D5723" s="34" t="s">
        <v>10666</v>
      </c>
      <c r="E5723" s="35" t="s">
        <v>270</v>
      </c>
      <c r="F5723" s="35"/>
      <c r="G5723" s="36">
        <v>22.95</v>
      </c>
      <c r="H5723" s="36">
        <v>3750</v>
      </c>
      <c r="I5723" s="36">
        <v>5049</v>
      </c>
      <c r="J5723" s="36">
        <v>22.95</v>
      </c>
    </row>
    <row r="5724" spans="1:10" x14ac:dyDescent="0.2">
      <c r="A5724" s="33">
        <v>5026</v>
      </c>
      <c r="B5724" s="34" t="s">
        <v>6057</v>
      </c>
      <c r="C5724" s="34" t="s">
        <v>6058</v>
      </c>
      <c r="D5724" s="34" t="s">
        <v>10662</v>
      </c>
      <c r="E5724" s="35" t="s">
        <v>113</v>
      </c>
      <c r="F5724" s="35"/>
      <c r="G5724" s="36">
        <v>8200</v>
      </c>
      <c r="H5724" s="36">
        <v>4200</v>
      </c>
      <c r="I5724" s="36">
        <v>8200</v>
      </c>
      <c r="J5724" s="36">
        <v>8200</v>
      </c>
    </row>
    <row r="5725" spans="1:10" x14ac:dyDescent="0.2">
      <c r="A5725" s="33">
        <v>5027</v>
      </c>
      <c r="B5725" s="34" t="s">
        <v>11409</v>
      </c>
      <c r="C5725" s="34" t="s">
        <v>11408</v>
      </c>
      <c r="D5725" s="34" t="s">
        <v>10663</v>
      </c>
      <c r="E5725" s="35" t="s">
        <v>14056</v>
      </c>
      <c r="F5725" s="35"/>
      <c r="G5725" s="36">
        <v>25.45</v>
      </c>
      <c r="H5725" s="36">
        <v>3850</v>
      </c>
      <c r="I5725" s="36">
        <v>5599</v>
      </c>
      <c r="J5725" s="36">
        <v>25.45</v>
      </c>
    </row>
    <row r="5726" spans="1:10" x14ac:dyDescent="0.2">
      <c r="A5726" s="33">
        <v>5028</v>
      </c>
      <c r="B5726" s="34" t="s">
        <v>11451</v>
      </c>
      <c r="C5726" s="34" t="s">
        <v>11450</v>
      </c>
      <c r="D5726" s="34" t="s">
        <v>15294</v>
      </c>
      <c r="E5726" s="35" t="s">
        <v>13971</v>
      </c>
      <c r="F5726" s="35"/>
      <c r="G5726" s="36">
        <v>22.95</v>
      </c>
      <c r="H5726" s="36">
        <v>3750</v>
      </c>
      <c r="I5726" s="36">
        <v>5049</v>
      </c>
      <c r="J5726" s="36">
        <v>22.95</v>
      </c>
    </row>
    <row r="5727" spans="1:10" x14ac:dyDescent="0.2">
      <c r="A5727" s="33">
        <v>5029</v>
      </c>
      <c r="B5727" s="34" t="s">
        <v>11407</v>
      </c>
      <c r="C5727" s="34" t="s">
        <v>11406</v>
      </c>
      <c r="D5727" s="34" t="s">
        <v>10663</v>
      </c>
      <c r="E5727" s="35" t="s">
        <v>13920</v>
      </c>
      <c r="F5727" s="35"/>
      <c r="G5727" s="36">
        <v>25.45</v>
      </c>
      <c r="H5727" s="36">
        <v>3850</v>
      </c>
      <c r="I5727" s="36">
        <v>5599</v>
      </c>
      <c r="J5727" s="36">
        <v>25.45</v>
      </c>
    </row>
    <row r="5728" spans="1:10" x14ac:dyDescent="0.2">
      <c r="A5728" s="33">
        <v>5030</v>
      </c>
      <c r="B5728" s="34" t="s">
        <v>15295</v>
      </c>
      <c r="C5728" s="34" t="s">
        <v>15296</v>
      </c>
      <c r="D5728" s="34" t="s">
        <v>10669</v>
      </c>
      <c r="E5728" s="35" t="s">
        <v>14137</v>
      </c>
      <c r="F5728" s="35"/>
      <c r="G5728" s="36">
        <v>30.91</v>
      </c>
      <c r="H5728" s="36">
        <v>4100</v>
      </c>
      <c r="I5728" s="36">
        <v>6800.2</v>
      </c>
      <c r="J5728" s="36">
        <v>30.91</v>
      </c>
    </row>
    <row r="5729" spans="1:10" x14ac:dyDescent="0.2">
      <c r="A5729" s="33">
        <v>5031</v>
      </c>
      <c r="B5729" s="34" t="s">
        <v>15297</v>
      </c>
      <c r="C5729" s="34" t="s">
        <v>15298</v>
      </c>
      <c r="D5729" s="34" t="s">
        <v>15294</v>
      </c>
      <c r="E5729" s="35" t="s">
        <v>14206</v>
      </c>
      <c r="F5729" s="35"/>
      <c r="G5729" s="36">
        <v>22.95</v>
      </c>
      <c r="H5729" s="36">
        <v>3750</v>
      </c>
      <c r="I5729" s="36">
        <v>5049</v>
      </c>
      <c r="J5729" s="36">
        <v>22.95</v>
      </c>
    </row>
    <row r="5730" spans="1:10" x14ac:dyDescent="0.2">
      <c r="A5730" s="33">
        <v>5032</v>
      </c>
      <c r="B5730" s="34" t="s">
        <v>10831</v>
      </c>
      <c r="C5730" s="34" t="s">
        <v>10832</v>
      </c>
      <c r="D5730" s="34" t="s">
        <v>10669</v>
      </c>
      <c r="E5730" s="35" t="s">
        <v>973</v>
      </c>
      <c r="F5730" s="35"/>
      <c r="G5730" s="36">
        <v>30.91</v>
      </c>
      <c r="H5730" s="36">
        <v>4100</v>
      </c>
      <c r="I5730" s="36">
        <v>6800.2</v>
      </c>
      <c r="J5730" s="36">
        <v>30.91</v>
      </c>
    </row>
    <row r="5731" spans="1:10" x14ac:dyDescent="0.2">
      <c r="A5731" s="33">
        <v>5033</v>
      </c>
      <c r="B5731" s="34" t="s">
        <v>4846</v>
      </c>
      <c r="C5731" s="34" t="s">
        <v>4847</v>
      </c>
      <c r="D5731" s="34" t="s">
        <v>10669</v>
      </c>
      <c r="E5731" s="35" t="s">
        <v>125</v>
      </c>
      <c r="F5731" s="35"/>
      <c r="G5731" s="36">
        <v>30.91</v>
      </c>
      <c r="H5731" s="36">
        <v>4100</v>
      </c>
      <c r="I5731" s="36">
        <v>6800.2</v>
      </c>
      <c r="J5731" s="36">
        <v>30.91</v>
      </c>
    </row>
    <row r="5732" spans="1:10" x14ac:dyDescent="0.2">
      <c r="A5732" s="31"/>
      <c r="B5732" s="31"/>
      <c r="C5732" s="31"/>
      <c r="D5732" s="32" t="s">
        <v>10678</v>
      </c>
      <c r="E5732" s="31"/>
      <c r="F5732" s="31"/>
      <c r="G5732" s="31"/>
      <c r="H5732" s="31"/>
      <c r="I5732" s="31"/>
      <c r="J5732" s="31"/>
    </row>
    <row r="5733" spans="1:10" x14ac:dyDescent="0.2">
      <c r="A5733" s="33">
        <v>5034</v>
      </c>
      <c r="B5733" s="34" t="s">
        <v>11439</v>
      </c>
      <c r="C5733" s="34" t="s">
        <v>11438</v>
      </c>
      <c r="D5733" s="34" t="s">
        <v>10688</v>
      </c>
      <c r="E5733" s="35" t="s">
        <v>13944</v>
      </c>
      <c r="F5733" s="35"/>
      <c r="G5733" s="36">
        <v>27.5</v>
      </c>
      <c r="H5733" s="36">
        <v>3750</v>
      </c>
      <c r="I5733" s="36">
        <v>4950</v>
      </c>
      <c r="J5733" s="36">
        <v>27.5</v>
      </c>
    </row>
    <row r="5734" spans="1:10" x14ac:dyDescent="0.2">
      <c r="A5734" s="33">
        <v>5035</v>
      </c>
      <c r="B5734" s="34" t="s">
        <v>10680</v>
      </c>
      <c r="C5734" s="34" t="s">
        <v>10681</v>
      </c>
      <c r="D5734" s="34" t="s">
        <v>10682</v>
      </c>
      <c r="E5734" s="35" t="s">
        <v>433</v>
      </c>
      <c r="F5734" s="35"/>
      <c r="G5734" s="36">
        <v>31.17</v>
      </c>
      <c r="H5734" s="36">
        <v>3800</v>
      </c>
      <c r="I5734" s="36">
        <v>5610.6</v>
      </c>
      <c r="J5734" s="36">
        <v>31.17</v>
      </c>
    </row>
    <row r="5735" spans="1:10" x14ac:dyDescent="0.2">
      <c r="A5735" s="33">
        <v>5036</v>
      </c>
      <c r="B5735" s="34" t="s">
        <v>10683</v>
      </c>
      <c r="C5735" s="34" t="s">
        <v>10684</v>
      </c>
      <c r="D5735" s="34" t="s">
        <v>10685</v>
      </c>
      <c r="E5735" s="35" t="s">
        <v>4043</v>
      </c>
      <c r="F5735" s="35"/>
      <c r="G5735" s="36">
        <v>30</v>
      </c>
      <c r="H5735" s="36">
        <v>3750</v>
      </c>
      <c r="I5735" s="36">
        <v>5400</v>
      </c>
      <c r="J5735" s="36">
        <v>30</v>
      </c>
    </row>
    <row r="5736" spans="1:10" x14ac:dyDescent="0.2">
      <c r="A5736" s="33">
        <v>5037</v>
      </c>
      <c r="B5736" s="34" t="s">
        <v>11421</v>
      </c>
      <c r="C5736" s="34" t="s">
        <v>11420</v>
      </c>
      <c r="D5736" s="34" t="s">
        <v>10679</v>
      </c>
      <c r="E5736" s="35" t="s">
        <v>13945</v>
      </c>
      <c r="F5736" s="35"/>
      <c r="G5736" s="36">
        <v>25</v>
      </c>
      <c r="H5736" s="36">
        <v>3750</v>
      </c>
      <c r="I5736" s="36">
        <v>4500</v>
      </c>
      <c r="J5736" s="36">
        <v>25</v>
      </c>
    </row>
    <row r="5737" spans="1:10" x14ac:dyDescent="0.2">
      <c r="A5737" s="33">
        <v>5038</v>
      </c>
      <c r="B5737" s="34" t="s">
        <v>11419</v>
      </c>
      <c r="C5737" s="34" t="s">
        <v>11418</v>
      </c>
      <c r="D5737" s="34" t="s">
        <v>10679</v>
      </c>
      <c r="E5737" s="35" t="s">
        <v>13984</v>
      </c>
      <c r="F5737" s="35"/>
      <c r="G5737" s="36">
        <v>25</v>
      </c>
      <c r="H5737" s="36">
        <v>3750</v>
      </c>
      <c r="I5737" s="36">
        <v>4500</v>
      </c>
      <c r="J5737" s="36">
        <v>25</v>
      </c>
    </row>
    <row r="5738" spans="1:10" x14ac:dyDescent="0.2">
      <c r="A5738" s="33">
        <v>5039</v>
      </c>
      <c r="B5738" s="34" t="s">
        <v>10686</v>
      </c>
      <c r="C5738" s="34" t="s">
        <v>10687</v>
      </c>
      <c r="D5738" s="34" t="s">
        <v>10688</v>
      </c>
      <c r="E5738" s="35" t="s">
        <v>368</v>
      </c>
      <c r="F5738" s="35"/>
      <c r="G5738" s="36">
        <v>27.5</v>
      </c>
      <c r="H5738" s="36">
        <v>3750</v>
      </c>
      <c r="I5738" s="36">
        <v>4950</v>
      </c>
      <c r="J5738" s="36">
        <v>27.5</v>
      </c>
    </row>
    <row r="5739" spans="1:10" x14ac:dyDescent="0.2">
      <c r="A5739" s="33">
        <v>5040</v>
      </c>
      <c r="B5739" s="34" t="s">
        <v>10689</v>
      </c>
      <c r="C5739" s="34" t="s">
        <v>10690</v>
      </c>
      <c r="D5739" s="34" t="s">
        <v>15299</v>
      </c>
      <c r="E5739" s="35" t="s">
        <v>433</v>
      </c>
      <c r="F5739" s="35"/>
      <c r="G5739" s="36">
        <v>6600</v>
      </c>
      <c r="H5739" s="36">
        <v>4000</v>
      </c>
      <c r="I5739" s="36">
        <v>6600</v>
      </c>
      <c r="J5739" s="36">
        <v>6600</v>
      </c>
    </row>
    <row r="5740" spans="1:10" x14ac:dyDescent="0.2">
      <c r="A5740" s="33">
        <v>5041</v>
      </c>
      <c r="B5740" s="34" t="s">
        <v>10691</v>
      </c>
      <c r="C5740" s="34" t="s">
        <v>10692</v>
      </c>
      <c r="D5740" s="34" t="s">
        <v>10688</v>
      </c>
      <c r="E5740" s="35" t="s">
        <v>433</v>
      </c>
      <c r="F5740" s="35"/>
      <c r="G5740" s="36">
        <v>27.5</v>
      </c>
      <c r="H5740" s="36">
        <v>3750</v>
      </c>
      <c r="I5740" s="36">
        <v>4950</v>
      </c>
      <c r="J5740" s="36">
        <v>27.5</v>
      </c>
    </row>
    <row r="5741" spans="1:10" x14ac:dyDescent="0.2">
      <c r="A5741" s="31"/>
      <c r="B5741" s="31"/>
      <c r="C5741" s="31"/>
      <c r="D5741" s="32" t="s">
        <v>10693</v>
      </c>
      <c r="E5741" s="31"/>
      <c r="F5741" s="31"/>
      <c r="G5741" s="31"/>
      <c r="H5741" s="31"/>
      <c r="I5741" s="31"/>
      <c r="J5741" s="31"/>
    </row>
    <row r="5742" spans="1:10" x14ac:dyDescent="0.2">
      <c r="A5742" s="33">
        <v>5042</v>
      </c>
      <c r="B5742" s="34" t="s">
        <v>10695</v>
      </c>
      <c r="C5742" s="34" t="s">
        <v>10696</v>
      </c>
      <c r="D5742" s="34" t="s">
        <v>15300</v>
      </c>
      <c r="E5742" s="35" t="s">
        <v>3696</v>
      </c>
      <c r="F5742" s="35"/>
      <c r="G5742" s="36">
        <v>26.89</v>
      </c>
      <c r="H5742" s="36">
        <v>3750</v>
      </c>
      <c r="I5742" s="36">
        <v>4840.2</v>
      </c>
      <c r="J5742" s="36">
        <v>26.89</v>
      </c>
    </row>
    <row r="5743" spans="1:10" x14ac:dyDescent="0.2">
      <c r="A5743" s="33">
        <v>5043</v>
      </c>
      <c r="B5743" s="34" t="s">
        <v>10697</v>
      </c>
      <c r="C5743" s="34" t="s">
        <v>10698</v>
      </c>
      <c r="D5743" s="34" t="s">
        <v>15301</v>
      </c>
      <c r="E5743" s="35" t="s">
        <v>433</v>
      </c>
      <c r="F5743" s="35"/>
      <c r="G5743" s="36">
        <v>6600</v>
      </c>
      <c r="H5743" s="36">
        <v>4000</v>
      </c>
      <c r="I5743" s="36">
        <v>6600</v>
      </c>
      <c r="J5743" s="36">
        <v>6600</v>
      </c>
    </row>
    <row r="5744" spans="1:10" x14ac:dyDescent="0.2">
      <c r="A5744" s="33">
        <v>5044</v>
      </c>
      <c r="B5744" s="34" t="s">
        <v>11427</v>
      </c>
      <c r="C5744" s="34" t="s">
        <v>11426</v>
      </c>
      <c r="D5744" s="34" t="s">
        <v>10694</v>
      </c>
      <c r="E5744" s="35" t="s">
        <v>14228</v>
      </c>
      <c r="F5744" s="35"/>
      <c r="G5744" s="36">
        <v>24.44</v>
      </c>
      <c r="H5744" s="36">
        <v>3750</v>
      </c>
      <c r="I5744" s="36">
        <v>4399.2</v>
      </c>
      <c r="J5744" s="36">
        <v>24.44</v>
      </c>
    </row>
    <row r="5745" spans="1:10" x14ac:dyDescent="0.2">
      <c r="A5745" s="33">
        <v>5045</v>
      </c>
      <c r="B5745" s="34" t="s">
        <v>11435</v>
      </c>
      <c r="C5745" s="34" t="s">
        <v>11434</v>
      </c>
      <c r="D5745" s="34" t="s">
        <v>15300</v>
      </c>
      <c r="E5745" s="35" t="s">
        <v>13978</v>
      </c>
      <c r="F5745" s="35"/>
      <c r="G5745" s="36">
        <v>26.89</v>
      </c>
      <c r="H5745" s="36">
        <v>3750</v>
      </c>
      <c r="I5745" s="36">
        <v>4840.2</v>
      </c>
      <c r="J5745" s="36">
        <v>26.89</v>
      </c>
    </row>
    <row r="5746" spans="1:10" x14ac:dyDescent="0.2">
      <c r="A5746" s="33">
        <v>5046</v>
      </c>
      <c r="B5746" s="34" t="s">
        <v>11417</v>
      </c>
      <c r="C5746" s="34" t="s">
        <v>11416</v>
      </c>
      <c r="D5746" s="34" t="s">
        <v>10694</v>
      </c>
      <c r="E5746" s="35" t="s">
        <v>11309</v>
      </c>
      <c r="F5746" s="35"/>
      <c r="G5746" s="36">
        <v>24.44</v>
      </c>
      <c r="H5746" s="36">
        <v>3750</v>
      </c>
      <c r="I5746" s="36">
        <v>4399.2</v>
      </c>
      <c r="J5746" s="36">
        <v>24.44</v>
      </c>
    </row>
    <row r="5747" spans="1:10" x14ac:dyDescent="0.2">
      <c r="A5747" s="33">
        <v>5047</v>
      </c>
      <c r="B5747" s="34" t="s">
        <v>10699</v>
      </c>
      <c r="C5747" s="34" t="s">
        <v>10700</v>
      </c>
      <c r="D5747" s="34" t="s">
        <v>15300</v>
      </c>
      <c r="E5747" s="35" t="s">
        <v>1337</v>
      </c>
      <c r="F5747" s="35"/>
      <c r="G5747" s="36">
        <v>26.89</v>
      </c>
      <c r="H5747" s="36">
        <v>3750</v>
      </c>
      <c r="I5747" s="36">
        <v>4840.2</v>
      </c>
      <c r="J5747" s="36">
        <v>26.89</v>
      </c>
    </row>
    <row r="5748" spans="1:10" x14ac:dyDescent="0.2">
      <c r="A5748" s="33">
        <v>5048</v>
      </c>
      <c r="B5748" s="34" t="s">
        <v>11413</v>
      </c>
      <c r="C5748" s="34" t="s">
        <v>11412</v>
      </c>
      <c r="D5748" s="34" t="s">
        <v>15300</v>
      </c>
      <c r="E5748" s="35" t="s">
        <v>14137</v>
      </c>
      <c r="F5748" s="35"/>
      <c r="G5748" s="36">
        <v>26.89</v>
      </c>
      <c r="H5748" s="36">
        <v>3750</v>
      </c>
      <c r="I5748" s="36">
        <v>4840.2</v>
      </c>
      <c r="J5748" s="36">
        <v>26.89</v>
      </c>
    </row>
    <row r="5749" spans="1:10" x14ac:dyDescent="0.2">
      <c r="A5749" s="31"/>
      <c r="B5749" s="31"/>
      <c r="C5749" s="31"/>
      <c r="D5749" s="32" t="s">
        <v>10705</v>
      </c>
      <c r="E5749" s="31"/>
      <c r="F5749" s="31"/>
      <c r="G5749" s="31"/>
      <c r="H5749" s="31"/>
      <c r="I5749" s="31"/>
      <c r="J5749" s="31"/>
    </row>
    <row r="5750" spans="1:10" x14ac:dyDescent="0.2">
      <c r="A5750" s="33">
        <v>5049</v>
      </c>
      <c r="B5750" s="34" t="s">
        <v>10706</v>
      </c>
      <c r="C5750" s="34" t="s">
        <v>10707</v>
      </c>
      <c r="D5750" s="34" t="s">
        <v>10708</v>
      </c>
      <c r="E5750" s="35" t="s">
        <v>10709</v>
      </c>
      <c r="F5750" s="35"/>
      <c r="G5750" s="36">
        <v>29.33</v>
      </c>
      <c r="H5750" s="36">
        <v>3750</v>
      </c>
      <c r="I5750" s="36">
        <v>5279.4</v>
      </c>
      <c r="J5750" s="36">
        <v>29.33</v>
      </c>
    </row>
    <row r="5751" spans="1:10" x14ac:dyDescent="0.2">
      <c r="A5751" s="33">
        <v>5050</v>
      </c>
      <c r="B5751" s="34" t="s">
        <v>10710</v>
      </c>
      <c r="C5751" s="34" t="s">
        <v>10711</v>
      </c>
      <c r="D5751" s="34" t="s">
        <v>10712</v>
      </c>
      <c r="E5751" s="35" t="s">
        <v>433</v>
      </c>
      <c r="F5751" s="35"/>
      <c r="G5751" s="36">
        <v>26.89</v>
      </c>
      <c r="H5751" s="36">
        <v>3750</v>
      </c>
      <c r="I5751" s="36">
        <v>4840.2</v>
      </c>
      <c r="J5751" s="36">
        <v>26.89</v>
      </c>
    </row>
    <row r="5752" spans="1:10" x14ac:dyDescent="0.2">
      <c r="A5752" s="33">
        <v>5051</v>
      </c>
      <c r="B5752" s="34" t="s">
        <v>10713</v>
      </c>
      <c r="C5752" s="34" t="s">
        <v>10714</v>
      </c>
      <c r="D5752" s="34" t="s">
        <v>10715</v>
      </c>
      <c r="E5752" s="35" t="s">
        <v>1190</v>
      </c>
      <c r="F5752" s="35"/>
      <c r="G5752" s="36">
        <v>30.25</v>
      </c>
      <c r="H5752" s="36">
        <v>3800</v>
      </c>
      <c r="I5752" s="36">
        <v>5445</v>
      </c>
      <c r="J5752" s="36">
        <v>30.25</v>
      </c>
    </row>
    <row r="5753" spans="1:10" x14ac:dyDescent="0.2">
      <c r="A5753" s="33">
        <v>5052</v>
      </c>
      <c r="B5753" s="34" t="s">
        <v>10716</v>
      </c>
      <c r="C5753" s="34" t="s">
        <v>10717</v>
      </c>
      <c r="D5753" s="34" t="s">
        <v>10718</v>
      </c>
      <c r="E5753" s="35" t="s">
        <v>4020</v>
      </c>
      <c r="F5753" s="35"/>
      <c r="G5753" s="36">
        <v>6000</v>
      </c>
      <c r="H5753" s="36">
        <v>3965</v>
      </c>
      <c r="I5753" s="36">
        <v>6000</v>
      </c>
      <c r="J5753" s="36">
        <v>6000</v>
      </c>
    </row>
    <row r="5754" spans="1:10" x14ac:dyDescent="0.2">
      <c r="A5754" s="33">
        <v>5053</v>
      </c>
      <c r="B5754" s="34" t="s">
        <v>10647</v>
      </c>
      <c r="C5754" s="34" t="s">
        <v>10648</v>
      </c>
      <c r="D5754" s="34" t="s">
        <v>15302</v>
      </c>
      <c r="E5754" s="35" t="s">
        <v>4573</v>
      </c>
      <c r="F5754" s="35"/>
      <c r="G5754" s="36">
        <v>6600</v>
      </c>
      <c r="H5754" s="36">
        <v>4000</v>
      </c>
      <c r="I5754" s="36">
        <v>6600</v>
      </c>
      <c r="J5754" s="36">
        <v>6600</v>
      </c>
    </row>
    <row r="5755" spans="1:10" x14ac:dyDescent="0.2">
      <c r="A5755" s="31"/>
      <c r="B5755" s="31"/>
      <c r="C5755" s="31"/>
      <c r="D5755" s="32" t="s">
        <v>10721</v>
      </c>
      <c r="E5755" s="31"/>
      <c r="F5755" s="31"/>
      <c r="G5755" s="31"/>
      <c r="H5755" s="31"/>
      <c r="I5755" s="31"/>
      <c r="J5755" s="31"/>
    </row>
    <row r="5756" spans="1:10" x14ac:dyDescent="0.2">
      <c r="A5756" s="33">
        <v>5054</v>
      </c>
      <c r="B5756" s="34" t="s">
        <v>10722</v>
      </c>
      <c r="C5756" s="34" t="s">
        <v>10723</v>
      </c>
      <c r="D5756" s="34" t="s">
        <v>10724</v>
      </c>
      <c r="E5756" s="35" t="s">
        <v>896</v>
      </c>
      <c r="F5756" s="35"/>
      <c r="G5756" s="36">
        <v>24.44</v>
      </c>
      <c r="H5756" s="36">
        <v>3200</v>
      </c>
      <c r="I5756" s="36">
        <v>4399.2</v>
      </c>
      <c r="J5756" s="36">
        <v>24.44</v>
      </c>
    </row>
    <row r="5757" spans="1:10" x14ac:dyDescent="0.2">
      <c r="A5757" s="33">
        <v>5055</v>
      </c>
      <c r="B5757" s="34" t="s">
        <v>10725</v>
      </c>
      <c r="C5757" s="34" t="s">
        <v>10726</v>
      </c>
      <c r="D5757" s="34" t="s">
        <v>10727</v>
      </c>
      <c r="E5757" s="35" t="s">
        <v>433</v>
      </c>
      <c r="F5757" s="35"/>
      <c r="G5757" s="36">
        <v>6000</v>
      </c>
      <c r="H5757" s="36">
        <v>3965</v>
      </c>
      <c r="I5757" s="36">
        <v>6000</v>
      </c>
      <c r="J5757" s="36">
        <v>6000</v>
      </c>
    </row>
    <row r="5758" spans="1:10" x14ac:dyDescent="0.2">
      <c r="A5758" s="33">
        <v>5056</v>
      </c>
      <c r="B5758" s="34" t="s">
        <v>10728</v>
      </c>
      <c r="C5758" s="34" t="s">
        <v>10729</v>
      </c>
      <c r="D5758" s="34" t="s">
        <v>10730</v>
      </c>
      <c r="E5758" s="35" t="s">
        <v>3998</v>
      </c>
      <c r="F5758" s="35"/>
      <c r="G5758" s="36">
        <v>24.44</v>
      </c>
      <c r="H5758" s="36">
        <v>3750</v>
      </c>
      <c r="I5758" s="36">
        <v>4399.2</v>
      </c>
      <c r="J5758" s="36">
        <v>24.44</v>
      </c>
    </row>
    <row r="5759" spans="1:10" x14ac:dyDescent="0.2">
      <c r="A5759" s="33">
        <v>5057</v>
      </c>
      <c r="B5759" s="34" t="s">
        <v>10731</v>
      </c>
      <c r="C5759" s="34" t="s">
        <v>10732</v>
      </c>
      <c r="D5759" s="34" t="s">
        <v>10733</v>
      </c>
      <c r="E5759" s="35" t="s">
        <v>433</v>
      </c>
      <c r="F5759" s="35"/>
      <c r="G5759" s="36">
        <v>26.89</v>
      </c>
      <c r="H5759" s="36">
        <v>3750</v>
      </c>
      <c r="I5759" s="36">
        <v>4840.2</v>
      </c>
      <c r="J5759" s="36">
        <v>26.89</v>
      </c>
    </row>
    <row r="5760" spans="1:10" x14ac:dyDescent="0.2">
      <c r="A5760" s="33">
        <v>5058</v>
      </c>
      <c r="B5760" s="34" t="s">
        <v>10734</v>
      </c>
      <c r="C5760" s="34" t="s">
        <v>10735</v>
      </c>
      <c r="D5760" s="34" t="s">
        <v>10736</v>
      </c>
      <c r="E5760" s="35" t="s">
        <v>10737</v>
      </c>
      <c r="F5760" s="35"/>
      <c r="G5760" s="36">
        <v>33</v>
      </c>
      <c r="H5760" s="36">
        <v>3800</v>
      </c>
      <c r="I5760" s="36">
        <v>5940</v>
      </c>
      <c r="J5760" s="36">
        <v>33</v>
      </c>
    </row>
    <row r="5761" spans="1:10" x14ac:dyDescent="0.2">
      <c r="A5761" s="33">
        <v>5059</v>
      </c>
      <c r="B5761" s="34" t="s">
        <v>10738</v>
      </c>
      <c r="C5761" s="34" t="s">
        <v>10739</v>
      </c>
      <c r="D5761" s="34" t="s">
        <v>10733</v>
      </c>
      <c r="E5761" s="35" t="s">
        <v>433</v>
      </c>
      <c r="F5761" s="35"/>
      <c r="G5761" s="36">
        <v>26.89</v>
      </c>
      <c r="H5761" s="36">
        <v>3750</v>
      </c>
      <c r="I5761" s="36">
        <v>4840.2</v>
      </c>
      <c r="J5761" s="36">
        <v>26.89</v>
      </c>
    </row>
    <row r="5762" spans="1:10" x14ac:dyDescent="0.2">
      <c r="A5762" s="33">
        <v>5060</v>
      </c>
      <c r="B5762" s="34" t="s">
        <v>10740</v>
      </c>
      <c r="C5762" s="34" t="s">
        <v>10741</v>
      </c>
      <c r="D5762" s="34" t="s">
        <v>15303</v>
      </c>
      <c r="E5762" s="35" t="s">
        <v>433</v>
      </c>
      <c r="F5762" s="35"/>
      <c r="G5762" s="36">
        <v>6000</v>
      </c>
      <c r="H5762" s="36">
        <v>4000</v>
      </c>
      <c r="I5762" s="36">
        <v>6000</v>
      </c>
      <c r="J5762" s="36">
        <v>6000</v>
      </c>
    </row>
    <row r="5763" spans="1:10" x14ac:dyDescent="0.2">
      <c r="A5763" s="33">
        <v>5061</v>
      </c>
      <c r="B5763" s="34" t="s">
        <v>11443</v>
      </c>
      <c r="C5763" s="34" t="s">
        <v>11442</v>
      </c>
      <c r="D5763" s="34" t="s">
        <v>10730</v>
      </c>
      <c r="E5763" s="35" t="s">
        <v>13923</v>
      </c>
      <c r="F5763" s="35"/>
      <c r="G5763" s="36">
        <v>24.44</v>
      </c>
      <c r="H5763" s="36">
        <v>3750</v>
      </c>
      <c r="I5763" s="36">
        <v>4399.2</v>
      </c>
      <c r="J5763" s="36">
        <v>24.44</v>
      </c>
    </row>
    <row r="5764" spans="1:10" x14ac:dyDescent="0.2">
      <c r="A5764" s="31"/>
      <c r="B5764" s="31"/>
      <c r="C5764" s="31"/>
      <c r="D5764" s="32" t="s">
        <v>10742</v>
      </c>
      <c r="E5764" s="31"/>
      <c r="F5764" s="31"/>
      <c r="G5764" s="31"/>
      <c r="H5764" s="31"/>
      <c r="I5764" s="31"/>
      <c r="J5764" s="31"/>
    </row>
    <row r="5765" spans="1:10" x14ac:dyDescent="0.2">
      <c r="A5765" s="33">
        <v>5062</v>
      </c>
      <c r="B5765" s="34" t="s">
        <v>10743</v>
      </c>
      <c r="C5765" s="34" t="s">
        <v>10744</v>
      </c>
      <c r="D5765" s="34" t="s">
        <v>10745</v>
      </c>
      <c r="E5765" s="35" t="s">
        <v>896</v>
      </c>
      <c r="F5765" s="35"/>
      <c r="G5765" s="36">
        <v>24.44</v>
      </c>
      <c r="H5765" s="36">
        <v>3200</v>
      </c>
      <c r="I5765" s="36">
        <v>4399.2</v>
      </c>
      <c r="J5765" s="36">
        <v>24.44</v>
      </c>
    </row>
    <row r="5766" spans="1:10" x14ac:dyDescent="0.2">
      <c r="A5766" s="31"/>
      <c r="B5766" s="31"/>
      <c r="C5766" s="31"/>
      <c r="D5766" s="32" t="s">
        <v>10746</v>
      </c>
      <c r="E5766" s="31"/>
      <c r="F5766" s="31"/>
      <c r="G5766" s="31"/>
      <c r="H5766" s="31"/>
      <c r="I5766" s="31"/>
      <c r="J5766" s="31"/>
    </row>
    <row r="5767" spans="1:10" x14ac:dyDescent="0.2">
      <c r="A5767" s="33">
        <v>5063</v>
      </c>
      <c r="B5767" s="34" t="s">
        <v>11479</v>
      </c>
      <c r="C5767" s="34" t="s">
        <v>11478</v>
      </c>
      <c r="D5767" s="34" t="s">
        <v>10755</v>
      </c>
      <c r="E5767" s="35" t="s">
        <v>13994</v>
      </c>
      <c r="F5767" s="35"/>
      <c r="G5767" s="36">
        <v>28.33</v>
      </c>
      <c r="H5767" s="36">
        <v>3800</v>
      </c>
      <c r="I5767" s="36">
        <v>5099.3999999999996</v>
      </c>
      <c r="J5767" s="36">
        <v>28.33</v>
      </c>
    </row>
    <row r="5768" spans="1:10" x14ac:dyDescent="0.2">
      <c r="A5768" s="33">
        <v>5064</v>
      </c>
      <c r="B5768" s="34" t="s">
        <v>10747</v>
      </c>
      <c r="C5768" s="34" t="s">
        <v>10748</v>
      </c>
      <c r="D5768" s="34" t="s">
        <v>10749</v>
      </c>
      <c r="E5768" s="35" t="s">
        <v>273</v>
      </c>
      <c r="F5768" s="35"/>
      <c r="G5768" s="36">
        <v>18.46</v>
      </c>
      <c r="H5768" s="36">
        <v>3750</v>
      </c>
      <c r="I5768" s="36">
        <v>3599.7</v>
      </c>
      <c r="J5768" s="36">
        <v>18.46</v>
      </c>
    </row>
    <row r="5769" spans="1:10" x14ac:dyDescent="0.2">
      <c r="A5769" s="33">
        <v>5065</v>
      </c>
      <c r="B5769" s="34" t="s">
        <v>10750</v>
      </c>
      <c r="C5769" s="34" t="s">
        <v>10751</v>
      </c>
      <c r="D5769" s="34" t="s">
        <v>10752</v>
      </c>
      <c r="E5769" s="35" t="s">
        <v>6844</v>
      </c>
      <c r="F5769" s="35"/>
      <c r="G5769" s="36">
        <v>33.33</v>
      </c>
      <c r="H5769" s="36">
        <v>3800</v>
      </c>
      <c r="I5769" s="36">
        <v>5999.4</v>
      </c>
      <c r="J5769" s="36">
        <v>33.33</v>
      </c>
    </row>
    <row r="5770" spans="1:10" x14ac:dyDescent="0.2">
      <c r="A5770" s="33">
        <v>5066</v>
      </c>
      <c r="B5770" s="34" t="s">
        <v>10753</v>
      </c>
      <c r="C5770" s="34" t="s">
        <v>10754</v>
      </c>
      <c r="D5770" s="34" t="s">
        <v>15304</v>
      </c>
      <c r="E5770" s="35" t="s">
        <v>4527</v>
      </c>
      <c r="F5770" s="35"/>
      <c r="G5770" s="36">
        <v>33.33</v>
      </c>
      <c r="H5770" s="36">
        <v>3800</v>
      </c>
      <c r="I5770" s="36">
        <v>5999.4</v>
      </c>
      <c r="J5770" s="36">
        <v>33.33</v>
      </c>
    </row>
    <row r="5771" spans="1:10" x14ac:dyDescent="0.2">
      <c r="A5771" s="33">
        <v>5067</v>
      </c>
      <c r="B5771" s="34" t="s">
        <v>15305</v>
      </c>
      <c r="C5771" s="34" t="s">
        <v>15306</v>
      </c>
      <c r="D5771" s="34" t="s">
        <v>10755</v>
      </c>
      <c r="E5771" s="35" t="s">
        <v>13934</v>
      </c>
      <c r="F5771" s="35"/>
      <c r="G5771" s="36">
        <v>28.33</v>
      </c>
      <c r="H5771" s="36">
        <v>3800</v>
      </c>
      <c r="I5771" s="36">
        <v>5099.3999999999996</v>
      </c>
      <c r="J5771" s="36">
        <v>28.33</v>
      </c>
    </row>
    <row r="5772" spans="1:10" x14ac:dyDescent="0.2">
      <c r="A5772" s="33">
        <v>5068</v>
      </c>
      <c r="B5772" s="34" t="s">
        <v>11477</v>
      </c>
      <c r="C5772" s="34" t="s">
        <v>11476</v>
      </c>
      <c r="D5772" s="34" t="s">
        <v>10755</v>
      </c>
      <c r="E5772" s="35" t="s">
        <v>13918</v>
      </c>
      <c r="F5772" s="35"/>
      <c r="G5772" s="36">
        <v>28.33</v>
      </c>
      <c r="H5772" s="36">
        <v>3800</v>
      </c>
      <c r="I5772" s="36">
        <v>5099.3999999999996</v>
      </c>
      <c r="J5772" s="36">
        <v>28.33</v>
      </c>
    </row>
    <row r="5773" spans="1:10" x14ac:dyDescent="0.2">
      <c r="A5773" s="33">
        <v>5069</v>
      </c>
      <c r="B5773" s="34" t="s">
        <v>9990</v>
      </c>
      <c r="C5773" s="34" t="s">
        <v>9991</v>
      </c>
      <c r="D5773" s="34" t="s">
        <v>10755</v>
      </c>
      <c r="E5773" s="35" t="s">
        <v>270</v>
      </c>
      <c r="F5773" s="35"/>
      <c r="G5773" s="36">
        <v>28.33</v>
      </c>
      <c r="H5773" s="36">
        <v>3800</v>
      </c>
      <c r="I5773" s="36">
        <v>5099.3999999999996</v>
      </c>
      <c r="J5773" s="36">
        <v>28.33</v>
      </c>
    </row>
    <row r="5774" spans="1:10" x14ac:dyDescent="0.2">
      <c r="A5774" s="33">
        <v>5070</v>
      </c>
      <c r="B5774" s="34" t="s">
        <v>10758</v>
      </c>
      <c r="C5774" s="34" t="s">
        <v>10759</v>
      </c>
      <c r="D5774" s="34" t="s">
        <v>10755</v>
      </c>
      <c r="E5774" s="35" t="s">
        <v>270</v>
      </c>
      <c r="F5774" s="35"/>
      <c r="G5774" s="36">
        <v>28.33</v>
      </c>
      <c r="H5774" s="36">
        <v>3800</v>
      </c>
      <c r="I5774" s="36">
        <v>5099.3999999999996</v>
      </c>
      <c r="J5774" s="36">
        <v>28.33</v>
      </c>
    </row>
    <row r="5775" spans="1:10" x14ac:dyDescent="0.2">
      <c r="A5775" s="33">
        <v>5071</v>
      </c>
      <c r="B5775" s="34" t="s">
        <v>10760</v>
      </c>
      <c r="C5775" s="34" t="s">
        <v>10761</v>
      </c>
      <c r="D5775" s="34" t="s">
        <v>10762</v>
      </c>
      <c r="E5775" s="35" t="s">
        <v>883</v>
      </c>
      <c r="F5775" s="35"/>
      <c r="G5775" s="36">
        <v>29.44</v>
      </c>
      <c r="H5775" s="36">
        <v>3850</v>
      </c>
      <c r="I5775" s="36">
        <v>5299.2</v>
      </c>
      <c r="J5775" s="36">
        <v>29.44</v>
      </c>
    </row>
    <row r="5776" spans="1:10" x14ac:dyDescent="0.2">
      <c r="A5776" s="33">
        <v>5072</v>
      </c>
      <c r="B5776" s="34" t="s">
        <v>10763</v>
      </c>
      <c r="C5776" s="34" t="s">
        <v>10764</v>
      </c>
      <c r="D5776" s="34" t="s">
        <v>10755</v>
      </c>
      <c r="E5776" s="35" t="s">
        <v>433</v>
      </c>
      <c r="F5776" s="35"/>
      <c r="G5776" s="36">
        <v>28.33</v>
      </c>
      <c r="H5776" s="36">
        <v>3800</v>
      </c>
      <c r="I5776" s="36">
        <v>5099.3999999999996</v>
      </c>
      <c r="J5776" s="36">
        <v>28.33</v>
      </c>
    </row>
    <row r="5777" spans="1:10" x14ac:dyDescent="0.2">
      <c r="A5777" s="33">
        <v>5073</v>
      </c>
      <c r="B5777" s="34" t="s">
        <v>10765</v>
      </c>
      <c r="C5777" s="34" t="s">
        <v>10766</v>
      </c>
      <c r="D5777" s="34" t="s">
        <v>10755</v>
      </c>
      <c r="E5777" s="35" t="s">
        <v>433</v>
      </c>
      <c r="F5777" s="35"/>
      <c r="G5777" s="36">
        <v>28.33</v>
      </c>
      <c r="H5777" s="36">
        <v>3200</v>
      </c>
      <c r="I5777" s="36">
        <v>5099.3999999999996</v>
      </c>
      <c r="J5777" s="36">
        <v>28.33</v>
      </c>
    </row>
    <row r="5778" spans="1:10" x14ac:dyDescent="0.2">
      <c r="A5778" s="33">
        <v>5074</v>
      </c>
      <c r="B5778" s="34" t="s">
        <v>10719</v>
      </c>
      <c r="C5778" s="34" t="s">
        <v>10720</v>
      </c>
      <c r="D5778" s="34" t="s">
        <v>10755</v>
      </c>
      <c r="E5778" s="35" t="s">
        <v>334</v>
      </c>
      <c r="F5778" s="35"/>
      <c r="G5778" s="36">
        <v>28.33</v>
      </c>
      <c r="H5778" s="36">
        <v>3800</v>
      </c>
      <c r="I5778" s="36">
        <v>5099.3999999999996</v>
      </c>
      <c r="J5778" s="36">
        <v>28.33</v>
      </c>
    </row>
    <row r="5779" spans="1:10" x14ac:dyDescent="0.2">
      <c r="A5779" s="33">
        <v>5075</v>
      </c>
      <c r="B5779" s="34" t="s">
        <v>10768</v>
      </c>
      <c r="C5779" s="34" t="s">
        <v>10769</v>
      </c>
      <c r="D5779" s="34" t="s">
        <v>10755</v>
      </c>
      <c r="E5779" s="35" t="s">
        <v>3363</v>
      </c>
      <c r="F5779" s="35"/>
      <c r="G5779" s="36">
        <v>28.33</v>
      </c>
      <c r="H5779" s="36">
        <v>3800</v>
      </c>
      <c r="I5779" s="36">
        <v>5099.3999999999996</v>
      </c>
      <c r="J5779" s="36">
        <v>28.33</v>
      </c>
    </row>
    <row r="5780" spans="1:10" x14ac:dyDescent="0.2">
      <c r="A5780" s="33">
        <v>5076</v>
      </c>
      <c r="B5780" s="34" t="s">
        <v>10548</v>
      </c>
      <c r="C5780" s="34" t="s">
        <v>10549</v>
      </c>
      <c r="D5780" s="34" t="s">
        <v>10755</v>
      </c>
      <c r="E5780" s="35" t="s">
        <v>2125</v>
      </c>
      <c r="F5780" s="35"/>
      <c r="G5780" s="36">
        <v>28.33</v>
      </c>
      <c r="H5780" s="36">
        <v>3800</v>
      </c>
      <c r="I5780" s="36">
        <v>5099.3999999999996</v>
      </c>
      <c r="J5780" s="36">
        <v>28.33</v>
      </c>
    </row>
    <row r="5781" spans="1:10" x14ac:dyDescent="0.2">
      <c r="A5781" s="33">
        <v>5077</v>
      </c>
      <c r="B5781" s="34" t="s">
        <v>10770</v>
      </c>
      <c r="C5781" s="34" t="s">
        <v>10771</v>
      </c>
      <c r="D5781" s="34" t="s">
        <v>10767</v>
      </c>
      <c r="E5781" s="35" t="s">
        <v>1337</v>
      </c>
      <c r="F5781" s="35"/>
      <c r="G5781" s="36">
        <v>33.33</v>
      </c>
      <c r="H5781" s="36">
        <v>4000</v>
      </c>
      <c r="I5781" s="36">
        <v>5999.4</v>
      </c>
      <c r="J5781" s="36">
        <v>33.33</v>
      </c>
    </row>
    <row r="5782" spans="1:10" x14ac:dyDescent="0.2">
      <c r="A5782" s="33">
        <v>5078</v>
      </c>
      <c r="B5782" s="34" t="s">
        <v>10772</v>
      </c>
      <c r="C5782" s="34" t="s">
        <v>10773</v>
      </c>
      <c r="D5782" s="34" t="s">
        <v>10755</v>
      </c>
      <c r="E5782" s="35" t="s">
        <v>807</v>
      </c>
      <c r="F5782" s="35"/>
      <c r="G5782" s="36">
        <v>28.33</v>
      </c>
      <c r="H5782" s="36">
        <v>3800</v>
      </c>
      <c r="I5782" s="36">
        <v>5099.3999999999996</v>
      </c>
      <c r="J5782" s="36">
        <v>28.33</v>
      </c>
    </row>
    <row r="5783" spans="1:10" x14ac:dyDescent="0.2">
      <c r="A5783" s="33">
        <v>5079</v>
      </c>
      <c r="B5783" s="34" t="s">
        <v>10774</v>
      </c>
      <c r="C5783" s="34" t="s">
        <v>10775</v>
      </c>
      <c r="D5783" s="34" t="s">
        <v>10755</v>
      </c>
      <c r="E5783" s="35" t="s">
        <v>341</v>
      </c>
      <c r="F5783" s="35"/>
      <c r="G5783" s="36">
        <v>28.33</v>
      </c>
      <c r="H5783" s="36">
        <v>3800</v>
      </c>
      <c r="I5783" s="36">
        <v>5099.3999999999996</v>
      </c>
      <c r="J5783" s="36">
        <v>28.33</v>
      </c>
    </row>
    <row r="5784" spans="1:10" x14ac:dyDescent="0.2">
      <c r="A5784" s="33">
        <v>5080</v>
      </c>
      <c r="B5784" s="34" t="s">
        <v>11473</v>
      </c>
      <c r="C5784" s="34" t="s">
        <v>11472</v>
      </c>
      <c r="D5784" s="34" t="s">
        <v>10755</v>
      </c>
      <c r="E5784" s="35" t="s">
        <v>13918</v>
      </c>
      <c r="F5784" s="35"/>
      <c r="G5784" s="36">
        <v>28.33</v>
      </c>
      <c r="H5784" s="36">
        <v>3800</v>
      </c>
      <c r="I5784" s="36">
        <v>5099.3999999999996</v>
      </c>
      <c r="J5784" s="36">
        <v>28.33</v>
      </c>
    </row>
    <row r="5785" spans="1:10" x14ac:dyDescent="0.2">
      <c r="A5785" s="33">
        <v>5081</v>
      </c>
      <c r="B5785" s="34" t="s">
        <v>11471</v>
      </c>
      <c r="C5785" s="34" t="s">
        <v>11470</v>
      </c>
      <c r="D5785" s="34" t="s">
        <v>10755</v>
      </c>
      <c r="E5785" s="35" t="s">
        <v>13998</v>
      </c>
      <c r="F5785" s="35"/>
      <c r="G5785" s="36">
        <v>28.33</v>
      </c>
      <c r="H5785" s="36">
        <v>3800</v>
      </c>
      <c r="I5785" s="36">
        <v>5099.3999999999996</v>
      </c>
      <c r="J5785" s="36">
        <v>28.33</v>
      </c>
    </row>
    <row r="5786" spans="1:10" x14ac:dyDescent="0.2">
      <c r="A5786" s="33">
        <v>5082</v>
      </c>
      <c r="B5786" s="34" t="s">
        <v>10776</v>
      </c>
      <c r="C5786" s="34" t="s">
        <v>10777</v>
      </c>
      <c r="D5786" s="34" t="s">
        <v>10755</v>
      </c>
      <c r="E5786" s="35" t="s">
        <v>433</v>
      </c>
      <c r="F5786" s="35"/>
      <c r="G5786" s="36">
        <v>28.33</v>
      </c>
      <c r="H5786" s="36">
        <v>3800</v>
      </c>
      <c r="I5786" s="36">
        <v>5099.3999999999996</v>
      </c>
      <c r="J5786" s="36">
        <v>28.33</v>
      </c>
    </row>
    <row r="5787" spans="1:10" x14ac:dyDescent="0.2">
      <c r="A5787" s="33">
        <v>5083</v>
      </c>
      <c r="B5787" s="34" t="s">
        <v>10778</v>
      </c>
      <c r="C5787" s="34" t="s">
        <v>10779</v>
      </c>
      <c r="D5787" s="34" t="s">
        <v>10755</v>
      </c>
      <c r="E5787" s="35" t="s">
        <v>270</v>
      </c>
      <c r="F5787" s="35"/>
      <c r="G5787" s="36">
        <v>28.33</v>
      </c>
      <c r="H5787" s="36">
        <v>3800</v>
      </c>
      <c r="I5787" s="36">
        <v>5099.3999999999996</v>
      </c>
      <c r="J5787" s="36">
        <v>28.33</v>
      </c>
    </row>
    <row r="5788" spans="1:10" x14ac:dyDescent="0.2">
      <c r="A5788" s="33">
        <v>5084</v>
      </c>
      <c r="B5788" s="34" t="s">
        <v>10780</v>
      </c>
      <c r="C5788" s="34" t="s">
        <v>10781</v>
      </c>
      <c r="D5788" s="34" t="s">
        <v>10755</v>
      </c>
      <c r="E5788" s="35" t="s">
        <v>1660</v>
      </c>
      <c r="F5788" s="35"/>
      <c r="G5788" s="36">
        <v>28.33</v>
      </c>
      <c r="H5788" s="36">
        <v>3800</v>
      </c>
      <c r="I5788" s="36">
        <v>5099.3999999999996</v>
      </c>
      <c r="J5788" s="36">
        <v>28.33</v>
      </c>
    </row>
    <row r="5789" spans="1:10" x14ac:dyDescent="0.2">
      <c r="A5789" s="33">
        <v>5085</v>
      </c>
      <c r="B5789" s="34" t="s">
        <v>10782</v>
      </c>
      <c r="C5789" s="34" t="s">
        <v>10783</v>
      </c>
      <c r="D5789" s="34" t="s">
        <v>15307</v>
      </c>
      <c r="E5789" s="35" t="s">
        <v>7006</v>
      </c>
      <c r="F5789" s="35"/>
      <c r="G5789" s="36">
        <v>36.67</v>
      </c>
      <c r="H5789" s="36">
        <v>4000</v>
      </c>
      <c r="I5789" s="36">
        <v>6600.6</v>
      </c>
      <c r="J5789" s="36">
        <v>36.67</v>
      </c>
    </row>
    <row r="5790" spans="1:10" x14ac:dyDescent="0.2">
      <c r="A5790" s="33">
        <v>5086</v>
      </c>
      <c r="B5790" s="34" t="s">
        <v>11469</v>
      </c>
      <c r="C5790" s="34" t="s">
        <v>11468</v>
      </c>
      <c r="D5790" s="34" t="s">
        <v>10755</v>
      </c>
      <c r="E5790" s="35" t="s">
        <v>14115</v>
      </c>
      <c r="F5790" s="35"/>
      <c r="G5790" s="36">
        <v>28.33</v>
      </c>
      <c r="H5790" s="36">
        <v>3800</v>
      </c>
      <c r="I5790" s="36">
        <v>5099.3999999999996</v>
      </c>
      <c r="J5790" s="36">
        <v>28.33</v>
      </c>
    </row>
    <row r="5791" spans="1:10" x14ac:dyDescent="0.2">
      <c r="A5791" s="33">
        <v>5087</v>
      </c>
      <c r="B5791" s="34" t="s">
        <v>10784</v>
      </c>
      <c r="C5791" s="34" t="s">
        <v>10785</v>
      </c>
      <c r="D5791" s="34" t="s">
        <v>10762</v>
      </c>
      <c r="E5791" s="35" t="s">
        <v>1122</v>
      </c>
      <c r="F5791" s="35"/>
      <c r="G5791" s="36">
        <v>29.44</v>
      </c>
      <c r="H5791" s="36">
        <v>3850</v>
      </c>
      <c r="I5791" s="36">
        <v>5299.2</v>
      </c>
      <c r="J5791" s="36">
        <v>29.44</v>
      </c>
    </row>
    <row r="5792" spans="1:10" x14ac:dyDescent="0.2">
      <c r="A5792" s="33">
        <v>5088</v>
      </c>
      <c r="B5792" s="34" t="s">
        <v>11467</v>
      </c>
      <c r="C5792" s="34" t="s">
        <v>11466</v>
      </c>
      <c r="D5792" s="34" t="s">
        <v>10755</v>
      </c>
      <c r="E5792" s="35" t="s">
        <v>13995</v>
      </c>
      <c r="F5792" s="35"/>
      <c r="G5792" s="36">
        <v>28.33</v>
      </c>
      <c r="H5792" s="36">
        <v>3800</v>
      </c>
      <c r="I5792" s="36">
        <v>5099.3999999999996</v>
      </c>
      <c r="J5792" s="36">
        <v>28.33</v>
      </c>
    </row>
    <row r="5793" spans="1:10" x14ac:dyDescent="0.2">
      <c r="A5793" s="33">
        <v>5089</v>
      </c>
      <c r="B5793" s="34" t="s">
        <v>10786</v>
      </c>
      <c r="C5793" s="34" t="s">
        <v>10787</v>
      </c>
      <c r="D5793" s="34" t="s">
        <v>10755</v>
      </c>
      <c r="E5793" s="35" t="s">
        <v>270</v>
      </c>
      <c r="F5793" s="35"/>
      <c r="G5793" s="36">
        <v>28.33</v>
      </c>
      <c r="H5793" s="36">
        <v>3800</v>
      </c>
      <c r="I5793" s="36">
        <v>5099.3999999999996</v>
      </c>
      <c r="J5793" s="36">
        <v>28.33</v>
      </c>
    </row>
    <row r="5794" spans="1:10" x14ac:dyDescent="0.2">
      <c r="A5794" s="33">
        <v>5090</v>
      </c>
      <c r="B5794" s="34" t="s">
        <v>10788</v>
      </c>
      <c r="C5794" s="34" t="s">
        <v>10789</v>
      </c>
      <c r="D5794" s="34" t="s">
        <v>10755</v>
      </c>
      <c r="E5794" s="35" t="s">
        <v>617</v>
      </c>
      <c r="F5794" s="35"/>
      <c r="G5794" s="36">
        <v>28.33</v>
      </c>
      <c r="H5794" s="36">
        <v>3800</v>
      </c>
      <c r="I5794" s="36">
        <v>5099.3999999999996</v>
      </c>
      <c r="J5794" s="36">
        <v>28.33</v>
      </c>
    </row>
    <row r="5795" spans="1:10" x14ac:dyDescent="0.2">
      <c r="A5795" s="33">
        <v>5091</v>
      </c>
      <c r="B5795" s="34" t="s">
        <v>10790</v>
      </c>
      <c r="C5795" s="34" t="s">
        <v>10791</v>
      </c>
      <c r="D5795" s="34" t="s">
        <v>10755</v>
      </c>
      <c r="E5795" s="35" t="s">
        <v>270</v>
      </c>
      <c r="F5795" s="35"/>
      <c r="G5795" s="36">
        <v>28.33</v>
      </c>
      <c r="H5795" s="36">
        <v>3800</v>
      </c>
      <c r="I5795" s="36">
        <v>5099.3999999999996</v>
      </c>
      <c r="J5795" s="36">
        <v>28.33</v>
      </c>
    </row>
    <row r="5796" spans="1:10" x14ac:dyDescent="0.2">
      <c r="A5796" s="33">
        <v>5092</v>
      </c>
      <c r="B5796" s="34" t="s">
        <v>6629</v>
      </c>
      <c r="C5796" s="34" t="s">
        <v>6630</v>
      </c>
      <c r="D5796" s="34" t="s">
        <v>15304</v>
      </c>
      <c r="E5796" s="35" t="s">
        <v>271</v>
      </c>
      <c r="F5796" s="35"/>
      <c r="G5796" s="36">
        <v>33.33</v>
      </c>
      <c r="H5796" s="36">
        <v>4000</v>
      </c>
      <c r="I5796" s="36">
        <v>5999.4</v>
      </c>
      <c r="J5796" s="36">
        <v>33.33</v>
      </c>
    </row>
    <row r="5797" spans="1:10" x14ac:dyDescent="0.2">
      <c r="A5797" s="33">
        <v>5093</v>
      </c>
      <c r="B5797" s="34" t="s">
        <v>10792</v>
      </c>
      <c r="C5797" s="34" t="s">
        <v>10793</v>
      </c>
      <c r="D5797" s="34" t="s">
        <v>10755</v>
      </c>
      <c r="E5797" s="35" t="s">
        <v>433</v>
      </c>
      <c r="F5797" s="35"/>
      <c r="G5797" s="36">
        <v>28.33</v>
      </c>
      <c r="H5797" s="36">
        <v>3200</v>
      </c>
      <c r="I5797" s="36">
        <v>5099.3999999999996</v>
      </c>
      <c r="J5797" s="36">
        <v>28.33</v>
      </c>
    </row>
    <row r="5798" spans="1:10" x14ac:dyDescent="0.2">
      <c r="A5798" s="33">
        <v>5094</v>
      </c>
      <c r="B5798" s="34" t="s">
        <v>10794</v>
      </c>
      <c r="C5798" s="34" t="s">
        <v>10795</v>
      </c>
      <c r="D5798" s="34" t="s">
        <v>10755</v>
      </c>
      <c r="E5798" s="35" t="s">
        <v>799</v>
      </c>
      <c r="F5798" s="35"/>
      <c r="G5798" s="36">
        <v>28.33</v>
      </c>
      <c r="H5798" s="36">
        <v>3800</v>
      </c>
      <c r="I5798" s="36">
        <v>5099.3999999999996</v>
      </c>
      <c r="J5798" s="36">
        <v>28.33</v>
      </c>
    </row>
    <row r="5799" spans="1:10" x14ac:dyDescent="0.2">
      <c r="A5799" s="31"/>
      <c r="B5799" s="31"/>
      <c r="C5799" s="31"/>
      <c r="D5799" s="32" t="s">
        <v>10796</v>
      </c>
      <c r="E5799" s="31"/>
      <c r="F5799" s="31"/>
      <c r="G5799" s="31"/>
      <c r="H5799" s="31"/>
      <c r="I5799" s="31"/>
      <c r="J5799" s="31"/>
    </row>
    <row r="5800" spans="1:10" x14ac:dyDescent="0.2">
      <c r="A5800" s="33">
        <v>5095</v>
      </c>
      <c r="B5800" s="34" t="s">
        <v>11437</v>
      </c>
      <c r="C5800" s="34" t="s">
        <v>11436</v>
      </c>
      <c r="D5800" s="34" t="s">
        <v>10803</v>
      </c>
      <c r="E5800" s="35" t="s">
        <v>14189</v>
      </c>
      <c r="F5800" s="35"/>
      <c r="G5800" s="36">
        <v>29.33</v>
      </c>
      <c r="H5800" s="36">
        <v>3750</v>
      </c>
      <c r="I5800" s="36">
        <v>5279.4</v>
      </c>
      <c r="J5800" s="36">
        <v>29.33</v>
      </c>
    </row>
    <row r="5801" spans="1:10" x14ac:dyDescent="0.2">
      <c r="A5801" s="33">
        <v>5096</v>
      </c>
      <c r="B5801" s="34" t="s">
        <v>15308</v>
      </c>
      <c r="C5801" s="34" t="s">
        <v>15309</v>
      </c>
      <c r="D5801" s="34" t="s">
        <v>10800</v>
      </c>
      <c r="E5801" s="35" t="s">
        <v>13971</v>
      </c>
      <c r="F5801" s="35"/>
      <c r="G5801" s="36">
        <v>26.67</v>
      </c>
      <c r="H5801" s="36">
        <v>3750</v>
      </c>
      <c r="I5801" s="36">
        <v>4800.6000000000004</v>
      </c>
      <c r="J5801" s="36">
        <v>26.67</v>
      </c>
    </row>
    <row r="5802" spans="1:10" x14ac:dyDescent="0.2">
      <c r="A5802" s="33">
        <v>5097</v>
      </c>
      <c r="B5802" s="34" t="s">
        <v>11423</v>
      </c>
      <c r="C5802" s="34" t="s">
        <v>11422</v>
      </c>
      <c r="D5802" s="34" t="s">
        <v>10800</v>
      </c>
      <c r="E5802" s="35" t="s">
        <v>14025</v>
      </c>
      <c r="F5802" s="35"/>
      <c r="G5802" s="36">
        <v>26.67</v>
      </c>
      <c r="H5802" s="36">
        <v>3750</v>
      </c>
      <c r="I5802" s="36">
        <v>4800.6000000000004</v>
      </c>
      <c r="J5802" s="36">
        <v>26.67</v>
      </c>
    </row>
    <row r="5803" spans="1:10" x14ac:dyDescent="0.2">
      <c r="A5803" s="33">
        <v>5098</v>
      </c>
      <c r="B5803" s="34" t="s">
        <v>10797</v>
      </c>
      <c r="C5803" s="34" t="s">
        <v>10798</v>
      </c>
      <c r="D5803" s="34" t="s">
        <v>10799</v>
      </c>
      <c r="E5803" s="35" t="s">
        <v>433</v>
      </c>
      <c r="F5803" s="35"/>
      <c r="G5803" s="36">
        <v>26.67</v>
      </c>
      <c r="H5803" s="36">
        <v>3750</v>
      </c>
      <c r="I5803" s="36">
        <v>4800.6000000000004</v>
      </c>
      <c r="J5803" s="36">
        <v>26.67</v>
      </c>
    </row>
    <row r="5804" spans="1:10" x14ac:dyDescent="0.2">
      <c r="A5804" s="33">
        <v>5099</v>
      </c>
      <c r="B5804" s="34" t="s">
        <v>11415</v>
      </c>
      <c r="C5804" s="34" t="s">
        <v>11414</v>
      </c>
      <c r="D5804" s="34" t="s">
        <v>10800</v>
      </c>
      <c r="E5804" s="35" t="s">
        <v>11309</v>
      </c>
      <c r="F5804" s="35"/>
      <c r="G5804" s="36">
        <v>26.67</v>
      </c>
      <c r="H5804" s="36">
        <v>3750</v>
      </c>
      <c r="I5804" s="36">
        <v>4800.6000000000004</v>
      </c>
      <c r="J5804" s="36">
        <v>26.67</v>
      </c>
    </row>
    <row r="5805" spans="1:10" x14ac:dyDescent="0.2">
      <c r="A5805" s="33">
        <v>5100</v>
      </c>
      <c r="B5805" s="34" t="s">
        <v>11433</v>
      </c>
      <c r="C5805" s="34" t="s">
        <v>11432</v>
      </c>
      <c r="D5805" s="34" t="s">
        <v>10803</v>
      </c>
      <c r="E5805" s="35" t="s">
        <v>14189</v>
      </c>
      <c r="F5805" s="35"/>
      <c r="G5805" s="36">
        <v>29.33</v>
      </c>
      <c r="H5805" s="36">
        <v>3750</v>
      </c>
      <c r="I5805" s="36">
        <v>5279.4</v>
      </c>
      <c r="J5805" s="36">
        <v>29.33</v>
      </c>
    </row>
    <row r="5806" spans="1:10" x14ac:dyDescent="0.2">
      <c r="A5806" s="33">
        <v>5101</v>
      </c>
      <c r="B5806" s="34" t="s">
        <v>10801</v>
      </c>
      <c r="C5806" s="34" t="s">
        <v>10802</v>
      </c>
      <c r="D5806" s="34" t="s">
        <v>15310</v>
      </c>
      <c r="E5806" s="35" t="s">
        <v>4624</v>
      </c>
      <c r="F5806" s="35"/>
      <c r="G5806" s="36">
        <v>7150</v>
      </c>
      <c r="H5806" s="36">
        <v>4000</v>
      </c>
      <c r="I5806" s="36">
        <v>7150</v>
      </c>
      <c r="J5806" s="36">
        <v>7150</v>
      </c>
    </row>
    <row r="5807" spans="1:10" x14ac:dyDescent="0.2">
      <c r="A5807" s="33">
        <v>5102</v>
      </c>
      <c r="B5807" s="34" t="s">
        <v>10618</v>
      </c>
      <c r="C5807" s="34" t="s">
        <v>10619</v>
      </c>
      <c r="D5807" s="34" t="s">
        <v>10803</v>
      </c>
      <c r="E5807" s="35" t="s">
        <v>694</v>
      </c>
      <c r="F5807" s="35"/>
      <c r="G5807" s="36">
        <v>29.33</v>
      </c>
      <c r="H5807" s="36">
        <v>3750</v>
      </c>
      <c r="I5807" s="36">
        <v>5279.4</v>
      </c>
      <c r="J5807" s="36">
        <v>29.33</v>
      </c>
    </row>
    <row r="5808" spans="1:10" x14ac:dyDescent="0.2">
      <c r="A5808" s="33">
        <v>5103</v>
      </c>
      <c r="B5808" s="34" t="s">
        <v>11459</v>
      </c>
      <c r="C5808" s="34" t="s">
        <v>11458</v>
      </c>
      <c r="D5808" s="34" t="s">
        <v>15311</v>
      </c>
      <c r="E5808" s="35" t="s">
        <v>14056</v>
      </c>
      <c r="F5808" s="35"/>
      <c r="G5808" s="36">
        <v>31.67</v>
      </c>
      <c r="H5808" s="36">
        <v>3800</v>
      </c>
      <c r="I5808" s="36">
        <v>5700.6</v>
      </c>
      <c r="J5808" s="36">
        <v>31.67</v>
      </c>
    </row>
    <row r="5809" spans="1:10" x14ac:dyDescent="0.2">
      <c r="A5809" s="31"/>
      <c r="B5809" s="31"/>
      <c r="C5809" s="31"/>
      <c r="D5809" s="32" t="s">
        <v>10804</v>
      </c>
      <c r="E5809" s="31"/>
      <c r="F5809" s="31"/>
      <c r="G5809" s="31"/>
      <c r="H5809" s="31"/>
      <c r="I5809" s="31"/>
      <c r="J5809" s="31"/>
    </row>
    <row r="5810" spans="1:10" x14ac:dyDescent="0.2">
      <c r="A5810" s="33">
        <v>5104</v>
      </c>
      <c r="B5810" s="34" t="s">
        <v>11128</v>
      </c>
      <c r="C5810" s="34" t="s">
        <v>11129</v>
      </c>
      <c r="D5810" s="34" t="s">
        <v>10811</v>
      </c>
      <c r="E5810" s="35" t="s">
        <v>102</v>
      </c>
      <c r="F5810" s="35"/>
      <c r="G5810" s="36">
        <v>29.15</v>
      </c>
      <c r="H5810" s="36">
        <v>3750</v>
      </c>
      <c r="I5810" s="36">
        <v>5830</v>
      </c>
      <c r="J5810" s="36">
        <v>29.15</v>
      </c>
    </row>
    <row r="5811" spans="1:10" x14ac:dyDescent="0.2">
      <c r="A5811" s="33">
        <v>5105</v>
      </c>
      <c r="B5811" s="34" t="s">
        <v>10805</v>
      </c>
      <c r="C5811" s="34" t="s">
        <v>10806</v>
      </c>
      <c r="D5811" s="34" t="s">
        <v>10807</v>
      </c>
      <c r="E5811" s="35" t="s">
        <v>1017</v>
      </c>
      <c r="F5811" s="35"/>
      <c r="G5811" s="36">
        <v>7700</v>
      </c>
      <c r="H5811" s="36">
        <v>4000</v>
      </c>
      <c r="I5811" s="36">
        <v>7700</v>
      </c>
      <c r="J5811" s="36">
        <v>7700</v>
      </c>
    </row>
    <row r="5812" spans="1:10" x14ac:dyDescent="0.2">
      <c r="A5812" s="33">
        <v>5106</v>
      </c>
      <c r="B5812" s="34" t="s">
        <v>10808</v>
      </c>
      <c r="C5812" s="34" t="s">
        <v>10809</v>
      </c>
      <c r="D5812" s="34" t="s">
        <v>10810</v>
      </c>
      <c r="E5812" s="35" t="s">
        <v>1375</v>
      </c>
      <c r="F5812" s="35"/>
      <c r="G5812" s="36">
        <v>32.18</v>
      </c>
      <c r="H5812" s="36">
        <v>3750</v>
      </c>
      <c r="I5812" s="36">
        <v>6436</v>
      </c>
      <c r="J5812" s="36">
        <v>32.18</v>
      </c>
    </row>
    <row r="5813" spans="1:10" x14ac:dyDescent="0.2">
      <c r="A5813" s="33">
        <v>5107</v>
      </c>
      <c r="B5813" s="34" t="s">
        <v>10812</v>
      </c>
      <c r="C5813" s="34" t="s">
        <v>10813</v>
      </c>
      <c r="D5813" s="34" t="s">
        <v>10810</v>
      </c>
      <c r="E5813" s="35" t="s">
        <v>8671</v>
      </c>
      <c r="F5813" s="35"/>
      <c r="G5813" s="36">
        <v>32.18</v>
      </c>
      <c r="H5813" s="36">
        <v>3750</v>
      </c>
      <c r="I5813" s="36">
        <v>6436</v>
      </c>
      <c r="J5813" s="36">
        <v>32.18</v>
      </c>
    </row>
    <row r="5814" spans="1:10" x14ac:dyDescent="0.2">
      <c r="A5814" s="33">
        <v>5108</v>
      </c>
      <c r="B5814" s="34" t="s">
        <v>11485</v>
      </c>
      <c r="C5814" s="34" t="s">
        <v>11484</v>
      </c>
      <c r="D5814" s="34" t="s">
        <v>10823</v>
      </c>
      <c r="E5814" s="35" t="s">
        <v>14075</v>
      </c>
      <c r="F5814" s="35"/>
      <c r="G5814" s="36">
        <v>26.5</v>
      </c>
      <c r="H5814" s="36">
        <v>3724</v>
      </c>
      <c r="I5814" s="36">
        <v>5300</v>
      </c>
      <c r="J5814" s="36">
        <v>26.5</v>
      </c>
    </row>
    <row r="5815" spans="1:10" x14ac:dyDescent="0.2">
      <c r="A5815" s="33">
        <v>5109</v>
      </c>
      <c r="B5815" s="34" t="s">
        <v>10814</v>
      </c>
      <c r="C5815" s="34" t="s">
        <v>10815</v>
      </c>
      <c r="D5815" s="34" t="s">
        <v>10816</v>
      </c>
      <c r="E5815" s="35" t="s">
        <v>10817</v>
      </c>
      <c r="F5815" s="35"/>
      <c r="G5815" s="36">
        <v>31.8</v>
      </c>
      <c r="H5815" s="36">
        <v>3750</v>
      </c>
      <c r="I5815" s="36">
        <v>6360</v>
      </c>
      <c r="J5815" s="36">
        <v>31.8</v>
      </c>
    </row>
    <row r="5816" spans="1:10" x14ac:dyDescent="0.2">
      <c r="A5816" s="33">
        <v>5110</v>
      </c>
      <c r="B5816" s="34" t="s">
        <v>11483</v>
      </c>
      <c r="C5816" s="34" t="s">
        <v>11482</v>
      </c>
      <c r="D5816" s="34" t="s">
        <v>10823</v>
      </c>
      <c r="E5816" s="35" t="s">
        <v>13922</v>
      </c>
      <c r="F5816" s="35"/>
      <c r="G5816" s="36">
        <v>26.5</v>
      </c>
      <c r="H5816" s="36">
        <v>3750</v>
      </c>
      <c r="I5816" s="36">
        <v>5300</v>
      </c>
      <c r="J5816" s="36">
        <v>26.5</v>
      </c>
    </row>
    <row r="5817" spans="1:10" x14ac:dyDescent="0.2">
      <c r="A5817" s="33">
        <v>5111</v>
      </c>
      <c r="B5817" s="34" t="s">
        <v>10818</v>
      </c>
      <c r="C5817" s="34" t="s">
        <v>10819</v>
      </c>
      <c r="D5817" s="34" t="s">
        <v>10820</v>
      </c>
      <c r="E5817" s="35" t="s">
        <v>6760</v>
      </c>
      <c r="F5817" s="35"/>
      <c r="G5817" s="36">
        <v>4400</v>
      </c>
      <c r="H5817" s="36">
        <v>3750</v>
      </c>
      <c r="I5817" s="36">
        <v>4400</v>
      </c>
      <c r="J5817" s="36">
        <v>4400</v>
      </c>
    </row>
    <row r="5818" spans="1:10" x14ac:dyDescent="0.2">
      <c r="A5818" s="33">
        <v>5112</v>
      </c>
      <c r="B5818" s="34" t="s">
        <v>10821</v>
      </c>
      <c r="C5818" s="34" t="s">
        <v>10822</v>
      </c>
      <c r="D5818" s="34" t="s">
        <v>10823</v>
      </c>
      <c r="E5818" s="35" t="s">
        <v>617</v>
      </c>
      <c r="F5818" s="35"/>
      <c r="G5818" s="36">
        <v>26.5</v>
      </c>
      <c r="H5818" s="36">
        <v>3750</v>
      </c>
      <c r="I5818" s="36">
        <v>5300</v>
      </c>
      <c r="J5818" s="36">
        <v>26.5</v>
      </c>
    </row>
    <row r="5819" spans="1:10" x14ac:dyDescent="0.2">
      <c r="A5819" s="33">
        <v>5113</v>
      </c>
      <c r="B5819" s="34" t="s">
        <v>10824</v>
      </c>
      <c r="C5819" s="34" t="s">
        <v>10825</v>
      </c>
      <c r="D5819" s="34" t="s">
        <v>10826</v>
      </c>
      <c r="E5819" s="35" t="s">
        <v>273</v>
      </c>
      <c r="F5819" s="35"/>
      <c r="G5819" s="36">
        <v>5880</v>
      </c>
      <c r="H5819" s="36">
        <v>3800</v>
      </c>
      <c r="I5819" s="36">
        <v>5880</v>
      </c>
      <c r="J5819" s="36">
        <v>5880</v>
      </c>
    </row>
    <row r="5820" spans="1:10" x14ac:dyDescent="0.2">
      <c r="A5820" s="33">
        <v>5114</v>
      </c>
      <c r="B5820" s="34" t="s">
        <v>10827</v>
      </c>
      <c r="C5820" s="34" t="s">
        <v>10828</v>
      </c>
      <c r="D5820" s="34" t="s">
        <v>15312</v>
      </c>
      <c r="E5820" s="35" t="s">
        <v>1853</v>
      </c>
      <c r="F5820" s="35"/>
      <c r="G5820" s="36">
        <v>35.1</v>
      </c>
      <c r="H5820" s="36">
        <v>3750</v>
      </c>
      <c r="I5820" s="36">
        <v>7020</v>
      </c>
      <c r="J5820" s="36">
        <v>35.1</v>
      </c>
    </row>
    <row r="5821" spans="1:10" x14ac:dyDescent="0.2">
      <c r="A5821" s="33">
        <v>5115</v>
      </c>
      <c r="B5821" s="34" t="s">
        <v>15313</v>
      </c>
      <c r="C5821" s="34" t="s">
        <v>15314</v>
      </c>
      <c r="D5821" s="34" t="s">
        <v>10823</v>
      </c>
      <c r="E5821" s="35" t="s">
        <v>13995</v>
      </c>
      <c r="F5821" s="35"/>
      <c r="G5821" s="36">
        <v>26.5</v>
      </c>
      <c r="H5821" s="36">
        <v>3750</v>
      </c>
      <c r="I5821" s="36">
        <v>5300</v>
      </c>
      <c r="J5821" s="36">
        <v>26.5</v>
      </c>
    </row>
    <row r="5822" spans="1:10" x14ac:dyDescent="0.2">
      <c r="A5822" s="33">
        <v>5116</v>
      </c>
      <c r="B5822" s="34" t="s">
        <v>10829</v>
      </c>
      <c r="C5822" s="34" t="s">
        <v>10830</v>
      </c>
      <c r="D5822" s="34" t="s">
        <v>10811</v>
      </c>
      <c r="E5822" s="35" t="s">
        <v>1442</v>
      </c>
      <c r="F5822" s="35"/>
      <c r="G5822" s="36">
        <v>29.15</v>
      </c>
      <c r="H5822" s="36">
        <v>3750</v>
      </c>
      <c r="I5822" s="36">
        <v>5830</v>
      </c>
      <c r="J5822" s="36">
        <v>29.15</v>
      </c>
    </row>
    <row r="5823" spans="1:10" x14ac:dyDescent="0.2">
      <c r="A5823" s="31"/>
      <c r="B5823" s="31"/>
      <c r="C5823" s="31"/>
      <c r="D5823" s="32" t="s">
        <v>10833</v>
      </c>
      <c r="E5823" s="31"/>
      <c r="F5823" s="31"/>
      <c r="G5823" s="31"/>
      <c r="H5823" s="31"/>
      <c r="I5823" s="31"/>
      <c r="J5823" s="31"/>
    </row>
    <row r="5824" spans="1:10" x14ac:dyDescent="0.2">
      <c r="A5824" s="33">
        <v>5117</v>
      </c>
      <c r="B5824" s="34" t="s">
        <v>11487</v>
      </c>
      <c r="C5824" s="34" t="s">
        <v>11486</v>
      </c>
      <c r="D5824" s="34" t="s">
        <v>15315</v>
      </c>
      <c r="E5824" s="35" t="s">
        <v>13955</v>
      </c>
      <c r="F5824" s="35"/>
      <c r="G5824" s="36">
        <v>5800</v>
      </c>
      <c r="H5824" s="36">
        <v>4700</v>
      </c>
      <c r="I5824" s="36">
        <v>5220</v>
      </c>
      <c r="J5824" s="36">
        <v>5220</v>
      </c>
    </row>
    <row r="5825" spans="1:10" x14ac:dyDescent="0.2">
      <c r="A5825" s="33">
        <v>5118</v>
      </c>
      <c r="B5825" s="34" t="s">
        <v>10834</v>
      </c>
      <c r="C5825" s="34" t="s">
        <v>10835</v>
      </c>
      <c r="D5825" s="34" t="s">
        <v>10836</v>
      </c>
      <c r="E5825" s="35" t="s">
        <v>799</v>
      </c>
      <c r="F5825" s="35"/>
      <c r="G5825" s="36">
        <v>5800</v>
      </c>
      <c r="H5825" s="36">
        <v>4700</v>
      </c>
      <c r="I5825" s="36">
        <v>5800</v>
      </c>
      <c r="J5825" s="36">
        <v>5800</v>
      </c>
    </row>
    <row r="5826" spans="1:10" x14ac:dyDescent="0.2">
      <c r="A5826" s="33">
        <v>5119</v>
      </c>
      <c r="B5826" s="34" t="s">
        <v>10837</v>
      </c>
      <c r="C5826" s="34" t="s">
        <v>10838</v>
      </c>
      <c r="D5826" s="34" t="s">
        <v>15316</v>
      </c>
      <c r="E5826" s="35" t="s">
        <v>10839</v>
      </c>
      <c r="F5826" s="35"/>
      <c r="G5826" s="36">
        <v>13708</v>
      </c>
      <c r="H5826" s="36">
        <v>9400</v>
      </c>
      <c r="I5826" s="36">
        <v>13708</v>
      </c>
      <c r="J5826" s="36">
        <v>13708</v>
      </c>
    </row>
    <row r="5827" spans="1:10" x14ac:dyDescent="0.2">
      <c r="A5827" s="33">
        <v>5120</v>
      </c>
      <c r="B5827" s="34" t="s">
        <v>10840</v>
      </c>
      <c r="C5827" s="34" t="s">
        <v>10841</v>
      </c>
      <c r="D5827" s="34" t="s">
        <v>10842</v>
      </c>
      <c r="E5827" s="35" t="s">
        <v>4396</v>
      </c>
      <c r="F5827" s="35"/>
      <c r="G5827" s="36">
        <v>6500</v>
      </c>
      <c r="H5827" s="36">
        <v>4050</v>
      </c>
      <c r="I5827" s="36">
        <v>6500</v>
      </c>
      <c r="J5827" s="36">
        <v>6500</v>
      </c>
    </row>
    <row r="5828" spans="1:10" x14ac:dyDescent="0.2">
      <c r="A5828" s="33">
        <v>5121</v>
      </c>
      <c r="B5828" s="34" t="s">
        <v>10843</v>
      </c>
      <c r="C5828" s="34" t="s">
        <v>10844</v>
      </c>
      <c r="D5828" s="34" t="s">
        <v>15317</v>
      </c>
      <c r="E5828" s="35" t="s">
        <v>2305</v>
      </c>
      <c r="F5828" s="35"/>
      <c r="G5828" s="36">
        <v>9317</v>
      </c>
      <c r="H5828" s="36">
        <v>5900</v>
      </c>
      <c r="I5828" s="36">
        <v>9317</v>
      </c>
      <c r="J5828" s="36">
        <v>9317</v>
      </c>
    </row>
    <row r="5829" spans="1:10" x14ac:dyDescent="0.2">
      <c r="A5829" s="33">
        <v>5122</v>
      </c>
      <c r="B5829" s="34" t="s">
        <v>10845</v>
      </c>
      <c r="C5829" s="34" t="s">
        <v>10846</v>
      </c>
      <c r="D5829" s="34" t="s">
        <v>10847</v>
      </c>
      <c r="E5829" s="35" t="s">
        <v>6296</v>
      </c>
      <c r="F5829" s="35"/>
      <c r="G5829" s="36">
        <v>5280</v>
      </c>
      <c r="H5829" s="36">
        <v>3750</v>
      </c>
      <c r="I5829" s="36">
        <v>5280</v>
      </c>
      <c r="J5829" s="36">
        <v>5280</v>
      </c>
    </row>
    <row r="5830" spans="1:10" x14ac:dyDescent="0.2">
      <c r="A5830" s="31"/>
      <c r="B5830" s="31"/>
      <c r="C5830" s="31"/>
      <c r="D5830" s="32" t="s">
        <v>10848</v>
      </c>
      <c r="E5830" s="31"/>
      <c r="F5830" s="31"/>
      <c r="G5830" s="31"/>
      <c r="H5830" s="31"/>
      <c r="I5830" s="31"/>
      <c r="J5830" s="31"/>
    </row>
    <row r="5831" spans="1:10" x14ac:dyDescent="0.2">
      <c r="A5831" s="33">
        <v>5123</v>
      </c>
      <c r="B5831" s="34" t="s">
        <v>10849</v>
      </c>
      <c r="C5831" s="34" t="s">
        <v>10850</v>
      </c>
      <c r="D5831" s="34" t="s">
        <v>10851</v>
      </c>
      <c r="E5831" s="35" t="s">
        <v>273</v>
      </c>
      <c r="F5831" s="35"/>
      <c r="G5831" s="36">
        <v>4680</v>
      </c>
      <c r="H5831" s="36">
        <v>3800</v>
      </c>
      <c r="I5831" s="36">
        <v>4680</v>
      </c>
      <c r="J5831" s="36">
        <v>4680</v>
      </c>
    </row>
    <row r="5832" spans="1:10" x14ac:dyDescent="0.2">
      <c r="A5832" s="31"/>
      <c r="B5832" s="31"/>
      <c r="C5832" s="31"/>
      <c r="D5832" s="32" t="s">
        <v>10852</v>
      </c>
      <c r="E5832" s="31"/>
      <c r="F5832" s="31"/>
      <c r="G5832" s="31"/>
      <c r="H5832" s="31"/>
      <c r="I5832" s="31"/>
      <c r="J5832" s="31"/>
    </row>
    <row r="5833" spans="1:10" x14ac:dyDescent="0.2">
      <c r="A5833" s="33">
        <v>5124</v>
      </c>
      <c r="B5833" s="34" t="s">
        <v>10853</v>
      </c>
      <c r="C5833" s="34" t="s">
        <v>10854</v>
      </c>
      <c r="D5833" s="34" t="s">
        <v>10855</v>
      </c>
      <c r="E5833" s="35" t="s">
        <v>718</v>
      </c>
      <c r="F5833" s="35"/>
      <c r="G5833" s="36">
        <v>34.72</v>
      </c>
      <c r="H5833" s="36">
        <v>4000</v>
      </c>
      <c r="I5833" s="36">
        <v>6249.6</v>
      </c>
      <c r="J5833" s="36">
        <v>34.72</v>
      </c>
    </row>
    <row r="5834" spans="1:10" x14ac:dyDescent="0.2">
      <c r="A5834" s="33">
        <v>5125</v>
      </c>
      <c r="B5834" s="34" t="s">
        <v>10856</v>
      </c>
      <c r="C5834" s="34" t="s">
        <v>10857</v>
      </c>
      <c r="D5834" s="34" t="s">
        <v>10855</v>
      </c>
      <c r="E5834" s="35" t="s">
        <v>433</v>
      </c>
      <c r="F5834" s="35"/>
      <c r="G5834" s="36">
        <v>34.72</v>
      </c>
      <c r="H5834" s="36">
        <v>4000</v>
      </c>
      <c r="I5834" s="36">
        <v>6249.6</v>
      </c>
      <c r="J5834" s="36">
        <v>34.72</v>
      </c>
    </row>
    <row r="5835" spans="1:10" x14ac:dyDescent="0.2">
      <c r="A5835" s="33">
        <v>5126</v>
      </c>
      <c r="B5835" s="34" t="s">
        <v>10858</v>
      </c>
      <c r="C5835" s="34" t="s">
        <v>10859</v>
      </c>
      <c r="D5835" s="34" t="s">
        <v>15318</v>
      </c>
      <c r="E5835" s="35" t="s">
        <v>7398</v>
      </c>
      <c r="F5835" s="35"/>
      <c r="G5835" s="36">
        <v>32.22</v>
      </c>
      <c r="H5835" s="36">
        <v>3900</v>
      </c>
      <c r="I5835" s="36">
        <v>5799.6</v>
      </c>
      <c r="J5835" s="36">
        <v>32.22</v>
      </c>
    </row>
    <row r="5836" spans="1:10" x14ac:dyDescent="0.2">
      <c r="A5836" s="33">
        <v>5127</v>
      </c>
      <c r="B5836" s="34" t="s">
        <v>10860</v>
      </c>
      <c r="C5836" s="34" t="s">
        <v>10861</v>
      </c>
      <c r="D5836" s="34" t="s">
        <v>15319</v>
      </c>
      <c r="E5836" s="35" t="s">
        <v>10862</v>
      </c>
      <c r="F5836" s="35"/>
      <c r="G5836" s="36">
        <v>7500</v>
      </c>
      <c r="H5836" s="36">
        <v>4100</v>
      </c>
      <c r="I5836" s="36">
        <v>7500</v>
      </c>
      <c r="J5836" s="36">
        <v>7500</v>
      </c>
    </row>
    <row r="5837" spans="1:10" x14ac:dyDescent="0.2">
      <c r="A5837" s="33">
        <v>5128</v>
      </c>
      <c r="B5837" s="34" t="s">
        <v>10863</v>
      </c>
      <c r="C5837" s="34" t="s">
        <v>10864</v>
      </c>
      <c r="D5837" s="34" t="s">
        <v>10855</v>
      </c>
      <c r="E5837" s="35" t="s">
        <v>10865</v>
      </c>
      <c r="F5837" s="35"/>
      <c r="G5837" s="36">
        <v>34.72</v>
      </c>
      <c r="H5837" s="36">
        <v>4000</v>
      </c>
      <c r="I5837" s="36">
        <v>6249.6</v>
      </c>
      <c r="J5837" s="36">
        <v>34.72</v>
      </c>
    </row>
    <row r="5838" spans="1:10" x14ac:dyDescent="0.2">
      <c r="A5838" s="33">
        <v>5129</v>
      </c>
      <c r="B5838" s="34" t="s">
        <v>10650</v>
      </c>
      <c r="C5838" s="34" t="s">
        <v>10651</v>
      </c>
      <c r="D5838" s="34" t="s">
        <v>15320</v>
      </c>
      <c r="E5838" s="35" t="s">
        <v>501</v>
      </c>
      <c r="F5838" s="35"/>
      <c r="G5838" s="36">
        <v>26.89</v>
      </c>
      <c r="H5838" s="36">
        <v>3750</v>
      </c>
      <c r="I5838" s="36">
        <v>4840.2</v>
      </c>
      <c r="J5838" s="36">
        <v>26.89</v>
      </c>
    </row>
    <row r="5839" spans="1:10" x14ac:dyDescent="0.2">
      <c r="A5839" s="33">
        <v>5130</v>
      </c>
      <c r="B5839" s="34" t="s">
        <v>15321</v>
      </c>
      <c r="C5839" s="34" t="s">
        <v>15322</v>
      </c>
      <c r="D5839" s="34" t="s">
        <v>10866</v>
      </c>
      <c r="E5839" s="35" t="s">
        <v>13994</v>
      </c>
      <c r="F5839" s="35"/>
      <c r="G5839" s="36">
        <v>24.44</v>
      </c>
      <c r="H5839" s="36">
        <v>3750</v>
      </c>
      <c r="I5839" s="36">
        <v>4399.2</v>
      </c>
      <c r="J5839" s="36">
        <v>24.44</v>
      </c>
    </row>
    <row r="5840" spans="1:10" x14ac:dyDescent="0.2">
      <c r="A5840" s="33">
        <v>5131</v>
      </c>
      <c r="B5840" s="34" t="s">
        <v>10867</v>
      </c>
      <c r="C5840" s="34" t="s">
        <v>10868</v>
      </c>
      <c r="D5840" s="34" t="s">
        <v>10869</v>
      </c>
      <c r="E5840" s="35" t="s">
        <v>433</v>
      </c>
      <c r="F5840" s="35"/>
      <c r="G5840" s="36">
        <v>37.78</v>
      </c>
      <c r="H5840" s="36">
        <v>4200</v>
      </c>
      <c r="I5840" s="36">
        <v>6800.4</v>
      </c>
      <c r="J5840" s="36">
        <v>37.78</v>
      </c>
    </row>
    <row r="5841" spans="1:10" x14ac:dyDescent="0.2">
      <c r="A5841" s="33">
        <v>5132</v>
      </c>
      <c r="B5841" s="34" t="s">
        <v>10870</v>
      </c>
      <c r="C5841" s="34" t="s">
        <v>10871</v>
      </c>
      <c r="D5841" s="34" t="s">
        <v>10872</v>
      </c>
      <c r="E5841" s="35" t="s">
        <v>1713</v>
      </c>
      <c r="F5841" s="35"/>
      <c r="G5841" s="36">
        <v>40.56</v>
      </c>
      <c r="H5841" s="36">
        <v>3800</v>
      </c>
      <c r="I5841" s="36">
        <v>7300.8</v>
      </c>
      <c r="J5841" s="36">
        <v>40.56</v>
      </c>
    </row>
    <row r="5842" spans="1:10" x14ac:dyDescent="0.2">
      <c r="A5842" s="33">
        <v>5133</v>
      </c>
      <c r="B5842" s="34" t="s">
        <v>10873</v>
      </c>
      <c r="C5842" s="34" t="s">
        <v>10874</v>
      </c>
      <c r="D5842" s="34" t="s">
        <v>10872</v>
      </c>
      <c r="E5842" s="35" t="s">
        <v>433</v>
      </c>
      <c r="F5842" s="35"/>
      <c r="G5842" s="36">
        <v>40.56</v>
      </c>
      <c r="H5842" s="36">
        <v>3800</v>
      </c>
      <c r="I5842" s="36">
        <v>7300.8</v>
      </c>
      <c r="J5842" s="36">
        <v>40.56</v>
      </c>
    </row>
    <row r="5843" spans="1:10" x14ac:dyDescent="0.2">
      <c r="A5843" s="33">
        <v>5134</v>
      </c>
      <c r="B5843" s="34" t="s">
        <v>11449</v>
      </c>
      <c r="C5843" s="34" t="s">
        <v>11448</v>
      </c>
      <c r="D5843" s="34" t="s">
        <v>15318</v>
      </c>
      <c r="E5843" s="35" t="s">
        <v>13975</v>
      </c>
      <c r="F5843" s="35"/>
      <c r="G5843" s="36">
        <v>32.22</v>
      </c>
      <c r="H5843" s="36">
        <v>3900</v>
      </c>
      <c r="I5843" s="36">
        <v>5799.6</v>
      </c>
      <c r="J5843" s="36">
        <v>32.22</v>
      </c>
    </row>
    <row r="5844" spans="1:10" x14ac:dyDescent="0.2">
      <c r="A5844" s="33">
        <v>5135</v>
      </c>
      <c r="B5844" s="34" t="s">
        <v>10875</v>
      </c>
      <c r="C5844" s="34" t="s">
        <v>10876</v>
      </c>
      <c r="D5844" s="34" t="s">
        <v>10872</v>
      </c>
      <c r="E5844" s="35" t="s">
        <v>2797</v>
      </c>
      <c r="F5844" s="35"/>
      <c r="G5844" s="36">
        <v>40.56</v>
      </c>
      <c r="H5844" s="36">
        <v>3200</v>
      </c>
      <c r="I5844" s="36">
        <v>7300.8</v>
      </c>
      <c r="J5844" s="36">
        <v>40.56</v>
      </c>
    </row>
    <row r="5845" spans="1:10" x14ac:dyDescent="0.2">
      <c r="A5845" s="33">
        <v>5136</v>
      </c>
      <c r="B5845" s="34" t="s">
        <v>11447</v>
      </c>
      <c r="C5845" s="34" t="s">
        <v>11446</v>
      </c>
      <c r="D5845" s="34" t="s">
        <v>15318</v>
      </c>
      <c r="E5845" s="35" t="s">
        <v>14047</v>
      </c>
      <c r="F5845" s="35"/>
      <c r="G5845" s="36">
        <v>32.22</v>
      </c>
      <c r="H5845" s="36">
        <v>4200</v>
      </c>
      <c r="I5845" s="36">
        <v>5799.6</v>
      </c>
      <c r="J5845" s="36">
        <v>32.22</v>
      </c>
    </row>
    <row r="5846" spans="1:10" x14ac:dyDescent="0.2">
      <c r="A5846" s="33">
        <v>5137</v>
      </c>
      <c r="B5846" s="34" t="s">
        <v>10877</v>
      </c>
      <c r="C5846" s="34" t="s">
        <v>10878</v>
      </c>
      <c r="D5846" s="34" t="s">
        <v>10855</v>
      </c>
      <c r="E5846" s="35" t="s">
        <v>2055</v>
      </c>
      <c r="F5846" s="35"/>
      <c r="G5846" s="36">
        <v>34.72</v>
      </c>
      <c r="H5846" s="36">
        <v>4000</v>
      </c>
      <c r="I5846" s="36">
        <v>6249.6</v>
      </c>
      <c r="J5846" s="36">
        <v>34.72</v>
      </c>
    </row>
    <row r="5847" spans="1:10" x14ac:dyDescent="0.2">
      <c r="A5847" s="33">
        <v>5138</v>
      </c>
      <c r="B5847" s="34" t="s">
        <v>10879</v>
      </c>
      <c r="C5847" s="34" t="s">
        <v>10880</v>
      </c>
      <c r="D5847" s="34" t="s">
        <v>10869</v>
      </c>
      <c r="E5847" s="35" t="s">
        <v>10209</v>
      </c>
      <c r="F5847" s="35"/>
      <c r="G5847" s="36">
        <v>37.78</v>
      </c>
      <c r="H5847" s="36">
        <v>4200</v>
      </c>
      <c r="I5847" s="36">
        <v>6800.4</v>
      </c>
      <c r="J5847" s="36">
        <v>37.78</v>
      </c>
    </row>
    <row r="5848" spans="1:10" x14ac:dyDescent="0.2">
      <c r="A5848" s="31"/>
      <c r="B5848" s="31"/>
      <c r="C5848" s="31"/>
      <c r="D5848" s="32" t="s">
        <v>10881</v>
      </c>
      <c r="E5848" s="31"/>
      <c r="F5848" s="31"/>
      <c r="G5848" s="31"/>
      <c r="H5848" s="31"/>
      <c r="I5848" s="31"/>
      <c r="J5848" s="31"/>
    </row>
    <row r="5849" spans="1:10" x14ac:dyDescent="0.2">
      <c r="A5849" s="33">
        <v>5139</v>
      </c>
      <c r="B5849" s="34" t="s">
        <v>10882</v>
      </c>
      <c r="C5849" s="34" t="s">
        <v>10883</v>
      </c>
      <c r="D5849" s="34" t="s">
        <v>10884</v>
      </c>
      <c r="E5849" s="35" t="s">
        <v>4185</v>
      </c>
      <c r="F5849" s="35"/>
      <c r="G5849" s="36">
        <v>27.5</v>
      </c>
      <c r="H5849" s="36">
        <v>3750</v>
      </c>
      <c r="I5849" s="36">
        <v>4950</v>
      </c>
      <c r="J5849" s="36">
        <v>27.5</v>
      </c>
    </row>
    <row r="5850" spans="1:10" x14ac:dyDescent="0.2">
      <c r="A5850" s="33">
        <v>5140</v>
      </c>
      <c r="B5850" s="34" t="s">
        <v>10885</v>
      </c>
      <c r="C5850" s="34" t="s">
        <v>10886</v>
      </c>
      <c r="D5850" s="34" t="s">
        <v>15323</v>
      </c>
      <c r="E5850" s="35" t="s">
        <v>5138</v>
      </c>
      <c r="F5850" s="35"/>
      <c r="G5850" s="36">
        <v>40</v>
      </c>
      <c r="H5850" s="36">
        <v>3900</v>
      </c>
      <c r="I5850" s="36">
        <v>7200</v>
      </c>
      <c r="J5850" s="36">
        <v>40</v>
      </c>
    </row>
    <row r="5851" spans="1:10" x14ac:dyDescent="0.2">
      <c r="A5851" s="33">
        <v>5141</v>
      </c>
      <c r="B5851" s="34" t="s">
        <v>10887</v>
      </c>
      <c r="C5851" s="34" t="s">
        <v>10888</v>
      </c>
      <c r="D5851" s="34" t="s">
        <v>10889</v>
      </c>
      <c r="E5851" s="35" t="s">
        <v>433</v>
      </c>
      <c r="F5851" s="35"/>
      <c r="G5851" s="36">
        <v>30</v>
      </c>
      <c r="H5851" s="36">
        <v>3750</v>
      </c>
      <c r="I5851" s="36">
        <v>5400</v>
      </c>
      <c r="J5851" s="36">
        <v>30</v>
      </c>
    </row>
    <row r="5852" spans="1:10" x14ac:dyDescent="0.2">
      <c r="A5852" s="33">
        <v>5142</v>
      </c>
      <c r="B5852" s="34" t="s">
        <v>10890</v>
      </c>
      <c r="C5852" s="34" t="s">
        <v>10891</v>
      </c>
      <c r="D5852" s="34" t="s">
        <v>10884</v>
      </c>
      <c r="E5852" s="35" t="s">
        <v>2997</v>
      </c>
      <c r="F5852" s="35"/>
      <c r="G5852" s="36">
        <v>27.5</v>
      </c>
      <c r="H5852" s="36">
        <v>3750</v>
      </c>
      <c r="I5852" s="36">
        <v>4950</v>
      </c>
      <c r="J5852" s="36">
        <v>27.5</v>
      </c>
    </row>
    <row r="5853" spans="1:10" x14ac:dyDescent="0.2">
      <c r="A5853" s="33">
        <v>5143</v>
      </c>
      <c r="B5853" s="34" t="s">
        <v>10892</v>
      </c>
      <c r="C5853" s="34" t="s">
        <v>10893</v>
      </c>
      <c r="D5853" s="34" t="s">
        <v>15324</v>
      </c>
      <c r="E5853" s="35" t="s">
        <v>433</v>
      </c>
      <c r="F5853" s="35"/>
      <c r="G5853" s="36">
        <v>36.67</v>
      </c>
      <c r="H5853" s="36">
        <v>3900</v>
      </c>
      <c r="I5853" s="36">
        <v>6600.6</v>
      </c>
      <c r="J5853" s="36">
        <v>36.67</v>
      </c>
    </row>
    <row r="5854" spans="1:10" x14ac:dyDescent="0.2">
      <c r="A5854" s="33">
        <v>5144</v>
      </c>
      <c r="B5854" s="34" t="s">
        <v>10896</v>
      </c>
      <c r="C5854" s="34" t="s">
        <v>10897</v>
      </c>
      <c r="D5854" s="34" t="s">
        <v>15324</v>
      </c>
      <c r="E5854" s="35" t="s">
        <v>433</v>
      </c>
      <c r="F5854" s="35"/>
      <c r="G5854" s="36">
        <v>36.67</v>
      </c>
      <c r="H5854" s="36">
        <v>3900</v>
      </c>
      <c r="I5854" s="36">
        <v>6600.6</v>
      </c>
      <c r="J5854" s="36">
        <v>36.67</v>
      </c>
    </row>
    <row r="5855" spans="1:10" x14ac:dyDescent="0.2">
      <c r="A5855" s="33">
        <v>5145</v>
      </c>
      <c r="B5855" s="34" t="s">
        <v>10898</v>
      </c>
      <c r="C5855" s="34" t="s">
        <v>10899</v>
      </c>
      <c r="D5855" s="34" t="s">
        <v>10900</v>
      </c>
      <c r="E5855" s="35" t="s">
        <v>433</v>
      </c>
      <c r="F5855" s="35"/>
      <c r="G5855" s="36">
        <v>23.89</v>
      </c>
      <c r="H5855" s="36">
        <v>3750</v>
      </c>
      <c r="I5855" s="36">
        <v>3960</v>
      </c>
      <c r="J5855" s="36">
        <v>22</v>
      </c>
    </row>
    <row r="5856" spans="1:10" x14ac:dyDescent="0.2">
      <c r="A5856" s="33">
        <v>5146</v>
      </c>
      <c r="B5856" s="34" t="s">
        <v>10901</v>
      </c>
      <c r="C5856" s="34" t="s">
        <v>10902</v>
      </c>
      <c r="D5856" s="34" t="s">
        <v>15323</v>
      </c>
      <c r="E5856" s="35" t="s">
        <v>433</v>
      </c>
      <c r="F5856" s="35"/>
      <c r="G5856" s="36">
        <v>40</v>
      </c>
      <c r="H5856" s="36">
        <v>3900</v>
      </c>
      <c r="I5856" s="36">
        <v>7200</v>
      </c>
      <c r="J5856" s="36">
        <v>40</v>
      </c>
    </row>
    <row r="5857" spans="1:10" x14ac:dyDescent="0.2">
      <c r="A5857" s="33">
        <v>5147</v>
      </c>
      <c r="B5857" s="34" t="s">
        <v>10903</v>
      </c>
      <c r="C5857" s="34" t="s">
        <v>10904</v>
      </c>
      <c r="D5857" s="34" t="s">
        <v>10889</v>
      </c>
      <c r="E5857" s="35" t="s">
        <v>433</v>
      </c>
      <c r="F5857" s="35"/>
      <c r="G5857" s="36">
        <v>30</v>
      </c>
      <c r="H5857" s="36">
        <v>3750</v>
      </c>
      <c r="I5857" s="36">
        <v>5400</v>
      </c>
      <c r="J5857" s="36">
        <v>30</v>
      </c>
    </row>
    <row r="5858" spans="1:10" x14ac:dyDescent="0.2">
      <c r="A5858" s="33">
        <v>5148</v>
      </c>
      <c r="B5858" s="34" t="s">
        <v>10905</v>
      </c>
      <c r="C5858" s="34" t="s">
        <v>10906</v>
      </c>
      <c r="D5858" s="34" t="s">
        <v>10884</v>
      </c>
      <c r="E5858" s="35" t="s">
        <v>10907</v>
      </c>
      <c r="F5858" s="35"/>
      <c r="G5858" s="36">
        <v>27.5</v>
      </c>
      <c r="H5858" s="36">
        <v>3750</v>
      </c>
      <c r="I5858" s="36">
        <v>4950</v>
      </c>
      <c r="J5858" s="36">
        <v>27.5</v>
      </c>
    </row>
    <row r="5859" spans="1:10" x14ac:dyDescent="0.2">
      <c r="A5859" s="33">
        <v>5149</v>
      </c>
      <c r="B5859" s="34" t="s">
        <v>10908</v>
      </c>
      <c r="C5859" s="34" t="s">
        <v>10909</v>
      </c>
      <c r="D5859" s="34" t="s">
        <v>10884</v>
      </c>
      <c r="E5859" s="35" t="s">
        <v>433</v>
      </c>
      <c r="F5859" s="35"/>
      <c r="G5859" s="36">
        <v>27.5</v>
      </c>
      <c r="H5859" s="36">
        <v>3750</v>
      </c>
      <c r="I5859" s="36">
        <v>4950</v>
      </c>
      <c r="J5859" s="36">
        <v>27.5</v>
      </c>
    </row>
    <row r="5860" spans="1:10" x14ac:dyDescent="0.2">
      <c r="A5860" s="31"/>
      <c r="B5860" s="31"/>
      <c r="C5860" s="31"/>
      <c r="D5860" s="32" t="s">
        <v>10910</v>
      </c>
      <c r="E5860" s="31"/>
      <c r="F5860" s="31"/>
      <c r="G5860" s="31"/>
      <c r="H5860" s="31"/>
      <c r="I5860" s="31"/>
      <c r="J5860" s="31"/>
    </row>
    <row r="5861" spans="1:10" x14ac:dyDescent="0.2">
      <c r="A5861" s="33">
        <v>5150</v>
      </c>
      <c r="B5861" s="34" t="s">
        <v>10911</v>
      </c>
      <c r="C5861" s="34" t="s">
        <v>10912</v>
      </c>
      <c r="D5861" s="34" t="s">
        <v>10913</v>
      </c>
      <c r="E5861" s="35" t="s">
        <v>7137</v>
      </c>
      <c r="F5861" s="35"/>
      <c r="G5861" s="36">
        <v>34.72</v>
      </c>
      <c r="H5861" s="36">
        <v>4100</v>
      </c>
      <c r="I5861" s="36">
        <v>6249.6</v>
      </c>
      <c r="J5861" s="36">
        <v>34.72</v>
      </c>
    </row>
    <row r="5862" spans="1:10" x14ac:dyDescent="0.2">
      <c r="A5862" s="33">
        <v>5151</v>
      </c>
      <c r="B5862" s="34" t="s">
        <v>11067</v>
      </c>
      <c r="C5862" s="34" t="s">
        <v>11068</v>
      </c>
      <c r="D5862" s="34" t="s">
        <v>15325</v>
      </c>
      <c r="E5862" s="35" t="s">
        <v>2127</v>
      </c>
      <c r="F5862" s="35"/>
      <c r="G5862" s="36">
        <v>25</v>
      </c>
      <c r="H5862" s="36">
        <v>3750</v>
      </c>
      <c r="I5862" s="36">
        <v>4500</v>
      </c>
      <c r="J5862" s="36">
        <v>25</v>
      </c>
    </row>
    <row r="5863" spans="1:10" x14ac:dyDescent="0.2">
      <c r="A5863" s="33">
        <v>5152</v>
      </c>
      <c r="B5863" s="34" t="s">
        <v>10914</v>
      </c>
      <c r="C5863" s="34" t="s">
        <v>10915</v>
      </c>
      <c r="D5863" s="34" t="s">
        <v>10916</v>
      </c>
      <c r="E5863" s="35" t="s">
        <v>1739</v>
      </c>
      <c r="F5863" s="35"/>
      <c r="G5863" s="36">
        <v>30</v>
      </c>
      <c r="H5863" s="36">
        <v>3750</v>
      </c>
      <c r="I5863" s="36">
        <v>5400</v>
      </c>
      <c r="J5863" s="36">
        <v>30</v>
      </c>
    </row>
    <row r="5864" spans="1:10" x14ac:dyDescent="0.2">
      <c r="A5864" s="33">
        <v>5153</v>
      </c>
      <c r="B5864" s="34" t="s">
        <v>11379</v>
      </c>
      <c r="C5864" s="34" t="s">
        <v>11378</v>
      </c>
      <c r="D5864" s="34" t="s">
        <v>15326</v>
      </c>
      <c r="E5864" s="35" t="s">
        <v>14008</v>
      </c>
      <c r="F5864" s="35"/>
      <c r="G5864" s="36">
        <v>34.72</v>
      </c>
      <c r="H5864" s="36">
        <v>3800</v>
      </c>
      <c r="I5864" s="36">
        <v>6249.6</v>
      </c>
      <c r="J5864" s="36">
        <v>34.72</v>
      </c>
    </row>
    <row r="5865" spans="1:10" x14ac:dyDescent="0.2">
      <c r="A5865" s="33">
        <v>5154</v>
      </c>
      <c r="B5865" s="34" t="s">
        <v>10917</v>
      </c>
      <c r="C5865" s="34" t="s">
        <v>10918</v>
      </c>
      <c r="D5865" s="34" t="s">
        <v>15326</v>
      </c>
      <c r="E5865" s="35" t="s">
        <v>3727</v>
      </c>
      <c r="F5865" s="35"/>
      <c r="G5865" s="36">
        <v>34.72</v>
      </c>
      <c r="H5865" s="36">
        <v>2670</v>
      </c>
      <c r="I5865" s="36">
        <v>6249.6</v>
      </c>
      <c r="J5865" s="36">
        <v>34.72</v>
      </c>
    </row>
    <row r="5866" spans="1:10" x14ac:dyDescent="0.2">
      <c r="A5866" s="33">
        <v>5155</v>
      </c>
      <c r="B5866" s="34" t="s">
        <v>10919</v>
      </c>
      <c r="C5866" s="34" t="s">
        <v>10920</v>
      </c>
      <c r="D5866" s="34" t="s">
        <v>10921</v>
      </c>
      <c r="E5866" s="35" t="s">
        <v>3727</v>
      </c>
      <c r="F5866" s="35"/>
      <c r="G5866" s="36">
        <v>27.5</v>
      </c>
      <c r="H5866" s="36">
        <v>3750</v>
      </c>
      <c r="I5866" s="36">
        <v>4950</v>
      </c>
      <c r="J5866" s="36">
        <v>27.5</v>
      </c>
    </row>
    <row r="5867" spans="1:10" x14ac:dyDescent="0.2">
      <c r="A5867" s="33">
        <v>5156</v>
      </c>
      <c r="B5867" s="34" t="s">
        <v>10922</v>
      </c>
      <c r="C5867" s="34" t="s">
        <v>10923</v>
      </c>
      <c r="D5867" s="34" t="s">
        <v>15327</v>
      </c>
      <c r="E5867" s="35" t="s">
        <v>3727</v>
      </c>
      <c r="F5867" s="35"/>
      <c r="G5867" s="36">
        <v>40.56</v>
      </c>
      <c r="H5867" s="36">
        <v>4000</v>
      </c>
      <c r="I5867" s="36">
        <v>7300.8</v>
      </c>
      <c r="J5867" s="36">
        <v>40.56</v>
      </c>
    </row>
    <row r="5868" spans="1:10" x14ac:dyDescent="0.2">
      <c r="A5868" s="33">
        <v>5157</v>
      </c>
      <c r="B5868" s="34" t="s">
        <v>10924</v>
      </c>
      <c r="C5868" s="34" t="s">
        <v>10925</v>
      </c>
      <c r="D5868" s="34" t="s">
        <v>10921</v>
      </c>
      <c r="E5868" s="35" t="s">
        <v>3727</v>
      </c>
      <c r="F5868" s="35"/>
      <c r="G5868" s="36">
        <v>27.5</v>
      </c>
      <c r="H5868" s="36">
        <v>3750</v>
      </c>
      <c r="I5868" s="36">
        <v>4950</v>
      </c>
      <c r="J5868" s="36">
        <v>27.5</v>
      </c>
    </row>
    <row r="5869" spans="1:10" x14ac:dyDescent="0.2">
      <c r="A5869" s="33">
        <v>5158</v>
      </c>
      <c r="B5869" s="34" t="s">
        <v>10926</v>
      </c>
      <c r="C5869" s="34" t="s">
        <v>10927</v>
      </c>
      <c r="D5869" s="34" t="s">
        <v>10928</v>
      </c>
      <c r="E5869" s="35" t="s">
        <v>3727</v>
      </c>
      <c r="F5869" s="35"/>
      <c r="G5869" s="36">
        <v>37.78</v>
      </c>
      <c r="H5869" s="36">
        <v>4200</v>
      </c>
      <c r="I5869" s="36">
        <v>6800.4</v>
      </c>
      <c r="J5869" s="36">
        <v>37.78</v>
      </c>
    </row>
    <row r="5870" spans="1:10" x14ac:dyDescent="0.2">
      <c r="A5870" s="33">
        <v>5159</v>
      </c>
      <c r="B5870" s="34" t="s">
        <v>10929</v>
      </c>
      <c r="C5870" s="34" t="s">
        <v>10930</v>
      </c>
      <c r="D5870" s="34" t="s">
        <v>10928</v>
      </c>
      <c r="E5870" s="35" t="s">
        <v>3727</v>
      </c>
      <c r="F5870" s="35"/>
      <c r="G5870" s="36">
        <v>37.78</v>
      </c>
      <c r="H5870" s="36">
        <v>4200</v>
      </c>
      <c r="I5870" s="36">
        <v>6800.4</v>
      </c>
      <c r="J5870" s="36">
        <v>37.78</v>
      </c>
    </row>
    <row r="5871" spans="1:10" x14ac:dyDescent="0.2">
      <c r="A5871" s="33">
        <v>5160</v>
      </c>
      <c r="B5871" s="34" t="s">
        <v>10931</v>
      </c>
      <c r="C5871" s="34" t="s">
        <v>10932</v>
      </c>
      <c r="D5871" s="34" t="s">
        <v>15328</v>
      </c>
      <c r="E5871" s="35" t="s">
        <v>3727</v>
      </c>
      <c r="F5871" s="35"/>
      <c r="G5871" s="36">
        <v>40.56</v>
      </c>
      <c r="H5871" s="36">
        <v>3800</v>
      </c>
      <c r="I5871" s="36">
        <v>7300.8</v>
      </c>
      <c r="J5871" s="36">
        <v>40.56</v>
      </c>
    </row>
    <row r="5872" spans="1:10" x14ac:dyDescent="0.2">
      <c r="A5872" s="33">
        <v>5161</v>
      </c>
      <c r="B5872" s="34" t="s">
        <v>13799</v>
      </c>
      <c r="C5872" s="34" t="s">
        <v>13798</v>
      </c>
      <c r="D5872" s="34" t="s">
        <v>15327</v>
      </c>
      <c r="E5872" s="35" t="s">
        <v>13916</v>
      </c>
      <c r="F5872" s="35"/>
      <c r="G5872" s="36">
        <v>40.56</v>
      </c>
      <c r="H5872" s="36">
        <v>4000</v>
      </c>
      <c r="I5872" s="36">
        <v>7300.8</v>
      </c>
      <c r="J5872" s="36">
        <v>40.56</v>
      </c>
    </row>
    <row r="5873" spans="1:10" x14ac:dyDescent="0.2">
      <c r="A5873" s="33">
        <v>5162</v>
      </c>
      <c r="B5873" s="34" t="s">
        <v>10933</v>
      </c>
      <c r="C5873" s="34" t="s">
        <v>10934</v>
      </c>
      <c r="D5873" s="34" t="s">
        <v>15328</v>
      </c>
      <c r="E5873" s="35" t="s">
        <v>10935</v>
      </c>
      <c r="F5873" s="35"/>
      <c r="G5873" s="36">
        <v>40.56</v>
      </c>
      <c r="H5873" s="36">
        <v>3800</v>
      </c>
      <c r="I5873" s="36">
        <v>7300.8</v>
      </c>
      <c r="J5873" s="36">
        <v>40.56</v>
      </c>
    </row>
    <row r="5874" spans="1:10" x14ac:dyDescent="0.2">
      <c r="A5874" s="31"/>
      <c r="B5874" s="31"/>
      <c r="C5874" s="31"/>
      <c r="D5874" s="32" t="s">
        <v>10936</v>
      </c>
      <c r="E5874" s="31"/>
      <c r="F5874" s="31"/>
      <c r="G5874" s="31"/>
      <c r="H5874" s="31"/>
      <c r="I5874" s="31"/>
      <c r="J5874" s="31"/>
    </row>
    <row r="5875" spans="1:10" x14ac:dyDescent="0.2">
      <c r="A5875" s="33">
        <v>5163</v>
      </c>
      <c r="B5875" s="34" t="s">
        <v>11353</v>
      </c>
      <c r="C5875" s="34" t="s">
        <v>11352</v>
      </c>
      <c r="D5875" s="34" t="s">
        <v>10965</v>
      </c>
      <c r="E5875" s="35" t="s">
        <v>14115</v>
      </c>
      <c r="F5875" s="35"/>
      <c r="G5875" s="36">
        <v>25</v>
      </c>
      <c r="H5875" s="36">
        <v>3750</v>
      </c>
      <c r="I5875" s="36">
        <v>4500</v>
      </c>
      <c r="J5875" s="36">
        <v>25</v>
      </c>
    </row>
    <row r="5876" spans="1:10" x14ac:dyDescent="0.2">
      <c r="A5876" s="33">
        <v>5164</v>
      </c>
      <c r="B5876" s="34" t="s">
        <v>10937</v>
      </c>
      <c r="C5876" s="34" t="s">
        <v>10938</v>
      </c>
      <c r="D5876" s="34" t="s">
        <v>10939</v>
      </c>
      <c r="E5876" s="35" t="s">
        <v>3727</v>
      </c>
      <c r="F5876" s="35"/>
      <c r="G5876" s="36">
        <v>40.56</v>
      </c>
      <c r="H5876" s="36">
        <v>3800</v>
      </c>
      <c r="I5876" s="36">
        <v>7300.8</v>
      </c>
      <c r="J5876" s="36">
        <v>40.56</v>
      </c>
    </row>
    <row r="5877" spans="1:10" x14ac:dyDescent="0.2">
      <c r="A5877" s="33">
        <v>5165</v>
      </c>
      <c r="B5877" s="34" t="s">
        <v>10940</v>
      </c>
      <c r="C5877" s="34" t="s">
        <v>10941</v>
      </c>
      <c r="D5877" s="34" t="s">
        <v>10942</v>
      </c>
      <c r="E5877" s="35" t="s">
        <v>3727</v>
      </c>
      <c r="F5877" s="35"/>
      <c r="G5877" s="36">
        <v>40.56</v>
      </c>
      <c r="H5877" s="36">
        <v>3800</v>
      </c>
      <c r="I5877" s="36">
        <v>7300.8</v>
      </c>
      <c r="J5877" s="36">
        <v>40.56</v>
      </c>
    </row>
    <row r="5878" spans="1:10" x14ac:dyDescent="0.2">
      <c r="A5878" s="33">
        <v>5166</v>
      </c>
      <c r="B5878" s="34" t="s">
        <v>10944</v>
      </c>
      <c r="C5878" s="34" t="s">
        <v>10945</v>
      </c>
      <c r="D5878" s="34" t="s">
        <v>10943</v>
      </c>
      <c r="E5878" s="35" t="s">
        <v>896</v>
      </c>
      <c r="F5878" s="35"/>
      <c r="G5878" s="36">
        <v>32.5</v>
      </c>
      <c r="H5878" s="36">
        <v>3900</v>
      </c>
      <c r="I5878" s="36">
        <v>5850</v>
      </c>
      <c r="J5878" s="36">
        <v>32.5</v>
      </c>
    </row>
    <row r="5879" spans="1:10" x14ac:dyDescent="0.2">
      <c r="A5879" s="33">
        <v>5167</v>
      </c>
      <c r="B5879" s="34" t="s">
        <v>11357</v>
      </c>
      <c r="C5879" s="34" t="s">
        <v>11356</v>
      </c>
      <c r="D5879" s="34" t="s">
        <v>15329</v>
      </c>
      <c r="E5879" s="35" t="s">
        <v>13943</v>
      </c>
      <c r="F5879" s="35"/>
      <c r="G5879" s="36">
        <v>34.44</v>
      </c>
      <c r="H5879" s="36">
        <v>3800</v>
      </c>
      <c r="I5879" s="36">
        <v>6199.2</v>
      </c>
      <c r="J5879" s="36">
        <v>34.44</v>
      </c>
    </row>
    <row r="5880" spans="1:10" x14ac:dyDescent="0.2">
      <c r="A5880" s="33">
        <v>5168</v>
      </c>
      <c r="B5880" s="34" t="s">
        <v>11361</v>
      </c>
      <c r="C5880" s="34" t="s">
        <v>11360</v>
      </c>
      <c r="D5880" s="34" t="s">
        <v>10948</v>
      </c>
      <c r="E5880" s="35" t="s">
        <v>13994</v>
      </c>
      <c r="F5880" s="35"/>
      <c r="G5880" s="36">
        <v>30</v>
      </c>
      <c r="H5880" s="36">
        <v>3850</v>
      </c>
      <c r="I5880" s="36">
        <v>5400</v>
      </c>
      <c r="J5880" s="36">
        <v>30</v>
      </c>
    </row>
    <row r="5881" spans="1:10" x14ac:dyDescent="0.2">
      <c r="A5881" s="33">
        <v>5169</v>
      </c>
      <c r="B5881" s="34" t="s">
        <v>10946</v>
      </c>
      <c r="C5881" s="34" t="s">
        <v>10947</v>
      </c>
      <c r="D5881" s="34" t="s">
        <v>10948</v>
      </c>
      <c r="E5881" s="35" t="s">
        <v>3727</v>
      </c>
      <c r="F5881" s="35"/>
      <c r="G5881" s="36">
        <v>30</v>
      </c>
      <c r="H5881" s="36">
        <v>3850</v>
      </c>
      <c r="I5881" s="36">
        <v>5400</v>
      </c>
      <c r="J5881" s="36">
        <v>30</v>
      </c>
    </row>
    <row r="5882" spans="1:10" x14ac:dyDescent="0.2">
      <c r="A5882" s="33">
        <v>5170</v>
      </c>
      <c r="B5882" s="34" t="s">
        <v>11359</v>
      </c>
      <c r="C5882" s="34" t="s">
        <v>11358</v>
      </c>
      <c r="D5882" s="34" t="s">
        <v>10948</v>
      </c>
      <c r="E5882" s="35" t="s">
        <v>13971</v>
      </c>
      <c r="F5882" s="35"/>
      <c r="G5882" s="36">
        <v>30</v>
      </c>
      <c r="H5882" s="36">
        <v>3850</v>
      </c>
      <c r="I5882" s="36">
        <v>5400</v>
      </c>
      <c r="J5882" s="36">
        <v>30</v>
      </c>
    </row>
    <row r="5883" spans="1:10" x14ac:dyDescent="0.2">
      <c r="A5883" s="33">
        <v>5171</v>
      </c>
      <c r="B5883" s="34" t="s">
        <v>10949</v>
      </c>
      <c r="C5883" s="34" t="s">
        <v>10950</v>
      </c>
      <c r="D5883" s="34" t="s">
        <v>10943</v>
      </c>
      <c r="E5883" s="35" t="s">
        <v>3727</v>
      </c>
      <c r="F5883" s="35"/>
      <c r="G5883" s="36">
        <v>32.5</v>
      </c>
      <c r="H5883" s="36">
        <v>3900</v>
      </c>
      <c r="I5883" s="36">
        <v>5850</v>
      </c>
      <c r="J5883" s="36">
        <v>32.5</v>
      </c>
    </row>
    <row r="5884" spans="1:10" x14ac:dyDescent="0.2">
      <c r="A5884" s="33">
        <v>5172</v>
      </c>
      <c r="B5884" s="34" t="s">
        <v>10951</v>
      </c>
      <c r="C5884" s="34" t="s">
        <v>10952</v>
      </c>
      <c r="D5884" s="34" t="s">
        <v>10939</v>
      </c>
      <c r="E5884" s="35" t="s">
        <v>3727</v>
      </c>
      <c r="F5884" s="35"/>
      <c r="G5884" s="36">
        <v>40.56</v>
      </c>
      <c r="H5884" s="36">
        <v>3800</v>
      </c>
      <c r="I5884" s="36">
        <v>7300.8</v>
      </c>
      <c r="J5884" s="36">
        <v>40.56</v>
      </c>
    </row>
    <row r="5885" spans="1:10" x14ac:dyDescent="0.2">
      <c r="A5885" s="33">
        <v>5173</v>
      </c>
      <c r="B5885" s="34" t="s">
        <v>10953</v>
      </c>
      <c r="C5885" s="34" t="s">
        <v>10954</v>
      </c>
      <c r="D5885" s="34" t="s">
        <v>10943</v>
      </c>
      <c r="E5885" s="35" t="s">
        <v>1451</v>
      </c>
      <c r="F5885" s="35"/>
      <c r="G5885" s="36">
        <v>32.5</v>
      </c>
      <c r="H5885" s="36">
        <v>3900</v>
      </c>
      <c r="I5885" s="36">
        <v>5850</v>
      </c>
      <c r="J5885" s="36">
        <v>32.5</v>
      </c>
    </row>
    <row r="5886" spans="1:10" x14ac:dyDescent="0.2">
      <c r="A5886" s="33">
        <v>5174</v>
      </c>
      <c r="B5886" s="34" t="s">
        <v>10955</v>
      </c>
      <c r="C5886" s="34" t="s">
        <v>10956</v>
      </c>
      <c r="D5886" s="34" t="s">
        <v>10957</v>
      </c>
      <c r="E5886" s="35" t="s">
        <v>316</v>
      </c>
      <c r="F5886" s="35"/>
      <c r="G5886" s="36">
        <v>27.5</v>
      </c>
      <c r="H5886" s="36">
        <v>3750</v>
      </c>
      <c r="I5886" s="36">
        <v>4950</v>
      </c>
      <c r="J5886" s="36">
        <v>27.5</v>
      </c>
    </row>
    <row r="5887" spans="1:10" x14ac:dyDescent="0.2">
      <c r="A5887" s="33">
        <v>5175</v>
      </c>
      <c r="B5887" s="34" t="s">
        <v>10958</v>
      </c>
      <c r="C5887" s="34" t="s">
        <v>10959</v>
      </c>
      <c r="D5887" s="34" t="s">
        <v>10957</v>
      </c>
      <c r="E5887" s="35" t="s">
        <v>3727</v>
      </c>
      <c r="F5887" s="35"/>
      <c r="G5887" s="36">
        <v>27.5</v>
      </c>
      <c r="H5887" s="36">
        <v>3750</v>
      </c>
      <c r="I5887" s="36">
        <v>4950</v>
      </c>
      <c r="J5887" s="36">
        <v>27.5</v>
      </c>
    </row>
    <row r="5888" spans="1:10" x14ac:dyDescent="0.2">
      <c r="A5888" s="33">
        <v>5176</v>
      </c>
      <c r="B5888" s="34" t="s">
        <v>10960</v>
      </c>
      <c r="C5888" s="34" t="s">
        <v>10961</v>
      </c>
      <c r="D5888" s="34" t="s">
        <v>10962</v>
      </c>
      <c r="E5888" s="35" t="s">
        <v>3727</v>
      </c>
      <c r="F5888" s="35"/>
      <c r="G5888" s="36">
        <v>30</v>
      </c>
      <c r="H5888" s="36">
        <v>3750</v>
      </c>
      <c r="I5888" s="36">
        <v>5400</v>
      </c>
      <c r="J5888" s="36">
        <v>30</v>
      </c>
    </row>
    <row r="5889" spans="1:10" x14ac:dyDescent="0.2">
      <c r="A5889" s="33">
        <v>5177</v>
      </c>
      <c r="B5889" s="34" t="s">
        <v>10963</v>
      </c>
      <c r="C5889" s="34" t="s">
        <v>10964</v>
      </c>
      <c r="D5889" s="34" t="s">
        <v>10965</v>
      </c>
      <c r="E5889" s="35" t="s">
        <v>1096</v>
      </c>
      <c r="F5889" s="35"/>
      <c r="G5889" s="36">
        <v>25</v>
      </c>
      <c r="H5889" s="36">
        <v>3750</v>
      </c>
      <c r="I5889" s="36">
        <v>4500</v>
      </c>
      <c r="J5889" s="36">
        <v>25</v>
      </c>
    </row>
    <row r="5890" spans="1:10" x14ac:dyDescent="0.2">
      <c r="A5890" s="33">
        <v>5178</v>
      </c>
      <c r="B5890" s="34" t="s">
        <v>10966</v>
      </c>
      <c r="C5890" s="34" t="s">
        <v>10967</v>
      </c>
      <c r="D5890" s="34" t="s">
        <v>15329</v>
      </c>
      <c r="E5890" s="35" t="s">
        <v>10968</v>
      </c>
      <c r="F5890" s="35"/>
      <c r="G5890" s="36">
        <v>34.44</v>
      </c>
      <c r="H5890" s="36">
        <v>3800</v>
      </c>
      <c r="I5890" s="36">
        <v>6199.2</v>
      </c>
      <c r="J5890" s="36">
        <v>34.44</v>
      </c>
    </row>
    <row r="5891" spans="1:10" x14ac:dyDescent="0.2">
      <c r="A5891" s="33">
        <v>5179</v>
      </c>
      <c r="B5891" s="34" t="s">
        <v>10969</v>
      </c>
      <c r="C5891" s="34" t="s">
        <v>10970</v>
      </c>
      <c r="D5891" s="34" t="s">
        <v>15330</v>
      </c>
      <c r="E5891" s="35" t="s">
        <v>3727</v>
      </c>
      <c r="F5891" s="35"/>
      <c r="G5891" s="36">
        <v>7500</v>
      </c>
      <c r="H5891" s="36">
        <v>4100</v>
      </c>
      <c r="I5891" s="36">
        <v>7500</v>
      </c>
      <c r="J5891" s="36">
        <v>7500</v>
      </c>
    </row>
    <row r="5892" spans="1:10" x14ac:dyDescent="0.2">
      <c r="A5892" s="33">
        <v>5180</v>
      </c>
      <c r="B5892" s="34" t="s">
        <v>10971</v>
      </c>
      <c r="C5892" s="34" t="s">
        <v>10972</v>
      </c>
      <c r="D5892" s="34" t="s">
        <v>10957</v>
      </c>
      <c r="E5892" s="35" t="s">
        <v>303</v>
      </c>
      <c r="F5892" s="35"/>
      <c r="G5892" s="36">
        <v>27.5</v>
      </c>
      <c r="H5892" s="36">
        <v>3750</v>
      </c>
      <c r="I5892" s="36">
        <v>4950</v>
      </c>
      <c r="J5892" s="36">
        <v>27.5</v>
      </c>
    </row>
    <row r="5893" spans="1:10" x14ac:dyDescent="0.2">
      <c r="A5893" s="33">
        <v>5181</v>
      </c>
      <c r="B5893" s="34" t="s">
        <v>10973</v>
      </c>
      <c r="C5893" s="34" t="s">
        <v>10974</v>
      </c>
      <c r="D5893" s="34" t="s">
        <v>10948</v>
      </c>
      <c r="E5893" s="35" t="s">
        <v>3727</v>
      </c>
      <c r="F5893" s="35"/>
      <c r="G5893" s="36">
        <v>30</v>
      </c>
      <c r="H5893" s="36">
        <v>3850</v>
      </c>
      <c r="I5893" s="36">
        <v>5400</v>
      </c>
      <c r="J5893" s="36">
        <v>30</v>
      </c>
    </row>
    <row r="5894" spans="1:10" x14ac:dyDescent="0.2">
      <c r="A5894" s="33">
        <v>5182</v>
      </c>
      <c r="B5894" s="34" t="s">
        <v>10975</v>
      </c>
      <c r="C5894" s="34" t="s">
        <v>10976</v>
      </c>
      <c r="D5894" s="34" t="s">
        <v>10948</v>
      </c>
      <c r="E5894" s="35" t="s">
        <v>1739</v>
      </c>
      <c r="F5894" s="35"/>
      <c r="G5894" s="36">
        <v>30</v>
      </c>
      <c r="H5894" s="36">
        <v>3850</v>
      </c>
      <c r="I5894" s="36">
        <v>5400</v>
      </c>
      <c r="J5894" s="36">
        <v>30</v>
      </c>
    </row>
    <row r="5895" spans="1:10" x14ac:dyDescent="0.2">
      <c r="A5895" s="31"/>
      <c r="B5895" s="31"/>
      <c r="C5895" s="31"/>
      <c r="D5895" s="32" t="s">
        <v>10977</v>
      </c>
      <c r="E5895" s="31"/>
      <c r="F5895" s="31"/>
      <c r="G5895" s="31"/>
      <c r="H5895" s="31"/>
      <c r="I5895" s="31"/>
      <c r="J5895" s="31"/>
    </row>
    <row r="5896" spans="1:10" x14ac:dyDescent="0.2">
      <c r="A5896" s="33">
        <v>5183</v>
      </c>
      <c r="B5896" s="34" t="s">
        <v>5125</v>
      </c>
      <c r="C5896" s="34" t="s">
        <v>5126</v>
      </c>
      <c r="D5896" s="34" t="s">
        <v>15331</v>
      </c>
      <c r="E5896" s="35" t="s">
        <v>2050</v>
      </c>
      <c r="F5896" s="35"/>
      <c r="G5896" s="36">
        <v>34</v>
      </c>
      <c r="H5896" s="36">
        <v>3800</v>
      </c>
      <c r="I5896" s="36">
        <v>6120</v>
      </c>
      <c r="J5896" s="36">
        <v>34</v>
      </c>
    </row>
    <row r="5897" spans="1:10" x14ac:dyDescent="0.2">
      <c r="A5897" s="33">
        <v>5184</v>
      </c>
      <c r="B5897" s="34" t="s">
        <v>10978</v>
      </c>
      <c r="C5897" s="34" t="s">
        <v>10979</v>
      </c>
      <c r="D5897" s="34" t="s">
        <v>10980</v>
      </c>
      <c r="E5897" s="35" t="s">
        <v>3017</v>
      </c>
      <c r="F5897" s="35"/>
      <c r="G5897" s="36">
        <v>25</v>
      </c>
      <c r="H5897" s="36">
        <v>3202</v>
      </c>
      <c r="I5897" s="36">
        <v>4500</v>
      </c>
      <c r="J5897" s="36">
        <v>25</v>
      </c>
    </row>
    <row r="5898" spans="1:10" x14ac:dyDescent="0.2">
      <c r="A5898" s="33">
        <v>5185</v>
      </c>
      <c r="B5898" s="34" t="s">
        <v>10981</v>
      </c>
      <c r="C5898" s="34" t="s">
        <v>10982</v>
      </c>
      <c r="D5898" s="34" t="s">
        <v>15332</v>
      </c>
      <c r="E5898" s="35" t="s">
        <v>938</v>
      </c>
      <c r="F5898" s="35"/>
      <c r="G5898" s="36">
        <v>6600</v>
      </c>
      <c r="H5898" s="36">
        <v>4000</v>
      </c>
      <c r="I5898" s="36">
        <v>6600</v>
      </c>
      <c r="J5898" s="36">
        <v>6600</v>
      </c>
    </row>
    <row r="5899" spans="1:10" x14ac:dyDescent="0.2">
      <c r="A5899" s="33">
        <v>5186</v>
      </c>
      <c r="B5899" s="34" t="s">
        <v>10983</v>
      </c>
      <c r="C5899" s="34" t="s">
        <v>10984</v>
      </c>
      <c r="D5899" s="34" t="s">
        <v>10985</v>
      </c>
      <c r="E5899" s="35" t="s">
        <v>1004</v>
      </c>
      <c r="F5899" s="35"/>
      <c r="G5899" s="36">
        <v>27.5</v>
      </c>
      <c r="H5899" s="36">
        <v>3750</v>
      </c>
      <c r="I5899" s="36">
        <v>4950</v>
      </c>
      <c r="J5899" s="36">
        <v>27.5</v>
      </c>
    </row>
    <row r="5900" spans="1:10" x14ac:dyDescent="0.2">
      <c r="A5900" s="31"/>
      <c r="B5900" s="31"/>
      <c r="C5900" s="31"/>
      <c r="D5900" s="32" t="s">
        <v>10986</v>
      </c>
      <c r="E5900" s="31"/>
      <c r="F5900" s="31"/>
      <c r="G5900" s="31"/>
      <c r="H5900" s="31"/>
      <c r="I5900" s="31"/>
      <c r="J5900" s="31"/>
    </row>
    <row r="5901" spans="1:10" x14ac:dyDescent="0.2">
      <c r="A5901" s="33">
        <v>5187</v>
      </c>
      <c r="B5901" s="34" t="s">
        <v>10987</v>
      </c>
      <c r="C5901" s="34" t="s">
        <v>10988</v>
      </c>
      <c r="D5901" s="34" t="s">
        <v>10989</v>
      </c>
      <c r="E5901" s="35" t="s">
        <v>10990</v>
      </c>
      <c r="F5901" s="35"/>
      <c r="G5901" s="36">
        <v>25</v>
      </c>
      <c r="H5901" s="36">
        <v>3202</v>
      </c>
      <c r="I5901" s="36">
        <v>4500</v>
      </c>
      <c r="J5901" s="36">
        <v>25</v>
      </c>
    </row>
    <row r="5902" spans="1:10" x14ac:dyDescent="0.2">
      <c r="A5902" s="33">
        <v>5188</v>
      </c>
      <c r="B5902" s="34" t="s">
        <v>10991</v>
      </c>
      <c r="C5902" s="34" t="s">
        <v>10992</v>
      </c>
      <c r="D5902" s="34" t="s">
        <v>10993</v>
      </c>
      <c r="E5902" s="35" t="s">
        <v>3727</v>
      </c>
      <c r="F5902" s="35"/>
      <c r="G5902" s="36">
        <v>27.5</v>
      </c>
      <c r="H5902" s="36">
        <v>3750</v>
      </c>
      <c r="I5902" s="36">
        <v>4950</v>
      </c>
      <c r="J5902" s="36">
        <v>27.5</v>
      </c>
    </row>
    <row r="5903" spans="1:10" x14ac:dyDescent="0.2">
      <c r="A5903" s="33">
        <v>5189</v>
      </c>
      <c r="B5903" s="34" t="s">
        <v>11355</v>
      </c>
      <c r="C5903" s="34" t="s">
        <v>11354</v>
      </c>
      <c r="D5903" s="34" t="s">
        <v>15333</v>
      </c>
      <c r="E5903" s="35" t="s">
        <v>13997</v>
      </c>
      <c r="F5903" s="35"/>
      <c r="G5903" s="36">
        <v>30</v>
      </c>
      <c r="H5903" s="36">
        <v>3750</v>
      </c>
      <c r="I5903" s="36">
        <v>5400</v>
      </c>
      <c r="J5903" s="36">
        <v>30</v>
      </c>
    </row>
    <row r="5904" spans="1:10" x14ac:dyDescent="0.2">
      <c r="A5904" s="33">
        <v>5190</v>
      </c>
      <c r="B5904" s="34" t="s">
        <v>15334</v>
      </c>
      <c r="C5904" s="34" t="s">
        <v>15335</v>
      </c>
      <c r="D5904" s="34" t="s">
        <v>15336</v>
      </c>
      <c r="E5904" s="35" t="s">
        <v>13915</v>
      </c>
      <c r="F5904" s="35"/>
      <c r="G5904" s="36">
        <v>25</v>
      </c>
      <c r="H5904" s="36">
        <v>3750</v>
      </c>
      <c r="I5904" s="36">
        <v>4500</v>
      </c>
      <c r="J5904" s="36">
        <v>25</v>
      </c>
    </row>
    <row r="5905" spans="1:10" x14ac:dyDescent="0.2">
      <c r="A5905" s="33">
        <v>5191</v>
      </c>
      <c r="B5905" s="34" t="s">
        <v>11022</v>
      </c>
      <c r="C5905" s="34" t="s">
        <v>11023</v>
      </c>
      <c r="D5905" s="34" t="s">
        <v>10993</v>
      </c>
      <c r="E5905" s="35" t="s">
        <v>2699</v>
      </c>
      <c r="F5905" s="35"/>
      <c r="G5905" s="36">
        <v>27.5</v>
      </c>
      <c r="H5905" s="36">
        <v>3750</v>
      </c>
      <c r="I5905" s="36">
        <v>4950</v>
      </c>
      <c r="J5905" s="36">
        <v>27.5</v>
      </c>
    </row>
    <row r="5906" spans="1:10" x14ac:dyDescent="0.2">
      <c r="A5906" s="33">
        <v>5192</v>
      </c>
      <c r="B5906" s="34" t="s">
        <v>10994</v>
      </c>
      <c r="C5906" s="34" t="s">
        <v>10995</v>
      </c>
      <c r="D5906" s="34" t="s">
        <v>10996</v>
      </c>
      <c r="E5906" s="35" t="s">
        <v>1849</v>
      </c>
      <c r="F5906" s="35"/>
      <c r="G5906" s="36">
        <v>28.33</v>
      </c>
      <c r="H5906" s="36">
        <v>3202</v>
      </c>
      <c r="I5906" s="36">
        <v>5099.3999999999996</v>
      </c>
      <c r="J5906" s="36">
        <v>28.33</v>
      </c>
    </row>
    <row r="5907" spans="1:10" x14ac:dyDescent="0.2">
      <c r="A5907" s="33">
        <v>5193</v>
      </c>
      <c r="B5907" s="34" t="s">
        <v>10997</v>
      </c>
      <c r="C5907" s="34" t="s">
        <v>10998</v>
      </c>
      <c r="D5907" s="34" t="s">
        <v>15337</v>
      </c>
      <c r="E5907" s="35" t="s">
        <v>3727</v>
      </c>
      <c r="F5907" s="35"/>
      <c r="G5907" s="36">
        <v>7150</v>
      </c>
      <c r="H5907" s="36">
        <v>4000</v>
      </c>
      <c r="I5907" s="36">
        <v>7150</v>
      </c>
      <c r="J5907" s="36">
        <v>7150</v>
      </c>
    </row>
    <row r="5908" spans="1:10" x14ac:dyDescent="0.2">
      <c r="A5908" s="33">
        <v>5194</v>
      </c>
      <c r="B5908" s="34" t="s">
        <v>13801</v>
      </c>
      <c r="C5908" s="34" t="s">
        <v>13800</v>
      </c>
      <c r="D5908" s="34" t="s">
        <v>15336</v>
      </c>
      <c r="E5908" s="35" t="s">
        <v>14206</v>
      </c>
      <c r="F5908" s="35"/>
      <c r="G5908" s="36">
        <v>25</v>
      </c>
      <c r="H5908" s="36">
        <v>3750</v>
      </c>
      <c r="I5908" s="36">
        <v>4500</v>
      </c>
      <c r="J5908" s="36">
        <v>25</v>
      </c>
    </row>
    <row r="5909" spans="1:10" x14ac:dyDescent="0.2">
      <c r="A5909" s="33">
        <v>5195</v>
      </c>
      <c r="B5909" s="34" t="s">
        <v>10999</v>
      </c>
      <c r="C5909" s="34" t="s">
        <v>11000</v>
      </c>
      <c r="D5909" s="34" t="s">
        <v>10996</v>
      </c>
      <c r="E5909" s="35" t="s">
        <v>303</v>
      </c>
      <c r="F5909" s="35"/>
      <c r="G5909" s="36">
        <v>28.33</v>
      </c>
      <c r="H5909" s="36">
        <v>3800</v>
      </c>
      <c r="I5909" s="36">
        <v>5099.3999999999996</v>
      </c>
      <c r="J5909" s="36">
        <v>28.33</v>
      </c>
    </row>
    <row r="5910" spans="1:10" x14ac:dyDescent="0.2">
      <c r="A5910" s="31"/>
      <c r="B5910" s="31"/>
      <c r="C5910" s="31"/>
      <c r="D5910" s="32" t="s">
        <v>11001</v>
      </c>
      <c r="E5910" s="31"/>
      <c r="F5910" s="31"/>
      <c r="G5910" s="31"/>
      <c r="H5910" s="31"/>
      <c r="I5910" s="31"/>
      <c r="J5910" s="31"/>
    </row>
    <row r="5911" spans="1:10" x14ac:dyDescent="0.2">
      <c r="A5911" s="33">
        <v>5196</v>
      </c>
      <c r="B5911" s="34" t="s">
        <v>11371</v>
      </c>
      <c r="C5911" s="34" t="s">
        <v>11370</v>
      </c>
      <c r="D5911" s="34" t="s">
        <v>11003</v>
      </c>
      <c r="E5911" s="35" t="s">
        <v>14085</v>
      </c>
      <c r="F5911" s="35"/>
      <c r="G5911" s="36">
        <v>22.95</v>
      </c>
      <c r="H5911" s="36">
        <v>3750</v>
      </c>
      <c r="I5911" s="36">
        <v>5049</v>
      </c>
      <c r="J5911" s="36">
        <v>22.95</v>
      </c>
    </row>
    <row r="5912" spans="1:10" x14ac:dyDescent="0.2">
      <c r="A5912" s="33">
        <v>5197</v>
      </c>
      <c r="B5912" s="34" t="s">
        <v>11007</v>
      </c>
      <c r="C5912" s="34" t="s">
        <v>11374</v>
      </c>
      <c r="D5912" s="34" t="s">
        <v>11008</v>
      </c>
      <c r="E5912" s="35" t="s">
        <v>270</v>
      </c>
      <c r="F5912" s="35"/>
      <c r="G5912" s="36">
        <v>22.95</v>
      </c>
      <c r="H5912" s="36">
        <v>3750</v>
      </c>
      <c r="I5912" s="36">
        <v>5049</v>
      </c>
      <c r="J5912" s="36">
        <v>22.95</v>
      </c>
    </row>
    <row r="5913" spans="1:10" x14ac:dyDescent="0.2">
      <c r="A5913" s="33">
        <v>5198</v>
      </c>
      <c r="B5913" s="34" t="s">
        <v>11004</v>
      </c>
      <c r="C5913" s="34" t="s">
        <v>11005</v>
      </c>
      <c r="D5913" s="34" t="s">
        <v>11006</v>
      </c>
      <c r="E5913" s="35" t="s">
        <v>20</v>
      </c>
      <c r="F5913" s="35"/>
      <c r="G5913" s="36">
        <v>25.45</v>
      </c>
      <c r="H5913" s="36">
        <v>3750</v>
      </c>
      <c r="I5913" s="36">
        <v>5599</v>
      </c>
      <c r="J5913" s="36">
        <v>25.45</v>
      </c>
    </row>
    <row r="5914" spans="1:10" x14ac:dyDescent="0.2">
      <c r="A5914" s="33">
        <v>5199</v>
      </c>
      <c r="B5914" s="34" t="s">
        <v>11399</v>
      </c>
      <c r="C5914" s="34" t="s">
        <v>11398</v>
      </c>
      <c r="D5914" s="34" t="s">
        <v>11002</v>
      </c>
      <c r="E5914" s="35" t="s">
        <v>13995</v>
      </c>
      <c r="F5914" s="35"/>
      <c r="G5914" s="36">
        <v>30.91</v>
      </c>
      <c r="H5914" s="36">
        <v>4100</v>
      </c>
      <c r="I5914" s="36">
        <v>6800.2</v>
      </c>
      <c r="J5914" s="36">
        <v>30.91</v>
      </c>
    </row>
    <row r="5915" spans="1:10" x14ac:dyDescent="0.2">
      <c r="A5915" s="33">
        <v>5200</v>
      </c>
      <c r="B5915" s="34" t="s">
        <v>11009</v>
      </c>
      <c r="C5915" s="34" t="s">
        <v>11010</v>
      </c>
      <c r="D5915" s="34" t="s">
        <v>11008</v>
      </c>
      <c r="E5915" s="35" t="s">
        <v>1528</v>
      </c>
      <c r="F5915" s="35"/>
      <c r="G5915" s="36">
        <v>22.95</v>
      </c>
      <c r="H5915" s="36">
        <v>3750</v>
      </c>
      <c r="I5915" s="36">
        <v>5049</v>
      </c>
      <c r="J5915" s="36">
        <v>22.95</v>
      </c>
    </row>
    <row r="5916" spans="1:10" x14ac:dyDescent="0.2">
      <c r="A5916" s="33">
        <v>5201</v>
      </c>
      <c r="B5916" s="34" t="s">
        <v>11369</v>
      </c>
      <c r="C5916" s="34" t="s">
        <v>11368</v>
      </c>
      <c r="D5916" s="34" t="s">
        <v>11003</v>
      </c>
      <c r="E5916" s="35" t="s">
        <v>14137</v>
      </c>
      <c r="F5916" s="35"/>
      <c r="G5916" s="36">
        <v>22.95</v>
      </c>
      <c r="H5916" s="36">
        <v>3750</v>
      </c>
      <c r="I5916" s="36">
        <v>5049</v>
      </c>
      <c r="J5916" s="36">
        <v>22.95</v>
      </c>
    </row>
    <row r="5917" spans="1:10" x14ac:dyDescent="0.2">
      <c r="A5917" s="33">
        <v>5202</v>
      </c>
      <c r="B5917" s="34" t="s">
        <v>11397</v>
      </c>
      <c r="C5917" s="34" t="s">
        <v>11396</v>
      </c>
      <c r="D5917" s="34" t="s">
        <v>11002</v>
      </c>
      <c r="E5917" s="35" t="s">
        <v>13959</v>
      </c>
      <c r="F5917" s="35"/>
      <c r="G5917" s="36">
        <v>30.91</v>
      </c>
      <c r="H5917" s="36">
        <v>4100</v>
      </c>
      <c r="I5917" s="36">
        <v>6800.2</v>
      </c>
      <c r="J5917" s="36">
        <v>30.91</v>
      </c>
    </row>
    <row r="5918" spans="1:10" x14ac:dyDescent="0.2">
      <c r="A5918" s="33">
        <v>5203</v>
      </c>
      <c r="B5918" s="34" t="s">
        <v>11011</v>
      </c>
      <c r="C5918" s="34" t="s">
        <v>11012</v>
      </c>
      <c r="D5918" s="34" t="s">
        <v>11002</v>
      </c>
      <c r="E5918" s="35" t="s">
        <v>125</v>
      </c>
      <c r="F5918" s="35"/>
      <c r="G5918" s="36">
        <v>30.91</v>
      </c>
      <c r="H5918" s="36">
        <v>4100</v>
      </c>
      <c r="I5918" s="36">
        <v>6800.2</v>
      </c>
      <c r="J5918" s="36">
        <v>30.91</v>
      </c>
    </row>
    <row r="5919" spans="1:10" x14ac:dyDescent="0.2">
      <c r="A5919" s="33">
        <v>5204</v>
      </c>
      <c r="B5919" s="34" t="s">
        <v>11013</v>
      </c>
      <c r="C5919" s="34" t="s">
        <v>11014</v>
      </c>
      <c r="D5919" s="34" t="s">
        <v>11015</v>
      </c>
      <c r="E5919" s="35" t="s">
        <v>681</v>
      </c>
      <c r="F5919" s="35"/>
      <c r="G5919" s="36">
        <v>8200</v>
      </c>
      <c r="H5919" s="36">
        <v>4200</v>
      </c>
      <c r="I5919" s="36">
        <v>8200</v>
      </c>
      <c r="J5919" s="36">
        <v>8200</v>
      </c>
    </row>
    <row r="5920" spans="1:10" x14ac:dyDescent="0.2">
      <c r="A5920" s="33">
        <v>5205</v>
      </c>
      <c r="B5920" s="34" t="s">
        <v>11367</v>
      </c>
      <c r="C5920" s="34" t="s">
        <v>11366</v>
      </c>
      <c r="D5920" s="34" t="s">
        <v>11003</v>
      </c>
      <c r="E5920" s="35" t="s">
        <v>13943</v>
      </c>
      <c r="F5920" s="35"/>
      <c r="G5920" s="36">
        <v>22.95</v>
      </c>
      <c r="H5920" s="36">
        <v>3750</v>
      </c>
      <c r="I5920" s="36">
        <v>5049</v>
      </c>
      <c r="J5920" s="36">
        <v>22.95</v>
      </c>
    </row>
    <row r="5921" spans="1:10" x14ac:dyDescent="0.2">
      <c r="A5921" s="33">
        <v>5206</v>
      </c>
      <c r="B5921" s="34" t="s">
        <v>11016</v>
      </c>
      <c r="C5921" s="34" t="s">
        <v>11017</v>
      </c>
      <c r="D5921" s="34" t="s">
        <v>11008</v>
      </c>
      <c r="E5921" s="35" t="s">
        <v>62</v>
      </c>
      <c r="F5921" s="35"/>
      <c r="G5921" s="36">
        <v>22.95</v>
      </c>
      <c r="H5921" s="36">
        <v>3750</v>
      </c>
      <c r="I5921" s="36">
        <v>5049</v>
      </c>
      <c r="J5921" s="36">
        <v>22.95</v>
      </c>
    </row>
    <row r="5922" spans="1:10" x14ac:dyDescent="0.2">
      <c r="A5922" s="31"/>
      <c r="B5922" s="31"/>
      <c r="C5922" s="31"/>
      <c r="D5922" s="32" t="s">
        <v>11018</v>
      </c>
      <c r="E5922" s="31"/>
      <c r="F5922" s="31"/>
      <c r="G5922" s="31"/>
      <c r="H5922" s="31"/>
      <c r="I5922" s="31"/>
      <c r="J5922" s="31"/>
    </row>
    <row r="5923" spans="1:10" x14ac:dyDescent="0.2">
      <c r="A5923" s="33">
        <v>5207</v>
      </c>
      <c r="B5923" s="34" t="s">
        <v>152</v>
      </c>
      <c r="C5923" s="34" t="s">
        <v>153</v>
      </c>
      <c r="D5923" s="34" t="s">
        <v>15338</v>
      </c>
      <c r="E5923" s="35" t="s">
        <v>154</v>
      </c>
      <c r="F5923" s="35"/>
      <c r="G5923" s="36">
        <v>6600</v>
      </c>
      <c r="H5923" s="36">
        <v>4000</v>
      </c>
      <c r="I5923" s="36">
        <v>6600</v>
      </c>
      <c r="J5923" s="36">
        <v>6600</v>
      </c>
    </row>
    <row r="5924" spans="1:10" x14ac:dyDescent="0.2">
      <c r="A5924" s="33">
        <v>5208</v>
      </c>
      <c r="B5924" s="34" t="s">
        <v>11019</v>
      </c>
      <c r="C5924" s="34" t="s">
        <v>11020</v>
      </c>
      <c r="D5924" s="34" t="s">
        <v>11021</v>
      </c>
      <c r="E5924" s="35" t="s">
        <v>4845</v>
      </c>
      <c r="F5924" s="35"/>
      <c r="G5924" s="36">
        <v>30</v>
      </c>
      <c r="H5924" s="36">
        <v>3750</v>
      </c>
      <c r="I5924" s="36">
        <v>5400</v>
      </c>
      <c r="J5924" s="36">
        <v>30</v>
      </c>
    </row>
    <row r="5925" spans="1:10" x14ac:dyDescent="0.2">
      <c r="A5925" s="33">
        <v>5209</v>
      </c>
      <c r="B5925" s="34" t="s">
        <v>11025</v>
      </c>
      <c r="C5925" s="34" t="s">
        <v>11026</v>
      </c>
      <c r="D5925" s="34" t="s">
        <v>11024</v>
      </c>
      <c r="E5925" s="35" t="s">
        <v>4391</v>
      </c>
      <c r="F5925" s="35"/>
      <c r="G5925" s="36">
        <v>27.5</v>
      </c>
      <c r="H5925" s="36">
        <v>3750</v>
      </c>
      <c r="I5925" s="36">
        <v>4950</v>
      </c>
      <c r="J5925" s="36">
        <v>27.5</v>
      </c>
    </row>
    <row r="5926" spans="1:10" x14ac:dyDescent="0.2">
      <c r="A5926" s="33">
        <v>5210</v>
      </c>
      <c r="B5926" s="34" t="s">
        <v>11341</v>
      </c>
      <c r="C5926" s="34" t="s">
        <v>11340</v>
      </c>
      <c r="D5926" s="34" t="s">
        <v>11032</v>
      </c>
      <c r="E5926" s="35" t="s">
        <v>13943</v>
      </c>
      <c r="F5926" s="35"/>
      <c r="G5926" s="36">
        <v>25</v>
      </c>
      <c r="H5926" s="36">
        <v>3750</v>
      </c>
      <c r="I5926" s="36">
        <v>4500</v>
      </c>
      <c r="J5926" s="36">
        <v>25</v>
      </c>
    </row>
    <row r="5927" spans="1:10" x14ac:dyDescent="0.2">
      <c r="A5927" s="33">
        <v>5211</v>
      </c>
      <c r="B5927" s="34" t="s">
        <v>11027</v>
      </c>
      <c r="C5927" s="34" t="s">
        <v>11028</v>
      </c>
      <c r="D5927" s="34" t="s">
        <v>11029</v>
      </c>
      <c r="E5927" s="35" t="s">
        <v>3727</v>
      </c>
      <c r="F5927" s="35"/>
      <c r="G5927" s="36">
        <v>34</v>
      </c>
      <c r="H5927" s="36">
        <v>4000</v>
      </c>
      <c r="I5927" s="36">
        <v>6120</v>
      </c>
      <c r="J5927" s="36">
        <v>34</v>
      </c>
    </row>
    <row r="5928" spans="1:10" x14ac:dyDescent="0.2">
      <c r="A5928" s="33">
        <v>5212</v>
      </c>
      <c r="B5928" s="34" t="s">
        <v>11030</v>
      </c>
      <c r="C5928" s="34" t="s">
        <v>11031</v>
      </c>
      <c r="D5928" s="34" t="s">
        <v>11021</v>
      </c>
      <c r="E5928" s="35" t="s">
        <v>1239</v>
      </c>
      <c r="F5928" s="35"/>
      <c r="G5928" s="36">
        <v>30</v>
      </c>
      <c r="H5928" s="36">
        <v>3750</v>
      </c>
      <c r="I5928" s="36">
        <v>5400</v>
      </c>
      <c r="J5928" s="36">
        <v>30</v>
      </c>
    </row>
    <row r="5929" spans="1:10" x14ac:dyDescent="0.2">
      <c r="A5929" s="31"/>
      <c r="B5929" s="31"/>
      <c r="C5929" s="31"/>
      <c r="D5929" s="32" t="s">
        <v>11033</v>
      </c>
      <c r="E5929" s="31"/>
      <c r="F5929" s="31"/>
      <c r="G5929" s="31"/>
      <c r="H5929" s="31"/>
      <c r="I5929" s="31"/>
      <c r="J5929" s="31"/>
    </row>
    <row r="5930" spans="1:10" x14ac:dyDescent="0.2">
      <c r="A5930" s="33">
        <v>5213</v>
      </c>
      <c r="B5930" s="34" t="s">
        <v>11349</v>
      </c>
      <c r="C5930" s="34" t="s">
        <v>11348</v>
      </c>
      <c r="D5930" s="34" t="s">
        <v>15339</v>
      </c>
      <c r="E5930" s="35" t="s">
        <v>14052</v>
      </c>
      <c r="F5930" s="35"/>
      <c r="G5930" s="36">
        <v>24.44</v>
      </c>
      <c r="H5930" s="36">
        <v>3750</v>
      </c>
      <c r="I5930" s="36">
        <v>4399.2</v>
      </c>
      <c r="J5930" s="36">
        <v>24.44</v>
      </c>
    </row>
    <row r="5931" spans="1:10" x14ac:dyDescent="0.2">
      <c r="A5931" s="33">
        <v>5214</v>
      </c>
      <c r="B5931" s="34" t="s">
        <v>11343</v>
      </c>
      <c r="C5931" s="34" t="s">
        <v>11342</v>
      </c>
      <c r="D5931" s="34" t="s">
        <v>15339</v>
      </c>
      <c r="E5931" s="35" t="s">
        <v>13943</v>
      </c>
      <c r="F5931" s="35"/>
      <c r="G5931" s="36">
        <v>24.44</v>
      </c>
      <c r="H5931" s="36">
        <v>3750</v>
      </c>
      <c r="I5931" s="36">
        <v>4399.2</v>
      </c>
      <c r="J5931" s="36">
        <v>24.44</v>
      </c>
    </row>
    <row r="5932" spans="1:10" x14ac:dyDescent="0.2">
      <c r="A5932" s="33">
        <v>5215</v>
      </c>
      <c r="B5932" s="34" t="s">
        <v>11034</v>
      </c>
      <c r="C5932" s="34" t="s">
        <v>11035</v>
      </c>
      <c r="D5932" s="34" t="s">
        <v>11036</v>
      </c>
      <c r="E5932" s="35" t="s">
        <v>3727</v>
      </c>
      <c r="F5932" s="35"/>
      <c r="G5932" s="36">
        <v>6000</v>
      </c>
      <c r="H5932" s="36">
        <v>4000</v>
      </c>
      <c r="I5932" s="36">
        <v>6000</v>
      </c>
      <c r="J5932" s="36">
        <v>6000</v>
      </c>
    </row>
    <row r="5933" spans="1:10" x14ac:dyDescent="0.2">
      <c r="A5933" s="33">
        <v>5216</v>
      </c>
      <c r="B5933" s="34" t="s">
        <v>11039</v>
      </c>
      <c r="C5933" s="34" t="s">
        <v>11040</v>
      </c>
      <c r="D5933" s="34" t="s">
        <v>15340</v>
      </c>
      <c r="E5933" s="35" t="s">
        <v>863</v>
      </c>
      <c r="F5933" s="35"/>
      <c r="G5933" s="36">
        <v>6600</v>
      </c>
      <c r="H5933" s="36">
        <v>4000</v>
      </c>
      <c r="I5933" s="36">
        <v>6600</v>
      </c>
      <c r="J5933" s="36">
        <v>6600</v>
      </c>
    </row>
    <row r="5934" spans="1:10" x14ac:dyDescent="0.2">
      <c r="A5934" s="33">
        <v>5217</v>
      </c>
      <c r="B5934" s="34" t="s">
        <v>11041</v>
      </c>
      <c r="C5934" s="34" t="s">
        <v>11042</v>
      </c>
      <c r="D5934" s="34" t="s">
        <v>11043</v>
      </c>
      <c r="E5934" s="35" t="s">
        <v>270</v>
      </c>
      <c r="F5934" s="35"/>
      <c r="G5934" s="36">
        <v>26.89</v>
      </c>
      <c r="H5934" s="36">
        <v>3750</v>
      </c>
      <c r="I5934" s="36">
        <v>4840.2</v>
      </c>
      <c r="J5934" s="36">
        <v>26.89</v>
      </c>
    </row>
    <row r="5935" spans="1:10" x14ac:dyDescent="0.2">
      <c r="A5935" s="33">
        <v>5218</v>
      </c>
      <c r="B5935" s="34" t="s">
        <v>11044</v>
      </c>
      <c r="C5935" s="34" t="s">
        <v>11045</v>
      </c>
      <c r="D5935" s="34" t="s">
        <v>11043</v>
      </c>
      <c r="E5935" s="35" t="s">
        <v>561</v>
      </c>
      <c r="F5935" s="35"/>
      <c r="G5935" s="36">
        <v>26.89</v>
      </c>
      <c r="H5935" s="36">
        <v>3750</v>
      </c>
      <c r="I5935" s="36">
        <v>4840.2</v>
      </c>
      <c r="J5935" s="36">
        <v>26.89</v>
      </c>
    </row>
    <row r="5936" spans="1:10" x14ac:dyDescent="0.2">
      <c r="A5936" s="31"/>
      <c r="B5936" s="31"/>
      <c r="C5936" s="31"/>
      <c r="D5936" s="32" t="s">
        <v>11046</v>
      </c>
      <c r="E5936" s="31"/>
      <c r="F5936" s="31"/>
      <c r="G5936" s="31"/>
      <c r="H5936" s="31"/>
      <c r="I5936" s="31"/>
      <c r="J5936" s="31"/>
    </row>
    <row r="5937" spans="1:10" x14ac:dyDescent="0.2">
      <c r="A5937" s="33">
        <v>5219</v>
      </c>
      <c r="B5937" s="34" t="s">
        <v>11351</v>
      </c>
      <c r="C5937" s="34" t="s">
        <v>11350</v>
      </c>
      <c r="D5937" s="34" t="s">
        <v>11050</v>
      </c>
      <c r="E5937" s="35" t="s">
        <v>13912</v>
      </c>
      <c r="F5937" s="35"/>
      <c r="G5937" s="36">
        <v>24.44</v>
      </c>
      <c r="H5937" s="36">
        <v>3750</v>
      </c>
      <c r="I5937" s="36">
        <v>4399.2</v>
      </c>
      <c r="J5937" s="36">
        <v>24.44</v>
      </c>
    </row>
    <row r="5938" spans="1:10" x14ac:dyDescent="0.2">
      <c r="A5938" s="33">
        <v>5220</v>
      </c>
      <c r="B5938" s="34" t="s">
        <v>11347</v>
      </c>
      <c r="C5938" s="34" t="s">
        <v>11346</v>
      </c>
      <c r="D5938" s="34" t="s">
        <v>11050</v>
      </c>
      <c r="E5938" s="35" t="s">
        <v>13912</v>
      </c>
      <c r="F5938" s="35"/>
      <c r="G5938" s="36">
        <v>24.44</v>
      </c>
      <c r="H5938" s="36">
        <v>3750</v>
      </c>
      <c r="I5938" s="36">
        <v>4399.2</v>
      </c>
      <c r="J5938" s="36">
        <v>24.44</v>
      </c>
    </row>
    <row r="5939" spans="1:10" x14ac:dyDescent="0.2">
      <c r="A5939" s="33">
        <v>5221</v>
      </c>
      <c r="B5939" s="34" t="s">
        <v>11345</v>
      </c>
      <c r="C5939" s="34" t="s">
        <v>11344</v>
      </c>
      <c r="D5939" s="34" t="s">
        <v>11050</v>
      </c>
      <c r="E5939" s="35" t="s">
        <v>13943</v>
      </c>
      <c r="F5939" s="35"/>
      <c r="G5939" s="36">
        <v>24.44</v>
      </c>
      <c r="H5939" s="36">
        <v>3750</v>
      </c>
      <c r="I5939" s="36">
        <v>4399.2</v>
      </c>
      <c r="J5939" s="36">
        <v>24.44</v>
      </c>
    </row>
    <row r="5940" spans="1:10" x14ac:dyDescent="0.2">
      <c r="A5940" s="33">
        <v>5222</v>
      </c>
      <c r="B5940" s="34" t="s">
        <v>11048</v>
      </c>
      <c r="C5940" s="34" t="s">
        <v>11049</v>
      </c>
      <c r="D5940" s="34" t="s">
        <v>11047</v>
      </c>
      <c r="E5940" s="35" t="s">
        <v>1283</v>
      </c>
      <c r="F5940" s="35"/>
      <c r="G5940" s="36">
        <v>26.89</v>
      </c>
      <c r="H5940" s="36">
        <v>3750</v>
      </c>
      <c r="I5940" s="36">
        <v>4840.2</v>
      </c>
      <c r="J5940" s="36">
        <v>26.89</v>
      </c>
    </row>
    <row r="5941" spans="1:10" x14ac:dyDescent="0.2">
      <c r="A5941" s="33">
        <v>5223</v>
      </c>
      <c r="B5941" s="34" t="s">
        <v>11037</v>
      </c>
      <c r="C5941" s="34" t="s">
        <v>11038</v>
      </c>
      <c r="D5941" s="34" t="s">
        <v>15341</v>
      </c>
      <c r="E5941" s="35" t="s">
        <v>414</v>
      </c>
      <c r="F5941" s="35"/>
      <c r="G5941" s="36">
        <v>6600</v>
      </c>
      <c r="H5941" s="36">
        <v>4000</v>
      </c>
      <c r="I5941" s="36">
        <v>6600</v>
      </c>
      <c r="J5941" s="36">
        <v>6600</v>
      </c>
    </row>
    <row r="5942" spans="1:10" x14ac:dyDescent="0.2">
      <c r="A5942" s="31"/>
      <c r="B5942" s="31"/>
      <c r="C5942" s="31"/>
      <c r="D5942" s="32" t="s">
        <v>11051</v>
      </c>
      <c r="E5942" s="31"/>
      <c r="F5942" s="31"/>
      <c r="G5942" s="31"/>
      <c r="H5942" s="31"/>
      <c r="I5942" s="31"/>
      <c r="J5942" s="31"/>
    </row>
    <row r="5943" spans="1:10" x14ac:dyDescent="0.2">
      <c r="A5943" s="33">
        <v>5224</v>
      </c>
      <c r="B5943" s="34" t="s">
        <v>11052</v>
      </c>
      <c r="C5943" s="34" t="s">
        <v>11053</v>
      </c>
      <c r="D5943" s="34" t="s">
        <v>11054</v>
      </c>
      <c r="E5943" s="35" t="s">
        <v>3179</v>
      </c>
      <c r="F5943" s="35"/>
      <c r="G5943" s="36">
        <v>27.5</v>
      </c>
      <c r="H5943" s="36">
        <v>3800</v>
      </c>
      <c r="I5943" s="36">
        <v>4950</v>
      </c>
      <c r="J5943" s="36">
        <v>27.5</v>
      </c>
    </row>
    <row r="5944" spans="1:10" x14ac:dyDescent="0.2">
      <c r="A5944" s="33">
        <v>5225</v>
      </c>
      <c r="B5944" s="34" t="s">
        <v>11055</v>
      </c>
      <c r="C5944" s="34" t="s">
        <v>11056</v>
      </c>
      <c r="D5944" s="34" t="s">
        <v>15342</v>
      </c>
      <c r="E5944" s="35" t="s">
        <v>718</v>
      </c>
      <c r="F5944" s="35"/>
      <c r="G5944" s="36">
        <v>26.89</v>
      </c>
      <c r="H5944" s="36">
        <v>3750</v>
      </c>
      <c r="I5944" s="36">
        <v>4840.2</v>
      </c>
      <c r="J5944" s="36">
        <v>26.89</v>
      </c>
    </row>
    <row r="5945" spans="1:10" x14ac:dyDescent="0.2">
      <c r="A5945" s="33">
        <v>5226</v>
      </c>
      <c r="B5945" s="34" t="s">
        <v>11057</v>
      </c>
      <c r="C5945" s="34" t="s">
        <v>11058</v>
      </c>
      <c r="D5945" s="34" t="s">
        <v>15343</v>
      </c>
      <c r="E5945" s="35" t="s">
        <v>3727</v>
      </c>
      <c r="F5945" s="35"/>
      <c r="G5945" s="36">
        <v>6600</v>
      </c>
      <c r="H5945" s="36">
        <v>4000</v>
      </c>
      <c r="I5945" s="36">
        <v>6600</v>
      </c>
      <c r="J5945" s="36">
        <v>6600</v>
      </c>
    </row>
    <row r="5946" spans="1:10" x14ac:dyDescent="0.2">
      <c r="A5946" s="31"/>
      <c r="B5946" s="31"/>
      <c r="C5946" s="31"/>
      <c r="D5946" s="32" t="s">
        <v>11059</v>
      </c>
      <c r="E5946" s="31"/>
      <c r="F5946" s="31"/>
      <c r="G5946" s="31"/>
      <c r="H5946" s="31"/>
      <c r="I5946" s="31"/>
      <c r="J5946" s="31"/>
    </row>
    <row r="5947" spans="1:10" x14ac:dyDescent="0.2">
      <c r="A5947" s="33">
        <v>5227</v>
      </c>
      <c r="B5947" s="34" t="s">
        <v>11060</v>
      </c>
      <c r="C5947" s="34" t="s">
        <v>11061</v>
      </c>
      <c r="D5947" s="34" t="s">
        <v>11062</v>
      </c>
      <c r="E5947" s="35" t="s">
        <v>270</v>
      </c>
      <c r="F5947" s="35"/>
      <c r="G5947" s="36">
        <v>28.33</v>
      </c>
      <c r="H5947" s="36">
        <v>3800</v>
      </c>
      <c r="I5947" s="36">
        <v>5099.3999999999996</v>
      </c>
      <c r="J5947" s="36">
        <v>28.33</v>
      </c>
    </row>
    <row r="5948" spans="1:10" x14ac:dyDescent="0.2">
      <c r="A5948" s="33">
        <v>5228</v>
      </c>
      <c r="B5948" s="34" t="s">
        <v>11063</v>
      </c>
      <c r="C5948" s="34" t="s">
        <v>11064</v>
      </c>
      <c r="D5948" s="34" t="s">
        <v>11062</v>
      </c>
      <c r="E5948" s="35" t="s">
        <v>630</v>
      </c>
      <c r="F5948" s="35"/>
      <c r="G5948" s="36">
        <v>28.33</v>
      </c>
      <c r="H5948" s="36">
        <v>3800</v>
      </c>
      <c r="I5948" s="36">
        <v>5099.3999999999996</v>
      </c>
      <c r="J5948" s="36">
        <v>28.33</v>
      </c>
    </row>
    <row r="5949" spans="1:10" x14ac:dyDescent="0.2">
      <c r="A5949" s="33">
        <v>5229</v>
      </c>
      <c r="B5949" s="34" t="s">
        <v>11065</v>
      </c>
      <c r="C5949" s="34" t="s">
        <v>11066</v>
      </c>
      <c r="D5949" s="34" t="s">
        <v>15344</v>
      </c>
      <c r="E5949" s="35" t="s">
        <v>4527</v>
      </c>
      <c r="F5949" s="35"/>
      <c r="G5949" s="36">
        <v>36.67</v>
      </c>
      <c r="H5949" s="36">
        <v>4000</v>
      </c>
      <c r="I5949" s="36">
        <v>6600.6</v>
      </c>
      <c r="J5949" s="36">
        <v>36.67</v>
      </c>
    </row>
    <row r="5950" spans="1:10" x14ac:dyDescent="0.2">
      <c r="A5950" s="33">
        <v>5230</v>
      </c>
      <c r="B5950" s="34" t="s">
        <v>11069</v>
      </c>
      <c r="C5950" s="34" t="s">
        <v>11070</v>
      </c>
      <c r="D5950" s="34" t="s">
        <v>11062</v>
      </c>
      <c r="E5950" s="35" t="s">
        <v>403</v>
      </c>
      <c r="F5950" s="35"/>
      <c r="G5950" s="36">
        <v>28.33</v>
      </c>
      <c r="H5950" s="36">
        <v>3800</v>
      </c>
      <c r="I5950" s="36">
        <v>5099.3999999999996</v>
      </c>
      <c r="J5950" s="36">
        <v>28.33</v>
      </c>
    </row>
    <row r="5951" spans="1:10" x14ac:dyDescent="0.2">
      <c r="A5951" s="33">
        <v>5231</v>
      </c>
      <c r="B5951" s="34" t="s">
        <v>11071</v>
      </c>
      <c r="C5951" s="34" t="s">
        <v>11072</v>
      </c>
      <c r="D5951" s="34" t="s">
        <v>11062</v>
      </c>
      <c r="E5951" s="35" t="s">
        <v>1260</v>
      </c>
      <c r="F5951" s="35"/>
      <c r="G5951" s="36">
        <v>28.33</v>
      </c>
      <c r="H5951" s="36">
        <v>3800</v>
      </c>
      <c r="I5951" s="36">
        <v>5099.3999999999996</v>
      </c>
      <c r="J5951" s="36">
        <v>28.33</v>
      </c>
    </row>
    <row r="5952" spans="1:10" x14ac:dyDescent="0.2">
      <c r="A5952" s="33">
        <v>5232</v>
      </c>
      <c r="B5952" s="34" t="s">
        <v>15345</v>
      </c>
      <c r="C5952" s="34" t="s">
        <v>15346</v>
      </c>
      <c r="D5952" s="34" t="s">
        <v>11062</v>
      </c>
      <c r="E5952" s="35" t="s">
        <v>13920</v>
      </c>
      <c r="F5952" s="35"/>
      <c r="G5952" s="36">
        <v>28.33</v>
      </c>
      <c r="H5952" s="36">
        <v>3800</v>
      </c>
      <c r="I5952" s="36">
        <v>5099.3999999999996</v>
      </c>
      <c r="J5952" s="36">
        <v>28.33</v>
      </c>
    </row>
    <row r="5953" spans="1:10" x14ac:dyDescent="0.2">
      <c r="A5953" s="33">
        <v>5233</v>
      </c>
      <c r="B5953" s="34" t="s">
        <v>11074</v>
      </c>
      <c r="C5953" s="34" t="s">
        <v>11075</v>
      </c>
      <c r="D5953" s="34" t="s">
        <v>11076</v>
      </c>
      <c r="E5953" s="35" t="s">
        <v>4003</v>
      </c>
      <c r="F5953" s="35"/>
      <c r="G5953" s="36">
        <v>18.46</v>
      </c>
      <c r="H5953" s="36">
        <v>3750</v>
      </c>
      <c r="I5953" s="36">
        <v>3599.7</v>
      </c>
      <c r="J5953" s="36">
        <v>18.46</v>
      </c>
    </row>
    <row r="5954" spans="1:10" x14ac:dyDescent="0.2">
      <c r="A5954" s="33">
        <v>5234</v>
      </c>
      <c r="B5954" s="34" t="s">
        <v>11395</v>
      </c>
      <c r="C5954" s="34" t="s">
        <v>11394</v>
      </c>
      <c r="D5954" s="34" t="s">
        <v>11062</v>
      </c>
      <c r="E5954" s="35" t="s">
        <v>13969</v>
      </c>
      <c r="F5954" s="35"/>
      <c r="G5954" s="36">
        <v>28.33</v>
      </c>
      <c r="H5954" s="36">
        <v>3800</v>
      </c>
      <c r="I5954" s="36">
        <v>5099.3999999999996</v>
      </c>
      <c r="J5954" s="36">
        <v>28.33</v>
      </c>
    </row>
    <row r="5955" spans="1:10" x14ac:dyDescent="0.2">
      <c r="A5955" s="33">
        <v>5235</v>
      </c>
      <c r="B5955" s="34" t="s">
        <v>11077</v>
      </c>
      <c r="C5955" s="34" t="s">
        <v>11078</v>
      </c>
      <c r="D5955" s="34" t="s">
        <v>11062</v>
      </c>
      <c r="E5955" s="35" t="s">
        <v>113</v>
      </c>
      <c r="F5955" s="35"/>
      <c r="G5955" s="36">
        <v>28.33</v>
      </c>
      <c r="H5955" s="36">
        <v>3800</v>
      </c>
      <c r="I5955" s="36">
        <v>5099.3999999999996</v>
      </c>
      <c r="J5955" s="36">
        <v>28.33</v>
      </c>
    </row>
    <row r="5956" spans="1:10" x14ac:dyDescent="0.2">
      <c r="A5956" s="33">
        <v>5236</v>
      </c>
      <c r="B5956" s="34" t="s">
        <v>11079</v>
      </c>
      <c r="C5956" s="34" t="s">
        <v>11080</v>
      </c>
      <c r="D5956" s="34" t="s">
        <v>11073</v>
      </c>
      <c r="E5956" s="35" t="s">
        <v>11081</v>
      </c>
      <c r="F5956" s="35"/>
      <c r="G5956" s="36">
        <v>29.44</v>
      </c>
      <c r="H5956" s="36">
        <v>3850</v>
      </c>
      <c r="I5956" s="36">
        <v>5299.2</v>
      </c>
      <c r="J5956" s="36">
        <v>29.44</v>
      </c>
    </row>
    <row r="5957" spans="1:10" x14ac:dyDescent="0.2">
      <c r="A5957" s="33">
        <v>5237</v>
      </c>
      <c r="B5957" s="34" t="s">
        <v>11082</v>
      </c>
      <c r="C5957" s="34" t="s">
        <v>11083</v>
      </c>
      <c r="D5957" s="34" t="s">
        <v>15347</v>
      </c>
      <c r="E5957" s="35" t="s">
        <v>270</v>
      </c>
      <c r="F5957" s="35"/>
      <c r="G5957" s="36">
        <v>33.33</v>
      </c>
      <c r="H5957" s="36">
        <v>4000</v>
      </c>
      <c r="I5957" s="36">
        <v>5999.4</v>
      </c>
      <c r="J5957" s="36">
        <v>33.33</v>
      </c>
    </row>
    <row r="5958" spans="1:10" x14ac:dyDescent="0.2">
      <c r="A5958" s="33">
        <v>5238</v>
      </c>
      <c r="B5958" s="34" t="s">
        <v>11084</v>
      </c>
      <c r="C5958" s="34" t="s">
        <v>11085</v>
      </c>
      <c r="D5958" s="34" t="s">
        <v>11073</v>
      </c>
      <c r="E5958" s="35" t="s">
        <v>270</v>
      </c>
      <c r="F5958" s="35"/>
      <c r="G5958" s="36">
        <v>29.44</v>
      </c>
      <c r="H5958" s="36">
        <v>3850</v>
      </c>
      <c r="I5958" s="36">
        <v>5299.2</v>
      </c>
      <c r="J5958" s="36">
        <v>29.44</v>
      </c>
    </row>
    <row r="5959" spans="1:10" x14ac:dyDescent="0.2">
      <c r="A5959" s="33">
        <v>5239</v>
      </c>
      <c r="B5959" s="34" t="s">
        <v>11086</v>
      </c>
      <c r="C5959" s="34" t="s">
        <v>11087</v>
      </c>
      <c r="D5959" s="34" t="s">
        <v>11062</v>
      </c>
      <c r="E5959" s="35" t="s">
        <v>3727</v>
      </c>
      <c r="F5959" s="35"/>
      <c r="G5959" s="36">
        <v>28.33</v>
      </c>
      <c r="H5959" s="36">
        <v>3800</v>
      </c>
      <c r="I5959" s="36">
        <v>5099.3999999999996</v>
      </c>
      <c r="J5959" s="36">
        <v>28.33</v>
      </c>
    </row>
    <row r="5960" spans="1:10" x14ac:dyDescent="0.2">
      <c r="A5960" s="33">
        <v>5240</v>
      </c>
      <c r="B5960" s="34" t="s">
        <v>11393</v>
      </c>
      <c r="C5960" s="34" t="s">
        <v>11392</v>
      </c>
      <c r="D5960" s="34" t="s">
        <v>11062</v>
      </c>
      <c r="E5960" s="35" t="s">
        <v>13925</v>
      </c>
      <c r="F5960" s="35"/>
      <c r="G5960" s="36">
        <v>28.33</v>
      </c>
      <c r="H5960" s="36">
        <v>3800</v>
      </c>
      <c r="I5960" s="36">
        <v>5099.3999999999996</v>
      </c>
      <c r="J5960" s="36">
        <v>28.33</v>
      </c>
    </row>
    <row r="5961" spans="1:10" x14ac:dyDescent="0.2">
      <c r="A5961" s="33">
        <v>5241</v>
      </c>
      <c r="B5961" s="34" t="s">
        <v>11088</v>
      </c>
      <c r="C5961" s="34" t="s">
        <v>11089</v>
      </c>
      <c r="D5961" s="34" t="s">
        <v>11062</v>
      </c>
      <c r="E5961" s="35" t="s">
        <v>896</v>
      </c>
      <c r="F5961" s="35"/>
      <c r="G5961" s="36">
        <v>28.33</v>
      </c>
      <c r="H5961" s="36">
        <v>3800</v>
      </c>
      <c r="I5961" s="36">
        <v>5099.3999999999996</v>
      </c>
      <c r="J5961" s="36">
        <v>28.33</v>
      </c>
    </row>
    <row r="5962" spans="1:10" x14ac:dyDescent="0.2">
      <c r="A5962" s="33">
        <v>5242</v>
      </c>
      <c r="B5962" s="34" t="s">
        <v>11391</v>
      </c>
      <c r="C5962" s="34" t="s">
        <v>11390</v>
      </c>
      <c r="D5962" s="34" t="s">
        <v>11062</v>
      </c>
      <c r="E5962" s="35" t="s">
        <v>13920</v>
      </c>
      <c r="F5962" s="35"/>
      <c r="G5962" s="36">
        <v>28.33</v>
      </c>
      <c r="H5962" s="36">
        <v>3800</v>
      </c>
      <c r="I5962" s="36">
        <v>5099.3999999999996</v>
      </c>
      <c r="J5962" s="36">
        <v>28.33</v>
      </c>
    </row>
    <row r="5963" spans="1:10" x14ac:dyDescent="0.2">
      <c r="A5963" s="33">
        <v>5243</v>
      </c>
      <c r="B5963" s="34" t="s">
        <v>11090</v>
      </c>
      <c r="C5963" s="34" t="s">
        <v>11091</v>
      </c>
      <c r="D5963" s="34" t="s">
        <v>11062</v>
      </c>
      <c r="E5963" s="35" t="s">
        <v>2716</v>
      </c>
      <c r="F5963" s="35"/>
      <c r="G5963" s="36">
        <v>28.33</v>
      </c>
      <c r="H5963" s="36">
        <v>3800</v>
      </c>
      <c r="I5963" s="36">
        <v>5099.3999999999996</v>
      </c>
      <c r="J5963" s="36">
        <v>28.33</v>
      </c>
    </row>
    <row r="5964" spans="1:10" x14ac:dyDescent="0.2">
      <c r="A5964" s="33">
        <v>5244</v>
      </c>
      <c r="B5964" s="34" t="s">
        <v>11092</v>
      </c>
      <c r="C5964" s="34" t="s">
        <v>11093</v>
      </c>
      <c r="D5964" s="34" t="s">
        <v>11062</v>
      </c>
      <c r="E5964" s="35" t="s">
        <v>896</v>
      </c>
      <c r="F5964" s="35"/>
      <c r="G5964" s="36">
        <v>28.33</v>
      </c>
      <c r="H5964" s="36">
        <v>3800</v>
      </c>
      <c r="I5964" s="36">
        <v>5099.3999999999996</v>
      </c>
      <c r="J5964" s="36">
        <v>28.33</v>
      </c>
    </row>
    <row r="5965" spans="1:10" x14ac:dyDescent="0.2">
      <c r="A5965" s="33">
        <v>5245</v>
      </c>
      <c r="B5965" s="34" t="s">
        <v>11094</v>
      </c>
      <c r="C5965" s="34" t="s">
        <v>11095</v>
      </c>
      <c r="D5965" s="34" t="s">
        <v>11062</v>
      </c>
      <c r="E5965" s="35" t="s">
        <v>3727</v>
      </c>
      <c r="F5965" s="35"/>
      <c r="G5965" s="36">
        <v>28.33</v>
      </c>
      <c r="H5965" s="36">
        <v>3800</v>
      </c>
      <c r="I5965" s="36">
        <v>5099.3999999999996</v>
      </c>
      <c r="J5965" s="36">
        <v>28.33</v>
      </c>
    </row>
    <row r="5966" spans="1:10" x14ac:dyDescent="0.2">
      <c r="A5966" s="33">
        <v>5246</v>
      </c>
      <c r="B5966" s="34" t="s">
        <v>11096</v>
      </c>
      <c r="C5966" s="34" t="s">
        <v>11097</v>
      </c>
      <c r="D5966" s="34" t="s">
        <v>15344</v>
      </c>
      <c r="E5966" s="35" t="s">
        <v>3727</v>
      </c>
      <c r="F5966" s="35"/>
      <c r="G5966" s="36">
        <v>36.67</v>
      </c>
      <c r="H5966" s="36">
        <v>4000</v>
      </c>
      <c r="I5966" s="36">
        <v>6600.6</v>
      </c>
      <c r="J5966" s="36">
        <v>36.67</v>
      </c>
    </row>
    <row r="5967" spans="1:10" x14ac:dyDescent="0.2">
      <c r="A5967" s="33">
        <v>5247</v>
      </c>
      <c r="B5967" s="34" t="s">
        <v>11098</v>
      </c>
      <c r="C5967" s="34" t="s">
        <v>11099</v>
      </c>
      <c r="D5967" s="34" t="s">
        <v>15344</v>
      </c>
      <c r="E5967" s="35" t="s">
        <v>7355</v>
      </c>
      <c r="F5967" s="35"/>
      <c r="G5967" s="36">
        <v>36.67</v>
      </c>
      <c r="H5967" s="36">
        <v>4000</v>
      </c>
      <c r="I5967" s="36">
        <v>6600.6</v>
      </c>
      <c r="J5967" s="36">
        <v>36.67</v>
      </c>
    </row>
    <row r="5968" spans="1:10" x14ac:dyDescent="0.2">
      <c r="A5968" s="33">
        <v>5248</v>
      </c>
      <c r="B5968" s="34" t="s">
        <v>11335</v>
      </c>
      <c r="C5968" s="34" t="s">
        <v>11334</v>
      </c>
      <c r="D5968" s="34" t="s">
        <v>11073</v>
      </c>
      <c r="E5968" s="35" t="s">
        <v>14127</v>
      </c>
      <c r="F5968" s="35"/>
      <c r="G5968" s="36">
        <v>29.44</v>
      </c>
      <c r="H5968" s="36">
        <v>3850</v>
      </c>
      <c r="I5968" s="36">
        <v>5299.2</v>
      </c>
      <c r="J5968" s="36">
        <v>29.44</v>
      </c>
    </row>
    <row r="5969" spans="1:10" x14ac:dyDescent="0.2">
      <c r="A5969" s="33">
        <v>5249</v>
      </c>
      <c r="B5969" s="34" t="s">
        <v>11100</v>
      </c>
      <c r="C5969" s="34" t="s">
        <v>11101</v>
      </c>
      <c r="D5969" s="34" t="s">
        <v>11062</v>
      </c>
      <c r="E5969" s="35" t="s">
        <v>1451</v>
      </c>
      <c r="F5969" s="35"/>
      <c r="G5969" s="36">
        <v>28.33</v>
      </c>
      <c r="H5969" s="36">
        <v>3800</v>
      </c>
      <c r="I5969" s="36">
        <v>5099.3999999999996</v>
      </c>
      <c r="J5969" s="36">
        <v>28.33</v>
      </c>
    </row>
    <row r="5970" spans="1:10" x14ac:dyDescent="0.2">
      <c r="A5970" s="33">
        <v>5250</v>
      </c>
      <c r="B5970" s="34" t="s">
        <v>11102</v>
      </c>
      <c r="C5970" s="34" t="s">
        <v>11103</v>
      </c>
      <c r="D5970" s="34" t="s">
        <v>11062</v>
      </c>
      <c r="E5970" s="35" t="s">
        <v>62</v>
      </c>
      <c r="F5970" s="35"/>
      <c r="G5970" s="36">
        <v>28.33</v>
      </c>
      <c r="H5970" s="36">
        <v>3800</v>
      </c>
      <c r="I5970" s="36">
        <v>5099.3999999999996</v>
      </c>
      <c r="J5970" s="36">
        <v>28.33</v>
      </c>
    </row>
    <row r="5971" spans="1:10" x14ac:dyDescent="0.2">
      <c r="A5971" s="33">
        <v>5251</v>
      </c>
      <c r="B5971" s="34" t="s">
        <v>11104</v>
      </c>
      <c r="C5971" s="34" t="s">
        <v>11105</v>
      </c>
      <c r="D5971" s="34" t="s">
        <v>11062</v>
      </c>
      <c r="E5971" s="35" t="s">
        <v>3727</v>
      </c>
      <c r="F5971" s="35"/>
      <c r="G5971" s="36">
        <v>28.33</v>
      </c>
      <c r="H5971" s="36">
        <v>3800</v>
      </c>
      <c r="I5971" s="36">
        <v>5099.3999999999996</v>
      </c>
      <c r="J5971" s="36">
        <v>28.33</v>
      </c>
    </row>
    <row r="5972" spans="1:10" x14ac:dyDescent="0.2">
      <c r="A5972" s="33">
        <v>5252</v>
      </c>
      <c r="B5972" s="34" t="s">
        <v>11106</v>
      </c>
      <c r="C5972" s="34" t="s">
        <v>11107</v>
      </c>
      <c r="D5972" s="34" t="s">
        <v>11062</v>
      </c>
      <c r="E5972" s="35" t="s">
        <v>992</v>
      </c>
      <c r="F5972" s="35"/>
      <c r="G5972" s="36">
        <v>28.33</v>
      </c>
      <c r="H5972" s="36">
        <v>3800</v>
      </c>
      <c r="I5972" s="36">
        <v>5099.3999999999996</v>
      </c>
      <c r="J5972" s="36">
        <v>28.33</v>
      </c>
    </row>
    <row r="5973" spans="1:10" x14ac:dyDescent="0.2">
      <c r="A5973" s="33">
        <v>5253</v>
      </c>
      <c r="B5973" s="34" t="s">
        <v>11108</v>
      </c>
      <c r="C5973" s="34" t="s">
        <v>11109</v>
      </c>
      <c r="D5973" s="34" t="s">
        <v>11062</v>
      </c>
      <c r="E5973" s="35" t="s">
        <v>270</v>
      </c>
      <c r="F5973" s="35"/>
      <c r="G5973" s="36">
        <v>28.33</v>
      </c>
      <c r="H5973" s="36">
        <v>3800</v>
      </c>
      <c r="I5973" s="36">
        <v>5099.3999999999996</v>
      </c>
      <c r="J5973" s="36">
        <v>28.33</v>
      </c>
    </row>
    <row r="5974" spans="1:10" x14ac:dyDescent="0.2">
      <c r="A5974" s="33">
        <v>5254</v>
      </c>
      <c r="B5974" s="34" t="s">
        <v>11389</v>
      </c>
      <c r="C5974" s="34" t="s">
        <v>11388</v>
      </c>
      <c r="D5974" s="34" t="s">
        <v>11062</v>
      </c>
      <c r="E5974" s="35" t="s">
        <v>13981</v>
      </c>
      <c r="F5974" s="35"/>
      <c r="G5974" s="36">
        <v>28.33</v>
      </c>
      <c r="H5974" s="36">
        <v>3800</v>
      </c>
      <c r="I5974" s="36">
        <v>5099.3999999999996</v>
      </c>
      <c r="J5974" s="36">
        <v>28.33</v>
      </c>
    </row>
    <row r="5975" spans="1:10" x14ac:dyDescent="0.2">
      <c r="A5975" s="33">
        <v>5255</v>
      </c>
      <c r="B5975" s="34" t="s">
        <v>11112</v>
      </c>
      <c r="C5975" s="34" t="s">
        <v>11113</v>
      </c>
      <c r="D5975" s="34" t="s">
        <v>11062</v>
      </c>
      <c r="E5975" s="35" t="s">
        <v>3727</v>
      </c>
      <c r="F5975" s="35"/>
      <c r="G5975" s="36">
        <v>28.33</v>
      </c>
      <c r="H5975" s="36">
        <v>3800</v>
      </c>
      <c r="I5975" s="36">
        <v>5099.3999999999996</v>
      </c>
      <c r="J5975" s="36">
        <v>28.33</v>
      </c>
    </row>
    <row r="5976" spans="1:10" x14ac:dyDescent="0.2">
      <c r="A5976" s="33">
        <v>5256</v>
      </c>
      <c r="B5976" s="34" t="s">
        <v>11387</v>
      </c>
      <c r="C5976" s="34" t="s">
        <v>11386</v>
      </c>
      <c r="D5976" s="34" t="s">
        <v>11062</v>
      </c>
      <c r="E5976" s="35" t="s">
        <v>13990</v>
      </c>
      <c r="F5976" s="35"/>
      <c r="G5976" s="36">
        <v>28.33</v>
      </c>
      <c r="H5976" s="36">
        <v>3800</v>
      </c>
      <c r="I5976" s="36">
        <v>5099.3999999999996</v>
      </c>
      <c r="J5976" s="36">
        <v>28.33</v>
      </c>
    </row>
    <row r="5977" spans="1:10" x14ac:dyDescent="0.2">
      <c r="A5977" s="33">
        <v>5257</v>
      </c>
      <c r="B5977" s="34" t="s">
        <v>11114</v>
      </c>
      <c r="C5977" s="34" t="s">
        <v>11115</v>
      </c>
      <c r="D5977" s="34" t="s">
        <v>11062</v>
      </c>
      <c r="E5977" s="35" t="s">
        <v>973</v>
      </c>
      <c r="F5977" s="35"/>
      <c r="G5977" s="36">
        <v>28.33</v>
      </c>
      <c r="H5977" s="36">
        <v>3800</v>
      </c>
      <c r="I5977" s="36">
        <v>5099.3999999999996</v>
      </c>
      <c r="J5977" s="36">
        <v>28.33</v>
      </c>
    </row>
    <row r="5978" spans="1:10" x14ac:dyDescent="0.2">
      <c r="A5978" s="33">
        <v>5258</v>
      </c>
      <c r="B5978" s="34" t="s">
        <v>11116</v>
      </c>
      <c r="C5978" s="34" t="s">
        <v>11117</v>
      </c>
      <c r="D5978" s="34" t="s">
        <v>11062</v>
      </c>
      <c r="E5978" s="35" t="s">
        <v>11118</v>
      </c>
      <c r="F5978" s="35"/>
      <c r="G5978" s="36">
        <v>28.33</v>
      </c>
      <c r="H5978" s="36">
        <v>3800</v>
      </c>
      <c r="I5978" s="36">
        <v>5099.3999999999996</v>
      </c>
      <c r="J5978" s="36">
        <v>28.33</v>
      </c>
    </row>
    <row r="5979" spans="1:10" x14ac:dyDescent="0.2">
      <c r="A5979" s="33">
        <v>5259</v>
      </c>
      <c r="B5979" s="34" t="s">
        <v>11119</v>
      </c>
      <c r="C5979" s="34" t="s">
        <v>11120</v>
      </c>
      <c r="D5979" s="34" t="s">
        <v>11062</v>
      </c>
      <c r="E5979" s="35" t="s">
        <v>270</v>
      </c>
      <c r="F5979" s="35"/>
      <c r="G5979" s="36">
        <v>28.33</v>
      </c>
      <c r="H5979" s="36">
        <v>3800</v>
      </c>
      <c r="I5979" s="36">
        <v>5099.3999999999996</v>
      </c>
      <c r="J5979" s="36">
        <v>28.33</v>
      </c>
    </row>
    <row r="5980" spans="1:10" x14ac:dyDescent="0.2">
      <c r="A5980" s="33">
        <v>5260</v>
      </c>
      <c r="B5980" s="34" t="s">
        <v>11121</v>
      </c>
      <c r="C5980" s="34" t="s">
        <v>11122</v>
      </c>
      <c r="D5980" s="34" t="s">
        <v>11062</v>
      </c>
      <c r="E5980" s="35" t="s">
        <v>270</v>
      </c>
      <c r="F5980" s="35"/>
      <c r="G5980" s="36">
        <v>28.33</v>
      </c>
      <c r="H5980" s="36">
        <v>3800</v>
      </c>
      <c r="I5980" s="36">
        <v>5099.3999999999996</v>
      </c>
      <c r="J5980" s="36">
        <v>28.33</v>
      </c>
    </row>
    <row r="5981" spans="1:10" x14ac:dyDescent="0.2">
      <c r="A5981" s="33">
        <v>5261</v>
      </c>
      <c r="B5981" s="34" t="s">
        <v>11123</v>
      </c>
      <c r="C5981" s="34" t="s">
        <v>11124</v>
      </c>
      <c r="D5981" s="34" t="s">
        <v>11062</v>
      </c>
      <c r="E5981" s="35" t="s">
        <v>552</v>
      </c>
      <c r="F5981" s="35"/>
      <c r="G5981" s="36">
        <v>28.33</v>
      </c>
      <c r="H5981" s="36">
        <v>3800</v>
      </c>
      <c r="I5981" s="36">
        <v>5099.3999999999996</v>
      </c>
      <c r="J5981" s="36">
        <v>28.33</v>
      </c>
    </row>
    <row r="5982" spans="1:10" x14ac:dyDescent="0.2">
      <c r="A5982" s="33">
        <v>5262</v>
      </c>
      <c r="B5982" s="34" t="s">
        <v>11385</v>
      </c>
      <c r="C5982" s="34" t="s">
        <v>11384</v>
      </c>
      <c r="D5982" s="34" t="s">
        <v>11062</v>
      </c>
      <c r="E5982" s="35" t="s">
        <v>13998</v>
      </c>
      <c r="F5982" s="35"/>
      <c r="G5982" s="36">
        <v>28.33</v>
      </c>
      <c r="H5982" s="36">
        <v>3800</v>
      </c>
      <c r="I5982" s="36">
        <v>5099.3999999999996</v>
      </c>
      <c r="J5982" s="36">
        <v>28.33</v>
      </c>
    </row>
    <row r="5983" spans="1:10" x14ac:dyDescent="0.2">
      <c r="A5983" s="33">
        <v>5263</v>
      </c>
      <c r="B5983" s="34" t="s">
        <v>11383</v>
      </c>
      <c r="C5983" s="34" t="s">
        <v>11382</v>
      </c>
      <c r="D5983" s="34" t="s">
        <v>11062</v>
      </c>
      <c r="E5983" s="35" t="s">
        <v>13980</v>
      </c>
      <c r="F5983" s="35"/>
      <c r="G5983" s="36">
        <v>28.33</v>
      </c>
      <c r="H5983" s="36">
        <v>3800</v>
      </c>
      <c r="I5983" s="36">
        <v>5099.3999999999996</v>
      </c>
      <c r="J5983" s="36">
        <v>28.33</v>
      </c>
    </row>
    <row r="5984" spans="1:10" x14ac:dyDescent="0.2">
      <c r="A5984" s="33">
        <v>5264</v>
      </c>
      <c r="B5984" s="34" t="s">
        <v>11125</v>
      </c>
      <c r="C5984" s="34" t="s">
        <v>11126</v>
      </c>
      <c r="D5984" s="34" t="s">
        <v>11062</v>
      </c>
      <c r="E5984" s="35" t="s">
        <v>1042</v>
      </c>
      <c r="F5984" s="35"/>
      <c r="G5984" s="36">
        <v>28.33</v>
      </c>
      <c r="H5984" s="36">
        <v>3800</v>
      </c>
      <c r="I5984" s="36">
        <v>5099.3999999999996</v>
      </c>
      <c r="J5984" s="36">
        <v>28.33</v>
      </c>
    </row>
    <row r="5985" spans="1:10" x14ac:dyDescent="0.2">
      <c r="A5985" s="31"/>
      <c r="B5985" s="31"/>
      <c r="C5985" s="31"/>
      <c r="D5985" s="32" t="s">
        <v>11127</v>
      </c>
      <c r="E5985" s="31"/>
      <c r="F5985" s="31"/>
      <c r="G5985" s="31"/>
      <c r="H5985" s="31"/>
      <c r="I5985" s="31"/>
      <c r="J5985" s="31"/>
    </row>
    <row r="5986" spans="1:10" x14ac:dyDescent="0.2">
      <c r="A5986" s="33">
        <v>5265</v>
      </c>
      <c r="B5986" s="34" t="s">
        <v>11131</v>
      </c>
      <c r="C5986" s="34" t="s">
        <v>11132</v>
      </c>
      <c r="D5986" s="34" t="s">
        <v>15348</v>
      </c>
      <c r="E5986" s="35" t="s">
        <v>3727</v>
      </c>
      <c r="F5986" s="35"/>
      <c r="G5986" s="36">
        <v>38</v>
      </c>
      <c r="H5986" s="36">
        <v>3800</v>
      </c>
      <c r="I5986" s="36">
        <v>6840</v>
      </c>
      <c r="J5986" s="36">
        <v>38</v>
      </c>
    </row>
    <row r="5987" spans="1:10" x14ac:dyDescent="0.2">
      <c r="A5987" s="33">
        <v>5266</v>
      </c>
      <c r="B5987" s="34" t="s">
        <v>11136</v>
      </c>
      <c r="C5987" s="34" t="s">
        <v>11137</v>
      </c>
      <c r="D5987" s="34" t="s">
        <v>11138</v>
      </c>
      <c r="E5987" s="35" t="s">
        <v>6700</v>
      </c>
      <c r="F5987" s="35"/>
      <c r="G5987" s="36">
        <v>29.33</v>
      </c>
      <c r="H5987" s="36">
        <v>3750</v>
      </c>
      <c r="I5987" s="36">
        <v>5279.4</v>
      </c>
      <c r="J5987" s="36">
        <v>29.33</v>
      </c>
    </row>
    <row r="5988" spans="1:10" x14ac:dyDescent="0.2">
      <c r="A5988" s="33">
        <v>5267</v>
      </c>
      <c r="B5988" s="34" t="s">
        <v>11139</v>
      </c>
      <c r="C5988" s="34" t="s">
        <v>11140</v>
      </c>
      <c r="D5988" s="34" t="s">
        <v>11130</v>
      </c>
      <c r="E5988" s="35" t="s">
        <v>630</v>
      </c>
      <c r="F5988" s="35"/>
      <c r="G5988" s="36">
        <v>33.33</v>
      </c>
      <c r="H5988" s="36">
        <v>3800</v>
      </c>
      <c r="I5988" s="36">
        <v>5999.4</v>
      </c>
      <c r="J5988" s="36">
        <v>33.33</v>
      </c>
    </row>
    <row r="5989" spans="1:10" x14ac:dyDescent="0.2">
      <c r="A5989" s="33">
        <v>5268</v>
      </c>
      <c r="B5989" s="34" t="s">
        <v>11141</v>
      </c>
      <c r="C5989" s="34" t="s">
        <v>11142</v>
      </c>
      <c r="D5989" s="34" t="s">
        <v>11138</v>
      </c>
      <c r="E5989" s="35" t="s">
        <v>2616</v>
      </c>
      <c r="F5989" s="35"/>
      <c r="G5989" s="36">
        <v>29.33</v>
      </c>
      <c r="H5989" s="36">
        <v>3750</v>
      </c>
      <c r="I5989" s="36">
        <v>5279.4</v>
      </c>
      <c r="J5989" s="36">
        <v>29.33</v>
      </c>
    </row>
    <row r="5990" spans="1:10" x14ac:dyDescent="0.2">
      <c r="A5990" s="33">
        <v>5269</v>
      </c>
      <c r="B5990" s="34" t="s">
        <v>5509</v>
      </c>
      <c r="C5990" s="34" t="s">
        <v>5510</v>
      </c>
      <c r="D5990" s="34" t="s">
        <v>15349</v>
      </c>
      <c r="E5990" s="35" t="s">
        <v>4943</v>
      </c>
      <c r="F5990" s="35"/>
      <c r="G5990" s="36">
        <v>7150</v>
      </c>
      <c r="H5990" s="36">
        <v>4000</v>
      </c>
      <c r="I5990" s="36">
        <v>7150</v>
      </c>
      <c r="J5990" s="36">
        <v>7150</v>
      </c>
    </row>
    <row r="5991" spans="1:10" x14ac:dyDescent="0.2">
      <c r="A5991" s="33">
        <v>5270</v>
      </c>
      <c r="B5991" s="34" t="s">
        <v>11143</v>
      </c>
      <c r="C5991" s="34" t="s">
        <v>11144</v>
      </c>
      <c r="D5991" s="34" t="s">
        <v>11145</v>
      </c>
      <c r="E5991" s="35" t="s">
        <v>11146</v>
      </c>
      <c r="F5991" s="35"/>
      <c r="G5991" s="36">
        <v>26.67</v>
      </c>
      <c r="H5991" s="36">
        <v>3750</v>
      </c>
      <c r="I5991" s="36">
        <v>4800.6000000000004</v>
      </c>
      <c r="J5991" s="36">
        <v>26.67</v>
      </c>
    </row>
    <row r="5992" spans="1:10" x14ac:dyDescent="0.2">
      <c r="A5992" s="33">
        <v>5271</v>
      </c>
      <c r="B5992" s="34" t="s">
        <v>11147</v>
      </c>
      <c r="C5992" s="34" t="s">
        <v>11148</v>
      </c>
      <c r="D5992" s="34" t="s">
        <v>11133</v>
      </c>
      <c r="E5992" s="35" t="s">
        <v>11118</v>
      </c>
      <c r="F5992" s="35"/>
      <c r="G5992" s="36">
        <v>32</v>
      </c>
      <c r="H5992" s="36">
        <v>3750</v>
      </c>
      <c r="I5992" s="36">
        <v>5760</v>
      </c>
      <c r="J5992" s="36">
        <v>32</v>
      </c>
    </row>
    <row r="5993" spans="1:10" x14ac:dyDescent="0.2">
      <c r="A5993" s="33">
        <v>5272</v>
      </c>
      <c r="B5993" s="34" t="s">
        <v>11337</v>
      </c>
      <c r="C5993" s="34" t="s">
        <v>11336</v>
      </c>
      <c r="D5993" s="34" t="s">
        <v>11145</v>
      </c>
      <c r="E5993" s="35" t="s">
        <v>14007</v>
      </c>
      <c r="F5993" s="35"/>
      <c r="G5993" s="36">
        <v>26.67</v>
      </c>
      <c r="H5993" s="36">
        <v>3750</v>
      </c>
      <c r="I5993" s="36">
        <v>4800.6000000000004</v>
      </c>
      <c r="J5993" s="36">
        <v>26.67</v>
      </c>
    </row>
    <row r="5994" spans="1:10" x14ac:dyDescent="0.2">
      <c r="A5994" s="33">
        <v>5273</v>
      </c>
      <c r="B5994" s="34" t="s">
        <v>13753</v>
      </c>
      <c r="C5994" s="34" t="s">
        <v>13754</v>
      </c>
      <c r="D5994" s="34" t="s">
        <v>11145</v>
      </c>
      <c r="E5994" s="35" t="s">
        <v>13975</v>
      </c>
      <c r="F5994" s="35"/>
      <c r="G5994" s="36">
        <v>26.67</v>
      </c>
      <c r="H5994" s="36">
        <v>3750</v>
      </c>
      <c r="I5994" s="36">
        <v>4800.6000000000004</v>
      </c>
      <c r="J5994" s="36">
        <v>26.67</v>
      </c>
    </row>
    <row r="5995" spans="1:10" x14ac:dyDescent="0.2">
      <c r="A5995" s="31"/>
      <c r="B5995" s="31"/>
      <c r="C5995" s="31"/>
      <c r="D5995" s="32" t="s">
        <v>11149</v>
      </c>
      <c r="E5995" s="31"/>
      <c r="F5995" s="31"/>
      <c r="G5995" s="31"/>
      <c r="H5995" s="31"/>
      <c r="I5995" s="31"/>
      <c r="J5995" s="31"/>
    </row>
    <row r="5996" spans="1:10" x14ac:dyDescent="0.2">
      <c r="A5996" s="33">
        <v>5274</v>
      </c>
      <c r="B5996" s="34" t="s">
        <v>11150</v>
      </c>
      <c r="C5996" s="34" t="s">
        <v>11151</v>
      </c>
      <c r="D5996" s="34" t="s">
        <v>11152</v>
      </c>
      <c r="E5996" s="35" t="s">
        <v>1082</v>
      </c>
      <c r="F5996" s="35"/>
      <c r="G5996" s="36">
        <v>29.15</v>
      </c>
      <c r="H5996" s="36">
        <v>3750</v>
      </c>
      <c r="I5996" s="36">
        <v>5830</v>
      </c>
      <c r="J5996" s="36">
        <v>29.15</v>
      </c>
    </row>
    <row r="5997" spans="1:10" x14ac:dyDescent="0.2">
      <c r="A5997" s="33">
        <v>5275</v>
      </c>
      <c r="B5997" s="34" t="s">
        <v>11153</v>
      </c>
      <c r="C5997" s="34" t="s">
        <v>11154</v>
      </c>
      <c r="D5997" s="34" t="s">
        <v>11155</v>
      </c>
      <c r="E5997" s="35" t="s">
        <v>20</v>
      </c>
      <c r="F5997" s="35"/>
      <c r="G5997" s="36">
        <v>32.18</v>
      </c>
      <c r="H5997" s="36">
        <v>3750</v>
      </c>
      <c r="I5997" s="36">
        <v>6436</v>
      </c>
      <c r="J5997" s="36">
        <v>32.18</v>
      </c>
    </row>
    <row r="5998" spans="1:10" x14ac:dyDescent="0.2">
      <c r="A5998" s="33">
        <v>5276</v>
      </c>
      <c r="B5998" s="34" t="s">
        <v>11156</v>
      </c>
      <c r="C5998" s="34" t="s">
        <v>11157</v>
      </c>
      <c r="D5998" s="34" t="s">
        <v>11158</v>
      </c>
      <c r="E5998" s="35" t="s">
        <v>13</v>
      </c>
      <c r="F5998" s="35"/>
      <c r="G5998" s="36">
        <v>35.1</v>
      </c>
      <c r="H5998" s="36">
        <v>3750</v>
      </c>
      <c r="I5998" s="36">
        <v>7020</v>
      </c>
      <c r="J5998" s="36">
        <v>35.1</v>
      </c>
    </row>
    <row r="5999" spans="1:10" x14ac:dyDescent="0.2">
      <c r="A5999" s="33">
        <v>5277</v>
      </c>
      <c r="B5999" s="34" t="s">
        <v>11159</v>
      </c>
      <c r="C5999" s="34" t="s">
        <v>11160</v>
      </c>
      <c r="D5999" s="34" t="s">
        <v>11152</v>
      </c>
      <c r="E5999" s="35" t="s">
        <v>495</v>
      </c>
      <c r="F5999" s="35"/>
      <c r="G5999" s="36">
        <v>29.15</v>
      </c>
      <c r="H5999" s="36">
        <v>3750</v>
      </c>
      <c r="I5999" s="36">
        <v>5830</v>
      </c>
      <c r="J5999" s="36">
        <v>29.15</v>
      </c>
    </row>
    <row r="6000" spans="1:10" x14ac:dyDescent="0.2">
      <c r="A6000" s="33">
        <v>5278</v>
      </c>
      <c r="B6000" s="34" t="s">
        <v>11403</v>
      </c>
      <c r="C6000" s="34" t="s">
        <v>11402</v>
      </c>
      <c r="D6000" s="34" t="s">
        <v>11152</v>
      </c>
      <c r="E6000" s="35" t="s">
        <v>14101</v>
      </c>
      <c r="F6000" s="35"/>
      <c r="G6000" s="36">
        <v>29.15</v>
      </c>
      <c r="H6000" s="36">
        <v>3750</v>
      </c>
      <c r="I6000" s="36">
        <v>5830</v>
      </c>
      <c r="J6000" s="36">
        <v>29.15</v>
      </c>
    </row>
    <row r="6001" spans="1:10" x14ac:dyDescent="0.2">
      <c r="A6001" s="33">
        <v>5279</v>
      </c>
      <c r="B6001" s="34" t="s">
        <v>11401</v>
      </c>
      <c r="C6001" s="34" t="s">
        <v>11400</v>
      </c>
      <c r="D6001" s="34" t="s">
        <v>15350</v>
      </c>
      <c r="E6001" s="35" t="s">
        <v>14047</v>
      </c>
      <c r="F6001" s="35"/>
      <c r="G6001" s="36">
        <v>26.5</v>
      </c>
      <c r="H6001" s="36">
        <v>3750</v>
      </c>
      <c r="I6001" s="36">
        <v>5300</v>
      </c>
      <c r="J6001" s="36">
        <v>26.5</v>
      </c>
    </row>
    <row r="6002" spans="1:10" x14ac:dyDescent="0.2">
      <c r="A6002" s="33">
        <v>5280</v>
      </c>
      <c r="B6002" s="34" t="s">
        <v>11161</v>
      </c>
      <c r="C6002" s="34" t="s">
        <v>11162</v>
      </c>
      <c r="D6002" s="34" t="s">
        <v>11163</v>
      </c>
      <c r="E6002" s="35" t="s">
        <v>706</v>
      </c>
      <c r="F6002" s="35"/>
      <c r="G6002" s="36">
        <v>8400</v>
      </c>
      <c r="H6002" s="36">
        <v>4000</v>
      </c>
      <c r="I6002" s="36">
        <v>8400</v>
      </c>
      <c r="J6002" s="36">
        <v>8400</v>
      </c>
    </row>
    <row r="6003" spans="1:10" x14ac:dyDescent="0.2">
      <c r="A6003" s="33">
        <v>5281</v>
      </c>
      <c r="B6003" s="34" t="s">
        <v>13803</v>
      </c>
      <c r="C6003" s="34" t="s">
        <v>13802</v>
      </c>
      <c r="D6003" s="34" t="s">
        <v>15350</v>
      </c>
      <c r="E6003" s="35" t="s">
        <v>13975</v>
      </c>
      <c r="F6003" s="35"/>
      <c r="G6003" s="36">
        <v>26.5</v>
      </c>
      <c r="H6003" s="36">
        <v>3750</v>
      </c>
      <c r="I6003" s="36">
        <v>5300</v>
      </c>
      <c r="J6003" s="36">
        <v>26.5</v>
      </c>
    </row>
    <row r="6004" spans="1:10" x14ac:dyDescent="0.2">
      <c r="A6004" s="33">
        <v>5282</v>
      </c>
      <c r="B6004" s="34" t="s">
        <v>11381</v>
      </c>
      <c r="C6004" s="34" t="s">
        <v>11380</v>
      </c>
      <c r="D6004" s="34" t="s">
        <v>11158</v>
      </c>
      <c r="E6004" s="35" t="s">
        <v>14127</v>
      </c>
      <c r="F6004" s="35"/>
      <c r="G6004" s="36">
        <v>35.1</v>
      </c>
      <c r="H6004" s="36">
        <v>3750</v>
      </c>
      <c r="I6004" s="36">
        <v>7020</v>
      </c>
      <c r="J6004" s="36">
        <v>35.1</v>
      </c>
    </row>
    <row r="6005" spans="1:10" x14ac:dyDescent="0.2">
      <c r="A6005" s="33">
        <v>5283</v>
      </c>
      <c r="B6005" s="34" t="s">
        <v>11164</v>
      </c>
      <c r="C6005" s="34" t="s">
        <v>11165</v>
      </c>
      <c r="D6005" s="34" t="s">
        <v>11166</v>
      </c>
      <c r="E6005" s="35" t="s">
        <v>2513</v>
      </c>
      <c r="F6005" s="35"/>
      <c r="G6005" s="36">
        <v>5880</v>
      </c>
      <c r="H6005" s="36">
        <v>3800</v>
      </c>
      <c r="I6005" s="36">
        <v>5880</v>
      </c>
      <c r="J6005" s="36">
        <v>5880</v>
      </c>
    </row>
    <row r="6006" spans="1:10" x14ac:dyDescent="0.2">
      <c r="A6006" s="33">
        <v>5284</v>
      </c>
      <c r="B6006" s="34" t="s">
        <v>11167</v>
      </c>
      <c r="C6006" s="34" t="s">
        <v>11168</v>
      </c>
      <c r="D6006" s="34" t="s">
        <v>11152</v>
      </c>
      <c r="E6006" s="35" t="s">
        <v>8207</v>
      </c>
      <c r="F6006" s="35"/>
      <c r="G6006" s="36">
        <v>29.15</v>
      </c>
      <c r="H6006" s="36">
        <v>3750</v>
      </c>
      <c r="I6006" s="36">
        <v>5830</v>
      </c>
      <c r="J6006" s="36">
        <v>29.15</v>
      </c>
    </row>
    <row r="6007" spans="1:10" x14ac:dyDescent="0.2">
      <c r="A6007" s="31"/>
      <c r="B6007" s="31"/>
      <c r="C6007" s="31"/>
      <c r="D6007" s="32" t="s">
        <v>11170</v>
      </c>
      <c r="E6007" s="31"/>
      <c r="F6007" s="31"/>
      <c r="G6007" s="31"/>
      <c r="H6007" s="31"/>
      <c r="I6007" s="31"/>
      <c r="J6007" s="31"/>
    </row>
    <row r="6008" spans="1:10" x14ac:dyDescent="0.2">
      <c r="A6008" s="33">
        <v>5285</v>
      </c>
      <c r="B6008" s="34" t="s">
        <v>11171</v>
      </c>
      <c r="C6008" s="34" t="s">
        <v>11377</v>
      </c>
      <c r="D6008" s="34" t="s">
        <v>11172</v>
      </c>
      <c r="E6008" s="35" t="s">
        <v>636</v>
      </c>
      <c r="F6008" s="35"/>
      <c r="G6008" s="36">
        <v>6500</v>
      </c>
      <c r="H6008" s="36">
        <v>4050</v>
      </c>
      <c r="I6008" s="36">
        <v>6500</v>
      </c>
      <c r="J6008" s="36">
        <v>6500</v>
      </c>
    </row>
    <row r="6009" spans="1:10" x14ac:dyDescent="0.2">
      <c r="A6009" s="33">
        <v>5286</v>
      </c>
      <c r="B6009" s="34" t="s">
        <v>11173</v>
      </c>
      <c r="C6009" s="34" t="s">
        <v>11174</v>
      </c>
      <c r="D6009" s="34" t="s">
        <v>11175</v>
      </c>
      <c r="E6009" s="35" t="s">
        <v>3727</v>
      </c>
      <c r="F6009" s="35"/>
      <c r="G6009" s="36">
        <v>25.09</v>
      </c>
      <c r="H6009" s="36">
        <v>3750</v>
      </c>
      <c r="I6009" s="36">
        <v>4139.8500000000004</v>
      </c>
      <c r="J6009" s="36">
        <v>25.09</v>
      </c>
    </row>
    <row r="6010" spans="1:10" x14ac:dyDescent="0.2">
      <c r="A6010" s="33">
        <v>5287</v>
      </c>
      <c r="B6010" s="34" t="s">
        <v>11176</v>
      </c>
      <c r="C6010" s="34" t="s">
        <v>11177</v>
      </c>
      <c r="D6010" s="34" t="s">
        <v>15351</v>
      </c>
      <c r="E6010" s="35" t="s">
        <v>1896</v>
      </c>
      <c r="F6010" s="35"/>
      <c r="G6010" s="36">
        <v>7700</v>
      </c>
      <c r="H6010" s="36">
        <v>5900</v>
      </c>
      <c r="I6010" s="36">
        <v>7700</v>
      </c>
      <c r="J6010" s="36">
        <v>7700</v>
      </c>
    </row>
    <row r="6011" spans="1:10" x14ac:dyDescent="0.2">
      <c r="A6011" s="33">
        <v>5288</v>
      </c>
      <c r="B6011" s="34" t="s">
        <v>11178</v>
      </c>
      <c r="C6011" s="34" t="s">
        <v>11179</v>
      </c>
      <c r="D6011" s="34" t="s">
        <v>15352</v>
      </c>
      <c r="E6011" s="35" t="s">
        <v>1923</v>
      </c>
      <c r="F6011" s="35"/>
      <c r="G6011" s="36">
        <v>12131</v>
      </c>
      <c r="H6011" s="36">
        <v>9400</v>
      </c>
      <c r="I6011" s="36">
        <v>12131</v>
      </c>
      <c r="J6011" s="36">
        <v>12131</v>
      </c>
    </row>
    <row r="6012" spans="1:10" x14ac:dyDescent="0.2">
      <c r="A6012" s="33">
        <v>5289</v>
      </c>
      <c r="B6012" s="34" t="s">
        <v>11180</v>
      </c>
      <c r="C6012" s="34" t="s">
        <v>11181</v>
      </c>
      <c r="D6012" s="34" t="s">
        <v>11182</v>
      </c>
      <c r="E6012" s="35" t="s">
        <v>2887</v>
      </c>
      <c r="F6012" s="35"/>
      <c r="G6012" s="36">
        <v>5280</v>
      </c>
      <c r="H6012" s="36">
        <v>3750</v>
      </c>
      <c r="I6012" s="36">
        <v>5280</v>
      </c>
      <c r="J6012" s="36">
        <v>5280</v>
      </c>
    </row>
    <row r="6013" spans="1:10" x14ac:dyDescent="0.2">
      <c r="A6013" s="33">
        <v>5290</v>
      </c>
      <c r="B6013" s="34" t="s">
        <v>11183</v>
      </c>
      <c r="C6013" s="34" t="s">
        <v>11184</v>
      </c>
      <c r="D6013" s="34" t="s">
        <v>11185</v>
      </c>
      <c r="E6013" s="35" t="s">
        <v>3727</v>
      </c>
      <c r="F6013" s="35"/>
      <c r="G6013" s="36">
        <v>4400</v>
      </c>
      <c r="H6013" s="36">
        <v>3750</v>
      </c>
      <c r="I6013" s="36">
        <v>4400</v>
      </c>
      <c r="J6013" s="36">
        <v>4400</v>
      </c>
    </row>
    <row r="6014" spans="1:10" x14ac:dyDescent="0.2">
      <c r="A6014" s="33">
        <v>5291</v>
      </c>
      <c r="B6014" s="34" t="s">
        <v>11186</v>
      </c>
      <c r="C6014" s="34" t="s">
        <v>11187</v>
      </c>
      <c r="D6014" s="34" t="s">
        <v>11188</v>
      </c>
      <c r="E6014" s="35" t="s">
        <v>3743</v>
      </c>
      <c r="F6014" s="35"/>
      <c r="G6014" s="36">
        <v>5800</v>
      </c>
      <c r="H6014" s="36">
        <v>4700</v>
      </c>
      <c r="I6014" s="36">
        <v>5800</v>
      </c>
      <c r="J6014" s="36">
        <v>5800</v>
      </c>
    </row>
    <row r="6015" spans="1:10" x14ac:dyDescent="0.2">
      <c r="A6015" s="31"/>
      <c r="B6015" s="31"/>
      <c r="C6015" s="31"/>
      <c r="D6015" s="32" t="s">
        <v>11189</v>
      </c>
      <c r="E6015" s="31"/>
      <c r="F6015" s="31"/>
      <c r="G6015" s="31"/>
      <c r="H6015" s="31"/>
      <c r="I6015" s="31"/>
      <c r="J6015" s="31"/>
    </row>
    <row r="6016" spans="1:10" x14ac:dyDescent="0.2">
      <c r="A6016" s="33">
        <v>5292</v>
      </c>
      <c r="B6016" s="34" t="s">
        <v>11190</v>
      </c>
      <c r="C6016" s="34" t="s">
        <v>11191</v>
      </c>
      <c r="D6016" s="34" t="s">
        <v>11192</v>
      </c>
      <c r="E6016" s="35" t="s">
        <v>896</v>
      </c>
      <c r="F6016" s="35"/>
      <c r="G6016" s="36">
        <v>24.44</v>
      </c>
      <c r="H6016" s="36">
        <v>3750</v>
      </c>
      <c r="I6016" s="36">
        <v>4399.2</v>
      </c>
      <c r="J6016" s="36">
        <v>24.44</v>
      </c>
    </row>
    <row r="6017" spans="1:10" x14ac:dyDescent="0.2">
      <c r="A6017" s="33">
        <v>5293</v>
      </c>
      <c r="B6017" s="34" t="s">
        <v>11194</v>
      </c>
      <c r="C6017" s="34" t="s">
        <v>11195</v>
      </c>
      <c r="D6017" s="34" t="s">
        <v>15353</v>
      </c>
      <c r="E6017" s="35" t="s">
        <v>3727</v>
      </c>
      <c r="F6017" s="35"/>
      <c r="G6017" s="36">
        <v>40.56</v>
      </c>
      <c r="H6017" s="36">
        <v>3800</v>
      </c>
      <c r="I6017" s="36">
        <v>7300.8</v>
      </c>
      <c r="J6017" s="36">
        <v>40.56</v>
      </c>
    </row>
    <row r="6018" spans="1:10" x14ac:dyDescent="0.2">
      <c r="A6018" s="33">
        <v>5294</v>
      </c>
      <c r="B6018" s="34" t="s">
        <v>11256</v>
      </c>
      <c r="C6018" s="34" t="s">
        <v>11257</v>
      </c>
      <c r="D6018" s="34" t="s">
        <v>15354</v>
      </c>
      <c r="E6018" s="35" t="s">
        <v>11258</v>
      </c>
      <c r="F6018" s="35"/>
      <c r="G6018" s="36">
        <v>7500</v>
      </c>
      <c r="H6018" s="36">
        <v>4100</v>
      </c>
      <c r="I6018" s="36">
        <v>7500</v>
      </c>
      <c r="J6018" s="36">
        <v>7500</v>
      </c>
    </row>
    <row r="6019" spans="1:10" x14ac:dyDescent="0.2">
      <c r="A6019" s="33">
        <v>5295</v>
      </c>
      <c r="B6019" s="34" t="s">
        <v>11405</v>
      </c>
      <c r="C6019" s="34" t="s">
        <v>11404</v>
      </c>
      <c r="D6019" s="34" t="s">
        <v>15353</v>
      </c>
      <c r="E6019" s="35" t="s">
        <v>13977</v>
      </c>
      <c r="F6019" s="35"/>
      <c r="G6019" s="36">
        <v>40.56</v>
      </c>
      <c r="H6019" s="36">
        <v>3800</v>
      </c>
      <c r="I6019" s="36">
        <v>7300.8</v>
      </c>
      <c r="J6019" s="36">
        <v>40.56</v>
      </c>
    </row>
    <row r="6020" spans="1:10" x14ac:dyDescent="0.2">
      <c r="A6020" s="33">
        <v>5296</v>
      </c>
      <c r="B6020" s="34" t="s">
        <v>11196</v>
      </c>
      <c r="C6020" s="34" t="s">
        <v>11197</v>
      </c>
      <c r="D6020" s="34" t="s">
        <v>11198</v>
      </c>
      <c r="E6020" s="35" t="s">
        <v>3727</v>
      </c>
      <c r="F6020" s="35"/>
      <c r="G6020" s="36">
        <v>37.78</v>
      </c>
      <c r="H6020" s="36">
        <v>4200</v>
      </c>
      <c r="I6020" s="36">
        <v>6800.4</v>
      </c>
      <c r="J6020" s="36">
        <v>37.78</v>
      </c>
    </row>
    <row r="6021" spans="1:10" x14ac:dyDescent="0.2">
      <c r="A6021" s="33">
        <v>5297</v>
      </c>
      <c r="B6021" s="34" t="s">
        <v>11199</v>
      </c>
      <c r="C6021" s="34" t="s">
        <v>11200</v>
      </c>
      <c r="D6021" s="34" t="s">
        <v>11201</v>
      </c>
      <c r="E6021" s="35" t="s">
        <v>2019</v>
      </c>
      <c r="F6021" s="35"/>
      <c r="G6021" s="36">
        <v>26.89</v>
      </c>
      <c r="H6021" s="36">
        <v>3750</v>
      </c>
      <c r="I6021" s="36">
        <v>4840.2</v>
      </c>
      <c r="J6021" s="36">
        <v>26.89</v>
      </c>
    </row>
    <row r="6022" spans="1:10" x14ac:dyDescent="0.2">
      <c r="A6022" s="33">
        <v>5298</v>
      </c>
      <c r="B6022" s="34" t="s">
        <v>11202</v>
      </c>
      <c r="C6022" s="34" t="s">
        <v>11203</v>
      </c>
      <c r="D6022" s="34" t="s">
        <v>15355</v>
      </c>
      <c r="E6022" s="35" t="s">
        <v>2957</v>
      </c>
      <c r="F6022" s="35"/>
      <c r="G6022" s="36">
        <v>34.72</v>
      </c>
      <c r="H6022" s="36">
        <v>4000</v>
      </c>
      <c r="I6022" s="36">
        <v>6249.6</v>
      </c>
      <c r="J6022" s="36">
        <v>34.72</v>
      </c>
    </row>
    <row r="6023" spans="1:10" x14ac:dyDescent="0.2">
      <c r="A6023" s="33">
        <v>5299</v>
      </c>
      <c r="B6023" s="34" t="s">
        <v>11204</v>
      </c>
      <c r="C6023" s="34" t="s">
        <v>11205</v>
      </c>
      <c r="D6023" s="34" t="s">
        <v>15355</v>
      </c>
      <c r="E6023" s="35" t="s">
        <v>2422</v>
      </c>
      <c r="F6023" s="35"/>
      <c r="G6023" s="36">
        <v>34.72</v>
      </c>
      <c r="H6023" s="36">
        <v>4000</v>
      </c>
      <c r="I6023" s="36">
        <v>6249.6</v>
      </c>
      <c r="J6023" s="36">
        <v>34.72</v>
      </c>
    </row>
    <row r="6024" spans="1:10" x14ac:dyDescent="0.2">
      <c r="A6024" s="33">
        <v>5300</v>
      </c>
      <c r="B6024" s="34" t="s">
        <v>11206</v>
      </c>
      <c r="C6024" s="34" t="s">
        <v>11207</v>
      </c>
      <c r="D6024" s="34" t="s">
        <v>11198</v>
      </c>
      <c r="E6024" s="35" t="s">
        <v>11208</v>
      </c>
      <c r="F6024" s="35"/>
      <c r="G6024" s="36">
        <v>37.78</v>
      </c>
      <c r="H6024" s="36">
        <v>4200</v>
      </c>
      <c r="I6024" s="36">
        <v>6800.4</v>
      </c>
      <c r="J6024" s="36">
        <v>37.78</v>
      </c>
    </row>
    <row r="6025" spans="1:10" x14ac:dyDescent="0.2">
      <c r="A6025" s="33">
        <v>5301</v>
      </c>
      <c r="B6025" s="34" t="s">
        <v>11365</v>
      </c>
      <c r="C6025" s="34" t="s">
        <v>11364</v>
      </c>
      <c r="D6025" s="34" t="s">
        <v>11193</v>
      </c>
      <c r="E6025" s="35" t="s">
        <v>13985</v>
      </c>
      <c r="F6025" s="35"/>
      <c r="G6025" s="36">
        <v>32.22</v>
      </c>
      <c r="H6025" s="36">
        <v>3900</v>
      </c>
      <c r="I6025" s="36">
        <v>5799.6</v>
      </c>
      <c r="J6025" s="36">
        <v>32.22</v>
      </c>
    </row>
    <row r="6026" spans="1:10" x14ac:dyDescent="0.2">
      <c r="A6026" s="33">
        <v>5302</v>
      </c>
      <c r="B6026" s="34" t="s">
        <v>11363</v>
      </c>
      <c r="C6026" s="34" t="s">
        <v>11362</v>
      </c>
      <c r="D6026" s="34" t="s">
        <v>15355</v>
      </c>
      <c r="E6026" s="35" t="s">
        <v>13997</v>
      </c>
      <c r="F6026" s="35"/>
      <c r="G6026" s="36">
        <v>34.72</v>
      </c>
      <c r="H6026" s="36">
        <v>4000</v>
      </c>
      <c r="I6026" s="36">
        <v>6249.6</v>
      </c>
      <c r="J6026" s="36">
        <v>34.72</v>
      </c>
    </row>
    <row r="6027" spans="1:10" x14ac:dyDescent="0.2">
      <c r="A6027" s="33">
        <v>5303</v>
      </c>
      <c r="B6027" s="34" t="s">
        <v>11209</v>
      </c>
      <c r="C6027" s="34" t="s">
        <v>11210</v>
      </c>
      <c r="D6027" s="34" t="s">
        <v>11201</v>
      </c>
      <c r="E6027" s="35" t="s">
        <v>4652</v>
      </c>
      <c r="F6027" s="35"/>
      <c r="G6027" s="36">
        <v>26.89</v>
      </c>
      <c r="H6027" s="36">
        <v>3750</v>
      </c>
      <c r="I6027" s="36">
        <v>4840.2</v>
      </c>
      <c r="J6027" s="36">
        <v>26.89</v>
      </c>
    </row>
    <row r="6028" spans="1:10" x14ac:dyDescent="0.2">
      <c r="A6028" s="33">
        <v>5304</v>
      </c>
      <c r="B6028" s="34" t="s">
        <v>11211</v>
      </c>
      <c r="C6028" s="34" t="s">
        <v>11212</v>
      </c>
      <c r="D6028" s="34" t="s">
        <v>15355</v>
      </c>
      <c r="E6028" s="35" t="s">
        <v>4598</v>
      </c>
      <c r="F6028" s="35"/>
      <c r="G6028" s="36">
        <v>34.72</v>
      </c>
      <c r="H6028" s="36">
        <v>4000</v>
      </c>
      <c r="I6028" s="36">
        <v>6249.6</v>
      </c>
      <c r="J6028" s="36">
        <v>34.72</v>
      </c>
    </row>
    <row r="6029" spans="1:10" x14ac:dyDescent="0.2">
      <c r="A6029" s="33">
        <v>5305</v>
      </c>
      <c r="B6029" s="34" t="s">
        <v>11213</v>
      </c>
      <c r="C6029" s="34" t="s">
        <v>11214</v>
      </c>
      <c r="D6029" s="34" t="s">
        <v>15355</v>
      </c>
      <c r="E6029" s="35" t="s">
        <v>3727</v>
      </c>
      <c r="F6029" s="35"/>
      <c r="G6029" s="36">
        <v>34.72</v>
      </c>
      <c r="H6029" s="36">
        <v>4000</v>
      </c>
      <c r="I6029" s="36">
        <v>6249.6</v>
      </c>
      <c r="J6029" s="36">
        <v>34.72</v>
      </c>
    </row>
    <row r="6030" spans="1:10" x14ac:dyDescent="0.2">
      <c r="A6030" s="33">
        <v>5306</v>
      </c>
      <c r="B6030" s="34" t="s">
        <v>11215</v>
      </c>
      <c r="C6030" s="34" t="s">
        <v>11216</v>
      </c>
      <c r="D6030" s="34" t="s">
        <v>11198</v>
      </c>
      <c r="E6030" s="35" t="s">
        <v>3727</v>
      </c>
      <c r="F6030" s="35"/>
      <c r="G6030" s="36">
        <v>37.78</v>
      </c>
      <c r="H6030" s="36">
        <v>4200</v>
      </c>
      <c r="I6030" s="36">
        <v>6800.4</v>
      </c>
      <c r="J6030" s="36">
        <v>37.78</v>
      </c>
    </row>
    <row r="6031" spans="1:10" x14ac:dyDescent="0.2">
      <c r="A6031" s="33">
        <v>5307</v>
      </c>
      <c r="B6031" s="34" t="s">
        <v>11217</v>
      </c>
      <c r="C6031" s="34" t="s">
        <v>11218</v>
      </c>
      <c r="D6031" s="34" t="s">
        <v>11198</v>
      </c>
      <c r="E6031" s="35" t="s">
        <v>1739</v>
      </c>
      <c r="F6031" s="35"/>
      <c r="G6031" s="36">
        <v>37.78</v>
      </c>
      <c r="H6031" s="36">
        <v>4200</v>
      </c>
      <c r="I6031" s="36">
        <v>6800.4</v>
      </c>
      <c r="J6031" s="36">
        <v>37.78</v>
      </c>
    </row>
    <row r="6032" spans="1:10" x14ac:dyDescent="0.2">
      <c r="A6032" s="33">
        <v>5308</v>
      </c>
      <c r="B6032" s="34" t="s">
        <v>11219</v>
      </c>
      <c r="C6032" s="34" t="s">
        <v>11220</v>
      </c>
      <c r="D6032" s="34" t="s">
        <v>15356</v>
      </c>
      <c r="E6032" s="35" t="s">
        <v>3727</v>
      </c>
      <c r="F6032" s="35"/>
      <c r="G6032" s="36">
        <v>9983</v>
      </c>
      <c r="H6032" s="36">
        <v>5900</v>
      </c>
      <c r="I6032" s="36">
        <v>9983</v>
      </c>
      <c r="J6032" s="36">
        <v>9983</v>
      </c>
    </row>
    <row r="6033" spans="1:10" x14ac:dyDescent="0.2">
      <c r="A6033" s="33">
        <v>5309</v>
      </c>
      <c r="B6033" s="34" t="s">
        <v>11221</v>
      </c>
      <c r="C6033" s="34" t="s">
        <v>11222</v>
      </c>
      <c r="D6033" s="34" t="s">
        <v>11223</v>
      </c>
      <c r="E6033" s="35" t="s">
        <v>2699</v>
      </c>
      <c r="F6033" s="35"/>
      <c r="G6033" s="36">
        <v>29.33</v>
      </c>
      <c r="H6033" s="36">
        <v>3750</v>
      </c>
      <c r="I6033" s="36">
        <v>5279.4</v>
      </c>
      <c r="J6033" s="36">
        <v>29.33</v>
      </c>
    </row>
    <row r="6034" spans="1:10" x14ac:dyDescent="0.2">
      <c r="A6034" s="31"/>
      <c r="B6034" s="31"/>
      <c r="C6034" s="31"/>
      <c r="D6034" s="32" t="s">
        <v>11224</v>
      </c>
      <c r="E6034" s="31"/>
      <c r="F6034" s="31"/>
      <c r="G6034" s="31"/>
      <c r="H6034" s="31"/>
      <c r="I6034" s="31"/>
      <c r="J6034" s="31"/>
    </row>
    <row r="6035" spans="1:10" x14ac:dyDescent="0.2">
      <c r="A6035" s="33">
        <v>5310</v>
      </c>
      <c r="B6035" s="34" t="s">
        <v>11225</v>
      </c>
      <c r="C6035" s="34" t="s">
        <v>11226</v>
      </c>
      <c r="D6035" s="34" t="s">
        <v>15357</v>
      </c>
      <c r="E6035" s="35" t="s">
        <v>3727</v>
      </c>
      <c r="F6035" s="35"/>
      <c r="G6035" s="36">
        <v>30</v>
      </c>
      <c r="H6035" s="36">
        <v>3750</v>
      </c>
      <c r="I6035" s="36">
        <v>5400</v>
      </c>
      <c r="J6035" s="36">
        <v>30</v>
      </c>
    </row>
    <row r="6036" spans="1:10" x14ac:dyDescent="0.2">
      <c r="A6036" s="33">
        <v>5311</v>
      </c>
      <c r="B6036" s="34" t="s">
        <v>11227</v>
      </c>
      <c r="C6036" s="34" t="s">
        <v>11228</v>
      </c>
      <c r="D6036" s="34" t="s">
        <v>11229</v>
      </c>
      <c r="E6036" s="35" t="s">
        <v>3727</v>
      </c>
      <c r="F6036" s="35"/>
      <c r="G6036" s="36">
        <v>30</v>
      </c>
      <c r="H6036" s="36">
        <v>3850</v>
      </c>
      <c r="I6036" s="36">
        <v>5400</v>
      </c>
      <c r="J6036" s="36">
        <v>30</v>
      </c>
    </row>
    <row r="6037" spans="1:10" x14ac:dyDescent="0.2">
      <c r="A6037" s="33">
        <v>5312</v>
      </c>
      <c r="B6037" s="34" t="s">
        <v>5583</v>
      </c>
      <c r="C6037" s="34" t="s">
        <v>5584</v>
      </c>
      <c r="D6037" s="34" t="s">
        <v>11243</v>
      </c>
      <c r="E6037" s="35" t="s">
        <v>1042</v>
      </c>
      <c r="F6037" s="35"/>
      <c r="G6037" s="36">
        <v>25</v>
      </c>
      <c r="H6037" s="36">
        <v>3750</v>
      </c>
      <c r="I6037" s="36">
        <v>4500</v>
      </c>
      <c r="J6037" s="36">
        <v>25</v>
      </c>
    </row>
    <row r="6038" spans="1:10" x14ac:dyDescent="0.2">
      <c r="A6038" s="33">
        <v>5313</v>
      </c>
      <c r="B6038" s="34" t="s">
        <v>11230</v>
      </c>
      <c r="C6038" s="34" t="s">
        <v>11231</v>
      </c>
      <c r="D6038" s="34" t="s">
        <v>15358</v>
      </c>
      <c r="E6038" s="35" t="s">
        <v>3727</v>
      </c>
      <c r="F6038" s="35"/>
      <c r="G6038" s="36">
        <v>7500</v>
      </c>
      <c r="H6038" s="36">
        <v>4100</v>
      </c>
      <c r="I6038" s="36">
        <v>7500</v>
      </c>
      <c r="J6038" s="36">
        <v>7500</v>
      </c>
    </row>
    <row r="6039" spans="1:10" x14ac:dyDescent="0.2">
      <c r="A6039" s="33">
        <v>5314</v>
      </c>
      <c r="B6039" s="34" t="s">
        <v>11232</v>
      </c>
      <c r="C6039" s="34" t="s">
        <v>11233</v>
      </c>
      <c r="D6039" s="34" t="s">
        <v>11234</v>
      </c>
      <c r="E6039" s="35" t="s">
        <v>3727</v>
      </c>
      <c r="F6039" s="35"/>
      <c r="G6039" s="36">
        <v>30</v>
      </c>
      <c r="H6039" s="36">
        <v>3850</v>
      </c>
      <c r="I6039" s="36">
        <v>5400</v>
      </c>
      <c r="J6039" s="36">
        <v>30</v>
      </c>
    </row>
    <row r="6040" spans="1:10" x14ac:dyDescent="0.2">
      <c r="A6040" s="33">
        <v>5315</v>
      </c>
      <c r="B6040" s="34" t="s">
        <v>11235</v>
      </c>
      <c r="C6040" s="34" t="s">
        <v>11236</v>
      </c>
      <c r="D6040" s="34" t="s">
        <v>11237</v>
      </c>
      <c r="E6040" s="35" t="s">
        <v>488</v>
      </c>
      <c r="F6040" s="35"/>
      <c r="G6040" s="36">
        <v>46.67</v>
      </c>
      <c r="H6040" s="36">
        <v>3800</v>
      </c>
      <c r="I6040" s="36">
        <v>8400.6</v>
      </c>
      <c r="J6040" s="36">
        <v>46.67</v>
      </c>
    </row>
    <row r="6041" spans="1:10" x14ac:dyDescent="0.2">
      <c r="A6041" s="33">
        <v>5316</v>
      </c>
      <c r="B6041" s="34" t="s">
        <v>11238</v>
      </c>
      <c r="C6041" s="34" t="s">
        <v>11239</v>
      </c>
      <c r="D6041" s="34" t="s">
        <v>11240</v>
      </c>
      <c r="E6041" s="35" t="s">
        <v>1929</v>
      </c>
      <c r="F6041" s="35"/>
      <c r="G6041" s="36">
        <v>42.78</v>
      </c>
      <c r="H6041" s="36">
        <v>3800</v>
      </c>
      <c r="I6041" s="36">
        <v>7700.4</v>
      </c>
      <c r="J6041" s="36">
        <v>42.78</v>
      </c>
    </row>
    <row r="6042" spans="1:10" x14ac:dyDescent="0.2">
      <c r="A6042" s="33">
        <v>5317</v>
      </c>
      <c r="B6042" s="34" t="s">
        <v>11241</v>
      </c>
      <c r="C6042" s="34" t="s">
        <v>11242</v>
      </c>
      <c r="D6042" s="34" t="s">
        <v>11243</v>
      </c>
      <c r="E6042" s="35" t="s">
        <v>1442</v>
      </c>
      <c r="F6042" s="35"/>
      <c r="G6042" s="36">
        <v>25</v>
      </c>
      <c r="H6042" s="36">
        <v>3750</v>
      </c>
      <c r="I6042" s="36">
        <v>4500</v>
      </c>
      <c r="J6042" s="36">
        <v>25</v>
      </c>
    </row>
    <row r="6043" spans="1:10" x14ac:dyDescent="0.2">
      <c r="A6043" s="33">
        <v>5318</v>
      </c>
      <c r="B6043" s="34" t="s">
        <v>11244</v>
      </c>
      <c r="C6043" s="34" t="s">
        <v>11245</v>
      </c>
      <c r="D6043" s="34" t="s">
        <v>11229</v>
      </c>
      <c r="E6043" s="35" t="s">
        <v>3727</v>
      </c>
      <c r="F6043" s="35"/>
      <c r="G6043" s="36">
        <v>30</v>
      </c>
      <c r="H6043" s="36">
        <v>3850</v>
      </c>
      <c r="I6043" s="36">
        <v>5400</v>
      </c>
      <c r="J6043" s="36">
        <v>30</v>
      </c>
    </row>
    <row r="6044" spans="1:10" x14ac:dyDescent="0.2">
      <c r="A6044" s="33">
        <v>5319</v>
      </c>
      <c r="B6044" s="34" t="s">
        <v>11339</v>
      </c>
      <c r="C6044" s="34" t="s">
        <v>11338</v>
      </c>
      <c r="D6044" s="34" t="s">
        <v>11243</v>
      </c>
      <c r="E6044" s="35" t="s">
        <v>11309</v>
      </c>
      <c r="F6044" s="35"/>
      <c r="G6044" s="36">
        <v>25</v>
      </c>
      <c r="H6044" s="36">
        <v>3750</v>
      </c>
      <c r="I6044" s="36">
        <v>4500</v>
      </c>
      <c r="J6044" s="36">
        <v>25</v>
      </c>
    </row>
    <row r="6045" spans="1:10" x14ac:dyDescent="0.2">
      <c r="A6045" s="33">
        <v>5320</v>
      </c>
      <c r="B6045" s="34" t="s">
        <v>11373</v>
      </c>
      <c r="C6045" s="34" t="s">
        <v>11372</v>
      </c>
      <c r="D6045" s="34" t="s">
        <v>15359</v>
      </c>
      <c r="E6045" s="35" t="s">
        <v>13959</v>
      </c>
      <c r="F6045" s="35"/>
      <c r="G6045" s="36">
        <v>38.89</v>
      </c>
      <c r="H6045" s="36">
        <v>3800</v>
      </c>
      <c r="I6045" s="36">
        <v>7000.2</v>
      </c>
      <c r="J6045" s="36">
        <v>38.89</v>
      </c>
    </row>
    <row r="6046" spans="1:10" x14ac:dyDescent="0.2">
      <c r="A6046" s="31"/>
      <c r="B6046" s="31"/>
      <c r="C6046" s="31"/>
      <c r="D6046" s="32" t="s">
        <v>11252</v>
      </c>
      <c r="E6046" s="31"/>
      <c r="F6046" s="31"/>
      <c r="G6046" s="31"/>
      <c r="H6046" s="31"/>
      <c r="I6046" s="31"/>
      <c r="J6046" s="31"/>
    </row>
    <row r="6047" spans="1:10" x14ac:dyDescent="0.2">
      <c r="A6047" s="33">
        <v>5322</v>
      </c>
      <c r="B6047" s="34" t="s">
        <v>11931</v>
      </c>
      <c r="C6047" s="34" t="s">
        <v>11930</v>
      </c>
      <c r="D6047" s="34" t="s">
        <v>11255</v>
      </c>
      <c r="E6047" s="35" t="s">
        <v>13985</v>
      </c>
      <c r="F6047" s="35"/>
      <c r="G6047" s="35"/>
      <c r="H6047" s="36">
        <v>5900</v>
      </c>
      <c r="I6047" s="36">
        <v>8800</v>
      </c>
      <c r="J6047" s="36">
        <v>8800</v>
      </c>
    </row>
    <row r="6048" spans="1:10" x14ac:dyDescent="0.2">
      <c r="A6048" s="33">
        <v>5323</v>
      </c>
      <c r="B6048" s="34" t="s">
        <v>9667</v>
      </c>
      <c r="C6048" s="34" t="s">
        <v>9668</v>
      </c>
      <c r="D6048" s="34" t="s">
        <v>15360</v>
      </c>
      <c r="E6048" s="35" t="s">
        <v>4147</v>
      </c>
      <c r="F6048" s="35"/>
      <c r="G6048" s="35"/>
      <c r="H6048" s="36">
        <v>8300</v>
      </c>
      <c r="I6048" s="36">
        <v>15872</v>
      </c>
      <c r="J6048" s="36">
        <v>15872</v>
      </c>
    </row>
    <row r="6049" spans="1:10" x14ac:dyDescent="0.2">
      <c r="A6049" s="33">
        <v>5324</v>
      </c>
      <c r="B6049" s="34" t="s">
        <v>12116</v>
      </c>
      <c r="C6049" s="34" t="s">
        <v>12115</v>
      </c>
      <c r="D6049" s="34" t="s">
        <v>15361</v>
      </c>
      <c r="E6049" s="35" t="s">
        <v>13997</v>
      </c>
      <c r="F6049" s="35"/>
      <c r="G6049" s="35"/>
      <c r="H6049" s="36">
        <v>6500</v>
      </c>
      <c r="I6049" s="36">
        <v>8615</v>
      </c>
      <c r="J6049" s="36">
        <v>8615</v>
      </c>
    </row>
    <row r="6050" spans="1:10" x14ac:dyDescent="0.2">
      <c r="A6050" s="33">
        <v>5325</v>
      </c>
      <c r="B6050" s="34" t="s">
        <v>11929</v>
      </c>
      <c r="C6050" s="34" t="s">
        <v>11928</v>
      </c>
      <c r="D6050" s="34" t="s">
        <v>15362</v>
      </c>
      <c r="E6050" s="35" t="s">
        <v>13934</v>
      </c>
      <c r="F6050" s="35"/>
      <c r="G6050" s="35"/>
      <c r="H6050" s="36">
        <v>5900</v>
      </c>
      <c r="I6050" s="36">
        <v>8800</v>
      </c>
      <c r="J6050" s="36">
        <v>8800</v>
      </c>
    </row>
    <row r="6051" spans="1:10" x14ac:dyDescent="0.2">
      <c r="A6051" s="31"/>
      <c r="B6051" s="31"/>
      <c r="C6051" s="31"/>
      <c r="D6051" s="32" t="s">
        <v>11259</v>
      </c>
      <c r="E6051" s="31"/>
      <c r="F6051" s="31"/>
      <c r="G6051" s="31"/>
      <c r="H6051" s="31"/>
      <c r="I6051" s="31"/>
      <c r="J6051" s="31"/>
    </row>
    <row r="6052" spans="1:10" x14ac:dyDescent="0.2">
      <c r="A6052" s="33">
        <v>5326</v>
      </c>
      <c r="B6052" s="34" t="s">
        <v>11260</v>
      </c>
      <c r="C6052" s="34" t="s">
        <v>11261</v>
      </c>
      <c r="D6052" s="34" t="s">
        <v>11262</v>
      </c>
      <c r="E6052" s="35" t="s">
        <v>11263</v>
      </c>
      <c r="F6052" s="35"/>
      <c r="G6052" s="36">
        <v>32.5</v>
      </c>
      <c r="H6052" s="36">
        <v>3900</v>
      </c>
      <c r="I6052" s="36">
        <v>6500</v>
      </c>
      <c r="J6052" s="36">
        <v>32.5</v>
      </c>
    </row>
    <row r="6053" spans="1:10" x14ac:dyDescent="0.2">
      <c r="A6053" s="33">
        <v>5327</v>
      </c>
      <c r="B6053" s="34" t="s">
        <v>11264</v>
      </c>
      <c r="C6053" s="34" t="s">
        <v>11265</v>
      </c>
      <c r="D6053" s="34" t="s">
        <v>11262</v>
      </c>
      <c r="E6053" s="35" t="s">
        <v>11263</v>
      </c>
      <c r="F6053" s="35"/>
      <c r="G6053" s="36">
        <v>32.5</v>
      </c>
      <c r="H6053" s="36">
        <v>3900</v>
      </c>
      <c r="I6053" s="36">
        <v>6500</v>
      </c>
      <c r="J6053" s="36">
        <v>32.5</v>
      </c>
    </row>
    <row r="6054" spans="1:10" x14ac:dyDescent="0.2">
      <c r="A6054" s="33">
        <v>5328</v>
      </c>
      <c r="B6054" s="34" t="s">
        <v>11266</v>
      </c>
      <c r="C6054" s="34" t="s">
        <v>11267</v>
      </c>
      <c r="D6054" s="34" t="s">
        <v>11262</v>
      </c>
      <c r="E6054" s="35" t="s">
        <v>11268</v>
      </c>
      <c r="F6054" s="35"/>
      <c r="G6054" s="36">
        <v>32.5</v>
      </c>
      <c r="H6054" s="36">
        <v>3900</v>
      </c>
      <c r="I6054" s="36">
        <v>6500</v>
      </c>
      <c r="J6054" s="36">
        <v>32.5</v>
      </c>
    </row>
    <row r="6055" spans="1:10" x14ac:dyDescent="0.2">
      <c r="A6055" s="33">
        <v>5329</v>
      </c>
      <c r="B6055" s="34" t="s">
        <v>11269</v>
      </c>
      <c r="C6055" s="34" t="s">
        <v>11270</v>
      </c>
      <c r="D6055" s="34" t="s">
        <v>11271</v>
      </c>
      <c r="E6055" s="35" t="s">
        <v>11263</v>
      </c>
      <c r="F6055" s="35"/>
      <c r="G6055" s="36">
        <v>30</v>
      </c>
      <c r="H6055" s="36">
        <v>3850</v>
      </c>
      <c r="I6055" s="36">
        <v>6000</v>
      </c>
      <c r="J6055" s="36">
        <v>30</v>
      </c>
    </row>
    <row r="6056" spans="1:10" x14ac:dyDescent="0.2">
      <c r="A6056" s="33">
        <v>5330</v>
      </c>
      <c r="B6056" s="34" t="s">
        <v>11332</v>
      </c>
      <c r="C6056" s="34" t="s">
        <v>11331</v>
      </c>
      <c r="D6056" s="34" t="s">
        <v>11271</v>
      </c>
      <c r="E6056" s="35" t="s">
        <v>13977</v>
      </c>
      <c r="F6056" s="35"/>
      <c r="G6056" s="36">
        <v>30</v>
      </c>
      <c r="H6056" s="36">
        <v>3850</v>
      </c>
      <c r="I6056" s="36">
        <v>6000</v>
      </c>
      <c r="J6056" s="36">
        <v>30</v>
      </c>
    </row>
    <row r="6057" spans="1:10" x14ac:dyDescent="0.2">
      <c r="A6057" s="33">
        <v>5331</v>
      </c>
      <c r="B6057" s="34" t="s">
        <v>11272</v>
      </c>
      <c r="C6057" s="34" t="s">
        <v>11273</v>
      </c>
      <c r="D6057" s="34" t="s">
        <v>11262</v>
      </c>
      <c r="E6057" s="35" t="s">
        <v>10631</v>
      </c>
      <c r="F6057" s="35"/>
      <c r="G6057" s="36">
        <v>32.5</v>
      </c>
      <c r="H6057" s="36">
        <v>3900</v>
      </c>
      <c r="I6057" s="36">
        <v>6500</v>
      </c>
      <c r="J6057" s="36">
        <v>32.5</v>
      </c>
    </row>
    <row r="6058" spans="1:10" x14ac:dyDescent="0.2">
      <c r="A6058" s="33">
        <v>5332</v>
      </c>
      <c r="B6058" s="34" t="s">
        <v>11274</v>
      </c>
      <c r="C6058" s="34" t="s">
        <v>11275</v>
      </c>
      <c r="D6058" s="34" t="s">
        <v>15363</v>
      </c>
      <c r="E6058" s="35" t="s">
        <v>2815</v>
      </c>
      <c r="F6058" s="35"/>
      <c r="G6058" s="36">
        <v>7500</v>
      </c>
      <c r="H6058" s="36">
        <v>4100</v>
      </c>
      <c r="I6058" s="36">
        <v>7500</v>
      </c>
      <c r="J6058" s="36">
        <v>7500</v>
      </c>
    </row>
    <row r="6059" spans="1:10" x14ac:dyDescent="0.2">
      <c r="A6059" s="31"/>
      <c r="B6059" s="31"/>
      <c r="C6059" s="31"/>
      <c r="D6059" s="32" t="s">
        <v>11276</v>
      </c>
      <c r="E6059" s="31"/>
      <c r="F6059" s="31"/>
      <c r="G6059" s="31"/>
      <c r="H6059" s="31"/>
      <c r="I6059" s="31"/>
      <c r="J6059" s="31"/>
    </row>
    <row r="6060" spans="1:10" x14ac:dyDescent="0.2">
      <c r="A6060" s="33">
        <v>5333</v>
      </c>
      <c r="B6060" s="34" t="s">
        <v>11277</v>
      </c>
      <c r="C6060" s="34" t="s">
        <v>11278</v>
      </c>
      <c r="D6060" s="34" t="s">
        <v>11279</v>
      </c>
      <c r="E6060" s="35" t="s">
        <v>3404</v>
      </c>
      <c r="F6060" s="35"/>
      <c r="G6060" s="36">
        <v>30</v>
      </c>
      <c r="H6060" s="36">
        <v>3750</v>
      </c>
      <c r="I6060" s="36">
        <v>5400</v>
      </c>
      <c r="J6060" s="36">
        <v>30</v>
      </c>
    </row>
    <row r="6061" spans="1:10" x14ac:dyDescent="0.2">
      <c r="A6061" s="33">
        <v>5334</v>
      </c>
      <c r="B6061" s="34" t="s">
        <v>11280</v>
      </c>
      <c r="C6061" s="34" t="s">
        <v>11281</v>
      </c>
      <c r="D6061" s="34" t="s">
        <v>11279</v>
      </c>
      <c r="E6061" s="35" t="s">
        <v>11263</v>
      </c>
      <c r="F6061" s="35"/>
      <c r="G6061" s="36">
        <v>30</v>
      </c>
      <c r="H6061" s="36">
        <v>3750</v>
      </c>
      <c r="I6061" s="36">
        <v>5400</v>
      </c>
      <c r="J6061" s="36">
        <v>30</v>
      </c>
    </row>
    <row r="6062" spans="1:10" x14ac:dyDescent="0.2">
      <c r="A6062" s="33">
        <v>5335</v>
      </c>
      <c r="B6062" s="34" t="s">
        <v>11330</v>
      </c>
      <c r="C6062" s="34" t="s">
        <v>11329</v>
      </c>
      <c r="D6062" s="34" t="s">
        <v>11279</v>
      </c>
      <c r="E6062" s="35" t="s">
        <v>14167</v>
      </c>
      <c r="F6062" s="35"/>
      <c r="G6062" s="36">
        <v>30</v>
      </c>
      <c r="H6062" s="36">
        <v>3750</v>
      </c>
      <c r="I6062" s="36">
        <v>5400</v>
      </c>
      <c r="J6062" s="36">
        <v>30</v>
      </c>
    </row>
    <row r="6063" spans="1:10" x14ac:dyDescent="0.2">
      <c r="A6063" s="33">
        <v>5336</v>
      </c>
      <c r="B6063" s="34" t="s">
        <v>11328</v>
      </c>
      <c r="C6063" s="34" t="s">
        <v>11327</v>
      </c>
      <c r="D6063" s="34" t="s">
        <v>11279</v>
      </c>
      <c r="E6063" s="35" t="s">
        <v>14115</v>
      </c>
      <c r="F6063" s="35"/>
      <c r="G6063" s="36">
        <v>30</v>
      </c>
      <c r="H6063" s="36">
        <v>3750</v>
      </c>
      <c r="I6063" s="36">
        <v>5400</v>
      </c>
      <c r="J6063" s="36">
        <v>30</v>
      </c>
    </row>
    <row r="6064" spans="1:10" x14ac:dyDescent="0.2">
      <c r="A6064" s="33">
        <v>5337</v>
      </c>
      <c r="B6064" s="34" t="s">
        <v>11284</v>
      </c>
      <c r="C6064" s="34" t="s">
        <v>11285</v>
      </c>
      <c r="D6064" s="34" t="s">
        <v>11286</v>
      </c>
      <c r="E6064" s="35" t="s">
        <v>8540</v>
      </c>
      <c r="F6064" s="35"/>
      <c r="G6064" s="36">
        <v>33.33</v>
      </c>
      <c r="H6064" s="36">
        <v>3800</v>
      </c>
      <c r="I6064" s="36">
        <v>5999.4</v>
      </c>
      <c r="J6064" s="36">
        <v>33.33</v>
      </c>
    </row>
    <row r="6065" spans="1:10" x14ac:dyDescent="0.2">
      <c r="A6065" s="33">
        <v>5338</v>
      </c>
      <c r="B6065" s="34" t="s">
        <v>11287</v>
      </c>
      <c r="C6065" s="34" t="s">
        <v>11288</v>
      </c>
      <c r="D6065" s="34" t="s">
        <v>11286</v>
      </c>
      <c r="E6065" s="35" t="s">
        <v>2917</v>
      </c>
      <c r="F6065" s="35"/>
      <c r="G6065" s="36">
        <v>33.33</v>
      </c>
      <c r="H6065" s="36">
        <v>3800</v>
      </c>
      <c r="I6065" s="36">
        <v>5999.4</v>
      </c>
      <c r="J6065" s="36">
        <v>33.33</v>
      </c>
    </row>
    <row r="6066" spans="1:10" x14ac:dyDescent="0.2">
      <c r="A6066" s="33">
        <v>5339</v>
      </c>
      <c r="B6066" s="34" t="s">
        <v>11289</v>
      </c>
      <c r="C6066" s="34" t="s">
        <v>11290</v>
      </c>
      <c r="D6066" s="34" t="s">
        <v>11279</v>
      </c>
      <c r="E6066" s="35" t="s">
        <v>2503</v>
      </c>
      <c r="F6066" s="35"/>
      <c r="G6066" s="36">
        <v>30</v>
      </c>
      <c r="H6066" s="36">
        <v>3750</v>
      </c>
      <c r="I6066" s="36">
        <v>5400</v>
      </c>
      <c r="J6066" s="36">
        <v>30</v>
      </c>
    </row>
    <row r="6067" spans="1:10" x14ac:dyDescent="0.2">
      <c r="A6067" s="33">
        <v>5340</v>
      </c>
      <c r="B6067" s="34" t="s">
        <v>11291</v>
      </c>
      <c r="C6067" s="34" t="s">
        <v>11292</v>
      </c>
      <c r="D6067" s="34" t="s">
        <v>11286</v>
      </c>
      <c r="E6067" s="35" t="s">
        <v>1641</v>
      </c>
      <c r="F6067" s="35"/>
      <c r="G6067" s="36">
        <v>33.33</v>
      </c>
      <c r="H6067" s="36">
        <v>3800</v>
      </c>
      <c r="I6067" s="36">
        <v>5999.4</v>
      </c>
      <c r="J6067" s="36">
        <v>33.33</v>
      </c>
    </row>
    <row r="6068" spans="1:10" x14ac:dyDescent="0.2">
      <c r="A6068" s="31"/>
      <c r="B6068" s="31"/>
      <c r="C6068" s="31"/>
      <c r="D6068" s="32" t="s">
        <v>11293</v>
      </c>
      <c r="E6068" s="31"/>
      <c r="F6068" s="31"/>
      <c r="G6068" s="31"/>
      <c r="H6068" s="31"/>
      <c r="I6068" s="31"/>
      <c r="J6068" s="31"/>
    </row>
    <row r="6069" spans="1:10" x14ac:dyDescent="0.2">
      <c r="A6069" s="33">
        <v>5341</v>
      </c>
      <c r="B6069" s="34" t="s">
        <v>11294</v>
      </c>
      <c r="C6069" s="34" t="s">
        <v>11295</v>
      </c>
      <c r="D6069" s="34" t="s">
        <v>11296</v>
      </c>
      <c r="E6069" s="35" t="s">
        <v>273</v>
      </c>
      <c r="F6069" s="35"/>
      <c r="G6069" s="36">
        <v>35.1</v>
      </c>
      <c r="H6069" s="36">
        <v>3750</v>
      </c>
      <c r="I6069" s="36">
        <v>7020</v>
      </c>
      <c r="J6069" s="36">
        <v>35.1</v>
      </c>
    </row>
    <row r="6070" spans="1:10" x14ac:dyDescent="0.2">
      <c r="A6070" s="33">
        <v>5342</v>
      </c>
      <c r="B6070" s="34" t="s">
        <v>11333</v>
      </c>
      <c r="C6070" s="34" t="s">
        <v>11169</v>
      </c>
      <c r="D6070" s="34" t="s">
        <v>15364</v>
      </c>
      <c r="E6070" s="35" t="s">
        <v>13975</v>
      </c>
      <c r="F6070" s="35"/>
      <c r="G6070" s="36">
        <v>26.5</v>
      </c>
      <c r="H6070" s="36">
        <v>3750</v>
      </c>
      <c r="I6070" s="36">
        <v>5300</v>
      </c>
      <c r="J6070" s="36">
        <v>26.5</v>
      </c>
    </row>
    <row r="6071" spans="1:10" x14ac:dyDescent="0.2">
      <c r="A6071" s="31"/>
      <c r="B6071" s="31"/>
      <c r="C6071" s="31"/>
      <c r="D6071" s="32" t="s">
        <v>11297</v>
      </c>
      <c r="E6071" s="31"/>
      <c r="F6071" s="31"/>
      <c r="G6071" s="31"/>
      <c r="H6071" s="31"/>
      <c r="I6071" s="31"/>
      <c r="J6071" s="31"/>
    </row>
    <row r="6072" spans="1:10" x14ac:dyDescent="0.2">
      <c r="A6072" s="33">
        <v>5343</v>
      </c>
      <c r="B6072" s="34" t="s">
        <v>11298</v>
      </c>
      <c r="C6072" s="34" t="s">
        <v>11299</v>
      </c>
      <c r="D6072" s="34" t="s">
        <v>11300</v>
      </c>
      <c r="E6072" s="35" t="s">
        <v>316</v>
      </c>
      <c r="F6072" s="35"/>
      <c r="G6072" s="36">
        <v>27.5</v>
      </c>
      <c r="H6072" s="36">
        <v>3750</v>
      </c>
      <c r="I6072" s="36">
        <v>4950</v>
      </c>
      <c r="J6072" s="36">
        <v>27.5</v>
      </c>
    </row>
    <row r="6073" spans="1:10" x14ac:dyDescent="0.2">
      <c r="A6073" s="33">
        <v>5344</v>
      </c>
      <c r="B6073" s="34" t="s">
        <v>11326</v>
      </c>
      <c r="C6073" s="34" t="s">
        <v>11325</v>
      </c>
      <c r="D6073" s="34" t="s">
        <v>11300</v>
      </c>
      <c r="E6073" s="35" t="s">
        <v>14406</v>
      </c>
      <c r="F6073" s="35"/>
      <c r="G6073" s="36">
        <v>27.5</v>
      </c>
      <c r="H6073" s="36">
        <v>3750</v>
      </c>
      <c r="I6073" s="36">
        <v>4950</v>
      </c>
      <c r="J6073" s="36">
        <v>27.5</v>
      </c>
    </row>
    <row r="6074" spans="1:10" x14ac:dyDescent="0.2">
      <c r="A6074" s="31"/>
      <c r="B6074" s="31"/>
      <c r="C6074" s="31"/>
      <c r="D6074" s="32" t="s">
        <v>11301</v>
      </c>
      <c r="E6074" s="31"/>
      <c r="F6074" s="31"/>
      <c r="G6074" s="31"/>
      <c r="H6074" s="31"/>
      <c r="I6074" s="31"/>
      <c r="J6074" s="31"/>
    </row>
    <row r="6075" spans="1:10" x14ac:dyDescent="0.2">
      <c r="A6075" s="33">
        <v>5345</v>
      </c>
      <c r="B6075" s="34" t="s">
        <v>11302</v>
      </c>
      <c r="C6075" s="34" t="s">
        <v>11303</v>
      </c>
      <c r="D6075" s="34" t="s">
        <v>15365</v>
      </c>
      <c r="E6075" s="35" t="s">
        <v>2792</v>
      </c>
      <c r="F6075" s="35"/>
      <c r="G6075" s="36">
        <v>8407</v>
      </c>
      <c r="H6075" s="36">
        <v>6500</v>
      </c>
      <c r="I6075" s="36">
        <v>8407</v>
      </c>
      <c r="J6075" s="36">
        <v>8407</v>
      </c>
    </row>
    <row r="6076" spans="1:10" x14ac:dyDescent="0.2">
      <c r="A6076" s="31"/>
      <c r="B6076" s="31"/>
      <c r="C6076" s="31"/>
      <c r="D6076" s="32" t="s">
        <v>11304</v>
      </c>
      <c r="E6076" s="31"/>
      <c r="F6076" s="31"/>
      <c r="G6076" s="31"/>
      <c r="H6076" s="31"/>
      <c r="I6076" s="31"/>
      <c r="J6076" s="31"/>
    </row>
    <row r="6077" spans="1:10" x14ac:dyDescent="0.2">
      <c r="A6077" s="38">
        <v>5346</v>
      </c>
      <c r="B6077" s="39" t="s">
        <v>11305</v>
      </c>
      <c r="C6077" s="39" t="s">
        <v>11306</v>
      </c>
      <c r="D6077" s="39" t="s">
        <v>11307</v>
      </c>
      <c r="E6077" s="40" t="s">
        <v>1807</v>
      </c>
      <c r="F6077" s="40"/>
      <c r="G6077" s="41">
        <v>22.73</v>
      </c>
      <c r="H6077" s="41">
        <v>3750</v>
      </c>
      <c r="I6077" s="41">
        <v>3750.45</v>
      </c>
      <c r="J6077" s="41">
        <v>22.73</v>
      </c>
    </row>
  </sheetData>
  <sheetProtection selectLockedCells="1"/>
  <pageMargins left="0.75" right="0.75" top="1" bottom="1" header="0.5" footer="0.5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21"/>
  <sheetViews>
    <sheetView workbookViewId="0">
      <pane xSplit="3" topLeftCell="D1" activePane="topRight" state="frozen"/>
      <selection pane="topRight" activeCell="F21" sqref="F21"/>
    </sheetView>
  </sheetViews>
  <sheetFormatPr defaultRowHeight="11.25" x14ac:dyDescent="0.2"/>
  <cols>
    <col min="1" max="1" width="13.1640625" customWidth="1"/>
    <col min="2" max="2" width="14.83203125" customWidth="1"/>
    <col min="3" max="3" width="14.33203125" customWidth="1"/>
    <col min="35" max="35" width="10.1640625" customWidth="1"/>
    <col min="36" max="36" width="11.1640625" customWidth="1"/>
  </cols>
  <sheetData>
    <row r="1" spans="1:36" ht="12" thickBot="1" x14ac:dyDescent="0.25"/>
    <row r="2" spans="1:36" s="66" customFormat="1" ht="41.25" customHeight="1" x14ac:dyDescent="0.2">
      <c r="A2" s="61" t="s">
        <v>15503</v>
      </c>
      <c r="B2" s="62" t="s">
        <v>15504</v>
      </c>
      <c r="C2" s="63" t="s">
        <v>15505</v>
      </c>
      <c r="D2" s="64">
        <v>1</v>
      </c>
      <c r="E2" s="64">
        <v>2</v>
      </c>
      <c r="F2" s="64">
        <v>3</v>
      </c>
      <c r="G2" s="64">
        <v>4</v>
      </c>
      <c r="H2" s="64">
        <v>5</v>
      </c>
      <c r="I2" s="64">
        <v>6</v>
      </c>
      <c r="J2" s="64">
        <v>7</v>
      </c>
      <c r="K2" s="64">
        <v>8</v>
      </c>
      <c r="L2" s="64">
        <v>9</v>
      </c>
      <c r="M2" s="64">
        <v>10</v>
      </c>
      <c r="N2" s="64">
        <v>11</v>
      </c>
      <c r="O2" s="64">
        <v>12</v>
      </c>
      <c r="P2" s="64">
        <v>13</v>
      </c>
      <c r="Q2" s="64">
        <v>14</v>
      </c>
      <c r="R2" s="64">
        <v>15</v>
      </c>
      <c r="S2" s="64">
        <v>16</v>
      </c>
      <c r="T2" s="64">
        <v>17</v>
      </c>
      <c r="U2" s="64">
        <v>18</v>
      </c>
      <c r="V2" s="64">
        <v>19</v>
      </c>
      <c r="W2" s="64">
        <v>20</v>
      </c>
      <c r="X2" s="64">
        <v>21</v>
      </c>
      <c r="Y2" s="64">
        <v>22</v>
      </c>
      <c r="Z2" s="64">
        <v>23</v>
      </c>
      <c r="AA2" s="64">
        <v>24</v>
      </c>
      <c r="AB2" s="64">
        <v>25</v>
      </c>
      <c r="AC2" s="64">
        <v>26</v>
      </c>
      <c r="AD2" s="64">
        <v>27</v>
      </c>
      <c r="AE2" s="64">
        <v>28</v>
      </c>
      <c r="AF2" s="64">
        <v>29</v>
      </c>
      <c r="AG2" s="64">
        <v>30</v>
      </c>
      <c r="AH2" s="64">
        <v>31</v>
      </c>
      <c r="AI2" s="61" t="s">
        <v>15506</v>
      </c>
      <c r="AJ2" s="65" t="s">
        <v>15507</v>
      </c>
    </row>
    <row r="3" spans="1:36" s="73" customFormat="1" ht="12" x14ac:dyDescent="0.2">
      <c r="A3" s="67"/>
      <c r="B3" s="68" t="s">
        <v>15508</v>
      </c>
      <c r="C3" s="69" t="s">
        <v>15509</v>
      </c>
      <c r="D3" s="70">
        <v>11</v>
      </c>
      <c r="E3" s="70">
        <v>11</v>
      </c>
      <c r="F3" s="70">
        <v>10</v>
      </c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1">
        <f t="shared" ref="AI3:AI21" si="0">SUM(D3:AH3)</f>
        <v>32</v>
      </c>
      <c r="AJ3" s="72">
        <f t="shared" ref="AJ3:AJ21" si="1">AI3*A3</f>
        <v>0</v>
      </c>
    </row>
    <row r="4" spans="1:36" s="73" customFormat="1" ht="12" x14ac:dyDescent="0.2">
      <c r="A4" s="67"/>
      <c r="B4" s="68" t="s">
        <v>15510</v>
      </c>
      <c r="C4" s="69" t="s">
        <v>15509</v>
      </c>
      <c r="D4" s="70">
        <v>11</v>
      </c>
      <c r="E4" s="70">
        <v>11</v>
      </c>
      <c r="F4" s="70">
        <v>10</v>
      </c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1">
        <f t="shared" si="0"/>
        <v>32</v>
      </c>
      <c r="AJ4" s="72">
        <f t="shared" si="1"/>
        <v>0</v>
      </c>
    </row>
    <row r="5" spans="1:36" s="73" customFormat="1" ht="12" x14ac:dyDescent="0.2">
      <c r="A5" s="67"/>
      <c r="B5" s="68" t="s">
        <v>15511</v>
      </c>
      <c r="C5" s="69" t="s">
        <v>15509</v>
      </c>
      <c r="D5" s="70">
        <v>11</v>
      </c>
      <c r="E5" s="70"/>
      <c r="F5" s="70">
        <v>10</v>
      </c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1">
        <f t="shared" si="0"/>
        <v>21</v>
      </c>
      <c r="AJ5" s="72">
        <f t="shared" si="1"/>
        <v>0</v>
      </c>
    </row>
    <row r="6" spans="1:36" s="73" customFormat="1" ht="12" x14ac:dyDescent="0.2">
      <c r="A6" s="67"/>
      <c r="B6" s="68" t="s">
        <v>15512</v>
      </c>
      <c r="C6" s="69" t="s">
        <v>15509</v>
      </c>
      <c r="D6" s="70"/>
      <c r="E6" s="70"/>
      <c r="F6" s="70">
        <v>10</v>
      </c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1">
        <f t="shared" si="0"/>
        <v>10</v>
      </c>
      <c r="AJ6" s="72">
        <f t="shared" si="1"/>
        <v>0</v>
      </c>
    </row>
    <row r="7" spans="1:36" s="73" customFormat="1" ht="12" x14ac:dyDescent="0.2">
      <c r="A7" s="67"/>
      <c r="B7" s="68" t="s">
        <v>15513</v>
      </c>
      <c r="C7" s="69" t="s">
        <v>15509</v>
      </c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1">
        <f t="shared" si="0"/>
        <v>0</v>
      </c>
      <c r="AJ7" s="72">
        <f t="shared" si="1"/>
        <v>0</v>
      </c>
    </row>
    <row r="8" spans="1:36" s="73" customFormat="1" ht="12" x14ac:dyDescent="0.2">
      <c r="A8" s="67"/>
      <c r="B8" s="68" t="s">
        <v>15514</v>
      </c>
      <c r="C8" s="69" t="s">
        <v>15515</v>
      </c>
      <c r="D8" s="70">
        <v>10</v>
      </c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1">
        <f t="shared" si="0"/>
        <v>10</v>
      </c>
      <c r="AJ8" s="72">
        <f t="shared" si="1"/>
        <v>0</v>
      </c>
    </row>
    <row r="9" spans="1:36" s="73" customFormat="1" ht="12" x14ac:dyDescent="0.2">
      <c r="A9" s="67"/>
      <c r="B9" s="68" t="s">
        <v>15516</v>
      </c>
      <c r="C9" s="69" t="s">
        <v>15515</v>
      </c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1">
        <f t="shared" si="0"/>
        <v>0</v>
      </c>
      <c r="AJ9" s="72">
        <f t="shared" si="1"/>
        <v>0</v>
      </c>
    </row>
    <row r="10" spans="1:36" s="73" customFormat="1" ht="12" x14ac:dyDescent="0.2">
      <c r="A10" s="67"/>
      <c r="B10" s="68" t="s">
        <v>15517</v>
      </c>
      <c r="C10" s="69" t="s">
        <v>15515</v>
      </c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1">
        <f t="shared" si="0"/>
        <v>0</v>
      </c>
      <c r="AJ10" s="72">
        <f t="shared" si="1"/>
        <v>0</v>
      </c>
    </row>
    <row r="11" spans="1:36" s="73" customFormat="1" ht="12" x14ac:dyDescent="0.2">
      <c r="A11" s="67"/>
      <c r="B11" s="68" t="s">
        <v>15518</v>
      </c>
      <c r="C11" s="69" t="s">
        <v>15519</v>
      </c>
      <c r="D11" s="70">
        <v>10</v>
      </c>
      <c r="E11" s="70">
        <v>10</v>
      </c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1">
        <f t="shared" si="0"/>
        <v>20</v>
      </c>
      <c r="AJ11" s="72">
        <f t="shared" si="1"/>
        <v>0</v>
      </c>
    </row>
    <row r="12" spans="1:36" s="73" customFormat="1" ht="12" x14ac:dyDescent="0.2">
      <c r="A12" s="67"/>
      <c r="B12" s="68" t="s">
        <v>15520</v>
      </c>
      <c r="C12" s="69" t="s">
        <v>15519</v>
      </c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1">
        <f t="shared" si="0"/>
        <v>0</v>
      </c>
      <c r="AJ12" s="72">
        <f t="shared" si="1"/>
        <v>0</v>
      </c>
    </row>
    <row r="13" spans="1:36" s="73" customFormat="1" ht="12" x14ac:dyDescent="0.2">
      <c r="A13" s="67"/>
      <c r="B13" s="68" t="s">
        <v>15521</v>
      </c>
      <c r="C13" s="69" t="s">
        <v>15522</v>
      </c>
      <c r="D13" s="70">
        <v>10</v>
      </c>
      <c r="E13" s="70">
        <v>10</v>
      </c>
      <c r="F13" s="70">
        <v>9</v>
      </c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1">
        <f t="shared" si="0"/>
        <v>29</v>
      </c>
      <c r="AJ13" s="72">
        <f t="shared" si="1"/>
        <v>0</v>
      </c>
    </row>
    <row r="14" spans="1:36" s="73" customFormat="1" ht="12" x14ac:dyDescent="0.2">
      <c r="A14" s="67"/>
      <c r="B14" s="68" t="s">
        <v>15523</v>
      </c>
      <c r="C14" s="69" t="s">
        <v>15522</v>
      </c>
      <c r="D14" s="70">
        <v>10</v>
      </c>
      <c r="E14" s="70">
        <v>10</v>
      </c>
      <c r="F14" s="70">
        <v>9</v>
      </c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1">
        <f t="shared" si="0"/>
        <v>29</v>
      </c>
      <c r="AJ14" s="72">
        <f t="shared" si="1"/>
        <v>0</v>
      </c>
    </row>
    <row r="15" spans="1:36" s="73" customFormat="1" ht="12" x14ac:dyDescent="0.2">
      <c r="A15" s="67"/>
      <c r="B15" s="68" t="s">
        <v>15524</v>
      </c>
      <c r="C15" s="69" t="s">
        <v>15522</v>
      </c>
      <c r="D15" s="70">
        <v>11</v>
      </c>
      <c r="E15" s="70">
        <v>10</v>
      </c>
      <c r="F15" s="70">
        <v>10</v>
      </c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1">
        <f t="shared" si="0"/>
        <v>31</v>
      </c>
      <c r="AJ15" s="72">
        <f t="shared" si="1"/>
        <v>0</v>
      </c>
    </row>
    <row r="16" spans="1:36" s="73" customFormat="1" ht="12" x14ac:dyDescent="0.2">
      <c r="A16" s="67"/>
      <c r="B16" s="68" t="s">
        <v>15525</v>
      </c>
      <c r="C16" s="69" t="s">
        <v>15522</v>
      </c>
      <c r="D16" s="70">
        <v>11</v>
      </c>
      <c r="E16" s="70">
        <v>10</v>
      </c>
      <c r="F16" s="70">
        <v>10</v>
      </c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1">
        <f t="shared" si="0"/>
        <v>31</v>
      </c>
      <c r="AJ16" s="72">
        <f t="shared" si="1"/>
        <v>0</v>
      </c>
    </row>
    <row r="17" spans="1:36" s="73" customFormat="1" ht="12" x14ac:dyDescent="0.2">
      <c r="A17" s="67"/>
      <c r="B17" s="68" t="s">
        <v>15526</v>
      </c>
      <c r="C17" s="69" t="s">
        <v>15522</v>
      </c>
      <c r="D17" s="70">
        <v>11</v>
      </c>
      <c r="E17" s="70">
        <v>5</v>
      </c>
      <c r="F17" s="70">
        <v>5</v>
      </c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1">
        <f t="shared" si="0"/>
        <v>21</v>
      </c>
      <c r="AJ17" s="72">
        <f t="shared" si="1"/>
        <v>0</v>
      </c>
    </row>
    <row r="18" spans="1:36" s="73" customFormat="1" ht="12" x14ac:dyDescent="0.2">
      <c r="A18" s="67"/>
      <c r="B18" s="68" t="s">
        <v>15527</v>
      </c>
      <c r="C18" s="69" t="s">
        <v>15522</v>
      </c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1">
        <f t="shared" si="0"/>
        <v>0</v>
      </c>
      <c r="AJ18" s="72">
        <f t="shared" si="1"/>
        <v>0</v>
      </c>
    </row>
    <row r="19" spans="1:36" s="73" customFormat="1" ht="12" x14ac:dyDescent="0.2">
      <c r="A19" s="67"/>
      <c r="B19" s="68" t="s">
        <v>15528</v>
      </c>
      <c r="C19" s="69" t="s">
        <v>15522</v>
      </c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1">
        <f t="shared" si="0"/>
        <v>0</v>
      </c>
      <c r="AJ19" s="72">
        <f t="shared" si="1"/>
        <v>0</v>
      </c>
    </row>
    <row r="20" spans="1:36" s="73" customFormat="1" ht="12" x14ac:dyDescent="0.2">
      <c r="A20" s="67"/>
      <c r="B20" s="68" t="s">
        <v>15529</v>
      </c>
      <c r="C20" s="69" t="s">
        <v>15530</v>
      </c>
      <c r="D20" s="70"/>
      <c r="E20" s="70"/>
      <c r="F20" s="70">
        <v>11</v>
      </c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1">
        <f t="shared" si="0"/>
        <v>11</v>
      </c>
      <c r="AJ20" s="72">
        <f t="shared" si="1"/>
        <v>0</v>
      </c>
    </row>
    <row r="21" spans="1:36" s="73" customFormat="1" ht="12.75" thickBot="1" x14ac:dyDescent="0.25">
      <c r="A21" s="74"/>
      <c r="B21" s="75" t="s">
        <v>15531</v>
      </c>
      <c r="C21" s="76" t="s">
        <v>15530</v>
      </c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8">
        <f t="shared" si="0"/>
        <v>0</v>
      </c>
      <c r="AJ21" s="79">
        <f t="shared" si="1"/>
        <v>0</v>
      </c>
    </row>
  </sheetData>
  <conditionalFormatting sqref="D3:AH21">
    <cfRule type="colorScale" priority="3">
      <colorScale>
        <cfvo type="num" val="0"/>
        <cfvo type="num" val="&quot;&gt;0&quot;"/>
        <color theme="0"/>
        <color rgb="FFFFC000"/>
      </colorScale>
    </cfRule>
  </conditionalFormatting>
  <conditionalFormatting sqref="D3:AH21">
    <cfRule type="cellIs" dxfId="0" priority="1" operator="greaterThan">
      <formula>0</formula>
    </cfRule>
    <cfRule type="colorScale" priority="2">
      <colorScale>
        <cfvo type="num" val="0"/>
        <cfvo type="num" val="&quot;&gt;0&quot;"/>
        <color theme="0"/>
        <color rgb="FFFFC000"/>
      </colorScale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54"/>
  <sheetViews>
    <sheetView workbookViewId="0">
      <selection activeCell="J40" sqref="J40"/>
    </sheetView>
  </sheetViews>
  <sheetFormatPr defaultRowHeight="12.75" x14ac:dyDescent="0.2"/>
  <cols>
    <col min="1" max="1" width="5.33203125" style="60" customWidth="1"/>
    <col min="2" max="16384" width="9.33203125" style="29"/>
  </cols>
  <sheetData>
    <row r="1" spans="1:2" ht="20.25" customHeight="1" x14ac:dyDescent="0.25">
      <c r="B1" s="30" t="s">
        <v>13891</v>
      </c>
    </row>
    <row r="2" spans="1:2" ht="20.25" customHeight="1" x14ac:dyDescent="0.25">
      <c r="B2" s="30"/>
    </row>
    <row r="3" spans="1:2" ht="12.75" customHeight="1" x14ac:dyDescent="0.2">
      <c r="A3" s="60" t="s">
        <v>15491</v>
      </c>
      <c r="B3" s="29" t="s">
        <v>15492</v>
      </c>
    </row>
    <row r="4" spans="1:2" ht="12.75" customHeight="1" x14ac:dyDescent="0.25">
      <c r="B4" s="30"/>
    </row>
    <row r="5" spans="1:2" ht="12.75" customHeight="1" x14ac:dyDescent="0.2">
      <c r="A5" s="60" t="s">
        <v>13896</v>
      </c>
      <c r="B5" s="29" t="s">
        <v>15493</v>
      </c>
    </row>
    <row r="6" spans="1:2" ht="12.75" customHeight="1" x14ac:dyDescent="0.2">
      <c r="B6" s="29" t="s">
        <v>15494</v>
      </c>
    </row>
    <row r="8" spans="1:2" x14ac:dyDescent="0.2">
      <c r="A8" s="60" t="s">
        <v>13898</v>
      </c>
      <c r="B8" s="29" t="s">
        <v>13892</v>
      </c>
    </row>
    <row r="9" spans="1:2" x14ac:dyDescent="0.2">
      <c r="B9" s="29" t="s">
        <v>13893</v>
      </c>
    </row>
    <row r="21" spans="2:2" s="29" customFormat="1" x14ac:dyDescent="0.2">
      <c r="B21" s="29" t="s">
        <v>13894</v>
      </c>
    </row>
    <row r="42" spans="2:2" s="29" customFormat="1" x14ac:dyDescent="0.2">
      <c r="B42" s="29" t="s">
        <v>13895</v>
      </c>
    </row>
    <row r="58" spans="1:10" x14ac:dyDescent="0.2">
      <c r="A58" s="60" t="s">
        <v>15495</v>
      </c>
      <c r="B58" s="29" t="s">
        <v>15496</v>
      </c>
      <c r="J58" s="29" t="s">
        <v>15497</v>
      </c>
    </row>
    <row r="59" spans="1:10" x14ac:dyDescent="0.2">
      <c r="B59" s="29" t="s">
        <v>13897</v>
      </c>
    </row>
    <row r="75" spans="1:2" x14ac:dyDescent="0.2">
      <c r="A75" s="60" t="s">
        <v>13901</v>
      </c>
      <c r="B75" s="29" t="s">
        <v>15369</v>
      </c>
    </row>
    <row r="76" spans="1:2" x14ac:dyDescent="0.2">
      <c r="B76" s="29" t="s">
        <v>13902</v>
      </c>
    </row>
    <row r="77" spans="1:2" x14ac:dyDescent="0.2">
      <c r="B77" s="29" t="s">
        <v>15370</v>
      </c>
    </row>
    <row r="92" spans="1:2" x14ac:dyDescent="0.2">
      <c r="A92" s="60" t="s">
        <v>13904</v>
      </c>
      <c r="B92" s="29" t="s">
        <v>13903</v>
      </c>
    </row>
    <row r="93" spans="1:2" x14ac:dyDescent="0.2">
      <c r="B93" s="29" t="s">
        <v>15366</v>
      </c>
    </row>
    <row r="104" spans="1:2" x14ac:dyDescent="0.2">
      <c r="B104" s="29" t="s">
        <v>15498</v>
      </c>
    </row>
    <row r="105" spans="1:2" x14ac:dyDescent="0.2">
      <c r="B105" s="29" t="s">
        <v>13906</v>
      </c>
    </row>
    <row r="107" spans="1:2" x14ac:dyDescent="0.2">
      <c r="A107" s="60" t="s">
        <v>13905</v>
      </c>
      <c r="B107" s="29" t="s">
        <v>13900</v>
      </c>
    </row>
    <row r="108" spans="1:2" x14ac:dyDescent="0.2">
      <c r="B108" s="29" t="s">
        <v>13899</v>
      </c>
    </row>
    <row r="121" spans="1:10" x14ac:dyDescent="0.2">
      <c r="A121" s="60" t="s">
        <v>15436</v>
      </c>
      <c r="B121" s="29" t="s">
        <v>15496</v>
      </c>
      <c r="J121" s="29" t="s">
        <v>15499</v>
      </c>
    </row>
    <row r="122" spans="1:10" x14ac:dyDescent="0.2">
      <c r="B122" s="29" t="s">
        <v>13897</v>
      </c>
    </row>
    <row r="134" spans="1:3" x14ac:dyDescent="0.2">
      <c r="A134" s="60" t="s">
        <v>15500</v>
      </c>
      <c r="B134" s="29" t="s">
        <v>15371</v>
      </c>
    </row>
    <row r="135" spans="1:3" x14ac:dyDescent="0.2">
      <c r="B135" s="29" t="s">
        <v>15451</v>
      </c>
    </row>
    <row r="136" spans="1:3" x14ac:dyDescent="0.2">
      <c r="C136" s="29" t="s">
        <v>15452</v>
      </c>
    </row>
    <row r="138" spans="1:3" x14ac:dyDescent="0.2">
      <c r="A138" s="60" t="s">
        <v>15501</v>
      </c>
      <c r="B138" s="24" t="s">
        <v>15440</v>
      </c>
    </row>
    <row r="139" spans="1:3" x14ac:dyDescent="0.2">
      <c r="B139" s="24" t="s">
        <v>15441</v>
      </c>
    </row>
    <row r="140" spans="1:3" x14ac:dyDescent="0.2">
      <c r="B140" s="24" t="s">
        <v>15442</v>
      </c>
    </row>
    <row r="141" spans="1:3" x14ac:dyDescent="0.2">
      <c r="B141" s="24" t="s">
        <v>15443</v>
      </c>
    </row>
    <row r="142" spans="1:3" x14ac:dyDescent="0.2">
      <c r="B142" s="29" t="s">
        <v>15444</v>
      </c>
    </row>
    <row r="143" spans="1:3" x14ac:dyDescent="0.2">
      <c r="B143" s="29" t="s">
        <v>15445</v>
      </c>
    </row>
    <row r="144" spans="1:3" x14ac:dyDescent="0.2">
      <c r="B144" s="29" t="s">
        <v>15438</v>
      </c>
    </row>
    <row r="145" spans="2:2" s="29" customFormat="1" x14ac:dyDescent="0.2">
      <c r="B145" s="29" t="s">
        <v>15439</v>
      </c>
    </row>
    <row r="146" spans="2:2" s="29" customFormat="1" x14ac:dyDescent="0.2">
      <c r="B146" s="29" t="s">
        <v>15502</v>
      </c>
    </row>
    <row r="147" spans="2:2" s="29" customFormat="1" x14ac:dyDescent="0.2">
      <c r="B147" s="24" t="s">
        <v>15446</v>
      </c>
    </row>
    <row r="148" spans="2:2" s="29" customFormat="1" x14ac:dyDescent="0.2">
      <c r="B148" s="29" t="s">
        <v>15447</v>
      </c>
    </row>
    <row r="149" spans="2:2" s="29" customFormat="1" x14ac:dyDescent="0.2">
      <c r="B149" s="29" t="s">
        <v>15449</v>
      </c>
    </row>
    <row r="150" spans="2:2" s="29" customFormat="1" x14ac:dyDescent="0.2">
      <c r="B150" s="29" t="s">
        <v>15448</v>
      </c>
    </row>
    <row r="151" spans="2:2" s="29" customFormat="1" x14ac:dyDescent="0.2">
      <c r="B151" s="24" t="s">
        <v>15442</v>
      </c>
    </row>
    <row r="152" spans="2:2" s="29" customFormat="1" x14ac:dyDescent="0.2">
      <c r="B152" s="29" t="s">
        <v>15450</v>
      </c>
    </row>
    <row r="153" spans="2:2" s="29" customFormat="1" x14ac:dyDescent="0.2">
      <c r="B153" s="29" t="s">
        <v>15453</v>
      </c>
    </row>
    <row r="154" spans="2:2" s="29" customFormat="1" x14ac:dyDescent="0.2">
      <c r="B154" s="29" t="s">
        <v>15454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% ФОТ факт</vt:lpstr>
      <vt:lpstr>загрузка табеля</vt:lpstr>
      <vt:lpstr>ТО за период</vt:lpstr>
      <vt:lpstr>рабочие дни  %ФОТ</vt:lpstr>
      <vt:lpstr>тарифы</vt:lpstr>
      <vt:lpstr>Табель аутсорса</vt:lpstr>
      <vt:lpstr>Инструкция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Панина Марина Владимировна</dc:creator>
  <cp:lastModifiedBy>User</cp:lastModifiedBy>
  <cp:revision>1</cp:revision>
  <cp:lastPrinted>2017-10-17T09:19:23Z</cp:lastPrinted>
  <dcterms:created xsi:type="dcterms:W3CDTF">2017-10-17T09:19:23Z</dcterms:created>
  <dcterms:modified xsi:type="dcterms:W3CDTF">2020-01-05T14:38:35Z</dcterms:modified>
</cp:coreProperties>
</file>